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deJ\Dropbox\HF thromboxane Study\Databases 2020\"/>
    </mc:Choice>
  </mc:AlternateContent>
  <xr:revisionPtr revIDLastSave="0" documentId="13_ncr:1_{3322F3C3-1F92-4EFE-9F27-75CAB4814E08}" xr6:coauthVersionLast="47" xr6:coauthVersionMax="47" xr10:uidLastSave="{00000000-0000-0000-0000-000000000000}"/>
  <bookViews>
    <workbookView xWindow="-120" yWindow="-120" windowWidth="24240" windowHeight="17640" tabRatio="916" firstSheet="21" activeTab="21" xr2:uid="{00000000-000D-0000-FFFF-FFFF00000000}"/>
  </bookViews>
  <sheets>
    <sheet name="Combined RHC Cohort" sheetId="27" r:id="rId1"/>
    <sheet name="TXB2-M" sheetId="29" r:id="rId2"/>
    <sheet name="TXB2-M (1300)" sheetId="36" r:id="rId3"/>
    <sheet name="TXB2-M (Median)" sheetId="34" r:id="rId4"/>
    <sheet name="EF and Survival (3)" sheetId="24" r:id="rId5"/>
    <sheet name="Survival" sheetId="10" r:id="rId6"/>
    <sheet name="NYHA" sheetId="11" r:id="rId7"/>
    <sheet name="BNPproNTBNP" sheetId="26" r:id="rId8"/>
    <sheet name="EF" sheetId="17" r:id="rId9"/>
    <sheet name="EF (2)" sheetId="20" r:id="rId10"/>
    <sheet name="Etiology" sheetId="19" r:id="rId11"/>
    <sheet name="EF and Survival (2)" sheetId="23" r:id="rId12"/>
    <sheet name="EF and Survival" sheetId="22" r:id="rId13"/>
    <sheet name="Pulmonary Ea" sheetId="25" r:id="rId14"/>
    <sheet name="Combined RHC Cohort (2)" sheetId="28" r:id="rId15"/>
    <sheet name="8-iso" sheetId="30" r:id="rId16"/>
    <sheet name="TXB2-GFR (median)" sheetId="31" r:id="rId17"/>
    <sheet name="TXB2-GFR (2)" sheetId="32" r:id="rId18"/>
    <sheet name="TXB2-GFR (3)" sheetId="33" r:id="rId19"/>
    <sheet name="TXB2-GFR (23)" sheetId="35" r:id="rId20"/>
    <sheet name="Combined RHC Cohort (3)" sheetId="37" r:id="rId21"/>
    <sheet name="TXB2--eGFR Survival" sheetId="38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M111" i="38" l="1"/>
  <c r="CM110" i="38"/>
  <c r="CM109" i="38"/>
  <c r="CZ106" i="38"/>
  <c r="CW106" i="38"/>
  <c r="CL106" i="38"/>
  <c r="CK106" i="38"/>
  <c r="BJ106" i="38"/>
  <c r="BE106" i="38"/>
  <c r="BC106" i="38"/>
  <c r="BD106" i="38" s="1"/>
  <c r="BB106" i="38"/>
  <c r="BI106" i="38" s="1"/>
  <c r="BA106" i="38"/>
  <c r="AZ106" i="38"/>
  <c r="AY106" i="38"/>
  <c r="AS106" i="38"/>
  <c r="AT106" i="38" s="1"/>
  <c r="AL106" i="38"/>
  <c r="AX106" i="38" s="1"/>
  <c r="CW105" i="38"/>
  <c r="CT105" i="38"/>
  <c r="CN105" i="38"/>
  <c r="CL105" i="38"/>
  <c r="CK105" i="38"/>
  <c r="BJ105" i="38"/>
  <c r="BD105" i="38"/>
  <c r="BC105" i="38"/>
  <c r="BE105" i="38" s="1"/>
  <c r="BB105" i="38"/>
  <c r="BH105" i="38" s="1"/>
  <c r="BA105" i="38"/>
  <c r="AZ105" i="38"/>
  <c r="AY105" i="38"/>
  <c r="AX105" i="38"/>
  <c r="AS105" i="38"/>
  <c r="AT105" i="38" s="1"/>
  <c r="AL105" i="38"/>
  <c r="CW104" i="38"/>
  <c r="CT104" i="38"/>
  <c r="CR104" i="38"/>
  <c r="CN104" i="38"/>
  <c r="CL104" i="38"/>
  <c r="CK104" i="38"/>
  <c r="BJ104" i="38"/>
  <c r="BH104" i="38"/>
  <c r="BG104" i="38"/>
  <c r="BE104" i="38"/>
  <c r="BC104" i="38"/>
  <c r="BD104" i="38" s="1"/>
  <c r="BB104" i="38"/>
  <c r="BA104" i="38"/>
  <c r="AZ104" i="38"/>
  <c r="AY104" i="38"/>
  <c r="AX104" i="38"/>
  <c r="AS104" i="38"/>
  <c r="AT104" i="38" s="1"/>
  <c r="AL104" i="38"/>
  <c r="CW103" i="38"/>
  <c r="CN103" i="38"/>
  <c r="CL103" i="38"/>
  <c r="CK103" i="38"/>
  <c r="BJ103" i="38"/>
  <c r="BE103" i="38"/>
  <c r="BC103" i="38"/>
  <c r="BD103" i="38" s="1"/>
  <c r="BB103" i="38"/>
  <c r="BH103" i="38" s="1"/>
  <c r="BA103" i="38"/>
  <c r="AZ103" i="38"/>
  <c r="AY103" i="38"/>
  <c r="AS103" i="38"/>
  <c r="AT103" i="38" s="1"/>
  <c r="AL103" i="38"/>
  <c r="AX103" i="38" s="1"/>
  <c r="CW102" i="38"/>
  <c r="CN102" i="38"/>
  <c r="CL102" i="38"/>
  <c r="CK102" i="38"/>
  <c r="BJ102" i="38"/>
  <c r="BH102" i="38"/>
  <c r="BC102" i="38"/>
  <c r="BE102" i="38" s="1"/>
  <c r="BB102" i="38"/>
  <c r="BG102" i="38" s="1"/>
  <c r="AZ102" i="38"/>
  <c r="AY102" i="38"/>
  <c r="AX102" i="38"/>
  <c r="AS102" i="38"/>
  <c r="AT102" i="38" s="1"/>
  <c r="AL102" i="38"/>
  <c r="BA102" i="38" s="1"/>
  <c r="CZ101" i="38"/>
  <c r="CW101" i="38"/>
  <c r="CN101" i="38"/>
  <c r="CL101" i="38"/>
  <c r="CK101" i="38"/>
  <c r="BJ101" i="38"/>
  <c r="BH101" i="38"/>
  <c r="BG101" i="38"/>
  <c r="BC101" i="38"/>
  <c r="BE101" i="38" s="1"/>
  <c r="BB101" i="38"/>
  <c r="AZ101" i="38"/>
  <c r="AY101" i="38"/>
  <c r="AS101" i="38"/>
  <c r="BI101" i="38" s="1"/>
  <c r="AL101" i="38"/>
  <c r="BA101" i="38" s="1"/>
  <c r="CW100" i="38"/>
  <c r="CN100" i="38"/>
  <c r="CL100" i="38"/>
  <c r="CK100" i="38"/>
  <c r="BJ100" i="38"/>
  <c r="BG100" i="38"/>
  <c r="BC100" i="38"/>
  <c r="BE100" i="38" s="1"/>
  <c r="BB100" i="38"/>
  <c r="BI100" i="38" s="1"/>
  <c r="BA100" i="38"/>
  <c r="AZ100" i="38"/>
  <c r="AY100" i="38"/>
  <c r="AX100" i="38"/>
  <c r="AS100" i="38"/>
  <c r="AT100" i="38" s="1"/>
  <c r="AL100" i="38"/>
  <c r="CW99" i="38"/>
  <c r="CT99" i="38"/>
  <c r="CN99" i="38"/>
  <c r="CL99" i="38"/>
  <c r="CK99" i="38"/>
  <c r="BJ99" i="38"/>
  <c r="BH99" i="38"/>
  <c r="BG99" i="38"/>
  <c r="BC99" i="38"/>
  <c r="BE99" i="38" s="1"/>
  <c r="BB99" i="38"/>
  <c r="AZ99" i="38"/>
  <c r="AY99" i="38"/>
  <c r="AS99" i="38"/>
  <c r="BI99" i="38" s="1"/>
  <c r="CW98" i="38"/>
  <c r="CN98" i="38"/>
  <c r="CL98" i="38"/>
  <c r="CK98" i="38"/>
  <c r="BJ98" i="38"/>
  <c r="BE98" i="38"/>
  <c r="BD98" i="38"/>
  <c r="BC98" i="38"/>
  <c r="BB98" i="38"/>
  <c r="BI98" i="38" s="1"/>
  <c r="BA98" i="38"/>
  <c r="AZ98" i="38"/>
  <c r="AY98" i="38"/>
  <c r="AX98" i="38"/>
  <c r="AT98" i="38"/>
  <c r="AS98" i="38"/>
  <c r="AL98" i="38"/>
  <c r="CW97" i="38"/>
  <c r="CN97" i="38"/>
  <c r="CL97" i="38"/>
  <c r="CK97" i="38"/>
  <c r="BJ97" i="38"/>
  <c r="BH97" i="38"/>
  <c r="BG97" i="38"/>
  <c r="BE97" i="38"/>
  <c r="BC97" i="38"/>
  <c r="BB97" i="38"/>
  <c r="AZ97" i="38"/>
  <c r="AY97" i="38"/>
  <c r="AT97" i="38"/>
  <c r="AS97" i="38"/>
  <c r="BI97" i="38" s="1"/>
  <c r="AL97" i="38"/>
  <c r="BD97" i="38" s="1"/>
  <c r="CZ96" i="38"/>
  <c r="CW96" i="38"/>
  <c r="CN96" i="38"/>
  <c r="CL96" i="38"/>
  <c r="CK96" i="38"/>
  <c r="BJ96" i="38"/>
  <c r="BE96" i="38"/>
  <c r="BC96" i="38"/>
  <c r="BD96" i="38" s="1"/>
  <c r="BB96" i="38"/>
  <c r="BH96" i="38" s="1"/>
  <c r="BA96" i="38"/>
  <c r="AZ96" i="38"/>
  <c r="AY96" i="38"/>
  <c r="AS96" i="38"/>
  <c r="AT96" i="38" s="1"/>
  <c r="AL96" i="38"/>
  <c r="AX96" i="38" s="1"/>
  <c r="CZ95" i="38"/>
  <c r="CW95" i="38"/>
  <c r="CN95" i="38"/>
  <c r="CL95" i="38"/>
  <c r="CK95" i="38"/>
  <c r="BJ95" i="38"/>
  <c r="BD95" i="38"/>
  <c r="BC95" i="38"/>
  <c r="BE95" i="38" s="1"/>
  <c r="BB95" i="38"/>
  <c r="BH95" i="38" s="1"/>
  <c r="BA95" i="38"/>
  <c r="AZ95" i="38"/>
  <c r="AY95" i="38"/>
  <c r="AX95" i="38"/>
  <c r="AS95" i="38"/>
  <c r="AT95" i="38" s="1"/>
  <c r="AL95" i="38"/>
  <c r="CW94" i="38"/>
  <c r="CR94" i="38"/>
  <c r="CN94" i="38"/>
  <c r="CL94" i="38"/>
  <c r="CK94" i="38"/>
  <c r="BJ94" i="38"/>
  <c r="BG94" i="38"/>
  <c r="BE94" i="38"/>
  <c r="BC94" i="38"/>
  <c r="BD94" i="38" s="1"/>
  <c r="BB94" i="38"/>
  <c r="AZ94" i="38"/>
  <c r="AY94" i="38"/>
  <c r="AX94" i="38"/>
  <c r="AL94" i="38"/>
  <c r="BA94" i="38" s="1"/>
  <c r="CZ93" i="38"/>
  <c r="CW93" i="38"/>
  <c r="CN93" i="38"/>
  <c r="CL93" i="38"/>
  <c r="CK93" i="38"/>
  <c r="BJ93" i="38"/>
  <c r="BG93" i="38"/>
  <c r="BD93" i="38"/>
  <c r="BC93" i="38"/>
  <c r="BE93" i="38" s="1"/>
  <c r="BB93" i="38"/>
  <c r="BH93" i="38" s="1"/>
  <c r="BA93" i="38"/>
  <c r="AZ93" i="38"/>
  <c r="AY93" i="38"/>
  <c r="AX93" i="38"/>
  <c r="AS93" i="38"/>
  <c r="AT93" i="38" s="1"/>
  <c r="AL93" i="38"/>
  <c r="CZ92" i="38"/>
  <c r="CW92" i="38"/>
  <c r="CN92" i="38"/>
  <c r="CL92" i="38"/>
  <c r="CK92" i="38"/>
  <c r="BJ92" i="38"/>
  <c r="BH92" i="38"/>
  <c r="BG92" i="38"/>
  <c r="BE92" i="38"/>
  <c r="BC92" i="38"/>
  <c r="BB92" i="38"/>
  <c r="AZ92" i="38"/>
  <c r="AY92" i="38"/>
  <c r="AT92" i="38"/>
  <c r="AS92" i="38"/>
  <c r="BI92" i="38" s="1"/>
  <c r="AL92" i="38"/>
  <c r="BD92" i="38" s="1"/>
  <c r="CZ91" i="38"/>
  <c r="CW91" i="38"/>
  <c r="CN91" i="38"/>
  <c r="CL91" i="38"/>
  <c r="CK91" i="38"/>
  <c r="BJ91" i="38"/>
  <c r="BE91" i="38"/>
  <c r="BC91" i="38"/>
  <c r="BD91" i="38" s="1"/>
  <c r="BB91" i="38"/>
  <c r="BH91" i="38" s="1"/>
  <c r="BA91" i="38"/>
  <c r="AZ91" i="38"/>
  <c r="AY91" i="38"/>
  <c r="AS91" i="38"/>
  <c r="AT91" i="38" s="1"/>
  <c r="AL91" i="38"/>
  <c r="AX91" i="38" s="1"/>
  <c r="CZ90" i="38"/>
  <c r="CW90" i="38"/>
  <c r="CR90" i="38"/>
  <c r="CN90" i="38"/>
  <c r="CL90" i="38"/>
  <c r="CK90" i="38"/>
  <c r="BJ90" i="38"/>
  <c r="BE90" i="38"/>
  <c r="BD90" i="38"/>
  <c r="BC90" i="38"/>
  <c r="BB90" i="38"/>
  <c r="BI90" i="38" s="1"/>
  <c r="BA90" i="38"/>
  <c r="AZ90" i="38"/>
  <c r="AY90" i="38"/>
  <c r="AX90" i="38"/>
  <c r="AT90" i="38"/>
  <c r="AS90" i="38"/>
  <c r="AL90" i="38"/>
  <c r="CZ89" i="38"/>
  <c r="CW89" i="38"/>
  <c r="CN89" i="38"/>
  <c r="CL89" i="38"/>
  <c r="CK89" i="38"/>
  <c r="BJ89" i="38"/>
  <c r="BH89" i="38"/>
  <c r="BG89" i="38"/>
  <c r="BE89" i="38"/>
  <c r="BC89" i="38"/>
  <c r="BD89" i="38" s="1"/>
  <c r="BB89" i="38"/>
  <c r="BA89" i="38"/>
  <c r="AZ89" i="38"/>
  <c r="AY89" i="38"/>
  <c r="AX89" i="38"/>
  <c r="AS89" i="38"/>
  <c r="AT89" i="38" s="1"/>
  <c r="AL89" i="38"/>
  <c r="CW88" i="38"/>
  <c r="CN88" i="38"/>
  <c r="CL88" i="38"/>
  <c r="CK88" i="38"/>
  <c r="BJ88" i="38"/>
  <c r="BE88" i="38"/>
  <c r="BC88" i="38"/>
  <c r="BD88" i="38" s="1"/>
  <c r="BB88" i="38"/>
  <c r="BH88" i="38" s="1"/>
  <c r="BA88" i="38"/>
  <c r="AZ88" i="38"/>
  <c r="AY88" i="38"/>
  <c r="AS88" i="38"/>
  <c r="AT88" i="38" s="1"/>
  <c r="AL88" i="38"/>
  <c r="AX88" i="38" s="1"/>
  <c r="CW87" i="38"/>
  <c r="CT87" i="38"/>
  <c r="CR87" i="38"/>
  <c r="CN87" i="38"/>
  <c r="CL87" i="38"/>
  <c r="CK87" i="38"/>
  <c r="BJ87" i="38"/>
  <c r="BE87" i="38"/>
  <c r="BD87" i="38"/>
  <c r="BC87" i="38"/>
  <c r="BB87" i="38"/>
  <c r="BI87" i="38" s="1"/>
  <c r="BA87" i="38"/>
  <c r="AZ87" i="38"/>
  <c r="AY87" i="38"/>
  <c r="AX87" i="38"/>
  <c r="AT87" i="38"/>
  <c r="AS87" i="38"/>
  <c r="AL87" i="38"/>
  <c r="CZ86" i="38"/>
  <c r="CW86" i="38"/>
  <c r="CN86" i="38"/>
  <c r="CL86" i="38"/>
  <c r="CK86" i="38"/>
  <c r="BJ86" i="38"/>
  <c r="BH86" i="38"/>
  <c r="BG86" i="38"/>
  <c r="BE86" i="38"/>
  <c r="BC86" i="38"/>
  <c r="BD86" i="38" s="1"/>
  <c r="BB86" i="38"/>
  <c r="BA86" i="38"/>
  <c r="AZ86" i="38"/>
  <c r="AY86" i="38"/>
  <c r="AX86" i="38"/>
  <c r="AS86" i="38"/>
  <c r="AT86" i="38" s="1"/>
  <c r="AL86" i="38"/>
  <c r="CZ85" i="38"/>
  <c r="CW85" i="38"/>
  <c r="CN85" i="38"/>
  <c r="CL85" i="38"/>
  <c r="CK85" i="38"/>
  <c r="BJ85" i="38"/>
  <c r="BG85" i="38"/>
  <c r="BE85" i="38"/>
  <c r="BD85" i="38"/>
  <c r="BC85" i="38"/>
  <c r="BB85" i="38"/>
  <c r="BI85" i="38" s="1"/>
  <c r="BA85" i="38"/>
  <c r="AZ85" i="38"/>
  <c r="AY85" i="38"/>
  <c r="AX85" i="38"/>
  <c r="AT85" i="38"/>
  <c r="AS85" i="38"/>
  <c r="AL85" i="38"/>
  <c r="CW84" i="38"/>
  <c r="CN84" i="38"/>
  <c r="CL84" i="38"/>
  <c r="CK84" i="38"/>
  <c r="BJ84" i="38"/>
  <c r="BH84" i="38"/>
  <c r="BG84" i="38"/>
  <c r="BD84" i="38"/>
  <c r="BC84" i="38"/>
  <c r="BE84" i="38" s="1"/>
  <c r="BB84" i="38"/>
  <c r="BA84" i="38"/>
  <c r="AZ84" i="38"/>
  <c r="AY84" i="38"/>
  <c r="AX84" i="38"/>
  <c r="AS84" i="38"/>
  <c r="AT84" i="38" s="1"/>
  <c r="AL84" i="38"/>
  <c r="CZ83" i="38"/>
  <c r="CW83" i="38"/>
  <c r="CN83" i="38"/>
  <c r="CL83" i="38"/>
  <c r="CK83" i="38"/>
  <c r="BJ83" i="38"/>
  <c r="BH83" i="38"/>
  <c r="BG83" i="38"/>
  <c r="BE83" i="38"/>
  <c r="BC83" i="38"/>
  <c r="BB83" i="38"/>
  <c r="AZ83" i="38"/>
  <c r="AY83" i="38"/>
  <c r="AT83" i="38"/>
  <c r="AS83" i="38"/>
  <c r="BI83" i="38" s="1"/>
  <c r="AL83" i="38"/>
  <c r="BD83" i="38" s="1"/>
  <c r="CZ82" i="38"/>
  <c r="CW82" i="38"/>
  <c r="CN82" i="38"/>
  <c r="CL82" i="38"/>
  <c r="CK82" i="38"/>
  <c r="BJ82" i="38"/>
  <c r="BE82" i="38"/>
  <c r="BC82" i="38"/>
  <c r="BD82" i="38" s="1"/>
  <c r="BB82" i="38"/>
  <c r="BH82" i="38" s="1"/>
  <c r="BA82" i="38"/>
  <c r="AZ82" i="38"/>
  <c r="AY82" i="38"/>
  <c r="AS82" i="38"/>
  <c r="AT82" i="38" s="1"/>
  <c r="AL82" i="38"/>
  <c r="AX82" i="38" s="1"/>
  <c r="CZ81" i="38"/>
  <c r="CW81" i="38"/>
  <c r="CN81" i="38"/>
  <c r="CL81" i="38"/>
  <c r="CK81" i="38"/>
  <c r="BJ81" i="38"/>
  <c r="BG81" i="38"/>
  <c r="BD81" i="38"/>
  <c r="BC81" i="38"/>
  <c r="BE81" i="38" s="1"/>
  <c r="BB81" i="38"/>
  <c r="BH81" i="38" s="1"/>
  <c r="BA81" i="38"/>
  <c r="AZ81" i="38"/>
  <c r="AY81" i="38"/>
  <c r="AX81" i="38"/>
  <c r="AS81" i="38"/>
  <c r="AT81" i="38" s="1"/>
  <c r="AL81" i="38"/>
  <c r="CZ80" i="38"/>
  <c r="CW80" i="38"/>
  <c r="CN80" i="38"/>
  <c r="CL80" i="38"/>
  <c r="CK80" i="38"/>
  <c r="BJ80" i="38"/>
  <c r="BH80" i="38"/>
  <c r="BG80" i="38"/>
  <c r="BE80" i="38"/>
  <c r="BC80" i="38"/>
  <c r="BB80" i="38"/>
  <c r="AZ80" i="38"/>
  <c r="AY80" i="38"/>
  <c r="AT80" i="38"/>
  <c r="AS80" i="38"/>
  <c r="BI80" i="38" s="1"/>
  <c r="AL80" i="38"/>
  <c r="BD80" i="38" s="1"/>
  <c r="CZ79" i="38"/>
  <c r="CW79" i="38"/>
  <c r="CN79" i="38"/>
  <c r="CL79" i="38"/>
  <c r="CK79" i="38"/>
  <c r="BJ79" i="38"/>
  <c r="BE79" i="38"/>
  <c r="BC79" i="38"/>
  <c r="BD79" i="38" s="1"/>
  <c r="BB79" i="38"/>
  <c r="BH79" i="38" s="1"/>
  <c r="BA79" i="38"/>
  <c r="AZ79" i="38"/>
  <c r="AY79" i="38"/>
  <c r="AS79" i="38"/>
  <c r="AT79" i="38" s="1"/>
  <c r="AL79" i="38"/>
  <c r="AX79" i="38" s="1"/>
  <c r="CZ78" i="38"/>
  <c r="CW78" i="38"/>
  <c r="CN78" i="38"/>
  <c r="CL78" i="38"/>
  <c r="CK78" i="38"/>
  <c r="BJ78" i="38"/>
  <c r="BG78" i="38"/>
  <c r="BD78" i="38"/>
  <c r="BC78" i="38"/>
  <c r="BE78" i="38" s="1"/>
  <c r="BB78" i="38"/>
  <c r="BH78" i="38" s="1"/>
  <c r="BA78" i="38"/>
  <c r="AZ78" i="38"/>
  <c r="AY78" i="38"/>
  <c r="AX78" i="38"/>
  <c r="AS78" i="38"/>
  <c r="AT78" i="38" s="1"/>
  <c r="AL78" i="38"/>
  <c r="CZ77" i="38"/>
  <c r="CW77" i="38"/>
  <c r="CN77" i="38"/>
  <c r="CL77" i="38"/>
  <c r="CK77" i="38"/>
  <c r="BJ77" i="38"/>
  <c r="BH77" i="38"/>
  <c r="BG77" i="38"/>
  <c r="BE77" i="38"/>
  <c r="BC77" i="38"/>
  <c r="BB77" i="38"/>
  <c r="AZ77" i="38"/>
  <c r="AY77" i="38"/>
  <c r="AT77" i="38"/>
  <c r="AS77" i="38"/>
  <c r="BI77" i="38" s="1"/>
  <c r="AL77" i="38"/>
  <c r="BD77" i="38" s="1"/>
  <c r="CW76" i="38"/>
  <c r="CN76" i="38"/>
  <c r="CL76" i="38"/>
  <c r="CK76" i="38"/>
  <c r="BJ76" i="38"/>
  <c r="BH76" i="38"/>
  <c r="BD76" i="38"/>
  <c r="BC76" i="38"/>
  <c r="BE76" i="38" s="1"/>
  <c r="BB76" i="38"/>
  <c r="BI76" i="38" s="1"/>
  <c r="AZ76" i="38"/>
  <c r="AY76" i="38"/>
  <c r="AT76" i="38"/>
  <c r="AS76" i="38"/>
  <c r="AL76" i="38"/>
  <c r="BA76" i="38" s="1"/>
  <c r="CZ75" i="38"/>
  <c r="CW75" i="38"/>
  <c r="CN75" i="38"/>
  <c r="CL75" i="38"/>
  <c r="CK75" i="38"/>
  <c r="BJ75" i="38"/>
  <c r="BH75" i="38"/>
  <c r="BC75" i="38"/>
  <c r="BE75" i="38" s="1"/>
  <c r="BB75" i="38"/>
  <c r="BG75" i="38" s="1"/>
  <c r="AZ75" i="38"/>
  <c r="AY75" i="38"/>
  <c r="AX75" i="38"/>
  <c r="AS75" i="38"/>
  <c r="AT75" i="38" s="1"/>
  <c r="AL75" i="38"/>
  <c r="BA75" i="38" s="1"/>
  <c r="CW74" i="38"/>
  <c r="CN74" i="38"/>
  <c r="CL74" i="38"/>
  <c r="CK74" i="38"/>
  <c r="BJ74" i="38"/>
  <c r="BH74" i="38"/>
  <c r="BG74" i="38"/>
  <c r="BE74" i="38"/>
  <c r="BC74" i="38"/>
  <c r="BD74" i="38" s="1"/>
  <c r="BB74" i="38"/>
  <c r="BI74" i="38" s="1"/>
  <c r="AZ74" i="38"/>
  <c r="AY74" i="38"/>
  <c r="AT74" i="38"/>
  <c r="AS74" i="38"/>
  <c r="AL74" i="38"/>
  <c r="BA74" i="38" s="1"/>
  <c r="CZ73" i="38"/>
  <c r="CW73" i="38"/>
  <c r="CN73" i="38"/>
  <c r="CL73" i="38"/>
  <c r="CK73" i="38"/>
  <c r="BJ73" i="38"/>
  <c r="BG73" i="38"/>
  <c r="BC73" i="38"/>
  <c r="BE73" i="38" s="1"/>
  <c r="BB73" i="38"/>
  <c r="BI73" i="38" s="1"/>
  <c r="BA73" i="38"/>
  <c r="AZ73" i="38"/>
  <c r="AY73" i="38"/>
  <c r="AX73" i="38"/>
  <c r="AS73" i="38"/>
  <c r="AT73" i="38" s="1"/>
  <c r="AL73" i="38"/>
  <c r="CW72" i="38"/>
  <c r="CN72" i="38"/>
  <c r="CL72" i="38"/>
  <c r="CK72" i="38"/>
  <c r="BJ72" i="38"/>
  <c r="BH72" i="38"/>
  <c r="BG72" i="38"/>
  <c r="BE72" i="38"/>
  <c r="BC72" i="38"/>
  <c r="BD72" i="38" s="1"/>
  <c r="BB72" i="38"/>
  <c r="BA72" i="38"/>
  <c r="AZ72" i="38"/>
  <c r="AY72" i="38"/>
  <c r="AX72" i="38"/>
  <c r="AS72" i="38"/>
  <c r="AT72" i="38" s="1"/>
  <c r="AL72" i="38"/>
  <c r="CZ71" i="38"/>
  <c r="CW71" i="38"/>
  <c r="CN71" i="38"/>
  <c r="CL71" i="38"/>
  <c r="CK71" i="38"/>
  <c r="BJ71" i="38"/>
  <c r="BG71" i="38"/>
  <c r="BE71" i="38"/>
  <c r="BD71" i="38"/>
  <c r="BC71" i="38"/>
  <c r="BB71" i="38"/>
  <c r="BI71" i="38" s="1"/>
  <c r="BA71" i="38"/>
  <c r="AZ71" i="38"/>
  <c r="AY71" i="38"/>
  <c r="AX71" i="38"/>
  <c r="AT71" i="38"/>
  <c r="AS71" i="38"/>
  <c r="AL71" i="38"/>
  <c r="CW70" i="38"/>
  <c r="CN70" i="38"/>
  <c r="CL70" i="38"/>
  <c r="CK70" i="38"/>
  <c r="BJ70" i="38"/>
  <c r="BG70" i="38"/>
  <c r="BD70" i="38"/>
  <c r="BC70" i="38"/>
  <c r="BE70" i="38" s="1"/>
  <c r="BB70" i="38"/>
  <c r="BH70" i="38" s="1"/>
  <c r="BA70" i="38"/>
  <c r="AZ70" i="38"/>
  <c r="AY70" i="38"/>
  <c r="AX70" i="38"/>
  <c r="AS70" i="38"/>
  <c r="AT70" i="38" s="1"/>
  <c r="AL70" i="38"/>
  <c r="CZ69" i="38"/>
  <c r="CW69" i="38"/>
  <c r="CN69" i="38"/>
  <c r="CL69" i="38"/>
  <c r="CK69" i="38"/>
  <c r="BJ69" i="38"/>
  <c r="BH69" i="38"/>
  <c r="BG69" i="38"/>
  <c r="BE69" i="38"/>
  <c r="BC69" i="38"/>
  <c r="BB69" i="38"/>
  <c r="AZ69" i="38"/>
  <c r="AY69" i="38"/>
  <c r="AT69" i="38"/>
  <c r="AS69" i="38"/>
  <c r="BI69" i="38" s="1"/>
  <c r="AL69" i="38"/>
  <c r="BD69" i="38" s="1"/>
  <c r="CZ68" i="38"/>
  <c r="CW68" i="38"/>
  <c r="CN68" i="38"/>
  <c r="CL68" i="38"/>
  <c r="CK68" i="38"/>
  <c r="BJ68" i="38"/>
  <c r="BE68" i="38"/>
  <c r="BC68" i="38"/>
  <c r="BD68" i="38" s="1"/>
  <c r="BB68" i="38"/>
  <c r="BH68" i="38" s="1"/>
  <c r="BA68" i="38"/>
  <c r="AZ68" i="38"/>
  <c r="AY68" i="38"/>
  <c r="AS68" i="38"/>
  <c r="AT68" i="38" s="1"/>
  <c r="AL68" i="38"/>
  <c r="AX68" i="38" s="1"/>
  <c r="CZ67" i="38"/>
  <c r="CW67" i="38"/>
  <c r="CN67" i="38"/>
  <c r="CL67" i="38"/>
  <c r="CK67" i="38"/>
  <c r="BJ67" i="38"/>
  <c r="BG67" i="38"/>
  <c r="BD67" i="38"/>
  <c r="BC67" i="38"/>
  <c r="BE67" i="38" s="1"/>
  <c r="BB67" i="38"/>
  <c r="BH67" i="38" s="1"/>
  <c r="BA67" i="38"/>
  <c r="AZ67" i="38"/>
  <c r="AY67" i="38"/>
  <c r="AX67" i="38"/>
  <c r="AS67" i="38"/>
  <c r="AT67" i="38" s="1"/>
  <c r="AL67" i="38"/>
  <c r="CZ66" i="38"/>
  <c r="CW66" i="38"/>
  <c r="CN66" i="38"/>
  <c r="CL66" i="38"/>
  <c r="CK66" i="38"/>
  <c r="BJ66" i="38"/>
  <c r="BH66" i="38"/>
  <c r="BG66" i="38"/>
  <c r="BE66" i="38"/>
  <c r="BC66" i="38"/>
  <c r="BB66" i="38"/>
  <c r="AZ66" i="38"/>
  <c r="AY66" i="38"/>
  <c r="AT66" i="38"/>
  <c r="AS66" i="38"/>
  <c r="BI66" i="38" s="1"/>
  <c r="AL66" i="38"/>
  <c r="BD66" i="38" s="1"/>
  <c r="CW65" i="38"/>
  <c r="CT65" i="38"/>
  <c r="CR65" i="38"/>
  <c r="CN65" i="38"/>
  <c r="CL65" i="38"/>
  <c r="CK65" i="38"/>
  <c r="BJ65" i="38"/>
  <c r="BD65" i="38"/>
  <c r="BC65" i="38"/>
  <c r="BE65" i="38" s="1"/>
  <c r="BB65" i="38"/>
  <c r="BG65" i="38" s="1"/>
  <c r="BA65" i="38"/>
  <c r="AZ65" i="38"/>
  <c r="AY65" i="38"/>
  <c r="AX65" i="38"/>
  <c r="CZ64" i="38"/>
  <c r="CW64" i="38"/>
  <c r="CN64" i="38"/>
  <c r="CL64" i="38"/>
  <c r="CK64" i="38"/>
  <c r="BJ64" i="38"/>
  <c r="BH64" i="38"/>
  <c r="BG64" i="38"/>
  <c r="BE64" i="38"/>
  <c r="BC64" i="38"/>
  <c r="BB64" i="38"/>
  <c r="AZ64" i="38"/>
  <c r="AY64" i="38"/>
  <c r="AT64" i="38"/>
  <c r="AS64" i="38"/>
  <c r="BI64" i="38" s="1"/>
  <c r="AL64" i="38"/>
  <c r="BD64" i="38" s="1"/>
  <c r="CZ63" i="38"/>
  <c r="CW63" i="38"/>
  <c r="CN63" i="38"/>
  <c r="CL63" i="38"/>
  <c r="CK63" i="38"/>
  <c r="BJ63" i="38"/>
  <c r="BE63" i="38"/>
  <c r="BC63" i="38"/>
  <c r="BD63" i="38" s="1"/>
  <c r="BB63" i="38"/>
  <c r="BH63" i="38" s="1"/>
  <c r="BA63" i="38"/>
  <c r="AZ63" i="38"/>
  <c r="AY63" i="38"/>
  <c r="AS63" i="38"/>
  <c r="AT63" i="38" s="1"/>
  <c r="AL63" i="38"/>
  <c r="AX63" i="38" s="1"/>
  <c r="CZ62" i="38"/>
  <c r="CW62" i="38"/>
  <c r="CN62" i="38"/>
  <c r="CL62" i="38"/>
  <c r="CK62" i="38"/>
  <c r="BJ62" i="38"/>
  <c r="BH62" i="38"/>
  <c r="BG62" i="38"/>
  <c r="BD62" i="38"/>
  <c r="BC62" i="38"/>
  <c r="BE62" i="38" s="1"/>
  <c r="BB62" i="38"/>
  <c r="BA62" i="38"/>
  <c r="AZ62" i="38"/>
  <c r="AY62" i="38"/>
  <c r="AX62" i="38"/>
  <c r="AS62" i="38"/>
  <c r="AT62" i="38" s="1"/>
  <c r="AL62" i="38"/>
  <c r="CW61" i="38"/>
  <c r="CN61" i="38"/>
  <c r="CL61" i="38"/>
  <c r="CK61" i="38"/>
  <c r="BJ61" i="38"/>
  <c r="BH61" i="38"/>
  <c r="BG61" i="38"/>
  <c r="BC61" i="38"/>
  <c r="BE61" i="38" s="1"/>
  <c r="BB61" i="38"/>
  <c r="AZ61" i="38"/>
  <c r="AY61" i="38"/>
  <c r="AS61" i="38"/>
  <c r="BI61" i="38" s="1"/>
  <c r="AL61" i="38"/>
  <c r="BA61" i="38" s="1"/>
  <c r="CW60" i="38"/>
  <c r="CN60" i="38"/>
  <c r="CL60" i="38"/>
  <c r="CK60" i="38"/>
  <c r="BJ60" i="38"/>
  <c r="BG60" i="38"/>
  <c r="BC60" i="38"/>
  <c r="BE60" i="38" s="1"/>
  <c r="BB60" i="38"/>
  <c r="BI60" i="38" s="1"/>
  <c r="BA60" i="38"/>
  <c r="AZ60" i="38"/>
  <c r="AY60" i="38"/>
  <c r="AX60" i="38"/>
  <c r="AS60" i="38"/>
  <c r="AT60" i="38" s="1"/>
  <c r="AL60" i="38"/>
  <c r="CZ59" i="38"/>
  <c r="CW59" i="38"/>
  <c r="CT59" i="38"/>
  <c r="CN59" i="38"/>
  <c r="CL59" i="38"/>
  <c r="CK59" i="38"/>
  <c r="BJ59" i="38"/>
  <c r="BH59" i="38"/>
  <c r="BC59" i="38"/>
  <c r="BE59" i="38" s="1"/>
  <c r="BB59" i="38"/>
  <c r="BG59" i="38" s="1"/>
  <c r="AZ59" i="38"/>
  <c r="AY59" i="38"/>
  <c r="AX59" i="38"/>
  <c r="AS59" i="38"/>
  <c r="AT59" i="38" s="1"/>
  <c r="AL59" i="38"/>
  <c r="BA59" i="38" s="1"/>
  <c r="CW58" i="38"/>
  <c r="CN58" i="38"/>
  <c r="CL58" i="38"/>
  <c r="CK58" i="38"/>
  <c r="BJ58" i="38"/>
  <c r="BH58" i="38"/>
  <c r="BG58" i="38"/>
  <c r="BE58" i="38"/>
  <c r="BC58" i="38"/>
  <c r="BD58" i="38" s="1"/>
  <c r="BB58" i="38"/>
  <c r="BI58" i="38" s="1"/>
  <c r="AZ58" i="38"/>
  <c r="AY58" i="38"/>
  <c r="AT58" i="38"/>
  <c r="AS58" i="38"/>
  <c r="AL58" i="38"/>
  <c r="BA58" i="38" s="1"/>
  <c r="CW57" i="38"/>
  <c r="CN57" i="38"/>
  <c r="CL57" i="38"/>
  <c r="CK57" i="38"/>
  <c r="BJ57" i="38"/>
  <c r="BE57" i="38"/>
  <c r="BD57" i="38"/>
  <c r="BC57" i="38"/>
  <c r="BB57" i="38"/>
  <c r="BI57" i="38" s="1"/>
  <c r="BA57" i="38"/>
  <c r="AZ57" i="38"/>
  <c r="AY57" i="38"/>
  <c r="AX57" i="38"/>
  <c r="AT57" i="38"/>
  <c r="AS57" i="38"/>
  <c r="AL57" i="38"/>
  <c r="CW56" i="38"/>
  <c r="CN56" i="38"/>
  <c r="CL56" i="38"/>
  <c r="CK56" i="38"/>
  <c r="BJ56" i="38"/>
  <c r="BH56" i="38"/>
  <c r="BG56" i="38"/>
  <c r="BE56" i="38"/>
  <c r="BC56" i="38"/>
  <c r="BB56" i="38"/>
  <c r="AZ56" i="38"/>
  <c r="AY56" i="38"/>
  <c r="AT56" i="38"/>
  <c r="AS56" i="38"/>
  <c r="BI56" i="38" s="1"/>
  <c r="AL56" i="38"/>
  <c r="BD56" i="38" s="1"/>
  <c r="CW55" i="38"/>
  <c r="CN55" i="38"/>
  <c r="CL55" i="38"/>
  <c r="CK55" i="38"/>
  <c r="BJ55" i="38"/>
  <c r="BH55" i="38"/>
  <c r="BD55" i="38"/>
  <c r="BC55" i="38"/>
  <c r="BE55" i="38" s="1"/>
  <c r="BB55" i="38"/>
  <c r="BI55" i="38" s="1"/>
  <c r="AZ55" i="38"/>
  <c r="AY55" i="38"/>
  <c r="AT55" i="38"/>
  <c r="AS55" i="38"/>
  <c r="AL55" i="38"/>
  <c r="BA55" i="38" s="1"/>
  <c r="CW54" i="38"/>
  <c r="CN54" i="38"/>
  <c r="CL54" i="38"/>
  <c r="CK54" i="38"/>
  <c r="BJ54" i="38"/>
  <c r="BC54" i="38"/>
  <c r="BE54" i="38" s="1"/>
  <c r="BB54" i="38"/>
  <c r="BI54" i="38" s="1"/>
  <c r="AZ54" i="38"/>
  <c r="AY54" i="38"/>
  <c r="AX54" i="38"/>
  <c r="AT54" i="38"/>
  <c r="AS54" i="38"/>
  <c r="AL54" i="38"/>
  <c r="BD54" i="38" s="1"/>
  <c r="CZ53" i="38"/>
  <c r="CW53" i="38"/>
  <c r="CN53" i="38"/>
  <c r="CL53" i="38"/>
  <c r="CK53" i="38"/>
  <c r="BJ53" i="38"/>
  <c r="BH53" i="38"/>
  <c r="BG53" i="38"/>
  <c r="BE53" i="38"/>
  <c r="BC53" i="38"/>
  <c r="BD53" i="38" s="1"/>
  <c r="BB53" i="38"/>
  <c r="BI53" i="38" s="1"/>
  <c r="AZ53" i="38"/>
  <c r="AY53" i="38"/>
  <c r="AT53" i="38"/>
  <c r="AS53" i="38"/>
  <c r="AL53" i="38"/>
  <c r="BA53" i="38" s="1"/>
  <c r="CW52" i="38"/>
  <c r="CN52" i="38"/>
  <c r="CL52" i="38"/>
  <c r="CK52" i="38"/>
  <c r="BJ52" i="38"/>
  <c r="BE52" i="38"/>
  <c r="BD52" i="38"/>
  <c r="BC52" i="38"/>
  <c r="BB52" i="38"/>
  <c r="BI52" i="38" s="1"/>
  <c r="BA52" i="38"/>
  <c r="AZ52" i="38"/>
  <c r="AY52" i="38"/>
  <c r="AX52" i="38"/>
  <c r="AT52" i="38"/>
  <c r="AS52" i="38"/>
  <c r="AL52" i="38"/>
  <c r="CZ51" i="38"/>
  <c r="CW51" i="38"/>
  <c r="CN51" i="38"/>
  <c r="CL51" i="38"/>
  <c r="CK51" i="38"/>
  <c r="BJ51" i="38"/>
  <c r="BH51" i="38"/>
  <c r="BG51" i="38"/>
  <c r="BE51" i="38"/>
  <c r="BC51" i="38"/>
  <c r="BD51" i="38" s="1"/>
  <c r="BB51" i="38"/>
  <c r="BA51" i="38"/>
  <c r="AZ51" i="38"/>
  <c r="AY51" i="38"/>
  <c r="AX51" i="38"/>
  <c r="AS51" i="38"/>
  <c r="AT51" i="38" s="1"/>
  <c r="AL51" i="38"/>
  <c r="CW50" i="38"/>
  <c r="CN50" i="38"/>
  <c r="CL50" i="38"/>
  <c r="CK50" i="38"/>
  <c r="BJ50" i="38"/>
  <c r="BE50" i="38"/>
  <c r="BC50" i="38"/>
  <c r="BD50" i="38" s="1"/>
  <c r="BB50" i="38"/>
  <c r="BH50" i="38" s="1"/>
  <c r="BA50" i="38"/>
  <c r="AZ50" i="38"/>
  <c r="AY50" i="38"/>
  <c r="AS50" i="38"/>
  <c r="AT50" i="38" s="1"/>
  <c r="AL50" i="38"/>
  <c r="AX50" i="38" s="1"/>
  <c r="CZ49" i="38"/>
  <c r="CW49" i="38"/>
  <c r="CN49" i="38"/>
  <c r="CL49" i="38"/>
  <c r="CK49" i="38"/>
  <c r="BJ49" i="38"/>
  <c r="BG49" i="38"/>
  <c r="BD49" i="38"/>
  <c r="BC49" i="38"/>
  <c r="BE49" i="38" s="1"/>
  <c r="BB49" i="38"/>
  <c r="BH49" i="38" s="1"/>
  <c r="BA49" i="38"/>
  <c r="AZ49" i="38"/>
  <c r="AY49" i="38"/>
  <c r="AX49" i="38"/>
  <c r="AS49" i="38"/>
  <c r="AT49" i="38" s="1"/>
  <c r="AL49" i="38"/>
  <c r="CZ48" i="38"/>
  <c r="CW48" i="38"/>
  <c r="CN48" i="38"/>
  <c r="CL48" i="38"/>
  <c r="CK48" i="38"/>
  <c r="BJ48" i="38"/>
  <c r="BH48" i="38"/>
  <c r="BG48" i="38"/>
  <c r="BE48" i="38"/>
  <c r="BC48" i="38"/>
  <c r="BB48" i="38"/>
  <c r="AZ48" i="38"/>
  <c r="AY48" i="38"/>
  <c r="AT48" i="38"/>
  <c r="AS48" i="38"/>
  <c r="BI48" i="38" s="1"/>
  <c r="AL48" i="38"/>
  <c r="BD48" i="38" s="1"/>
  <c r="CW47" i="38"/>
  <c r="CN47" i="38"/>
  <c r="CL47" i="38"/>
  <c r="CK47" i="38"/>
  <c r="BJ47" i="38"/>
  <c r="BH47" i="38"/>
  <c r="BD47" i="38"/>
  <c r="BC47" i="38"/>
  <c r="BE47" i="38" s="1"/>
  <c r="BB47" i="38"/>
  <c r="BI47" i="38" s="1"/>
  <c r="AZ47" i="38"/>
  <c r="AY47" i="38"/>
  <c r="AS47" i="38"/>
  <c r="AT47" i="38" s="1"/>
  <c r="AL47" i="38"/>
  <c r="BA47" i="38" s="1"/>
  <c r="CW46" i="38"/>
  <c r="CN46" i="38"/>
  <c r="CL46" i="38"/>
  <c r="CK46" i="38"/>
  <c r="BJ46" i="38"/>
  <c r="BC46" i="38"/>
  <c r="BE46" i="38" s="1"/>
  <c r="BB46" i="38"/>
  <c r="BI46" i="38" s="1"/>
  <c r="AZ46" i="38"/>
  <c r="AY46" i="38"/>
  <c r="AX46" i="38"/>
  <c r="AT46" i="38"/>
  <c r="AS46" i="38"/>
  <c r="AL46" i="38"/>
  <c r="BA46" i="38" s="1"/>
  <c r="CW45" i="38"/>
  <c r="CN45" i="38"/>
  <c r="CL45" i="38"/>
  <c r="CK45" i="38"/>
  <c r="BJ45" i="38"/>
  <c r="BG45" i="38"/>
  <c r="BE45" i="38"/>
  <c r="BD45" i="38"/>
  <c r="BC45" i="38"/>
  <c r="BB45" i="38"/>
  <c r="BI45" i="38" s="1"/>
  <c r="BA45" i="38"/>
  <c r="AZ45" i="38"/>
  <c r="AY45" i="38"/>
  <c r="AX45" i="38"/>
  <c r="AT45" i="38"/>
  <c r="AS45" i="38"/>
  <c r="AL45" i="38"/>
  <c r="CW44" i="38"/>
  <c r="CN44" i="38"/>
  <c r="CL44" i="38"/>
  <c r="CK44" i="38"/>
  <c r="BJ44" i="38"/>
  <c r="BG44" i="38"/>
  <c r="BE44" i="38"/>
  <c r="BD44" i="38"/>
  <c r="BC44" i="38"/>
  <c r="BB44" i="38"/>
  <c r="BH44" i="38" s="1"/>
  <c r="BA44" i="38"/>
  <c r="AZ44" i="38"/>
  <c r="AY44" i="38"/>
  <c r="AX44" i="38"/>
  <c r="AS44" i="38"/>
  <c r="AT44" i="38" s="1"/>
  <c r="AL44" i="38"/>
  <c r="CW43" i="38"/>
  <c r="CN43" i="38"/>
  <c r="CL43" i="38"/>
  <c r="CK43" i="38"/>
  <c r="BJ43" i="38"/>
  <c r="BH43" i="38"/>
  <c r="BG43" i="38"/>
  <c r="BC43" i="38"/>
  <c r="BE43" i="38" s="1"/>
  <c r="BB43" i="38"/>
  <c r="AZ43" i="38"/>
  <c r="AY43" i="38"/>
  <c r="AS43" i="38"/>
  <c r="BI43" i="38" s="1"/>
  <c r="AL43" i="38"/>
  <c r="BA43" i="38" s="1"/>
  <c r="CW42" i="38"/>
  <c r="CN42" i="38"/>
  <c r="CL42" i="38"/>
  <c r="CK42" i="38"/>
  <c r="BJ42" i="38"/>
  <c r="BG42" i="38"/>
  <c r="BC42" i="38"/>
  <c r="BE42" i="38" s="1"/>
  <c r="BB42" i="38"/>
  <c r="BI42" i="38" s="1"/>
  <c r="BA42" i="38"/>
  <c r="AZ42" i="38"/>
  <c r="AY42" i="38"/>
  <c r="AX42" i="38"/>
  <c r="AS42" i="38"/>
  <c r="AT42" i="38" s="1"/>
  <c r="AL42" i="38"/>
  <c r="CW41" i="38"/>
  <c r="CN41" i="38"/>
  <c r="CL41" i="38"/>
  <c r="CK41" i="38"/>
  <c r="BJ41" i="38"/>
  <c r="BH41" i="38"/>
  <c r="BG41" i="38"/>
  <c r="BE41" i="38"/>
  <c r="BC41" i="38"/>
  <c r="BD41" i="38" s="1"/>
  <c r="BB41" i="38"/>
  <c r="BA41" i="38"/>
  <c r="AZ41" i="38"/>
  <c r="AY41" i="38"/>
  <c r="AX41" i="38"/>
  <c r="AS41" i="38"/>
  <c r="AT41" i="38" s="1"/>
  <c r="AL41" i="38"/>
  <c r="CW40" i="38"/>
  <c r="CN40" i="38"/>
  <c r="CL40" i="38"/>
  <c r="CK40" i="38"/>
  <c r="BJ40" i="38"/>
  <c r="BE40" i="38"/>
  <c r="BC40" i="38"/>
  <c r="BD40" i="38" s="1"/>
  <c r="BB40" i="38"/>
  <c r="BH40" i="38" s="1"/>
  <c r="BA40" i="38"/>
  <c r="AZ40" i="38"/>
  <c r="AY40" i="38"/>
  <c r="AS40" i="38"/>
  <c r="AT40" i="38" s="1"/>
  <c r="AL40" i="38"/>
  <c r="AX40" i="38" s="1"/>
  <c r="CW39" i="38"/>
  <c r="CN39" i="38"/>
  <c r="CL39" i="38"/>
  <c r="CK39" i="38"/>
  <c r="BJ39" i="38"/>
  <c r="BH39" i="38"/>
  <c r="BC39" i="38"/>
  <c r="BE39" i="38" s="1"/>
  <c r="BB39" i="38"/>
  <c r="BG39" i="38" s="1"/>
  <c r="AZ39" i="38"/>
  <c r="AY39" i="38"/>
  <c r="AX39" i="38"/>
  <c r="AS39" i="38"/>
  <c r="AT39" i="38" s="1"/>
  <c r="AL39" i="38"/>
  <c r="BA39" i="38" s="1"/>
  <c r="CW38" i="38"/>
  <c r="CN38" i="38"/>
  <c r="CL38" i="38"/>
  <c r="CK38" i="38"/>
  <c r="BJ38" i="38"/>
  <c r="BH38" i="38"/>
  <c r="BG38" i="38"/>
  <c r="BE38" i="38"/>
  <c r="BC38" i="38"/>
  <c r="BD38" i="38" s="1"/>
  <c r="BB38" i="38"/>
  <c r="BI38" i="38" s="1"/>
  <c r="AZ38" i="38"/>
  <c r="AY38" i="38"/>
  <c r="AT38" i="38"/>
  <c r="AS38" i="38"/>
  <c r="AL38" i="38"/>
  <c r="BA38" i="38" s="1"/>
  <c r="CW37" i="38"/>
  <c r="CN37" i="38"/>
  <c r="CL37" i="38"/>
  <c r="CK37" i="38"/>
  <c r="BJ37" i="38"/>
  <c r="BE37" i="38"/>
  <c r="BD37" i="38"/>
  <c r="BC37" i="38"/>
  <c r="BB37" i="38"/>
  <c r="BI37" i="38" s="1"/>
  <c r="BA37" i="38"/>
  <c r="AZ37" i="38"/>
  <c r="AY37" i="38"/>
  <c r="AX37" i="38"/>
  <c r="AT37" i="38"/>
  <c r="AS37" i="38"/>
  <c r="AL37" i="38"/>
  <c r="CW36" i="38"/>
  <c r="CN36" i="38"/>
  <c r="CL36" i="38"/>
  <c r="CK36" i="38"/>
  <c r="BJ36" i="38"/>
  <c r="BH36" i="38"/>
  <c r="BG36" i="38"/>
  <c r="BE36" i="38"/>
  <c r="BC36" i="38"/>
  <c r="BB36" i="38"/>
  <c r="AZ36" i="38"/>
  <c r="AY36" i="38"/>
  <c r="AT36" i="38"/>
  <c r="AS36" i="38"/>
  <c r="BI36" i="38" s="1"/>
  <c r="AL36" i="38"/>
  <c r="BD36" i="38" s="1"/>
  <c r="CZ35" i="38"/>
  <c r="CW35" i="38"/>
  <c r="CN35" i="38"/>
  <c r="CL35" i="38"/>
  <c r="CK35" i="38"/>
  <c r="BJ35" i="38"/>
  <c r="BE35" i="38"/>
  <c r="BC35" i="38"/>
  <c r="BD35" i="38" s="1"/>
  <c r="BB35" i="38"/>
  <c r="BH35" i="38" s="1"/>
  <c r="BA35" i="38"/>
  <c r="AZ35" i="38"/>
  <c r="AY35" i="38"/>
  <c r="AS35" i="38"/>
  <c r="AT35" i="38" s="1"/>
  <c r="AL35" i="38"/>
  <c r="AX35" i="38" s="1"/>
  <c r="CW34" i="38"/>
  <c r="CN34" i="38"/>
  <c r="CL34" i="38"/>
  <c r="CK34" i="38"/>
  <c r="BJ34" i="38"/>
  <c r="BH34" i="38"/>
  <c r="BC34" i="38"/>
  <c r="BE34" i="38" s="1"/>
  <c r="BB34" i="38"/>
  <c r="BG34" i="38" s="1"/>
  <c r="AZ34" i="38"/>
  <c r="AY34" i="38"/>
  <c r="AX34" i="38"/>
  <c r="AS34" i="38"/>
  <c r="AT34" i="38" s="1"/>
  <c r="AL34" i="38"/>
  <c r="BA34" i="38" s="1"/>
  <c r="CZ33" i="38"/>
  <c r="CW33" i="38"/>
  <c r="CN33" i="38"/>
  <c r="CL33" i="38"/>
  <c r="CK33" i="38"/>
  <c r="BJ33" i="38"/>
  <c r="BH33" i="38"/>
  <c r="BG33" i="38"/>
  <c r="BC33" i="38"/>
  <c r="BE33" i="38" s="1"/>
  <c r="BB33" i="38"/>
  <c r="AZ33" i="38"/>
  <c r="AY33" i="38"/>
  <c r="AS33" i="38"/>
  <c r="BI33" i="38" s="1"/>
  <c r="AL33" i="38"/>
  <c r="BA33" i="38" s="1"/>
  <c r="CW32" i="38"/>
  <c r="CN32" i="38"/>
  <c r="CL32" i="38"/>
  <c r="CK32" i="38"/>
  <c r="BJ32" i="38"/>
  <c r="BG32" i="38"/>
  <c r="BC32" i="38"/>
  <c r="BE32" i="38" s="1"/>
  <c r="BB32" i="38"/>
  <c r="BI32" i="38" s="1"/>
  <c r="BA32" i="38"/>
  <c r="AZ32" i="38"/>
  <c r="AY32" i="38"/>
  <c r="AX32" i="38"/>
  <c r="AS32" i="38"/>
  <c r="AT32" i="38" s="1"/>
  <c r="AL32" i="38"/>
  <c r="CZ31" i="38"/>
  <c r="CW31" i="38"/>
  <c r="CN31" i="38"/>
  <c r="CL31" i="38"/>
  <c r="CK31" i="38"/>
  <c r="BJ31" i="38"/>
  <c r="BC31" i="38"/>
  <c r="BE31" i="38" s="1"/>
  <c r="BB31" i="38"/>
  <c r="BI31" i="38" s="1"/>
  <c r="AZ31" i="38"/>
  <c r="AY31" i="38"/>
  <c r="AX31" i="38"/>
  <c r="AT31" i="38"/>
  <c r="AS31" i="38"/>
  <c r="AL31" i="38"/>
  <c r="BA31" i="38" s="1"/>
  <c r="CW30" i="38"/>
  <c r="CN30" i="38"/>
  <c r="CL30" i="38"/>
  <c r="CK30" i="38"/>
  <c r="BJ30" i="38"/>
  <c r="BG30" i="38"/>
  <c r="BE30" i="38"/>
  <c r="BD30" i="38"/>
  <c r="BC30" i="38"/>
  <c r="BB30" i="38"/>
  <c r="BI30" i="38" s="1"/>
  <c r="BA30" i="38"/>
  <c r="AZ30" i="38"/>
  <c r="AY30" i="38"/>
  <c r="AX30" i="38"/>
  <c r="AT30" i="38"/>
  <c r="AS30" i="38"/>
  <c r="AL30" i="38"/>
  <c r="CZ29" i="38"/>
  <c r="CW29" i="38"/>
  <c r="CN29" i="38"/>
  <c r="CL29" i="38"/>
  <c r="CK29" i="38"/>
  <c r="BJ29" i="38"/>
  <c r="BE29" i="38"/>
  <c r="BD29" i="38"/>
  <c r="BC29" i="38"/>
  <c r="BB29" i="38"/>
  <c r="BI29" i="38" s="1"/>
  <c r="BA29" i="38"/>
  <c r="AZ29" i="38"/>
  <c r="AY29" i="38"/>
  <c r="AX29" i="38"/>
  <c r="AT29" i="38"/>
  <c r="AS29" i="38"/>
  <c r="AL29" i="38"/>
  <c r="CW28" i="38"/>
  <c r="CN28" i="38"/>
  <c r="CL28" i="38"/>
  <c r="CK28" i="38"/>
  <c r="BJ28" i="38"/>
  <c r="BH28" i="38"/>
  <c r="BG28" i="38"/>
  <c r="BE28" i="38"/>
  <c r="BC28" i="38"/>
  <c r="BB28" i="38"/>
  <c r="AZ28" i="38"/>
  <c r="AY28" i="38"/>
  <c r="AT28" i="38"/>
  <c r="AS28" i="38"/>
  <c r="BI28" i="38" s="1"/>
  <c r="AL28" i="38"/>
  <c r="BD28" i="38" s="1"/>
  <c r="CW27" i="38"/>
  <c r="CN27" i="38"/>
  <c r="CL27" i="38"/>
  <c r="CK27" i="38"/>
  <c r="BJ27" i="38"/>
  <c r="BH27" i="38"/>
  <c r="BD27" i="38"/>
  <c r="BC27" i="38"/>
  <c r="BE27" i="38" s="1"/>
  <c r="BB27" i="38"/>
  <c r="BI27" i="38" s="1"/>
  <c r="AZ27" i="38"/>
  <c r="AY27" i="38"/>
  <c r="AS27" i="38"/>
  <c r="AT27" i="38" s="1"/>
  <c r="AL27" i="38"/>
  <c r="BA27" i="38" s="1"/>
  <c r="CZ26" i="38"/>
  <c r="CW26" i="38"/>
  <c r="CN26" i="38"/>
  <c r="CL26" i="38"/>
  <c r="CK26" i="38"/>
  <c r="BJ26" i="38"/>
  <c r="BH26" i="38"/>
  <c r="BC26" i="38"/>
  <c r="BE26" i="38" s="1"/>
  <c r="BB26" i="38"/>
  <c r="BG26" i="38" s="1"/>
  <c r="AZ26" i="38"/>
  <c r="AY26" i="38"/>
  <c r="AX26" i="38"/>
  <c r="AS26" i="38"/>
  <c r="AT26" i="38" s="1"/>
  <c r="AL26" i="38"/>
  <c r="BA26" i="38" s="1"/>
  <c r="CW25" i="38"/>
  <c r="CN25" i="38"/>
  <c r="CL25" i="38"/>
  <c r="CK25" i="38"/>
  <c r="BJ25" i="38"/>
  <c r="BH25" i="38"/>
  <c r="BG25" i="38"/>
  <c r="BE25" i="38"/>
  <c r="BC25" i="38"/>
  <c r="BD25" i="38" s="1"/>
  <c r="BB25" i="38"/>
  <c r="BI25" i="38" s="1"/>
  <c r="AZ25" i="38"/>
  <c r="AY25" i="38"/>
  <c r="AT25" i="38"/>
  <c r="AS25" i="38"/>
  <c r="AL25" i="38"/>
  <c r="BA25" i="38" s="1"/>
  <c r="CW24" i="38"/>
  <c r="CN24" i="38"/>
  <c r="CL24" i="38"/>
  <c r="CK24" i="38"/>
  <c r="BJ24" i="38"/>
  <c r="BE24" i="38"/>
  <c r="BD24" i="38"/>
  <c r="BC24" i="38"/>
  <c r="BB24" i="38"/>
  <c r="BI24" i="38" s="1"/>
  <c r="BA24" i="38"/>
  <c r="AZ24" i="38"/>
  <c r="AY24" i="38"/>
  <c r="AX24" i="38"/>
  <c r="AT24" i="38"/>
  <c r="AS24" i="38"/>
  <c r="AL24" i="38"/>
  <c r="CZ23" i="38"/>
  <c r="CW23" i="38"/>
  <c r="CN23" i="38"/>
  <c r="CL23" i="38"/>
  <c r="CK23" i="38"/>
  <c r="BJ23" i="38"/>
  <c r="BH23" i="38"/>
  <c r="BG23" i="38"/>
  <c r="BE23" i="38"/>
  <c r="BC23" i="38"/>
  <c r="BD23" i="38" s="1"/>
  <c r="BB23" i="38"/>
  <c r="BA23" i="38"/>
  <c r="AZ23" i="38"/>
  <c r="AY23" i="38"/>
  <c r="AX23" i="38"/>
  <c r="AS23" i="38"/>
  <c r="AT23" i="38" s="1"/>
  <c r="AL23" i="38"/>
  <c r="CW22" i="38"/>
  <c r="CN22" i="38"/>
  <c r="CL22" i="38"/>
  <c r="CK22" i="38"/>
  <c r="BJ22" i="38"/>
  <c r="BE22" i="38"/>
  <c r="BC22" i="38"/>
  <c r="BD22" i="38" s="1"/>
  <c r="BB22" i="38"/>
  <c r="BH22" i="38" s="1"/>
  <c r="BA22" i="38"/>
  <c r="AZ22" i="38"/>
  <c r="AY22" i="38"/>
  <c r="AS22" i="38"/>
  <c r="AT22" i="38" s="1"/>
  <c r="AL22" i="38"/>
  <c r="AX22" i="38" s="1"/>
  <c r="CZ21" i="38"/>
  <c r="CW21" i="38"/>
  <c r="CN21" i="38"/>
  <c r="CL21" i="38"/>
  <c r="CK21" i="38"/>
  <c r="BJ21" i="38"/>
  <c r="BG21" i="38"/>
  <c r="BE21" i="38"/>
  <c r="BD21" i="38"/>
  <c r="BC21" i="38"/>
  <c r="BB21" i="38"/>
  <c r="BH21" i="38" s="1"/>
  <c r="BA21" i="38"/>
  <c r="AZ21" i="38"/>
  <c r="AY21" i="38"/>
  <c r="AX21" i="38"/>
  <c r="AS21" i="38"/>
  <c r="AT21" i="38" s="1"/>
  <c r="AL21" i="38"/>
  <c r="CW20" i="38"/>
  <c r="CN20" i="38"/>
  <c r="CL20" i="38"/>
  <c r="CK20" i="38"/>
  <c r="BJ20" i="38"/>
  <c r="BI20" i="38"/>
  <c r="BH20" i="38"/>
  <c r="BG20" i="38"/>
  <c r="BC20" i="38"/>
  <c r="BE20" i="38" s="1"/>
  <c r="BB20" i="38"/>
  <c r="AZ20" i="38"/>
  <c r="AY20" i="38"/>
  <c r="AS20" i="38"/>
  <c r="AT20" i="38" s="1"/>
  <c r="AL20" i="38"/>
  <c r="BA20" i="38" s="1"/>
  <c r="CZ19" i="38"/>
  <c r="CW19" i="38"/>
  <c r="CN19" i="38"/>
  <c r="CL19" i="38"/>
  <c r="CK19" i="38"/>
  <c r="BJ19" i="38"/>
  <c r="BH19" i="38"/>
  <c r="BD19" i="38"/>
  <c r="BC19" i="38"/>
  <c r="BE19" i="38" s="1"/>
  <c r="BB19" i="38"/>
  <c r="BI19" i="38" s="1"/>
  <c r="AZ19" i="38"/>
  <c r="AY19" i="38"/>
  <c r="AS19" i="38"/>
  <c r="AT19" i="38" s="1"/>
  <c r="AL19" i="38"/>
  <c r="BA19" i="38" s="1"/>
  <c r="CW18" i="38"/>
  <c r="CN18" i="38"/>
  <c r="CL18" i="38"/>
  <c r="CK18" i="38"/>
  <c r="BJ18" i="38"/>
  <c r="BC18" i="38"/>
  <c r="BE18" i="38" s="1"/>
  <c r="BB18" i="38"/>
  <c r="BI18" i="38" s="1"/>
  <c r="AZ18" i="38"/>
  <c r="AY18" i="38"/>
  <c r="AX18" i="38"/>
  <c r="AT18" i="38"/>
  <c r="AS18" i="38"/>
  <c r="AL18" i="38"/>
  <c r="BA18" i="38" s="1"/>
  <c r="CW17" i="38"/>
  <c r="CN17" i="38"/>
  <c r="CL17" i="38"/>
  <c r="CK17" i="38"/>
  <c r="BJ17" i="38"/>
  <c r="BG17" i="38"/>
  <c r="BE17" i="38"/>
  <c r="BD17" i="38"/>
  <c r="BC17" i="38"/>
  <c r="BB17" i="38"/>
  <c r="BI17" i="38" s="1"/>
  <c r="BA17" i="38"/>
  <c r="AZ17" i="38"/>
  <c r="AY17" i="38"/>
  <c r="AX17" i="38"/>
  <c r="AT17" i="38"/>
  <c r="AS17" i="38"/>
  <c r="AL17" i="38"/>
  <c r="CW16" i="38"/>
  <c r="CN16" i="38"/>
  <c r="CL16" i="38"/>
  <c r="CK16" i="38"/>
  <c r="BJ16" i="38"/>
  <c r="BG16" i="38"/>
  <c r="BE16" i="38"/>
  <c r="BD16" i="38"/>
  <c r="BC16" i="38"/>
  <c r="BB16" i="38"/>
  <c r="BH16" i="38" s="1"/>
  <c r="BA16" i="38"/>
  <c r="AZ16" i="38"/>
  <c r="AY16" i="38"/>
  <c r="AX16" i="38"/>
  <c r="AS16" i="38"/>
  <c r="AT16" i="38" s="1"/>
  <c r="AL16" i="38"/>
  <c r="CW15" i="38"/>
  <c r="CN15" i="38"/>
  <c r="CL15" i="38"/>
  <c r="CK15" i="38"/>
  <c r="BJ15" i="38"/>
  <c r="BI15" i="38"/>
  <c r="BH15" i="38"/>
  <c r="BG15" i="38"/>
  <c r="BC15" i="38"/>
  <c r="BE15" i="38" s="1"/>
  <c r="BB15" i="38"/>
  <c r="AZ15" i="38"/>
  <c r="AY15" i="38"/>
  <c r="AS15" i="38"/>
  <c r="AT15" i="38" s="1"/>
  <c r="AL15" i="38"/>
  <c r="BA15" i="38" s="1"/>
  <c r="CZ14" i="38"/>
  <c r="CW14" i="38"/>
  <c r="CN14" i="38"/>
  <c r="CL14" i="38"/>
  <c r="CK14" i="38"/>
  <c r="BJ14" i="38"/>
  <c r="BH14" i="38"/>
  <c r="BD14" i="38"/>
  <c r="BC14" i="38"/>
  <c r="BE14" i="38" s="1"/>
  <c r="BB14" i="38"/>
  <c r="BI14" i="38" s="1"/>
  <c r="AZ14" i="38"/>
  <c r="AY14" i="38"/>
  <c r="AS14" i="38"/>
  <c r="AT14" i="38" s="1"/>
  <c r="AL14" i="38"/>
  <c r="BA14" i="38" s="1"/>
  <c r="CW13" i="38"/>
  <c r="CN13" i="38"/>
  <c r="CL13" i="38"/>
  <c r="CK13" i="38"/>
  <c r="BJ13" i="38"/>
  <c r="BC13" i="38"/>
  <c r="BE13" i="38" s="1"/>
  <c r="BB13" i="38"/>
  <c r="BI13" i="38" s="1"/>
  <c r="AZ13" i="38"/>
  <c r="AY13" i="38"/>
  <c r="AX13" i="38"/>
  <c r="AT13" i="38"/>
  <c r="AS13" i="38"/>
  <c r="AL13" i="38"/>
  <c r="BA13" i="38" s="1"/>
  <c r="CZ12" i="38"/>
  <c r="CW12" i="38"/>
  <c r="CN12" i="38"/>
  <c r="CL12" i="38"/>
  <c r="CK12" i="38"/>
  <c r="BJ12" i="38"/>
  <c r="BH12" i="38"/>
  <c r="BG12" i="38"/>
  <c r="BE12" i="38"/>
  <c r="BC12" i="38"/>
  <c r="BD12" i="38" s="1"/>
  <c r="BB12" i="38"/>
  <c r="BI12" i="38" s="1"/>
  <c r="AZ12" i="38"/>
  <c r="AY12" i="38"/>
  <c r="AT12" i="38"/>
  <c r="AS12" i="38"/>
  <c r="AL12" i="38"/>
  <c r="BA12" i="38" s="1"/>
  <c r="CZ11" i="38"/>
  <c r="CW11" i="38"/>
  <c r="CN11" i="38"/>
  <c r="CL11" i="38"/>
  <c r="CK11" i="38"/>
  <c r="BJ11" i="38"/>
  <c r="BG11" i="38"/>
  <c r="BC11" i="38"/>
  <c r="BE11" i="38" s="1"/>
  <c r="BB11" i="38"/>
  <c r="BI11" i="38" s="1"/>
  <c r="BA11" i="38"/>
  <c r="AZ11" i="38"/>
  <c r="AY11" i="38"/>
  <c r="AX11" i="38"/>
  <c r="AS11" i="38"/>
  <c r="AT11" i="38" s="1"/>
  <c r="AL11" i="38"/>
  <c r="CW10" i="38"/>
  <c r="CN10" i="38"/>
  <c r="CL10" i="38"/>
  <c r="CK10" i="38"/>
  <c r="BJ10" i="38"/>
  <c r="BH10" i="38"/>
  <c r="BG10" i="38"/>
  <c r="BE10" i="38"/>
  <c r="BC10" i="38"/>
  <c r="BD10" i="38" s="1"/>
  <c r="BB10" i="38"/>
  <c r="BA10" i="38"/>
  <c r="AZ10" i="38"/>
  <c r="AY10" i="38"/>
  <c r="AX10" i="38"/>
  <c r="AS10" i="38"/>
  <c r="AT10" i="38" s="1"/>
  <c r="AL10" i="38"/>
  <c r="CZ9" i="38"/>
  <c r="CW9" i="38"/>
  <c r="CN9" i="38"/>
  <c r="CL9" i="38"/>
  <c r="CK9" i="38"/>
  <c r="BJ9" i="38"/>
  <c r="BG9" i="38"/>
  <c r="BE9" i="38"/>
  <c r="BD9" i="38"/>
  <c r="BC9" i="38"/>
  <c r="BB9" i="38"/>
  <c r="BI9" i="38" s="1"/>
  <c r="BA9" i="38"/>
  <c r="AZ9" i="38"/>
  <c r="AY9" i="38"/>
  <c r="AX9" i="38"/>
  <c r="AT9" i="38"/>
  <c r="AS9" i="38"/>
  <c r="AL9" i="38"/>
  <c r="CZ8" i="38"/>
  <c r="CW8" i="38"/>
  <c r="CN8" i="38"/>
  <c r="CL8" i="38"/>
  <c r="CK8" i="38"/>
  <c r="BJ8" i="38"/>
  <c r="BE8" i="38"/>
  <c r="BD8" i="38"/>
  <c r="BC8" i="38"/>
  <c r="BB8" i="38"/>
  <c r="BI8" i="38" s="1"/>
  <c r="BA8" i="38"/>
  <c r="AZ8" i="38"/>
  <c r="AY8" i="38"/>
  <c r="AX8" i="38"/>
  <c r="AT8" i="38"/>
  <c r="AS8" i="38"/>
  <c r="AL8" i="38"/>
  <c r="CW7" i="38"/>
  <c r="CN7" i="38"/>
  <c r="CL7" i="38"/>
  <c r="CK7" i="38"/>
  <c r="BJ7" i="38"/>
  <c r="BH7" i="38"/>
  <c r="BG7" i="38"/>
  <c r="BE7" i="38"/>
  <c r="BC7" i="38"/>
  <c r="BB7" i="38"/>
  <c r="AZ7" i="38"/>
  <c r="AY7" i="38"/>
  <c r="AT7" i="38"/>
  <c r="AS7" i="38"/>
  <c r="BI7" i="38" s="1"/>
  <c r="AL7" i="38"/>
  <c r="BD7" i="38" s="1"/>
  <c r="CW6" i="38"/>
  <c r="CN6" i="38"/>
  <c r="CL6" i="38"/>
  <c r="CK6" i="38"/>
  <c r="BJ6" i="38"/>
  <c r="BH6" i="38"/>
  <c r="BD6" i="38"/>
  <c r="BC6" i="38"/>
  <c r="BE6" i="38" s="1"/>
  <c r="BB6" i="38"/>
  <c r="BI6" i="38" s="1"/>
  <c r="AZ6" i="38"/>
  <c r="AY6" i="38"/>
  <c r="AS6" i="38"/>
  <c r="AT6" i="38" s="1"/>
  <c r="AL6" i="38"/>
  <c r="BA6" i="38" s="1"/>
  <c r="CZ5" i="38"/>
  <c r="CW5" i="38"/>
  <c r="CN5" i="38"/>
  <c r="CL5" i="38"/>
  <c r="CK5" i="38"/>
  <c r="BJ5" i="38"/>
  <c r="BH5" i="38"/>
  <c r="BC5" i="38"/>
  <c r="BE5" i="38" s="1"/>
  <c r="BB5" i="38"/>
  <c r="BG5" i="38" s="1"/>
  <c r="AZ5" i="38"/>
  <c r="AY5" i="38"/>
  <c r="AX5" i="38"/>
  <c r="AS5" i="38"/>
  <c r="AT5" i="38" s="1"/>
  <c r="AL5" i="38"/>
  <c r="BA5" i="38" s="1"/>
  <c r="CW4" i="38"/>
  <c r="CN4" i="38"/>
  <c r="CL4" i="38"/>
  <c r="CK4" i="38"/>
  <c r="BJ4" i="38"/>
  <c r="BH4" i="38"/>
  <c r="BG4" i="38"/>
  <c r="BE4" i="38"/>
  <c r="BC4" i="38"/>
  <c r="BD4" i="38" s="1"/>
  <c r="BB4" i="38"/>
  <c r="BI4" i="38" s="1"/>
  <c r="AZ4" i="38"/>
  <c r="AY4" i="38"/>
  <c r="AT4" i="38"/>
  <c r="AS4" i="38"/>
  <c r="AL4" i="38"/>
  <c r="BA4" i="38" s="1"/>
  <c r="CW3" i="38"/>
  <c r="CN3" i="38"/>
  <c r="CL3" i="38"/>
  <c r="CK3" i="38"/>
  <c r="BJ3" i="38"/>
  <c r="BE3" i="38"/>
  <c r="BD3" i="38"/>
  <c r="BC3" i="38"/>
  <c r="BB3" i="38"/>
  <c r="BI3" i="38" s="1"/>
  <c r="BA3" i="38"/>
  <c r="AZ3" i="38"/>
  <c r="AY3" i="38"/>
  <c r="AX3" i="38"/>
  <c r="AT3" i="38"/>
  <c r="AS3" i="38"/>
  <c r="AL3" i="38"/>
  <c r="CW2" i="38"/>
  <c r="CN2" i="38"/>
  <c r="CL2" i="38"/>
  <c r="CK2" i="38"/>
  <c r="BJ2" i="38"/>
  <c r="BH2" i="38"/>
  <c r="BG2" i="38"/>
  <c r="BE2" i="38"/>
  <c r="BC2" i="38"/>
  <c r="BB2" i="38"/>
  <c r="AZ2" i="38"/>
  <c r="AY2" i="38"/>
  <c r="AT2" i="38"/>
  <c r="AS2" i="38"/>
  <c r="BI2" i="38" s="1"/>
  <c r="AL2" i="38"/>
  <c r="BD2" i="38" s="1"/>
  <c r="CM111" i="37"/>
  <c r="CM110" i="37"/>
  <c r="CM109" i="37"/>
  <c r="CZ106" i="37"/>
  <c r="CW106" i="37"/>
  <c r="CL106" i="37"/>
  <c r="CK106" i="37"/>
  <c r="BJ106" i="37"/>
  <c r="BE106" i="37"/>
  <c r="BC106" i="37"/>
  <c r="BD106" i="37" s="1"/>
  <c r="BB106" i="37"/>
  <c r="BI106" i="37" s="1"/>
  <c r="AZ106" i="37"/>
  <c r="AY106" i="37"/>
  <c r="AX106" i="37"/>
  <c r="AS106" i="37"/>
  <c r="AT106" i="37" s="1"/>
  <c r="AL106" i="37"/>
  <c r="BA106" i="37" s="1"/>
  <c r="CW105" i="37"/>
  <c r="CT105" i="37"/>
  <c r="CN105" i="37"/>
  <c r="CL105" i="37"/>
  <c r="CK105" i="37"/>
  <c r="BJ105" i="37"/>
  <c r="BG105" i="37"/>
  <c r="BE105" i="37"/>
  <c r="BD105" i="37"/>
  <c r="BC105" i="37"/>
  <c r="BB105" i="37"/>
  <c r="BI105" i="37" s="1"/>
  <c r="BA105" i="37"/>
  <c r="AZ105" i="37"/>
  <c r="AY105" i="37"/>
  <c r="AX105" i="37"/>
  <c r="AT105" i="37"/>
  <c r="AS105" i="37"/>
  <c r="AL105" i="37"/>
  <c r="CW104" i="37"/>
  <c r="CT104" i="37"/>
  <c r="CR104" i="37"/>
  <c r="CN104" i="37"/>
  <c r="CL104" i="37"/>
  <c r="CK104" i="37"/>
  <c r="BJ104" i="37"/>
  <c r="BH104" i="37"/>
  <c r="BC104" i="37"/>
  <c r="BE104" i="37" s="1"/>
  <c r="BB104" i="37"/>
  <c r="BG104" i="37" s="1"/>
  <c r="AZ104" i="37"/>
  <c r="AY104" i="37"/>
  <c r="AX104" i="37"/>
  <c r="AS104" i="37"/>
  <c r="AT104" i="37" s="1"/>
  <c r="AL104" i="37"/>
  <c r="BA104" i="37" s="1"/>
  <c r="CW103" i="37"/>
  <c r="CN103" i="37"/>
  <c r="CL103" i="37"/>
  <c r="CK103" i="37"/>
  <c r="BJ103" i="37"/>
  <c r="BE103" i="37"/>
  <c r="BC103" i="37"/>
  <c r="BD103" i="37" s="1"/>
  <c r="BB103" i="37"/>
  <c r="BI103" i="37" s="1"/>
  <c r="AZ103" i="37"/>
  <c r="AY103" i="37"/>
  <c r="AX103" i="37"/>
  <c r="AS103" i="37"/>
  <c r="AT103" i="37" s="1"/>
  <c r="AL103" i="37"/>
  <c r="BA103" i="37" s="1"/>
  <c r="CW102" i="37"/>
  <c r="CN102" i="37"/>
  <c r="CL102" i="37"/>
  <c r="CK102" i="37"/>
  <c r="BJ102" i="37"/>
  <c r="BC102" i="37"/>
  <c r="BE102" i="37" s="1"/>
  <c r="BB102" i="37"/>
  <c r="BI102" i="37" s="1"/>
  <c r="AZ102" i="37"/>
  <c r="AY102" i="37"/>
  <c r="AX102" i="37"/>
  <c r="AT102" i="37"/>
  <c r="AS102" i="37"/>
  <c r="AL102" i="37"/>
  <c r="BA102" i="37" s="1"/>
  <c r="CZ101" i="37"/>
  <c r="CW101" i="37"/>
  <c r="CN101" i="37"/>
  <c r="CL101" i="37"/>
  <c r="CK101" i="37"/>
  <c r="BJ101" i="37"/>
  <c r="BH101" i="37"/>
  <c r="BG101" i="37"/>
  <c r="BE101" i="37"/>
  <c r="BC101" i="37"/>
  <c r="BD101" i="37" s="1"/>
  <c r="BB101" i="37"/>
  <c r="AZ101" i="37"/>
  <c r="AY101" i="37"/>
  <c r="AS101" i="37"/>
  <c r="BI101" i="37" s="1"/>
  <c r="AL101" i="37"/>
  <c r="BA101" i="37" s="1"/>
  <c r="CW100" i="37"/>
  <c r="CN100" i="37"/>
  <c r="CL100" i="37"/>
  <c r="CK100" i="37"/>
  <c r="BJ100" i="37"/>
  <c r="BC100" i="37"/>
  <c r="BE100" i="37" s="1"/>
  <c r="BB100" i="37"/>
  <c r="BI100" i="37" s="1"/>
  <c r="BA100" i="37"/>
  <c r="AZ100" i="37"/>
  <c r="AY100" i="37"/>
  <c r="AS100" i="37"/>
  <c r="AT100" i="37" s="1"/>
  <c r="AL100" i="37"/>
  <c r="AX100" i="37" s="1"/>
  <c r="CW99" i="37"/>
  <c r="CT99" i="37"/>
  <c r="CN99" i="37"/>
  <c r="CL99" i="37"/>
  <c r="CK99" i="37"/>
  <c r="BJ99" i="37"/>
  <c r="BC99" i="37"/>
  <c r="BE99" i="37" s="1"/>
  <c r="BB99" i="37"/>
  <c r="BH99" i="37" s="1"/>
  <c r="AZ99" i="37"/>
  <c r="AY99" i="37"/>
  <c r="AS99" i="37"/>
  <c r="BI99" i="37" s="1"/>
  <c r="CW98" i="37"/>
  <c r="CN98" i="37"/>
  <c r="CL98" i="37"/>
  <c r="CK98" i="37"/>
  <c r="BJ98" i="37"/>
  <c r="BE98" i="37"/>
  <c r="BC98" i="37"/>
  <c r="BB98" i="37"/>
  <c r="BI98" i="37" s="1"/>
  <c r="BA98" i="37"/>
  <c r="AZ98" i="37"/>
  <c r="AY98" i="37"/>
  <c r="AT98" i="37"/>
  <c r="AS98" i="37"/>
  <c r="AL98" i="37"/>
  <c r="AX98" i="37" s="1"/>
  <c r="CW97" i="37"/>
  <c r="CN97" i="37"/>
  <c r="CL97" i="37"/>
  <c r="CK97" i="37"/>
  <c r="BJ97" i="37"/>
  <c r="BH97" i="37"/>
  <c r="BG97" i="37"/>
  <c r="BE97" i="37"/>
  <c r="BC97" i="37"/>
  <c r="BB97" i="37"/>
  <c r="AZ97" i="37"/>
  <c r="AY97" i="37"/>
  <c r="AT97" i="37"/>
  <c r="AS97" i="37"/>
  <c r="BI97" i="37" s="1"/>
  <c r="AL97" i="37"/>
  <c r="BD97" i="37" s="1"/>
  <c r="CZ96" i="37"/>
  <c r="CW96" i="37"/>
  <c r="CN96" i="37"/>
  <c r="CL96" i="37"/>
  <c r="CK96" i="37"/>
  <c r="BJ96" i="37"/>
  <c r="BE96" i="37"/>
  <c r="BC96" i="37"/>
  <c r="BD96" i="37" s="1"/>
  <c r="BB96" i="37"/>
  <c r="BI96" i="37" s="1"/>
  <c r="AZ96" i="37"/>
  <c r="AY96" i="37"/>
  <c r="AX96" i="37"/>
  <c r="AS96" i="37"/>
  <c r="AT96" i="37" s="1"/>
  <c r="AL96" i="37"/>
  <c r="BA96" i="37" s="1"/>
  <c r="CZ95" i="37"/>
  <c r="CW95" i="37"/>
  <c r="CN95" i="37"/>
  <c r="CL95" i="37"/>
  <c r="CK95" i="37"/>
  <c r="BJ95" i="37"/>
  <c r="BG95" i="37"/>
  <c r="BE95" i="37"/>
  <c r="BD95" i="37"/>
  <c r="BC95" i="37"/>
  <c r="BB95" i="37"/>
  <c r="BH95" i="37" s="1"/>
  <c r="BA95" i="37"/>
  <c r="AZ95" i="37"/>
  <c r="AY95" i="37"/>
  <c r="AX95" i="37"/>
  <c r="AS95" i="37"/>
  <c r="AT95" i="37" s="1"/>
  <c r="AL95" i="37"/>
  <c r="CW94" i="37"/>
  <c r="CR94" i="37"/>
  <c r="CN94" i="37"/>
  <c r="CL94" i="37"/>
  <c r="CK94" i="37"/>
  <c r="BJ94" i="37"/>
  <c r="BG94" i="37"/>
  <c r="BE94" i="37"/>
  <c r="BD94" i="37"/>
  <c r="BC94" i="37"/>
  <c r="BB94" i="37"/>
  <c r="AZ94" i="37"/>
  <c r="AY94" i="37"/>
  <c r="AX94" i="37"/>
  <c r="AL94" i="37"/>
  <c r="BA94" i="37" s="1"/>
  <c r="CZ93" i="37"/>
  <c r="CW93" i="37"/>
  <c r="CN93" i="37"/>
  <c r="CL93" i="37"/>
  <c r="CK93" i="37"/>
  <c r="BJ93" i="37"/>
  <c r="BG93" i="37"/>
  <c r="BE93" i="37"/>
  <c r="BD93" i="37"/>
  <c r="BC93" i="37"/>
  <c r="BB93" i="37"/>
  <c r="BI93" i="37" s="1"/>
  <c r="BA93" i="37"/>
  <c r="AZ93" i="37"/>
  <c r="AY93" i="37"/>
  <c r="AX93" i="37"/>
  <c r="AS93" i="37"/>
  <c r="AT93" i="37" s="1"/>
  <c r="AL93" i="37"/>
  <c r="CZ92" i="37"/>
  <c r="CW92" i="37"/>
  <c r="CN92" i="37"/>
  <c r="CL92" i="37"/>
  <c r="CK92" i="37"/>
  <c r="BJ92" i="37"/>
  <c r="BH92" i="37"/>
  <c r="BG92" i="37"/>
  <c r="BC92" i="37"/>
  <c r="BE92" i="37" s="1"/>
  <c r="BB92" i="37"/>
  <c r="AZ92" i="37"/>
  <c r="AY92" i="37"/>
  <c r="AT92" i="37"/>
  <c r="AS92" i="37"/>
  <c r="BI92" i="37" s="1"/>
  <c r="AL92" i="37"/>
  <c r="BA92" i="37" s="1"/>
  <c r="CZ91" i="37"/>
  <c r="CW91" i="37"/>
  <c r="CN91" i="37"/>
  <c r="CL91" i="37"/>
  <c r="CK91" i="37"/>
  <c r="BJ91" i="37"/>
  <c r="BE91" i="37"/>
  <c r="BC91" i="37"/>
  <c r="BD91" i="37" s="1"/>
  <c r="BB91" i="37"/>
  <c r="BI91" i="37" s="1"/>
  <c r="AZ91" i="37"/>
  <c r="AY91" i="37"/>
  <c r="AX91" i="37"/>
  <c r="AS91" i="37"/>
  <c r="AT91" i="37" s="1"/>
  <c r="AL91" i="37"/>
  <c r="BA91" i="37" s="1"/>
  <c r="CZ90" i="37"/>
  <c r="CW90" i="37"/>
  <c r="CR90" i="37"/>
  <c r="CN90" i="37"/>
  <c r="CL90" i="37"/>
  <c r="CK90" i="37"/>
  <c r="BJ90" i="37"/>
  <c r="BE90" i="37"/>
  <c r="BC90" i="37"/>
  <c r="BB90" i="37"/>
  <c r="BI90" i="37" s="1"/>
  <c r="BA90" i="37"/>
  <c r="AZ90" i="37"/>
  <c r="AY90" i="37"/>
  <c r="AS90" i="37"/>
  <c r="AT90" i="37" s="1"/>
  <c r="AL90" i="37"/>
  <c r="AX90" i="37" s="1"/>
  <c r="CZ89" i="37"/>
  <c r="CW89" i="37"/>
  <c r="CN89" i="37"/>
  <c r="CL89" i="37"/>
  <c r="CK89" i="37"/>
  <c r="BJ89" i="37"/>
  <c r="BH89" i="37"/>
  <c r="BC89" i="37"/>
  <c r="BE89" i="37" s="1"/>
  <c r="BB89" i="37"/>
  <c r="BG89" i="37" s="1"/>
  <c r="AZ89" i="37"/>
  <c r="AY89" i="37"/>
  <c r="AX89" i="37"/>
  <c r="AS89" i="37"/>
  <c r="AT89" i="37" s="1"/>
  <c r="AL89" i="37"/>
  <c r="BA89" i="37" s="1"/>
  <c r="CW88" i="37"/>
  <c r="CN88" i="37"/>
  <c r="CL88" i="37"/>
  <c r="CK88" i="37"/>
  <c r="BJ88" i="37"/>
  <c r="BE88" i="37"/>
  <c r="BC88" i="37"/>
  <c r="BD88" i="37" s="1"/>
  <c r="BB88" i="37"/>
  <c r="BI88" i="37" s="1"/>
  <c r="AZ88" i="37"/>
  <c r="AY88" i="37"/>
  <c r="AX88" i="37"/>
  <c r="AS88" i="37"/>
  <c r="AT88" i="37" s="1"/>
  <c r="AL88" i="37"/>
  <c r="BA88" i="37" s="1"/>
  <c r="CW87" i="37"/>
  <c r="CT87" i="37"/>
  <c r="CR87" i="37"/>
  <c r="CN87" i="37"/>
  <c r="CL87" i="37"/>
  <c r="CK87" i="37"/>
  <c r="BJ87" i="37"/>
  <c r="BE87" i="37"/>
  <c r="BC87" i="37"/>
  <c r="BD87" i="37" s="1"/>
  <c r="BB87" i="37"/>
  <c r="BI87" i="37" s="1"/>
  <c r="BA87" i="37"/>
  <c r="AZ87" i="37"/>
  <c r="AY87" i="37"/>
  <c r="AS87" i="37"/>
  <c r="AT87" i="37" s="1"/>
  <c r="AL87" i="37"/>
  <c r="AX87" i="37" s="1"/>
  <c r="CZ86" i="37"/>
  <c r="CW86" i="37"/>
  <c r="CN86" i="37"/>
  <c r="CL86" i="37"/>
  <c r="CK86" i="37"/>
  <c r="BJ86" i="37"/>
  <c r="BH86" i="37"/>
  <c r="BC86" i="37"/>
  <c r="BE86" i="37" s="1"/>
  <c r="BB86" i="37"/>
  <c r="BG86" i="37" s="1"/>
  <c r="AZ86" i="37"/>
  <c r="AY86" i="37"/>
  <c r="AX86" i="37"/>
  <c r="AS86" i="37"/>
  <c r="AT86" i="37" s="1"/>
  <c r="AL86" i="37"/>
  <c r="BA86" i="37" s="1"/>
  <c r="CZ85" i="37"/>
  <c r="CW85" i="37"/>
  <c r="CN85" i="37"/>
  <c r="CL85" i="37"/>
  <c r="CK85" i="37"/>
  <c r="BJ85" i="37"/>
  <c r="BG85" i="37"/>
  <c r="BE85" i="37"/>
  <c r="BD85" i="37"/>
  <c r="BC85" i="37"/>
  <c r="BB85" i="37"/>
  <c r="BI85" i="37" s="1"/>
  <c r="AZ85" i="37"/>
  <c r="AY85" i="37"/>
  <c r="AX85" i="37"/>
  <c r="AT85" i="37"/>
  <c r="AS85" i="37"/>
  <c r="AL85" i="37"/>
  <c r="BA85" i="37" s="1"/>
  <c r="CW84" i="37"/>
  <c r="CN84" i="37"/>
  <c r="CL84" i="37"/>
  <c r="CK84" i="37"/>
  <c r="BJ84" i="37"/>
  <c r="BH84" i="37"/>
  <c r="BG84" i="37"/>
  <c r="BE84" i="37"/>
  <c r="BD84" i="37"/>
  <c r="BC84" i="37"/>
  <c r="BB84" i="37"/>
  <c r="BI84" i="37" s="1"/>
  <c r="BA84" i="37"/>
  <c r="AZ84" i="37"/>
  <c r="AY84" i="37"/>
  <c r="AX84" i="37"/>
  <c r="AS84" i="37"/>
  <c r="AT84" i="37" s="1"/>
  <c r="AL84" i="37"/>
  <c r="CZ83" i="37"/>
  <c r="CW83" i="37"/>
  <c r="CN83" i="37"/>
  <c r="CL83" i="37"/>
  <c r="CK83" i="37"/>
  <c r="BJ83" i="37"/>
  <c r="BH83" i="37"/>
  <c r="BG83" i="37"/>
  <c r="BC83" i="37"/>
  <c r="BE83" i="37" s="1"/>
  <c r="BB83" i="37"/>
  <c r="AZ83" i="37"/>
  <c r="AY83" i="37"/>
  <c r="AT83" i="37"/>
  <c r="AS83" i="37"/>
  <c r="BI83" i="37" s="1"/>
  <c r="AL83" i="37"/>
  <c r="BA83" i="37" s="1"/>
  <c r="CZ82" i="37"/>
  <c r="CW82" i="37"/>
  <c r="CN82" i="37"/>
  <c r="CL82" i="37"/>
  <c r="CK82" i="37"/>
  <c r="BJ82" i="37"/>
  <c r="BE82" i="37"/>
  <c r="BC82" i="37"/>
  <c r="BD82" i="37" s="1"/>
  <c r="BB82" i="37"/>
  <c r="BI82" i="37" s="1"/>
  <c r="AZ82" i="37"/>
  <c r="AY82" i="37"/>
  <c r="AX82" i="37"/>
  <c r="AS82" i="37"/>
  <c r="AT82" i="37" s="1"/>
  <c r="AL82" i="37"/>
  <c r="BA82" i="37" s="1"/>
  <c r="CZ81" i="37"/>
  <c r="CW81" i="37"/>
  <c r="CN81" i="37"/>
  <c r="CL81" i="37"/>
  <c r="CK81" i="37"/>
  <c r="BJ81" i="37"/>
  <c r="BH81" i="37"/>
  <c r="BG81" i="37"/>
  <c r="BE81" i="37"/>
  <c r="BD81" i="37"/>
  <c r="BC81" i="37"/>
  <c r="BB81" i="37"/>
  <c r="BI81" i="37" s="1"/>
  <c r="BA81" i="37"/>
  <c r="AZ81" i="37"/>
  <c r="AY81" i="37"/>
  <c r="AX81" i="37"/>
  <c r="AT81" i="37"/>
  <c r="AS81" i="37"/>
  <c r="AL81" i="37"/>
  <c r="CZ80" i="37"/>
  <c r="CW80" i="37"/>
  <c r="CN80" i="37"/>
  <c r="CL80" i="37"/>
  <c r="CK80" i="37"/>
  <c r="BJ80" i="37"/>
  <c r="BH80" i="37"/>
  <c r="BG80" i="37"/>
  <c r="BC80" i="37"/>
  <c r="BE80" i="37" s="1"/>
  <c r="BB80" i="37"/>
  <c r="AZ80" i="37"/>
  <c r="AY80" i="37"/>
  <c r="AT80" i="37"/>
  <c r="AS80" i="37"/>
  <c r="BI80" i="37" s="1"/>
  <c r="AL80" i="37"/>
  <c r="BA80" i="37" s="1"/>
  <c r="CZ79" i="37"/>
  <c r="CW79" i="37"/>
  <c r="CN79" i="37"/>
  <c r="CL79" i="37"/>
  <c r="CK79" i="37"/>
  <c r="BJ79" i="37"/>
  <c r="BE79" i="37"/>
  <c r="BC79" i="37"/>
  <c r="BD79" i="37" s="1"/>
  <c r="BB79" i="37"/>
  <c r="BI79" i="37" s="1"/>
  <c r="AZ79" i="37"/>
  <c r="AY79" i="37"/>
  <c r="AX79" i="37"/>
  <c r="AS79" i="37"/>
  <c r="AT79" i="37" s="1"/>
  <c r="AL79" i="37"/>
  <c r="BA79" i="37" s="1"/>
  <c r="CZ78" i="37"/>
  <c r="CW78" i="37"/>
  <c r="CN78" i="37"/>
  <c r="CL78" i="37"/>
  <c r="CK78" i="37"/>
  <c r="BJ78" i="37"/>
  <c r="BH78" i="37"/>
  <c r="BG78" i="37"/>
  <c r="BE78" i="37"/>
  <c r="BD78" i="37"/>
  <c r="BC78" i="37"/>
  <c r="BB78" i="37"/>
  <c r="BI78" i="37" s="1"/>
  <c r="BA78" i="37"/>
  <c r="AZ78" i="37"/>
  <c r="AY78" i="37"/>
  <c r="AX78" i="37"/>
  <c r="AS78" i="37"/>
  <c r="AT78" i="37" s="1"/>
  <c r="AL78" i="37"/>
  <c r="CZ77" i="37"/>
  <c r="CW77" i="37"/>
  <c r="CN77" i="37"/>
  <c r="CL77" i="37"/>
  <c r="CK77" i="37"/>
  <c r="BJ77" i="37"/>
  <c r="BH77" i="37"/>
  <c r="BG77" i="37"/>
  <c r="BC77" i="37"/>
  <c r="BE77" i="37" s="1"/>
  <c r="BB77" i="37"/>
  <c r="AZ77" i="37"/>
  <c r="AY77" i="37"/>
  <c r="AT77" i="37"/>
  <c r="AS77" i="37"/>
  <c r="BI77" i="37" s="1"/>
  <c r="AL77" i="37"/>
  <c r="BA77" i="37" s="1"/>
  <c r="CW76" i="37"/>
  <c r="CN76" i="37"/>
  <c r="CL76" i="37"/>
  <c r="CK76" i="37"/>
  <c r="BJ76" i="37"/>
  <c r="BD76" i="37"/>
  <c r="BC76" i="37"/>
  <c r="BE76" i="37" s="1"/>
  <c r="BB76" i="37"/>
  <c r="BI76" i="37" s="1"/>
  <c r="BA76" i="37"/>
  <c r="AZ76" i="37"/>
  <c r="AY76" i="37"/>
  <c r="AS76" i="37"/>
  <c r="AT76" i="37" s="1"/>
  <c r="AL76" i="37"/>
  <c r="AX76" i="37" s="1"/>
  <c r="CZ75" i="37"/>
  <c r="CW75" i="37"/>
  <c r="CN75" i="37"/>
  <c r="CL75" i="37"/>
  <c r="CK75" i="37"/>
  <c r="BJ75" i="37"/>
  <c r="BG75" i="37"/>
  <c r="BC75" i="37"/>
  <c r="BE75" i="37" s="1"/>
  <c r="BB75" i="37"/>
  <c r="BI75" i="37" s="1"/>
  <c r="AZ75" i="37"/>
  <c r="AY75" i="37"/>
  <c r="AX75" i="37"/>
  <c r="AT75" i="37"/>
  <c r="AS75" i="37"/>
  <c r="AL75" i="37"/>
  <c r="BA75" i="37" s="1"/>
  <c r="CW74" i="37"/>
  <c r="CN74" i="37"/>
  <c r="CL74" i="37"/>
  <c r="CK74" i="37"/>
  <c r="BJ74" i="37"/>
  <c r="BH74" i="37"/>
  <c r="BG74" i="37"/>
  <c r="BE74" i="37"/>
  <c r="BC74" i="37"/>
  <c r="BB74" i="37"/>
  <c r="BI74" i="37" s="1"/>
  <c r="AZ74" i="37"/>
  <c r="AY74" i="37"/>
  <c r="AS74" i="37"/>
  <c r="AT74" i="37" s="1"/>
  <c r="AL74" i="37"/>
  <c r="BD74" i="37" s="1"/>
  <c r="CZ73" i="37"/>
  <c r="CW73" i="37"/>
  <c r="CN73" i="37"/>
  <c r="CL73" i="37"/>
  <c r="CK73" i="37"/>
  <c r="BJ73" i="37"/>
  <c r="BC73" i="37"/>
  <c r="BE73" i="37" s="1"/>
  <c r="BB73" i="37"/>
  <c r="BI73" i="37" s="1"/>
  <c r="BA73" i="37"/>
  <c r="AZ73" i="37"/>
  <c r="AY73" i="37"/>
  <c r="AS73" i="37"/>
  <c r="AT73" i="37" s="1"/>
  <c r="AL73" i="37"/>
  <c r="AX73" i="37" s="1"/>
  <c r="CW72" i="37"/>
  <c r="CN72" i="37"/>
  <c r="CL72" i="37"/>
  <c r="CK72" i="37"/>
  <c r="BJ72" i="37"/>
  <c r="BH72" i="37"/>
  <c r="BC72" i="37"/>
  <c r="BE72" i="37" s="1"/>
  <c r="BB72" i="37"/>
  <c r="BG72" i="37" s="1"/>
  <c r="AZ72" i="37"/>
  <c r="AY72" i="37"/>
  <c r="AX72" i="37"/>
  <c r="AS72" i="37"/>
  <c r="AT72" i="37" s="1"/>
  <c r="AL72" i="37"/>
  <c r="BA72" i="37" s="1"/>
  <c r="CZ71" i="37"/>
  <c r="CW71" i="37"/>
  <c r="CN71" i="37"/>
  <c r="CL71" i="37"/>
  <c r="CK71" i="37"/>
  <c r="BJ71" i="37"/>
  <c r="BG71" i="37"/>
  <c r="BE71" i="37"/>
  <c r="BD71" i="37"/>
  <c r="BC71" i="37"/>
  <c r="BB71" i="37"/>
  <c r="BI71" i="37" s="1"/>
  <c r="AZ71" i="37"/>
  <c r="AY71" i="37"/>
  <c r="AX71" i="37"/>
  <c r="AT71" i="37"/>
  <c r="AS71" i="37"/>
  <c r="AL71" i="37"/>
  <c r="BA71" i="37" s="1"/>
  <c r="CW70" i="37"/>
  <c r="CN70" i="37"/>
  <c r="CL70" i="37"/>
  <c r="CK70" i="37"/>
  <c r="BJ70" i="37"/>
  <c r="BH70" i="37"/>
  <c r="BG70" i="37"/>
  <c r="BE70" i="37"/>
  <c r="BD70" i="37"/>
  <c r="BC70" i="37"/>
  <c r="BB70" i="37"/>
  <c r="BI70" i="37" s="1"/>
  <c r="BA70" i="37"/>
  <c r="AZ70" i="37"/>
  <c r="AY70" i="37"/>
  <c r="AX70" i="37"/>
  <c r="AS70" i="37"/>
  <c r="AT70" i="37" s="1"/>
  <c r="AL70" i="37"/>
  <c r="CZ69" i="37"/>
  <c r="CW69" i="37"/>
  <c r="CN69" i="37"/>
  <c r="CL69" i="37"/>
  <c r="CK69" i="37"/>
  <c r="BJ69" i="37"/>
  <c r="BH69" i="37"/>
  <c r="BG69" i="37"/>
  <c r="BC69" i="37"/>
  <c r="BE69" i="37" s="1"/>
  <c r="BB69" i="37"/>
  <c r="AZ69" i="37"/>
  <c r="AY69" i="37"/>
  <c r="AT69" i="37"/>
  <c r="AS69" i="37"/>
  <c r="BI69" i="37" s="1"/>
  <c r="AL69" i="37"/>
  <c r="BA69" i="37" s="1"/>
  <c r="CZ68" i="37"/>
  <c r="CW68" i="37"/>
  <c r="CN68" i="37"/>
  <c r="CL68" i="37"/>
  <c r="CK68" i="37"/>
  <c r="BJ68" i="37"/>
  <c r="BE68" i="37"/>
  <c r="BC68" i="37"/>
  <c r="BD68" i="37" s="1"/>
  <c r="BB68" i="37"/>
  <c r="BI68" i="37" s="1"/>
  <c r="AZ68" i="37"/>
  <c r="AY68" i="37"/>
  <c r="AX68" i="37"/>
  <c r="AS68" i="37"/>
  <c r="AT68" i="37" s="1"/>
  <c r="AL68" i="37"/>
  <c r="BA68" i="37" s="1"/>
  <c r="CZ67" i="37"/>
  <c r="CW67" i="37"/>
  <c r="CN67" i="37"/>
  <c r="CL67" i="37"/>
  <c r="CK67" i="37"/>
  <c r="BJ67" i="37"/>
  <c r="BH67" i="37"/>
  <c r="BG67" i="37"/>
  <c r="BE67" i="37"/>
  <c r="BD67" i="37"/>
  <c r="BC67" i="37"/>
  <c r="BB67" i="37"/>
  <c r="BI67" i="37" s="1"/>
  <c r="BA67" i="37"/>
  <c r="AZ67" i="37"/>
  <c r="AY67" i="37"/>
  <c r="AX67" i="37"/>
  <c r="AS67" i="37"/>
  <c r="AT67" i="37" s="1"/>
  <c r="AL67" i="37"/>
  <c r="CZ66" i="37"/>
  <c r="CW66" i="37"/>
  <c r="CN66" i="37"/>
  <c r="CL66" i="37"/>
  <c r="CK66" i="37"/>
  <c r="BJ66" i="37"/>
  <c r="BH66" i="37"/>
  <c r="BG66" i="37"/>
  <c r="BC66" i="37"/>
  <c r="BE66" i="37" s="1"/>
  <c r="BB66" i="37"/>
  <c r="AZ66" i="37"/>
  <c r="AY66" i="37"/>
  <c r="AT66" i="37"/>
  <c r="AS66" i="37"/>
  <c r="BI66" i="37" s="1"/>
  <c r="AL66" i="37"/>
  <c r="BA66" i="37" s="1"/>
  <c r="CW65" i="37"/>
  <c r="CT65" i="37"/>
  <c r="CR65" i="37"/>
  <c r="CN65" i="37"/>
  <c r="CL65" i="37"/>
  <c r="CK65" i="37"/>
  <c r="BJ65" i="37"/>
  <c r="BD65" i="37"/>
  <c r="BC65" i="37"/>
  <c r="BE65" i="37" s="1"/>
  <c r="BB65" i="37"/>
  <c r="BG65" i="37" s="1"/>
  <c r="BA65" i="37"/>
  <c r="AZ65" i="37"/>
  <c r="AY65" i="37"/>
  <c r="AX65" i="37"/>
  <c r="CZ64" i="37"/>
  <c r="CW64" i="37"/>
  <c r="CN64" i="37"/>
  <c r="CL64" i="37"/>
  <c r="CK64" i="37"/>
  <c r="BJ64" i="37"/>
  <c r="BH64" i="37"/>
  <c r="BG64" i="37"/>
  <c r="BC64" i="37"/>
  <c r="BE64" i="37" s="1"/>
  <c r="BB64" i="37"/>
  <c r="AZ64" i="37"/>
  <c r="AY64" i="37"/>
  <c r="AT64" i="37"/>
  <c r="AS64" i="37"/>
  <c r="BI64" i="37" s="1"/>
  <c r="AL64" i="37"/>
  <c r="BA64" i="37" s="1"/>
  <c r="CZ63" i="37"/>
  <c r="CW63" i="37"/>
  <c r="CN63" i="37"/>
  <c r="CL63" i="37"/>
  <c r="CK63" i="37"/>
  <c r="BJ63" i="37"/>
  <c r="BE63" i="37"/>
  <c r="BC63" i="37"/>
  <c r="BD63" i="37" s="1"/>
  <c r="BB63" i="37"/>
  <c r="BI63" i="37" s="1"/>
  <c r="AZ63" i="37"/>
  <c r="AY63" i="37"/>
  <c r="AX63" i="37"/>
  <c r="AS63" i="37"/>
  <c r="AT63" i="37" s="1"/>
  <c r="AL63" i="37"/>
  <c r="BA63" i="37" s="1"/>
  <c r="CZ62" i="37"/>
  <c r="CW62" i="37"/>
  <c r="CN62" i="37"/>
  <c r="CL62" i="37"/>
  <c r="CK62" i="37"/>
  <c r="BJ62" i="37"/>
  <c r="BH62" i="37"/>
  <c r="BG62" i="37"/>
  <c r="BE62" i="37"/>
  <c r="BD62" i="37"/>
  <c r="BC62" i="37"/>
  <c r="BB62" i="37"/>
  <c r="BI62" i="37" s="1"/>
  <c r="BA62" i="37"/>
  <c r="AZ62" i="37"/>
  <c r="AY62" i="37"/>
  <c r="AX62" i="37"/>
  <c r="AS62" i="37"/>
  <c r="AT62" i="37" s="1"/>
  <c r="AL62" i="37"/>
  <c r="CW61" i="37"/>
  <c r="CN61" i="37"/>
  <c r="CL61" i="37"/>
  <c r="CK61" i="37"/>
  <c r="BJ61" i="37"/>
  <c r="BI61" i="37"/>
  <c r="BH61" i="37"/>
  <c r="BG61" i="37"/>
  <c r="BE61" i="37"/>
  <c r="BC61" i="37"/>
  <c r="BD61" i="37" s="1"/>
  <c r="BB61" i="37"/>
  <c r="AZ61" i="37"/>
  <c r="AY61" i="37"/>
  <c r="AS61" i="37"/>
  <c r="AT61" i="37" s="1"/>
  <c r="AL61" i="37"/>
  <c r="BA61" i="37" s="1"/>
  <c r="CW60" i="37"/>
  <c r="CN60" i="37"/>
  <c r="CL60" i="37"/>
  <c r="CK60" i="37"/>
  <c r="BJ60" i="37"/>
  <c r="BC60" i="37"/>
  <c r="BE60" i="37" s="1"/>
  <c r="BB60" i="37"/>
  <c r="BI60" i="37" s="1"/>
  <c r="BA60" i="37"/>
  <c r="AZ60" i="37"/>
  <c r="AY60" i="37"/>
  <c r="AS60" i="37"/>
  <c r="AT60" i="37" s="1"/>
  <c r="AL60" i="37"/>
  <c r="AX60" i="37" s="1"/>
  <c r="CZ59" i="37"/>
  <c r="CW59" i="37"/>
  <c r="CT59" i="37"/>
  <c r="CN59" i="37"/>
  <c r="CL59" i="37"/>
  <c r="CK59" i="37"/>
  <c r="BJ59" i="37"/>
  <c r="BG59" i="37"/>
  <c r="BC59" i="37"/>
  <c r="BE59" i="37" s="1"/>
  <c r="BB59" i="37"/>
  <c r="BI59" i="37" s="1"/>
  <c r="AZ59" i="37"/>
  <c r="AY59" i="37"/>
  <c r="AX59" i="37"/>
  <c r="AT59" i="37"/>
  <c r="AS59" i="37"/>
  <c r="AL59" i="37"/>
  <c r="BA59" i="37" s="1"/>
  <c r="CW58" i="37"/>
  <c r="CN58" i="37"/>
  <c r="CL58" i="37"/>
  <c r="CK58" i="37"/>
  <c r="BJ58" i="37"/>
  <c r="BH58" i="37"/>
  <c r="BG58" i="37"/>
  <c r="BE58" i="37"/>
  <c r="BC58" i="37"/>
  <c r="BB58" i="37"/>
  <c r="BI58" i="37" s="1"/>
  <c r="AZ58" i="37"/>
  <c r="AY58" i="37"/>
  <c r="AT58" i="37"/>
  <c r="AS58" i="37"/>
  <c r="AL58" i="37"/>
  <c r="BD58" i="37" s="1"/>
  <c r="CW57" i="37"/>
  <c r="CN57" i="37"/>
  <c r="CL57" i="37"/>
  <c r="CK57" i="37"/>
  <c r="BJ57" i="37"/>
  <c r="BE57" i="37"/>
  <c r="BC57" i="37"/>
  <c r="BB57" i="37"/>
  <c r="BI57" i="37" s="1"/>
  <c r="BA57" i="37"/>
  <c r="AZ57" i="37"/>
  <c r="AY57" i="37"/>
  <c r="AS57" i="37"/>
  <c r="AT57" i="37" s="1"/>
  <c r="AL57" i="37"/>
  <c r="AX57" i="37" s="1"/>
  <c r="CW56" i="37"/>
  <c r="CN56" i="37"/>
  <c r="CL56" i="37"/>
  <c r="CK56" i="37"/>
  <c r="BJ56" i="37"/>
  <c r="BH56" i="37"/>
  <c r="BG56" i="37"/>
  <c r="BC56" i="37"/>
  <c r="BE56" i="37" s="1"/>
  <c r="BB56" i="37"/>
  <c r="AZ56" i="37"/>
  <c r="AY56" i="37"/>
  <c r="AT56" i="37"/>
  <c r="AS56" i="37"/>
  <c r="BI56" i="37" s="1"/>
  <c r="AL56" i="37"/>
  <c r="BA56" i="37" s="1"/>
  <c r="CW55" i="37"/>
  <c r="CN55" i="37"/>
  <c r="CL55" i="37"/>
  <c r="CK55" i="37"/>
  <c r="BJ55" i="37"/>
  <c r="BD55" i="37"/>
  <c r="BC55" i="37"/>
  <c r="BE55" i="37" s="1"/>
  <c r="BB55" i="37"/>
  <c r="BI55" i="37" s="1"/>
  <c r="BA55" i="37"/>
  <c r="AZ55" i="37"/>
  <c r="AY55" i="37"/>
  <c r="AS55" i="37"/>
  <c r="AT55" i="37" s="1"/>
  <c r="AL55" i="37"/>
  <c r="AX55" i="37" s="1"/>
  <c r="CW54" i="37"/>
  <c r="CN54" i="37"/>
  <c r="CL54" i="37"/>
  <c r="CK54" i="37"/>
  <c r="BJ54" i="37"/>
  <c r="BC54" i="37"/>
  <c r="BE54" i="37" s="1"/>
  <c r="BB54" i="37"/>
  <c r="BH54" i="37" s="1"/>
  <c r="AZ54" i="37"/>
  <c r="AY54" i="37"/>
  <c r="AX54" i="37"/>
  <c r="AT54" i="37"/>
  <c r="AS54" i="37"/>
  <c r="BI54" i="37" s="1"/>
  <c r="AL54" i="37"/>
  <c r="BA54" i="37" s="1"/>
  <c r="CZ53" i="37"/>
  <c r="CW53" i="37"/>
  <c r="CN53" i="37"/>
  <c r="CL53" i="37"/>
  <c r="CK53" i="37"/>
  <c r="BJ53" i="37"/>
  <c r="BH53" i="37"/>
  <c r="BG53" i="37"/>
  <c r="BE53" i="37"/>
  <c r="BC53" i="37"/>
  <c r="BB53" i="37"/>
  <c r="BI53" i="37" s="1"/>
  <c r="AZ53" i="37"/>
  <c r="AY53" i="37"/>
  <c r="AS53" i="37"/>
  <c r="AT53" i="37" s="1"/>
  <c r="AL53" i="37"/>
  <c r="BD53" i="37" s="1"/>
  <c r="CW52" i="37"/>
  <c r="CN52" i="37"/>
  <c r="CL52" i="37"/>
  <c r="CK52" i="37"/>
  <c r="BJ52" i="37"/>
  <c r="BE52" i="37"/>
  <c r="BC52" i="37"/>
  <c r="BD52" i="37" s="1"/>
  <c r="BB52" i="37"/>
  <c r="BI52" i="37" s="1"/>
  <c r="BA52" i="37"/>
  <c r="AZ52" i="37"/>
  <c r="AY52" i="37"/>
  <c r="AS52" i="37"/>
  <c r="AT52" i="37" s="1"/>
  <c r="AL52" i="37"/>
  <c r="AX52" i="37" s="1"/>
  <c r="CZ51" i="37"/>
  <c r="CW51" i="37"/>
  <c r="CN51" i="37"/>
  <c r="CL51" i="37"/>
  <c r="CK51" i="37"/>
  <c r="BJ51" i="37"/>
  <c r="BH51" i="37"/>
  <c r="BC51" i="37"/>
  <c r="BE51" i="37" s="1"/>
  <c r="BB51" i="37"/>
  <c r="BG51" i="37" s="1"/>
  <c r="AZ51" i="37"/>
  <c r="AY51" i="37"/>
  <c r="AX51" i="37"/>
  <c r="AS51" i="37"/>
  <c r="AT51" i="37" s="1"/>
  <c r="AL51" i="37"/>
  <c r="BA51" i="37" s="1"/>
  <c r="CW50" i="37"/>
  <c r="CN50" i="37"/>
  <c r="CL50" i="37"/>
  <c r="CK50" i="37"/>
  <c r="BJ50" i="37"/>
  <c r="BE50" i="37"/>
  <c r="BC50" i="37"/>
  <c r="BD50" i="37" s="1"/>
  <c r="BB50" i="37"/>
  <c r="BI50" i="37" s="1"/>
  <c r="AZ50" i="37"/>
  <c r="AY50" i="37"/>
  <c r="AX50" i="37"/>
  <c r="AS50" i="37"/>
  <c r="AT50" i="37" s="1"/>
  <c r="AL50" i="37"/>
  <c r="BA50" i="37" s="1"/>
  <c r="CZ49" i="37"/>
  <c r="CW49" i="37"/>
  <c r="CN49" i="37"/>
  <c r="CL49" i="37"/>
  <c r="CK49" i="37"/>
  <c r="BJ49" i="37"/>
  <c r="BG49" i="37"/>
  <c r="BE49" i="37"/>
  <c r="BD49" i="37"/>
  <c r="BC49" i="37"/>
  <c r="BB49" i="37"/>
  <c r="BI49" i="37" s="1"/>
  <c r="BA49" i="37"/>
  <c r="AZ49" i="37"/>
  <c r="AY49" i="37"/>
  <c r="AX49" i="37"/>
  <c r="AS49" i="37"/>
  <c r="AT49" i="37" s="1"/>
  <c r="AL49" i="37"/>
  <c r="CZ48" i="37"/>
  <c r="CW48" i="37"/>
  <c r="CN48" i="37"/>
  <c r="CL48" i="37"/>
  <c r="CK48" i="37"/>
  <c r="BJ48" i="37"/>
  <c r="BH48" i="37"/>
  <c r="BG48" i="37"/>
  <c r="BC48" i="37"/>
  <c r="BE48" i="37" s="1"/>
  <c r="BB48" i="37"/>
  <c r="AZ48" i="37"/>
  <c r="AY48" i="37"/>
  <c r="AT48" i="37"/>
  <c r="AS48" i="37"/>
  <c r="BI48" i="37" s="1"/>
  <c r="AL48" i="37"/>
  <c r="BA48" i="37" s="1"/>
  <c r="CW47" i="37"/>
  <c r="CN47" i="37"/>
  <c r="CL47" i="37"/>
  <c r="CK47" i="37"/>
  <c r="BJ47" i="37"/>
  <c r="BD47" i="37"/>
  <c r="BC47" i="37"/>
  <c r="BE47" i="37" s="1"/>
  <c r="BB47" i="37"/>
  <c r="BI47" i="37" s="1"/>
  <c r="BA47" i="37"/>
  <c r="AZ47" i="37"/>
  <c r="AY47" i="37"/>
  <c r="AS47" i="37"/>
  <c r="AT47" i="37" s="1"/>
  <c r="AL47" i="37"/>
  <c r="AX47" i="37" s="1"/>
  <c r="CW46" i="37"/>
  <c r="CN46" i="37"/>
  <c r="CL46" i="37"/>
  <c r="CK46" i="37"/>
  <c r="BJ46" i="37"/>
  <c r="BC46" i="37"/>
  <c r="BE46" i="37" s="1"/>
  <c r="BB46" i="37"/>
  <c r="BH46" i="37" s="1"/>
  <c r="AZ46" i="37"/>
  <c r="AY46" i="37"/>
  <c r="AX46" i="37"/>
  <c r="AT46" i="37"/>
  <c r="AS46" i="37"/>
  <c r="BI46" i="37" s="1"/>
  <c r="AL46" i="37"/>
  <c r="BA46" i="37" s="1"/>
  <c r="CW45" i="37"/>
  <c r="CN45" i="37"/>
  <c r="CL45" i="37"/>
  <c r="CK45" i="37"/>
  <c r="BJ45" i="37"/>
  <c r="BG45" i="37"/>
  <c r="BE45" i="37"/>
  <c r="BD45" i="37"/>
  <c r="BC45" i="37"/>
  <c r="BB45" i="37"/>
  <c r="BI45" i="37" s="1"/>
  <c r="AZ45" i="37"/>
  <c r="AY45" i="37"/>
  <c r="AX45" i="37"/>
  <c r="AT45" i="37"/>
  <c r="AS45" i="37"/>
  <c r="AL45" i="37"/>
  <c r="BA45" i="37" s="1"/>
  <c r="CW44" i="37"/>
  <c r="CN44" i="37"/>
  <c r="CL44" i="37"/>
  <c r="CK44" i="37"/>
  <c r="BJ44" i="37"/>
  <c r="BH44" i="37"/>
  <c r="BG44" i="37"/>
  <c r="BE44" i="37"/>
  <c r="BD44" i="37"/>
  <c r="BC44" i="37"/>
  <c r="BB44" i="37"/>
  <c r="BI44" i="37" s="1"/>
  <c r="BA44" i="37"/>
  <c r="AZ44" i="37"/>
  <c r="AY44" i="37"/>
  <c r="AX44" i="37"/>
  <c r="AS44" i="37"/>
  <c r="AT44" i="37" s="1"/>
  <c r="AL44" i="37"/>
  <c r="CW43" i="37"/>
  <c r="CN43" i="37"/>
  <c r="CL43" i="37"/>
  <c r="CK43" i="37"/>
  <c r="BJ43" i="37"/>
  <c r="BH43" i="37"/>
  <c r="BG43" i="37"/>
  <c r="BE43" i="37"/>
  <c r="BC43" i="37"/>
  <c r="BB43" i="37"/>
  <c r="AZ43" i="37"/>
  <c r="AY43" i="37"/>
  <c r="AS43" i="37"/>
  <c r="BI43" i="37" s="1"/>
  <c r="AL43" i="37"/>
  <c r="BD43" i="37" s="1"/>
  <c r="CW42" i="37"/>
  <c r="CN42" i="37"/>
  <c r="CL42" i="37"/>
  <c r="CK42" i="37"/>
  <c r="BJ42" i="37"/>
  <c r="BC42" i="37"/>
  <c r="BE42" i="37" s="1"/>
  <c r="BB42" i="37"/>
  <c r="BI42" i="37" s="1"/>
  <c r="BA42" i="37"/>
  <c r="AZ42" i="37"/>
  <c r="AY42" i="37"/>
  <c r="AS42" i="37"/>
  <c r="AT42" i="37" s="1"/>
  <c r="AL42" i="37"/>
  <c r="AX42" i="37" s="1"/>
  <c r="CW41" i="37"/>
  <c r="CN41" i="37"/>
  <c r="CL41" i="37"/>
  <c r="CK41" i="37"/>
  <c r="BJ41" i="37"/>
  <c r="BH41" i="37"/>
  <c r="BC41" i="37"/>
  <c r="BE41" i="37" s="1"/>
  <c r="BB41" i="37"/>
  <c r="BG41" i="37" s="1"/>
  <c r="AZ41" i="37"/>
  <c r="AY41" i="37"/>
  <c r="AX41" i="37"/>
  <c r="AS41" i="37"/>
  <c r="AT41" i="37" s="1"/>
  <c r="AL41" i="37"/>
  <c r="BA41" i="37" s="1"/>
  <c r="CW40" i="37"/>
  <c r="CN40" i="37"/>
  <c r="CL40" i="37"/>
  <c r="CK40" i="37"/>
  <c r="BJ40" i="37"/>
  <c r="BE40" i="37"/>
  <c r="BC40" i="37"/>
  <c r="BD40" i="37" s="1"/>
  <c r="BB40" i="37"/>
  <c r="BI40" i="37" s="1"/>
  <c r="AZ40" i="37"/>
  <c r="AY40" i="37"/>
  <c r="AX40" i="37"/>
  <c r="AS40" i="37"/>
  <c r="AT40" i="37" s="1"/>
  <c r="AL40" i="37"/>
  <c r="BA40" i="37" s="1"/>
  <c r="CW39" i="37"/>
  <c r="CN39" i="37"/>
  <c r="CL39" i="37"/>
  <c r="CK39" i="37"/>
  <c r="BJ39" i="37"/>
  <c r="BG39" i="37"/>
  <c r="BC39" i="37"/>
  <c r="BE39" i="37" s="1"/>
  <c r="BB39" i="37"/>
  <c r="BI39" i="37" s="1"/>
  <c r="AZ39" i="37"/>
  <c r="AY39" i="37"/>
  <c r="AX39" i="37"/>
  <c r="AT39" i="37"/>
  <c r="AS39" i="37"/>
  <c r="AL39" i="37"/>
  <c r="BA39" i="37" s="1"/>
  <c r="CW38" i="37"/>
  <c r="CN38" i="37"/>
  <c r="CL38" i="37"/>
  <c r="CK38" i="37"/>
  <c r="BJ38" i="37"/>
  <c r="BH38" i="37"/>
  <c r="BG38" i="37"/>
  <c r="BE38" i="37"/>
  <c r="BC38" i="37"/>
  <c r="BB38" i="37"/>
  <c r="BI38" i="37" s="1"/>
  <c r="AZ38" i="37"/>
  <c r="AY38" i="37"/>
  <c r="AT38" i="37"/>
  <c r="AS38" i="37"/>
  <c r="AL38" i="37"/>
  <c r="BD38" i="37" s="1"/>
  <c r="CW37" i="37"/>
  <c r="CN37" i="37"/>
  <c r="CL37" i="37"/>
  <c r="CK37" i="37"/>
  <c r="BJ37" i="37"/>
  <c r="BE37" i="37"/>
  <c r="BC37" i="37"/>
  <c r="BD37" i="37" s="1"/>
  <c r="BB37" i="37"/>
  <c r="BI37" i="37" s="1"/>
  <c r="BA37" i="37"/>
  <c r="AZ37" i="37"/>
  <c r="AY37" i="37"/>
  <c r="AS37" i="37"/>
  <c r="AT37" i="37" s="1"/>
  <c r="AL37" i="37"/>
  <c r="AX37" i="37" s="1"/>
  <c r="CW36" i="37"/>
  <c r="CN36" i="37"/>
  <c r="CL36" i="37"/>
  <c r="CK36" i="37"/>
  <c r="BJ36" i="37"/>
  <c r="BH36" i="37"/>
  <c r="BG36" i="37"/>
  <c r="BC36" i="37"/>
  <c r="BE36" i="37" s="1"/>
  <c r="BB36" i="37"/>
  <c r="AZ36" i="37"/>
  <c r="AY36" i="37"/>
  <c r="AT36" i="37"/>
  <c r="AS36" i="37"/>
  <c r="BI36" i="37" s="1"/>
  <c r="AL36" i="37"/>
  <c r="BA36" i="37" s="1"/>
  <c r="CZ35" i="37"/>
  <c r="CW35" i="37"/>
  <c r="CN35" i="37"/>
  <c r="CL35" i="37"/>
  <c r="CK35" i="37"/>
  <c r="BJ35" i="37"/>
  <c r="BE35" i="37"/>
  <c r="BC35" i="37"/>
  <c r="BD35" i="37" s="1"/>
  <c r="BB35" i="37"/>
  <c r="BI35" i="37" s="1"/>
  <c r="AZ35" i="37"/>
  <c r="AY35" i="37"/>
  <c r="AX35" i="37"/>
  <c r="AS35" i="37"/>
  <c r="AT35" i="37" s="1"/>
  <c r="AL35" i="37"/>
  <c r="BA35" i="37" s="1"/>
  <c r="CW34" i="37"/>
  <c r="CN34" i="37"/>
  <c r="CL34" i="37"/>
  <c r="CK34" i="37"/>
  <c r="BJ34" i="37"/>
  <c r="BG34" i="37"/>
  <c r="BC34" i="37"/>
  <c r="BE34" i="37" s="1"/>
  <c r="BB34" i="37"/>
  <c r="BI34" i="37" s="1"/>
  <c r="AZ34" i="37"/>
  <c r="AY34" i="37"/>
  <c r="AX34" i="37"/>
  <c r="AT34" i="37"/>
  <c r="AS34" i="37"/>
  <c r="AL34" i="37"/>
  <c r="BA34" i="37" s="1"/>
  <c r="CZ33" i="37"/>
  <c r="CW33" i="37"/>
  <c r="CN33" i="37"/>
  <c r="CL33" i="37"/>
  <c r="CK33" i="37"/>
  <c r="BJ33" i="37"/>
  <c r="BH33" i="37"/>
  <c r="BG33" i="37"/>
  <c r="BE33" i="37"/>
  <c r="BC33" i="37"/>
  <c r="BD33" i="37" s="1"/>
  <c r="BB33" i="37"/>
  <c r="AZ33" i="37"/>
  <c r="AY33" i="37"/>
  <c r="AS33" i="37"/>
  <c r="BI33" i="37" s="1"/>
  <c r="AL33" i="37"/>
  <c r="BA33" i="37" s="1"/>
  <c r="CW32" i="37"/>
  <c r="CN32" i="37"/>
  <c r="CL32" i="37"/>
  <c r="CK32" i="37"/>
  <c r="BJ32" i="37"/>
  <c r="BC32" i="37"/>
  <c r="BE32" i="37" s="1"/>
  <c r="BB32" i="37"/>
  <c r="BI32" i="37" s="1"/>
  <c r="BA32" i="37"/>
  <c r="AZ32" i="37"/>
  <c r="AY32" i="37"/>
  <c r="AS32" i="37"/>
  <c r="AT32" i="37" s="1"/>
  <c r="AL32" i="37"/>
  <c r="AX32" i="37" s="1"/>
  <c r="CZ31" i="37"/>
  <c r="CW31" i="37"/>
  <c r="CN31" i="37"/>
  <c r="CL31" i="37"/>
  <c r="CK31" i="37"/>
  <c r="BJ31" i="37"/>
  <c r="BC31" i="37"/>
  <c r="BE31" i="37" s="1"/>
  <c r="BB31" i="37"/>
  <c r="BH31" i="37" s="1"/>
  <c r="AZ31" i="37"/>
  <c r="AY31" i="37"/>
  <c r="AX31" i="37"/>
  <c r="AT31" i="37"/>
  <c r="AS31" i="37"/>
  <c r="BI31" i="37" s="1"/>
  <c r="AL31" i="37"/>
  <c r="BA31" i="37" s="1"/>
  <c r="CW30" i="37"/>
  <c r="CN30" i="37"/>
  <c r="CL30" i="37"/>
  <c r="CK30" i="37"/>
  <c r="BJ30" i="37"/>
  <c r="BG30" i="37"/>
  <c r="BE30" i="37"/>
  <c r="BD30" i="37"/>
  <c r="BC30" i="37"/>
  <c r="BB30" i="37"/>
  <c r="BI30" i="37" s="1"/>
  <c r="AZ30" i="37"/>
  <c r="AY30" i="37"/>
  <c r="AX30" i="37"/>
  <c r="AT30" i="37"/>
  <c r="AS30" i="37"/>
  <c r="AL30" i="37"/>
  <c r="BA30" i="37" s="1"/>
  <c r="CZ29" i="37"/>
  <c r="CW29" i="37"/>
  <c r="CN29" i="37"/>
  <c r="CL29" i="37"/>
  <c r="CK29" i="37"/>
  <c r="BJ29" i="37"/>
  <c r="BE29" i="37"/>
  <c r="BC29" i="37"/>
  <c r="BD29" i="37" s="1"/>
  <c r="BB29" i="37"/>
  <c r="BI29" i="37" s="1"/>
  <c r="BA29" i="37"/>
  <c r="AZ29" i="37"/>
  <c r="AY29" i="37"/>
  <c r="AS29" i="37"/>
  <c r="AT29" i="37" s="1"/>
  <c r="AL29" i="37"/>
  <c r="AX29" i="37" s="1"/>
  <c r="CW28" i="37"/>
  <c r="CN28" i="37"/>
  <c r="CL28" i="37"/>
  <c r="CK28" i="37"/>
  <c r="BJ28" i="37"/>
  <c r="BH28" i="37"/>
  <c r="BG28" i="37"/>
  <c r="BC28" i="37"/>
  <c r="BE28" i="37" s="1"/>
  <c r="BB28" i="37"/>
  <c r="AZ28" i="37"/>
  <c r="AY28" i="37"/>
  <c r="AT28" i="37"/>
  <c r="AS28" i="37"/>
  <c r="BI28" i="37" s="1"/>
  <c r="AL28" i="37"/>
  <c r="BA28" i="37" s="1"/>
  <c r="CW27" i="37"/>
  <c r="CN27" i="37"/>
  <c r="CL27" i="37"/>
  <c r="CK27" i="37"/>
  <c r="BJ27" i="37"/>
  <c r="BD27" i="37"/>
  <c r="BC27" i="37"/>
  <c r="BE27" i="37" s="1"/>
  <c r="BB27" i="37"/>
  <c r="BI27" i="37" s="1"/>
  <c r="BA27" i="37"/>
  <c r="AZ27" i="37"/>
  <c r="AY27" i="37"/>
  <c r="AS27" i="37"/>
  <c r="AT27" i="37" s="1"/>
  <c r="AL27" i="37"/>
  <c r="AX27" i="37" s="1"/>
  <c r="CZ26" i="37"/>
  <c r="CW26" i="37"/>
  <c r="CN26" i="37"/>
  <c r="CL26" i="37"/>
  <c r="CK26" i="37"/>
  <c r="BJ26" i="37"/>
  <c r="BG26" i="37"/>
  <c r="BC26" i="37"/>
  <c r="BE26" i="37" s="1"/>
  <c r="BB26" i="37"/>
  <c r="BI26" i="37" s="1"/>
  <c r="AZ26" i="37"/>
  <c r="AY26" i="37"/>
  <c r="AX26" i="37"/>
  <c r="AT26" i="37"/>
  <c r="AS26" i="37"/>
  <c r="AL26" i="37"/>
  <c r="BA26" i="37" s="1"/>
  <c r="CW25" i="37"/>
  <c r="CN25" i="37"/>
  <c r="CL25" i="37"/>
  <c r="CK25" i="37"/>
  <c r="BJ25" i="37"/>
  <c r="BH25" i="37"/>
  <c r="BG25" i="37"/>
  <c r="BE25" i="37"/>
  <c r="BC25" i="37"/>
  <c r="BB25" i="37"/>
  <c r="BI25" i="37" s="1"/>
  <c r="AZ25" i="37"/>
  <c r="AY25" i="37"/>
  <c r="AT25" i="37"/>
  <c r="AS25" i="37"/>
  <c r="AL25" i="37"/>
  <c r="BD25" i="37" s="1"/>
  <c r="CW24" i="37"/>
  <c r="CN24" i="37"/>
  <c r="CL24" i="37"/>
  <c r="CK24" i="37"/>
  <c r="BJ24" i="37"/>
  <c r="BE24" i="37"/>
  <c r="BC24" i="37"/>
  <c r="BD24" i="37" s="1"/>
  <c r="BB24" i="37"/>
  <c r="BI24" i="37" s="1"/>
  <c r="BA24" i="37"/>
  <c r="AZ24" i="37"/>
  <c r="AY24" i="37"/>
  <c r="AS24" i="37"/>
  <c r="AT24" i="37" s="1"/>
  <c r="AL24" i="37"/>
  <c r="AX24" i="37" s="1"/>
  <c r="CZ23" i="37"/>
  <c r="CW23" i="37"/>
  <c r="CN23" i="37"/>
  <c r="CL23" i="37"/>
  <c r="CK23" i="37"/>
  <c r="BJ23" i="37"/>
  <c r="BH23" i="37"/>
  <c r="BC23" i="37"/>
  <c r="BE23" i="37" s="1"/>
  <c r="BB23" i="37"/>
  <c r="BG23" i="37" s="1"/>
  <c r="AZ23" i="37"/>
  <c r="AY23" i="37"/>
  <c r="AX23" i="37"/>
  <c r="AS23" i="37"/>
  <c r="AT23" i="37" s="1"/>
  <c r="AL23" i="37"/>
  <c r="BA23" i="37" s="1"/>
  <c r="CW22" i="37"/>
  <c r="CN22" i="37"/>
  <c r="CL22" i="37"/>
  <c r="CK22" i="37"/>
  <c r="BJ22" i="37"/>
  <c r="BE22" i="37"/>
  <c r="BC22" i="37"/>
  <c r="BD22" i="37" s="1"/>
  <c r="BB22" i="37"/>
  <c r="BI22" i="37" s="1"/>
  <c r="AZ22" i="37"/>
  <c r="AY22" i="37"/>
  <c r="AX22" i="37"/>
  <c r="AS22" i="37"/>
  <c r="AT22" i="37" s="1"/>
  <c r="AL22" i="37"/>
  <c r="BA22" i="37" s="1"/>
  <c r="CZ21" i="37"/>
  <c r="CW21" i="37"/>
  <c r="CN21" i="37"/>
  <c r="CL21" i="37"/>
  <c r="CK21" i="37"/>
  <c r="BJ21" i="37"/>
  <c r="BH21" i="37"/>
  <c r="BG21" i="37"/>
  <c r="BE21" i="37"/>
  <c r="BD21" i="37"/>
  <c r="BC21" i="37"/>
  <c r="BB21" i="37"/>
  <c r="BI21" i="37" s="1"/>
  <c r="BA21" i="37"/>
  <c r="AZ21" i="37"/>
  <c r="AY21" i="37"/>
  <c r="AX21" i="37"/>
  <c r="AS21" i="37"/>
  <c r="AT21" i="37" s="1"/>
  <c r="AL21" i="37"/>
  <c r="CW20" i="37"/>
  <c r="CN20" i="37"/>
  <c r="CL20" i="37"/>
  <c r="CK20" i="37"/>
  <c r="BJ20" i="37"/>
  <c r="BI20" i="37"/>
  <c r="BH20" i="37"/>
  <c r="BG20" i="37"/>
  <c r="BE20" i="37"/>
  <c r="BC20" i="37"/>
  <c r="BD20" i="37" s="1"/>
  <c r="BB20" i="37"/>
  <c r="AZ20" i="37"/>
  <c r="AY20" i="37"/>
  <c r="AS20" i="37"/>
  <c r="AT20" i="37" s="1"/>
  <c r="AL20" i="37"/>
  <c r="BA20" i="37" s="1"/>
  <c r="CZ19" i="37"/>
  <c r="CW19" i="37"/>
  <c r="CN19" i="37"/>
  <c r="CL19" i="37"/>
  <c r="CK19" i="37"/>
  <c r="BJ19" i="37"/>
  <c r="BD19" i="37"/>
  <c r="BC19" i="37"/>
  <c r="BE19" i="37" s="1"/>
  <c r="BB19" i="37"/>
  <c r="BI19" i="37" s="1"/>
  <c r="BA19" i="37"/>
  <c r="AZ19" i="37"/>
  <c r="AY19" i="37"/>
  <c r="AS19" i="37"/>
  <c r="AT19" i="37" s="1"/>
  <c r="AL19" i="37"/>
  <c r="AX19" i="37" s="1"/>
  <c r="CW18" i="37"/>
  <c r="CN18" i="37"/>
  <c r="CL18" i="37"/>
  <c r="CK18" i="37"/>
  <c r="BJ18" i="37"/>
  <c r="BC18" i="37"/>
  <c r="BE18" i="37" s="1"/>
  <c r="BB18" i="37"/>
  <c r="BH18" i="37" s="1"/>
  <c r="AZ18" i="37"/>
  <c r="AY18" i="37"/>
  <c r="AX18" i="37"/>
  <c r="AT18" i="37"/>
  <c r="AS18" i="37"/>
  <c r="BI18" i="37" s="1"/>
  <c r="AL18" i="37"/>
  <c r="BA18" i="37" s="1"/>
  <c r="CW17" i="37"/>
  <c r="CN17" i="37"/>
  <c r="CL17" i="37"/>
  <c r="CK17" i="37"/>
  <c r="BJ17" i="37"/>
  <c r="BG17" i="37"/>
  <c r="BE17" i="37"/>
  <c r="BD17" i="37"/>
  <c r="BC17" i="37"/>
  <c r="BB17" i="37"/>
  <c r="BI17" i="37" s="1"/>
  <c r="AZ17" i="37"/>
  <c r="AY17" i="37"/>
  <c r="AX17" i="37"/>
  <c r="AT17" i="37"/>
  <c r="AS17" i="37"/>
  <c r="AL17" i="37"/>
  <c r="BA17" i="37" s="1"/>
  <c r="CW16" i="37"/>
  <c r="CN16" i="37"/>
  <c r="CL16" i="37"/>
  <c r="CK16" i="37"/>
  <c r="BJ16" i="37"/>
  <c r="BG16" i="37"/>
  <c r="BE16" i="37"/>
  <c r="BD16" i="37"/>
  <c r="BC16" i="37"/>
  <c r="BB16" i="37"/>
  <c r="BI16" i="37" s="1"/>
  <c r="BA16" i="37"/>
  <c r="AZ16" i="37"/>
  <c r="AY16" i="37"/>
  <c r="AX16" i="37"/>
  <c r="AS16" i="37"/>
  <c r="AT16" i="37" s="1"/>
  <c r="AL16" i="37"/>
  <c r="CW15" i="37"/>
  <c r="CN15" i="37"/>
  <c r="CL15" i="37"/>
  <c r="CK15" i="37"/>
  <c r="BJ15" i="37"/>
  <c r="BH15" i="37"/>
  <c r="BG15" i="37"/>
  <c r="BE15" i="37"/>
  <c r="BC15" i="37"/>
  <c r="BD15" i="37" s="1"/>
  <c r="BB15" i="37"/>
  <c r="AZ15" i="37"/>
  <c r="AY15" i="37"/>
  <c r="AS15" i="37"/>
  <c r="BI15" i="37" s="1"/>
  <c r="AL15" i="37"/>
  <c r="BA15" i="37" s="1"/>
  <c r="CZ14" i="37"/>
  <c r="CW14" i="37"/>
  <c r="CN14" i="37"/>
  <c r="CL14" i="37"/>
  <c r="CK14" i="37"/>
  <c r="BJ14" i="37"/>
  <c r="BD14" i="37"/>
  <c r="BC14" i="37"/>
  <c r="BE14" i="37" s="1"/>
  <c r="BB14" i="37"/>
  <c r="BI14" i="37" s="1"/>
  <c r="BA14" i="37"/>
  <c r="AZ14" i="37"/>
  <c r="AY14" i="37"/>
  <c r="AS14" i="37"/>
  <c r="AT14" i="37" s="1"/>
  <c r="AL14" i="37"/>
  <c r="AX14" i="37" s="1"/>
  <c r="CW13" i="37"/>
  <c r="CN13" i="37"/>
  <c r="CL13" i="37"/>
  <c r="CK13" i="37"/>
  <c r="BJ13" i="37"/>
  <c r="BC13" i="37"/>
  <c r="BE13" i="37" s="1"/>
  <c r="BB13" i="37"/>
  <c r="BH13" i="37" s="1"/>
  <c r="AZ13" i="37"/>
  <c r="AY13" i="37"/>
  <c r="AX13" i="37"/>
  <c r="AT13" i="37"/>
  <c r="AS13" i="37"/>
  <c r="BI13" i="37" s="1"/>
  <c r="AL13" i="37"/>
  <c r="BA13" i="37" s="1"/>
  <c r="CZ12" i="37"/>
  <c r="CW12" i="37"/>
  <c r="CN12" i="37"/>
  <c r="CL12" i="37"/>
  <c r="CK12" i="37"/>
  <c r="BJ12" i="37"/>
  <c r="BH12" i="37"/>
  <c r="BG12" i="37"/>
  <c r="BE12" i="37"/>
  <c r="BC12" i="37"/>
  <c r="BB12" i="37"/>
  <c r="BI12" i="37" s="1"/>
  <c r="AZ12" i="37"/>
  <c r="AY12" i="37"/>
  <c r="AS12" i="37"/>
  <c r="AT12" i="37" s="1"/>
  <c r="AL12" i="37"/>
  <c r="BD12" i="37" s="1"/>
  <c r="CZ11" i="37"/>
  <c r="CW11" i="37"/>
  <c r="CN11" i="37"/>
  <c r="CL11" i="37"/>
  <c r="CK11" i="37"/>
  <c r="BJ11" i="37"/>
  <c r="BC11" i="37"/>
  <c r="BE11" i="37" s="1"/>
  <c r="BB11" i="37"/>
  <c r="BI11" i="37" s="1"/>
  <c r="BA11" i="37"/>
  <c r="AZ11" i="37"/>
  <c r="AY11" i="37"/>
  <c r="AS11" i="37"/>
  <c r="AT11" i="37" s="1"/>
  <c r="AL11" i="37"/>
  <c r="AX11" i="37" s="1"/>
  <c r="CW10" i="37"/>
  <c r="CN10" i="37"/>
  <c r="CL10" i="37"/>
  <c r="CK10" i="37"/>
  <c r="BJ10" i="37"/>
  <c r="BH10" i="37"/>
  <c r="BC10" i="37"/>
  <c r="BE10" i="37" s="1"/>
  <c r="BB10" i="37"/>
  <c r="BG10" i="37" s="1"/>
  <c r="AZ10" i="37"/>
  <c r="AY10" i="37"/>
  <c r="AX10" i="37"/>
  <c r="AS10" i="37"/>
  <c r="AT10" i="37" s="1"/>
  <c r="AL10" i="37"/>
  <c r="BA10" i="37" s="1"/>
  <c r="CZ9" i="37"/>
  <c r="CW9" i="37"/>
  <c r="CN9" i="37"/>
  <c r="CL9" i="37"/>
  <c r="CK9" i="37"/>
  <c r="BJ9" i="37"/>
  <c r="BG9" i="37"/>
  <c r="BE9" i="37"/>
  <c r="BD9" i="37"/>
  <c r="BC9" i="37"/>
  <c r="BB9" i="37"/>
  <c r="BI9" i="37" s="1"/>
  <c r="AZ9" i="37"/>
  <c r="AY9" i="37"/>
  <c r="AX9" i="37"/>
  <c r="AT9" i="37"/>
  <c r="AS9" i="37"/>
  <c r="AL9" i="37"/>
  <c r="BA9" i="37" s="1"/>
  <c r="CZ8" i="37"/>
  <c r="CW8" i="37"/>
  <c r="CN8" i="37"/>
  <c r="CL8" i="37"/>
  <c r="CK8" i="37"/>
  <c r="BJ8" i="37"/>
  <c r="BE8" i="37"/>
  <c r="BC8" i="37"/>
  <c r="BD8" i="37" s="1"/>
  <c r="BB8" i="37"/>
  <c r="BI8" i="37" s="1"/>
  <c r="BA8" i="37"/>
  <c r="AZ8" i="37"/>
  <c r="AY8" i="37"/>
  <c r="AS8" i="37"/>
  <c r="AT8" i="37" s="1"/>
  <c r="AL8" i="37"/>
  <c r="AX8" i="37" s="1"/>
  <c r="CW7" i="37"/>
  <c r="CN7" i="37"/>
  <c r="CL7" i="37"/>
  <c r="CK7" i="37"/>
  <c r="BJ7" i="37"/>
  <c r="BH7" i="37"/>
  <c r="BG7" i="37"/>
  <c r="BC7" i="37"/>
  <c r="BE7" i="37" s="1"/>
  <c r="BB7" i="37"/>
  <c r="AZ7" i="37"/>
  <c r="AY7" i="37"/>
  <c r="AT7" i="37"/>
  <c r="AS7" i="37"/>
  <c r="BI7" i="37" s="1"/>
  <c r="AL7" i="37"/>
  <c r="BA7" i="37" s="1"/>
  <c r="CW6" i="37"/>
  <c r="CN6" i="37"/>
  <c r="CL6" i="37"/>
  <c r="CK6" i="37"/>
  <c r="BJ6" i="37"/>
  <c r="BD6" i="37"/>
  <c r="BC6" i="37"/>
  <c r="BE6" i="37" s="1"/>
  <c r="BB6" i="37"/>
  <c r="BI6" i="37" s="1"/>
  <c r="BA6" i="37"/>
  <c r="AZ6" i="37"/>
  <c r="AY6" i="37"/>
  <c r="AS6" i="37"/>
  <c r="AT6" i="37" s="1"/>
  <c r="AL6" i="37"/>
  <c r="AX6" i="37" s="1"/>
  <c r="CZ5" i="37"/>
  <c r="CW5" i="37"/>
  <c r="CN5" i="37"/>
  <c r="CL5" i="37"/>
  <c r="CK5" i="37"/>
  <c r="BJ5" i="37"/>
  <c r="BG5" i="37"/>
  <c r="BC5" i="37"/>
  <c r="BE5" i="37" s="1"/>
  <c r="BB5" i="37"/>
  <c r="BI5" i="37" s="1"/>
  <c r="AZ5" i="37"/>
  <c r="AY5" i="37"/>
  <c r="AX5" i="37"/>
  <c r="AT5" i="37"/>
  <c r="AS5" i="37"/>
  <c r="AL5" i="37"/>
  <c r="BA5" i="37" s="1"/>
  <c r="CW4" i="37"/>
  <c r="CN4" i="37"/>
  <c r="CL4" i="37"/>
  <c r="CK4" i="37"/>
  <c r="BJ4" i="37"/>
  <c r="BH4" i="37"/>
  <c r="BG4" i="37"/>
  <c r="BE4" i="37"/>
  <c r="BC4" i="37"/>
  <c r="BB4" i="37"/>
  <c r="BI4" i="37" s="1"/>
  <c r="AZ4" i="37"/>
  <c r="AY4" i="37"/>
  <c r="AT4" i="37"/>
  <c r="AS4" i="37"/>
  <c r="AL4" i="37"/>
  <c r="BD4" i="37" s="1"/>
  <c r="CW3" i="37"/>
  <c r="CN3" i="37"/>
  <c r="CL3" i="37"/>
  <c r="CK3" i="37"/>
  <c r="BJ3" i="37"/>
  <c r="BE3" i="37"/>
  <c r="BC3" i="37"/>
  <c r="BB3" i="37"/>
  <c r="BI3" i="37" s="1"/>
  <c r="BA3" i="37"/>
  <c r="AZ3" i="37"/>
  <c r="AY3" i="37"/>
  <c r="AS3" i="37"/>
  <c r="AT3" i="37" s="1"/>
  <c r="AL3" i="37"/>
  <c r="AX3" i="37" s="1"/>
  <c r="CW2" i="37"/>
  <c r="CN2" i="37"/>
  <c r="CL2" i="37"/>
  <c r="CK2" i="37"/>
  <c r="BJ2" i="37"/>
  <c r="BH2" i="37"/>
  <c r="BG2" i="37"/>
  <c r="BC2" i="37"/>
  <c r="BE2" i="37" s="1"/>
  <c r="BB2" i="37"/>
  <c r="AZ2" i="37"/>
  <c r="AY2" i="37"/>
  <c r="AT2" i="37"/>
  <c r="AS2" i="37"/>
  <c r="BI2" i="37" s="1"/>
  <c r="AL2" i="37"/>
  <c r="BA2" i="37" s="1"/>
  <c r="CL106" i="27"/>
  <c r="CL105" i="27"/>
  <c r="CL104" i="27"/>
  <c r="CL103" i="27"/>
  <c r="CL102" i="27"/>
  <c r="CL101" i="27"/>
  <c r="CL100" i="27"/>
  <c r="CL99" i="27"/>
  <c r="CL98" i="27"/>
  <c r="CL97" i="27"/>
  <c r="CL96" i="27"/>
  <c r="CL95" i="27"/>
  <c r="CL94" i="27"/>
  <c r="CL93" i="27"/>
  <c r="CL92" i="27"/>
  <c r="CL91" i="27"/>
  <c r="CL90" i="27"/>
  <c r="CL89" i="27"/>
  <c r="CL88" i="27"/>
  <c r="CL87" i="27"/>
  <c r="CL86" i="27"/>
  <c r="CL85" i="27"/>
  <c r="CL84" i="27"/>
  <c r="CL83" i="27"/>
  <c r="CL82" i="27"/>
  <c r="CL81" i="27"/>
  <c r="CL80" i="27"/>
  <c r="CL79" i="27"/>
  <c r="CL78" i="27"/>
  <c r="CL77" i="27"/>
  <c r="CL76" i="27"/>
  <c r="CL75" i="27"/>
  <c r="CL74" i="27"/>
  <c r="CL73" i="27"/>
  <c r="CL72" i="27"/>
  <c r="CL71" i="27"/>
  <c r="CL70" i="27"/>
  <c r="CL69" i="27"/>
  <c r="CL68" i="27"/>
  <c r="CL67" i="27"/>
  <c r="CL66" i="27"/>
  <c r="CL65" i="27"/>
  <c r="CL64" i="27"/>
  <c r="CL63" i="27"/>
  <c r="CL62" i="27"/>
  <c r="CL61" i="27"/>
  <c r="CL60" i="27"/>
  <c r="CL59" i="27"/>
  <c r="CL58" i="27"/>
  <c r="CL57" i="27"/>
  <c r="CL56" i="27"/>
  <c r="CL55" i="27"/>
  <c r="CL54" i="27"/>
  <c r="CL53" i="27"/>
  <c r="CL52" i="27"/>
  <c r="CL51" i="27"/>
  <c r="CL50" i="27"/>
  <c r="CL49" i="27"/>
  <c r="CL48" i="27"/>
  <c r="CL47" i="27"/>
  <c r="CL46" i="27"/>
  <c r="CL45" i="27"/>
  <c r="CL44" i="27"/>
  <c r="CL43" i="27"/>
  <c r="CL42" i="27"/>
  <c r="CL41" i="27"/>
  <c r="CL40" i="27"/>
  <c r="CL39" i="27"/>
  <c r="CL38" i="27"/>
  <c r="CL37" i="27"/>
  <c r="CL36" i="27"/>
  <c r="CL35" i="27"/>
  <c r="CL34" i="27"/>
  <c r="CL33" i="27"/>
  <c r="CL32" i="27"/>
  <c r="CL31" i="27"/>
  <c r="CL30" i="27"/>
  <c r="CL29" i="27"/>
  <c r="CL28" i="27"/>
  <c r="CL27" i="27"/>
  <c r="CL26" i="27"/>
  <c r="CL25" i="27"/>
  <c r="CL24" i="27"/>
  <c r="CL23" i="27"/>
  <c r="CL22" i="27"/>
  <c r="CL21" i="27"/>
  <c r="CL20" i="27"/>
  <c r="CL19" i="27"/>
  <c r="CL18" i="27"/>
  <c r="CL17" i="27"/>
  <c r="CL16" i="27"/>
  <c r="CL15" i="27"/>
  <c r="CL14" i="27"/>
  <c r="CL13" i="27"/>
  <c r="CL12" i="27"/>
  <c r="CL11" i="27"/>
  <c r="CL10" i="27"/>
  <c r="CL9" i="27"/>
  <c r="CL8" i="27"/>
  <c r="CL7" i="27"/>
  <c r="CL6" i="27"/>
  <c r="CL5" i="27"/>
  <c r="CL4" i="27"/>
  <c r="CL3" i="27"/>
  <c r="CL2" i="27"/>
  <c r="CZ119" i="36"/>
  <c r="CZ118" i="36"/>
  <c r="CZ120" i="36" s="1"/>
  <c r="CW119" i="36"/>
  <c r="CW120" i="36" s="1"/>
  <c r="CW118" i="36"/>
  <c r="CZ49" i="36"/>
  <c r="CZ48" i="36"/>
  <c r="CZ50" i="36" s="1"/>
  <c r="CW50" i="36"/>
  <c r="CW49" i="36"/>
  <c r="CW48" i="36"/>
  <c r="CA131" i="36"/>
  <c r="BF118" i="36"/>
  <c r="AW118" i="36"/>
  <c r="AV118" i="36"/>
  <c r="AU118" i="36"/>
  <c r="AR118" i="36"/>
  <c r="AQ118" i="36"/>
  <c r="AP118" i="36"/>
  <c r="AO118" i="36"/>
  <c r="CY116" i="36"/>
  <c r="CV116" i="36"/>
  <c r="CM116" i="36"/>
  <c r="CK116" i="36"/>
  <c r="BJ116" i="36"/>
  <c r="BE116" i="36"/>
  <c r="BC116" i="36"/>
  <c r="BB116" i="36"/>
  <c r="BI116" i="36" s="1"/>
  <c r="BA116" i="36"/>
  <c r="AZ116" i="36"/>
  <c r="AY116" i="36"/>
  <c r="AX116" i="36"/>
  <c r="AS116" i="36"/>
  <c r="AT116" i="36" s="1"/>
  <c r="AL116" i="36"/>
  <c r="BD116" i="36" s="1"/>
  <c r="CV115" i="36"/>
  <c r="CM115" i="36"/>
  <c r="CK115" i="36"/>
  <c r="BJ115" i="36"/>
  <c r="BC115" i="36"/>
  <c r="BE115" i="36" s="1"/>
  <c r="BB115" i="36"/>
  <c r="AZ115" i="36"/>
  <c r="AY115" i="36"/>
  <c r="AS115" i="36"/>
  <c r="AT115" i="36" s="1"/>
  <c r="AL115" i="36"/>
  <c r="AX115" i="36" s="1"/>
  <c r="CY114" i="36"/>
  <c r="CV114" i="36"/>
  <c r="CM114" i="36"/>
  <c r="CK114" i="36"/>
  <c r="BJ114" i="36"/>
  <c r="BC114" i="36"/>
  <c r="BE114" i="36" s="1"/>
  <c r="BB114" i="36"/>
  <c r="BG114" i="36" s="1"/>
  <c r="AZ114" i="36"/>
  <c r="AY114" i="36"/>
  <c r="AS114" i="36"/>
  <c r="AT114" i="36" s="1"/>
  <c r="AL114" i="36"/>
  <c r="BA114" i="36" s="1"/>
  <c r="CV113" i="36"/>
  <c r="CM113" i="36"/>
  <c r="CK113" i="36"/>
  <c r="BJ113" i="36"/>
  <c r="BC113" i="36"/>
  <c r="BE113" i="36" s="1"/>
  <c r="BB113" i="36"/>
  <c r="BH113" i="36" s="1"/>
  <c r="AZ113" i="36"/>
  <c r="AY113" i="36"/>
  <c r="AX113" i="36"/>
  <c r="AS113" i="36"/>
  <c r="AT113" i="36" s="1"/>
  <c r="AL113" i="36"/>
  <c r="BA113" i="36" s="1"/>
  <c r="CV112" i="36"/>
  <c r="CM112" i="36"/>
  <c r="CK112" i="36"/>
  <c r="BJ112" i="36"/>
  <c r="BC112" i="36"/>
  <c r="BE112" i="36" s="1"/>
  <c r="BB112" i="36"/>
  <c r="BG112" i="36" s="1"/>
  <c r="AZ112" i="36"/>
  <c r="AY112" i="36"/>
  <c r="AS112" i="36"/>
  <c r="AT112" i="36" s="1"/>
  <c r="AL112" i="36"/>
  <c r="BA112" i="36" s="1"/>
  <c r="CY111" i="36"/>
  <c r="CV111" i="36"/>
  <c r="CM111" i="36"/>
  <c r="CK111" i="36"/>
  <c r="BJ111" i="36"/>
  <c r="BC111" i="36"/>
  <c r="BE111" i="36" s="1"/>
  <c r="BB111" i="36"/>
  <c r="BI111" i="36" s="1"/>
  <c r="AZ111" i="36"/>
  <c r="AY111" i="36"/>
  <c r="AS111" i="36"/>
  <c r="AT111" i="36" s="1"/>
  <c r="AL111" i="36"/>
  <c r="AX111" i="36" s="1"/>
  <c r="CV110" i="36"/>
  <c r="CM110" i="36"/>
  <c r="CK110" i="36"/>
  <c r="BJ110" i="36"/>
  <c r="BC110" i="36"/>
  <c r="BE110" i="36" s="1"/>
  <c r="BB110" i="36"/>
  <c r="BH110" i="36" s="1"/>
  <c r="AZ110" i="36"/>
  <c r="AY110" i="36"/>
  <c r="AS110" i="36"/>
  <c r="AT110" i="36" s="1"/>
  <c r="AL110" i="36"/>
  <c r="BA110" i="36" s="1"/>
  <c r="CV109" i="36"/>
  <c r="CM109" i="36"/>
  <c r="CK109" i="36"/>
  <c r="BJ109" i="36"/>
  <c r="BE109" i="36"/>
  <c r="BD109" i="36"/>
  <c r="BC109" i="36"/>
  <c r="BB109" i="36"/>
  <c r="BI109" i="36" s="1"/>
  <c r="AZ109" i="36"/>
  <c r="AY109" i="36"/>
  <c r="AX109" i="36"/>
  <c r="AT109" i="36"/>
  <c r="AS109" i="36"/>
  <c r="AL109" i="36"/>
  <c r="BA109" i="36" s="1"/>
  <c r="CY108" i="36"/>
  <c r="CV108" i="36"/>
  <c r="CM108" i="36"/>
  <c r="CK108" i="36"/>
  <c r="BJ108" i="36"/>
  <c r="BC108" i="36"/>
  <c r="BE108" i="36" s="1"/>
  <c r="BB108" i="36"/>
  <c r="BH108" i="36" s="1"/>
  <c r="AZ108" i="36"/>
  <c r="AY108" i="36"/>
  <c r="AS108" i="36"/>
  <c r="AL108" i="36"/>
  <c r="BA108" i="36" s="1"/>
  <c r="CV107" i="36"/>
  <c r="CM107" i="36"/>
  <c r="CK107" i="36"/>
  <c r="BJ107" i="36"/>
  <c r="BC107" i="36"/>
  <c r="BB107" i="36"/>
  <c r="AZ107" i="36"/>
  <c r="AY107" i="36"/>
  <c r="AT107" i="36"/>
  <c r="AS107" i="36"/>
  <c r="AL107" i="36"/>
  <c r="BA107" i="36" s="1"/>
  <c r="CY106" i="36"/>
  <c r="CV106" i="36"/>
  <c r="CM106" i="36"/>
  <c r="CK106" i="36"/>
  <c r="BJ106" i="36"/>
  <c r="BE106" i="36"/>
  <c r="BC106" i="36"/>
  <c r="BB106" i="36"/>
  <c r="BH106" i="36" s="1"/>
  <c r="AZ106" i="36"/>
  <c r="AY106" i="36"/>
  <c r="AS106" i="36"/>
  <c r="AL106" i="36"/>
  <c r="CY105" i="36"/>
  <c r="CV105" i="36"/>
  <c r="CM105" i="36"/>
  <c r="CK105" i="36"/>
  <c r="BJ105" i="36"/>
  <c r="BC105" i="36"/>
  <c r="BE105" i="36" s="1"/>
  <c r="BB105" i="36"/>
  <c r="AZ105" i="36"/>
  <c r="AY105" i="36"/>
  <c r="AT105" i="36"/>
  <c r="AS105" i="36"/>
  <c r="AL105" i="36"/>
  <c r="BA105" i="36" s="1"/>
  <c r="CY104" i="36"/>
  <c r="CV104" i="36"/>
  <c r="CM104" i="36"/>
  <c r="CK104" i="36"/>
  <c r="BJ104" i="36"/>
  <c r="BC104" i="36"/>
  <c r="BE104" i="36" s="1"/>
  <c r="BB104" i="36"/>
  <c r="AZ104" i="36"/>
  <c r="AY104" i="36"/>
  <c r="AS104" i="36"/>
  <c r="AT104" i="36" s="1"/>
  <c r="AL104" i="36"/>
  <c r="AX104" i="36" s="1"/>
  <c r="CV103" i="36"/>
  <c r="CM103" i="36"/>
  <c r="CK103" i="36"/>
  <c r="BJ103" i="36"/>
  <c r="BC103" i="36"/>
  <c r="BE103" i="36" s="1"/>
  <c r="BB103" i="36"/>
  <c r="BA103" i="36"/>
  <c r="AZ103" i="36"/>
  <c r="AY103" i="36"/>
  <c r="AS103" i="36"/>
  <c r="AT103" i="36" s="1"/>
  <c r="AL103" i="36"/>
  <c r="AX103" i="36" s="1"/>
  <c r="CV102" i="36"/>
  <c r="CQ102" i="36"/>
  <c r="CM102" i="36"/>
  <c r="CK102" i="36"/>
  <c r="BJ102" i="36"/>
  <c r="BC102" i="36"/>
  <c r="BE102" i="36" s="1"/>
  <c r="BB102" i="36"/>
  <c r="BG102" i="36" s="1"/>
  <c r="AZ102" i="36"/>
  <c r="AY102" i="36"/>
  <c r="AL102" i="36"/>
  <c r="BA102" i="36" s="1"/>
  <c r="CV101" i="36"/>
  <c r="CM101" i="36"/>
  <c r="CK101" i="36"/>
  <c r="BJ101" i="36"/>
  <c r="BC101" i="36"/>
  <c r="BB101" i="36"/>
  <c r="AZ101" i="36"/>
  <c r="AY101" i="36"/>
  <c r="AT101" i="36"/>
  <c r="AS101" i="36"/>
  <c r="AL101" i="36"/>
  <c r="BA101" i="36" s="1"/>
  <c r="CY100" i="36"/>
  <c r="CV100" i="36"/>
  <c r="CM100" i="36"/>
  <c r="CK100" i="36"/>
  <c r="BJ100" i="36"/>
  <c r="BC100" i="36"/>
  <c r="BE100" i="36" s="1"/>
  <c r="BB100" i="36"/>
  <c r="BH100" i="36" s="1"/>
  <c r="AZ100" i="36"/>
  <c r="AY100" i="36"/>
  <c r="AS100" i="36"/>
  <c r="AL100" i="36"/>
  <c r="CY99" i="36"/>
  <c r="CV99" i="36"/>
  <c r="CM99" i="36"/>
  <c r="CK99" i="36"/>
  <c r="BJ99" i="36"/>
  <c r="BC99" i="36"/>
  <c r="BE99" i="36" s="1"/>
  <c r="BB99" i="36"/>
  <c r="BI99" i="36" s="1"/>
  <c r="AZ99" i="36"/>
  <c r="AY99" i="36"/>
  <c r="AS99" i="36"/>
  <c r="AT99" i="36" s="1"/>
  <c r="AL99" i="36"/>
  <c r="BA99" i="36" s="1"/>
  <c r="CY98" i="36"/>
  <c r="CV98" i="36"/>
  <c r="CM98" i="36"/>
  <c r="CK98" i="36"/>
  <c r="BJ98" i="36"/>
  <c r="BC98" i="36"/>
  <c r="BE98" i="36" s="1"/>
  <c r="BB98" i="36"/>
  <c r="BH98" i="36" s="1"/>
  <c r="AZ98" i="36"/>
  <c r="AY98" i="36"/>
  <c r="AS98" i="36"/>
  <c r="AT98" i="36" s="1"/>
  <c r="AL98" i="36"/>
  <c r="AX98" i="36" s="1"/>
  <c r="CY97" i="36"/>
  <c r="CV97" i="36"/>
  <c r="CM97" i="36"/>
  <c r="CK97" i="36"/>
  <c r="BJ97" i="36"/>
  <c r="BC97" i="36"/>
  <c r="BE97" i="36" s="1"/>
  <c r="BB97" i="36"/>
  <c r="BG97" i="36" s="1"/>
  <c r="AZ97" i="36"/>
  <c r="AY97" i="36"/>
  <c r="AX97" i="36"/>
  <c r="AS97" i="36"/>
  <c r="AT97" i="36" s="1"/>
  <c r="AL97" i="36"/>
  <c r="BA97" i="36" s="1"/>
  <c r="CV96" i="36"/>
  <c r="CS96" i="36"/>
  <c r="CM96" i="36"/>
  <c r="CK96" i="36"/>
  <c r="BJ96" i="36"/>
  <c r="BE96" i="36"/>
  <c r="BD96" i="36"/>
  <c r="BC96" i="36"/>
  <c r="BB96" i="36"/>
  <c r="BI96" i="36" s="1"/>
  <c r="AZ96" i="36"/>
  <c r="AY96" i="36"/>
  <c r="AX96" i="36"/>
  <c r="AT96" i="36"/>
  <c r="AS96" i="36"/>
  <c r="AL96" i="36"/>
  <c r="BA96" i="36" s="1"/>
  <c r="CY95" i="36"/>
  <c r="CV95" i="36"/>
  <c r="CM95" i="36"/>
  <c r="CK95" i="36"/>
  <c r="BJ95" i="36"/>
  <c r="BC95" i="36"/>
  <c r="BE95" i="36" s="1"/>
  <c r="BB95" i="36"/>
  <c r="BH95" i="36" s="1"/>
  <c r="AZ95" i="36"/>
  <c r="AY95" i="36"/>
  <c r="AS95" i="36"/>
  <c r="AL95" i="36"/>
  <c r="BA95" i="36" s="1"/>
  <c r="CY94" i="36"/>
  <c r="CV94" i="36"/>
  <c r="CM94" i="36"/>
  <c r="CK94" i="36"/>
  <c r="BJ94" i="36"/>
  <c r="BC94" i="36"/>
  <c r="BE94" i="36" s="1"/>
  <c r="BB94" i="36"/>
  <c r="BI94" i="36" s="1"/>
  <c r="AZ94" i="36"/>
  <c r="AY94" i="36"/>
  <c r="AS94" i="36"/>
  <c r="AT94" i="36" s="1"/>
  <c r="AL94" i="36"/>
  <c r="AX94" i="36" s="1"/>
  <c r="CV93" i="36"/>
  <c r="CM93" i="36"/>
  <c r="CK93" i="36"/>
  <c r="BJ93" i="36"/>
  <c r="BC93" i="36"/>
  <c r="BE93" i="36" s="1"/>
  <c r="BB93" i="36"/>
  <c r="BH93" i="36" s="1"/>
  <c r="AZ93" i="36"/>
  <c r="AY93" i="36"/>
  <c r="AS93" i="36"/>
  <c r="AL93" i="36"/>
  <c r="CY92" i="36"/>
  <c r="CV92" i="36"/>
  <c r="CM92" i="36"/>
  <c r="CK92" i="36"/>
  <c r="BJ92" i="36"/>
  <c r="BC92" i="36"/>
  <c r="BE92" i="36" s="1"/>
  <c r="BB92" i="36"/>
  <c r="AZ92" i="36"/>
  <c r="AY92" i="36"/>
  <c r="AS92" i="36"/>
  <c r="AT92" i="36" s="1"/>
  <c r="AL92" i="36"/>
  <c r="BA92" i="36" s="1"/>
  <c r="CV91" i="36"/>
  <c r="CM91" i="36"/>
  <c r="CK91" i="36"/>
  <c r="BJ91" i="36"/>
  <c r="BC91" i="36"/>
  <c r="BE91" i="36" s="1"/>
  <c r="BB91" i="36"/>
  <c r="BH91" i="36" s="1"/>
  <c r="AZ91" i="36"/>
  <c r="AY91" i="36"/>
  <c r="AS91" i="36"/>
  <c r="AT91" i="36" s="1"/>
  <c r="AL91" i="36"/>
  <c r="BA91" i="36" s="1"/>
  <c r="CY90" i="36"/>
  <c r="CV90" i="36"/>
  <c r="CM90" i="36"/>
  <c r="CK90" i="36"/>
  <c r="BJ90" i="36"/>
  <c r="BC90" i="36"/>
  <c r="BD90" i="36" s="1"/>
  <c r="BB90" i="36"/>
  <c r="BI90" i="36" s="1"/>
  <c r="AZ90" i="36"/>
  <c r="AY90" i="36"/>
  <c r="AT90" i="36"/>
  <c r="AS90" i="36"/>
  <c r="AL90" i="36"/>
  <c r="AX90" i="36" s="1"/>
  <c r="CV89" i="36"/>
  <c r="CM89" i="36"/>
  <c r="CK89" i="36"/>
  <c r="BJ89" i="36"/>
  <c r="BC89" i="36"/>
  <c r="BE89" i="36" s="1"/>
  <c r="BB89" i="36"/>
  <c r="BI89" i="36" s="1"/>
  <c r="AZ89" i="36"/>
  <c r="AY89" i="36"/>
  <c r="AT89" i="36"/>
  <c r="AS89" i="36"/>
  <c r="AL89" i="36"/>
  <c r="AX89" i="36" s="1"/>
  <c r="CV88" i="36"/>
  <c r="CS88" i="36"/>
  <c r="CQ88" i="36"/>
  <c r="CM88" i="36"/>
  <c r="CK88" i="36"/>
  <c r="BJ88" i="36"/>
  <c r="BE88" i="36"/>
  <c r="BD88" i="36"/>
  <c r="BC88" i="36"/>
  <c r="BB88" i="36"/>
  <c r="BG88" i="36" s="1"/>
  <c r="BA88" i="36"/>
  <c r="AZ88" i="36"/>
  <c r="AY88" i="36"/>
  <c r="AX88" i="36"/>
  <c r="CV87" i="36"/>
  <c r="CM87" i="36"/>
  <c r="CK87" i="36"/>
  <c r="BJ87" i="36"/>
  <c r="BE87" i="36"/>
  <c r="BC87" i="36"/>
  <c r="BB87" i="36"/>
  <c r="BH87" i="36" s="1"/>
  <c r="AZ87" i="36"/>
  <c r="AY87" i="36"/>
  <c r="AS87" i="36"/>
  <c r="AL87" i="36"/>
  <c r="BA87" i="36" s="1"/>
  <c r="CY86" i="36"/>
  <c r="CV86" i="36"/>
  <c r="CM86" i="36"/>
  <c r="CK86" i="36"/>
  <c r="BJ86" i="36"/>
  <c r="BC86" i="36"/>
  <c r="BE86" i="36" s="1"/>
  <c r="BB86" i="36"/>
  <c r="BA86" i="36"/>
  <c r="AZ86" i="36"/>
  <c r="AY86" i="36"/>
  <c r="AS86" i="36"/>
  <c r="AT86" i="36" s="1"/>
  <c r="AL86" i="36"/>
  <c r="AX86" i="36" s="1"/>
  <c r="CY85" i="36"/>
  <c r="CV85" i="36"/>
  <c r="CM85" i="36"/>
  <c r="CK85" i="36"/>
  <c r="BJ85" i="36"/>
  <c r="BC85" i="36"/>
  <c r="BE85" i="36" s="1"/>
  <c r="BB85" i="36"/>
  <c r="BH85" i="36" s="1"/>
  <c r="AZ85" i="36"/>
  <c r="AY85" i="36"/>
  <c r="AS85" i="36"/>
  <c r="AL85" i="36"/>
  <c r="BA85" i="36" s="1"/>
  <c r="CV84" i="36"/>
  <c r="CM84" i="36"/>
  <c r="CK84" i="36"/>
  <c r="BJ84" i="36"/>
  <c r="BC84" i="36"/>
  <c r="BE84" i="36" s="1"/>
  <c r="BB84" i="36"/>
  <c r="AZ84" i="36"/>
  <c r="AY84" i="36"/>
  <c r="AS84" i="36"/>
  <c r="AT84" i="36" s="1"/>
  <c r="AL84" i="36"/>
  <c r="AX84" i="36" s="1"/>
  <c r="CY83" i="36"/>
  <c r="CV83" i="36"/>
  <c r="CM83" i="36"/>
  <c r="CK83" i="36"/>
  <c r="BJ83" i="36"/>
  <c r="BC83" i="36"/>
  <c r="BE83" i="36" s="1"/>
  <c r="BB83" i="36"/>
  <c r="BG83" i="36" s="1"/>
  <c r="AZ83" i="36"/>
  <c r="AY83" i="36"/>
  <c r="AS83" i="36"/>
  <c r="BI83" i="36" s="1"/>
  <c r="AL83" i="36"/>
  <c r="AX83" i="36" s="1"/>
  <c r="CY82" i="36"/>
  <c r="CV82" i="36"/>
  <c r="CM82" i="36"/>
  <c r="CK82" i="36"/>
  <c r="BJ82" i="36"/>
  <c r="BC82" i="36"/>
  <c r="BE82" i="36" s="1"/>
  <c r="BB82" i="36"/>
  <c r="BG82" i="36" s="1"/>
  <c r="AZ82" i="36"/>
  <c r="AY82" i="36"/>
  <c r="AT82" i="36"/>
  <c r="AS82" i="36"/>
  <c r="AL82" i="36"/>
  <c r="BA82" i="36" s="1"/>
  <c r="CV81" i="36"/>
  <c r="CM81" i="36"/>
  <c r="CK81" i="36"/>
  <c r="BJ81" i="36"/>
  <c r="BC81" i="36"/>
  <c r="BE81" i="36" s="1"/>
  <c r="BB81" i="36"/>
  <c r="BG81" i="36" s="1"/>
  <c r="AZ81" i="36"/>
  <c r="AY81" i="36"/>
  <c r="AS81" i="36"/>
  <c r="AT81" i="36" s="1"/>
  <c r="AL81" i="36"/>
  <c r="BA81" i="36" s="1"/>
  <c r="CY80" i="36"/>
  <c r="CV80" i="36"/>
  <c r="CM80" i="36"/>
  <c r="CK80" i="36"/>
  <c r="BJ80" i="36"/>
  <c r="BC80" i="36"/>
  <c r="BE80" i="36" s="1"/>
  <c r="BB80" i="36"/>
  <c r="BG80" i="36" s="1"/>
  <c r="AZ80" i="36"/>
  <c r="AY80" i="36"/>
  <c r="AS80" i="36"/>
  <c r="AT80" i="36" s="1"/>
  <c r="AL80" i="36"/>
  <c r="BA80" i="36" s="1"/>
  <c r="CV79" i="36"/>
  <c r="CM79" i="36"/>
  <c r="CK79" i="36"/>
  <c r="BJ79" i="36"/>
  <c r="BG79" i="36"/>
  <c r="BC79" i="36"/>
  <c r="BE79" i="36" s="1"/>
  <c r="BB79" i="36"/>
  <c r="BA79" i="36"/>
  <c r="AZ79" i="36"/>
  <c r="AY79" i="36"/>
  <c r="AS79" i="36"/>
  <c r="AT79" i="36" s="1"/>
  <c r="AL79" i="36"/>
  <c r="CY78" i="36"/>
  <c r="CV78" i="36"/>
  <c r="CM78" i="36"/>
  <c r="CK78" i="36"/>
  <c r="BJ78" i="36"/>
  <c r="BC78" i="36"/>
  <c r="BE78" i="36" s="1"/>
  <c r="BB78" i="36"/>
  <c r="BG78" i="36" s="1"/>
  <c r="AZ78" i="36"/>
  <c r="AY78" i="36"/>
  <c r="AS78" i="36"/>
  <c r="AL78" i="36"/>
  <c r="BA78" i="36" s="1"/>
  <c r="CY77" i="36"/>
  <c r="CV77" i="36"/>
  <c r="CM77" i="36"/>
  <c r="CK77" i="36"/>
  <c r="BJ77" i="36"/>
  <c r="BC77" i="36"/>
  <c r="BE77" i="36" s="1"/>
  <c r="BB77" i="36"/>
  <c r="BA77" i="36"/>
  <c r="AZ77" i="36"/>
  <c r="AY77" i="36"/>
  <c r="AS77" i="36"/>
  <c r="AT77" i="36" s="1"/>
  <c r="AL77" i="36"/>
  <c r="AX77" i="36" s="1"/>
  <c r="CY76" i="36"/>
  <c r="CV76" i="36"/>
  <c r="CM76" i="36"/>
  <c r="CK76" i="36"/>
  <c r="BJ76" i="36"/>
  <c r="BC76" i="36"/>
  <c r="BE76" i="36" s="1"/>
  <c r="BB76" i="36"/>
  <c r="BH76" i="36" s="1"/>
  <c r="AZ76" i="36"/>
  <c r="AY76" i="36"/>
  <c r="AT76" i="36"/>
  <c r="AS76" i="36"/>
  <c r="AL76" i="36"/>
  <c r="BA76" i="36" s="1"/>
  <c r="CV75" i="36"/>
  <c r="CM75" i="36"/>
  <c r="CK75" i="36"/>
  <c r="BJ75" i="36"/>
  <c r="BC75" i="36"/>
  <c r="BE75" i="36" s="1"/>
  <c r="BB75" i="36"/>
  <c r="BI75" i="36" s="1"/>
  <c r="AZ75" i="36"/>
  <c r="AY75" i="36"/>
  <c r="AS75" i="36"/>
  <c r="AT75" i="36" s="1"/>
  <c r="AL75" i="36"/>
  <c r="AX75" i="36" s="1"/>
  <c r="CY74" i="36"/>
  <c r="CV74" i="36"/>
  <c r="CM74" i="36"/>
  <c r="CK74" i="36"/>
  <c r="BJ74" i="36"/>
  <c r="BC74" i="36"/>
  <c r="BE74" i="36" s="1"/>
  <c r="BB74" i="36"/>
  <c r="BG74" i="36" s="1"/>
  <c r="AZ74" i="36"/>
  <c r="AY74" i="36"/>
  <c r="AS74" i="36"/>
  <c r="AL74" i="36"/>
  <c r="AX74" i="36" s="1"/>
  <c r="CV73" i="36"/>
  <c r="CM73" i="36"/>
  <c r="CK73" i="36"/>
  <c r="BJ73" i="36"/>
  <c r="BC73" i="36"/>
  <c r="BE73" i="36" s="1"/>
  <c r="BB73" i="36"/>
  <c r="AZ73" i="36"/>
  <c r="AY73" i="36"/>
  <c r="AT73" i="36"/>
  <c r="AS73" i="36"/>
  <c r="AL73" i="36"/>
  <c r="BA73" i="36" s="1"/>
  <c r="CY72" i="36"/>
  <c r="CV72" i="36"/>
  <c r="CM72" i="36"/>
  <c r="CK72" i="36"/>
  <c r="BJ72" i="36"/>
  <c r="BC72" i="36"/>
  <c r="BE72" i="36" s="1"/>
  <c r="BB72" i="36"/>
  <c r="BG72" i="36" s="1"/>
  <c r="AZ72" i="36"/>
  <c r="AY72" i="36"/>
  <c r="AS72" i="36"/>
  <c r="AL72" i="36"/>
  <c r="CY71" i="36"/>
  <c r="CV71" i="36"/>
  <c r="CM71" i="36"/>
  <c r="CK71" i="36"/>
  <c r="BJ71" i="36"/>
  <c r="BC71" i="36"/>
  <c r="BE71" i="36" s="1"/>
  <c r="BB71" i="36"/>
  <c r="BG71" i="36" s="1"/>
  <c r="AZ71" i="36"/>
  <c r="AY71" i="36"/>
  <c r="AS71" i="36"/>
  <c r="AT71" i="36" s="1"/>
  <c r="AL71" i="36"/>
  <c r="BA71" i="36" s="1"/>
  <c r="CV70" i="36"/>
  <c r="CM70" i="36"/>
  <c r="CK70" i="36"/>
  <c r="BJ70" i="36"/>
  <c r="BC70" i="36"/>
  <c r="BE70" i="36" s="1"/>
  <c r="BB70" i="36"/>
  <c r="AZ70" i="36"/>
  <c r="AY70" i="36"/>
  <c r="AS70" i="36"/>
  <c r="AT70" i="36" s="1"/>
  <c r="AL70" i="36"/>
  <c r="AX70" i="36" s="1"/>
  <c r="CV69" i="36"/>
  <c r="CM69" i="36"/>
  <c r="CK69" i="36"/>
  <c r="BJ69" i="36"/>
  <c r="BH69" i="36"/>
  <c r="BG69" i="36"/>
  <c r="BC69" i="36"/>
  <c r="BE69" i="36" s="1"/>
  <c r="BB69" i="36"/>
  <c r="AZ69" i="36"/>
  <c r="AY69" i="36"/>
  <c r="AS69" i="36"/>
  <c r="AT69" i="36" s="1"/>
  <c r="AL69" i="36"/>
  <c r="BA69" i="36" s="1"/>
  <c r="CV68" i="36"/>
  <c r="CM68" i="36"/>
  <c r="CK68" i="36"/>
  <c r="BJ68" i="36"/>
  <c r="BG68" i="36"/>
  <c r="BE68" i="36"/>
  <c r="BD68" i="36"/>
  <c r="BC68" i="36"/>
  <c r="BB68" i="36"/>
  <c r="AZ68" i="36"/>
  <c r="AY68" i="36"/>
  <c r="AX68" i="36"/>
  <c r="AS68" i="36"/>
  <c r="AT68" i="36" s="1"/>
  <c r="AL68" i="36"/>
  <c r="BA68" i="36" s="1"/>
  <c r="CY67" i="36"/>
  <c r="CV67" i="36"/>
  <c r="CS67" i="36"/>
  <c r="CM67" i="36"/>
  <c r="CK67" i="36"/>
  <c r="BJ67" i="36"/>
  <c r="BH67" i="36"/>
  <c r="BC67" i="36"/>
  <c r="BE67" i="36" s="1"/>
  <c r="BB67" i="36"/>
  <c r="BG67" i="36" s="1"/>
  <c r="AZ67" i="36"/>
  <c r="AY67" i="36"/>
  <c r="AT67" i="36"/>
  <c r="AS67" i="36"/>
  <c r="BI67" i="36" s="1"/>
  <c r="AL67" i="36"/>
  <c r="CY66" i="36"/>
  <c r="CV66" i="36"/>
  <c r="CM66" i="36"/>
  <c r="CK66" i="36"/>
  <c r="BJ66" i="36"/>
  <c r="BC66" i="36"/>
  <c r="BE66" i="36" s="1"/>
  <c r="BB66" i="36"/>
  <c r="AZ66" i="36"/>
  <c r="AY66" i="36"/>
  <c r="AS66" i="36"/>
  <c r="AT66" i="36" s="1"/>
  <c r="AL66" i="36"/>
  <c r="BA66" i="36" s="1"/>
  <c r="CY65" i="36"/>
  <c r="CV65" i="36"/>
  <c r="CM65" i="36"/>
  <c r="CK65" i="36"/>
  <c r="BJ65" i="36"/>
  <c r="BH65" i="36"/>
  <c r="BC65" i="36"/>
  <c r="BE65" i="36" s="1"/>
  <c r="BB65" i="36"/>
  <c r="AZ65" i="36"/>
  <c r="AY65" i="36"/>
  <c r="AS65" i="36"/>
  <c r="AT65" i="36" s="1"/>
  <c r="AL65" i="36"/>
  <c r="AX65" i="36" s="1"/>
  <c r="CY64" i="36"/>
  <c r="CV64" i="36"/>
  <c r="CM64" i="36"/>
  <c r="CK64" i="36"/>
  <c r="BJ64" i="36"/>
  <c r="BC64" i="36"/>
  <c r="BB64" i="36"/>
  <c r="BG64" i="36" s="1"/>
  <c r="AZ64" i="36"/>
  <c r="AY64" i="36"/>
  <c r="AY118" i="36" s="1"/>
  <c r="AS64" i="36"/>
  <c r="AT64" i="36" s="1"/>
  <c r="AL64" i="36"/>
  <c r="BA64" i="36" s="1"/>
  <c r="CV63" i="36"/>
  <c r="CM63" i="36"/>
  <c r="CK63" i="36"/>
  <c r="BJ63" i="36"/>
  <c r="BC63" i="36"/>
  <c r="BE63" i="36" s="1"/>
  <c r="BB63" i="36"/>
  <c r="BG63" i="36" s="1"/>
  <c r="AZ63" i="36"/>
  <c r="AY63" i="36"/>
  <c r="AT63" i="36"/>
  <c r="AS63" i="36"/>
  <c r="AL63" i="36"/>
  <c r="BA63" i="36" s="1"/>
  <c r="CY62" i="36"/>
  <c r="CV62" i="36"/>
  <c r="CM62" i="36"/>
  <c r="CK62" i="36"/>
  <c r="BJ62" i="36"/>
  <c r="BC62" i="36"/>
  <c r="BE62" i="36" s="1"/>
  <c r="BB62" i="36"/>
  <c r="BH62" i="36" s="1"/>
  <c r="AZ62" i="36"/>
  <c r="AY62" i="36"/>
  <c r="AS62" i="36"/>
  <c r="BI62" i="36" s="1"/>
  <c r="AL62" i="36"/>
  <c r="BA62" i="36" s="1"/>
  <c r="CV61" i="36"/>
  <c r="CM61" i="36"/>
  <c r="CK61" i="36"/>
  <c r="BJ61" i="36"/>
  <c r="BE61" i="36"/>
  <c r="BC61" i="36"/>
  <c r="BB61" i="36"/>
  <c r="AZ61" i="36"/>
  <c r="AY61" i="36"/>
  <c r="AX61" i="36"/>
  <c r="AS61" i="36"/>
  <c r="AT61" i="36" s="1"/>
  <c r="AL61" i="36"/>
  <c r="BA61" i="36" s="1"/>
  <c r="CV60" i="36"/>
  <c r="CM60" i="36"/>
  <c r="CK60" i="36"/>
  <c r="BJ60" i="36"/>
  <c r="BH60" i="36"/>
  <c r="BC60" i="36"/>
  <c r="BE60" i="36" s="1"/>
  <c r="BB60" i="36"/>
  <c r="BG60" i="36" s="1"/>
  <c r="AZ60" i="36"/>
  <c r="AY60" i="36"/>
  <c r="AS60" i="36"/>
  <c r="AL60" i="36"/>
  <c r="BA60" i="36" s="1"/>
  <c r="CY59" i="36"/>
  <c r="CV59" i="36"/>
  <c r="CQ59" i="36"/>
  <c r="CM59" i="36"/>
  <c r="CK59" i="36"/>
  <c r="BJ59" i="36"/>
  <c r="BH59" i="36"/>
  <c r="BC59" i="36"/>
  <c r="BE59" i="36" s="1"/>
  <c r="BB59" i="36"/>
  <c r="AZ59" i="36"/>
  <c r="AY59" i="36"/>
  <c r="AS59" i="36"/>
  <c r="AT59" i="36" s="1"/>
  <c r="AL59" i="36"/>
  <c r="BA59" i="36" s="1"/>
  <c r="CV58" i="36"/>
  <c r="CM58" i="36"/>
  <c r="CK58" i="36"/>
  <c r="BJ58" i="36"/>
  <c r="BC58" i="36"/>
  <c r="BE58" i="36" s="1"/>
  <c r="BB58" i="36"/>
  <c r="BH58" i="36" s="1"/>
  <c r="AZ58" i="36"/>
  <c r="AY58" i="36"/>
  <c r="AX58" i="36"/>
  <c r="AT58" i="36"/>
  <c r="AS58" i="36"/>
  <c r="AL58" i="36"/>
  <c r="BA58" i="36" s="1"/>
  <c r="CV57" i="36"/>
  <c r="CM57" i="36"/>
  <c r="CK57" i="36"/>
  <c r="BJ57" i="36"/>
  <c r="BH57" i="36"/>
  <c r="BC57" i="36"/>
  <c r="BE57" i="36" s="1"/>
  <c r="BB57" i="36"/>
  <c r="AZ57" i="36"/>
  <c r="AY57" i="36"/>
  <c r="AS57" i="36"/>
  <c r="AT57" i="36" s="1"/>
  <c r="AL57" i="36"/>
  <c r="BA57" i="36" s="1"/>
  <c r="CV46" i="36"/>
  <c r="CM46" i="36"/>
  <c r="CK46" i="36"/>
  <c r="BJ46" i="36"/>
  <c r="BC46" i="36"/>
  <c r="BE46" i="36" s="1"/>
  <c r="BB46" i="36"/>
  <c r="BH46" i="36" s="1"/>
  <c r="AZ46" i="36"/>
  <c r="AY46" i="36"/>
  <c r="AX46" i="36"/>
  <c r="AS46" i="36"/>
  <c r="AL46" i="36"/>
  <c r="BA46" i="36" s="1"/>
  <c r="CY45" i="36"/>
  <c r="CV45" i="36"/>
  <c r="CM45" i="36"/>
  <c r="CK45" i="36"/>
  <c r="BJ45" i="36"/>
  <c r="BC45" i="36"/>
  <c r="BE45" i="36" s="1"/>
  <c r="BB45" i="36"/>
  <c r="BH45" i="36" s="1"/>
  <c r="AZ45" i="36"/>
  <c r="AY45" i="36"/>
  <c r="AS45" i="36"/>
  <c r="AT45" i="36" s="1"/>
  <c r="AL45" i="36"/>
  <c r="BD45" i="36" s="1"/>
  <c r="CY44" i="36"/>
  <c r="CV44" i="36"/>
  <c r="CM44" i="36"/>
  <c r="CK44" i="36"/>
  <c r="BJ44" i="36"/>
  <c r="BC44" i="36"/>
  <c r="BE44" i="36" s="1"/>
  <c r="BB44" i="36"/>
  <c r="BG44" i="36" s="1"/>
  <c r="AZ44" i="36"/>
  <c r="AY44" i="36"/>
  <c r="AS44" i="36"/>
  <c r="AT44" i="36" s="1"/>
  <c r="AL44" i="36"/>
  <c r="AX44" i="36" s="1"/>
  <c r="CY43" i="36"/>
  <c r="CV43" i="36"/>
  <c r="CM43" i="36"/>
  <c r="CK43" i="36"/>
  <c r="BJ43" i="36"/>
  <c r="BC43" i="36"/>
  <c r="BE43" i="36" s="1"/>
  <c r="BB43" i="36"/>
  <c r="BH43" i="36" s="1"/>
  <c r="AZ43" i="36"/>
  <c r="AY43" i="36"/>
  <c r="AS43" i="36"/>
  <c r="AT43" i="36" s="1"/>
  <c r="AL43" i="36"/>
  <c r="BA43" i="36" s="1"/>
  <c r="CV42" i="36"/>
  <c r="CS42" i="36"/>
  <c r="CM42" i="36"/>
  <c r="CK42" i="36"/>
  <c r="BJ42" i="36"/>
  <c r="BH42" i="36"/>
  <c r="BE42" i="36"/>
  <c r="BC42" i="36"/>
  <c r="BB42" i="36"/>
  <c r="BG42" i="36" s="1"/>
  <c r="AZ42" i="36"/>
  <c r="AY42" i="36"/>
  <c r="AS42" i="36"/>
  <c r="AT42" i="36" s="1"/>
  <c r="CV41" i="36"/>
  <c r="CS41" i="36"/>
  <c r="CQ41" i="36"/>
  <c r="CM41" i="36"/>
  <c r="CK41" i="36"/>
  <c r="BJ41" i="36"/>
  <c r="BC41" i="36"/>
  <c r="BE41" i="36" s="1"/>
  <c r="BB41" i="36"/>
  <c r="BG41" i="36" s="1"/>
  <c r="AZ41" i="36"/>
  <c r="AY41" i="36"/>
  <c r="AS41" i="36"/>
  <c r="AT41" i="36" s="1"/>
  <c r="AL41" i="36"/>
  <c r="BA41" i="36" s="1"/>
  <c r="CY40" i="36"/>
  <c r="CV40" i="36"/>
  <c r="CM40" i="36"/>
  <c r="CK40" i="36"/>
  <c r="BJ40" i="36"/>
  <c r="BG40" i="36"/>
  <c r="BC40" i="36"/>
  <c r="BE40" i="36" s="1"/>
  <c r="BB40" i="36"/>
  <c r="BI40" i="36" s="1"/>
  <c r="AZ40" i="36"/>
  <c r="AY40" i="36"/>
  <c r="AS40" i="36"/>
  <c r="AT40" i="36" s="1"/>
  <c r="AL40" i="36"/>
  <c r="BD40" i="36" s="1"/>
  <c r="CY39" i="36"/>
  <c r="CV39" i="36"/>
  <c r="CM39" i="36"/>
  <c r="CK39" i="36"/>
  <c r="BJ39" i="36"/>
  <c r="BH39" i="36"/>
  <c r="BC39" i="36"/>
  <c r="BE39" i="36" s="1"/>
  <c r="BB39" i="36"/>
  <c r="BG39" i="36" s="1"/>
  <c r="AZ39" i="36"/>
  <c r="AY39" i="36"/>
  <c r="AS39" i="36"/>
  <c r="BI39" i="36" s="1"/>
  <c r="AL39" i="36"/>
  <c r="BA39" i="36" s="1"/>
  <c r="CY38" i="36"/>
  <c r="CV38" i="36"/>
  <c r="CK38" i="36"/>
  <c r="BJ38" i="36"/>
  <c r="BC38" i="36"/>
  <c r="BD38" i="36" s="1"/>
  <c r="BB38" i="36"/>
  <c r="AZ38" i="36"/>
  <c r="AY38" i="36"/>
  <c r="AX38" i="36"/>
  <c r="AS38" i="36"/>
  <c r="AT38" i="36" s="1"/>
  <c r="AL38" i="36"/>
  <c r="BA38" i="36" s="1"/>
  <c r="CY37" i="36"/>
  <c r="CV37" i="36"/>
  <c r="CM37" i="36"/>
  <c r="CK37" i="36"/>
  <c r="BJ37" i="36"/>
  <c r="BC37" i="36"/>
  <c r="BE37" i="36" s="1"/>
  <c r="BB37" i="36"/>
  <c r="BG37" i="36" s="1"/>
  <c r="AZ37" i="36"/>
  <c r="AY37" i="36"/>
  <c r="AS37" i="36"/>
  <c r="AL37" i="36"/>
  <c r="CV36" i="36"/>
  <c r="CM36" i="36"/>
  <c r="CK36" i="36"/>
  <c r="BJ36" i="36"/>
  <c r="BC36" i="36"/>
  <c r="BE36" i="36" s="1"/>
  <c r="BB36" i="36"/>
  <c r="AZ36" i="36"/>
  <c r="AY36" i="36"/>
  <c r="AS36" i="36"/>
  <c r="AT36" i="36" s="1"/>
  <c r="AL36" i="36"/>
  <c r="AX36" i="36" s="1"/>
  <c r="CV35" i="36"/>
  <c r="CM35" i="36"/>
  <c r="CK35" i="36"/>
  <c r="BJ35" i="36"/>
  <c r="BC35" i="36"/>
  <c r="BE35" i="36" s="1"/>
  <c r="BB35" i="36"/>
  <c r="BG35" i="36" s="1"/>
  <c r="AZ35" i="36"/>
  <c r="AY35" i="36"/>
  <c r="AS35" i="36"/>
  <c r="AL35" i="36"/>
  <c r="CV34" i="36"/>
  <c r="CM34" i="36"/>
  <c r="CK34" i="36"/>
  <c r="BJ34" i="36"/>
  <c r="BC34" i="36"/>
  <c r="BE34" i="36" s="1"/>
  <c r="BB34" i="36"/>
  <c r="BI34" i="36" s="1"/>
  <c r="BA34" i="36"/>
  <c r="AZ34" i="36"/>
  <c r="AY34" i="36"/>
  <c r="AS34" i="36"/>
  <c r="AT34" i="36" s="1"/>
  <c r="AL34" i="36"/>
  <c r="AX34" i="36" s="1"/>
  <c r="CV33" i="36"/>
  <c r="CM33" i="36"/>
  <c r="CK33" i="36"/>
  <c r="BJ33" i="36"/>
  <c r="BC33" i="36"/>
  <c r="BE33" i="36" s="1"/>
  <c r="BB33" i="36"/>
  <c r="BG33" i="36" s="1"/>
  <c r="AZ33" i="36"/>
  <c r="AY33" i="36"/>
  <c r="AS33" i="36"/>
  <c r="AL33" i="36"/>
  <c r="CV32" i="36"/>
  <c r="CM32" i="36"/>
  <c r="CK32" i="36"/>
  <c r="BJ32" i="36"/>
  <c r="BC32" i="36"/>
  <c r="BE32" i="36" s="1"/>
  <c r="BB32" i="36"/>
  <c r="BI32" i="36" s="1"/>
  <c r="AZ32" i="36"/>
  <c r="AY32" i="36"/>
  <c r="AS32" i="36"/>
  <c r="AT32" i="36" s="1"/>
  <c r="AL32" i="36"/>
  <c r="AX32" i="36" s="1"/>
  <c r="CY31" i="36"/>
  <c r="CV31" i="36"/>
  <c r="CM31" i="36"/>
  <c r="CK31" i="36"/>
  <c r="BJ31" i="36"/>
  <c r="BC31" i="36"/>
  <c r="BE31" i="36" s="1"/>
  <c r="BB31" i="36"/>
  <c r="BH31" i="36" s="1"/>
  <c r="AZ31" i="36"/>
  <c r="AY31" i="36"/>
  <c r="AS31" i="36"/>
  <c r="AT31" i="36" s="1"/>
  <c r="AL31" i="36"/>
  <c r="BA31" i="36" s="1"/>
  <c r="CY30" i="36"/>
  <c r="CV30" i="36"/>
  <c r="CM30" i="36"/>
  <c r="CK30" i="36"/>
  <c r="BJ30" i="36"/>
  <c r="BC30" i="36"/>
  <c r="BD30" i="36" s="1"/>
  <c r="BB30" i="36"/>
  <c r="BH30" i="36" s="1"/>
  <c r="BA30" i="36"/>
  <c r="AZ30" i="36"/>
  <c r="AY30" i="36"/>
  <c r="AS30" i="36"/>
  <c r="AT30" i="36" s="1"/>
  <c r="AL30" i="36"/>
  <c r="AX30" i="36" s="1"/>
  <c r="CV29" i="36"/>
  <c r="CM29" i="36"/>
  <c r="CK29" i="36"/>
  <c r="BJ29" i="36"/>
  <c r="BC29" i="36"/>
  <c r="BE29" i="36" s="1"/>
  <c r="BB29" i="36"/>
  <c r="BI29" i="36" s="1"/>
  <c r="AZ29" i="36"/>
  <c r="AY29" i="36"/>
  <c r="AS29" i="36"/>
  <c r="AT29" i="36" s="1"/>
  <c r="AL29" i="36"/>
  <c r="AX29" i="36" s="1"/>
  <c r="CV28" i="36"/>
  <c r="CM28" i="36"/>
  <c r="CK28" i="36"/>
  <c r="BJ28" i="36"/>
  <c r="BC28" i="36"/>
  <c r="BE28" i="36" s="1"/>
  <c r="BB28" i="36"/>
  <c r="BH28" i="36" s="1"/>
  <c r="AZ28" i="36"/>
  <c r="AY28" i="36"/>
  <c r="AS28" i="36"/>
  <c r="AT28" i="36" s="1"/>
  <c r="AL28" i="36"/>
  <c r="AX28" i="36" s="1"/>
  <c r="CY27" i="36"/>
  <c r="CV27" i="36"/>
  <c r="CM27" i="36"/>
  <c r="CK27" i="36"/>
  <c r="BJ27" i="36"/>
  <c r="BH27" i="36"/>
  <c r="BC27" i="36"/>
  <c r="BE27" i="36" s="1"/>
  <c r="BB27" i="36"/>
  <c r="BG27" i="36" s="1"/>
  <c r="AZ27" i="36"/>
  <c r="AY27" i="36"/>
  <c r="AS27" i="36"/>
  <c r="AT27" i="36" s="1"/>
  <c r="AL27" i="36"/>
  <c r="BA27" i="36" s="1"/>
  <c r="CY26" i="36"/>
  <c r="CV26" i="36"/>
  <c r="CM26" i="36"/>
  <c r="CK26" i="36"/>
  <c r="BJ26" i="36"/>
  <c r="BC26" i="36"/>
  <c r="BE26" i="36" s="1"/>
  <c r="BB26" i="36"/>
  <c r="BH26" i="36" s="1"/>
  <c r="AZ26" i="36"/>
  <c r="AY26" i="36"/>
  <c r="AS26" i="36"/>
  <c r="AT26" i="36" s="1"/>
  <c r="AL26" i="36"/>
  <c r="BA26" i="36" s="1"/>
  <c r="CY25" i="36"/>
  <c r="CV25" i="36"/>
  <c r="CM25" i="36"/>
  <c r="CK25" i="36"/>
  <c r="BJ25" i="36"/>
  <c r="BC25" i="36"/>
  <c r="BB25" i="36"/>
  <c r="BI25" i="36" s="1"/>
  <c r="AZ25" i="36"/>
  <c r="AY25" i="36"/>
  <c r="AS25" i="36"/>
  <c r="AT25" i="36" s="1"/>
  <c r="AL25" i="36"/>
  <c r="AX25" i="36" s="1"/>
  <c r="CV24" i="36"/>
  <c r="CM24" i="36"/>
  <c r="CK24" i="36"/>
  <c r="BJ24" i="36"/>
  <c r="BE24" i="36"/>
  <c r="BC24" i="36"/>
  <c r="BB24" i="36"/>
  <c r="BH24" i="36" s="1"/>
  <c r="AZ24" i="36"/>
  <c r="AY24" i="36"/>
  <c r="AS24" i="36"/>
  <c r="AL24" i="36"/>
  <c r="BA24" i="36" s="1"/>
  <c r="CV23" i="36"/>
  <c r="CS23" i="36"/>
  <c r="CQ23" i="36"/>
  <c r="CM23" i="36"/>
  <c r="CK23" i="36"/>
  <c r="BJ23" i="36"/>
  <c r="BC23" i="36"/>
  <c r="BE23" i="36" s="1"/>
  <c r="BB23" i="36"/>
  <c r="BI23" i="36" s="1"/>
  <c r="AZ23" i="36"/>
  <c r="AY23" i="36"/>
  <c r="AS23" i="36"/>
  <c r="AT23" i="36" s="1"/>
  <c r="AL23" i="36"/>
  <c r="BA23" i="36" s="1"/>
  <c r="CY22" i="36"/>
  <c r="CV22" i="36"/>
  <c r="CM22" i="36"/>
  <c r="CK22" i="36"/>
  <c r="BJ22" i="36"/>
  <c r="BC22" i="36"/>
  <c r="BE22" i="36" s="1"/>
  <c r="BB22" i="36"/>
  <c r="BI22" i="36" s="1"/>
  <c r="AZ22" i="36"/>
  <c r="AY22" i="36"/>
  <c r="AS22" i="36"/>
  <c r="AT22" i="36" s="1"/>
  <c r="AL22" i="36"/>
  <c r="AX22" i="36" s="1"/>
  <c r="CV21" i="36"/>
  <c r="CM21" i="36"/>
  <c r="CK21" i="36"/>
  <c r="BJ21" i="36"/>
  <c r="BC21" i="36"/>
  <c r="BE21" i="36" s="1"/>
  <c r="BB21" i="36"/>
  <c r="BH21" i="36" s="1"/>
  <c r="AZ21" i="36"/>
  <c r="AY21" i="36"/>
  <c r="AS21" i="36"/>
  <c r="AT21" i="36" s="1"/>
  <c r="AL21" i="36"/>
  <c r="BA21" i="36" s="1"/>
  <c r="CV20" i="36"/>
  <c r="CM20" i="36"/>
  <c r="CK20" i="36"/>
  <c r="BJ20" i="36"/>
  <c r="BH20" i="36"/>
  <c r="BC20" i="36"/>
  <c r="BE20" i="36" s="1"/>
  <c r="BB20" i="36"/>
  <c r="AZ20" i="36"/>
  <c r="AY20" i="36"/>
  <c r="AS20" i="36"/>
  <c r="AT20" i="36" s="1"/>
  <c r="AL20" i="36"/>
  <c r="AX20" i="36" s="1"/>
  <c r="CV19" i="36"/>
  <c r="CM19" i="36"/>
  <c r="CK19" i="36"/>
  <c r="BJ19" i="36"/>
  <c r="BE19" i="36"/>
  <c r="BD19" i="36"/>
  <c r="BC19" i="36"/>
  <c r="BB19" i="36"/>
  <c r="BH19" i="36" s="1"/>
  <c r="AZ19" i="36"/>
  <c r="AY19" i="36"/>
  <c r="AX19" i="36"/>
  <c r="AS19" i="36"/>
  <c r="AT19" i="36" s="1"/>
  <c r="AL19" i="36"/>
  <c r="BA19" i="36" s="1"/>
  <c r="CV18" i="36"/>
  <c r="CM18" i="36"/>
  <c r="CK18" i="36"/>
  <c r="BJ18" i="36"/>
  <c r="BC18" i="36"/>
  <c r="BE18" i="36" s="1"/>
  <c r="BB18" i="36"/>
  <c r="AZ18" i="36"/>
  <c r="AY18" i="36"/>
  <c r="AS18" i="36"/>
  <c r="AT18" i="36" s="1"/>
  <c r="AL18" i="36"/>
  <c r="AX18" i="36" s="1"/>
  <c r="CY17" i="36"/>
  <c r="CV17" i="36"/>
  <c r="CM17" i="36"/>
  <c r="CK17" i="36"/>
  <c r="BJ17" i="36"/>
  <c r="BC17" i="36"/>
  <c r="BE17" i="36" s="1"/>
  <c r="BB17" i="36"/>
  <c r="BG17" i="36" s="1"/>
  <c r="AZ17" i="36"/>
  <c r="AY17" i="36"/>
  <c r="AS17" i="36"/>
  <c r="AT17" i="36" s="1"/>
  <c r="AL17" i="36"/>
  <c r="BA17" i="36" s="1"/>
  <c r="CV16" i="36"/>
  <c r="CM16" i="36"/>
  <c r="CK16" i="36"/>
  <c r="BJ16" i="36"/>
  <c r="BC16" i="36"/>
  <c r="BE16" i="36" s="1"/>
  <c r="BB16" i="36"/>
  <c r="BG16" i="36" s="1"/>
  <c r="AZ16" i="36"/>
  <c r="AY16" i="36"/>
  <c r="AS16" i="36"/>
  <c r="AT16" i="36" s="1"/>
  <c r="AL16" i="36"/>
  <c r="AX16" i="36" s="1"/>
  <c r="CV15" i="36"/>
  <c r="CM15" i="36"/>
  <c r="CK15" i="36"/>
  <c r="BJ15" i="36"/>
  <c r="BC15" i="36"/>
  <c r="BB15" i="36"/>
  <c r="BG15" i="36" s="1"/>
  <c r="AZ15" i="36"/>
  <c r="AY15" i="36"/>
  <c r="AS15" i="36"/>
  <c r="AT15" i="36" s="1"/>
  <c r="AL15" i="36"/>
  <c r="BA15" i="36" s="1"/>
  <c r="CV14" i="36"/>
  <c r="CM14" i="36"/>
  <c r="CK14" i="36"/>
  <c r="BJ14" i="36"/>
  <c r="BC14" i="36"/>
  <c r="BE14" i="36" s="1"/>
  <c r="BB14" i="36"/>
  <c r="BG14" i="36" s="1"/>
  <c r="AZ14" i="36"/>
  <c r="AY14" i="36"/>
  <c r="AS14" i="36"/>
  <c r="AT14" i="36" s="1"/>
  <c r="AL14" i="36"/>
  <c r="AX14" i="36" s="1"/>
  <c r="CV13" i="36"/>
  <c r="CM13" i="36"/>
  <c r="CK13" i="36"/>
  <c r="BJ13" i="36"/>
  <c r="BC13" i="36"/>
  <c r="BE13" i="36" s="1"/>
  <c r="BB13" i="36"/>
  <c r="BG13" i="36" s="1"/>
  <c r="AZ13" i="36"/>
  <c r="AY13" i="36"/>
  <c r="AS13" i="36"/>
  <c r="AT13" i="36" s="1"/>
  <c r="AL13" i="36"/>
  <c r="BA13" i="36" s="1"/>
  <c r="CV12" i="36"/>
  <c r="CM12" i="36"/>
  <c r="CK12" i="36"/>
  <c r="BJ12" i="36"/>
  <c r="BC12" i="36"/>
  <c r="BE12" i="36" s="1"/>
  <c r="BB12" i="36"/>
  <c r="BG12" i="36" s="1"/>
  <c r="AZ12" i="36"/>
  <c r="AY12" i="36"/>
  <c r="AX12" i="36"/>
  <c r="AS12" i="36"/>
  <c r="AT12" i="36" s="1"/>
  <c r="AL12" i="36"/>
  <c r="BA12" i="36" s="1"/>
  <c r="CV11" i="36"/>
  <c r="CM11" i="36"/>
  <c r="CK11" i="36"/>
  <c r="BJ11" i="36"/>
  <c r="BC11" i="36"/>
  <c r="BE11" i="36" s="1"/>
  <c r="BB11" i="36"/>
  <c r="BG11" i="36" s="1"/>
  <c r="AZ11" i="36"/>
  <c r="AY11" i="36"/>
  <c r="AS11" i="36"/>
  <c r="AT11" i="36" s="1"/>
  <c r="AL11" i="36"/>
  <c r="BA11" i="36" s="1"/>
  <c r="CV10" i="36"/>
  <c r="CM10" i="36"/>
  <c r="CK10" i="36"/>
  <c r="BJ10" i="36"/>
  <c r="BH10" i="36"/>
  <c r="BC10" i="36"/>
  <c r="BE10" i="36" s="1"/>
  <c r="BB10" i="36"/>
  <c r="BG10" i="36" s="1"/>
  <c r="AZ10" i="36"/>
  <c r="AY10" i="36"/>
  <c r="AS10" i="36"/>
  <c r="AT10" i="36" s="1"/>
  <c r="AL10" i="36"/>
  <c r="BA10" i="36" s="1"/>
  <c r="CV9" i="36"/>
  <c r="CM9" i="36"/>
  <c r="CK9" i="36"/>
  <c r="BJ9" i="36"/>
  <c r="BE9" i="36"/>
  <c r="BC9" i="36"/>
  <c r="BD9" i="36" s="1"/>
  <c r="BB9" i="36"/>
  <c r="BG9" i="36" s="1"/>
  <c r="AZ9" i="36"/>
  <c r="AY9" i="36"/>
  <c r="AX9" i="36"/>
  <c r="AS9" i="36"/>
  <c r="AT9" i="36" s="1"/>
  <c r="AL9" i="36"/>
  <c r="BA9" i="36" s="1"/>
  <c r="CV8" i="36"/>
  <c r="CM8" i="36"/>
  <c r="CK8" i="36"/>
  <c r="BJ8" i="36"/>
  <c r="BC8" i="36"/>
  <c r="BE8" i="36" s="1"/>
  <c r="BB8" i="36"/>
  <c r="BG8" i="36" s="1"/>
  <c r="AZ8" i="36"/>
  <c r="AY8" i="36"/>
  <c r="AS8" i="36"/>
  <c r="AT8" i="36" s="1"/>
  <c r="AL8" i="36"/>
  <c r="AX8" i="36" s="1"/>
  <c r="CV7" i="36"/>
  <c r="CM7" i="36"/>
  <c r="CK7" i="36"/>
  <c r="BJ7" i="36"/>
  <c r="BC7" i="36"/>
  <c r="BE7" i="36" s="1"/>
  <c r="BB7" i="36"/>
  <c r="BG7" i="36" s="1"/>
  <c r="AZ7" i="36"/>
  <c r="AY7" i="36"/>
  <c r="AS7" i="36"/>
  <c r="AT7" i="36" s="1"/>
  <c r="AL7" i="36"/>
  <c r="BA7" i="36" s="1"/>
  <c r="CV6" i="36"/>
  <c r="CM6" i="36"/>
  <c r="CK6" i="36"/>
  <c r="BJ6" i="36"/>
  <c r="BH6" i="36"/>
  <c r="BC6" i="36"/>
  <c r="BE6" i="36" s="1"/>
  <c r="BB6" i="36"/>
  <c r="BG6" i="36" s="1"/>
  <c r="BA6" i="36"/>
  <c r="AZ6" i="36"/>
  <c r="AY6" i="36"/>
  <c r="AX6" i="36"/>
  <c r="AS6" i="36"/>
  <c r="AT6" i="36" s="1"/>
  <c r="AL6" i="36"/>
  <c r="CV5" i="36"/>
  <c r="CM5" i="36"/>
  <c r="CK5" i="36"/>
  <c r="BJ5" i="36"/>
  <c r="BE5" i="36"/>
  <c r="BC5" i="36"/>
  <c r="BB5" i="36"/>
  <c r="BG5" i="36" s="1"/>
  <c r="AZ5" i="36"/>
  <c r="AY5" i="36"/>
  <c r="AX5" i="36"/>
  <c r="AS5" i="36"/>
  <c r="AT5" i="36" s="1"/>
  <c r="AL5" i="36"/>
  <c r="BA5" i="36" s="1"/>
  <c r="CV4" i="36"/>
  <c r="CM4" i="36"/>
  <c r="CK4" i="36"/>
  <c r="BJ4" i="36"/>
  <c r="BC4" i="36"/>
  <c r="BE4" i="36" s="1"/>
  <c r="BB4" i="36"/>
  <c r="BG4" i="36" s="1"/>
  <c r="BA4" i="36"/>
  <c r="AZ4" i="36"/>
  <c r="AY4" i="36"/>
  <c r="AX4" i="36"/>
  <c r="AS4" i="36"/>
  <c r="AT4" i="36" s="1"/>
  <c r="AL4" i="36"/>
  <c r="CY3" i="36"/>
  <c r="CV3" i="36"/>
  <c r="CM3" i="36"/>
  <c r="CK3" i="36"/>
  <c r="BJ3" i="36"/>
  <c r="BC3" i="36"/>
  <c r="BE3" i="36" s="1"/>
  <c r="BB3" i="36"/>
  <c r="BH3" i="36" s="1"/>
  <c r="AZ3" i="36"/>
  <c r="AY3" i="36"/>
  <c r="AS3" i="36"/>
  <c r="AT3" i="36" s="1"/>
  <c r="AL3" i="36"/>
  <c r="BA3" i="36" s="1"/>
  <c r="CV2" i="36"/>
  <c r="CM2" i="36"/>
  <c r="CK2" i="36"/>
  <c r="BJ2" i="36"/>
  <c r="BE2" i="36"/>
  <c r="BC2" i="36"/>
  <c r="BD2" i="36" s="1"/>
  <c r="BB2" i="36"/>
  <c r="AZ2" i="36"/>
  <c r="AY2" i="36"/>
  <c r="AS2" i="36"/>
  <c r="AT2" i="36" s="1"/>
  <c r="AL2" i="36"/>
  <c r="AX2" i="36" s="1"/>
  <c r="DA118" i="35"/>
  <c r="DA117" i="35"/>
  <c r="DA119" i="35" s="1"/>
  <c r="DA48" i="35"/>
  <c r="DA47" i="35"/>
  <c r="DA49" i="35" s="1"/>
  <c r="CX118" i="35"/>
  <c r="CX119" i="35" s="1"/>
  <c r="CX117" i="35"/>
  <c r="CX49" i="35"/>
  <c r="CX48" i="35"/>
  <c r="CX47" i="35"/>
  <c r="CZ115" i="35"/>
  <c r="CW115" i="35"/>
  <c r="CN115" i="35"/>
  <c r="CL115" i="35"/>
  <c r="CK115" i="35"/>
  <c r="BJ115" i="35"/>
  <c r="BC115" i="35"/>
  <c r="BB115" i="35"/>
  <c r="AZ115" i="35"/>
  <c r="AY115" i="35"/>
  <c r="AS115" i="35"/>
  <c r="AT115" i="35" s="1"/>
  <c r="AL115" i="35"/>
  <c r="AX115" i="35" s="1"/>
  <c r="CZ114" i="35"/>
  <c r="CW114" i="35"/>
  <c r="CN114" i="35"/>
  <c r="CL114" i="35"/>
  <c r="CK114" i="35"/>
  <c r="BJ114" i="35"/>
  <c r="BC114" i="35"/>
  <c r="BE114" i="35" s="1"/>
  <c r="BB114" i="35"/>
  <c r="BH114" i="35" s="1"/>
  <c r="AZ114" i="35"/>
  <c r="AY114" i="35"/>
  <c r="AS114" i="35"/>
  <c r="AT114" i="35" s="1"/>
  <c r="AL114" i="35"/>
  <c r="BA114" i="35" s="1"/>
  <c r="CZ113" i="35"/>
  <c r="CW113" i="35"/>
  <c r="CN113" i="35"/>
  <c r="CL113" i="35"/>
  <c r="CK113" i="35"/>
  <c r="BJ113" i="35"/>
  <c r="BC113" i="35"/>
  <c r="BE113" i="35" s="1"/>
  <c r="BB113" i="35"/>
  <c r="BG113" i="35" s="1"/>
  <c r="AZ113" i="35"/>
  <c r="AY113" i="35"/>
  <c r="AS113" i="35"/>
  <c r="AL113" i="35"/>
  <c r="BA113" i="35" s="1"/>
  <c r="CZ112" i="35"/>
  <c r="CW112" i="35"/>
  <c r="CN112" i="35"/>
  <c r="CL112" i="35"/>
  <c r="CK112" i="35"/>
  <c r="BJ112" i="35"/>
  <c r="BC112" i="35"/>
  <c r="BB112" i="35"/>
  <c r="BH112" i="35" s="1"/>
  <c r="AZ112" i="35"/>
  <c r="AY112" i="35"/>
  <c r="AS112" i="35"/>
  <c r="AL112" i="35"/>
  <c r="BA112" i="35" s="1"/>
  <c r="CW111" i="35"/>
  <c r="CN111" i="35"/>
  <c r="CL111" i="35"/>
  <c r="CK111" i="35"/>
  <c r="BJ111" i="35"/>
  <c r="BC111" i="35"/>
  <c r="BE111" i="35" s="1"/>
  <c r="BB111" i="35"/>
  <c r="AZ111" i="35"/>
  <c r="AY111" i="35"/>
  <c r="AS111" i="35"/>
  <c r="AT111" i="35" s="1"/>
  <c r="AL111" i="35"/>
  <c r="BA111" i="35" s="1"/>
  <c r="CW110" i="35"/>
  <c r="CR110" i="35"/>
  <c r="CN110" i="35"/>
  <c r="CL110" i="35"/>
  <c r="CK110" i="35"/>
  <c r="BJ110" i="35"/>
  <c r="BC110" i="35"/>
  <c r="BE110" i="35" s="1"/>
  <c r="BB110" i="35"/>
  <c r="BG110" i="35" s="1"/>
  <c r="AZ110" i="35"/>
  <c r="AY110" i="35"/>
  <c r="AL110" i="35"/>
  <c r="CW109" i="35"/>
  <c r="CN109" i="35"/>
  <c r="CL109" i="35"/>
  <c r="CK109" i="35"/>
  <c r="BJ109" i="35"/>
  <c r="BC109" i="35"/>
  <c r="BB109" i="35"/>
  <c r="AZ109" i="35"/>
  <c r="AY109" i="35"/>
  <c r="AS109" i="35"/>
  <c r="AT109" i="35" s="1"/>
  <c r="AL109" i="35"/>
  <c r="AX109" i="35" s="1"/>
  <c r="CW108" i="35"/>
  <c r="CN108" i="35"/>
  <c r="CL108" i="35"/>
  <c r="CK108" i="35"/>
  <c r="BJ108" i="35"/>
  <c r="BE108" i="35"/>
  <c r="BC108" i="35"/>
  <c r="BB108" i="35"/>
  <c r="BG108" i="35" s="1"/>
  <c r="AZ108" i="35"/>
  <c r="AY108" i="35"/>
  <c r="AS108" i="35"/>
  <c r="BI108" i="35" s="1"/>
  <c r="AL108" i="35"/>
  <c r="CW107" i="35"/>
  <c r="CN107" i="35"/>
  <c r="CL107" i="35"/>
  <c r="CK107" i="35"/>
  <c r="BJ107" i="35"/>
  <c r="BC107" i="35"/>
  <c r="BE107" i="35" s="1"/>
  <c r="BB107" i="35"/>
  <c r="BH107" i="35" s="1"/>
  <c r="AZ107" i="35"/>
  <c r="AY107" i="35"/>
  <c r="AS107" i="35"/>
  <c r="AT107" i="35" s="1"/>
  <c r="AL107" i="35"/>
  <c r="BA107" i="35" s="1"/>
  <c r="CZ106" i="35"/>
  <c r="CW106" i="35"/>
  <c r="CN106" i="35"/>
  <c r="CL106" i="35"/>
  <c r="CK106" i="35"/>
  <c r="BJ106" i="35"/>
  <c r="BC106" i="35"/>
  <c r="BE106" i="35" s="1"/>
  <c r="BB106" i="35"/>
  <c r="BG106" i="35" s="1"/>
  <c r="AZ106" i="35"/>
  <c r="AY106" i="35"/>
  <c r="AS106" i="35"/>
  <c r="AT106" i="35" s="1"/>
  <c r="AL106" i="35"/>
  <c r="BA106" i="35" s="1"/>
  <c r="CZ105" i="35"/>
  <c r="CW105" i="35"/>
  <c r="CN105" i="35"/>
  <c r="CL105" i="35"/>
  <c r="CK105" i="35"/>
  <c r="BJ105" i="35"/>
  <c r="BC105" i="35"/>
  <c r="BB105" i="35"/>
  <c r="BH105" i="35" s="1"/>
  <c r="AZ105" i="35"/>
  <c r="AY105" i="35"/>
  <c r="AS105" i="35"/>
  <c r="AL105" i="35"/>
  <c r="BA105" i="35" s="1"/>
  <c r="CW104" i="35"/>
  <c r="CN104" i="35"/>
  <c r="CL104" i="35"/>
  <c r="CK104" i="35"/>
  <c r="BJ104" i="35"/>
  <c r="BC104" i="35"/>
  <c r="BE104" i="35" s="1"/>
  <c r="BB104" i="35"/>
  <c r="AZ104" i="35"/>
  <c r="AY104" i="35"/>
  <c r="AS104" i="35"/>
  <c r="AT104" i="35" s="1"/>
  <c r="AL104" i="35"/>
  <c r="AX104" i="35" s="1"/>
  <c r="CZ103" i="35"/>
  <c r="CW103" i="35"/>
  <c r="CN103" i="35"/>
  <c r="CL103" i="35"/>
  <c r="CK103" i="35"/>
  <c r="BJ103" i="35"/>
  <c r="BC103" i="35"/>
  <c r="BE103" i="35" s="1"/>
  <c r="BB103" i="35"/>
  <c r="AZ103" i="35"/>
  <c r="AY103" i="35"/>
  <c r="AS103" i="35"/>
  <c r="AT103" i="35" s="1"/>
  <c r="AL103" i="35"/>
  <c r="BA103" i="35" s="1"/>
  <c r="CW102" i="35"/>
  <c r="CN102" i="35"/>
  <c r="CL102" i="35"/>
  <c r="CK102" i="35"/>
  <c r="BJ102" i="35"/>
  <c r="BC102" i="35"/>
  <c r="BE102" i="35" s="1"/>
  <c r="BB102" i="35"/>
  <c r="BG102" i="35" s="1"/>
  <c r="AZ102" i="35"/>
  <c r="AY102" i="35"/>
  <c r="AS102" i="35"/>
  <c r="AT102" i="35" s="1"/>
  <c r="AL102" i="35"/>
  <c r="BA102" i="35" s="1"/>
  <c r="CW101" i="35"/>
  <c r="CN101" i="35"/>
  <c r="CL101" i="35"/>
  <c r="CK101" i="35"/>
  <c r="BJ101" i="35"/>
  <c r="BC101" i="35"/>
  <c r="BE101" i="35" s="1"/>
  <c r="BB101" i="35"/>
  <c r="BH101" i="35" s="1"/>
  <c r="AZ101" i="35"/>
  <c r="AY101" i="35"/>
  <c r="AS101" i="35"/>
  <c r="AT101" i="35" s="1"/>
  <c r="AL101" i="35"/>
  <c r="AX101" i="35" s="1"/>
  <c r="CZ100" i="35"/>
  <c r="CW100" i="35"/>
  <c r="CN100" i="35"/>
  <c r="CL100" i="35"/>
  <c r="CK100" i="35"/>
  <c r="BJ100" i="35"/>
  <c r="BC100" i="35"/>
  <c r="BE100" i="35" s="1"/>
  <c r="BB100" i="35"/>
  <c r="BG100" i="35" s="1"/>
  <c r="AZ100" i="35"/>
  <c r="AY100" i="35"/>
  <c r="AS100" i="35"/>
  <c r="AL100" i="35"/>
  <c r="BA100" i="35" s="1"/>
  <c r="CZ99" i="35"/>
  <c r="CW99" i="35"/>
  <c r="CN99" i="35"/>
  <c r="CL99" i="35"/>
  <c r="CK99" i="35"/>
  <c r="BJ99" i="35"/>
  <c r="BC99" i="35"/>
  <c r="BE99" i="35" s="1"/>
  <c r="BB99" i="35"/>
  <c r="AZ99" i="35"/>
  <c r="AY99" i="35"/>
  <c r="AS99" i="35"/>
  <c r="AT99" i="35" s="1"/>
  <c r="AL99" i="35"/>
  <c r="BA99" i="35" s="1"/>
  <c r="CW98" i="35"/>
  <c r="CN98" i="35"/>
  <c r="CL98" i="35"/>
  <c r="CK98" i="35"/>
  <c r="BJ98" i="35"/>
  <c r="BC98" i="35"/>
  <c r="BE98" i="35" s="1"/>
  <c r="BB98" i="35"/>
  <c r="BH98" i="35" s="1"/>
  <c r="AZ98" i="35"/>
  <c r="AY98" i="35"/>
  <c r="AS98" i="35"/>
  <c r="AT98" i="35" s="1"/>
  <c r="AL98" i="35"/>
  <c r="BA98" i="35" s="1"/>
  <c r="CZ97" i="35"/>
  <c r="CW97" i="35"/>
  <c r="CN97" i="35"/>
  <c r="CL97" i="35"/>
  <c r="CK97" i="35"/>
  <c r="BJ97" i="35"/>
  <c r="BC97" i="35"/>
  <c r="BB97" i="35"/>
  <c r="BH97" i="35" s="1"/>
  <c r="AZ97" i="35"/>
  <c r="AY97" i="35"/>
  <c r="AS97" i="35"/>
  <c r="AL97" i="35"/>
  <c r="BA97" i="35" s="1"/>
  <c r="CZ96" i="35"/>
  <c r="CW96" i="35"/>
  <c r="CN96" i="35"/>
  <c r="CL96" i="35"/>
  <c r="CK96" i="35"/>
  <c r="BJ96" i="35"/>
  <c r="BC96" i="35"/>
  <c r="BE96" i="35" s="1"/>
  <c r="BB96" i="35"/>
  <c r="AZ96" i="35"/>
  <c r="AY96" i="35"/>
  <c r="AS96" i="35"/>
  <c r="AT96" i="35" s="1"/>
  <c r="AL96" i="35"/>
  <c r="BA96" i="35" s="1"/>
  <c r="CW95" i="35"/>
  <c r="CN95" i="35"/>
  <c r="CL95" i="35"/>
  <c r="CK95" i="35"/>
  <c r="BJ95" i="35"/>
  <c r="BC95" i="35"/>
  <c r="BE95" i="35" s="1"/>
  <c r="BB95" i="35"/>
  <c r="AZ95" i="35"/>
  <c r="AY95" i="35"/>
  <c r="AS95" i="35"/>
  <c r="AT95" i="35" s="1"/>
  <c r="AL95" i="35"/>
  <c r="AX95" i="35" s="1"/>
  <c r="CZ94" i="35"/>
  <c r="CW94" i="35"/>
  <c r="CN94" i="35"/>
  <c r="CL94" i="35"/>
  <c r="CK94" i="35"/>
  <c r="BJ94" i="35"/>
  <c r="BC94" i="35"/>
  <c r="BE94" i="35" s="1"/>
  <c r="BB94" i="35"/>
  <c r="BH94" i="35" s="1"/>
  <c r="AZ94" i="35"/>
  <c r="AY94" i="35"/>
  <c r="AS94" i="35"/>
  <c r="AT94" i="35" s="1"/>
  <c r="AL94" i="35"/>
  <c r="CW93" i="35"/>
  <c r="CT93" i="35"/>
  <c r="CR93" i="35"/>
  <c r="CN93" i="35"/>
  <c r="CL93" i="35"/>
  <c r="CK93" i="35"/>
  <c r="BJ93" i="35"/>
  <c r="BC93" i="35"/>
  <c r="BE93" i="35" s="1"/>
  <c r="BB93" i="35"/>
  <c r="BG93" i="35" s="1"/>
  <c r="BA93" i="35"/>
  <c r="AZ93" i="35"/>
  <c r="AY93" i="35"/>
  <c r="AX93" i="35"/>
  <c r="CW92" i="35"/>
  <c r="CN92" i="35"/>
  <c r="CL92" i="35"/>
  <c r="CK92" i="35"/>
  <c r="BJ92" i="35"/>
  <c r="BC92" i="35"/>
  <c r="BB92" i="35"/>
  <c r="BH92" i="35" s="1"/>
  <c r="AZ92" i="35"/>
  <c r="AY92" i="35"/>
  <c r="AS92" i="35"/>
  <c r="AT92" i="35" s="1"/>
  <c r="AL92" i="35"/>
  <c r="BA92" i="35" s="1"/>
  <c r="CZ91" i="35"/>
  <c r="CW91" i="35"/>
  <c r="CN91" i="35"/>
  <c r="CL91" i="35"/>
  <c r="CK91" i="35"/>
  <c r="BJ91" i="35"/>
  <c r="BC91" i="35"/>
  <c r="BE91" i="35" s="1"/>
  <c r="BB91" i="35"/>
  <c r="AZ91" i="35"/>
  <c r="AY91" i="35"/>
  <c r="AS91" i="35"/>
  <c r="AT91" i="35" s="1"/>
  <c r="AL91" i="35"/>
  <c r="AX91" i="35" s="1"/>
  <c r="CZ90" i="35"/>
  <c r="CW90" i="35"/>
  <c r="CN90" i="35"/>
  <c r="CL90" i="35"/>
  <c r="CK90" i="35"/>
  <c r="BJ90" i="35"/>
  <c r="BC90" i="35"/>
  <c r="BE90" i="35" s="1"/>
  <c r="BB90" i="35"/>
  <c r="BG90" i="35" s="1"/>
  <c r="AZ90" i="35"/>
  <c r="AY90" i="35"/>
  <c r="AS90" i="35"/>
  <c r="AL90" i="35"/>
  <c r="BA90" i="35" s="1"/>
  <c r="CZ89" i="35"/>
  <c r="CW89" i="35"/>
  <c r="CN89" i="35"/>
  <c r="CL89" i="35"/>
  <c r="CK89" i="35"/>
  <c r="BJ89" i="35"/>
  <c r="BC89" i="35"/>
  <c r="BE89" i="35" s="1"/>
  <c r="BB89" i="35"/>
  <c r="BH89" i="35" s="1"/>
  <c r="AZ89" i="35"/>
  <c r="AY89" i="35"/>
  <c r="AS89" i="35"/>
  <c r="AT89" i="35" s="1"/>
  <c r="AL89" i="35"/>
  <c r="AX89" i="35" s="1"/>
  <c r="CZ88" i="35"/>
  <c r="CW88" i="35"/>
  <c r="CL88" i="35"/>
  <c r="CK88" i="35"/>
  <c r="BJ88" i="35"/>
  <c r="BC88" i="35"/>
  <c r="BE88" i="35" s="1"/>
  <c r="BB88" i="35"/>
  <c r="AZ88" i="35"/>
  <c r="AY88" i="35"/>
  <c r="AS88" i="35"/>
  <c r="AT88" i="35" s="1"/>
  <c r="AL88" i="35"/>
  <c r="BA88" i="35" s="1"/>
  <c r="CW87" i="35"/>
  <c r="CN87" i="35"/>
  <c r="CL87" i="35"/>
  <c r="CK87" i="35"/>
  <c r="BJ87" i="35"/>
  <c r="BC87" i="35"/>
  <c r="BE87" i="35" s="1"/>
  <c r="BB87" i="35"/>
  <c r="AZ87" i="35"/>
  <c r="AY87" i="35"/>
  <c r="AS87" i="35"/>
  <c r="AT87" i="35" s="1"/>
  <c r="AL87" i="35"/>
  <c r="BA87" i="35" s="1"/>
  <c r="CZ86" i="35"/>
  <c r="CW86" i="35"/>
  <c r="CN86" i="35"/>
  <c r="CL86" i="35"/>
  <c r="CK86" i="35"/>
  <c r="BJ86" i="35"/>
  <c r="BC86" i="35"/>
  <c r="BE86" i="35" s="1"/>
  <c r="BB86" i="35"/>
  <c r="AZ86" i="35"/>
  <c r="AY86" i="35"/>
  <c r="AS86" i="35"/>
  <c r="AT86" i="35" s="1"/>
  <c r="AL86" i="35"/>
  <c r="CW85" i="35"/>
  <c r="CN85" i="35"/>
  <c r="CL85" i="35"/>
  <c r="CK85" i="35"/>
  <c r="BJ85" i="35"/>
  <c r="BC85" i="35"/>
  <c r="BE85" i="35" s="1"/>
  <c r="BB85" i="35"/>
  <c r="AZ85" i="35"/>
  <c r="AY85" i="35"/>
  <c r="AS85" i="35"/>
  <c r="AT85" i="35" s="1"/>
  <c r="AL85" i="35"/>
  <c r="AX85" i="35" s="1"/>
  <c r="CZ84" i="35"/>
  <c r="CW84" i="35"/>
  <c r="CN84" i="35"/>
  <c r="CL84" i="35"/>
  <c r="CK84" i="35"/>
  <c r="BJ84" i="35"/>
  <c r="BC84" i="35"/>
  <c r="BE84" i="35" s="1"/>
  <c r="BB84" i="35"/>
  <c r="BG84" i="35" s="1"/>
  <c r="AZ84" i="35"/>
  <c r="AY84" i="35"/>
  <c r="AS84" i="35"/>
  <c r="AL84" i="35"/>
  <c r="BA84" i="35" s="1"/>
  <c r="CZ83" i="35"/>
  <c r="CW83" i="35"/>
  <c r="CN83" i="35"/>
  <c r="CL83" i="35"/>
  <c r="CK83" i="35"/>
  <c r="BJ83" i="35"/>
  <c r="BC83" i="35"/>
  <c r="BB83" i="35"/>
  <c r="BH83" i="35" s="1"/>
  <c r="AZ83" i="35"/>
  <c r="AY83" i="35"/>
  <c r="AS83" i="35"/>
  <c r="AL83" i="35"/>
  <c r="BA83" i="35" s="1"/>
  <c r="CW82" i="35"/>
  <c r="CN82" i="35"/>
  <c r="CL82" i="35"/>
  <c r="CK82" i="35"/>
  <c r="BJ82" i="35"/>
  <c r="BC82" i="35"/>
  <c r="BE82" i="35" s="1"/>
  <c r="BB82" i="35"/>
  <c r="BH82" i="35" s="1"/>
  <c r="AZ82" i="35"/>
  <c r="AY82" i="35"/>
  <c r="AS82" i="35"/>
  <c r="AT82" i="35" s="1"/>
  <c r="AL82" i="35"/>
  <c r="AX82" i="35" s="1"/>
  <c r="CW81" i="35"/>
  <c r="CN81" i="35"/>
  <c r="CL81" i="35"/>
  <c r="CK81" i="35"/>
  <c r="BJ81" i="35"/>
  <c r="BC81" i="35"/>
  <c r="BB81" i="35"/>
  <c r="BH81" i="35" s="1"/>
  <c r="AZ81" i="35"/>
  <c r="AY81" i="35"/>
  <c r="AS81" i="35"/>
  <c r="AT81" i="35" s="1"/>
  <c r="AL81" i="35"/>
  <c r="BA81" i="35" s="1"/>
  <c r="CZ80" i="35"/>
  <c r="CW80" i="35"/>
  <c r="CN80" i="35"/>
  <c r="CL80" i="35"/>
  <c r="CK80" i="35"/>
  <c r="BJ80" i="35"/>
  <c r="BC80" i="35"/>
  <c r="BE80" i="35" s="1"/>
  <c r="BB80" i="35"/>
  <c r="BI80" i="35" s="1"/>
  <c r="AZ80" i="35"/>
  <c r="AY80" i="35"/>
  <c r="AS80" i="35"/>
  <c r="AT80" i="35" s="1"/>
  <c r="AL80" i="35"/>
  <c r="BA80" i="35" s="1"/>
  <c r="CZ79" i="35"/>
  <c r="CW79" i="35"/>
  <c r="CN79" i="35"/>
  <c r="CL79" i="35"/>
  <c r="CK79" i="35"/>
  <c r="BJ79" i="35"/>
  <c r="BC79" i="35"/>
  <c r="BE79" i="35" s="1"/>
  <c r="BB79" i="35"/>
  <c r="AZ79" i="35"/>
  <c r="AY79" i="35"/>
  <c r="AS79" i="35"/>
  <c r="AT79" i="35" s="1"/>
  <c r="AL79" i="35"/>
  <c r="BA79" i="35" s="1"/>
  <c r="CZ78" i="35"/>
  <c r="CW78" i="35"/>
  <c r="CN78" i="35"/>
  <c r="CL78" i="35"/>
  <c r="CK78" i="35"/>
  <c r="BJ78" i="35"/>
  <c r="BC78" i="35"/>
  <c r="BE78" i="35" s="1"/>
  <c r="BB78" i="35"/>
  <c r="BH78" i="35" s="1"/>
  <c r="AZ78" i="35"/>
  <c r="AY78" i="35"/>
  <c r="AS78" i="35"/>
  <c r="AL78" i="35"/>
  <c r="BA78" i="35" s="1"/>
  <c r="CW77" i="35"/>
  <c r="CN77" i="35"/>
  <c r="CL77" i="35"/>
  <c r="CK77" i="35"/>
  <c r="BJ77" i="35"/>
  <c r="BC77" i="35"/>
  <c r="BE77" i="35" s="1"/>
  <c r="BB77" i="35"/>
  <c r="BI77" i="35" s="1"/>
  <c r="AZ77" i="35"/>
  <c r="AY77" i="35"/>
  <c r="AS77" i="35"/>
  <c r="AT77" i="35" s="1"/>
  <c r="AL77" i="35"/>
  <c r="BA77" i="35" s="1"/>
  <c r="CZ76" i="35"/>
  <c r="CW76" i="35"/>
  <c r="CN76" i="35"/>
  <c r="CL76" i="35"/>
  <c r="CK76" i="35"/>
  <c r="BJ76" i="35"/>
  <c r="BC76" i="35"/>
  <c r="BE76" i="35" s="1"/>
  <c r="BB76" i="35"/>
  <c r="AZ76" i="35"/>
  <c r="AY76" i="35"/>
  <c r="AS76" i="35"/>
  <c r="AT76" i="35" s="1"/>
  <c r="AL76" i="35"/>
  <c r="CW75" i="35"/>
  <c r="CN75" i="35"/>
  <c r="CL75" i="35"/>
  <c r="CK75" i="35"/>
  <c r="BJ75" i="35"/>
  <c r="BC75" i="35"/>
  <c r="BB75" i="35"/>
  <c r="BH75" i="35" s="1"/>
  <c r="AZ75" i="35"/>
  <c r="AY75" i="35"/>
  <c r="AS75" i="35"/>
  <c r="AL75" i="35"/>
  <c r="BA75" i="35" s="1"/>
  <c r="CZ74" i="35"/>
  <c r="CW74" i="35"/>
  <c r="CT74" i="35"/>
  <c r="CN74" i="35"/>
  <c r="CL74" i="35"/>
  <c r="CK74" i="35"/>
  <c r="BJ74" i="35"/>
  <c r="BC74" i="35"/>
  <c r="BE74" i="35" s="1"/>
  <c r="BB74" i="35"/>
  <c r="AZ74" i="35"/>
  <c r="AY74" i="35"/>
  <c r="AS74" i="35"/>
  <c r="AT74" i="35" s="1"/>
  <c r="AL74" i="35"/>
  <c r="BA74" i="35" s="1"/>
  <c r="CZ73" i="35"/>
  <c r="CW73" i="35"/>
  <c r="CN73" i="35"/>
  <c r="CL73" i="35"/>
  <c r="CK73" i="35"/>
  <c r="BJ73" i="35"/>
  <c r="BC73" i="35"/>
  <c r="BE73" i="35" s="1"/>
  <c r="BB73" i="35"/>
  <c r="AZ73" i="35"/>
  <c r="AY73" i="35"/>
  <c r="AS73" i="35"/>
  <c r="AT73" i="35" s="1"/>
  <c r="AL73" i="35"/>
  <c r="CZ72" i="35"/>
  <c r="CW72" i="35"/>
  <c r="CN72" i="35"/>
  <c r="CL72" i="35"/>
  <c r="CK72" i="35"/>
  <c r="BJ72" i="35"/>
  <c r="BC72" i="35"/>
  <c r="BE72" i="35" s="1"/>
  <c r="BB72" i="35"/>
  <c r="AZ72" i="35"/>
  <c r="AY72" i="35"/>
  <c r="AS72" i="35"/>
  <c r="AT72" i="35" s="1"/>
  <c r="AL72" i="35"/>
  <c r="CZ71" i="35"/>
  <c r="CW71" i="35"/>
  <c r="CN71" i="35"/>
  <c r="CL71" i="35"/>
  <c r="CK71" i="35"/>
  <c r="BJ71" i="35"/>
  <c r="BC71" i="35"/>
  <c r="BE71" i="35" s="1"/>
  <c r="BB71" i="35"/>
  <c r="AZ71" i="35"/>
  <c r="AY71" i="35"/>
  <c r="AS71" i="35"/>
  <c r="AT71" i="35" s="1"/>
  <c r="AL71" i="35"/>
  <c r="AX71" i="35" s="1"/>
  <c r="CW70" i="35"/>
  <c r="CT70" i="35"/>
  <c r="CN70" i="35"/>
  <c r="CL70" i="35"/>
  <c r="CK70" i="35"/>
  <c r="BJ70" i="35"/>
  <c r="BC70" i="35"/>
  <c r="BE70" i="35" s="1"/>
  <c r="BB70" i="35"/>
  <c r="BH70" i="35" s="1"/>
  <c r="AZ70" i="35"/>
  <c r="AY70" i="35"/>
  <c r="AS70" i="35"/>
  <c r="CZ69" i="35"/>
  <c r="CW69" i="35"/>
  <c r="CN69" i="35"/>
  <c r="CL69" i="35"/>
  <c r="CK69" i="35"/>
  <c r="BJ69" i="35"/>
  <c r="BC69" i="35"/>
  <c r="BE69" i="35" s="1"/>
  <c r="BB69" i="35"/>
  <c r="AZ69" i="35"/>
  <c r="AY69" i="35"/>
  <c r="AS69" i="35"/>
  <c r="AT69" i="35" s="1"/>
  <c r="AL69" i="35"/>
  <c r="BA69" i="35" s="1"/>
  <c r="CW68" i="35"/>
  <c r="CN68" i="35"/>
  <c r="CL68" i="35"/>
  <c r="CK68" i="35"/>
  <c r="BJ68" i="35"/>
  <c r="BC68" i="35"/>
  <c r="BE68" i="35" s="1"/>
  <c r="BB68" i="35"/>
  <c r="BG68" i="35" s="1"/>
  <c r="AZ68" i="35"/>
  <c r="AY68" i="35"/>
  <c r="AS68" i="35"/>
  <c r="AT68" i="35" s="1"/>
  <c r="AL68" i="35"/>
  <c r="BA68" i="35" s="1"/>
  <c r="CW67" i="35"/>
  <c r="CT67" i="35"/>
  <c r="CN67" i="35"/>
  <c r="CL67" i="35"/>
  <c r="CK67" i="35"/>
  <c r="BJ67" i="35"/>
  <c r="BC67" i="35"/>
  <c r="BB67" i="35"/>
  <c r="BH67" i="35" s="1"/>
  <c r="AZ67" i="35"/>
  <c r="AY67" i="35"/>
  <c r="AS67" i="35"/>
  <c r="BI67" i="35" s="1"/>
  <c r="AL67" i="35"/>
  <c r="BA67" i="35" s="1"/>
  <c r="CW66" i="35"/>
  <c r="CN66" i="35"/>
  <c r="CL66" i="35"/>
  <c r="CK66" i="35"/>
  <c r="BJ66" i="35"/>
  <c r="BC66" i="35"/>
  <c r="BE66" i="35" s="1"/>
  <c r="BB66" i="35"/>
  <c r="BH66" i="35" s="1"/>
  <c r="AZ66" i="35"/>
  <c r="AY66" i="35"/>
  <c r="AS66" i="35"/>
  <c r="AT66" i="35" s="1"/>
  <c r="AL66" i="35"/>
  <c r="AX66" i="35" s="1"/>
  <c r="CW65" i="35"/>
  <c r="CN65" i="35"/>
  <c r="CL65" i="35"/>
  <c r="CK65" i="35"/>
  <c r="BJ65" i="35"/>
  <c r="BC65" i="35"/>
  <c r="BB65" i="35"/>
  <c r="BH65" i="35" s="1"/>
  <c r="AZ65" i="35"/>
  <c r="AY65" i="35"/>
  <c r="AS65" i="35"/>
  <c r="AL65" i="35"/>
  <c r="BA65" i="35" s="1"/>
  <c r="CZ64" i="35"/>
  <c r="CW64" i="35"/>
  <c r="CN64" i="35"/>
  <c r="CL64" i="35"/>
  <c r="CK64" i="35"/>
  <c r="BJ64" i="35"/>
  <c r="BC64" i="35"/>
  <c r="BE64" i="35" s="1"/>
  <c r="BB64" i="35"/>
  <c r="BH64" i="35" s="1"/>
  <c r="AZ64" i="35"/>
  <c r="AY64" i="35"/>
  <c r="AS64" i="35"/>
  <c r="AT64" i="35" s="1"/>
  <c r="AL64" i="35"/>
  <c r="BA64" i="35" s="1"/>
  <c r="CZ63" i="35"/>
  <c r="CW63" i="35"/>
  <c r="CN63" i="35"/>
  <c r="CL63" i="35"/>
  <c r="CK63" i="35"/>
  <c r="BJ63" i="35"/>
  <c r="BC63" i="35"/>
  <c r="BB63" i="35"/>
  <c r="AZ63" i="35"/>
  <c r="AY63" i="35"/>
  <c r="AS63" i="35"/>
  <c r="AT63" i="35" s="1"/>
  <c r="AL63" i="35"/>
  <c r="BA63" i="35" s="1"/>
  <c r="CW62" i="35"/>
  <c r="CN62" i="35"/>
  <c r="CL62" i="35"/>
  <c r="CK62" i="35"/>
  <c r="BJ62" i="35"/>
  <c r="BC62" i="35"/>
  <c r="BE62" i="35" s="1"/>
  <c r="BB62" i="35"/>
  <c r="BI62" i="35" s="1"/>
  <c r="AZ62" i="35"/>
  <c r="AY62" i="35"/>
  <c r="AS62" i="35"/>
  <c r="AT62" i="35" s="1"/>
  <c r="AL62" i="35"/>
  <c r="CW61" i="35"/>
  <c r="CN61" i="35"/>
  <c r="CL61" i="35"/>
  <c r="CK61" i="35"/>
  <c r="BJ61" i="35"/>
  <c r="BC61" i="35"/>
  <c r="BE61" i="35" s="1"/>
  <c r="BB61" i="35"/>
  <c r="BI61" i="35" s="1"/>
  <c r="AZ61" i="35"/>
  <c r="AY61" i="35"/>
  <c r="AS61" i="35"/>
  <c r="AT61" i="35" s="1"/>
  <c r="AL61" i="35"/>
  <c r="AX61" i="35" s="1"/>
  <c r="CW60" i="35"/>
  <c r="CN60" i="35"/>
  <c r="CL60" i="35"/>
  <c r="CK60" i="35"/>
  <c r="BJ60" i="35"/>
  <c r="BC60" i="35"/>
  <c r="BB60" i="35"/>
  <c r="BG60" i="35" s="1"/>
  <c r="AZ60" i="35"/>
  <c r="AY60" i="35"/>
  <c r="AS60" i="35"/>
  <c r="AT60" i="35" s="1"/>
  <c r="AL60" i="35"/>
  <c r="BA60" i="35" s="1"/>
  <c r="CW59" i="35"/>
  <c r="CN59" i="35"/>
  <c r="CL59" i="35"/>
  <c r="CK59" i="35"/>
  <c r="BJ59" i="35"/>
  <c r="BC59" i="35"/>
  <c r="BE59" i="35" s="1"/>
  <c r="BB59" i="35"/>
  <c r="AZ59" i="35"/>
  <c r="AY59" i="35"/>
  <c r="AS59" i="35"/>
  <c r="AT59" i="35" s="1"/>
  <c r="AL59" i="35"/>
  <c r="CW58" i="35"/>
  <c r="CT58" i="35"/>
  <c r="CR58" i="35"/>
  <c r="CN58" i="35"/>
  <c r="CL58" i="35"/>
  <c r="CK58" i="35"/>
  <c r="BJ58" i="35"/>
  <c r="BC58" i="35"/>
  <c r="BE58" i="35" s="1"/>
  <c r="BB58" i="35"/>
  <c r="AZ58" i="35"/>
  <c r="AY58" i="35"/>
  <c r="AS58" i="35"/>
  <c r="AT58" i="35" s="1"/>
  <c r="AL58" i="35"/>
  <c r="BA58" i="35" s="1"/>
  <c r="CZ57" i="35"/>
  <c r="CW57" i="35"/>
  <c r="CN57" i="35"/>
  <c r="CL57" i="35"/>
  <c r="CK57" i="35"/>
  <c r="BJ57" i="35"/>
  <c r="BC57" i="35"/>
  <c r="BB57" i="35"/>
  <c r="BG57" i="35" s="1"/>
  <c r="AZ57" i="35"/>
  <c r="AY57" i="35"/>
  <c r="AS57" i="35"/>
  <c r="AT57" i="35" s="1"/>
  <c r="AL57" i="35"/>
  <c r="BA57" i="35" s="1"/>
  <c r="CW56" i="35"/>
  <c r="CN56" i="35"/>
  <c r="CL56" i="35"/>
  <c r="CK56" i="35"/>
  <c r="BJ56" i="35"/>
  <c r="BC56" i="35"/>
  <c r="BE56" i="35" s="1"/>
  <c r="BB56" i="35"/>
  <c r="AZ56" i="35"/>
  <c r="AY56" i="35"/>
  <c r="AS56" i="35"/>
  <c r="AT56" i="35" s="1"/>
  <c r="AL56" i="35"/>
  <c r="CZ55" i="35"/>
  <c r="CW55" i="35"/>
  <c r="CN55" i="35"/>
  <c r="CL55" i="35"/>
  <c r="CK55" i="35"/>
  <c r="BJ55" i="35"/>
  <c r="BC55" i="35"/>
  <c r="BE55" i="35" s="1"/>
  <c r="BB55" i="35"/>
  <c r="AZ55" i="35"/>
  <c r="AY55" i="35"/>
  <c r="AT55" i="35"/>
  <c r="AS55" i="35"/>
  <c r="AL55" i="35"/>
  <c r="AX55" i="35" s="1"/>
  <c r="CW45" i="35"/>
  <c r="CN45" i="35"/>
  <c r="CL45" i="35"/>
  <c r="CK45" i="35"/>
  <c r="BJ45" i="35"/>
  <c r="BC45" i="35"/>
  <c r="BE45" i="35" s="1"/>
  <c r="BB45" i="35"/>
  <c r="BG45" i="35" s="1"/>
  <c r="AZ45" i="35"/>
  <c r="AY45" i="35"/>
  <c r="AS45" i="35"/>
  <c r="AL45" i="35"/>
  <c r="BA45" i="35" s="1"/>
  <c r="CZ44" i="35"/>
  <c r="CW44" i="35"/>
  <c r="CN44" i="35"/>
  <c r="CL44" i="35"/>
  <c r="CK44" i="35"/>
  <c r="BJ44" i="35"/>
  <c r="BC44" i="35"/>
  <c r="BD44" i="35" s="1"/>
  <c r="BB44" i="35"/>
  <c r="BH44" i="35" s="1"/>
  <c r="AZ44" i="35"/>
  <c r="AY44" i="35"/>
  <c r="AS44" i="35"/>
  <c r="AL44" i="35"/>
  <c r="BA44" i="35" s="1"/>
  <c r="CZ43" i="35"/>
  <c r="CW43" i="35"/>
  <c r="CN43" i="35"/>
  <c r="CL43" i="35"/>
  <c r="CK43" i="35"/>
  <c r="BJ43" i="35"/>
  <c r="BC43" i="35"/>
  <c r="BE43" i="35" s="1"/>
  <c r="BB43" i="35"/>
  <c r="AZ43" i="35"/>
  <c r="AY43" i="35"/>
  <c r="AS43" i="35"/>
  <c r="AT43" i="35" s="1"/>
  <c r="AL43" i="35"/>
  <c r="AX43" i="35" s="1"/>
  <c r="CW42" i="35"/>
  <c r="CN42" i="35"/>
  <c r="CL42" i="35"/>
  <c r="CK42" i="35"/>
  <c r="BJ42" i="35"/>
  <c r="BC42" i="35"/>
  <c r="BE42" i="35" s="1"/>
  <c r="BB42" i="35"/>
  <c r="BG42" i="35" s="1"/>
  <c r="AZ42" i="35"/>
  <c r="AY42" i="35"/>
  <c r="AS42" i="35"/>
  <c r="AT42" i="35" s="1"/>
  <c r="AL42" i="35"/>
  <c r="BA42" i="35" s="1"/>
  <c r="CW41" i="35"/>
  <c r="CN41" i="35"/>
  <c r="CL41" i="35"/>
  <c r="CK41" i="35"/>
  <c r="BJ41" i="35"/>
  <c r="BC41" i="35"/>
  <c r="BE41" i="35" s="1"/>
  <c r="BB41" i="35"/>
  <c r="AZ41" i="35"/>
  <c r="AY41" i="35"/>
  <c r="AS41" i="35"/>
  <c r="AT41" i="35" s="1"/>
  <c r="AL41" i="35"/>
  <c r="BA41" i="35" s="1"/>
  <c r="CW40" i="35"/>
  <c r="CN40" i="35"/>
  <c r="CL40" i="35"/>
  <c r="CK40" i="35"/>
  <c r="BJ40" i="35"/>
  <c r="BC40" i="35"/>
  <c r="BE40" i="35" s="1"/>
  <c r="BB40" i="35"/>
  <c r="AZ40" i="35"/>
  <c r="AY40" i="35"/>
  <c r="AS40" i="35"/>
  <c r="AT40" i="35" s="1"/>
  <c r="AL40" i="35"/>
  <c r="CZ39" i="35"/>
  <c r="CW39" i="35"/>
  <c r="CN39" i="35"/>
  <c r="CL39" i="35"/>
  <c r="CK39" i="35"/>
  <c r="BJ39" i="35"/>
  <c r="BC39" i="35"/>
  <c r="BE39" i="35" s="1"/>
  <c r="BB39" i="35"/>
  <c r="AZ39" i="35"/>
  <c r="AY39" i="35"/>
  <c r="AT39" i="35"/>
  <c r="AS39" i="35"/>
  <c r="AL39" i="35"/>
  <c r="CZ38" i="35"/>
  <c r="CW38" i="35"/>
  <c r="CN38" i="35"/>
  <c r="CL38" i="35"/>
  <c r="CK38" i="35"/>
  <c r="BJ38" i="35"/>
  <c r="BC38" i="35"/>
  <c r="BE38" i="35" s="1"/>
  <c r="BB38" i="35"/>
  <c r="AZ38" i="35"/>
  <c r="AY38" i="35"/>
  <c r="AS38" i="35"/>
  <c r="AT38" i="35" s="1"/>
  <c r="AL38" i="35"/>
  <c r="BA38" i="35" s="1"/>
  <c r="CZ37" i="35"/>
  <c r="CW37" i="35"/>
  <c r="CN37" i="35"/>
  <c r="CL37" i="35"/>
  <c r="CK37" i="35"/>
  <c r="BJ37" i="35"/>
  <c r="BC37" i="35"/>
  <c r="BB37" i="35"/>
  <c r="AZ37" i="35"/>
  <c r="AY37" i="35"/>
  <c r="AS37" i="35"/>
  <c r="AT37" i="35" s="1"/>
  <c r="AL37" i="35"/>
  <c r="BA37" i="35" s="1"/>
  <c r="CW36" i="35"/>
  <c r="CN36" i="35"/>
  <c r="CL36" i="35"/>
  <c r="CK36" i="35"/>
  <c r="BJ36" i="35"/>
  <c r="BC36" i="35"/>
  <c r="BE36" i="35" s="1"/>
  <c r="BB36" i="35"/>
  <c r="BH36" i="35" s="1"/>
  <c r="AZ36" i="35"/>
  <c r="AY36" i="35"/>
  <c r="AS36" i="35"/>
  <c r="AL36" i="35"/>
  <c r="AX36" i="35" s="1"/>
  <c r="CW35" i="35"/>
  <c r="CT35" i="35"/>
  <c r="CR35" i="35"/>
  <c r="CN35" i="35"/>
  <c r="CL35" i="35"/>
  <c r="CK35" i="35"/>
  <c r="BJ35" i="35"/>
  <c r="BC35" i="35"/>
  <c r="BE35" i="35" s="1"/>
  <c r="BB35" i="35"/>
  <c r="AZ35" i="35"/>
  <c r="AY35" i="35"/>
  <c r="AS35" i="35"/>
  <c r="AT35" i="35" s="1"/>
  <c r="AL35" i="35"/>
  <c r="BA35" i="35" s="1"/>
  <c r="CW34" i="35"/>
  <c r="CN34" i="35"/>
  <c r="CL34" i="35"/>
  <c r="CK34" i="35"/>
  <c r="BJ34" i="35"/>
  <c r="BC34" i="35"/>
  <c r="BE34" i="35" s="1"/>
  <c r="BB34" i="35"/>
  <c r="BG34" i="35" s="1"/>
  <c r="AZ34" i="35"/>
  <c r="AY34" i="35"/>
  <c r="AS34" i="35"/>
  <c r="AT34" i="35" s="1"/>
  <c r="AL34" i="35"/>
  <c r="BA34" i="35" s="1"/>
  <c r="CZ33" i="35"/>
  <c r="CW33" i="35"/>
  <c r="CN33" i="35"/>
  <c r="CL33" i="35"/>
  <c r="CK33" i="35"/>
  <c r="BJ33" i="35"/>
  <c r="BC33" i="35"/>
  <c r="BB33" i="35"/>
  <c r="BH33" i="35" s="1"/>
  <c r="AZ33" i="35"/>
  <c r="AY33" i="35"/>
  <c r="AS33" i="35"/>
  <c r="AT33" i="35" s="1"/>
  <c r="AL33" i="35"/>
  <c r="BA33" i="35" s="1"/>
  <c r="CZ32" i="35"/>
  <c r="CW32" i="35"/>
  <c r="CN32" i="35"/>
  <c r="CL32" i="35"/>
  <c r="CK32" i="35"/>
  <c r="BJ32" i="35"/>
  <c r="BC32" i="35"/>
  <c r="BE32" i="35" s="1"/>
  <c r="BB32" i="35"/>
  <c r="AZ32" i="35"/>
  <c r="AY32" i="35"/>
  <c r="AS32" i="35"/>
  <c r="AT32" i="35" s="1"/>
  <c r="AL32" i="35"/>
  <c r="AX32" i="35" s="1"/>
  <c r="CW31" i="35"/>
  <c r="CN31" i="35"/>
  <c r="CL31" i="35"/>
  <c r="CK31" i="35"/>
  <c r="BJ31" i="35"/>
  <c r="BC31" i="35"/>
  <c r="BE31" i="35" s="1"/>
  <c r="BB31" i="35"/>
  <c r="BG31" i="35" s="1"/>
  <c r="AZ31" i="35"/>
  <c r="AY31" i="35"/>
  <c r="AS31" i="35"/>
  <c r="AT31" i="35" s="1"/>
  <c r="AL31" i="35"/>
  <c r="BA31" i="35" s="1"/>
  <c r="CW30" i="35"/>
  <c r="CN30" i="35"/>
  <c r="CL30" i="35"/>
  <c r="CK30" i="35"/>
  <c r="BJ30" i="35"/>
  <c r="BC30" i="35"/>
  <c r="BE30" i="35" s="1"/>
  <c r="BB30" i="35"/>
  <c r="BI30" i="35" s="1"/>
  <c r="AZ30" i="35"/>
  <c r="AY30" i="35"/>
  <c r="AS30" i="35"/>
  <c r="AT30" i="35" s="1"/>
  <c r="AL30" i="35"/>
  <c r="BA30" i="35" s="1"/>
  <c r="CZ29" i="35"/>
  <c r="CW29" i="35"/>
  <c r="CN29" i="35"/>
  <c r="CL29" i="35"/>
  <c r="CK29" i="35"/>
  <c r="BJ29" i="35"/>
  <c r="BC29" i="35"/>
  <c r="BB29" i="35"/>
  <c r="BG29" i="35" s="1"/>
  <c r="AZ29" i="35"/>
  <c r="AY29" i="35"/>
  <c r="AS29" i="35"/>
  <c r="AT29" i="35" s="1"/>
  <c r="AL29" i="35"/>
  <c r="BA29" i="35" s="1"/>
  <c r="CZ28" i="35"/>
  <c r="CW28" i="35"/>
  <c r="CR28" i="35"/>
  <c r="CN28" i="35"/>
  <c r="CL28" i="35"/>
  <c r="CK28" i="35"/>
  <c r="BJ28" i="35"/>
  <c r="BC28" i="35"/>
  <c r="BE28" i="35" s="1"/>
  <c r="BB28" i="35"/>
  <c r="BG28" i="35" s="1"/>
  <c r="AZ28" i="35"/>
  <c r="AY28" i="35"/>
  <c r="AS28" i="35"/>
  <c r="AT28" i="35" s="1"/>
  <c r="AL28" i="35"/>
  <c r="BA28" i="35" s="1"/>
  <c r="CW27" i="35"/>
  <c r="CN27" i="35"/>
  <c r="CL27" i="35"/>
  <c r="CK27" i="35"/>
  <c r="BJ27" i="35"/>
  <c r="BC27" i="35"/>
  <c r="BE27" i="35" s="1"/>
  <c r="BB27" i="35"/>
  <c r="AZ27" i="35"/>
  <c r="AY27" i="35"/>
  <c r="AS27" i="35"/>
  <c r="AT27" i="35" s="1"/>
  <c r="AL27" i="35"/>
  <c r="CZ26" i="35"/>
  <c r="CW26" i="35"/>
  <c r="CN26" i="35"/>
  <c r="CL26" i="35"/>
  <c r="CK26" i="35"/>
  <c r="BJ26" i="35"/>
  <c r="BC26" i="35"/>
  <c r="BE26" i="35" s="1"/>
  <c r="BB26" i="35"/>
  <c r="AZ26" i="35"/>
  <c r="AY26" i="35"/>
  <c r="AS26" i="35"/>
  <c r="AT26" i="35" s="1"/>
  <c r="AL26" i="35"/>
  <c r="AX26" i="35" s="1"/>
  <c r="CW25" i="35"/>
  <c r="CN25" i="35"/>
  <c r="CL25" i="35"/>
  <c r="CK25" i="35"/>
  <c r="BJ25" i="35"/>
  <c r="BC25" i="35"/>
  <c r="BE25" i="35" s="1"/>
  <c r="BB25" i="35"/>
  <c r="BG25" i="35" s="1"/>
  <c r="AZ25" i="35"/>
  <c r="AY25" i="35"/>
  <c r="AS25" i="35"/>
  <c r="AT25" i="35" s="1"/>
  <c r="AL25" i="35"/>
  <c r="BA25" i="35" s="1"/>
  <c r="CZ24" i="35"/>
  <c r="CW24" i="35"/>
  <c r="CN24" i="35"/>
  <c r="CL24" i="35"/>
  <c r="CK24" i="35"/>
  <c r="BJ24" i="35"/>
  <c r="BC24" i="35"/>
  <c r="BB24" i="35"/>
  <c r="BH24" i="35" s="1"/>
  <c r="AZ24" i="35"/>
  <c r="AY24" i="35"/>
  <c r="AS24" i="35"/>
  <c r="AT24" i="35" s="1"/>
  <c r="AL24" i="35"/>
  <c r="BA24" i="35" s="1"/>
  <c r="CZ23" i="35"/>
  <c r="CW23" i="35"/>
  <c r="CN23" i="35"/>
  <c r="CL23" i="35"/>
  <c r="CK23" i="35"/>
  <c r="BJ23" i="35"/>
  <c r="BC23" i="35"/>
  <c r="BE23" i="35" s="1"/>
  <c r="BB23" i="35"/>
  <c r="AZ23" i="35"/>
  <c r="AY23" i="35"/>
  <c r="AS23" i="35"/>
  <c r="AT23" i="35" s="1"/>
  <c r="AL23" i="35"/>
  <c r="AX23" i="35" s="1"/>
  <c r="CZ22" i="35"/>
  <c r="CW22" i="35"/>
  <c r="CN22" i="35"/>
  <c r="CL22" i="35"/>
  <c r="CK22" i="35"/>
  <c r="BJ22" i="35"/>
  <c r="BH22" i="35"/>
  <c r="BC22" i="35"/>
  <c r="BE22" i="35" s="1"/>
  <c r="BB22" i="35"/>
  <c r="BG22" i="35" s="1"/>
  <c r="AZ22" i="35"/>
  <c r="AY22" i="35"/>
  <c r="AS22" i="35"/>
  <c r="AL22" i="35"/>
  <c r="BA22" i="35" s="1"/>
  <c r="CW21" i="35"/>
  <c r="CN21" i="35"/>
  <c r="CL21" i="35"/>
  <c r="CK21" i="35"/>
  <c r="BJ21" i="35"/>
  <c r="BC21" i="35"/>
  <c r="BE21" i="35" s="1"/>
  <c r="BB21" i="35"/>
  <c r="AZ21" i="35"/>
  <c r="AY21" i="35"/>
  <c r="AS21" i="35"/>
  <c r="AT21" i="35" s="1"/>
  <c r="AL21" i="35"/>
  <c r="BA21" i="35" s="1"/>
  <c r="CW20" i="35"/>
  <c r="CN20" i="35"/>
  <c r="CL20" i="35"/>
  <c r="CK20" i="35"/>
  <c r="BJ20" i="35"/>
  <c r="BC20" i="35"/>
  <c r="BB20" i="35"/>
  <c r="BI20" i="35" s="1"/>
  <c r="AZ20" i="35"/>
  <c r="AY20" i="35"/>
  <c r="AS20" i="35"/>
  <c r="AT20" i="35" s="1"/>
  <c r="AL20" i="35"/>
  <c r="BA20" i="35" s="1"/>
  <c r="CW19" i="35"/>
  <c r="CN19" i="35"/>
  <c r="CL19" i="35"/>
  <c r="CK19" i="35"/>
  <c r="BJ19" i="35"/>
  <c r="BC19" i="35"/>
  <c r="BE19" i="35" s="1"/>
  <c r="BB19" i="35"/>
  <c r="AZ19" i="35"/>
  <c r="AY19" i="35"/>
  <c r="AS19" i="35"/>
  <c r="AT19" i="35" s="1"/>
  <c r="AL19" i="35"/>
  <c r="CZ18" i="35"/>
  <c r="CW18" i="35"/>
  <c r="CN18" i="35"/>
  <c r="CL18" i="35"/>
  <c r="CK18" i="35"/>
  <c r="BJ18" i="35"/>
  <c r="BC18" i="35"/>
  <c r="BE18" i="35" s="1"/>
  <c r="BB18" i="35"/>
  <c r="BI18" i="35" s="1"/>
  <c r="AZ18" i="35"/>
  <c r="AY18" i="35"/>
  <c r="AS18" i="35"/>
  <c r="AT18" i="35" s="1"/>
  <c r="AL18" i="35"/>
  <c r="BA18" i="35" s="1"/>
  <c r="CW17" i="35"/>
  <c r="CN17" i="35"/>
  <c r="CL17" i="35"/>
  <c r="CK17" i="35"/>
  <c r="BJ17" i="35"/>
  <c r="BC17" i="35"/>
  <c r="BE17" i="35" s="1"/>
  <c r="BB17" i="35"/>
  <c r="BG17" i="35" s="1"/>
  <c r="AZ17" i="35"/>
  <c r="AY17" i="35"/>
  <c r="AS17" i="35"/>
  <c r="AT17" i="35" s="1"/>
  <c r="AL17" i="35"/>
  <c r="BA17" i="35" s="1"/>
  <c r="CW16" i="35"/>
  <c r="CN16" i="35"/>
  <c r="CL16" i="35"/>
  <c r="CK16" i="35"/>
  <c r="BJ16" i="35"/>
  <c r="BE16" i="35"/>
  <c r="BC16" i="35"/>
  <c r="BB16" i="35"/>
  <c r="AZ16" i="35"/>
  <c r="AY16" i="35"/>
  <c r="AS16" i="35"/>
  <c r="AT16" i="35" s="1"/>
  <c r="AL16" i="35"/>
  <c r="BA16" i="35" s="1"/>
  <c r="CW15" i="35"/>
  <c r="CN15" i="35"/>
  <c r="CL15" i="35"/>
  <c r="CK15" i="35"/>
  <c r="BJ15" i="35"/>
  <c r="BC15" i="35"/>
  <c r="BE15" i="35" s="1"/>
  <c r="BB15" i="35"/>
  <c r="AZ15" i="35"/>
  <c r="AY15" i="35"/>
  <c r="AS15" i="35"/>
  <c r="AT15" i="35" s="1"/>
  <c r="AL15" i="35"/>
  <c r="BA15" i="35" s="1"/>
  <c r="CW14" i="35"/>
  <c r="CN14" i="35"/>
  <c r="CL14" i="35"/>
  <c r="CK14" i="35"/>
  <c r="BJ14" i="35"/>
  <c r="BC14" i="35"/>
  <c r="BE14" i="35" s="1"/>
  <c r="BB14" i="35"/>
  <c r="AZ14" i="35"/>
  <c r="AY14" i="35"/>
  <c r="AS14" i="35"/>
  <c r="AT14" i="35" s="1"/>
  <c r="AL14" i="35"/>
  <c r="CW13" i="35"/>
  <c r="CN13" i="35"/>
  <c r="CL13" i="35"/>
  <c r="CK13" i="35"/>
  <c r="BJ13" i="35"/>
  <c r="BC13" i="35"/>
  <c r="BE13" i="35" s="1"/>
  <c r="BB13" i="35"/>
  <c r="AZ13" i="35"/>
  <c r="AY13" i="35"/>
  <c r="AS13" i="35"/>
  <c r="AT13" i="35" s="1"/>
  <c r="AL13" i="35"/>
  <c r="AX13" i="35" s="1"/>
  <c r="CW12" i="35"/>
  <c r="CN12" i="35"/>
  <c r="CL12" i="35"/>
  <c r="CK12" i="35"/>
  <c r="BJ12" i="35"/>
  <c r="BC12" i="35"/>
  <c r="BE12" i="35" s="1"/>
  <c r="BB12" i="35"/>
  <c r="BG12" i="35" s="1"/>
  <c r="AZ12" i="35"/>
  <c r="AY12" i="35"/>
  <c r="AS12" i="35"/>
  <c r="AT12" i="35" s="1"/>
  <c r="AL12" i="35"/>
  <c r="BA12" i="35" s="1"/>
  <c r="CZ11" i="35"/>
  <c r="CW11" i="35"/>
  <c r="CN11" i="35"/>
  <c r="CL11" i="35"/>
  <c r="CK11" i="35"/>
  <c r="BJ11" i="35"/>
  <c r="BC11" i="35"/>
  <c r="BD11" i="35" s="1"/>
  <c r="BB11" i="35"/>
  <c r="AZ11" i="35"/>
  <c r="AY11" i="35"/>
  <c r="AS11" i="35"/>
  <c r="AT11" i="35" s="1"/>
  <c r="AL11" i="35"/>
  <c r="BA11" i="35" s="1"/>
  <c r="CW10" i="35"/>
  <c r="CN10" i="35"/>
  <c r="CL10" i="35"/>
  <c r="CK10" i="35"/>
  <c r="BJ10" i="35"/>
  <c r="BC10" i="35"/>
  <c r="BE10" i="35" s="1"/>
  <c r="BB10" i="35"/>
  <c r="BH10" i="35" s="1"/>
  <c r="AZ10" i="35"/>
  <c r="AY10" i="35"/>
  <c r="AS10" i="35"/>
  <c r="AT10" i="35" s="1"/>
  <c r="AL10" i="35"/>
  <c r="BA10" i="35" s="1"/>
  <c r="CW9" i="35"/>
  <c r="CN9" i="35"/>
  <c r="CL9" i="35"/>
  <c r="CK9" i="35"/>
  <c r="BJ9" i="35"/>
  <c r="BC9" i="35"/>
  <c r="BE9" i="35" s="1"/>
  <c r="BB9" i="35"/>
  <c r="AZ9" i="35"/>
  <c r="AY9" i="35"/>
  <c r="AS9" i="35"/>
  <c r="AT9" i="35" s="1"/>
  <c r="AL9" i="35"/>
  <c r="CW8" i="35"/>
  <c r="CN8" i="35"/>
  <c r="CL8" i="35"/>
  <c r="CK8" i="35"/>
  <c r="BJ8" i="35"/>
  <c r="BC8" i="35"/>
  <c r="BE8" i="35" s="1"/>
  <c r="BB8" i="35"/>
  <c r="AZ8" i="35"/>
  <c r="AY8" i="35"/>
  <c r="AS8" i="35"/>
  <c r="AT8" i="35" s="1"/>
  <c r="AL8" i="35"/>
  <c r="AX8" i="35" s="1"/>
  <c r="CW7" i="35"/>
  <c r="CN7" i="35"/>
  <c r="CL7" i="35"/>
  <c r="CK7" i="35"/>
  <c r="BJ7" i="35"/>
  <c r="BC7" i="35"/>
  <c r="BE7" i="35" s="1"/>
  <c r="BB7" i="35"/>
  <c r="BG7" i="35" s="1"/>
  <c r="AZ7" i="35"/>
  <c r="AY7" i="35"/>
  <c r="AS7" i="35"/>
  <c r="AT7" i="35" s="1"/>
  <c r="AL7" i="35"/>
  <c r="BA7" i="35" s="1"/>
  <c r="CW6" i="35"/>
  <c r="CN6" i="35"/>
  <c r="CL6" i="35"/>
  <c r="CK6" i="35"/>
  <c r="BJ6" i="35"/>
  <c r="BC6" i="35"/>
  <c r="BE6" i="35" s="1"/>
  <c r="BB6" i="35"/>
  <c r="BH6" i="35" s="1"/>
  <c r="AZ6" i="35"/>
  <c r="AY6" i="35"/>
  <c r="AS6" i="35"/>
  <c r="AT6" i="35" s="1"/>
  <c r="AL6" i="35"/>
  <c r="BA6" i="35" s="1"/>
  <c r="CW5" i="35"/>
  <c r="CN5" i="35"/>
  <c r="CL5" i="35"/>
  <c r="CK5" i="35"/>
  <c r="BJ5" i="35"/>
  <c r="BC5" i="35"/>
  <c r="BE5" i="35" s="1"/>
  <c r="BB5" i="35"/>
  <c r="AZ5" i="35"/>
  <c r="AY5" i="35"/>
  <c r="AS5" i="35"/>
  <c r="AT5" i="35" s="1"/>
  <c r="AL5" i="35"/>
  <c r="AX5" i="35" s="1"/>
  <c r="CW4" i="35"/>
  <c r="CN4" i="35"/>
  <c r="CL4" i="35"/>
  <c r="CK4" i="35"/>
  <c r="BJ4" i="35"/>
  <c r="BC4" i="35"/>
  <c r="BB4" i="35"/>
  <c r="BH4" i="35" s="1"/>
  <c r="AZ4" i="35"/>
  <c r="AY4" i="35"/>
  <c r="AS4" i="35"/>
  <c r="AL4" i="35"/>
  <c r="BA4" i="35" s="1"/>
  <c r="CW3" i="35"/>
  <c r="CN3" i="35"/>
  <c r="CL3" i="35"/>
  <c r="CK3" i="35"/>
  <c r="BJ3" i="35"/>
  <c r="BC3" i="35"/>
  <c r="BE3" i="35" s="1"/>
  <c r="BB3" i="35"/>
  <c r="BH3" i="35" s="1"/>
  <c r="AZ3" i="35"/>
  <c r="AY3" i="35"/>
  <c r="AS3" i="35"/>
  <c r="AT3" i="35" s="1"/>
  <c r="AL3" i="35"/>
  <c r="AX3" i="35" s="1"/>
  <c r="CW2" i="35"/>
  <c r="CN2" i="35"/>
  <c r="CL2" i="35"/>
  <c r="CK2" i="35"/>
  <c r="BJ2" i="35"/>
  <c r="BC2" i="35"/>
  <c r="BD2" i="35" s="1"/>
  <c r="BB2" i="35"/>
  <c r="BH2" i="35" s="1"/>
  <c r="AZ2" i="35"/>
  <c r="AY2" i="35"/>
  <c r="AS2" i="35"/>
  <c r="AL2" i="35"/>
  <c r="BA2" i="35" s="1"/>
  <c r="AU55" i="31"/>
  <c r="BJ116" i="34"/>
  <c r="BI116" i="34"/>
  <c r="BH116" i="34"/>
  <c r="BG116" i="34"/>
  <c r="BF116" i="34"/>
  <c r="BE116" i="34"/>
  <c r="BD116" i="34"/>
  <c r="BC116" i="34"/>
  <c r="BB116" i="34"/>
  <c r="BA116" i="34"/>
  <c r="AZ116" i="34"/>
  <c r="AY116" i="34"/>
  <c r="AX116" i="34"/>
  <c r="AW116" i="34"/>
  <c r="AV116" i="34"/>
  <c r="AU116" i="34"/>
  <c r="AT116" i="34"/>
  <c r="AS116" i="34"/>
  <c r="AR116" i="34"/>
  <c r="AQ116" i="34"/>
  <c r="AP116" i="34"/>
  <c r="AO116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BJ115" i="31"/>
  <c r="BI115" i="31"/>
  <c r="BH115" i="31"/>
  <c r="BG115" i="31"/>
  <c r="BF115" i="31"/>
  <c r="BE115" i="31"/>
  <c r="BD115" i="31"/>
  <c r="BC115" i="31"/>
  <c r="BB115" i="31"/>
  <c r="BA115" i="31"/>
  <c r="AZ115" i="31"/>
  <c r="AY115" i="31"/>
  <c r="AX115" i="31"/>
  <c r="AW115" i="31"/>
  <c r="AV115" i="31"/>
  <c r="AU115" i="31"/>
  <c r="AT115" i="31"/>
  <c r="AS115" i="31"/>
  <c r="AR115" i="31"/>
  <c r="AQ115" i="31"/>
  <c r="AP115" i="31"/>
  <c r="AO115" i="31"/>
  <c r="BJ55" i="31"/>
  <c r="BI55" i="31"/>
  <c r="BH55" i="31"/>
  <c r="BF55" i="31"/>
  <c r="BE55" i="31"/>
  <c r="BD55" i="31"/>
  <c r="BC55" i="31"/>
  <c r="BB55" i="31"/>
  <c r="BA55" i="31"/>
  <c r="AZ55" i="31"/>
  <c r="AY55" i="31"/>
  <c r="AX55" i="31"/>
  <c r="AW55" i="31"/>
  <c r="AV55" i="31"/>
  <c r="AT55" i="31"/>
  <c r="AS55" i="31"/>
  <c r="AR55" i="31"/>
  <c r="AQ55" i="31"/>
  <c r="AP55" i="31"/>
  <c r="AO55" i="31"/>
  <c r="BG55" i="31"/>
  <c r="CX117" i="31"/>
  <c r="CX116" i="31"/>
  <c r="CX57" i="31"/>
  <c r="CX56" i="31"/>
  <c r="CX55" i="31"/>
  <c r="CW118" i="34"/>
  <c r="CW116" i="34"/>
  <c r="CW117" i="34"/>
  <c r="CW57" i="34"/>
  <c r="CW55" i="34"/>
  <c r="CW56" i="34"/>
  <c r="CA129" i="34"/>
  <c r="CY114" i="34"/>
  <c r="CV114" i="34"/>
  <c r="CM114" i="34"/>
  <c r="CK114" i="34"/>
  <c r="BJ114" i="34"/>
  <c r="BC114" i="34"/>
  <c r="BE114" i="34" s="1"/>
  <c r="BB114" i="34"/>
  <c r="AZ114" i="34"/>
  <c r="AY114" i="34"/>
  <c r="AS114" i="34"/>
  <c r="AT114" i="34" s="1"/>
  <c r="AL114" i="34"/>
  <c r="BA114" i="34" s="1"/>
  <c r="CV113" i="34"/>
  <c r="CM113" i="34"/>
  <c r="CK113" i="34"/>
  <c r="BJ113" i="34"/>
  <c r="BC113" i="34"/>
  <c r="BE113" i="34" s="1"/>
  <c r="BB113" i="34"/>
  <c r="BI113" i="34" s="1"/>
  <c r="AZ113" i="34"/>
  <c r="AY113" i="34"/>
  <c r="AS113" i="34"/>
  <c r="AT113" i="34" s="1"/>
  <c r="AL113" i="34"/>
  <c r="CY112" i="34"/>
  <c r="CV112" i="34"/>
  <c r="CM112" i="34"/>
  <c r="CK112" i="34"/>
  <c r="BJ112" i="34"/>
  <c r="BC112" i="34"/>
  <c r="BE112" i="34" s="1"/>
  <c r="BB112" i="34"/>
  <c r="AZ112" i="34"/>
  <c r="AY112" i="34"/>
  <c r="AS112" i="34"/>
  <c r="AT112" i="34" s="1"/>
  <c r="AL112" i="34"/>
  <c r="BA112" i="34" s="1"/>
  <c r="CV111" i="34"/>
  <c r="CM111" i="34"/>
  <c r="CK111" i="34"/>
  <c r="BJ111" i="34"/>
  <c r="BC111" i="34"/>
  <c r="BE111" i="34" s="1"/>
  <c r="BB111" i="34"/>
  <c r="BH111" i="34" s="1"/>
  <c r="AZ111" i="34"/>
  <c r="AY111" i="34"/>
  <c r="AS111" i="34"/>
  <c r="BI111" i="34" s="1"/>
  <c r="AL111" i="34"/>
  <c r="CV110" i="34"/>
  <c r="CM110" i="34"/>
  <c r="CK110" i="34"/>
  <c r="BJ110" i="34"/>
  <c r="BC110" i="34"/>
  <c r="BE110" i="34" s="1"/>
  <c r="BB110" i="34"/>
  <c r="AZ110" i="34"/>
  <c r="AY110" i="34"/>
  <c r="AS110" i="34"/>
  <c r="AT110" i="34" s="1"/>
  <c r="AL110" i="34"/>
  <c r="BA110" i="34" s="1"/>
  <c r="CY109" i="34"/>
  <c r="CV109" i="34"/>
  <c r="CM109" i="34"/>
  <c r="CK109" i="34"/>
  <c r="BJ109" i="34"/>
  <c r="BC109" i="34"/>
  <c r="BE109" i="34" s="1"/>
  <c r="BB109" i="34"/>
  <c r="BI109" i="34" s="1"/>
  <c r="AZ109" i="34"/>
  <c r="AY109" i="34"/>
  <c r="AS109" i="34"/>
  <c r="AT109" i="34" s="1"/>
  <c r="AL109" i="34"/>
  <c r="BA109" i="34" s="1"/>
  <c r="CV108" i="34"/>
  <c r="CM108" i="34"/>
  <c r="CK108" i="34"/>
  <c r="BJ108" i="34"/>
  <c r="BC108" i="34"/>
  <c r="BE108" i="34" s="1"/>
  <c r="BB108" i="34"/>
  <c r="AZ108" i="34"/>
  <c r="AY108" i="34"/>
  <c r="AT108" i="34"/>
  <c r="AS108" i="34"/>
  <c r="AL108" i="34"/>
  <c r="AX108" i="34" s="1"/>
  <c r="CV107" i="34"/>
  <c r="CM107" i="34"/>
  <c r="CK107" i="34"/>
  <c r="BJ107" i="34"/>
  <c r="BH107" i="34"/>
  <c r="BC107" i="34"/>
  <c r="BD107" i="34" s="1"/>
  <c r="BB107" i="34"/>
  <c r="BG107" i="34" s="1"/>
  <c r="AZ107" i="34"/>
  <c r="AY107" i="34"/>
  <c r="AS107" i="34"/>
  <c r="BI107" i="34" s="1"/>
  <c r="AL107" i="34"/>
  <c r="BA107" i="34" s="1"/>
  <c r="CY106" i="34"/>
  <c r="CV106" i="34"/>
  <c r="CM106" i="34"/>
  <c r="CK106" i="34"/>
  <c r="BJ106" i="34"/>
  <c r="BC106" i="34"/>
  <c r="BB106" i="34"/>
  <c r="AZ106" i="34"/>
  <c r="AY106" i="34"/>
  <c r="AS106" i="34"/>
  <c r="AT106" i="34" s="1"/>
  <c r="AL106" i="34"/>
  <c r="AX106" i="34" s="1"/>
  <c r="CV105" i="34"/>
  <c r="CM105" i="34"/>
  <c r="CK105" i="34"/>
  <c r="BJ105" i="34"/>
  <c r="BH105" i="34"/>
  <c r="BG105" i="34"/>
  <c r="BC105" i="34"/>
  <c r="BE105" i="34" s="1"/>
  <c r="BB105" i="34"/>
  <c r="AZ105" i="34"/>
  <c r="AY105" i="34"/>
  <c r="AX105" i="34"/>
  <c r="AS105" i="34"/>
  <c r="BI105" i="34" s="1"/>
  <c r="AL105" i="34"/>
  <c r="CY104" i="34"/>
  <c r="CV104" i="34"/>
  <c r="CM104" i="34"/>
  <c r="CK104" i="34"/>
  <c r="BJ104" i="34"/>
  <c r="BC104" i="34"/>
  <c r="BE104" i="34" s="1"/>
  <c r="BB104" i="34"/>
  <c r="BI104" i="34" s="1"/>
  <c r="AZ104" i="34"/>
  <c r="AY104" i="34"/>
  <c r="AS104" i="34"/>
  <c r="AT104" i="34" s="1"/>
  <c r="AL104" i="34"/>
  <c r="BA104" i="34" s="1"/>
  <c r="CY103" i="34"/>
  <c r="CV103" i="34"/>
  <c r="CM103" i="34"/>
  <c r="CK103" i="34"/>
  <c r="BJ103" i="34"/>
  <c r="BC103" i="34"/>
  <c r="BE103" i="34" s="1"/>
  <c r="BB103" i="34"/>
  <c r="AZ103" i="34"/>
  <c r="AY103" i="34"/>
  <c r="AS103" i="34"/>
  <c r="AT103" i="34" s="1"/>
  <c r="AL103" i="34"/>
  <c r="BA103" i="34" s="1"/>
  <c r="CY102" i="34"/>
  <c r="CV102" i="34"/>
  <c r="CM102" i="34"/>
  <c r="CK102" i="34"/>
  <c r="BJ102" i="34"/>
  <c r="BC102" i="34"/>
  <c r="BE102" i="34" s="1"/>
  <c r="BB102" i="34"/>
  <c r="BH102" i="34" s="1"/>
  <c r="AZ102" i="34"/>
  <c r="AY102" i="34"/>
  <c r="AT102" i="34"/>
  <c r="AS102" i="34"/>
  <c r="AL102" i="34"/>
  <c r="CV101" i="34"/>
  <c r="CM101" i="34"/>
  <c r="CK101" i="34"/>
  <c r="BJ101" i="34"/>
  <c r="BC101" i="34"/>
  <c r="BE101" i="34" s="1"/>
  <c r="BB101" i="34"/>
  <c r="BH101" i="34" s="1"/>
  <c r="AZ101" i="34"/>
  <c r="AY101" i="34"/>
  <c r="AS101" i="34"/>
  <c r="AT101" i="34" s="1"/>
  <c r="AL101" i="34"/>
  <c r="AX101" i="34" s="1"/>
  <c r="CV100" i="34"/>
  <c r="CQ100" i="34"/>
  <c r="CM100" i="34"/>
  <c r="CK100" i="34"/>
  <c r="BJ100" i="34"/>
  <c r="BC100" i="34"/>
  <c r="BE100" i="34" s="1"/>
  <c r="BB100" i="34"/>
  <c r="BG100" i="34" s="1"/>
  <c r="AZ100" i="34"/>
  <c r="AY100" i="34"/>
  <c r="AL100" i="34"/>
  <c r="BA100" i="34" s="1"/>
  <c r="CV99" i="34"/>
  <c r="CM99" i="34"/>
  <c r="CK99" i="34"/>
  <c r="BJ99" i="34"/>
  <c r="BC99" i="34"/>
  <c r="BE99" i="34" s="1"/>
  <c r="BB99" i="34"/>
  <c r="BH99" i="34" s="1"/>
  <c r="AZ99" i="34"/>
  <c r="AY99" i="34"/>
  <c r="AT99" i="34"/>
  <c r="AS99" i="34"/>
  <c r="AL99" i="34"/>
  <c r="CY98" i="34"/>
  <c r="CV98" i="34"/>
  <c r="CM98" i="34"/>
  <c r="CK98" i="34"/>
  <c r="BJ98" i="34"/>
  <c r="BC98" i="34"/>
  <c r="BE98" i="34" s="1"/>
  <c r="BB98" i="34"/>
  <c r="AZ98" i="34"/>
  <c r="AY98" i="34"/>
  <c r="AS98" i="34"/>
  <c r="AT98" i="34" s="1"/>
  <c r="AL98" i="34"/>
  <c r="BA98" i="34" s="1"/>
  <c r="CY97" i="34"/>
  <c r="CV97" i="34"/>
  <c r="CM97" i="34"/>
  <c r="CK97" i="34"/>
  <c r="BJ97" i="34"/>
  <c r="BC97" i="34"/>
  <c r="BE97" i="34" s="1"/>
  <c r="BB97" i="34"/>
  <c r="AZ97" i="34"/>
  <c r="AY97" i="34"/>
  <c r="AS97" i="34"/>
  <c r="AT97" i="34" s="1"/>
  <c r="AL97" i="34"/>
  <c r="BA97" i="34" s="1"/>
  <c r="CY96" i="34"/>
  <c r="CV96" i="34"/>
  <c r="CM96" i="34"/>
  <c r="CK96" i="34"/>
  <c r="BJ96" i="34"/>
  <c r="BC96" i="34"/>
  <c r="BE96" i="34" s="1"/>
  <c r="BB96" i="34"/>
  <c r="BH96" i="34" s="1"/>
  <c r="AZ96" i="34"/>
  <c r="AY96" i="34"/>
  <c r="AT96" i="34"/>
  <c r="AS96" i="34"/>
  <c r="AL96" i="34"/>
  <c r="CY95" i="34"/>
  <c r="CV95" i="34"/>
  <c r="CM95" i="34"/>
  <c r="CK95" i="34"/>
  <c r="BJ95" i="34"/>
  <c r="BC95" i="34"/>
  <c r="BD95" i="34" s="1"/>
  <c r="BB95" i="34"/>
  <c r="BA95" i="34"/>
  <c r="AZ95" i="34"/>
  <c r="AY95" i="34"/>
  <c r="AX95" i="34"/>
  <c r="AS95" i="34"/>
  <c r="AT95" i="34" s="1"/>
  <c r="AL95" i="34"/>
  <c r="CV94" i="34"/>
  <c r="CS94" i="34"/>
  <c r="CM94" i="34"/>
  <c r="CK94" i="34"/>
  <c r="BJ94" i="34"/>
  <c r="BG94" i="34"/>
  <c r="BC94" i="34"/>
  <c r="BD94" i="34" s="1"/>
  <c r="BB94" i="34"/>
  <c r="BH94" i="34" s="1"/>
  <c r="AZ94" i="34"/>
  <c r="AY94" i="34"/>
  <c r="AS94" i="34"/>
  <c r="AL94" i="34"/>
  <c r="BA94" i="34" s="1"/>
  <c r="CY93" i="34"/>
  <c r="CV93" i="34"/>
  <c r="CM93" i="34"/>
  <c r="CK93" i="34"/>
  <c r="BJ93" i="34"/>
  <c r="BC93" i="34"/>
  <c r="BB93" i="34"/>
  <c r="BI93" i="34" s="1"/>
  <c r="AZ93" i="34"/>
  <c r="AY93" i="34"/>
  <c r="AS93" i="34"/>
  <c r="AT93" i="34" s="1"/>
  <c r="AL93" i="34"/>
  <c r="AX93" i="34" s="1"/>
  <c r="CY92" i="34"/>
  <c r="CV92" i="34"/>
  <c r="CM92" i="34"/>
  <c r="CK92" i="34"/>
  <c r="BJ92" i="34"/>
  <c r="BC92" i="34"/>
  <c r="BD92" i="34" s="1"/>
  <c r="BB92" i="34"/>
  <c r="BG92" i="34" s="1"/>
  <c r="AZ92" i="34"/>
  <c r="AY92" i="34"/>
  <c r="AS92" i="34"/>
  <c r="AL92" i="34"/>
  <c r="BA92" i="34" s="1"/>
  <c r="CV91" i="34"/>
  <c r="CM91" i="34"/>
  <c r="CK91" i="34"/>
  <c r="BJ91" i="34"/>
  <c r="BC91" i="34"/>
  <c r="BE91" i="34" s="1"/>
  <c r="BB91" i="34"/>
  <c r="AZ91" i="34"/>
  <c r="AY91" i="34"/>
  <c r="AS91" i="34"/>
  <c r="AT91" i="34" s="1"/>
  <c r="AL91" i="34"/>
  <c r="BA91" i="34" s="1"/>
  <c r="CY90" i="34"/>
  <c r="CV90" i="34"/>
  <c r="CM90" i="34"/>
  <c r="CK90" i="34"/>
  <c r="BJ90" i="34"/>
  <c r="BC90" i="34"/>
  <c r="BE90" i="34" s="1"/>
  <c r="BB90" i="34"/>
  <c r="AZ90" i="34"/>
  <c r="AY90" i="34"/>
  <c r="AS90" i="34"/>
  <c r="AT90" i="34" s="1"/>
  <c r="AL90" i="34"/>
  <c r="BA90" i="34" s="1"/>
  <c r="CV89" i="34"/>
  <c r="CM89" i="34"/>
  <c r="CK89" i="34"/>
  <c r="BJ89" i="34"/>
  <c r="BG89" i="34"/>
  <c r="BC89" i="34"/>
  <c r="BE89" i="34" s="1"/>
  <c r="BB89" i="34"/>
  <c r="BH89" i="34" s="1"/>
  <c r="AZ89" i="34"/>
  <c r="AY89" i="34"/>
  <c r="AS89" i="34"/>
  <c r="AT89" i="34" s="1"/>
  <c r="AL89" i="34"/>
  <c r="BA89" i="34" s="1"/>
  <c r="CY88" i="34"/>
  <c r="CV88" i="34"/>
  <c r="CM88" i="34"/>
  <c r="CK88" i="34"/>
  <c r="BJ88" i="34"/>
  <c r="BC88" i="34"/>
  <c r="BE88" i="34" s="1"/>
  <c r="BB88" i="34"/>
  <c r="AZ88" i="34"/>
  <c r="AY88" i="34"/>
  <c r="AS88" i="34"/>
  <c r="AT88" i="34" s="1"/>
  <c r="AL88" i="34"/>
  <c r="BA88" i="34" s="1"/>
  <c r="CV87" i="34"/>
  <c r="CM87" i="34"/>
  <c r="CK87" i="34"/>
  <c r="BJ87" i="34"/>
  <c r="BC87" i="34"/>
  <c r="BE87" i="34" s="1"/>
  <c r="BB87" i="34"/>
  <c r="AZ87" i="34"/>
  <c r="AY87" i="34"/>
  <c r="AS87" i="34"/>
  <c r="AT87" i="34" s="1"/>
  <c r="AL87" i="34"/>
  <c r="CV86" i="34"/>
  <c r="CS86" i="34"/>
  <c r="CQ86" i="34"/>
  <c r="CM86" i="34"/>
  <c r="CK86" i="34"/>
  <c r="BJ86" i="34"/>
  <c r="BC86" i="34"/>
  <c r="BE86" i="34" s="1"/>
  <c r="BB86" i="34"/>
  <c r="BG86" i="34" s="1"/>
  <c r="BA86" i="34"/>
  <c r="AZ86" i="34"/>
  <c r="AY86" i="34"/>
  <c r="AX86" i="34"/>
  <c r="CV85" i="34"/>
  <c r="CM85" i="34"/>
  <c r="CK85" i="34"/>
  <c r="BJ85" i="34"/>
  <c r="BC85" i="34"/>
  <c r="BB85" i="34"/>
  <c r="BI85" i="34" s="1"/>
  <c r="AZ85" i="34"/>
  <c r="AY85" i="34"/>
  <c r="AS85" i="34"/>
  <c r="AT85" i="34" s="1"/>
  <c r="AL85" i="34"/>
  <c r="AX85" i="34" s="1"/>
  <c r="CY84" i="34"/>
  <c r="CV84" i="34"/>
  <c r="CM84" i="34"/>
  <c r="CK84" i="34"/>
  <c r="BJ84" i="34"/>
  <c r="BC84" i="34"/>
  <c r="BB84" i="34"/>
  <c r="BG84" i="34" s="1"/>
  <c r="BA84" i="34"/>
  <c r="AZ84" i="34"/>
  <c r="AY84" i="34"/>
  <c r="AT84" i="34"/>
  <c r="AS84" i="34"/>
  <c r="AL84" i="34"/>
  <c r="AX84" i="34" s="1"/>
  <c r="CY83" i="34"/>
  <c r="CV83" i="34"/>
  <c r="CM83" i="34"/>
  <c r="CK83" i="34"/>
  <c r="BJ83" i="34"/>
  <c r="BG83" i="34"/>
  <c r="BC83" i="34"/>
  <c r="BE83" i="34" s="1"/>
  <c r="BB83" i="34"/>
  <c r="BH83" i="34" s="1"/>
  <c r="AZ83" i="34"/>
  <c r="AY83" i="34"/>
  <c r="AS83" i="34"/>
  <c r="AT83" i="34" s="1"/>
  <c r="AL83" i="34"/>
  <c r="BA83" i="34" s="1"/>
  <c r="CV82" i="34"/>
  <c r="CM82" i="34"/>
  <c r="CK82" i="34"/>
  <c r="BJ82" i="34"/>
  <c r="BC82" i="34"/>
  <c r="BE82" i="34" s="1"/>
  <c r="BB82" i="34"/>
  <c r="AZ82" i="34"/>
  <c r="AY82" i="34"/>
  <c r="AX82" i="34"/>
  <c r="AS82" i="34"/>
  <c r="AT82" i="34" s="1"/>
  <c r="AL82" i="34"/>
  <c r="BA82" i="34" s="1"/>
  <c r="CY81" i="34"/>
  <c r="CV81" i="34"/>
  <c r="CM81" i="34"/>
  <c r="CK81" i="34"/>
  <c r="BJ81" i="34"/>
  <c r="BH81" i="34"/>
  <c r="BG81" i="34"/>
  <c r="BC81" i="34"/>
  <c r="BE81" i="34" s="1"/>
  <c r="BB81" i="34"/>
  <c r="AZ81" i="34"/>
  <c r="AY81" i="34"/>
  <c r="AS81" i="34"/>
  <c r="AT81" i="34" s="1"/>
  <c r="AL81" i="34"/>
  <c r="BD81" i="34" s="1"/>
  <c r="CY80" i="34"/>
  <c r="CV80" i="34"/>
  <c r="CM80" i="34"/>
  <c r="CK80" i="34"/>
  <c r="BJ80" i="34"/>
  <c r="BC80" i="34"/>
  <c r="BE80" i="34" s="1"/>
  <c r="BB80" i="34"/>
  <c r="BA80" i="34"/>
  <c r="AZ80" i="34"/>
  <c r="AY80" i="34"/>
  <c r="AS80" i="34"/>
  <c r="AT80" i="34" s="1"/>
  <c r="AL80" i="34"/>
  <c r="AX80" i="34" s="1"/>
  <c r="CV79" i="34"/>
  <c r="CM79" i="34"/>
  <c r="CK79" i="34"/>
  <c r="BJ79" i="34"/>
  <c r="BI79" i="34"/>
  <c r="BH79" i="34"/>
  <c r="BG79" i="34"/>
  <c r="BC79" i="34"/>
  <c r="BE79" i="34" s="1"/>
  <c r="BB79" i="34"/>
  <c r="AZ79" i="34"/>
  <c r="AY79" i="34"/>
  <c r="AS79" i="34"/>
  <c r="AT79" i="34" s="1"/>
  <c r="AL79" i="34"/>
  <c r="CY78" i="34"/>
  <c r="CV78" i="34"/>
  <c r="CM78" i="34"/>
  <c r="CK78" i="34"/>
  <c r="BJ78" i="34"/>
  <c r="BC78" i="34"/>
  <c r="BE78" i="34" s="1"/>
  <c r="BB78" i="34"/>
  <c r="BI78" i="34" s="1"/>
  <c r="AZ78" i="34"/>
  <c r="AY78" i="34"/>
  <c r="AT78" i="34"/>
  <c r="AS78" i="34"/>
  <c r="AL78" i="34"/>
  <c r="AX78" i="34" s="1"/>
  <c r="CV77" i="34"/>
  <c r="CM77" i="34"/>
  <c r="CK77" i="34"/>
  <c r="BJ77" i="34"/>
  <c r="BC77" i="34"/>
  <c r="BB77" i="34"/>
  <c r="BI77" i="34" s="1"/>
  <c r="AZ77" i="34"/>
  <c r="AY77" i="34"/>
  <c r="AS77" i="34"/>
  <c r="AT77" i="34" s="1"/>
  <c r="AL77" i="34"/>
  <c r="BA77" i="34" s="1"/>
  <c r="CY76" i="34"/>
  <c r="CV76" i="34"/>
  <c r="CM76" i="34"/>
  <c r="CK76" i="34"/>
  <c r="BJ76" i="34"/>
  <c r="BC76" i="34"/>
  <c r="BB76" i="34"/>
  <c r="BA76" i="34"/>
  <c r="AZ76" i="34"/>
  <c r="AY76" i="34"/>
  <c r="AX76" i="34"/>
  <c r="AS76" i="34"/>
  <c r="AT76" i="34" s="1"/>
  <c r="AL76" i="34"/>
  <c r="CY75" i="34"/>
  <c r="CV75" i="34"/>
  <c r="CM75" i="34"/>
  <c r="CK75" i="34"/>
  <c r="BJ75" i="34"/>
  <c r="BC75" i="34"/>
  <c r="BD75" i="34" s="1"/>
  <c r="BB75" i="34"/>
  <c r="BG75" i="34" s="1"/>
  <c r="BA75" i="34"/>
  <c r="AZ75" i="34"/>
  <c r="AY75" i="34"/>
  <c r="AX75" i="34"/>
  <c r="AS75" i="34"/>
  <c r="BI75" i="34" s="1"/>
  <c r="AL75" i="34"/>
  <c r="CY74" i="34"/>
  <c r="CV74" i="34"/>
  <c r="CM74" i="34"/>
  <c r="CK74" i="34"/>
  <c r="BJ74" i="34"/>
  <c r="BC74" i="34"/>
  <c r="BD74" i="34" s="1"/>
  <c r="BB74" i="34"/>
  <c r="BH74" i="34" s="1"/>
  <c r="AZ74" i="34"/>
  <c r="AY74" i="34"/>
  <c r="AS74" i="34"/>
  <c r="AT74" i="34" s="1"/>
  <c r="AL74" i="34"/>
  <c r="BA74" i="34" s="1"/>
  <c r="CV73" i="34"/>
  <c r="CM73" i="34"/>
  <c r="CK73" i="34"/>
  <c r="BJ73" i="34"/>
  <c r="BC73" i="34"/>
  <c r="BE73" i="34" s="1"/>
  <c r="BB73" i="34"/>
  <c r="AZ73" i="34"/>
  <c r="AY73" i="34"/>
  <c r="AS73" i="34"/>
  <c r="AT73" i="34" s="1"/>
  <c r="AL73" i="34"/>
  <c r="BA73" i="34" s="1"/>
  <c r="CY72" i="34"/>
  <c r="CV72" i="34"/>
  <c r="CM72" i="34"/>
  <c r="CK72" i="34"/>
  <c r="BJ72" i="34"/>
  <c r="BG72" i="34"/>
  <c r="BC72" i="34"/>
  <c r="BE72" i="34" s="1"/>
  <c r="BB72" i="34"/>
  <c r="BH72" i="34" s="1"/>
  <c r="AZ72" i="34"/>
  <c r="AY72" i="34"/>
  <c r="AS72" i="34"/>
  <c r="AT72" i="34" s="1"/>
  <c r="AL72" i="34"/>
  <c r="CV71" i="34"/>
  <c r="CM71" i="34"/>
  <c r="CK71" i="34"/>
  <c r="BJ71" i="34"/>
  <c r="BH71" i="34"/>
  <c r="BC71" i="34"/>
  <c r="BE71" i="34" s="1"/>
  <c r="BB71" i="34"/>
  <c r="BI71" i="34" s="1"/>
  <c r="AZ71" i="34"/>
  <c r="AY71" i="34"/>
  <c r="AT71" i="34"/>
  <c r="AS71" i="34"/>
  <c r="AL71" i="34"/>
  <c r="AX71" i="34" s="1"/>
  <c r="CY70" i="34"/>
  <c r="CV70" i="34"/>
  <c r="CM70" i="34"/>
  <c r="CK70" i="34"/>
  <c r="BJ70" i="34"/>
  <c r="BC70" i="34"/>
  <c r="BE70" i="34" s="1"/>
  <c r="BB70" i="34"/>
  <c r="BH70" i="34" s="1"/>
  <c r="AZ70" i="34"/>
  <c r="AY70" i="34"/>
  <c r="AS70" i="34"/>
  <c r="AL70" i="34"/>
  <c r="BD70" i="34" s="1"/>
  <c r="CY69" i="34"/>
  <c r="CV69" i="34"/>
  <c r="CM69" i="34"/>
  <c r="CK69" i="34"/>
  <c r="BJ69" i="34"/>
  <c r="BC69" i="34"/>
  <c r="BE69" i="34" s="1"/>
  <c r="BB69" i="34"/>
  <c r="AZ69" i="34"/>
  <c r="AY69" i="34"/>
  <c r="AS69" i="34"/>
  <c r="AT69" i="34" s="1"/>
  <c r="AL69" i="34"/>
  <c r="AX69" i="34" s="1"/>
  <c r="CV68" i="34"/>
  <c r="CM68" i="34"/>
  <c r="CK68" i="34"/>
  <c r="BJ68" i="34"/>
  <c r="BG68" i="34"/>
  <c r="BC68" i="34"/>
  <c r="BB68" i="34"/>
  <c r="BH68" i="34" s="1"/>
  <c r="AZ68" i="34"/>
  <c r="AY68" i="34"/>
  <c r="AS68" i="34"/>
  <c r="AT68" i="34" s="1"/>
  <c r="AL68" i="34"/>
  <c r="BA68" i="34" s="1"/>
  <c r="CV67" i="34"/>
  <c r="CM67" i="34"/>
  <c r="CK67" i="34"/>
  <c r="BJ67" i="34"/>
  <c r="BC67" i="34"/>
  <c r="BE67" i="34" s="1"/>
  <c r="BB67" i="34"/>
  <c r="BA67" i="34"/>
  <c r="AZ67" i="34"/>
  <c r="AY67" i="34"/>
  <c r="AS67" i="34"/>
  <c r="AT67" i="34" s="1"/>
  <c r="AL67" i="34"/>
  <c r="AX67" i="34" s="1"/>
  <c r="CV66" i="34"/>
  <c r="CM66" i="34"/>
  <c r="CK66" i="34"/>
  <c r="BJ66" i="34"/>
  <c r="BC66" i="34"/>
  <c r="BE66" i="34" s="1"/>
  <c r="BB66" i="34"/>
  <c r="AZ66" i="34"/>
  <c r="AY66" i="34"/>
  <c r="AS66" i="34"/>
  <c r="AT66" i="34" s="1"/>
  <c r="AL66" i="34"/>
  <c r="CY65" i="34"/>
  <c r="CV65" i="34"/>
  <c r="CS65" i="34"/>
  <c r="CM65" i="34"/>
  <c r="CK65" i="34"/>
  <c r="BJ65" i="34"/>
  <c r="BC65" i="34"/>
  <c r="BE65" i="34" s="1"/>
  <c r="BB65" i="34"/>
  <c r="AZ65" i="34"/>
  <c r="AY65" i="34"/>
  <c r="AS65" i="34"/>
  <c r="AT65" i="34" s="1"/>
  <c r="AL65" i="34"/>
  <c r="AX65" i="34" s="1"/>
  <c r="CY64" i="34"/>
  <c r="CV64" i="34"/>
  <c r="CM64" i="34"/>
  <c r="CK64" i="34"/>
  <c r="BJ64" i="34"/>
  <c r="BC64" i="34"/>
  <c r="BE64" i="34" s="1"/>
  <c r="BB64" i="34"/>
  <c r="BH64" i="34" s="1"/>
  <c r="AZ64" i="34"/>
  <c r="AY64" i="34"/>
  <c r="AX64" i="34"/>
  <c r="AS64" i="34"/>
  <c r="AL64" i="34"/>
  <c r="CY63" i="34"/>
  <c r="CV63" i="34"/>
  <c r="CM63" i="34"/>
  <c r="CK63" i="34"/>
  <c r="BJ63" i="34"/>
  <c r="BC63" i="34"/>
  <c r="BE63" i="34" s="1"/>
  <c r="BB63" i="34"/>
  <c r="AZ63" i="34"/>
  <c r="AY63" i="34"/>
  <c r="AS63" i="34"/>
  <c r="AT63" i="34" s="1"/>
  <c r="AL63" i="34"/>
  <c r="BA63" i="34" s="1"/>
  <c r="CY62" i="34"/>
  <c r="CV62" i="34"/>
  <c r="CM62" i="34"/>
  <c r="CK62" i="34"/>
  <c r="BJ62" i="34"/>
  <c r="BC62" i="34"/>
  <c r="BE62" i="34" s="1"/>
  <c r="BB62" i="34"/>
  <c r="AZ62" i="34"/>
  <c r="AY62" i="34"/>
  <c r="AX62" i="34"/>
  <c r="AS62" i="34"/>
  <c r="AT62" i="34" s="1"/>
  <c r="AL62" i="34"/>
  <c r="BA62" i="34" s="1"/>
  <c r="CV53" i="34"/>
  <c r="CM53" i="34"/>
  <c r="CK53" i="34"/>
  <c r="BJ53" i="34"/>
  <c r="BG53" i="34"/>
  <c r="BC53" i="34"/>
  <c r="BE53" i="34" s="1"/>
  <c r="BB53" i="34"/>
  <c r="BH53" i="34" s="1"/>
  <c r="AZ53" i="34"/>
  <c r="AY53" i="34"/>
  <c r="AS53" i="34"/>
  <c r="AT53" i="34" s="1"/>
  <c r="AL53" i="34"/>
  <c r="BA53" i="34" s="1"/>
  <c r="CY52" i="34"/>
  <c r="CV52" i="34"/>
  <c r="CM52" i="34"/>
  <c r="CK52" i="34"/>
  <c r="BJ52" i="34"/>
  <c r="BG52" i="34"/>
  <c r="BC52" i="34"/>
  <c r="BE52" i="34" s="1"/>
  <c r="BB52" i="34"/>
  <c r="BH52" i="34" s="1"/>
  <c r="AZ52" i="34"/>
  <c r="AY52" i="34"/>
  <c r="AT52" i="34"/>
  <c r="AS52" i="34"/>
  <c r="BI52" i="34" s="1"/>
  <c r="AL52" i="34"/>
  <c r="BA52" i="34" s="1"/>
  <c r="CV51" i="34"/>
  <c r="CM51" i="34"/>
  <c r="CK51" i="34"/>
  <c r="BJ51" i="34"/>
  <c r="BC51" i="34"/>
  <c r="BE51" i="34" s="1"/>
  <c r="BB51" i="34"/>
  <c r="AZ51" i="34"/>
  <c r="AY51" i="34"/>
  <c r="AS51" i="34"/>
  <c r="AT51" i="34" s="1"/>
  <c r="AL51" i="34"/>
  <c r="BD51" i="34" s="1"/>
  <c r="CV50" i="34"/>
  <c r="CM50" i="34"/>
  <c r="CK50" i="34"/>
  <c r="BJ50" i="34"/>
  <c r="BC50" i="34"/>
  <c r="BE50" i="34" s="1"/>
  <c r="BB50" i="34"/>
  <c r="BH50" i="34" s="1"/>
  <c r="AZ50" i="34"/>
  <c r="AY50" i="34"/>
  <c r="AS50" i="34"/>
  <c r="BI50" i="34" s="1"/>
  <c r="AL50" i="34"/>
  <c r="BA50" i="34" s="1"/>
  <c r="CY49" i="34"/>
  <c r="CV49" i="34"/>
  <c r="CQ49" i="34"/>
  <c r="CM49" i="34"/>
  <c r="CK49" i="34"/>
  <c r="BJ49" i="34"/>
  <c r="BH49" i="34"/>
  <c r="BC49" i="34"/>
  <c r="BE49" i="34" s="1"/>
  <c r="BB49" i="34"/>
  <c r="BG49" i="34" s="1"/>
  <c r="AZ49" i="34"/>
  <c r="AY49" i="34"/>
  <c r="AS49" i="34"/>
  <c r="AT49" i="34" s="1"/>
  <c r="AL49" i="34"/>
  <c r="BA49" i="34" s="1"/>
  <c r="CV48" i="34"/>
  <c r="CM48" i="34"/>
  <c r="CK48" i="34"/>
  <c r="BJ48" i="34"/>
  <c r="BC48" i="34"/>
  <c r="BE48" i="34" s="1"/>
  <c r="BB48" i="34"/>
  <c r="AZ48" i="34"/>
  <c r="AY48" i="34"/>
  <c r="AS48" i="34"/>
  <c r="AT48" i="34" s="1"/>
  <c r="AL48" i="34"/>
  <c r="AX48" i="34" s="1"/>
  <c r="CV47" i="34"/>
  <c r="CM47" i="34"/>
  <c r="CK47" i="34"/>
  <c r="BJ47" i="34"/>
  <c r="BG47" i="34"/>
  <c r="BC47" i="34"/>
  <c r="BB47" i="34"/>
  <c r="BH47" i="34" s="1"/>
  <c r="AZ47" i="34"/>
  <c r="AY47" i="34"/>
  <c r="AS47" i="34"/>
  <c r="BI47" i="34" s="1"/>
  <c r="AL47" i="34"/>
  <c r="BA47" i="34" s="1"/>
  <c r="CV46" i="34"/>
  <c r="CM46" i="34"/>
  <c r="CK46" i="34"/>
  <c r="BJ46" i="34"/>
  <c r="BC46" i="34"/>
  <c r="BE46" i="34" s="1"/>
  <c r="BB46" i="34"/>
  <c r="AZ46" i="34"/>
  <c r="AY46" i="34"/>
  <c r="AS46" i="34"/>
  <c r="AT46" i="34" s="1"/>
  <c r="AL46" i="34"/>
  <c r="AX46" i="34" s="1"/>
  <c r="CY45" i="34"/>
  <c r="CV45" i="34"/>
  <c r="CM45" i="34"/>
  <c r="CK45" i="34"/>
  <c r="BJ45" i="34"/>
  <c r="BG45" i="34"/>
  <c r="BC45" i="34"/>
  <c r="BE45" i="34" s="1"/>
  <c r="BB45" i="34"/>
  <c r="BH45" i="34" s="1"/>
  <c r="AZ45" i="34"/>
  <c r="AY45" i="34"/>
  <c r="AX45" i="34"/>
  <c r="AS45" i="34"/>
  <c r="BI45" i="34" s="1"/>
  <c r="AL45" i="34"/>
  <c r="CY44" i="34"/>
  <c r="CV44" i="34"/>
  <c r="CM44" i="34"/>
  <c r="CK44" i="34"/>
  <c r="BJ44" i="34"/>
  <c r="BC44" i="34"/>
  <c r="BE44" i="34" s="1"/>
  <c r="BB44" i="34"/>
  <c r="AZ44" i="34"/>
  <c r="AY44" i="34"/>
  <c r="AS44" i="34"/>
  <c r="AT44" i="34" s="1"/>
  <c r="AL44" i="34"/>
  <c r="BA44" i="34" s="1"/>
  <c r="CY43" i="34"/>
  <c r="CV43" i="34"/>
  <c r="CM43" i="34"/>
  <c r="CK43" i="34"/>
  <c r="BJ43" i="34"/>
  <c r="BC43" i="34"/>
  <c r="BE43" i="34" s="1"/>
  <c r="BB43" i="34"/>
  <c r="AZ43" i="34"/>
  <c r="AY43" i="34"/>
  <c r="AS43" i="34"/>
  <c r="AT43" i="34" s="1"/>
  <c r="AL43" i="34"/>
  <c r="BA43" i="34" s="1"/>
  <c r="CV42" i="34"/>
  <c r="CS42" i="34"/>
  <c r="CM42" i="34"/>
  <c r="CK42" i="34"/>
  <c r="BJ42" i="34"/>
  <c r="BC42" i="34"/>
  <c r="BE42" i="34" s="1"/>
  <c r="BB42" i="34"/>
  <c r="BH42" i="34" s="1"/>
  <c r="AZ42" i="34"/>
  <c r="AY42" i="34"/>
  <c r="AS42" i="34"/>
  <c r="AT42" i="34" s="1"/>
  <c r="CV41" i="34"/>
  <c r="CS41" i="34"/>
  <c r="CQ41" i="34"/>
  <c r="CM41" i="34"/>
  <c r="CK41" i="34"/>
  <c r="BJ41" i="34"/>
  <c r="BC41" i="34"/>
  <c r="BE41" i="34" s="1"/>
  <c r="BB41" i="34"/>
  <c r="BG41" i="34" s="1"/>
  <c r="AZ41" i="34"/>
  <c r="AY41" i="34"/>
  <c r="AS41" i="34"/>
  <c r="BI41" i="34" s="1"/>
  <c r="AL41" i="34"/>
  <c r="BA41" i="34" s="1"/>
  <c r="CY40" i="34"/>
  <c r="CV40" i="34"/>
  <c r="CM40" i="34"/>
  <c r="CK40" i="34"/>
  <c r="BJ40" i="34"/>
  <c r="BG40" i="34"/>
  <c r="BC40" i="34"/>
  <c r="BD40" i="34" s="1"/>
  <c r="BB40" i="34"/>
  <c r="BH40" i="34" s="1"/>
  <c r="BA40" i="34"/>
  <c r="AZ40" i="34"/>
  <c r="AY40" i="34"/>
  <c r="AX40" i="34"/>
  <c r="AS40" i="34"/>
  <c r="AT40" i="34" s="1"/>
  <c r="AL40" i="34"/>
  <c r="CY39" i="34"/>
  <c r="CV39" i="34"/>
  <c r="CM39" i="34"/>
  <c r="CK39" i="34"/>
  <c r="BJ39" i="34"/>
  <c r="BC39" i="34"/>
  <c r="BE39" i="34" s="1"/>
  <c r="BB39" i="34"/>
  <c r="BH39" i="34" s="1"/>
  <c r="BA39" i="34"/>
  <c r="AZ39" i="34"/>
  <c r="AY39" i="34"/>
  <c r="AX39" i="34"/>
  <c r="AS39" i="34"/>
  <c r="AL39" i="34"/>
  <c r="CY38" i="34"/>
  <c r="CV38" i="34"/>
  <c r="CK38" i="34"/>
  <c r="BJ38" i="34"/>
  <c r="BE38" i="34"/>
  <c r="BC38" i="34"/>
  <c r="BB38" i="34"/>
  <c r="BI38" i="34" s="1"/>
  <c r="AZ38" i="34"/>
  <c r="AY38" i="34"/>
  <c r="AS38" i="34"/>
  <c r="AT38" i="34" s="1"/>
  <c r="AL38" i="34"/>
  <c r="CY37" i="34"/>
  <c r="CV37" i="34"/>
  <c r="CM37" i="34"/>
  <c r="CK37" i="34"/>
  <c r="BJ37" i="34"/>
  <c r="BC37" i="34"/>
  <c r="BE37" i="34" s="1"/>
  <c r="BB37" i="34"/>
  <c r="BI37" i="34" s="1"/>
  <c r="AZ37" i="34"/>
  <c r="AY37" i="34"/>
  <c r="AS37" i="34"/>
  <c r="AT37" i="34" s="1"/>
  <c r="AL37" i="34"/>
  <c r="CV36" i="34"/>
  <c r="CM36" i="34"/>
  <c r="CK36" i="34"/>
  <c r="BJ36" i="34"/>
  <c r="BC36" i="34"/>
  <c r="BE36" i="34" s="1"/>
  <c r="BB36" i="34"/>
  <c r="BH36" i="34" s="1"/>
  <c r="AZ36" i="34"/>
  <c r="AY36" i="34"/>
  <c r="AS36" i="34"/>
  <c r="AT36" i="34" s="1"/>
  <c r="AL36" i="34"/>
  <c r="CV35" i="34"/>
  <c r="CM35" i="34"/>
  <c r="CK35" i="34"/>
  <c r="BJ35" i="34"/>
  <c r="BE35" i="34"/>
  <c r="BC35" i="34"/>
  <c r="BB35" i="34"/>
  <c r="BA35" i="34"/>
  <c r="AZ35" i="34"/>
  <c r="AY35" i="34"/>
  <c r="AX35" i="34"/>
  <c r="AS35" i="34"/>
  <c r="AT35" i="34" s="1"/>
  <c r="AL35" i="34"/>
  <c r="CV34" i="34"/>
  <c r="CM34" i="34"/>
  <c r="CK34" i="34"/>
  <c r="BJ34" i="34"/>
  <c r="BC34" i="34"/>
  <c r="BE34" i="34" s="1"/>
  <c r="BB34" i="34"/>
  <c r="BH34" i="34" s="1"/>
  <c r="AZ34" i="34"/>
  <c r="AY34" i="34"/>
  <c r="AS34" i="34"/>
  <c r="AL34" i="34"/>
  <c r="CV33" i="34"/>
  <c r="CM33" i="34"/>
  <c r="CK33" i="34"/>
  <c r="BJ33" i="34"/>
  <c r="BC33" i="34"/>
  <c r="BE33" i="34" s="1"/>
  <c r="BB33" i="34"/>
  <c r="AZ33" i="34"/>
  <c r="AY33" i="34"/>
  <c r="AS33" i="34"/>
  <c r="AT33" i="34" s="1"/>
  <c r="AL33" i="34"/>
  <c r="AX33" i="34" s="1"/>
  <c r="CV32" i="34"/>
  <c r="CM32" i="34"/>
  <c r="CK32" i="34"/>
  <c r="BJ32" i="34"/>
  <c r="BI32" i="34"/>
  <c r="BH32" i="34"/>
  <c r="BC32" i="34"/>
  <c r="BE32" i="34" s="1"/>
  <c r="BB32" i="34"/>
  <c r="BG32" i="34" s="1"/>
  <c r="AZ32" i="34"/>
  <c r="AY32" i="34"/>
  <c r="AS32" i="34"/>
  <c r="AT32" i="34" s="1"/>
  <c r="AL32" i="34"/>
  <c r="CY31" i="34"/>
  <c r="CV31" i="34"/>
  <c r="CM31" i="34"/>
  <c r="CK31" i="34"/>
  <c r="BJ31" i="34"/>
  <c r="BC31" i="34"/>
  <c r="BE31" i="34" s="1"/>
  <c r="BB31" i="34"/>
  <c r="BI31" i="34" s="1"/>
  <c r="AZ31" i="34"/>
  <c r="AY31" i="34"/>
  <c r="AS31" i="34"/>
  <c r="AT31" i="34" s="1"/>
  <c r="AL31" i="34"/>
  <c r="AX31" i="34" s="1"/>
  <c r="CY30" i="34"/>
  <c r="CV30" i="34"/>
  <c r="CM30" i="34"/>
  <c r="CK30" i="34"/>
  <c r="BJ30" i="34"/>
  <c r="BC30" i="34"/>
  <c r="BE30" i="34" s="1"/>
  <c r="BB30" i="34"/>
  <c r="BH30" i="34" s="1"/>
  <c r="AZ30" i="34"/>
  <c r="AY30" i="34"/>
  <c r="AX30" i="34"/>
  <c r="AS30" i="34"/>
  <c r="AL30" i="34"/>
  <c r="CV29" i="34"/>
  <c r="CM29" i="34"/>
  <c r="CK29" i="34"/>
  <c r="BJ29" i="34"/>
  <c r="BC29" i="34"/>
  <c r="BD29" i="34" s="1"/>
  <c r="BB29" i="34"/>
  <c r="AZ29" i="34"/>
  <c r="AY29" i="34"/>
  <c r="AS29" i="34"/>
  <c r="AT29" i="34" s="1"/>
  <c r="AL29" i="34"/>
  <c r="AX29" i="34" s="1"/>
  <c r="CV28" i="34"/>
  <c r="CM28" i="34"/>
  <c r="CK28" i="34"/>
  <c r="BJ28" i="34"/>
  <c r="BH28" i="34"/>
  <c r="BG28" i="34"/>
  <c r="BC28" i="34"/>
  <c r="BE28" i="34" s="1"/>
  <c r="BB28" i="34"/>
  <c r="AZ28" i="34"/>
  <c r="AY28" i="34"/>
  <c r="AS28" i="34"/>
  <c r="BI28" i="34" s="1"/>
  <c r="AL28" i="34"/>
  <c r="CY27" i="34"/>
  <c r="CV27" i="34"/>
  <c r="CM27" i="34"/>
  <c r="CK27" i="34"/>
  <c r="BJ27" i="34"/>
  <c r="BC27" i="34"/>
  <c r="BE27" i="34" s="1"/>
  <c r="BB27" i="34"/>
  <c r="AZ27" i="34"/>
  <c r="AY27" i="34"/>
  <c r="AS27" i="34"/>
  <c r="AT27" i="34" s="1"/>
  <c r="AL27" i="34"/>
  <c r="BA27" i="34" s="1"/>
  <c r="CY26" i="34"/>
  <c r="CV26" i="34"/>
  <c r="CM26" i="34"/>
  <c r="CK26" i="34"/>
  <c r="BJ26" i="34"/>
  <c r="BC26" i="34"/>
  <c r="BE26" i="34" s="1"/>
  <c r="BB26" i="34"/>
  <c r="AZ26" i="34"/>
  <c r="AY26" i="34"/>
  <c r="AX26" i="34"/>
  <c r="AS26" i="34"/>
  <c r="AT26" i="34" s="1"/>
  <c r="AL26" i="34"/>
  <c r="BA26" i="34" s="1"/>
  <c r="CY25" i="34"/>
  <c r="CV25" i="34"/>
  <c r="CM25" i="34"/>
  <c r="CK25" i="34"/>
  <c r="BJ25" i="34"/>
  <c r="BG25" i="34"/>
  <c r="BC25" i="34"/>
  <c r="BE25" i="34" s="1"/>
  <c r="BB25" i="34"/>
  <c r="AZ25" i="34"/>
  <c r="AY25" i="34"/>
  <c r="AS25" i="34"/>
  <c r="AT25" i="34" s="1"/>
  <c r="AL25" i="34"/>
  <c r="CV24" i="34"/>
  <c r="CM24" i="34"/>
  <c r="CK24" i="34"/>
  <c r="BJ24" i="34"/>
  <c r="BC24" i="34"/>
  <c r="BE24" i="34" s="1"/>
  <c r="BB24" i="34"/>
  <c r="BG24" i="34" s="1"/>
  <c r="BA24" i="34"/>
  <c r="AZ24" i="34"/>
  <c r="AY24" i="34"/>
  <c r="AS24" i="34"/>
  <c r="BI24" i="34" s="1"/>
  <c r="AL24" i="34"/>
  <c r="AX24" i="34" s="1"/>
  <c r="CV23" i="34"/>
  <c r="CS23" i="34"/>
  <c r="CQ23" i="34"/>
  <c r="CM23" i="34"/>
  <c r="CK23" i="34"/>
  <c r="BJ23" i="34"/>
  <c r="BC23" i="34"/>
  <c r="BD23" i="34" s="1"/>
  <c r="BB23" i="34"/>
  <c r="AZ23" i="34"/>
  <c r="AY23" i="34"/>
  <c r="AS23" i="34"/>
  <c r="AT23" i="34" s="1"/>
  <c r="AL23" i="34"/>
  <c r="BA23" i="34" s="1"/>
  <c r="CY22" i="34"/>
  <c r="CV22" i="34"/>
  <c r="CM22" i="34"/>
  <c r="CK22" i="34"/>
  <c r="BJ22" i="34"/>
  <c r="BC22" i="34"/>
  <c r="BB22" i="34"/>
  <c r="BA22" i="34"/>
  <c r="AZ22" i="34"/>
  <c r="AY22" i="34"/>
  <c r="AS22" i="34"/>
  <c r="AT22" i="34" s="1"/>
  <c r="AL22" i="34"/>
  <c r="AX22" i="34" s="1"/>
  <c r="CV21" i="34"/>
  <c r="CM21" i="34"/>
  <c r="CK21" i="34"/>
  <c r="BJ21" i="34"/>
  <c r="BC21" i="34"/>
  <c r="BE21" i="34" s="1"/>
  <c r="BB21" i="34"/>
  <c r="BH21" i="34" s="1"/>
  <c r="AZ21" i="34"/>
  <c r="AY21" i="34"/>
  <c r="AX21" i="34"/>
  <c r="AS21" i="34"/>
  <c r="AL21" i="34"/>
  <c r="CV20" i="34"/>
  <c r="CM20" i="34"/>
  <c r="CK20" i="34"/>
  <c r="BJ20" i="34"/>
  <c r="BC20" i="34"/>
  <c r="BE20" i="34" s="1"/>
  <c r="BB20" i="34"/>
  <c r="BA20" i="34"/>
  <c r="AZ20" i="34"/>
  <c r="AY20" i="34"/>
  <c r="AS20" i="34"/>
  <c r="AT20" i="34" s="1"/>
  <c r="AL20" i="34"/>
  <c r="AX20" i="34" s="1"/>
  <c r="CV19" i="34"/>
  <c r="CM19" i="34"/>
  <c r="CK19" i="34"/>
  <c r="BJ19" i="34"/>
  <c r="BC19" i="34"/>
  <c r="BE19" i="34" s="1"/>
  <c r="BB19" i="34"/>
  <c r="BH19" i="34" s="1"/>
  <c r="AZ19" i="34"/>
  <c r="AY19" i="34"/>
  <c r="AX19" i="34"/>
  <c r="AS19" i="34"/>
  <c r="AL19" i="34"/>
  <c r="CV18" i="34"/>
  <c r="CM18" i="34"/>
  <c r="CK18" i="34"/>
  <c r="BJ18" i="34"/>
  <c r="BC18" i="34"/>
  <c r="BB18" i="34"/>
  <c r="BA18" i="34"/>
  <c r="AZ18" i="34"/>
  <c r="AY18" i="34"/>
  <c r="AS18" i="34"/>
  <c r="AT18" i="34" s="1"/>
  <c r="AL18" i="34"/>
  <c r="AX18" i="34" s="1"/>
  <c r="CY17" i="34"/>
  <c r="CV17" i="34"/>
  <c r="CM17" i="34"/>
  <c r="CK17" i="34"/>
  <c r="BJ17" i="34"/>
  <c r="BC17" i="34"/>
  <c r="BE17" i="34" s="1"/>
  <c r="BB17" i="34"/>
  <c r="BG17" i="34" s="1"/>
  <c r="AZ17" i="34"/>
  <c r="AY17" i="34"/>
  <c r="AS17" i="34"/>
  <c r="AL17" i="34"/>
  <c r="BA17" i="34" s="1"/>
  <c r="CV16" i="34"/>
  <c r="CM16" i="34"/>
  <c r="CK16" i="34"/>
  <c r="BJ16" i="34"/>
  <c r="BC16" i="34"/>
  <c r="BE16" i="34" s="1"/>
  <c r="BB16" i="34"/>
  <c r="BI16" i="34" s="1"/>
  <c r="AZ16" i="34"/>
  <c r="AY16" i="34"/>
  <c r="AS16" i="34"/>
  <c r="AT16" i="34" s="1"/>
  <c r="AL16" i="34"/>
  <c r="AX16" i="34" s="1"/>
  <c r="CV15" i="34"/>
  <c r="CM15" i="34"/>
  <c r="CK15" i="34"/>
  <c r="BJ15" i="34"/>
  <c r="BC15" i="34"/>
  <c r="BE15" i="34" s="1"/>
  <c r="BB15" i="34"/>
  <c r="BG15" i="34" s="1"/>
  <c r="AZ15" i="34"/>
  <c r="AY15" i="34"/>
  <c r="AS15" i="34"/>
  <c r="AL15" i="34"/>
  <c r="BA15" i="34" s="1"/>
  <c r="CV14" i="34"/>
  <c r="CM14" i="34"/>
  <c r="CK14" i="34"/>
  <c r="BJ14" i="34"/>
  <c r="BC14" i="34"/>
  <c r="BB14" i="34"/>
  <c r="AZ14" i="34"/>
  <c r="AY14" i="34"/>
  <c r="AS14" i="34"/>
  <c r="AT14" i="34" s="1"/>
  <c r="AL14" i="34"/>
  <c r="AX14" i="34" s="1"/>
  <c r="CV13" i="34"/>
  <c r="CM13" i="34"/>
  <c r="CK13" i="34"/>
  <c r="BJ13" i="34"/>
  <c r="BC13" i="34"/>
  <c r="BE13" i="34" s="1"/>
  <c r="BB13" i="34"/>
  <c r="BG13" i="34" s="1"/>
  <c r="AZ13" i="34"/>
  <c r="AY13" i="34"/>
  <c r="AS13" i="34"/>
  <c r="AT13" i="34" s="1"/>
  <c r="AL13" i="34"/>
  <c r="BA13" i="34" s="1"/>
  <c r="CV12" i="34"/>
  <c r="CM12" i="34"/>
  <c r="CK12" i="34"/>
  <c r="BJ12" i="34"/>
  <c r="BC12" i="34"/>
  <c r="BE12" i="34" s="1"/>
  <c r="BB12" i="34"/>
  <c r="AZ12" i="34"/>
  <c r="AY12" i="34"/>
  <c r="AS12" i="34"/>
  <c r="AT12" i="34" s="1"/>
  <c r="AL12" i="34"/>
  <c r="AX12" i="34" s="1"/>
  <c r="CV11" i="34"/>
  <c r="CM11" i="34"/>
  <c r="CK11" i="34"/>
  <c r="BJ11" i="34"/>
  <c r="BC11" i="34"/>
  <c r="BE11" i="34" s="1"/>
  <c r="BB11" i="34"/>
  <c r="BG11" i="34" s="1"/>
  <c r="AZ11" i="34"/>
  <c r="AY11" i="34"/>
  <c r="AX11" i="34"/>
  <c r="AS11" i="34"/>
  <c r="AL11" i="34"/>
  <c r="BA11" i="34" s="1"/>
  <c r="CV10" i="34"/>
  <c r="CM10" i="34"/>
  <c r="CK10" i="34"/>
  <c r="BJ10" i="34"/>
  <c r="BC10" i="34"/>
  <c r="BE10" i="34" s="1"/>
  <c r="BB10" i="34"/>
  <c r="BA10" i="34"/>
  <c r="AZ10" i="34"/>
  <c r="AY10" i="34"/>
  <c r="AS10" i="34"/>
  <c r="AT10" i="34" s="1"/>
  <c r="AL10" i="34"/>
  <c r="AX10" i="34" s="1"/>
  <c r="CV9" i="34"/>
  <c r="CM9" i="34"/>
  <c r="CK9" i="34"/>
  <c r="BJ9" i="34"/>
  <c r="BH9" i="34"/>
  <c r="BC9" i="34"/>
  <c r="BE9" i="34" s="1"/>
  <c r="BB9" i="34"/>
  <c r="BG9" i="34" s="1"/>
  <c r="AZ9" i="34"/>
  <c r="AY9" i="34"/>
  <c r="AS9" i="34"/>
  <c r="AL9" i="34"/>
  <c r="BA9" i="34" s="1"/>
  <c r="CV8" i="34"/>
  <c r="CM8" i="34"/>
  <c r="CK8" i="34"/>
  <c r="BJ8" i="34"/>
  <c r="BC8" i="34"/>
  <c r="BE8" i="34" s="1"/>
  <c r="BB8" i="34"/>
  <c r="BI8" i="34" s="1"/>
  <c r="AZ8" i="34"/>
  <c r="AY8" i="34"/>
  <c r="AS8" i="34"/>
  <c r="AT8" i="34" s="1"/>
  <c r="AL8" i="34"/>
  <c r="AX8" i="34" s="1"/>
  <c r="CV7" i="34"/>
  <c r="CM7" i="34"/>
  <c r="CK7" i="34"/>
  <c r="BJ7" i="34"/>
  <c r="BC7" i="34"/>
  <c r="BE7" i="34" s="1"/>
  <c r="BB7" i="34"/>
  <c r="BG7" i="34" s="1"/>
  <c r="AZ7" i="34"/>
  <c r="AY7" i="34"/>
  <c r="AX7" i="34"/>
  <c r="AS7" i="34"/>
  <c r="AL7" i="34"/>
  <c r="BA7" i="34" s="1"/>
  <c r="CV6" i="34"/>
  <c r="CM6" i="34"/>
  <c r="CK6" i="34"/>
  <c r="BJ6" i="34"/>
  <c r="BE6" i="34"/>
  <c r="BC6" i="34"/>
  <c r="BB6" i="34"/>
  <c r="BA6" i="34"/>
  <c r="AZ6" i="34"/>
  <c r="AY6" i="34"/>
  <c r="AS6" i="34"/>
  <c r="AT6" i="34" s="1"/>
  <c r="AL6" i="34"/>
  <c r="AX6" i="34" s="1"/>
  <c r="CV5" i="34"/>
  <c r="CM5" i="34"/>
  <c r="CK5" i="34"/>
  <c r="BJ5" i="34"/>
  <c r="BC5" i="34"/>
  <c r="BE5" i="34" s="1"/>
  <c r="BB5" i="34"/>
  <c r="BG5" i="34" s="1"/>
  <c r="AZ5" i="34"/>
  <c r="AY5" i="34"/>
  <c r="AS5" i="34"/>
  <c r="AT5" i="34" s="1"/>
  <c r="AL5" i="34"/>
  <c r="BA5" i="34" s="1"/>
  <c r="CV4" i="34"/>
  <c r="CM4" i="34"/>
  <c r="CK4" i="34"/>
  <c r="BJ4" i="34"/>
  <c r="BC4" i="34"/>
  <c r="BE4" i="34" s="1"/>
  <c r="BB4" i="34"/>
  <c r="AZ4" i="34"/>
  <c r="AY4" i="34"/>
  <c r="AS4" i="34"/>
  <c r="AT4" i="34" s="1"/>
  <c r="AL4" i="34"/>
  <c r="AX4" i="34" s="1"/>
  <c r="CY3" i="34"/>
  <c r="CV3" i="34"/>
  <c r="CM3" i="34"/>
  <c r="CK3" i="34"/>
  <c r="BJ3" i="34"/>
  <c r="BC3" i="34"/>
  <c r="BE3" i="34" s="1"/>
  <c r="BB3" i="34"/>
  <c r="BH3" i="34" s="1"/>
  <c r="AZ3" i="34"/>
  <c r="AY3" i="34"/>
  <c r="AX3" i="34"/>
  <c r="AS3" i="34"/>
  <c r="AT3" i="34" s="1"/>
  <c r="AL3" i="34"/>
  <c r="BA3" i="34" s="1"/>
  <c r="CV2" i="34"/>
  <c r="CM2" i="34"/>
  <c r="CK2" i="34"/>
  <c r="BJ2" i="34"/>
  <c r="BG2" i="34"/>
  <c r="BC2" i="34"/>
  <c r="BE2" i="34" s="1"/>
  <c r="BB2" i="34"/>
  <c r="AZ2" i="34"/>
  <c r="AY2" i="34"/>
  <c r="AS2" i="34"/>
  <c r="AT2" i="34" s="1"/>
  <c r="AL2" i="34"/>
  <c r="BA2" i="34" s="1"/>
  <c r="CD119" i="29"/>
  <c r="CD60" i="29"/>
  <c r="CX124" i="32"/>
  <c r="CX125" i="32"/>
  <c r="CX83" i="32"/>
  <c r="CX81" i="32"/>
  <c r="CX40" i="32"/>
  <c r="CX38" i="32"/>
  <c r="CX39" i="32"/>
  <c r="CX82" i="32"/>
  <c r="CX132" i="33"/>
  <c r="CX130" i="33"/>
  <c r="CX99" i="33"/>
  <c r="CX97" i="33"/>
  <c r="CX98" i="33"/>
  <c r="CX131" i="33"/>
  <c r="CX61" i="33"/>
  <c r="CX63" i="33" s="1"/>
  <c r="CX62" i="33"/>
  <c r="CX30" i="33"/>
  <c r="CX32" i="33" s="1"/>
  <c r="CX31" i="33"/>
  <c r="CZ128" i="33"/>
  <c r="CW128" i="33"/>
  <c r="CN128" i="33"/>
  <c r="CL128" i="33"/>
  <c r="CK128" i="33"/>
  <c r="BJ128" i="33"/>
  <c r="BC128" i="33"/>
  <c r="BB128" i="33"/>
  <c r="AZ128" i="33"/>
  <c r="AY128" i="33"/>
  <c r="AS128" i="33"/>
  <c r="AT128" i="33" s="1"/>
  <c r="AL128" i="33"/>
  <c r="BA128" i="33" s="1"/>
  <c r="CZ127" i="33"/>
  <c r="CW127" i="33"/>
  <c r="CN127" i="33"/>
  <c r="CL127" i="33"/>
  <c r="CK127" i="33"/>
  <c r="BJ127" i="33"/>
  <c r="BC127" i="33"/>
  <c r="BE127" i="33" s="1"/>
  <c r="BB127" i="33"/>
  <c r="BH127" i="33" s="1"/>
  <c r="AZ127" i="33"/>
  <c r="AY127" i="33"/>
  <c r="AS127" i="33"/>
  <c r="AT127" i="33" s="1"/>
  <c r="AL127" i="33"/>
  <c r="AX127" i="33" s="1"/>
  <c r="CZ126" i="33"/>
  <c r="CW126" i="33"/>
  <c r="CN126" i="33"/>
  <c r="CL126" i="33"/>
  <c r="CK126" i="33"/>
  <c r="BJ126" i="33"/>
  <c r="BC126" i="33"/>
  <c r="BE126" i="33" s="1"/>
  <c r="BB126" i="33"/>
  <c r="AZ126" i="33"/>
  <c r="AY126" i="33"/>
  <c r="AS126" i="33"/>
  <c r="AT126" i="33" s="1"/>
  <c r="AL126" i="33"/>
  <c r="AX126" i="33" s="1"/>
  <c r="CZ125" i="33"/>
  <c r="CW125" i="33"/>
  <c r="CN125" i="33"/>
  <c r="CL125" i="33"/>
  <c r="CK125" i="33"/>
  <c r="BJ125" i="33"/>
  <c r="BC125" i="33"/>
  <c r="BE125" i="33" s="1"/>
  <c r="BB125" i="33"/>
  <c r="BH125" i="33" s="1"/>
  <c r="AZ125" i="33"/>
  <c r="AY125" i="33"/>
  <c r="AS125" i="33"/>
  <c r="AT125" i="33" s="1"/>
  <c r="AL125" i="33"/>
  <c r="BA125" i="33" s="1"/>
  <c r="CW124" i="33"/>
  <c r="CN124" i="33"/>
  <c r="CL124" i="33"/>
  <c r="CK124" i="33"/>
  <c r="BJ124" i="33"/>
  <c r="BC124" i="33"/>
  <c r="BE124" i="33" s="1"/>
  <c r="BB124" i="33"/>
  <c r="AZ124" i="33"/>
  <c r="AY124" i="33"/>
  <c r="AS124" i="33"/>
  <c r="AT124" i="33" s="1"/>
  <c r="AL124" i="33"/>
  <c r="BA124" i="33" s="1"/>
  <c r="CW123" i="33"/>
  <c r="CR123" i="33"/>
  <c r="CN123" i="33"/>
  <c r="CL123" i="33"/>
  <c r="CK123" i="33"/>
  <c r="BJ123" i="33"/>
  <c r="BC123" i="33"/>
  <c r="BE123" i="33" s="1"/>
  <c r="BB123" i="33"/>
  <c r="BG123" i="33" s="1"/>
  <c r="AZ123" i="33"/>
  <c r="AY123" i="33"/>
  <c r="AL123" i="33"/>
  <c r="BA123" i="33" s="1"/>
  <c r="CW122" i="33"/>
  <c r="CN122" i="33"/>
  <c r="CL122" i="33"/>
  <c r="CK122" i="33"/>
  <c r="BJ122" i="33"/>
  <c r="BC122" i="33"/>
  <c r="BB122" i="33"/>
  <c r="AZ122" i="33"/>
  <c r="AY122" i="33"/>
  <c r="AS122" i="33"/>
  <c r="AT122" i="33" s="1"/>
  <c r="AL122" i="33"/>
  <c r="BA122" i="33" s="1"/>
  <c r="CW121" i="33"/>
  <c r="CN121" i="33"/>
  <c r="CL121" i="33"/>
  <c r="CK121" i="33"/>
  <c r="BJ121" i="33"/>
  <c r="BC121" i="33"/>
  <c r="BE121" i="33" s="1"/>
  <c r="BB121" i="33"/>
  <c r="BH121" i="33" s="1"/>
  <c r="AZ121" i="33"/>
  <c r="AY121" i="33"/>
  <c r="AS121" i="33"/>
  <c r="AT121" i="33" s="1"/>
  <c r="AL121" i="33"/>
  <c r="AX121" i="33" s="1"/>
  <c r="CW120" i="33"/>
  <c r="CN120" i="33"/>
  <c r="CL120" i="33"/>
  <c r="CK120" i="33"/>
  <c r="BJ120" i="33"/>
  <c r="BC120" i="33"/>
  <c r="BB120" i="33"/>
  <c r="BH120" i="33" s="1"/>
  <c r="AZ120" i="33"/>
  <c r="AY120" i="33"/>
  <c r="AS120" i="33"/>
  <c r="AT120" i="33" s="1"/>
  <c r="AL120" i="33"/>
  <c r="AX120" i="33" s="1"/>
  <c r="CZ119" i="33"/>
  <c r="CW119" i="33"/>
  <c r="CN119" i="33"/>
  <c r="CL119" i="33"/>
  <c r="CK119" i="33"/>
  <c r="BJ119" i="33"/>
  <c r="BC119" i="33"/>
  <c r="BE119" i="33" s="1"/>
  <c r="BB119" i="33"/>
  <c r="AZ119" i="33"/>
  <c r="AY119" i="33"/>
  <c r="AS119" i="33"/>
  <c r="AT119" i="33" s="1"/>
  <c r="AL119" i="33"/>
  <c r="AX119" i="33" s="1"/>
  <c r="CZ118" i="33"/>
  <c r="CW118" i="33"/>
  <c r="CN118" i="33"/>
  <c r="CL118" i="33"/>
  <c r="CK118" i="33"/>
  <c r="BJ118" i="33"/>
  <c r="BC118" i="33"/>
  <c r="BB118" i="33"/>
  <c r="BH118" i="33" s="1"/>
  <c r="AZ118" i="33"/>
  <c r="AY118" i="33"/>
  <c r="AS118" i="33"/>
  <c r="AT118" i="33" s="1"/>
  <c r="AL118" i="33"/>
  <c r="BA118" i="33" s="1"/>
  <c r="CW117" i="33"/>
  <c r="CN117" i="33"/>
  <c r="CL117" i="33"/>
  <c r="CK117" i="33"/>
  <c r="BJ117" i="33"/>
  <c r="BC117" i="33"/>
  <c r="BE117" i="33" s="1"/>
  <c r="BB117" i="33"/>
  <c r="AZ117" i="33"/>
  <c r="AY117" i="33"/>
  <c r="AS117" i="33"/>
  <c r="AT117" i="33" s="1"/>
  <c r="AL117" i="33"/>
  <c r="BA117" i="33" s="1"/>
  <c r="CZ116" i="33"/>
  <c r="CW116" i="33"/>
  <c r="CN116" i="33"/>
  <c r="CL116" i="33"/>
  <c r="CK116" i="33"/>
  <c r="BJ116" i="33"/>
  <c r="BC116" i="33"/>
  <c r="BE116" i="33" s="1"/>
  <c r="BB116" i="33"/>
  <c r="BH116" i="33" s="1"/>
  <c r="AZ116" i="33"/>
  <c r="AY116" i="33"/>
  <c r="AS116" i="33"/>
  <c r="AT116" i="33" s="1"/>
  <c r="AL116" i="33"/>
  <c r="BA116" i="33" s="1"/>
  <c r="CW115" i="33"/>
  <c r="CN115" i="33"/>
  <c r="CL115" i="33"/>
  <c r="CK115" i="33"/>
  <c r="BJ115" i="33"/>
  <c r="BC115" i="33"/>
  <c r="BE115" i="33" s="1"/>
  <c r="BB115" i="33"/>
  <c r="BG115" i="33" s="1"/>
  <c r="AZ115" i="33"/>
  <c r="AY115" i="33"/>
  <c r="AS115" i="33"/>
  <c r="AT115" i="33" s="1"/>
  <c r="AL115" i="33"/>
  <c r="BA115" i="33" s="1"/>
  <c r="CW114" i="33"/>
  <c r="CN114" i="33"/>
  <c r="CL114" i="33"/>
  <c r="CK114" i="33"/>
  <c r="BJ114" i="33"/>
  <c r="BC114" i="33"/>
  <c r="BE114" i="33" s="1"/>
  <c r="BB114" i="33"/>
  <c r="AZ114" i="33"/>
  <c r="AY114" i="33"/>
  <c r="AS114" i="33"/>
  <c r="AT114" i="33" s="1"/>
  <c r="AL114" i="33"/>
  <c r="BA114" i="33" s="1"/>
  <c r="CZ113" i="33"/>
  <c r="CW113" i="33"/>
  <c r="CN113" i="33"/>
  <c r="CL113" i="33"/>
  <c r="CK113" i="33"/>
  <c r="BJ113" i="33"/>
  <c r="BC113" i="33"/>
  <c r="BE113" i="33" s="1"/>
  <c r="BB113" i="33"/>
  <c r="BH113" i="33" s="1"/>
  <c r="AZ113" i="33"/>
  <c r="AY113" i="33"/>
  <c r="AS113" i="33"/>
  <c r="AT113" i="33" s="1"/>
  <c r="AL113" i="33"/>
  <c r="CZ112" i="33"/>
  <c r="CW112" i="33"/>
  <c r="CN112" i="33"/>
  <c r="CL112" i="33"/>
  <c r="CK112" i="33"/>
  <c r="BJ112" i="33"/>
  <c r="BC112" i="33"/>
  <c r="BE112" i="33" s="1"/>
  <c r="BB112" i="33"/>
  <c r="AZ112" i="33"/>
  <c r="AY112" i="33"/>
  <c r="AS112" i="33"/>
  <c r="AT112" i="33" s="1"/>
  <c r="AL112" i="33"/>
  <c r="CW111" i="33"/>
  <c r="CN111" i="33"/>
  <c r="CL111" i="33"/>
  <c r="CK111" i="33"/>
  <c r="BJ111" i="33"/>
  <c r="BC111" i="33"/>
  <c r="BE111" i="33" s="1"/>
  <c r="BB111" i="33"/>
  <c r="AZ111" i="33"/>
  <c r="AY111" i="33"/>
  <c r="AS111" i="33"/>
  <c r="AT111" i="33" s="1"/>
  <c r="AL111" i="33"/>
  <c r="AX111" i="33" s="1"/>
  <c r="CZ110" i="33"/>
  <c r="CW110" i="33"/>
  <c r="CN110" i="33"/>
  <c r="CL110" i="33"/>
  <c r="CK110" i="33"/>
  <c r="BJ110" i="33"/>
  <c r="BC110" i="33"/>
  <c r="BB110" i="33"/>
  <c r="AZ110" i="33"/>
  <c r="AY110" i="33"/>
  <c r="AS110" i="33"/>
  <c r="AT110" i="33" s="1"/>
  <c r="AL110" i="33"/>
  <c r="BA110" i="33" s="1"/>
  <c r="CZ109" i="33"/>
  <c r="CW109" i="33"/>
  <c r="CN109" i="33"/>
  <c r="CL109" i="33"/>
  <c r="CK109" i="33"/>
  <c r="BJ109" i="33"/>
  <c r="BC109" i="33"/>
  <c r="BB109" i="33"/>
  <c r="BH109" i="33" s="1"/>
  <c r="AZ109" i="33"/>
  <c r="AY109" i="33"/>
  <c r="AS109" i="33"/>
  <c r="AT109" i="33" s="1"/>
  <c r="AL109" i="33"/>
  <c r="AX109" i="33" s="1"/>
  <c r="CW108" i="33"/>
  <c r="CN108" i="33"/>
  <c r="CL108" i="33"/>
  <c r="CK108" i="33"/>
  <c r="BJ108" i="33"/>
  <c r="BC108" i="33"/>
  <c r="BE108" i="33" s="1"/>
  <c r="BB108" i="33"/>
  <c r="BH108" i="33" s="1"/>
  <c r="AZ108" i="33"/>
  <c r="AY108" i="33"/>
  <c r="AS108" i="33"/>
  <c r="AT108" i="33" s="1"/>
  <c r="AL108" i="33"/>
  <c r="AX108" i="33" s="1"/>
  <c r="CZ107" i="33"/>
  <c r="CW107" i="33"/>
  <c r="CN107" i="33"/>
  <c r="CL107" i="33"/>
  <c r="CK107" i="33"/>
  <c r="BJ107" i="33"/>
  <c r="BC107" i="33"/>
  <c r="BE107" i="33" s="1"/>
  <c r="BB107" i="33"/>
  <c r="BH107" i="33" s="1"/>
  <c r="AZ107" i="33"/>
  <c r="AY107" i="33"/>
  <c r="AS107" i="33"/>
  <c r="AL107" i="33"/>
  <c r="BA107" i="33" s="1"/>
  <c r="CW106" i="33"/>
  <c r="CT106" i="33"/>
  <c r="CR106" i="33"/>
  <c r="CN106" i="33"/>
  <c r="CL106" i="33"/>
  <c r="CK106" i="33"/>
  <c r="BJ106" i="33"/>
  <c r="BC106" i="33"/>
  <c r="BD106" i="33" s="1"/>
  <c r="BB106" i="33"/>
  <c r="BG106" i="33" s="1"/>
  <c r="BA106" i="33"/>
  <c r="AZ106" i="33"/>
  <c r="AY106" i="33"/>
  <c r="AX106" i="33"/>
  <c r="CW105" i="33"/>
  <c r="CN105" i="33"/>
  <c r="CL105" i="33"/>
  <c r="CK105" i="33"/>
  <c r="BJ105" i="33"/>
  <c r="BC105" i="33"/>
  <c r="BE105" i="33" s="1"/>
  <c r="BB105" i="33"/>
  <c r="BG105" i="33" s="1"/>
  <c r="AZ105" i="33"/>
  <c r="AY105" i="33"/>
  <c r="AS105" i="33"/>
  <c r="AT105" i="33" s="1"/>
  <c r="AL105" i="33"/>
  <c r="BA105" i="33" s="1"/>
  <c r="CZ104" i="33"/>
  <c r="CW104" i="33"/>
  <c r="CN104" i="33"/>
  <c r="CL104" i="33"/>
  <c r="CK104" i="33"/>
  <c r="BJ104" i="33"/>
  <c r="BC104" i="33"/>
  <c r="BB104" i="33"/>
  <c r="AZ104" i="33"/>
  <c r="AY104" i="33"/>
  <c r="AS104" i="33"/>
  <c r="AT104" i="33" s="1"/>
  <c r="AL104" i="33"/>
  <c r="BA104" i="33" s="1"/>
  <c r="CZ103" i="33"/>
  <c r="CW103" i="33"/>
  <c r="CN103" i="33"/>
  <c r="CL103" i="33"/>
  <c r="CK103" i="33"/>
  <c r="BJ103" i="33"/>
  <c r="BC103" i="33"/>
  <c r="BE103" i="33" s="1"/>
  <c r="BB103" i="33"/>
  <c r="AZ103" i="33"/>
  <c r="AY103" i="33"/>
  <c r="AS103" i="33"/>
  <c r="AT103" i="33" s="1"/>
  <c r="AL103" i="33"/>
  <c r="AX103" i="33" s="1"/>
  <c r="CZ102" i="33"/>
  <c r="CW102" i="33"/>
  <c r="CN102" i="33"/>
  <c r="CL102" i="33"/>
  <c r="CK102" i="33"/>
  <c r="BJ102" i="33"/>
  <c r="BC102" i="33"/>
  <c r="BE102" i="33" s="1"/>
  <c r="BB102" i="33"/>
  <c r="BG102" i="33" s="1"/>
  <c r="AZ102" i="33"/>
  <c r="AY102" i="33"/>
  <c r="AS102" i="33"/>
  <c r="AL102" i="33"/>
  <c r="BA102" i="33" s="1"/>
  <c r="CZ94" i="33"/>
  <c r="CW94" i="33"/>
  <c r="CL94" i="33"/>
  <c r="CK94" i="33"/>
  <c r="BJ94" i="33"/>
  <c r="BC94" i="33"/>
  <c r="BE94" i="33" s="1"/>
  <c r="BB94" i="33"/>
  <c r="AZ94" i="33"/>
  <c r="AY94" i="33"/>
  <c r="AS94" i="33"/>
  <c r="AT94" i="33" s="1"/>
  <c r="AL94" i="33"/>
  <c r="BA94" i="33" s="1"/>
  <c r="CW93" i="33"/>
  <c r="CN93" i="33"/>
  <c r="CL93" i="33"/>
  <c r="CK93" i="33"/>
  <c r="BJ93" i="33"/>
  <c r="BC93" i="33"/>
  <c r="BE93" i="33" s="1"/>
  <c r="BB93" i="33"/>
  <c r="AZ93" i="33"/>
  <c r="AY93" i="33"/>
  <c r="AS93" i="33"/>
  <c r="AT93" i="33" s="1"/>
  <c r="AL93" i="33"/>
  <c r="BA93" i="33" s="1"/>
  <c r="CZ92" i="33"/>
  <c r="CW92" i="33"/>
  <c r="CN92" i="33"/>
  <c r="CL92" i="33"/>
  <c r="CK92" i="33"/>
  <c r="BJ92" i="33"/>
  <c r="BC92" i="33"/>
  <c r="BE92" i="33" s="1"/>
  <c r="BB92" i="33"/>
  <c r="BH92" i="33" s="1"/>
  <c r="AZ92" i="33"/>
  <c r="AY92" i="33"/>
  <c r="AS92" i="33"/>
  <c r="AT92" i="33" s="1"/>
  <c r="AL92" i="33"/>
  <c r="AX92" i="33" s="1"/>
  <c r="CW91" i="33"/>
  <c r="CN91" i="33"/>
  <c r="CL91" i="33"/>
  <c r="CK91" i="33"/>
  <c r="BJ91" i="33"/>
  <c r="BC91" i="33"/>
  <c r="BE91" i="33" s="1"/>
  <c r="BB91" i="33"/>
  <c r="BH91" i="33" s="1"/>
  <c r="AZ91" i="33"/>
  <c r="AY91" i="33"/>
  <c r="AS91" i="33"/>
  <c r="AT91" i="33" s="1"/>
  <c r="AL91" i="33"/>
  <c r="AX91" i="33" s="1"/>
  <c r="CZ90" i="33"/>
  <c r="CW90" i="33"/>
  <c r="CN90" i="33"/>
  <c r="CL90" i="33"/>
  <c r="CK90" i="33"/>
  <c r="BJ90" i="33"/>
  <c r="BC90" i="33"/>
  <c r="BE90" i="33" s="1"/>
  <c r="BB90" i="33"/>
  <c r="BH90" i="33" s="1"/>
  <c r="AZ90" i="33"/>
  <c r="AY90" i="33"/>
  <c r="AS90" i="33"/>
  <c r="AT90" i="33" s="1"/>
  <c r="AL90" i="33"/>
  <c r="BA90" i="33" s="1"/>
  <c r="CZ89" i="33"/>
  <c r="CW89" i="33"/>
  <c r="CN89" i="33"/>
  <c r="CL89" i="33"/>
  <c r="CK89" i="33"/>
  <c r="BJ89" i="33"/>
  <c r="BC89" i="33"/>
  <c r="BE89" i="33" s="1"/>
  <c r="BB89" i="33"/>
  <c r="AZ89" i="33"/>
  <c r="AY89" i="33"/>
  <c r="AS89" i="33"/>
  <c r="AT89" i="33" s="1"/>
  <c r="AL89" i="33"/>
  <c r="BA89" i="33" s="1"/>
  <c r="CW88" i="33"/>
  <c r="CN88" i="33"/>
  <c r="CL88" i="33"/>
  <c r="CK88" i="33"/>
  <c r="BJ88" i="33"/>
  <c r="BC88" i="33"/>
  <c r="BB88" i="33"/>
  <c r="AZ88" i="33"/>
  <c r="AY88" i="33"/>
  <c r="AS88" i="33"/>
  <c r="AT88" i="33" s="1"/>
  <c r="AL88" i="33"/>
  <c r="AX88" i="33" s="1"/>
  <c r="CW87" i="33"/>
  <c r="CN87" i="33"/>
  <c r="CL87" i="33"/>
  <c r="CK87" i="33"/>
  <c r="BJ87" i="33"/>
  <c r="BC87" i="33"/>
  <c r="BE87" i="33" s="1"/>
  <c r="BB87" i="33"/>
  <c r="BG87" i="33" s="1"/>
  <c r="AZ87" i="33"/>
  <c r="AY87" i="33"/>
  <c r="AS87" i="33"/>
  <c r="AT87" i="33" s="1"/>
  <c r="AL87" i="33"/>
  <c r="CZ86" i="33"/>
  <c r="CW86" i="33"/>
  <c r="CN86" i="33"/>
  <c r="CL86" i="33"/>
  <c r="CK86" i="33"/>
  <c r="BJ86" i="33"/>
  <c r="BC86" i="33"/>
  <c r="BE86" i="33" s="1"/>
  <c r="BB86" i="33"/>
  <c r="AZ86" i="33"/>
  <c r="AY86" i="33"/>
  <c r="AS86" i="33"/>
  <c r="AT86" i="33" s="1"/>
  <c r="AL86" i="33"/>
  <c r="BA86" i="33" s="1"/>
  <c r="CZ85" i="33"/>
  <c r="CW85" i="33"/>
  <c r="CN85" i="33"/>
  <c r="CL85" i="33"/>
  <c r="CK85" i="33"/>
  <c r="BJ85" i="33"/>
  <c r="BC85" i="33"/>
  <c r="BE85" i="33" s="1"/>
  <c r="BB85" i="33"/>
  <c r="BH85" i="33" s="1"/>
  <c r="AZ85" i="33"/>
  <c r="AY85" i="33"/>
  <c r="AS85" i="33"/>
  <c r="AT85" i="33" s="1"/>
  <c r="AL85" i="33"/>
  <c r="BA85" i="33" s="1"/>
  <c r="CZ84" i="33"/>
  <c r="CW84" i="33"/>
  <c r="CN84" i="33"/>
  <c r="CL84" i="33"/>
  <c r="CK84" i="33"/>
  <c r="BJ84" i="33"/>
  <c r="BC84" i="33"/>
  <c r="BE84" i="33" s="1"/>
  <c r="BB84" i="33"/>
  <c r="AZ84" i="33"/>
  <c r="AY84" i="33"/>
  <c r="AS84" i="33"/>
  <c r="AT84" i="33" s="1"/>
  <c r="AL84" i="33"/>
  <c r="CW83" i="33"/>
  <c r="CN83" i="33"/>
  <c r="CL83" i="33"/>
  <c r="CK83" i="33"/>
  <c r="BJ83" i="33"/>
  <c r="BC83" i="33"/>
  <c r="BE83" i="33" s="1"/>
  <c r="BB83" i="33"/>
  <c r="AZ83" i="33"/>
  <c r="AY83" i="33"/>
  <c r="AS83" i="33"/>
  <c r="AT83" i="33" s="1"/>
  <c r="AL83" i="33"/>
  <c r="AX83" i="33" s="1"/>
  <c r="CZ82" i="33"/>
  <c r="CW82" i="33"/>
  <c r="CN82" i="33"/>
  <c r="CL82" i="33"/>
  <c r="CK82" i="33"/>
  <c r="BJ82" i="33"/>
  <c r="BC82" i="33"/>
  <c r="BE82" i="33" s="1"/>
  <c r="BB82" i="33"/>
  <c r="AZ82" i="33"/>
  <c r="AY82" i="33"/>
  <c r="AS82" i="33"/>
  <c r="AT82" i="33" s="1"/>
  <c r="AL82" i="33"/>
  <c r="BA82" i="33" s="1"/>
  <c r="CW81" i="33"/>
  <c r="CN81" i="33"/>
  <c r="CL81" i="33"/>
  <c r="CK81" i="33"/>
  <c r="BJ81" i="33"/>
  <c r="BC81" i="33"/>
  <c r="BB81" i="33"/>
  <c r="AZ81" i="33"/>
  <c r="AY81" i="33"/>
  <c r="AS81" i="33"/>
  <c r="AT81" i="33" s="1"/>
  <c r="AL81" i="33"/>
  <c r="BA81" i="33" s="1"/>
  <c r="CZ80" i="33"/>
  <c r="CW80" i="33"/>
  <c r="CT80" i="33"/>
  <c r="CN80" i="33"/>
  <c r="CL80" i="33"/>
  <c r="CK80" i="33"/>
  <c r="BJ80" i="33"/>
  <c r="BC80" i="33"/>
  <c r="BE80" i="33" s="1"/>
  <c r="BB80" i="33"/>
  <c r="AZ80" i="33"/>
  <c r="AY80" i="33"/>
  <c r="AS80" i="33"/>
  <c r="AT80" i="33" s="1"/>
  <c r="AL80" i="33"/>
  <c r="AX80" i="33" s="1"/>
  <c r="CZ79" i="33"/>
  <c r="CW79" i="33"/>
  <c r="CN79" i="33"/>
  <c r="CL79" i="33"/>
  <c r="CK79" i="33"/>
  <c r="BJ79" i="33"/>
  <c r="BC79" i="33"/>
  <c r="BB79" i="33"/>
  <c r="AZ79" i="33"/>
  <c r="AY79" i="33"/>
  <c r="AS79" i="33"/>
  <c r="AT79" i="33" s="1"/>
  <c r="AL79" i="33"/>
  <c r="BA79" i="33" s="1"/>
  <c r="CZ78" i="33"/>
  <c r="CW78" i="33"/>
  <c r="CN78" i="33"/>
  <c r="CL78" i="33"/>
  <c r="CK78" i="33"/>
  <c r="BJ78" i="33"/>
  <c r="BC78" i="33"/>
  <c r="BE78" i="33" s="1"/>
  <c r="BB78" i="33"/>
  <c r="BH78" i="33" s="1"/>
  <c r="AZ78" i="33"/>
  <c r="AY78" i="33"/>
  <c r="AS78" i="33"/>
  <c r="AT78" i="33" s="1"/>
  <c r="AL78" i="33"/>
  <c r="AX78" i="33" s="1"/>
  <c r="CZ77" i="33"/>
  <c r="CW77" i="33"/>
  <c r="CN77" i="33"/>
  <c r="CL77" i="33"/>
  <c r="CK77" i="33"/>
  <c r="BJ77" i="33"/>
  <c r="BC77" i="33"/>
  <c r="BE77" i="33" s="1"/>
  <c r="BB77" i="33"/>
  <c r="AZ77" i="33"/>
  <c r="AY77" i="33"/>
  <c r="AS77" i="33"/>
  <c r="AT77" i="33" s="1"/>
  <c r="AL77" i="33"/>
  <c r="AX77" i="33" s="1"/>
  <c r="CW76" i="33"/>
  <c r="CT76" i="33"/>
  <c r="CN76" i="33"/>
  <c r="CL76" i="33"/>
  <c r="CK76" i="33"/>
  <c r="BJ76" i="33"/>
  <c r="BC76" i="33"/>
  <c r="BE76" i="33" s="1"/>
  <c r="BB76" i="33"/>
  <c r="BH76" i="33" s="1"/>
  <c r="AZ76" i="33"/>
  <c r="AY76" i="33"/>
  <c r="AS76" i="33"/>
  <c r="AT76" i="33" s="1"/>
  <c r="CZ75" i="33"/>
  <c r="CW75" i="33"/>
  <c r="CN75" i="33"/>
  <c r="CL75" i="33"/>
  <c r="CK75" i="33"/>
  <c r="BJ75" i="33"/>
  <c r="BC75" i="33"/>
  <c r="BE75" i="33" s="1"/>
  <c r="BB75" i="33"/>
  <c r="AZ75" i="33"/>
  <c r="AY75" i="33"/>
  <c r="AS75" i="33"/>
  <c r="AT75" i="33" s="1"/>
  <c r="AL75" i="33"/>
  <c r="BA75" i="33" s="1"/>
  <c r="CW74" i="33"/>
  <c r="CN74" i="33"/>
  <c r="CL74" i="33"/>
  <c r="CK74" i="33"/>
  <c r="BJ74" i="33"/>
  <c r="BC74" i="33"/>
  <c r="BE74" i="33" s="1"/>
  <c r="BB74" i="33"/>
  <c r="BH74" i="33" s="1"/>
  <c r="AZ74" i="33"/>
  <c r="AY74" i="33"/>
  <c r="AS74" i="33"/>
  <c r="AT74" i="33" s="1"/>
  <c r="AL74" i="33"/>
  <c r="AX74" i="33" s="1"/>
  <c r="CW73" i="33"/>
  <c r="CT73" i="33"/>
  <c r="CN73" i="33"/>
  <c r="CL73" i="33"/>
  <c r="CK73" i="33"/>
  <c r="BJ73" i="33"/>
  <c r="BC73" i="33"/>
  <c r="BE73" i="33" s="1"/>
  <c r="BB73" i="33"/>
  <c r="BG73" i="33" s="1"/>
  <c r="AZ73" i="33"/>
  <c r="AY73" i="33"/>
  <c r="AS73" i="33"/>
  <c r="AL73" i="33"/>
  <c r="BA73" i="33" s="1"/>
  <c r="CW72" i="33"/>
  <c r="CN72" i="33"/>
  <c r="CL72" i="33"/>
  <c r="CK72" i="33"/>
  <c r="BJ72" i="33"/>
  <c r="BC72" i="33"/>
  <c r="BE72" i="33" s="1"/>
  <c r="BB72" i="33"/>
  <c r="AZ72" i="33"/>
  <c r="AY72" i="33"/>
  <c r="AS72" i="33"/>
  <c r="AT72" i="33" s="1"/>
  <c r="AL72" i="33"/>
  <c r="BA72" i="33" s="1"/>
  <c r="CW71" i="33"/>
  <c r="CN71" i="33"/>
  <c r="CL71" i="33"/>
  <c r="CK71" i="33"/>
  <c r="BJ71" i="33"/>
  <c r="BC71" i="33"/>
  <c r="BB71" i="33"/>
  <c r="BH71" i="33" s="1"/>
  <c r="AZ71" i="33"/>
  <c r="AY71" i="33"/>
  <c r="AS71" i="33"/>
  <c r="AL71" i="33"/>
  <c r="BA71" i="33" s="1"/>
  <c r="CZ70" i="33"/>
  <c r="CW70" i="33"/>
  <c r="CN70" i="33"/>
  <c r="CL70" i="33"/>
  <c r="CK70" i="33"/>
  <c r="BJ70" i="33"/>
  <c r="BC70" i="33"/>
  <c r="BE70" i="33" s="1"/>
  <c r="BB70" i="33"/>
  <c r="BH70" i="33" s="1"/>
  <c r="AZ70" i="33"/>
  <c r="AY70" i="33"/>
  <c r="AS70" i="33"/>
  <c r="AT70" i="33" s="1"/>
  <c r="AL70" i="33"/>
  <c r="BA70" i="33" s="1"/>
  <c r="CZ69" i="33"/>
  <c r="CW69" i="33"/>
  <c r="CN69" i="33"/>
  <c r="CL69" i="33"/>
  <c r="CK69" i="33"/>
  <c r="BJ69" i="33"/>
  <c r="BC69" i="33"/>
  <c r="BE69" i="33" s="1"/>
  <c r="BB69" i="33"/>
  <c r="AZ69" i="33"/>
  <c r="AY69" i="33"/>
  <c r="AS69" i="33"/>
  <c r="AT69" i="33" s="1"/>
  <c r="AL69" i="33"/>
  <c r="AX69" i="33" s="1"/>
  <c r="CW68" i="33"/>
  <c r="CN68" i="33"/>
  <c r="CL68" i="33"/>
  <c r="CK68" i="33"/>
  <c r="BJ68" i="33"/>
  <c r="BC68" i="33"/>
  <c r="BE68" i="33" s="1"/>
  <c r="BB68" i="33"/>
  <c r="BH68" i="33" s="1"/>
  <c r="AZ68" i="33"/>
  <c r="AY68" i="33"/>
  <c r="AS68" i="33"/>
  <c r="AT68" i="33" s="1"/>
  <c r="AL68" i="33"/>
  <c r="BA68" i="33" s="1"/>
  <c r="CW67" i="33"/>
  <c r="CN67" i="33"/>
  <c r="CL67" i="33"/>
  <c r="CK67" i="33"/>
  <c r="BJ67" i="33"/>
  <c r="BC67" i="33"/>
  <c r="BB67" i="33"/>
  <c r="BG67" i="33" s="1"/>
  <c r="AZ67" i="33"/>
  <c r="AY67" i="33"/>
  <c r="AS67" i="33"/>
  <c r="AT67" i="33" s="1"/>
  <c r="AL67" i="33"/>
  <c r="BA67" i="33" s="1"/>
  <c r="CW59" i="33"/>
  <c r="CN59" i="33"/>
  <c r="CL59" i="33"/>
  <c r="CK59" i="33"/>
  <c r="BJ59" i="33"/>
  <c r="BC59" i="33"/>
  <c r="BE59" i="33" s="1"/>
  <c r="BB59" i="33"/>
  <c r="BH59" i="33" s="1"/>
  <c r="AZ59" i="33"/>
  <c r="AY59" i="33"/>
  <c r="AS59" i="33"/>
  <c r="AT59" i="33" s="1"/>
  <c r="AL59" i="33"/>
  <c r="CW58" i="33"/>
  <c r="CN58" i="33"/>
  <c r="CL58" i="33"/>
  <c r="CK58" i="33"/>
  <c r="BJ58" i="33"/>
  <c r="BC58" i="33"/>
  <c r="BB58" i="33"/>
  <c r="BH58" i="33" s="1"/>
  <c r="AZ58" i="33"/>
  <c r="AY58" i="33"/>
  <c r="AS58" i="33"/>
  <c r="AT58" i="33" s="1"/>
  <c r="AL58" i="33"/>
  <c r="AX58" i="33" s="1"/>
  <c r="CW57" i="33"/>
  <c r="CT57" i="33"/>
  <c r="CR57" i="33"/>
  <c r="CN57" i="33"/>
  <c r="CL57" i="33"/>
  <c r="CK57" i="33"/>
  <c r="BJ57" i="33"/>
  <c r="BC57" i="33"/>
  <c r="BE57" i="33" s="1"/>
  <c r="BB57" i="33"/>
  <c r="AZ57" i="33"/>
  <c r="AY57" i="33"/>
  <c r="AS57" i="33"/>
  <c r="AT57" i="33" s="1"/>
  <c r="AL57" i="33"/>
  <c r="BA57" i="33" s="1"/>
  <c r="CZ56" i="33"/>
  <c r="CW56" i="33"/>
  <c r="CN56" i="33"/>
  <c r="CL56" i="33"/>
  <c r="CK56" i="33"/>
  <c r="BJ56" i="33"/>
  <c r="BC56" i="33"/>
  <c r="BE56" i="33" s="1"/>
  <c r="BB56" i="33"/>
  <c r="BH56" i="33" s="1"/>
  <c r="AZ56" i="33"/>
  <c r="AY56" i="33"/>
  <c r="AS56" i="33"/>
  <c r="AT56" i="33" s="1"/>
  <c r="AL56" i="33"/>
  <c r="AX56" i="33" s="1"/>
  <c r="CW55" i="33"/>
  <c r="CN55" i="33"/>
  <c r="CL55" i="33"/>
  <c r="CK55" i="33"/>
  <c r="BJ55" i="33"/>
  <c r="BC55" i="33"/>
  <c r="BE55" i="33" s="1"/>
  <c r="BB55" i="33"/>
  <c r="BH55" i="33" s="1"/>
  <c r="AZ55" i="33"/>
  <c r="AY55" i="33"/>
  <c r="AS55" i="33"/>
  <c r="AT55" i="33" s="1"/>
  <c r="AL55" i="33"/>
  <c r="AX55" i="33" s="1"/>
  <c r="CZ54" i="33"/>
  <c r="CW54" i="33"/>
  <c r="CN54" i="33"/>
  <c r="CL54" i="33"/>
  <c r="CK54" i="33"/>
  <c r="BJ54" i="33"/>
  <c r="BC54" i="33"/>
  <c r="BE54" i="33" s="1"/>
  <c r="BB54" i="33"/>
  <c r="AZ54" i="33"/>
  <c r="AY54" i="33"/>
  <c r="AS54" i="33"/>
  <c r="AT54" i="33" s="1"/>
  <c r="AL54" i="33"/>
  <c r="AX54" i="33" s="1"/>
  <c r="CW53" i="33"/>
  <c r="CN53" i="33"/>
  <c r="CL53" i="33"/>
  <c r="CK53" i="33"/>
  <c r="BJ53" i="33"/>
  <c r="BC53" i="33"/>
  <c r="BE53" i="33" s="1"/>
  <c r="BB53" i="33"/>
  <c r="BH53" i="33" s="1"/>
  <c r="AZ53" i="33"/>
  <c r="AY53" i="33"/>
  <c r="AS53" i="33"/>
  <c r="AL53" i="33"/>
  <c r="BA53" i="33" s="1"/>
  <c r="CZ52" i="33"/>
  <c r="CW52" i="33"/>
  <c r="CN52" i="33"/>
  <c r="CL52" i="33"/>
  <c r="CK52" i="33"/>
  <c r="BJ52" i="33"/>
  <c r="BC52" i="33"/>
  <c r="BE52" i="33" s="1"/>
  <c r="BB52" i="33"/>
  <c r="AZ52" i="33"/>
  <c r="AY52" i="33"/>
  <c r="AS52" i="33"/>
  <c r="AT52" i="33" s="1"/>
  <c r="AL52" i="33"/>
  <c r="BA52" i="33" s="1"/>
  <c r="CZ51" i="33"/>
  <c r="CW51" i="33"/>
  <c r="CN51" i="33"/>
  <c r="CL51" i="33"/>
  <c r="CK51" i="33"/>
  <c r="BJ51" i="33"/>
  <c r="BC51" i="33"/>
  <c r="BE51" i="33" s="1"/>
  <c r="BB51" i="33"/>
  <c r="BH51" i="33" s="1"/>
  <c r="AZ51" i="33"/>
  <c r="AY51" i="33"/>
  <c r="AS51" i="33"/>
  <c r="AT51" i="33" s="1"/>
  <c r="AL51" i="33"/>
  <c r="AX51" i="33" s="1"/>
  <c r="CW50" i="33"/>
  <c r="CN50" i="33"/>
  <c r="CL50" i="33"/>
  <c r="CK50" i="33"/>
  <c r="BJ50" i="33"/>
  <c r="BC50" i="33"/>
  <c r="BE50" i="33" s="1"/>
  <c r="BB50" i="33"/>
  <c r="BG50" i="33" s="1"/>
  <c r="AZ50" i="33"/>
  <c r="AY50" i="33"/>
  <c r="AS50" i="33"/>
  <c r="AL50" i="33"/>
  <c r="BA50" i="33" s="1"/>
  <c r="CW49" i="33"/>
  <c r="CN49" i="33"/>
  <c r="CL49" i="33"/>
  <c r="CK49" i="33"/>
  <c r="BJ49" i="33"/>
  <c r="BC49" i="33"/>
  <c r="BE49" i="33" s="1"/>
  <c r="BB49" i="33"/>
  <c r="AZ49" i="33"/>
  <c r="AY49" i="33"/>
  <c r="AS49" i="33"/>
  <c r="AT49" i="33" s="1"/>
  <c r="AL49" i="33"/>
  <c r="BA49" i="33" s="1"/>
  <c r="CW48" i="33"/>
  <c r="CN48" i="33"/>
  <c r="CL48" i="33"/>
  <c r="CK48" i="33"/>
  <c r="BJ48" i="33"/>
  <c r="BC48" i="33"/>
  <c r="BB48" i="33"/>
  <c r="AZ48" i="33"/>
  <c r="AY48" i="33"/>
  <c r="AS48" i="33"/>
  <c r="AT48" i="33" s="1"/>
  <c r="AL48" i="33"/>
  <c r="BA48" i="33" s="1"/>
  <c r="CZ47" i="33"/>
  <c r="CW47" i="33"/>
  <c r="CN47" i="33"/>
  <c r="CL47" i="33"/>
  <c r="CK47" i="33"/>
  <c r="BJ47" i="33"/>
  <c r="BC47" i="33"/>
  <c r="BB47" i="33"/>
  <c r="BH47" i="33" s="1"/>
  <c r="AZ47" i="33"/>
  <c r="AY47" i="33"/>
  <c r="AS47" i="33"/>
  <c r="AT47" i="33" s="1"/>
  <c r="AL47" i="33"/>
  <c r="AX47" i="33" s="1"/>
  <c r="CZ46" i="33"/>
  <c r="CW46" i="33"/>
  <c r="CN46" i="33"/>
  <c r="CL46" i="33"/>
  <c r="CK46" i="33"/>
  <c r="BJ46" i="33"/>
  <c r="BC46" i="33"/>
  <c r="BE46" i="33" s="1"/>
  <c r="BB46" i="33"/>
  <c r="AZ46" i="33"/>
  <c r="AY46" i="33"/>
  <c r="AS46" i="33"/>
  <c r="AT46" i="33" s="1"/>
  <c r="AL46" i="33"/>
  <c r="AX46" i="33" s="1"/>
  <c r="CZ45" i="33"/>
  <c r="CW45" i="33"/>
  <c r="CN45" i="33"/>
  <c r="CL45" i="33"/>
  <c r="CK45" i="33"/>
  <c r="BJ45" i="33"/>
  <c r="BC45" i="33"/>
  <c r="BE45" i="33" s="1"/>
  <c r="BB45" i="33"/>
  <c r="BH45" i="33" s="1"/>
  <c r="AZ45" i="33"/>
  <c r="AY45" i="33"/>
  <c r="AS45" i="33"/>
  <c r="AT45" i="33" s="1"/>
  <c r="AL45" i="33"/>
  <c r="BA45" i="33" s="1"/>
  <c r="CW44" i="33"/>
  <c r="CN44" i="33"/>
  <c r="CL44" i="33"/>
  <c r="CK44" i="33"/>
  <c r="BJ44" i="33"/>
  <c r="BC44" i="33"/>
  <c r="BE44" i="33" s="1"/>
  <c r="BB44" i="33"/>
  <c r="AZ44" i="33"/>
  <c r="AY44" i="33"/>
  <c r="AS44" i="33"/>
  <c r="AT44" i="33" s="1"/>
  <c r="AL44" i="33"/>
  <c r="BA44" i="33" s="1"/>
  <c r="CW43" i="33"/>
  <c r="CT43" i="33"/>
  <c r="CR43" i="33"/>
  <c r="CN43" i="33"/>
  <c r="CL43" i="33"/>
  <c r="CK43" i="33"/>
  <c r="BJ43" i="33"/>
  <c r="BC43" i="33"/>
  <c r="BE43" i="33" s="1"/>
  <c r="BB43" i="33"/>
  <c r="AZ43" i="33"/>
  <c r="AY43" i="33"/>
  <c r="AS43" i="33"/>
  <c r="AT43" i="33" s="1"/>
  <c r="AL43" i="33"/>
  <c r="AX43" i="33" s="1"/>
  <c r="CW42" i="33"/>
  <c r="CN42" i="33"/>
  <c r="CL42" i="33"/>
  <c r="CK42" i="33"/>
  <c r="BJ42" i="33"/>
  <c r="BC42" i="33"/>
  <c r="BE42" i="33" s="1"/>
  <c r="BB42" i="33"/>
  <c r="BH42" i="33" s="1"/>
  <c r="AZ42" i="33"/>
  <c r="AY42" i="33"/>
  <c r="AS42" i="33"/>
  <c r="AL42" i="33"/>
  <c r="BA42" i="33" s="1"/>
  <c r="CZ41" i="33"/>
  <c r="CW41" i="33"/>
  <c r="CN41" i="33"/>
  <c r="CL41" i="33"/>
  <c r="CK41" i="33"/>
  <c r="BJ41" i="33"/>
  <c r="BC41" i="33"/>
  <c r="BE41" i="33" s="1"/>
  <c r="BB41" i="33"/>
  <c r="AZ41" i="33"/>
  <c r="AY41" i="33"/>
  <c r="AS41" i="33"/>
  <c r="AT41" i="33" s="1"/>
  <c r="AL41" i="33"/>
  <c r="BA41" i="33" s="1"/>
  <c r="CZ40" i="33"/>
  <c r="CW40" i="33"/>
  <c r="CN40" i="33"/>
  <c r="CL40" i="33"/>
  <c r="CK40" i="33"/>
  <c r="BJ40" i="33"/>
  <c r="BC40" i="33"/>
  <c r="BE40" i="33" s="1"/>
  <c r="BB40" i="33"/>
  <c r="BH40" i="33" s="1"/>
  <c r="AZ40" i="33"/>
  <c r="AY40" i="33"/>
  <c r="AS40" i="33"/>
  <c r="AT40" i="33" s="1"/>
  <c r="AL40" i="33"/>
  <c r="BA40" i="33" s="1"/>
  <c r="CW39" i="33"/>
  <c r="CN39" i="33"/>
  <c r="CL39" i="33"/>
  <c r="CK39" i="33"/>
  <c r="BJ39" i="33"/>
  <c r="BC39" i="33"/>
  <c r="BE39" i="33" s="1"/>
  <c r="BB39" i="33"/>
  <c r="BG39" i="33" s="1"/>
  <c r="AZ39" i="33"/>
  <c r="AY39" i="33"/>
  <c r="AS39" i="33"/>
  <c r="AT39" i="33" s="1"/>
  <c r="AL39" i="33"/>
  <c r="BA39" i="33" s="1"/>
  <c r="CW38" i="33"/>
  <c r="CN38" i="33"/>
  <c r="CL38" i="33"/>
  <c r="CK38" i="33"/>
  <c r="BJ38" i="33"/>
  <c r="BC38" i="33"/>
  <c r="BE38" i="33" s="1"/>
  <c r="BB38" i="33"/>
  <c r="AZ38" i="33"/>
  <c r="AY38" i="33"/>
  <c r="AS38" i="33"/>
  <c r="AT38" i="33" s="1"/>
  <c r="AL38" i="33"/>
  <c r="BA38" i="33" s="1"/>
  <c r="CZ37" i="33"/>
  <c r="CW37" i="33"/>
  <c r="CN37" i="33"/>
  <c r="CL37" i="33"/>
  <c r="CK37" i="33"/>
  <c r="BJ37" i="33"/>
  <c r="BC37" i="33"/>
  <c r="BB37" i="33"/>
  <c r="BH37" i="33" s="1"/>
  <c r="AZ37" i="33"/>
  <c r="AY37" i="33"/>
  <c r="AS37" i="33"/>
  <c r="AT37" i="33" s="1"/>
  <c r="AL37" i="33"/>
  <c r="BA37" i="33" s="1"/>
  <c r="CZ36" i="33"/>
  <c r="CW36" i="33"/>
  <c r="CR36" i="33"/>
  <c r="CN36" i="33"/>
  <c r="CL36" i="33"/>
  <c r="CK36" i="33"/>
  <c r="BJ36" i="33"/>
  <c r="BC36" i="33"/>
  <c r="BE36" i="33" s="1"/>
  <c r="BB36" i="33"/>
  <c r="BG36" i="33" s="1"/>
  <c r="AZ36" i="33"/>
  <c r="AY36" i="33"/>
  <c r="AS36" i="33"/>
  <c r="AL36" i="33"/>
  <c r="BA36" i="33" s="1"/>
  <c r="CW27" i="33"/>
  <c r="CN27" i="33"/>
  <c r="CL27" i="33"/>
  <c r="CK27" i="33"/>
  <c r="BJ27" i="33"/>
  <c r="BC27" i="33"/>
  <c r="BE27" i="33" s="1"/>
  <c r="BB27" i="33"/>
  <c r="AZ27" i="33"/>
  <c r="AY27" i="33"/>
  <c r="AS27" i="33"/>
  <c r="AT27" i="33" s="1"/>
  <c r="AL27" i="33"/>
  <c r="BA27" i="33" s="1"/>
  <c r="CZ26" i="33"/>
  <c r="CW26" i="33"/>
  <c r="CN26" i="33"/>
  <c r="CL26" i="33"/>
  <c r="CK26" i="33"/>
  <c r="BJ26" i="33"/>
  <c r="BC26" i="33"/>
  <c r="BE26" i="33" s="1"/>
  <c r="BB26" i="33"/>
  <c r="BH26" i="33" s="1"/>
  <c r="AZ26" i="33"/>
  <c r="AY26" i="33"/>
  <c r="AS26" i="33"/>
  <c r="AT26" i="33" s="1"/>
  <c r="AL26" i="33"/>
  <c r="BA26" i="33" s="1"/>
  <c r="CW25" i="33"/>
  <c r="CN25" i="33"/>
  <c r="CL25" i="33"/>
  <c r="CK25" i="33"/>
  <c r="BJ25" i="33"/>
  <c r="BC25" i="33"/>
  <c r="BE25" i="33" s="1"/>
  <c r="BB25" i="33"/>
  <c r="BH25" i="33" s="1"/>
  <c r="AZ25" i="33"/>
  <c r="AY25" i="33"/>
  <c r="AS25" i="33"/>
  <c r="AT25" i="33" s="1"/>
  <c r="AL25" i="33"/>
  <c r="BA25" i="33" s="1"/>
  <c r="CZ24" i="33"/>
  <c r="CW24" i="33"/>
  <c r="CN24" i="33"/>
  <c r="CL24" i="33"/>
  <c r="CK24" i="33"/>
  <c r="BJ24" i="33"/>
  <c r="BC24" i="33"/>
  <c r="BE24" i="33" s="1"/>
  <c r="BB24" i="33"/>
  <c r="AZ24" i="33"/>
  <c r="AY24" i="33"/>
  <c r="AS24" i="33"/>
  <c r="AT24" i="33" s="1"/>
  <c r="AL24" i="33"/>
  <c r="AX24" i="33" s="1"/>
  <c r="CZ23" i="33"/>
  <c r="CW23" i="33"/>
  <c r="CN23" i="33"/>
  <c r="CL23" i="33"/>
  <c r="CK23" i="33"/>
  <c r="BJ23" i="33"/>
  <c r="BC23" i="33"/>
  <c r="BB23" i="33"/>
  <c r="AZ23" i="33"/>
  <c r="AY23" i="33"/>
  <c r="AS23" i="33"/>
  <c r="AT23" i="33" s="1"/>
  <c r="AL23" i="33"/>
  <c r="BA23" i="33" s="1"/>
  <c r="CZ22" i="33"/>
  <c r="CW22" i="33"/>
  <c r="CN22" i="33"/>
  <c r="CL22" i="33"/>
  <c r="CK22" i="33"/>
  <c r="BJ22" i="33"/>
  <c r="BC22" i="33"/>
  <c r="BB22" i="33"/>
  <c r="BH22" i="33" s="1"/>
  <c r="AZ22" i="33"/>
  <c r="AY22" i="33"/>
  <c r="AS22" i="33"/>
  <c r="AT22" i="33" s="1"/>
  <c r="AL22" i="33"/>
  <c r="AX22" i="33" s="1"/>
  <c r="CW21" i="33"/>
  <c r="CN21" i="33"/>
  <c r="CL21" i="33"/>
  <c r="CK21" i="33"/>
  <c r="BJ21" i="33"/>
  <c r="BC21" i="33"/>
  <c r="BE21" i="33" s="1"/>
  <c r="BB21" i="33"/>
  <c r="BG21" i="33" s="1"/>
  <c r="AZ21" i="33"/>
  <c r="AY21" i="33"/>
  <c r="AS21" i="33"/>
  <c r="AT21" i="33" s="1"/>
  <c r="AL21" i="33"/>
  <c r="BA21" i="33" s="1"/>
  <c r="CW20" i="33"/>
  <c r="CN20" i="33"/>
  <c r="CL20" i="33"/>
  <c r="CK20" i="33"/>
  <c r="BJ20" i="33"/>
  <c r="BC20" i="33"/>
  <c r="BB20" i="33"/>
  <c r="BG20" i="33" s="1"/>
  <c r="AZ20" i="33"/>
  <c r="AY20" i="33"/>
  <c r="AS20" i="33"/>
  <c r="AL20" i="33"/>
  <c r="BA20" i="33" s="1"/>
  <c r="CW19" i="33"/>
  <c r="CN19" i="33"/>
  <c r="CL19" i="33"/>
  <c r="CK19" i="33"/>
  <c r="BJ19" i="33"/>
  <c r="BC19" i="33"/>
  <c r="BE19" i="33" s="1"/>
  <c r="BB19" i="33"/>
  <c r="AZ19" i="33"/>
  <c r="AY19" i="33"/>
  <c r="AS19" i="33"/>
  <c r="AT19" i="33" s="1"/>
  <c r="AL19" i="33"/>
  <c r="BA19" i="33" s="1"/>
  <c r="CZ18" i="33"/>
  <c r="CW18" i="33"/>
  <c r="CN18" i="33"/>
  <c r="CL18" i="33"/>
  <c r="CK18" i="33"/>
  <c r="BJ18" i="33"/>
  <c r="BC18" i="33"/>
  <c r="BE18" i="33" s="1"/>
  <c r="BB18" i="33"/>
  <c r="BH18" i="33" s="1"/>
  <c r="AZ18" i="33"/>
  <c r="AY18" i="33"/>
  <c r="AS18" i="33"/>
  <c r="AT18" i="33" s="1"/>
  <c r="AL18" i="33"/>
  <c r="AX18" i="33" s="1"/>
  <c r="CW17" i="33"/>
  <c r="CN17" i="33"/>
  <c r="CL17" i="33"/>
  <c r="CK17" i="33"/>
  <c r="BJ17" i="33"/>
  <c r="BC17" i="33"/>
  <c r="BE17" i="33" s="1"/>
  <c r="BB17" i="33"/>
  <c r="BH17" i="33" s="1"/>
  <c r="AZ17" i="33"/>
  <c r="AY17" i="33"/>
  <c r="AS17" i="33"/>
  <c r="AT17" i="33" s="1"/>
  <c r="AL17" i="33"/>
  <c r="AX17" i="33" s="1"/>
  <c r="CW16" i="33"/>
  <c r="CN16" i="33"/>
  <c r="CL16" i="33"/>
  <c r="CK16" i="33"/>
  <c r="BJ16" i="33"/>
  <c r="BC16" i="33"/>
  <c r="BE16" i="33" s="1"/>
  <c r="BB16" i="33"/>
  <c r="BG16" i="33" s="1"/>
  <c r="AZ16" i="33"/>
  <c r="AY16" i="33"/>
  <c r="AS16" i="33"/>
  <c r="AT16" i="33" s="1"/>
  <c r="AL16" i="33"/>
  <c r="BA16" i="33" s="1"/>
  <c r="CW15" i="33"/>
  <c r="CN15" i="33"/>
  <c r="CL15" i="33"/>
  <c r="CK15" i="33"/>
  <c r="BJ15" i="33"/>
  <c r="BC15" i="33"/>
  <c r="BB15" i="33"/>
  <c r="BG15" i="33" s="1"/>
  <c r="AZ15" i="33"/>
  <c r="AY15" i="33"/>
  <c r="AS15" i="33"/>
  <c r="AL15" i="33"/>
  <c r="BA15" i="33" s="1"/>
  <c r="CW14" i="33"/>
  <c r="CN14" i="33"/>
  <c r="CL14" i="33"/>
  <c r="CK14" i="33"/>
  <c r="BJ14" i="33"/>
  <c r="BC14" i="33"/>
  <c r="BE14" i="33" s="1"/>
  <c r="BB14" i="33"/>
  <c r="AZ14" i="33"/>
  <c r="AY14" i="33"/>
  <c r="AS14" i="33"/>
  <c r="AT14" i="33" s="1"/>
  <c r="AL14" i="33"/>
  <c r="BA14" i="33" s="1"/>
  <c r="CW13" i="33"/>
  <c r="CN13" i="33"/>
  <c r="CL13" i="33"/>
  <c r="CK13" i="33"/>
  <c r="BJ13" i="33"/>
  <c r="BC13" i="33"/>
  <c r="BE13" i="33" s="1"/>
  <c r="BB13" i="33"/>
  <c r="AZ13" i="33"/>
  <c r="AY13" i="33"/>
  <c r="AS13" i="33"/>
  <c r="AT13" i="33" s="1"/>
  <c r="AL13" i="33"/>
  <c r="BA13" i="33" s="1"/>
  <c r="CW12" i="33"/>
  <c r="CN12" i="33"/>
  <c r="CL12" i="33"/>
  <c r="CK12" i="33"/>
  <c r="BJ12" i="33"/>
  <c r="BC12" i="33"/>
  <c r="BB12" i="33"/>
  <c r="AZ12" i="33"/>
  <c r="AY12" i="33"/>
  <c r="AS12" i="33"/>
  <c r="AT12" i="33" s="1"/>
  <c r="AL12" i="33"/>
  <c r="BA12" i="33" s="1"/>
  <c r="CZ11" i="33"/>
  <c r="CW11" i="33"/>
  <c r="CN11" i="33"/>
  <c r="CL11" i="33"/>
  <c r="CK11" i="33"/>
  <c r="BJ11" i="33"/>
  <c r="BC11" i="33"/>
  <c r="BE11" i="33" s="1"/>
  <c r="BB11" i="33"/>
  <c r="BH11" i="33" s="1"/>
  <c r="AZ11" i="33"/>
  <c r="AY11" i="33"/>
  <c r="AS11" i="33"/>
  <c r="AT11" i="33" s="1"/>
  <c r="AL11" i="33"/>
  <c r="BA11" i="33" s="1"/>
  <c r="CW10" i="33"/>
  <c r="CN10" i="33"/>
  <c r="CL10" i="33"/>
  <c r="CK10" i="33"/>
  <c r="BJ10" i="33"/>
  <c r="BC10" i="33"/>
  <c r="BB10" i="33"/>
  <c r="BG10" i="33" s="1"/>
  <c r="AZ10" i="33"/>
  <c r="AY10" i="33"/>
  <c r="AS10" i="33"/>
  <c r="AL10" i="33"/>
  <c r="BA10" i="33" s="1"/>
  <c r="CW9" i="33"/>
  <c r="CN9" i="33"/>
  <c r="CL9" i="33"/>
  <c r="CK9" i="33"/>
  <c r="BJ9" i="33"/>
  <c r="BC9" i="33"/>
  <c r="BE9" i="33" s="1"/>
  <c r="BB9" i="33"/>
  <c r="AZ9" i="33"/>
  <c r="AY9" i="33"/>
  <c r="AS9" i="33"/>
  <c r="AT9" i="33" s="1"/>
  <c r="AL9" i="33"/>
  <c r="BA9" i="33" s="1"/>
  <c r="CW8" i="33"/>
  <c r="CN8" i="33"/>
  <c r="CL8" i="33"/>
  <c r="CK8" i="33"/>
  <c r="BJ8" i="33"/>
  <c r="BC8" i="33"/>
  <c r="BE8" i="33" s="1"/>
  <c r="BB8" i="33"/>
  <c r="BH8" i="33" s="1"/>
  <c r="AZ8" i="33"/>
  <c r="AY8" i="33"/>
  <c r="AS8" i="33"/>
  <c r="AT8" i="33" s="1"/>
  <c r="AL8" i="33"/>
  <c r="BA8" i="33" s="1"/>
  <c r="CW7" i="33"/>
  <c r="CN7" i="33"/>
  <c r="CL7" i="33"/>
  <c r="CK7" i="33"/>
  <c r="BJ7" i="33"/>
  <c r="BC7" i="33"/>
  <c r="BE7" i="33" s="1"/>
  <c r="BB7" i="33"/>
  <c r="AZ7" i="33"/>
  <c r="AY7" i="33"/>
  <c r="AS7" i="33"/>
  <c r="AT7" i="33" s="1"/>
  <c r="AL7" i="33"/>
  <c r="BA7" i="33" s="1"/>
  <c r="CW6" i="33"/>
  <c r="CN6" i="33"/>
  <c r="CL6" i="33"/>
  <c r="CK6" i="33"/>
  <c r="BJ6" i="33"/>
  <c r="BC6" i="33"/>
  <c r="BE6" i="33" s="1"/>
  <c r="BB6" i="33"/>
  <c r="BH6" i="33" s="1"/>
  <c r="AZ6" i="33"/>
  <c r="AY6" i="33"/>
  <c r="AS6" i="33"/>
  <c r="AT6" i="33" s="1"/>
  <c r="AL6" i="33"/>
  <c r="AX6" i="33" s="1"/>
  <c r="CW5" i="33"/>
  <c r="CN5" i="33"/>
  <c r="CL5" i="33"/>
  <c r="CK5" i="33"/>
  <c r="BJ5" i="33"/>
  <c r="BC5" i="33"/>
  <c r="BE5" i="33" s="1"/>
  <c r="BB5" i="33"/>
  <c r="AZ5" i="33"/>
  <c r="AY5" i="33"/>
  <c r="AS5" i="33"/>
  <c r="AT5" i="33" s="1"/>
  <c r="AL5" i="33"/>
  <c r="CW4" i="33"/>
  <c r="CN4" i="33"/>
  <c r="CL4" i="33"/>
  <c r="CK4" i="33"/>
  <c r="BJ4" i="33"/>
  <c r="BC4" i="33"/>
  <c r="BE4" i="33" s="1"/>
  <c r="BB4" i="33"/>
  <c r="AZ4" i="33"/>
  <c r="AY4" i="33"/>
  <c r="AS4" i="33"/>
  <c r="AT4" i="33" s="1"/>
  <c r="AL4" i="33"/>
  <c r="AX4" i="33" s="1"/>
  <c r="CW3" i="33"/>
  <c r="CN3" i="33"/>
  <c r="CL3" i="33"/>
  <c r="CK3" i="33"/>
  <c r="BJ3" i="33"/>
  <c r="BC3" i="33"/>
  <c r="BE3" i="33" s="1"/>
  <c r="BB3" i="33"/>
  <c r="BH3" i="33" s="1"/>
  <c r="AZ3" i="33"/>
  <c r="AY3" i="33"/>
  <c r="AS3" i="33"/>
  <c r="AT3" i="33" s="1"/>
  <c r="AL3" i="33"/>
  <c r="BA3" i="33" s="1"/>
  <c r="CW2" i="33"/>
  <c r="CN2" i="33"/>
  <c r="CL2" i="33"/>
  <c r="CK2" i="33"/>
  <c r="BJ2" i="33"/>
  <c r="BC2" i="33"/>
  <c r="BB2" i="33"/>
  <c r="BG2" i="33" s="1"/>
  <c r="AZ2" i="33"/>
  <c r="AY2" i="33"/>
  <c r="AS2" i="33"/>
  <c r="AT2" i="33" s="1"/>
  <c r="AL2" i="33"/>
  <c r="BA2" i="33" s="1"/>
  <c r="CM126" i="32"/>
  <c r="CM125" i="32"/>
  <c r="CM124" i="32"/>
  <c r="CZ121" i="32"/>
  <c r="CW121" i="32"/>
  <c r="CN121" i="32"/>
  <c r="CL121" i="32"/>
  <c r="CK121" i="32"/>
  <c r="BJ121" i="32"/>
  <c r="BC121" i="32"/>
  <c r="BE121" i="32" s="1"/>
  <c r="BB121" i="32"/>
  <c r="AZ121" i="32"/>
  <c r="AY121" i="32"/>
  <c r="AS121" i="32"/>
  <c r="AT121" i="32" s="1"/>
  <c r="AL121" i="32"/>
  <c r="BA121" i="32" s="1"/>
  <c r="CZ120" i="32"/>
  <c r="CW120" i="32"/>
  <c r="CN120" i="32"/>
  <c r="CL120" i="32"/>
  <c r="CK120" i="32"/>
  <c r="BJ120" i="32"/>
  <c r="BC120" i="32"/>
  <c r="BB120" i="32"/>
  <c r="BH120" i="32" s="1"/>
  <c r="BA120" i="32"/>
  <c r="AZ120" i="32"/>
  <c r="AY120" i="32"/>
  <c r="AS120" i="32"/>
  <c r="AT120" i="32" s="1"/>
  <c r="AL120" i="32"/>
  <c r="AX120" i="32" s="1"/>
  <c r="CZ119" i="32"/>
  <c r="CW119" i="32"/>
  <c r="CN119" i="32"/>
  <c r="CL119" i="32"/>
  <c r="CK119" i="32"/>
  <c r="BJ119" i="32"/>
  <c r="BC119" i="32"/>
  <c r="BE119" i="32" s="1"/>
  <c r="BB119" i="32"/>
  <c r="AZ119" i="32"/>
  <c r="AY119" i="32"/>
  <c r="AT119" i="32"/>
  <c r="AS119" i="32"/>
  <c r="AL119" i="32"/>
  <c r="AX119" i="32" s="1"/>
  <c r="CZ118" i="32"/>
  <c r="CW118" i="32"/>
  <c r="CN118" i="32"/>
  <c r="CL118" i="32"/>
  <c r="CK118" i="32"/>
  <c r="BJ118" i="32"/>
  <c r="BC118" i="32"/>
  <c r="BE118" i="32" s="1"/>
  <c r="BB118" i="32"/>
  <c r="BG118" i="32" s="1"/>
  <c r="AZ118" i="32"/>
  <c r="AY118" i="32"/>
  <c r="AS118" i="32"/>
  <c r="AL118" i="32"/>
  <c r="BA118" i="32" s="1"/>
  <c r="CW117" i="32"/>
  <c r="CN117" i="32"/>
  <c r="CL117" i="32"/>
  <c r="CK117" i="32"/>
  <c r="BJ117" i="32"/>
  <c r="BC117" i="32"/>
  <c r="BE117" i="32" s="1"/>
  <c r="BB117" i="32"/>
  <c r="BI117" i="32" s="1"/>
  <c r="AZ117" i="32"/>
  <c r="AY117" i="32"/>
  <c r="AS117" i="32"/>
  <c r="AT117" i="32" s="1"/>
  <c r="AL117" i="32"/>
  <c r="BA117" i="32" s="1"/>
  <c r="CW116" i="32"/>
  <c r="CR116" i="32"/>
  <c r="CN116" i="32"/>
  <c r="CL116" i="32"/>
  <c r="CK116" i="32"/>
  <c r="BJ116" i="32"/>
  <c r="BC116" i="32"/>
  <c r="BE116" i="32" s="1"/>
  <c r="BB116" i="32"/>
  <c r="BG116" i="32" s="1"/>
  <c r="AZ116" i="32"/>
  <c r="AY116" i="32"/>
  <c r="AL116" i="32"/>
  <c r="BA116" i="32" s="1"/>
  <c r="CW115" i="32"/>
  <c r="CN115" i="32"/>
  <c r="CL115" i="32"/>
  <c r="CK115" i="32"/>
  <c r="BJ115" i="32"/>
  <c r="BC115" i="32"/>
  <c r="BE115" i="32" s="1"/>
  <c r="BB115" i="32"/>
  <c r="AZ115" i="32"/>
  <c r="AY115" i="32"/>
  <c r="AS115" i="32"/>
  <c r="AT115" i="32" s="1"/>
  <c r="AL115" i="32"/>
  <c r="AX115" i="32" s="1"/>
  <c r="CW114" i="32"/>
  <c r="CN114" i="32"/>
  <c r="CL114" i="32"/>
  <c r="CK114" i="32"/>
  <c r="BJ114" i="32"/>
  <c r="BC114" i="32"/>
  <c r="BE114" i="32" s="1"/>
  <c r="BB114" i="32"/>
  <c r="BH114" i="32" s="1"/>
  <c r="AZ114" i="32"/>
  <c r="AY114" i="32"/>
  <c r="AS114" i="32"/>
  <c r="AT114" i="32" s="1"/>
  <c r="AL114" i="32"/>
  <c r="AX114" i="32" s="1"/>
  <c r="CW113" i="32"/>
  <c r="CN113" i="32"/>
  <c r="CL113" i="32"/>
  <c r="CK113" i="32"/>
  <c r="BJ113" i="32"/>
  <c r="BC113" i="32"/>
  <c r="BB113" i="32"/>
  <c r="BH113" i="32" s="1"/>
  <c r="AZ113" i="32"/>
  <c r="AY113" i="32"/>
  <c r="AS113" i="32"/>
  <c r="AT113" i="32" s="1"/>
  <c r="AL113" i="32"/>
  <c r="AX113" i="32" s="1"/>
  <c r="CZ112" i="32"/>
  <c r="CW112" i="32"/>
  <c r="CN112" i="32"/>
  <c r="CL112" i="32"/>
  <c r="CK112" i="32"/>
  <c r="BJ112" i="32"/>
  <c r="BC112" i="32"/>
  <c r="BE112" i="32" s="1"/>
  <c r="BB112" i="32"/>
  <c r="AZ112" i="32"/>
  <c r="AY112" i="32"/>
  <c r="AS112" i="32"/>
  <c r="AT112" i="32" s="1"/>
  <c r="AL112" i="32"/>
  <c r="AX112" i="32" s="1"/>
  <c r="CZ111" i="32"/>
  <c r="CW111" i="32"/>
  <c r="CN111" i="32"/>
  <c r="CL111" i="32"/>
  <c r="CK111" i="32"/>
  <c r="BJ111" i="32"/>
  <c r="BC111" i="32"/>
  <c r="BE111" i="32" s="1"/>
  <c r="BB111" i="32"/>
  <c r="BG111" i="32" s="1"/>
  <c r="AZ111" i="32"/>
  <c r="AY111" i="32"/>
  <c r="AS111" i="32"/>
  <c r="BI111" i="32" s="1"/>
  <c r="AL111" i="32"/>
  <c r="BA111" i="32" s="1"/>
  <c r="CW110" i="32"/>
  <c r="CN110" i="32"/>
  <c r="CL110" i="32"/>
  <c r="CK110" i="32"/>
  <c r="BJ110" i="32"/>
  <c r="BC110" i="32"/>
  <c r="BE110" i="32" s="1"/>
  <c r="BB110" i="32"/>
  <c r="AZ110" i="32"/>
  <c r="AY110" i="32"/>
  <c r="AS110" i="32"/>
  <c r="AT110" i="32" s="1"/>
  <c r="AL110" i="32"/>
  <c r="BA110" i="32" s="1"/>
  <c r="CZ109" i="32"/>
  <c r="CW109" i="32"/>
  <c r="CN109" i="32"/>
  <c r="CL109" i="32"/>
  <c r="CK109" i="32"/>
  <c r="BJ109" i="32"/>
  <c r="BC109" i="32"/>
  <c r="BE109" i="32" s="1"/>
  <c r="BB109" i="32"/>
  <c r="BG109" i="32" s="1"/>
  <c r="AZ109" i="32"/>
  <c r="AY109" i="32"/>
  <c r="AS109" i="32"/>
  <c r="AT109" i="32" s="1"/>
  <c r="AL109" i="32"/>
  <c r="AX109" i="32" s="1"/>
  <c r="CW108" i="32"/>
  <c r="CN108" i="32"/>
  <c r="CL108" i="32"/>
  <c r="CK108" i="32"/>
  <c r="BJ108" i="32"/>
  <c r="BC108" i="32"/>
  <c r="BE108" i="32" s="1"/>
  <c r="BB108" i="32"/>
  <c r="AZ108" i="32"/>
  <c r="AY108" i="32"/>
  <c r="AS108" i="32"/>
  <c r="AT108" i="32" s="1"/>
  <c r="AL108" i="32"/>
  <c r="BA108" i="32" s="1"/>
  <c r="CW107" i="32"/>
  <c r="CN107" i="32"/>
  <c r="CL107" i="32"/>
  <c r="CK107" i="32"/>
  <c r="BJ107" i="32"/>
  <c r="BC107" i="32"/>
  <c r="BE107" i="32" s="1"/>
  <c r="BB107" i="32"/>
  <c r="AZ107" i="32"/>
  <c r="AY107" i="32"/>
  <c r="AS107" i="32"/>
  <c r="AT107" i="32" s="1"/>
  <c r="AL107" i="32"/>
  <c r="BA107" i="32" s="1"/>
  <c r="CZ106" i="32"/>
  <c r="CW106" i="32"/>
  <c r="CN106" i="32"/>
  <c r="CL106" i="32"/>
  <c r="CK106" i="32"/>
  <c r="BJ106" i="32"/>
  <c r="BC106" i="32"/>
  <c r="BE106" i="32" s="1"/>
  <c r="BB106" i="32"/>
  <c r="BG106" i="32" s="1"/>
  <c r="AZ106" i="32"/>
  <c r="AY106" i="32"/>
  <c r="AS106" i="32"/>
  <c r="AT106" i="32" s="1"/>
  <c r="AL106" i="32"/>
  <c r="AX106" i="32" s="1"/>
  <c r="CZ105" i="32"/>
  <c r="CW105" i="32"/>
  <c r="CN105" i="32"/>
  <c r="CL105" i="32"/>
  <c r="CK105" i="32"/>
  <c r="BJ105" i="32"/>
  <c r="BC105" i="32"/>
  <c r="BE105" i="32" s="1"/>
  <c r="BB105" i="32"/>
  <c r="AZ105" i="32"/>
  <c r="AY105" i="32"/>
  <c r="AS105" i="32"/>
  <c r="AT105" i="32" s="1"/>
  <c r="AL105" i="32"/>
  <c r="CW104" i="32"/>
  <c r="CN104" i="32"/>
  <c r="CL104" i="32"/>
  <c r="CK104" i="32"/>
  <c r="BJ104" i="32"/>
  <c r="BC104" i="32"/>
  <c r="BE104" i="32" s="1"/>
  <c r="BB104" i="32"/>
  <c r="AZ104" i="32"/>
  <c r="AY104" i="32"/>
  <c r="AS104" i="32"/>
  <c r="AT104" i="32" s="1"/>
  <c r="AL104" i="32"/>
  <c r="AX104" i="32" s="1"/>
  <c r="CZ103" i="32"/>
  <c r="CW103" i="32"/>
  <c r="CN103" i="32"/>
  <c r="CL103" i="32"/>
  <c r="CK103" i="32"/>
  <c r="BJ103" i="32"/>
  <c r="BC103" i="32"/>
  <c r="BE103" i="32" s="1"/>
  <c r="BB103" i="32"/>
  <c r="AZ103" i="32"/>
  <c r="AY103" i="32"/>
  <c r="AS103" i="32"/>
  <c r="AT103" i="32" s="1"/>
  <c r="AL103" i="32"/>
  <c r="BA103" i="32" s="1"/>
  <c r="CZ102" i="32"/>
  <c r="CW102" i="32"/>
  <c r="CN102" i="32"/>
  <c r="CL102" i="32"/>
  <c r="CK102" i="32"/>
  <c r="BJ102" i="32"/>
  <c r="BC102" i="32"/>
  <c r="BE102" i="32" s="1"/>
  <c r="BB102" i="32"/>
  <c r="BH102" i="32" s="1"/>
  <c r="AZ102" i="32"/>
  <c r="AY102" i="32"/>
  <c r="AS102" i="32"/>
  <c r="AT102" i="32" s="1"/>
  <c r="AL102" i="32"/>
  <c r="BA102" i="32" s="1"/>
  <c r="CW101" i="32"/>
  <c r="CN101" i="32"/>
  <c r="CL101" i="32"/>
  <c r="CK101" i="32"/>
  <c r="BJ101" i="32"/>
  <c r="BC101" i="32"/>
  <c r="BE101" i="32" s="1"/>
  <c r="BB101" i="32"/>
  <c r="BH101" i="32" s="1"/>
  <c r="AZ101" i="32"/>
  <c r="AY101" i="32"/>
  <c r="AS101" i="32"/>
  <c r="AT101" i="32" s="1"/>
  <c r="AL101" i="32"/>
  <c r="BA101" i="32" s="1"/>
  <c r="CZ100" i="32"/>
  <c r="CW100" i="32"/>
  <c r="CN100" i="32"/>
  <c r="CL100" i="32"/>
  <c r="CK100" i="32"/>
  <c r="BJ100" i="32"/>
  <c r="BC100" i="32"/>
  <c r="BE100" i="32" s="1"/>
  <c r="BB100" i="32"/>
  <c r="BH100" i="32" s="1"/>
  <c r="AZ100" i="32"/>
  <c r="AY100" i="32"/>
  <c r="AS100" i="32"/>
  <c r="AT100" i="32" s="1"/>
  <c r="AL100" i="32"/>
  <c r="CW99" i="32"/>
  <c r="CT99" i="32"/>
  <c r="CR99" i="32"/>
  <c r="CN99" i="32"/>
  <c r="CL99" i="32"/>
  <c r="CK99" i="32"/>
  <c r="BJ99" i="32"/>
  <c r="BC99" i="32"/>
  <c r="BE99" i="32" s="1"/>
  <c r="BB99" i="32"/>
  <c r="BG99" i="32" s="1"/>
  <c r="BA99" i="32"/>
  <c r="AZ99" i="32"/>
  <c r="AY99" i="32"/>
  <c r="AX99" i="32"/>
  <c r="CW98" i="32"/>
  <c r="CN98" i="32"/>
  <c r="CL98" i="32"/>
  <c r="CK98" i="32"/>
  <c r="BJ98" i="32"/>
  <c r="BC98" i="32"/>
  <c r="BE98" i="32" s="1"/>
  <c r="BB98" i="32"/>
  <c r="BG98" i="32" s="1"/>
  <c r="AZ98" i="32"/>
  <c r="AY98" i="32"/>
  <c r="AS98" i="32"/>
  <c r="AT98" i="32" s="1"/>
  <c r="AL98" i="32"/>
  <c r="BA98" i="32" s="1"/>
  <c r="CZ97" i="32"/>
  <c r="CW97" i="32"/>
  <c r="CN97" i="32"/>
  <c r="CL97" i="32"/>
  <c r="CK97" i="32"/>
  <c r="BJ97" i="32"/>
  <c r="BC97" i="32"/>
  <c r="BB97" i="32"/>
  <c r="AZ97" i="32"/>
  <c r="AY97" i="32"/>
  <c r="AS97" i="32"/>
  <c r="AT97" i="32" s="1"/>
  <c r="AL97" i="32"/>
  <c r="AX97" i="32" s="1"/>
  <c r="CZ96" i="32"/>
  <c r="CW96" i="32"/>
  <c r="CN96" i="32"/>
  <c r="CL96" i="32"/>
  <c r="CK96" i="32"/>
  <c r="BJ96" i="32"/>
  <c r="BC96" i="32"/>
  <c r="BE96" i="32" s="1"/>
  <c r="BB96" i="32"/>
  <c r="AZ96" i="32"/>
  <c r="AY96" i="32"/>
  <c r="AS96" i="32"/>
  <c r="AT96" i="32" s="1"/>
  <c r="AL96" i="32"/>
  <c r="BA96" i="32" s="1"/>
  <c r="CZ95" i="32"/>
  <c r="CW95" i="32"/>
  <c r="CN95" i="32"/>
  <c r="CL95" i="32"/>
  <c r="CK95" i="32"/>
  <c r="BJ95" i="32"/>
  <c r="BC95" i="32"/>
  <c r="BE95" i="32" s="1"/>
  <c r="BB95" i="32"/>
  <c r="BH95" i="32" s="1"/>
  <c r="AZ95" i="32"/>
  <c r="AY95" i="32"/>
  <c r="AS95" i="32"/>
  <c r="AT95" i="32" s="1"/>
  <c r="AL95" i="32"/>
  <c r="BA95" i="32" s="1"/>
  <c r="CZ94" i="32"/>
  <c r="CW94" i="32"/>
  <c r="CL94" i="32"/>
  <c r="CK94" i="32"/>
  <c r="BJ94" i="32"/>
  <c r="BC94" i="32"/>
  <c r="BE94" i="32" s="1"/>
  <c r="BB94" i="32"/>
  <c r="AZ94" i="32"/>
  <c r="AY94" i="32"/>
  <c r="AS94" i="32"/>
  <c r="AT94" i="32" s="1"/>
  <c r="AL94" i="32"/>
  <c r="BA94" i="32" s="1"/>
  <c r="CW93" i="32"/>
  <c r="CN93" i="32"/>
  <c r="CL93" i="32"/>
  <c r="CK93" i="32"/>
  <c r="BJ93" i="32"/>
  <c r="BC93" i="32"/>
  <c r="BE93" i="32" s="1"/>
  <c r="BB93" i="32"/>
  <c r="BH93" i="32" s="1"/>
  <c r="AZ93" i="32"/>
  <c r="AY93" i="32"/>
  <c r="AS93" i="32"/>
  <c r="AT93" i="32" s="1"/>
  <c r="AL93" i="32"/>
  <c r="BA93" i="32" s="1"/>
  <c r="CZ92" i="32"/>
  <c r="CW92" i="32"/>
  <c r="CN92" i="32"/>
  <c r="CL92" i="32"/>
  <c r="CK92" i="32"/>
  <c r="BJ92" i="32"/>
  <c r="BC92" i="32"/>
  <c r="BD92" i="32" s="1"/>
  <c r="BB92" i="32"/>
  <c r="BH92" i="32" s="1"/>
  <c r="BA92" i="32"/>
  <c r="AZ92" i="32"/>
  <c r="AY92" i="32"/>
  <c r="AS92" i="32"/>
  <c r="AT92" i="32" s="1"/>
  <c r="AL92" i="32"/>
  <c r="AX92" i="32" s="1"/>
  <c r="CW91" i="32"/>
  <c r="CN91" i="32"/>
  <c r="CL91" i="32"/>
  <c r="CK91" i="32"/>
  <c r="BJ91" i="32"/>
  <c r="BC91" i="32"/>
  <c r="BE91" i="32" s="1"/>
  <c r="BB91" i="32"/>
  <c r="BH91" i="32" s="1"/>
  <c r="AZ91" i="32"/>
  <c r="AY91" i="32"/>
  <c r="AS91" i="32"/>
  <c r="AT91" i="32" s="1"/>
  <c r="AL91" i="32"/>
  <c r="BA91" i="32" s="1"/>
  <c r="CZ90" i="32"/>
  <c r="CW90" i="32"/>
  <c r="CN90" i="32"/>
  <c r="CL90" i="32"/>
  <c r="CK90" i="32"/>
  <c r="BJ90" i="32"/>
  <c r="BC90" i="32"/>
  <c r="BE90" i="32" s="1"/>
  <c r="BB90" i="32"/>
  <c r="BH90" i="32" s="1"/>
  <c r="AZ90" i="32"/>
  <c r="AY90" i="32"/>
  <c r="AS90" i="32"/>
  <c r="AL90" i="32"/>
  <c r="CZ89" i="32"/>
  <c r="CW89" i="32"/>
  <c r="CN89" i="32"/>
  <c r="CL89" i="32"/>
  <c r="CK89" i="32"/>
  <c r="BJ89" i="32"/>
  <c r="BE89" i="32"/>
  <c r="BC89" i="32"/>
  <c r="BB89" i="32"/>
  <c r="AZ89" i="32"/>
  <c r="AY89" i="32"/>
  <c r="AS89" i="32"/>
  <c r="AT89" i="32" s="1"/>
  <c r="AL89" i="32"/>
  <c r="BA89" i="32" s="1"/>
  <c r="CW88" i="32"/>
  <c r="CN88" i="32"/>
  <c r="CL88" i="32"/>
  <c r="CK88" i="32"/>
  <c r="BJ88" i="32"/>
  <c r="BC88" i="32"/>
  <c r="BE88" i="32" s="1"/>
  <c r="BB88" i="32"/>
  <c r="AZ88" i="32"/>
  <c r="AY88" i="32"/>
  <c r="AS88" i="32"/>
  <c r="AT88" i="32" s="1"/>
  <c r="AL88" i="32"/>
  <c r="BA88" i="32" s="1"/>
  <c r="CW87" i="32"/>
  <c r="CN87" i="32"/>
  <c r="CL87" i="32"/>
  <c r="CK87" i="32"/>
  <c r="BJ87" i="32"/>
  <c r="BC87" i="32"/>
  <c r="BE87" i="32" s="1"/>
  <c r="BB87" i="32"/>
  <c r="AZ87" i="32"/>
  <c r="AY87" i="32"/>
  <c r="AS87" i="32"/>
  <c r="AT87" i="32" s="1"/>
  <c r="AL87" i="32"/>
  <c r="CZ79" i="32"/>
  <c r="CW79" i="32"/>
  <c r="CN79" i="32"/>
  <c r="CL79" i="32"/>
  <c r="CK79" i="32"/>
  <c r="BJ79" i="32"/>
  <c r="BC79" i="32"/>
  <c r="BE79" i="32" s="1"/>
  <c r="BB79" i="32"/>
  <c r="AZ79" i="32"/>
  <c r="AY79" i="32"/>
  <c r="AS79" i="32"/>
  <c r="AT79" i="32" s="1"/>
  <c r="AL79" i="32"/>
  <c r="BA79" i="32" s="1"/>
  <c r="CZ78" i="32"/>
  <c r="CW78" i="32"/>
  <c r="CN78" i="32"/>
  <c r="CL78" i="32"/>
  <c r="CK78" i="32"/>
  <c r="BJ78" i="32"/>
  <c r="BC78" i="32"/>
  <c r="BE78" i="32" s="1"/>
  <c r="BB78" i="32"/>
  <c r="BG78" i="32" s="1"/>
  <c r="AZ78" i="32"/>
  <c r="AY78" i="32"/>
  <c r="AS78" i="32"/>
  <c r="AT78" i="32" s="1"/>
  <c r="AL78" i="32"/>
  <c r="AX78" i="32" s="1"/>
  <c r="CZ77" i="32"/>
  <c r="CW77" i="32"/>
  <c r="CN77" i="32"/>
  <c r="CL77" i="32"/>
  <c r="CK77" i="32"/>
  <c r="BJ77" i="32"/>
  <c r="BC77" i="32"/>
  <c r="BE77" i="32" s="1"/>
  <c r="BB77" i="32"/>
  <c r="BH77" i="32" s="1"/>
  <c r="AZ77" i="32"/>
  <c r="AY77" i="32"/>
  <c r="AS77" i="32"/>
  <c r="AT77" i="32" s="1"/>
  <c r="AL77" i="32"/>
  <c r="CW76" i="32"/>
  <c r="CN76" i="32"/>
  <c r="CL76" i="32"/>
  <c r="CK76" i="32"/>
  <c r="BJ76" i="32"/>
  <c r="BC76" i="32"/>
  <c r="BE76" i="32" s="1"/>
  <c r="BB76" i="32"/>
  <c r="AZ76" i="32"/>
  <c r="AY76" i="32"/>
  <c r="AS76" i="32"/>
  <c r="AT76" i="32" s="1"/>
  <c r="AL76" i="32"/>
  <c r="AX76" i="32" s="1"/>
  <c r="CZ75" i="32"/>
  <c r="CW75" i="32"/>
  <c r="CN75" i="32"/>
  <c r="CL75" i="32"/>
  <c r="CK75" i="32"/>
  <c r="BJ75" i="32"/>
  <c r="BC75" i="32"/>
  <c r="BE75" i="32" s="1"/>
  <c r="BB75" i="32"/>
  <c r="AZ75" i="32"/>
  <c r="AY75" i="32"/>
  <c r="AS75" i="32"/>
  <c r="AT75" i="32" s="1"/>
  <c r="AL75" i="32"/>
  <c r="BA75" i="32" s="1"/>
  <c r="CW74" i="32"/>
  <c r="CN74" i="32"/>
  <c r="CL74" i="32"/>
  <c r="CK74" i="32"/>
  <c r="BJ74" i="32"/>
  <c r="BE74" i="32"/>
  <c r="BC74" i="32"/>
  <c r="BB74" i="32"/>
  <c r="BI74" i="32" s="1"/>
  <c r="AZ74" i="32"/>
  <c r="AY74" i="32"/>
  <c r="AS74" i="32"/>
  <c r="AT74" i="32" s="1"/>
  <c r="AL74" i="32"/>
  <c r="BA74" i="32" s="1"/>
  <c r="CZ73" i="32"/>
  <c r="CW73" i="32"/>
  <c r="CT73" i="32"/>
  <c r="CN73" i="32"/>
  <c r="CL73" i="32"/>
  <c r="CK73" i="32"/>
  <c r="BJ73" i="32"/>
  <c r="BC73" i="32"/>
  <c r="BE73" i="32" s="1"/>
  <c r="BB73" i="32"/>
  <c r="AZ73" i="32"/>
  <c r="AY73" i="32"/>
  <c r="AS73" i="32"/>
  <c r="AT73" i="32" s="1"/>
  <c r="AL73" i="32"/>
  <c r="AX73" i="32" s="1"/>
  <c r="CZ72" i="32"/>
  <c r="CW72" i="32"/>
  <c r="CN72" i="32"/>
  <c r="CL72" i="32"/>
  <c r="CK72" i="32"/>
  <c r="BJ72" i="32"/>
  <c r="BC72" i="32"/>
  <c r="BE72" i="32" s="1"/>
  <c r="BB72" i="32"/>
  <c r="AZ72" i="32"/>
  <c r="AY72" i="32"/>
  <c r="AS72" i="32"/>
  <c r="AT72" i="32" s="1"/>
  <c r="AL72" i="32"/>
  <c r="BA72" i="32" s="1"/>
  <c r="CZ71" i="32"/>
  <c r="CW71" i="32"/>
  <c r="CN71" i="32"/>
  <c r="CL71" i="32"/>
  <c r="CK71" i="32"/>
  <c r="BJ71" i="32"/>
  <c r="BC71" i="32"/>
  <c r="BB71" i="32"/>
  <c r="BH71" i="32" s="1"/>
  <c r="AZ71" i="32"/>
  <c r="AY71" i="32"/>
  <c r="AS71" i="32"/>
  <c r="AT71" i="32" s="1"/>
  <c r="AL71" i="32"/>
  <c r="AX71" i="32" s="1"/>
  <c r="CZ70" i="32"/>
  <c r="CW70" i="32"/>
  <c r="CN70" i="32"/>
  <c r="CL70" i="32"/>
  <c r="CK70" i="32"/>
  <c r="BJ70" i="32"/>
  <c r="BC70" i="32"/>
  <c r="BE70" i="32" s="1"/>
  <c r="BB70" i="32"/>
  <c r="AZ70" i="32"/>
  <c r="AY70" i="32"/>
  <c r="AT70" i="32"/>
  <c r="AS70" i="32"/>
  <c r="AL70" i="32"/>
  <c r="AX70" i="32" s="1"/>
  <c r="CW69" i="32"/>
  <c r="CT69" i="32"/>
  <c r="CN69" i="32"/>
  <c r="CL69" i="32"/>
  <c r="CK69" i="32"/>
  <c r="BJ69" i="32"/>
  <c r="BC69" i="32"/>
  <c r="BE69" i="32" s="1"/>
  <c r="BB69" i="32"/>
  <c r="BG69" i="32" s="1"/>
  <c r="AZ69" i="32"/>
  <c r="AY69" i="32"/>
  <c r="AS69" i="32"/>
  <c r="AT69" i="32" s="1"/>
  <c r="CZ68" i="32"/>
  <c r="CW68" i="32"/>
  <c r="CN68" i="32"/>
  <c r="CL68" i="32"/>
  <c r="CK68" i="32"/>
  <c r="BJ68" i="32"/>
  <c r="BC68" i="32"/>
  <c r="BE68" i="32" s="1"/>
  <c r="BB68" i="32"/>
  <c r="AZ68" i="32"/>
  <c r="AY68" i="32"/>
  <c r="AS68" i="32"/>
  <c r="AT68" i="32" s="1"/>
  <c r="AL68" i="32"/>
  <c r="AX68" i="32" s="1"/>
  <c r="CW67" i="32"/>
  <c r="CN67" i="32"/>
  <c r="CL67" i="32"/>
  <c r="CK67" i="32"/>
  <c r="BJ67" i="32"/>
  <c r="BC67" i="32"/>
  <c r="BE67" i="32" s="1"/>
  <c r="BB67" i="32"/>
  <c r="BG67" i="32" s="1"/>
  <c r="AZ67" i="32"/>
  <c r="AY67" i="32"/>
  <c r="AS67" i="32"/>
  <c r="AT67" i="32" s="1"/>
  <c r="AL67" i="32"/>
  <c r="CW66" i="32"/>
  <c r="CT66" i="32"/>
  <c r="CN66" i="32"/>
  <c r="CL66" i="32"/>
  <c r="CK66" i="32"/>
  <c r="BJ66" i="32"/>
  <c r="BC66" i="32"/>
  <c r="BB66" i="32"/>
  <c r="BI66" i="32" s="1"/>
  <c r="AZ66" i="32"/>
  <c r="AY66" i="32"/>
  <c r="AS66" i="32"/>
  <c r="AT66" i="32" s="1"/>
  <c r="AL66" i="32"/>
  <c r="BA66" i="32" s="1"/>
  <c r="CW65" i="32"/>
  <c r="CN65" i="32"/>
  <c r="CL65" i="32"/>
  <c r="CK65" i="32"/>
  <c r="BJ65" i="32"/>
  <c r="BC65" i="32"/>
  <c r="BB65" i="32"/>
  <c r="AZ65" i="32"/>
  <c r="AY65" i="32"/>
  <c r="AS65" i="32"/>
  <c r="AT65" i="32" s="1"/>
  <c r="AL65" i="32"/>
  <c r="BA65" i="32" s="1"/>
  <c r="CW64" i="32"/>
  <c r="CN64" i="32"/>
  <c r="CL64" i="32"/>
  <c r="CK64" i="32"/>
  <c r="BJ64" i="32"/>
  <c r="BC64" i="32"/>
  <c r="BE64" i="32" s="1"/>
  <c r="BB64" i="32"/>
  <c r="AZ64" i="32"/>
  <c r="AY64" i="32"/>
  <c r="AS64" i="32"/>
  <c r="AT64" i="32" s="1"/>
  <c r="AL64" i="32"/>
  <c r="CZ63" i="32"/>
  <c r="CW63" i="32"/>
  <c r="CN63" i="32"/>
  <c r="CL63" i="32"/>
  <c r="CK63" i="32"/>
  <c r="BJ63" i="32"/>
  <c r="BC63" i="32"/>
  <c r="BE63" i="32" s="1"/>
  <c r="BB63" i="32"/>
  <c r="AZ63" i="32"/>
  <c r="AY63" i="32"/>
  <c r="AS63" i="32"/>
  <c r="AT63" i="32" s="1"/>
  <c r="AL63" i="32"/>
  <c r="BA63" i="32" s="1"/>
  <c r="CZ62" i="32"/>
  <c r="CW62" i="32"/>
  <c r="CN62" i="32"/>
  <c r="CL62" i="32"/>
  <c r="CK62" i="32"/>
  <c r="BJ62" i="32"/>
  <c r="BC62" i="32"/>
  <c r="BE62" i="32" s="1"/>
  <c r="BB62" i="32"/>
  <c r="BH62" i="32" s="1"/>
  <c r="AZ62" i="32"/>
  <c r="AY62" i="32"/>
  <c r="AS62" i="32"/>
  <c r="AT62" i="32" s="1"/>
  <c r="AL62" i="32"/>
  <c r="BA62" i="32" s="1"/>
  <c r="CW61" i="32"/>
  <c r="CN61" i="32"/>
  <c r="CL61" i="32"/>
  <c r="CK61" i="32"/>
  <c r="BJ61" i="32"/>
  <c r="BC61" i="32"/>
  <c r="BB61" i="32"/>
  <c r="BH61" i="32" s="1"/>
  <c r="AZ61" i="32"/>
  <c r="AY61" i="32"/>
  <c r="AS61" i="32"/>
  <c r="AT61" i="32" s="1"/>
  <c r="AL61" i="32"/>
  <c r="AX61" i="32" s="1"/>
  <c r="CW60" i="32"/>
  <c r="CN60" i="32"/>
  <c r="CL60" i="32"/>
  <c r="CK60" i="32"/>
  <c r="BJ60" i="32"/>
  <c r="BC60" i="32"/>
  <c r="BE60" i="32" s="1"/>
  <c r="BB60" i="32"/>
  <c r="BH60" i="32" s="1"/>
  <c r="AZ60" i="32"/>
  <c r="AY60" i="32"/>
  <c r="AS60" i="32"/>
  <c r="AT60" i="32" s="1"/>
  <c r="AL60" i="32"/>
  <c r="BA60" i="32" s="1"/>
  <c r="CW59" i="32"/>
  <c r="CN59" i="32"/>
  <c r="CL59" i="32"/>
  <c r="CK59" i="32"/>
  <c r="BJ59" i="32"/>
  <c r="BC59" i="32"/>
  <c r="BE59" i="32" s="1"/>
  <c r="BB59" i="32"/>
  <c r="BH59" i="32" s="1"/>
  <c r="AZ59" i="32"/>
  <c r="AY59" i="32"/>
  <c r="AS59" i="32"/>
  <c r="AT59" i="32" s="1"/>
  <c r="AL59" i="32"/>
  <c r="AX59" i="32" s="1"/>
  <c r="CW58" i="32"/>
  <c r="CN58" i="32"/>
  <c r="CL58" i="32"/>
  <c r="CK58" i="32"/>
  <c r="BJ58" i="32"/>
  <c r="BC58" i="32"/>
  <c r="BE58" i="32" s="1"/>
  <c r="BB58" i="32"/>
  <c r="BH58" i="32" s="1"/>
  <c r="AZ58" i="32"/>
  <c r="AY58" i="32"/>
  <c r="AS58" i="32"/>
  <c r="AT58" i="32" s="1"/>
  <c r="AL58" i="32"/>
  <c r="BA58" i="32" s="1"/>
  <c r="CW57" i="32"/>
  <c r="CT57" i="32"/>
  <c r="CR57" i="32"/>
  <c r="CN57" i="32"/>
  <c r="CL57" i="32"/>
  <c r="CK57" i="32"/>
  <c r="BJ57" i="32"/>
  <c r="BC57" i="32"/>
  <c r="BE57" i="32" s="1"/>
  <c r="BB57" i="32"/>
  <c r="AZ57" i="32"/>
  <c r="AY57" i="32"/>
  <c r="AS57" i="32"/>
  <c r="AT57" i="32" s="1"/>
  <c r="AL57" i="32"/>
  <c r="BA57" i="32" s="1"/>
  <c r="CZ56" i="32"/>
  <c r="CW56" i="32"/>
  <c r="CN56" i="32"/>
  <c r="CL56" i="32"/>
  <c r="CK56" i="32"/>
  <c r="BJ56" i="32"/>
  <c r="BC56" i="32"/>
  <c r="BE56" i="32" s="1"/>
  <c r="BB56" i="32"/>
  <c r="BH56" i="32" s="1"/>
  <c r="AZ56" i="32"/>
  <c r="AY56" i="32"/>
  <c r="AS56" i="32"/>
  <c r="AT56" i="32" s="1"/>
  <c r="AL56" i="32"/>
  <c r="AX56" i="32" s="1"/>
  <c r="CW55" i="32"/>
  <c r="CN55" i="32"/>
  <c r="CL55" i="32"/>
  <c r="CK55" i="32"/>
  <c r="BJ55" i="32"/>
  <c r="BC55" i="32"/>
  <c r="BE55" i="32" s="1"/>
  <c r="BB55" i="32"/>
  <c r="BH55" i="32" s="1"/>
  <c r="AZ55" i="32"/>
  <c r="AY55" i="32"/>
  <c r="AS55" i="32"/>
  <c r="AT55" i="32" s="1"/>
  <c r="AL55" i="32"/>
  <c r="BA55" i="32" s="1"/>
  <c r="CZ54" i="32"/>
  <c r="CW54" i="32"/>
  <c r="CN54" i="32"/>
  <c r="CL54" i="32"/>
  <c r="CK54" i="32"/>
  <c r="BJ54" i="32"/>
  <c r="BC54" i="32"/>
  <c r="BE54" i="32" s="1"/>
  <c r="BB54" i="32"/>
  <c r="AZ54" i="32"/>
  <c r="AY54" i="32"/>
  <c r="AS54" i="32"/>
  <c r="AT54" i="32" s="1"/>
  <c r="AL54" i="32"/>
  <c r="AX54" i="32" s="1"/>
  <c r="CW53" i="32"/>
  <c r="CN53" i="32"/>
  <c r="CL53" i="32"/>
  <c r="CK53" i="32"/>
  <c r="BJ53" i="32"/>
  <c r="BH53" i="32"/>
  <c r="BC53" i="32"/>
  <c r="BE53" i="32" s="1"/>
  <c r="BB53" i="32"/>
  <c r="BG53" i="32" s="1"/>
  <c r="AZ53" i="32"/>
  <c r="AY53" i="32"/>
  <c r="AS53" i="32"/>
  <c r="AT53" i="32" s="1"/>
  <c r="AL53" i="32"/>
  <c r="BA53" i="32" s="1"/>
  <c r="CZ52" i="32"/>
  <c r="CW52" i="32"/>
  <c r="CN52" i="32"/>
  <c r="CL52" i="32"/>
  <c r="CK52" i="32"/>
  <c r="BJ52" i="32"/>
  <c r="BC52" i="32"/>
  <c r="BE52" i="32" s="1"/>
  <c r="BB52" i="32"/>
  <c r="AZ52" i="32"/>
  <c r="AY52" i="32"/>
  <c r="AS52" i="32"/>
  <c r="AT52" i="32" s="1"/>
  <c r="AL52" i="32"/>
  <c r="BA52" i="32" s="1"/>
  <c r="CZ51" i="32"/>
  <c r="CW51" i="32"/>
  <c r="CN51" i="32"/>
  <c r="CL51" i="32"/>
  <c r="CK51" i="32"/>
  <c r="BJ51" i="32"/>
  <c r="BE51" i="32"/>
  <c r="BC51" i="32"/>
  <c r="BB51" i="32"/>
  <c r="BH51" i="32" s="1"/>
  <c r="AZ51" i="32"/>
  <c r="AY51" i="32"/>
  <c r="AS51" i="32"/>
  <c r="AT51" i="32" s="1"/>
  <c r="AL51" i="32"/>
  <c r="BA51" i="32" s="1"/>
  <c r="CW50" i="32"/>
  <c r="CN50" i="32"/>
  <c r="CL50" i="32"/>
  <c r="CK50" i="32"/>
  <c r="BJ50" i="32"/>
  <c r="BC50" i="32"/>
  <c r="BE50" i="32" s="1"/>
  <c r="BB50" i="32"/>
  <c r="BH50" i="32" s="1"/>
  <c r="AZ50" i="32"/>
  <c r="AY50" i="32"/>
  <c r="AS50" i="32"/>
  <c r="AT50" i="32" s="1"/>
  <c r="AL50" i="32"/>
  <c r="BA50" i="32" s="1"/>
  <c r="CW49" i="32"/>
  <c r="CN49" i="32"/>
  <c r="CL49" i="32"/>
  <c r="CK49" i="32"/>
  <c r="BJ49" i="32"/>
  <c r="BC49" i="32"/>
  <c r="BE49" i="32" s="1"/>
  <c r="BB49" i="32"/>
  <c r="AZ49" i="32"/>
  <c r="AY49" i="32"/>
  <c r="AS49" i="32"/>
  <c r="AT49" i="32" s="1"/>
  <c r="AL49" i="32"/>
  <c r="BA49" i="32" s="1"/>
  <c r="CW48" i="32"/>
  <c r="CN48" i="32"/>
  <c r="CL48" i="32"/>
  <c r="CK48" i="32"/>
  <c r="BJ48" i="32"/>
  <c r="BC48" i="32"/>
  <c r="BE48" i="32" s="1"/>
  <c r="BB48" i="32"/>
  <c r="AZ48" i="32"/>
  <c r="AY48" i="32"/>
  <c r="AS48" i="32"/>
  <c r="AT48" i="32" s="1"/>
  <c r="AL48" i="32"/>
  <c r="BA48" i="32" s="1"/>
  <c r="CZ47" i="32"/>
  <c r="CW47" i="32"/>
  <c r="CN47" i="32"/>
  <c r="CL47" i="32"/>
  <c r="CK47" i="32"/>
  <c r="BJ47" i="32"/>
  <c r="BC47" i="32"/>
  <c r="BE47" i="32" s="1"/>
  <c r="BB47" i="32"/>
  <c r="BH47" i="32" s="1"/>
  <c r="AZ47" i="32"/>
  <c r="AY47" i="32"/>
  <c r="AS47" i="32"/>
  <c r="AT47" i="32" s="1"/>
  <c r="AL47" i="32"/>
  <c r="BA47" i="32" s="1"/>
  <c r="CZ46" i="32"/>
  <c r="CW46" i="32"/>
  <c r="CN46" i="32"/>
  <c r="CL46" i="32"/>
  <c r="CK46" i="32"/>
  <c r="BJ46" i="32"/>
  <c r="BC46" i="32"/>
  <c r="BE46" i="32" s="1"/>
  <c r="BB46" i="32"/>
  <c r="AZ46" i="32"/>
  <c r="AY46" i="32"/>
  <c r="AS46" i="32"/>
  <c r="AT46" i="32" s="1"/>
  <c r="AL46" i="32"/>
  <c r="AX46" i="32" s="1"/>
  <c r="CZ45" i="32"/>
  <c r="CW45" i="32"/>
  <c r="CN45" i="32"/>
  <c r="CL45" i="32"/>
  <c r="CK45" i="32"/>
  <c r="BJ45" i="32"/>
  <c r="BC45" i="32"/>
  <c r="BB45" i="32"/>
  <c r="BH45" i="32" s="1"/>
  <c r="AZ45" i="32"/>
  <c r="AY45" i="32"/>
  <c r="AS45" i="32"/>
  <c r="AT45" i="32" s="1"/>
  <c r="AL45" i="32"/>
  <c r="BA45" i="32" s="1"/>
  <c r="CW36" i="32"/>
  <c r="CN36" i="32"/>
  <c r="CL36" i="32"/>
  <c r="CK36" i="32"/>
  <c r="BJ36" i="32"/>
  <c r="BC36" i="32"/>
  <c r="BE36" i="32" s="1"/>
  <c r="BB36" i="32"/>
  <c r="AZ36" i="32"/>
  <c r="AY36" i="32"/>
  <c r="AS36" i="32"/>
  <c r="AT36" i="32" s="1"/>
  <c r="AL36" i="32"/>
  <c r="BA36" i="32" s="1"/>
  <c r="CW35" i="32"/>
  <c r="CT35" i="32"/>
  <c r="CR35" i="32"/>
  <c r="CN35" i="32"/>
  <c r="CL35" i="32"/>
  <c r="CK35" i="32"/>
  <c r="BJ35" i="32"/>
  <c r="BC35" i="32"/>
  <c r="BE35" i="32" s="1"/>
  <c r="BB35" i="32"/>
  <c r="AZ35" i="32"/>
  <c r="AY35" i="32"/>
  <c r="AS35" i="32"/>
  <c r="AT35" i="32" s="1"/>
  <c r="AL35" i="32"/>
  <c r="AX35" i="32" s="1"/>
  <c r="CW34" i="32"/>
  <c r="CN34" i="32"/>
  <c r="CL34" i="32"/>
  <c r="CK34" i="32"/>
  <c r="BJ34" i="32"/>
  <c r="BC34" i="32"/>
  <c r="BE34" i="32" s="1"/>
  <c r="BB34" i="32"/>
  <c r="AZ34" i="32"/>
  <c r="AY34" i="32"/>
  <c r="AS34" i="32"/>
  <c r="AT34" i="32" s="1"/>
  <c r="AL34" i="32"/>
  <c r="CZ33" i="32"/>
  <c r="CW33" i="32"/>
  <c r="CN33" i="32"/>
  <c r="CL33" i="32"/>
  <c r="CK33" i="32"/>
  <c r="BJ33" i="32"/>
  <c r="BC33" i="32"/>
  <c r="BB33" i="32"/>
  <c r="AZ33" i="32"/>
  <c r="AY33" i="32"/>
  <c r="AT33" i="32"/>
  <c r="AS33" i="32"/>
  <c r="AL33" i="32"/>
  <c r="BA33" i="32" s="1"/>
  <c r="CZ32" i="32"/>
  <c r="CW32" i="32"/>
  <c r="CN32" i="32"/>
  <c r="CL32" i="32"/>
  <c r="CK32" i="32"/>
  <c r="BJ32" i="32"/>
  <c r="BC32" i="32"/>
  <c r="BD32" i="32" s="1"/>
  <c r="BB32" i="32"/>
  <c r="BH32" i="32" s="1"/>
  <c r="BA32" i="32"/>
  <c r="AZ32" i="32"/>
  <c r="AY32" i="32"/>
  <c r="AS32" i="32"/>
  <c r="AT32" i="32" s="1"/>
  <c r="AL32" i="32"/>
  <c r="AX32" i="32" s="1"/>
  <c r="CW31" i="32"/>
  <c r="CN31" i="32"/>
  <c r="CL31" i="32"/>
  <c r="CK31" i="32"/>
  <c r="BJ31" i="32"/>
  <c r="BC31" i="32"/>
  <c r="BE31" i="32" s="1"/>
  <c r="BB31" i="32"/>
  <c r="BH31" i="32" s="1"/>
  <c r="AZ31" i="32"/>
  <c r="AY31" i="32"/>
  <c r="AS31" i="32"/>
  <c r="AL31" i="32"/>
  <c r="BA31" i="32" s="1"/>
  <c r="CW30" i="32"/>
  <c r="CN30" i="32"/>
  <c r="CL30" i="32"/>
  <c r="CK30" i="32"/>
  <c r="BJ30" i="32"/>
  <c r="BC30" i="32"/>
  <c r="BE30" i="32" s="1"/>
  <c r="BB30" i="32"/>
  <c r="BI30" i="32" s="1"/>
  <c r="AZ30" i="32"/>
  <c r="AY30" i="32"/>
  <c r="AS30" i="32"/>
  <c r="AT30" i="32" s="1"/>
  <c r="AL30" i="32"/>
  <c r="BA30" i="32" s="1"/>
  <c r="CZ29" i="32"/>
  <c r="CW29" i="32"/>
  <c r="CN29" i="32"/>
  <c r="CL29" i="32"/>
  <c r="CK29" i="32"/>
  <c r="BJ29" i="32"/>
  <c r="BC29" i="32"/>
  <c r="BE29" i="32" s="1"/>
  <c r="BB29" i="32"/>
  <c r="BH29" i="32" s="1"/>
  <c r="AZ29" i="32"/>
  <c r="AY29" i="32"/>
  <c r="AS29" i="32"/>
  <c r="AT29" i="32" s="1"/>
  <c r="AL29" i="32"/>
  <c r="BA29" i="32" s="1"/>
  <c r="CZ28" i="32"/>
  <c r="CW28" i="32"/>
  <c r="CR28" i="32"/>
  <c r="CN28" i="32"/>
  <c r="CL28" i="32"/>
  <c r="CK28" i="32"/>
  <c r="BJ28" i="32"/>
  <c r="BC28" i="32"/>
  <c r="BD28" i="32" s="1"/>
  <c r="BB28" i="32"/>
  <c r="AZ28" i="32"/>
  <c r="AY28" i="32"/>
  <c r="AS28" i="32"/>
  <c r="AT28" i="32" s="1"/>
  <c r="AL28" i="32"/>
  <c r="BA28" i="32" s="1"/>
  <c r="CW27" i="32"/>
  <c r="CN27" i="32"/>
  <c r="CL27" i="32"/>
  <c r="CK27" i="32"/>
  <c r="BJ27" i="32"/>
  <c r="BC27" i="32"/>
  <c r="BE27" i="32" s="1"/>
  <c r="BB27" i="32"/>
  <c r="AZ27" i="32"/>
  <c r="AY27" i="32"/>
  <c r="AS27" i="32"/>
  <c r="AT27" i="32" s="1"/>
  <c r="AL27" i="32"/>
  <c r="BA27" i="32" s="1"/>
  <c r="CZ26" i="32"/>
  <c r="CW26" i="32"/>
  <c r="CN26" i="32"/>
  <c r="CL26" i="32"/>
  <c r="CK26" i="32"/>
  <c r="BJ26" i="32"/>
  <c r="BC26" i="32"/>
  <c r="BE26" i="32" s="1"/>
  <c r="BB26" i="32"/>
  <c r="BH26" i="32" s="1"/>
  <c r="AZ26" i="32"/>
  <c r="AY26" i="32"/>
  <c r="AS26" i="32"/>
  <c r="AT26" i="32" s="1"/>
  <c r="AL26" i="32"/>
  <c r="BA26" i="32" s="1"/>
  <c r="CW25" i="32"/>
  <c r="CN25" i="32"/>
  <c r="CL25" i="32"/>
  <c r="CK25" i="32"/>
  <c r="BJ25" i="32"/>
  <c r="BC25" i="32"/>
  <c r="BD25" i="32" s="1"/>
  <c r="BB25" i="32"/>
  <c r="BH25" i="32" s="1"/>
  <c r="AZ25" i="32"/>
  <c r="AY25" i="32"/>
  <c r="AS25" i="32"/>
  <c r="AT25" i="32" s="1"/>
  <c r="AL25" i="32"/>
  <c r="BA25" i="32" s="1"/>
  <c r="CZ24" i="32"/>
  <c r="CW24" i="32"/>
  <c r="CN24" i="32"/>
  <c r="CL24" i="32"/>
  <c r="CK24" i="32"/>
  <c r="BJ24" i="32"/>
  <c r="BC24" i="32"/>
  <c r="BE24" i="32" s="1"/>
  <c r="BB24" i="32"/>
  <c r="AZ24" i="32"/>
  <c r="AY24" i="32"/>
  <c r="AS24" i="32"/>
  <c r="AT24" i="32" s="1"/>
  <c r="AL24" i="32"/>
  <c r="AX24" i="32" s="1"/>
  <c r="CZ23" i="32"/>
  <c r="CW23" i="32"/>
  <c r="CN23" i="32"/>
  <c r="CL23" i="32"/>
  <c r="CK23" i="32"/>
  <c r="BJ23" i="32"/>
  <c r="BC23" i="32"/>
  <c r="BE23" i="32" s="1"/>
  <c r="BB23" i="32"/>
  <c r="AZ23" i="32"/>
  <c r="AY23" i="32"/>
  <c r="AS23" i="32"/>
  <c r="AT23" i="32" s="1"/>
  <c r="AL23" i="32"/>
  <c r="BA23" i="32" s="1"/>
  <c r="CZ22" i="32"/>
  <c r="CW22" i="32"/>
  <c r="CN22" i="32"/>
  <c r="CL22" i="32"/>
  <c r="CK22" i="32"/>
  <c r="BJ22" i="32"/>
  <c r="BC22" i="32"/>
  <c r="BE22" i="32" s="1"/>
  <c r="BB22" i="32"/>
  <c r="BH22" i="32" s="1"/>
  <c r="AZ22" i="32"/>
  <c r="AY22" i="32"/>
  <c r="AS22" i="32"/>
  <c r="AT22" i="32" s="1"/>
  <c r="AL22" i="32"/>
  <c r="BA22" i="32" s="1"/>
  <c r="CW21" i="32"/>
  <c r="CN21" i="32"/>
  <c r="CL21" i="32"/>
  <c r="CK21" i="32"/>
  <c r="BJ21" i="32"/>
  <c r="BC21" i="32"/>
  <c r="BE21" i="32" s="1"/>
  <c r="BB21" i="32"/>
  <c r="BH21" i="32" s="1"/>
  <c r="AZ21" i="32"/>
  <c r="AY21" i="32"/>
  <c r="AS21" i="32"/>
  <c r="AT21" i="32" s="1"/>
  <c r="AL21" i="32"/>
  <c r="BA21" i="32" s="1"/>
  <c r="CW20" i="32"/>
  <c r="CN20" i="32"/>
  <c r="CL20" i="32"/>
  <c r="CK20" i="32"/>
  <c r="BJ20" i="32"/>
  <c r="BC20" i="32"/>
  <c r="BD20" i="32" s="1"/>
  <c r="BB20" i="32"/>
  <c r="AZ20" i="32"/>
  <c r="AY20" i="32"/>
  <c r="AS20" i="32"/>
  <c r="AT20" i="32" s="1"/>
  <c r="AL20" i="32"/>
  <c r="BA20" i="32" s="1"/>
  <c r="CW19" i="32"/>
  <c r="CN19" i="32"/>
  <c r="CL19" i="32"/>
  <c r="CK19" i="32"/>
  <c r="BJ19" i="32"/>
  <c r="BC19" i="32"/>
  <c r="BE19" i="32" s="1"/>
  <c r="BB19" i="32"/>
  <c r="AZ19" i="32"/>
  <c r="AY19" i="32"/>
  <c r="AS19" i="32"/>
  <c r="AT19" i="32" s="1"/>
  <c r="AL19" i="32"/>
  <c r="BA19" i="32" s="1"/>
  <c r="CZ18" i="32"/>
  <c r="CW18" i="32"/>
  <c r="CN18" i="32"/>
  <c r="CL18" i="32"/>
  <c r="CK18" i="32"/>
  <c r="BJ18" i="32"/>
  <c r="BC18" i="32"/>
  <c r="BE18" i="32" s="1"/>
  <c r="BB18" i="32"/>
  <c r="BH18" i="32" s="1"/>
  <c r="AZ18" i="32"/>
  <c r="AY18" i="32"/>
  <c r="AS18" i="32"/>
  <c r="AT18" i="32" s="1"/>
  <c r="AL18" i="32"/>
  <c r="BA18" i="32" s="1"/>
  <c r="CW17" i="32"/>
  <c r="CN17" i="32"/>
  <c r="CL17" i="32"/>
  <c r="CK17" i="32"/>
  <c r="BJ17" i="32"/>
  <c r="BC17" i="32"/>
  <c r="BD17" i="32" s="1"/>
  <c r="BB17" i="32"/>
  <c r="BH17" i="32" s="1"/>
  <c r="AZ17" i="32"/>
  <c r="AY17" i="32"/>
  <c r="AS17" i="32"/>
  <c r="AT17" i="32" s="1"/>
  <c r="AL17" i="32"/>
  <c r="AX17" i="32" s="1"/>
  <c r="CW16" i="32"/>
  <c r="CN16" i="32"/>
  <c r="CL16" i="32"/>
  <c r="CK16" i="32"/>
  <c r="BJ16" i="32"/>
  <c r="BC16" i="32"/>
  <c r="BD16" i="32" s="1"/>
  <c r="BB16" i="32"/>
  <c r="BH16" i="32" s="1"/>
  <c r="AZ16" i="32"/>
  <c r="AY16" i="32"/>
  <c r="AS16" i="32"/>
  <c r="AT16" i="32" s="1"/>
  <c r="AL16" i="32"/>
  <c r="AX16" i="32" s="1"/>
  <c r="CW15" i="32"/>
  <c r="CN15" i="32"/>
  <c r="CL15" i="32"/>
  <c r="CK15" i="32"/>
  <c r="BJ15" i="32"/>
  <c r="BH15" i="32"/>
  <c r="BC15" i="32"/>
  <c r="BD15" i="32" s="1"/>
  <c r="BB15" i="32"/>
  <c r="BG15" i="32" s="1"/>
  <c r="AZ15" i="32"/>
  <c r="AY15" i="32"/>
  <c r="AS15" i="32"/>
  <c r="BI15" i="32" s="1"/>
  <c r="AL15" i="32"/>
  <c r="BA15" i="32" s="1"/>
  <c r="CW14" i="32"/>
  <c r="CN14" i="32"/>
  <c r="CL14" i="32"/>
  <c r="CK14" i="32"/>
  <c r="BJ14" i="32"/>
  <c r="BC14" i="32"/>
  <c r="BE14" i="32" s="1"/>
  <c r="BB14" i="32"/>
  <c r="AZ14" i="32"/>
  <c r="AY14" i="32"/>
  <c r="AS14" i="32"/>
  <c r="AT14" i="32" s="1"/>
  <c r="AL14" i="32"/>
  <c r="BA14" i="32" s="1"/>
  <c r="CW13" i="32"/>
  <c r="CN13" i="32"/>
  <c r="CL13" i="32"/>
  <c r="CK13" i="32"/>
  <c r="BJ13" i="32"/>
  <c r="BC13" i="32"/>
  <c r="BB13" i="32"/>
  <c r="BH13" i="32" s="1"/>
  <c r="AZ13" i="32"/>
  <c r="AY13" i="32"/>
  <c r="AS13" i="32"/>
  <c r="AT13" i="32" s="1"/>
  <c r="AL13" i="32"/>
  <c r="BA13" i="32" s="1"/>
  <c r="CW12" i="32"/>
  <c r="CN12" i="32"/>
  <c r="CL12" i="32"/>
  <c r="CK12" i="32"/>
  <c r="BJ12" i="32"/>
  <c r="BC12" i="32"/>
  <c r="BE12" i="32" s="1"/>
  <c r="BB12" i="32"/>
  <c r="AZ12" i="32"/>
  <c r="AY12" i="32"/>
  <c r="AS12" i="32"/>
  <c r="AT12" i="32" s="1"/>
  <c r="AL12" i="32"/>
  <c r="BA12" i="32" s="1"/>
  <c r="CZ11" i="32"/>
  <c r="CW11" i="32"/>
  <c r="CN11" i="32"/>
  <c r="CL11" i="32"/>
  <c r="CK11" i="32"/>
  <c r="BJ11" i="32"/>
  <c r="BC11" i="32"/>
  <c r="BE11" i="32" s="1"/>
  <c r="BB11" i="32"/>
  <c r="BH11" i="32" s="1"/>
  <c r="AZ11" i="32"/>
  <c r="AY11" i="32"/>
  <c r="AS11" i="32"/>
  <c r="AT11" i="32" s="1"/>
  <c r="AL11" i="32"/>
  <c r="BA11" i="32" s="1"/>
  <c r="CW10" i="32"/>
  <c r="CN10" i="32"/>
  <c r="CL10" i="32"/>
  <c r="CK10" i="32"/>
  <c r="BJ10" i="32"/>
  <c r="BC10" i="32"/>
  <c r="BE10" i="32" s="1"/>
  <c r="BB10" i="32"/>
  <c r="BG10" i="32" s="1"/>
  <c r="AZ10" i="32"/>
  <c r="AY10" i="32"/>
  <c r="AS10" i="32"/>
  <c r="AL10" i="32"/>
  <c r="BA10" i="32" s="1"/>
  <c r="CW9" i="32"/>
  <c r="CN9" i="32"/>
  <c r="CL9" i="32"/>
  <c r="CK9" i="32"/>
  <c r="BJ9" i="32"/>
  <c r="BC9" i="32"/>
  <c r="BE9" i="32" s="1"/>
  <c r="BB9" i="32"/>
  <c r="AZ9" i="32"/>
  <c r="AY9" i="32"/>
  <c r="AS9" i="32"/>
  <c r="AT9" i="32" s="1"/>
  <c r="AL9" i="32"/>
  <c r="BA9" i="32" s="1"/>
  <c r="CW8" i="32"/>
  <c r="CN8" i="32"/>
  <c r="CL8" i="32"/>
  <c r="CK8" i="32"/>
  <c r="BJ8" i="32"/>
  <c r="BC8" i="32"/>
  <c r="BE8" i="32" s="1"/>
  <c r="BB8" i="32"/>
  <c r="AZ8" i="32"/>
  <c r="AY8" i="32"/>
  <c r="AS8" i="32"/>
  <c r="AT8" i="32" s="1"/>
  <c r="AL8" i="32"/>
  <c r="BA8" i="32" s="1"/>
  <c r="CW7" i="32"/>
  <c r="CN7" i="32"/>
  <c r="CL7" i="32"/>
  <c r="CK7" i="32"/>
  <c r="BJ7" i="32"/>
  <c r="BC7" i="32"/>
  <c r="BE7" i="32" s="1"/>
  <c r="BB7" i="32"/>
  <c r="AZ7" i="32"/>
  <c r="AY7" i="32"/>
  <c r="AS7" i="32"/>
  <c r="AT7" i="32" s="1"/>
  <c r="AL7" i="32"/>
  <c r="BA7" i="32" s="1"/>
  <c r="CW6" i="32"/>
  <c r="CN6" i="32"/>
  <c r="CL6" i="32"/>
  <c r="CK6" i="32"/>
  <c r="BJ6" i="32"/>
  <c r="BC6" i="32"/>
  <c r="BB6" i="32"/>
  <c r="AZ6" i="32"/>
  <c r="AY6" i="32"/>
  <c r="AS6" i="32"/>
  <c r="AT6" i="32" s="1"/>
  <c r="AL6" i="32"/>
  <c r="BA6" i="32" s="1"/>
  <c r="CW5" i="32"/>
  <c r="CN5" i="32"/>
  <c r="CL5" i="32"/>
  <c r="CK5" i="32"/>
  <c r="BJ5" i="32"/>
  <c r="BC5" i="32"/>
  <c r="BE5" i="32" s="1"/>
  <c r="BB5" i="32"/>
  <c r="AZ5" i="32"/>
  <c r="AY5" i="32"/>
  <c r="AS5" i="32"/>
  <c r="AT5" i="32" s="1"/>
  <c r="AL5" i="32"/>
  <c r="CW4" i="32"/>
  <c r="CN4" i="32"/>
  <c r="CL4" i="32"/>
  <c r="CK4" i="32"/>
  <c r="BJ4" i="32"/>
  <c r="BC4" i="32"/>
  <c r="BE4" i="32" s="1"/>
  <c r="BB4" i="32"/>
  <c r="AZ4" i="32"/>
  <c r="AY4" i="32"/>
  <c r="AS4" i="32"/>
  <c r="AT4" i="32" s="1"/>
  <c r="AL4" i="32"/>
  <c r="AX4" i="32" s="1"/>
  <c r="CW3" i="32"/>
  <c r="CN3" i="32"/>
  <c r="CL3" i="32"/>
  <c r="CK3" i="32"/>
  <c r="BJ3" i="32"/>
  <c r="BC3" i="32"/>
  <c r="BE3" i="32" s="1"/>
  <c r="BB3" i="32"/>
  <c r="BG3" i="32" s="1"/>
  <c r="AZ3" i="32"/>
  <c r="AY3" i="32"/>
  <c r="AS3" i="32"/>
  <c r="AT3" i="32" s="1"/>
  <c r="AL3" i="32"/>
  <c r="CW2" i="32"/>
  <c r="CN2" i="32"/>
  <c r="CL2" i="32"/>
  <c r="CK2" i="32"/>
  <c r="BJ2" i="32"/>
  <c r="BC2" i="32"/>
  <c r="BB2" i="32"/>
  <c r="AZ2" i="32"/>
  <c r="AY2" i="32"/>
  <c r="AS2" i="32"/>
  <c r="AT2" i="32" s="1"/>
  <c r="AL2" i="32"/>
  <c r="BA2" i="32" s="1"/>
  <c r="CX118" i="31"/>
  <c r="CZ120" i="29"/>
  <c r="CZ119" i="29"/>
  <c r="CZ121" i="29" s="1"/>
  <c r="CW121" i="29"/>
  <c r="CW120" i="29"/>
  <c r="CW119" i="29"/>
  <c r="CW61" i="29"/>
  <c r="CW60" i="29"/>
  <c r="CW62" i="29" s="1"/>
  <c r="CZ62" i="29"/>
  <c r="CZ61" i="29"/>
  <c r="CZ60" i="29"/>
  <c r="DB120" i="29"/>
  <c r="CK86" i="31"/>
  <c r="CK65" i="31"/>
  <c r="CK35" i="31"/>
  <c r="CK27" i="31"/>
  <c r="CK36" i="31"/>
  <c r="CK84" i="31"/>
  <c r="CK7" i="31"/>
  <c r="CK68" i="31"/>
  <c r="CK16" i="31"/>
  <c r="CK96" i="31"/>
  <c r="CK70" i="31"/>
  <c r="CK29" i="31"/>
  <c r="CK108" i="31"/>
  <c r="CK39" i="31"/>
  <c r="CK97" i="31"/>
  <c r="CK18" i="31"/>
  <c r="CK28" i="31"/>
  <c r="CK33" i="31"/>
  <c r="CK80" i="31"/>
  <c r="CK49" i="31"/>
  <c r="CK95" i="31"/>
  <c r="CK104" i="31"/>
  <c r="CK25" i="31"/>
  <c r="CK26" i="31"/>
  <c r="CK23" i="31"/>
  <c r="CK22" i="31"/>
  <c r="CK111" i="31"/>
  <c r="CK11" i="31"/>
  <c r="CK48" i="31"/>
  <c r="CK69" i="31"/>
  <c r="CK4" i="31"/>
  <c r="CK62" i="31"/>
  <c r="CK34" i="31"/>
  <c r="CK61" i="31"/>
  <c r="CK50" i="31"/>
  <c r="CK32" i="31"/>
  <c r="CK106" i="31"/>
  <c r="CK101" i="31"/>
  <c r="CK43" i="31"/>
  <c r="CK44" i="31"/>
  <c r="CK103" i="31"/>
  <c r="CK91" i="31"/>
  <c r="CK37" i="31"/>
  <c r="CK110" i="31"/>
  <c r="CK46" i="31"/>
  <c r="CK19" i="31"/>
  <c r="CK100" i="31"/>
  <c r="CK72" i="31"/>
  <c r="CK66" i="31"/>
  <c r="CK52" i="31"/>
  <c r="CK10" i="31"/>
  <c r="CK2" i="31"/>
  <c r="CK5" i="31"/>
  <c r="CK82" i="31"/>
  <c r="CK45" i="31"/>
  <c r="CK92" i="31"/>
  <c r="CK20" i="31"/>
  <c r="CK24" i="31"/>
  <c r="CK98" i="31"/>
  <c r="CK17" i="31"/>
  <c r="CK79" i="31"/>
  <c r="CK3" i="31"/>
  <c r="CK90" i="31"/>
  <c r="CK12" i="31"/>
  <c r="CK21" i="31"/>
  <c r="CK73" i="31"/>
  <c r="CK83" i="31"/>
  <c r="CK8" i="31"/>
  <c r="CK109" i="31"/>
  <c r="CK13" i="31"/>
  <c r="CK6" i="31"/>
  <c r="CK89" i="31"/>
  <c r="CK85" i="31"/>
  <c r="CK88" i="31"/>
  <c r="CK102" i="31"/>
  <c r="CK81" i="31"/>
  <c r="CK64" i="31"/>
  <c r="CK94" i="31"/>
  <c r="CK93" i="31"/>
  <c r="CK105" i="31"/>
  <c r="CK113" i="31"/>
  <c r="CK99" i="31"/>
  <c r="CK15" i="31"/>
  <c r="CK78" i="31"/>
  <c r="CK53" i="31"/>
  <c r="CK71" i="31"/>
  <c r="CK107" i="31"/>
  <c r="CK77" i="31"/>
  <c r="CK51" i="31"/>
  <c r="CK41" i="31"/>
  <c r="CK75" i="31"/>
  <c r="CK47" i="31"/>
  <c r="CK112" i="31"/>
  <c r="CK31" i="31"/>
  <c r="CK76" i="31"/>
  <c r="CK38" i="31"/>
  <c r="CK30" i="31"/>
  <c r="CK87" i="31"/>
  <c r="CK67" i="31"/>
  <c r="CK63" i="31"/>
  <c r="CK40" i="31"/>
  <c r="CK74" i="31"/>
  <c r="CK9" i="31"/>
  <c r="CK14" i="31"/>
  <c r="CK42" i="31"/>
  <c r="CM118" i="31"/>
  <c r="CM117" i="31"/>
  <c r="CM116" i="31"/>
  <c r="CZ86" i="31"/>
  <c r="CW86" i="31"/>
  <c r="CL86" i="31"/>
  <c r="BJ86" i="31"/>
  <c r="BC86" i="31"/>
  <c r="BE86" i="31" s="1"/>
  <c r="BB86" i="31"/>
  <c r="AZ86" i="31"/>
  <c r="AY86" i="31"/>
  <c r="AS86" i="31"/>
  <c r="AT86" i="31" s="1"/>
  <c r="AL86" i="31"/>
  <c r="BA86" i="31" s="1"/>
  <c r="CW65" i="31"/>
  <c r="CT65" i="31"/>
  <c r="CN65" i="31"/>
  <c r="CL65" i="31"/>
  <c r="BJ65" i="31"/>
  <c r="BH65" i="31"/>
  <c r="BC65" i="31"/>
  <c r="BE65" i="31" s="1"/>
  <c r="BB65" i="31"/>
  <c r="BG65" i="31" s="1"/>
  <c r="AZ65" i="31"/>
  <c r="AY65" i="31"/>
  <c r="AS65" i="31"/>
  <c r="AT65" i="31" s="1"/>
  <c r="AL65" i="31"/>
  <c r="BA65" i="31" s="1"/>
  <c r="CW35" i="31"/>
  <c r="CT35" i="31"/>
  <c r="CR35" i="31"/>
  <c r="CN35" i="31"/>
  <c r="CL35" i="31"/>
  <c r="BJ35" i="31"/>
  <c r="BE35" i="31"/>
  <c r="BC35" i="31"/>
  <c r="BB35" i="31"/>
  <c r="BH35" i="31" s="1"/>
  <c r="AZ35" i="31"/>
  <c r="AY35" i="31"/>
  <c r="AS35" i="31"/>
  <c r="AT35" i="31" s="1"/>
  <c r="AL35" i="31"/>
  <c r="BA35" i="31" s="1"/>
  <c r="CW27" i="31"/>
  <c r="CN27" i="31"/>
  <c r="CL27" i="31"/>
  <c r="BJ27" i="31"/>
  <c r="BC27" i="31"/>
  <c r="BE27" i="31" s="1"/>
  <c r="BB27" i="31"/>
  <c r="BH27" i="31" s="1"/>
  <c r="AZ27" i="31"/>
  <c r="AY27" i="31"/>
  <c r="AS27" i="31"/>
  <c r="AT27" i="31" s="1"/>
  <c r="AL27" i="31"/>
  <c r="BA27" i="31" s="1"/>
  <c r="CW36" i="31"/>
  <c r="CN36" i="31"/>
  <c r="CL36" i="31"/>
  <c r="BJ36" i="31"/>
  <c r="BC36" i="31"/>
  <c r="BE36" i="31" s="1"/>
  <c r="BB36" i="31"/>
  <c r="BH36" i="31" s="1"/>
  <c r="AZ36" i="31"/>
  <c r="AY36" i="31"/>
  <c r="AS36" i="31"/>
  <c r="AL36" i="31"/>
  <c r="BA36" i="31" s="1"/>
  <c r="CZ84" i="31"/>
  <c r="CW84" i="31"/>
  <c r="CN84" i="31"/>
  <c r="CL84" i="31"/>
  <c r="BJ84" i="31"/>
  <c r="BC84" i="31"/>
  <c r="BE84" i="31" s="1"/>
  <c r="BB84" i="31"/>
  <c r="BH84" i="31" s="1"/>
  <c r="AZ84" i="31"/>
  <c r="AY84" i="31"/>
  <c r="AS84" i="31"/>
  <c r="AT84" i="31" s="1"/>
  <c r="AL84" i="31"/>
  <c r="BA84" i="31" s="1"/>
  <c r="CW7" i="31"/>
  <c r="CN7" i="31"/>
  <c r="CL7" i="31"/>
  <c r="BJ7" i="31"/>
  <c r="BC7" i="31"/>
  <c r="BE7" i="31" s="1"/>
  <c r="BB7" i="31"/>
  <c r="BH7" i="31" s="1"/>
  <c r="AZ7" i="31"/>
  <c r="AY7" i="31"/>
  <c r="AS7" i="31"/>
  <c r="AT7" i="31" s="1"/>
  <c r="AL7" i="31"/>
  <c r="CW68" i="31"/>
  <c r="CT68" i="31"/>
  <c r="CN68" i="31"/>
  <c r="CL68" i="31"/>
  <c r="BJ68" i="31"/>
  <c r="BC68" i="31"/>
  <c r="BE68" i="31" s="1"/>
  <c r="BB68" i="31"/>
  <c r="BH68" i="31" s="1"/>
  <c r="AZ68" i="31"/>
  <c r="AY68" i="31"/>
  <c r="AS68" i="31"/>
  <c r="AT68" i="31" s="1"/>
  <c r="CW16" i="31"/>
  <c r="CN16" i="31"/>
  <c r="CL16" i="31"/>
  <c r="BJ16" i="31"/>
  <c r="BC16" i="31"/>
  <c r="BB16" i="31"/>
  <c r="AZ16" i="31"/>
  <c r="AY16" i="31"/>
  <c r="AS16" i="31"/>
  <c r="AT16" i="31" s="1"/>
  <c r="AL16" i="31"/>
  <c r="AX16" i="31" s="1"/>
  <c r="CW96" i="31"/>
  <c r="CN96" i="31"/>
  <c r="CL96" i="31"/>
  <c r="BJ96" i="31"/>
  <c r="BC96" i="31"/>
  <c r="BE96" i="31" s="1"/>
  <c r="BB96" i="31"/>
  <c r="BH96" i="31" s="1"/>
  <c r="AZ96" i="31"/>
  <c r="AY96" i="31"/>
  <c r="AS96" i="31"/>
  <c r="AL96" i="31"/>
  <c r="BD96" i="31" s="1"/>
  <c r="CZ70" i="31"/>
  <c r="CW70" i="31"/>
  <c r="CN70" i="31"/>
  <c r="CL70" i="31"/>
  <c r="BJ70" i="31"/>
  <c r="BC70" i="31"/>
  <c r="BE70" i="31" s="1"/>
  <c r="BB70" i="31"/>
  <c r="AZ70" i="31"/>
  <c r="AY70" i="31"/>
  <c r="AS70" i="31"/>
  <c r="AT70" i="31" s="1"/>
  <c r="AL70" i="31"/>
  <c r="AX70" i="31" s="1"/>
  <c r="CZ29" i="31"/>
  <c r="CW29" i="31"/>
  <c r="CN29" i="31"/>
  <c r="CL29" i="31"/>
  <c r="BJ29" i="31"/>
  <c r="BC29" i="31"/>
  <c r="BE29" i="31" s="1"/>
  <c r="BB29" i="31"/>
  <c r="BH29" i="31" s="1"/>
  <c r="AZ29" i="31"/>
  <c r="AY29" i="31"/>
  <c r="AS29" i="31"/>
  <c r="AT29" i="31" s="1"/>
  <c r="AL29" i="31"/>
  <c r="BA29" i="31" s="1"/>
  <c r="CW108" i="31"/>
  <c r="CR108" i="31"/>
  <c r="CN108" i="31"/>
  <c r="CL108" i="31"/>
  <c r="BJ108" i="31"/>
  <c r="BC108" i="31"/>
  <c r="BE108" i="31" s="1"/>
  <c r="BB108" i="31"/>
  <c r="BG108" i="31" s="1"/>
  <c r="AZ108" i="31"/>
  <c r="AY108" i="31"/>
  <c r="AL108" i="31"/>
  <c r="BA108" i="31" s="1"/>
  <c r="CZ39" i="31"/>
  <c r="CW39" i="31"/>
  <c r="CN39" i="31"/>
  <c r="CL39" i="31"/>
  <c r="BJ39" i="31"/>
  <c r="BC39" i="31"/>
  <c r="BE39" i="31" s="1"/>
  <c r="BB39" i="31"/>
  <c r="BH39" i="31" s="1"/>
  <c r="AZ39" i="31"/>
  <c r="AY39" i="31"/>
  <c r="AS39" i="31"/>
  <c r="AL39" i="31"/>
  <c r="AX39" i="31" s="1"/>
  <c r="CZ97" i="31"/>
  <c r="CW97" i="31"/>
  <c r="CN97" i="31"/>
  <c r="CL97" i="31"/>
  <c r="BJ97" i="31"/>
  <c r="BC97" i="31"/>
  <c r="BE97" i="31" s="1"/>
  <c r="BB97" i="31"/>
  <c r="AZ97" i="31"/>
  <c r="AY97" i="31"/>
  <c r="AS97" i="31"/>
  <c r="AT97" i="31" s="1"/>
  <c r="AL97" i="31"/>
  <c r="AX97" i="31" s="1"/>
  <c r="CZ18" i="31"/>
  <c r="CW18" i="31"/>
  <c r="CN18" i="31"/>
  <c r="CL18" i="31"/>
  <c r="BJ18" i="31"/>
  <c r="BC18" i="31"/>
  <c r="BE18" i="31" s="1"/>
  <c r="BB18" i="31"/>
  <c r="BH18" i="31" s="1"/>
  <c r="AZ18" i="31"/>
  <c r="AY18" i="31"/>
  <c r="AS18" i="31"/>
  <c r="AL18" i="31"/>
  <c r="BA18" i="31" s="1"/>
  <c r="CZ28" i="31"/>
  <c r="CW28" i="31"/>
  <c r="CR28" i="31"/>
  <c r="CN28" i="31"/>
  <c r="CL28" i="31"/>
  <c r="BJ28" i="31"/>
  <c r="BC28" i="31"/>
  <c r="BE28" i="31" s="1"/>
  <c r="BB28" i="31"/>
  <c r="BH28" i="31" s="1"/>
  <c r="AZ28" i="31"/>
  <c r="AY28" i="31"/>
  <c r="AS28" i="31"/>
  <c r="AL28" i="31"/>
  <c r="CZ33" i="31"/>
  <c r="CW33" i="31"/>
  <c r="CN33" i="31"/>
  <c r="CL33" i="31"/>
  <c r="BJ33" i="31"/>
  <c r="BC33" i="31"/>
  <c r="BE33" i="31" s="1"/>
  <c r="BB33" i="31"/>
  <c r="AZ33" i="31"/>
  <c r="AY33" i="31"/>
  <c r="AS33" i="31"/>
  <c r="AT33" i="31" s="1"/>
  <c r="AL33" i="31"/>
  <c r="AX33" i="31" s="1"/>
  <c r="CW80" i="31"/>
  <c r="CN80" i="31"/>
  <c r="CL80" i="31"/>
  <c r="BJ80" i="31"/>
  <c r="BG80" i="31"/>
  <c r="BC80" i="31"/>
  <c r="BE80" i="31" s="1"/>
  <c r="BB80" i="31"/>
  <c r="BH80" i="31" s="1"/>
  <c r="AZ80" i="31"/>
  <c r="AY80" i="31"/>
  <c r="AS80" i="31"/>
  <c r="AT80" i="31" s="1"/>
  <c r="AL80" i="31"/>
  <c r="BA80" i="31" s="1"/>
  <c r="CW49" i="31"/>
  <c r="CT49" i="31"/>
  <c r="CR49" i="31"/>
  <c r="CN49" i="31"/>
  <c r="CL49" i="31"/>
  <c r="BJ49" i="31"/>
  <c r="BC49" i="31"/>
  <c r="BE49" i="31" s="1"/>
  <c r="BB49" i="31"/>
  <c r="AZ49" i="31"/>
  <c r="AY49" i="31"/>
  <c r="AS49" i="31"/>
  <c r="AT49" i="31" s="1"/>
  <c r="AL49" i="31"/>
  <c r="AX49" i="31" s="1"/>
  <c r="CZ95" i="31"/>
  <c r="CW95" i="31"/>
  <c r="CN95" i="31"/>
  <c r="CL95" i="31"/>
  <c r="BJ95" i="31"/>
  <c r="BC95" i="31"/>
  <c r="BE95" i="31" s="1"/>
  <c r="BB95" i="31"/>
  <c r="BH95" i="31" s="1"/>
  <c r="AZ95" i="31"/>
  <c r="AY95" i="31"/>
  <c r="AS95" i="31"/>
  <c r="AL95" i="31"/>
  <c r="BA95" i="31" s="1"/>
  <c r="CZ104" i="31"/>
  <c r="CW104" i="31"/>
  <c r="CN104" i="31"/>
  <c r="CL104" i="31"/>
  <c r="BJ104" i="31"/>
  <c r="BC104" i="31"/>
  <c r="BE104" i="31" s="1"/>
  <c r="BB104" i="31"/>
  <c r="BH104" i="31" s="1"/>
  <c r="AZ104" i="31"/>
  <c r="AY104" i="31"/>
  <c r="AS104" i="31"/>
  <c r="AT104" i="31" s="1"/>
  <c r="AL104" i="31"/>
  <c r="CW25" i="31"/>
  <c r="CN25" i="31"/>
  <c r="CL25" i="31"/>
  <c r="BJ25" i="31"/>
  <c r="BC25" i="31"/>
  <c r="BE25" i="31" s="1"/>
  <c r="BB25" i="31"/>
  <c r="BG25" i="31" s="1"/>
  <c r="AZ25" i="31"/>
  <c r="AY25" i="31"/>
  <c r="AS25" i="31"/>
  <c r="AT25" i="31" s="1"/>
  <c r="AL25" i="31"/>
  <c r="AX25" i="31" s="1"/>
  <c r="CZ26" i="31"/>
  <c r="CW26" i="31"/>
  <c r="CN26" i="31"/>
  <c r="CL26" i="31"/>
  <c r="BJ26" i="31"/>
  <c r="BE26" i="31"/>
  <c r="BC26" i="31"/>
  <c r="BB26" i="31"/>
  <c r="BH26" i="31" s="1"/>
  <c r="AZ26" i="31"/>
  <c r="AY26" i="31"/>
  <c r="AS26" i="31"/>
  <c r="AT26" i="31" s="1"/>
  <c r="AL26" i="31"/>
  <c r="BD26" i="31" s="1"/>
  <c r="CZ23" i="31"/>
  <c r="CW23" i="31"/>
  <c r="CN23" i="31"/>
  <c r="CL23" i="31"/>
  <c r="BJ23" i="31"/>
  <c r="BC23" i="31"/>
  <c r="BE23" i="31" s="1"/>
  <c r="BB23" i="31"/>
  <c r="BH23" i="31" s="1"/>
  <c r="AZ23" i="31"/>
  <c r="AY23" i="31"/>
  <c r="AS23" i="31"/>
  <c r="AT23" i="31" s="1"/>
  <c r="AL23" i="31"/>
  <c r="AX23" i="31" s="1"/>
  <c r="CZ22" i="31"/>
  <c r="CW22" i="31"/>
  <c r="CN22" i="31"/>
  <c r="CL22" i="31"/>
  <c r="BJ22" i="31"/>
  <c r="BC22" i="31"/>
  <c r="BE22" i="31" s="1"/>
  <c r="BB22" i="31"/>
  <c r="BH22" i="31" s="1"/>
  <c r="AZ22" i="31"/>
  <c r="AY22" i="31"/>
  <c r="AS22" i="31"/>
  <c r="AT22" i="31" s="1"/>
  <c r="AL22" i="31"/>
  <c r="BD22" i="31" s="1"/>
  <c r="CZ111" i="31"/>
  <c r="CW111" i="31"/>
  <c r="CN111" i="31"/>
  <c r="CL111" i="31"/>
  <c r="BJ111" i="31"/>
  <c r="BC111" i="31"/>
  <c r="BE111" i="31" s="1"/>
  <c r="BB111" i="31"/>
  <c r="AZ111" i="31"/>
  <c r="AY111" i="31"/>
  <c r="AS111" i="31"/>
  <c r="AT111" i="31" s="1"/>
  <c r="AL111" i="31"/>
  <c r="AX111" i="31" s="1"/>
  <c r="CZ11" i="31"/>
  <c r="CW11" i="31"/>
  <c r="CN11" i="31"/>
  <c r="CL11" i="31"/>
  <c r="BJ11" i="31"/>
  <c r="BC11" i="31"/>
  <c r="BE11" i="31" s="1"/>
  <c r="BB11" i="31"/>
  <c r="BH11" i="31" s="1"/>
  <c r="AZ11" i="31"/>
  <c r="AY11" i="31"/>
  <c r="AS11" i="31"/>
  <c r="AL11" i="31"/>
  <c r="BA11" i="31" s="1"/>
  <c r="CZ48" i="31"/>
  <c r="CW48" i="31"/>
  <c r="CN48" i="31"/>
  <c r="CL48" i="31"/>
  <c r="BJ48" i="31"/>
  <c r="BC48" i="31"/>
  <c r="BE48" i="31" s="1"/>
  <c r="BB48" i="31"/>
  <c r="BH48" i="31" s="1"/>
  <c r="AZ48" i="31"/>
  <c r="AY48" i="31"/>
  <c r="AS48" i="31"/>
  <c r="AT48" i="31" s="1"/>
  <c r="AL48" i="31"/>
  <c r="CZ69" i="31"/>
  <c r="CW69" i="31"/>
  <c r="CN69" i="31"/>
  <c r="CL69" i="31"/>
  <c r="BJ69" i="31"/>
  <c r="BC69" i="31"/>
  <c r="BE69" i="31" s="1"/>
  <c r="BB69" i="31"/>
  <c r="AZ69" i="31"/>
  <c r="AY69" i="31"/>
  <c r="AS69" i="31"/>
  <c r="AT69" i="31" s="1"/>
  <c r="AL69" i="31"/>
  <c r="BA69" i="31" s="1"/>
  <c r="CW4" i="31"/>
  <c r="CN4" i="31"/>
  <c r="CL4" i="31"/>
  <c r="BJ4" i="31"/>
  <c r="BC4" i="31"/>
  <c r="BE4" i="31" s="1"/>
  <c r="BB4" i="31"/>
  <c r="BH4" i="31" s="1"/>
  <c r="AZ4" i="31"/>
  <c r="AY4" i="31"/>
  <c r="AS4" i="31"/>
  <c r="AL4" i="31"/>
  <c r="CZ62" i="31"/>
  <c r="CW62" i="31"/>
  <c r="CN62" i="31"/>
  <c r="CL62" i="31"/>
  <c r="BJ62" i="31"/>
  <c r="BC62" i="31"/>
  <c r="BE62" i="31" s="1"/>
  <c r="BB62" i="31"/>
  <c r="BH62" i="31" s="1"/>
  <c r="AZ62" i="31"/>
  <c r="AY62" i="31"/>
  <c r="AT62" i="31"/>
  <c r="AS62" i="31"/>
  <c r="AL62" i="31"/>
  <c r="AX62" i="31" s="1"/>
  <c r="CW34" i="31"/>
  <c r="CN34" i="31"/>
  <c r="CL34" i="31"/>
  <c r="BJ34" i="31"/>
  <c r="BC34" i="31"/>
  <c r="BE34" i="31" s="1"/>
  <c r="BB34" i="31"/>
  <c r="BH34" i="31" s="1"/>
  <c r="AZ34" i="31"/>
  <c r="AY34" i="31"/>
  <c r="AS34" i="31"/>
  <c r="AT34" i="31" s="1"/>
  <c r="AL34" i="31"/>
  <c r="BA34" i="31" s="1"/>
  <c r="CZ61" i="31"/>
  <c r="CW61" i="31"/>
  <c r="CN61" i="31"/>
  <c r="CL61" i="31"/>
  <c r="BJ61" i="31"/>
  <c r="BC61" i="31"/>
  <c r="BB61" i="31"/>
  <c r="AZ61" i="31"/>
  <c r="AY61" i="31"/>
  <c r="AS61" i="31"/>
  <c r="AT61" i="31" s="1"/>
  <c r="AL61" i="31"/>
  <c r="BA61" i="31" s="1"/>
  <c r="CW50" i="31"/>
  <c r="CN50" i="31"/>
  <c r="CL50" i="31"/>
  <c r="BJ50" i="31"/>
  <c r="BC50" i="31"/>
  <c r="BE50" i="31" s="1"/>
  <c r="BB50" i="31"/>
  <c r="BH50" i="31" s="1"/>
  <c r="AZ50" i="31"/>
  <c r="AY50" i="31"/>
  <c r="AS50" i="31"/>
  <c r="AL50" i="31"/>
  <c r="BD50" i="31" s="1"/>
  <c r="CZ32" i="31"/>
  <c r="CW32" i="31"/>
  <c r="CN32" i="31"/>
  <c r="CL32" i="31"/>
  <c r="BJ32" i="31"/>
  <c r="BC32" i="31"/>
  <c r="BE32" i="31" s="1"/>
  <c r="BB32" i="31"/>
  <c r="AZ32" i="31"/>
  <c r="AY32" i="31"/>
  <c r="AS32" i="31"/>
  <c r="AT32" i="31" s="1"/>
  <c r="AL32" i="31"/>
  <c r="AX32" i="31" s="1"/>
  <c r="CW106" i="31"/>
  <c r="CN106" i="31"/>
  <c r="CL106" i="31"/>
  <c r="BJ106" i="31"/>
  <c r="BC106" i="31"/>
  <c r="BE106" i="31" s="1"/>
  <c r="BB106" i="31"/>
  <c r="AZ106" i="31"/>
  <c r="AY106" i="31"/>
  <c r="AS106" i="31"/>
  <c r="AT106" i="31" s="1"/>
  <c r="AL106" i="31"/>
  <c r="BA106" i="31" s="1"/>
  <c r="CZ101" i="31"/>
  <c r="CW101" i="31"/>
  <c r="CN101" i="31"/>
  <c r="CL101" i="31"/>
  <c r="BJ101" i="31"/>
  <c r="BC101" i="31"/>
  <c r="BB101" i="31"/>
  <c r="AZ101" i="31"/>
  <c r="AY101" i="31"/>
  <c r="AS101" i="31"/>
  <c r="AT101" i="31" s="1"/>
  <c r="AL101" i="31"/>
  <c r="AX101" i="31" s="1"/>
  <c r="CZ43" i="31"/>
  <c r="CW43" i="31"/>
  <c r="CN43" i="31"/>
  <c r="CL43" i="31"/>
  <c r="BJ43" i="31"/>
  <c r="BC43" i="31"/>
  <c r="BE43" i="31" s="1"/>
  <c r="BB43" i="31"/>
  <c r="BG43" i="31" s="1"/>
  <c r="AZ43" i="31"/>
  <c r="AY43" i="31"/>
  <c r="AS43" i="31"/>
  <c r="AL43" i="31"/>
  <c r="BA43" i="31" s="1"/>
  <c r="CZ44" i="31"/>
  <c r="CW44" i="31"/>
  <c r="CN44" i="31"/>
  <c r="CL44" i="31"/>
  <c r="BJ44" i="31"/>
  <c r="BC44" i="31"/>
  <c r="BE44" i="31" s="1"/>
  <c r="BB44" i="31"/>
  <c r="BH44" i="31" s="1"/>
  <c r="AZ44" i="31"/>
  <c r="AY44" i="31"/>
  <c r="AS44" i="31"/>
  <c r="AT44" i="31" s="1"/>
  <c r="AL44" i="31"/>
  <c r="CZ103" i="31"/>
  <c r="CW103" i="31"/>
  <c r="CN103" i="31"/>
  <c r="CL103" i="31"/>
  <c r="BJ103" i="31"/>
  <c r="BC103" i="31"/>
  <c r="BE103" i="31" s="1"/>
  <c r="BB103" i="31"/>
  <c r="AZ103" i="31"/>
  <c r="AY103" i="31"/>
  <c r="AS103" i="31"/>
  <c r="AT103" i="31" s="1"/>
  <c r="AL103" i="31"/>
  <c r="AX103" i="31" s="1"/>
  <c r="CW91" i="31"/>
  <c r="CT91" i="31"/>
  <c r="CR91" i="31"/>
  <c r="CN91" i="31"/>
  <c r="CL91" i="31"/>
  <c r="BJ91" i="31"/>
  <c r="BC91" i="31"/>
  <c r="BE91" i="31" s="1"/>
  <c r="BB91" i="31"/>
  <c r="BG91" i="31" s="1"/>
  <c r="BA91" i="31"/>
  <c r="AZ91" i="31"/>
  <c r="AY91" i="31"/>
  <c r="AX91" i="31"/>
  <c r="CZ37" i="31"/>
  <c r="CW37" i="31"/>
  <c r="CN37" i="31"/>
  <c r="CL37" i="31"/>
  <c r="BJ37" i="31"/>
  <c r="BC37" i="31"/>
  <c r="BE37" i="31" s="1"/>
  <c r="BB37" i="31"/>
  <c r="BG37" i="31" s="1"/>
  <c r="AZ37" i="31"/>
  <c r="AY37" i="31"/>
  <c r="AS37" i="31"/>
  <c r="AL37" i="31"/>
  <c r="CZ110" i="31"/>
  <c r="CW110" i="31"/>
  <c r="CN110" i="31"/>
  <c r="CL110" i="31"/>
  <c r="BJ110" i="31"/>
  <c r="BC110" i="31"/>
  <c r="BE110" i="31" s="1"/>
  <c r="BB110" i="31"/>
  <c r="BH110" i="31" s="1"/>
  <c r="AZ110" i="31"/>
  <c r="AY110" i="31"/>
  <c r="AS110" i="31"/>
  <c r="AL110" i="31"/>
  <c r="CZ46" i="31"/>
  <c r="CW46" i="31"/>
  <c r="CN46" i="31"/>
  <c r="CL46" i="31"/>
  <c r="BJ46" i="31"/>
  <c r="BC46" i="31"/>
  <c r="BE46" i="31" s="1"/>
  <c r="BB46" i="31"/>
  <c r="BH46" i="31" s="1"/>
  <c r="AZ46" i="31"/>
  <c r="AY46" i="31"/>
  <c r="AS46" i="31"/>
  <c r="AT46" i="31" s="1"/>
  <c r="AL46" i="31"/>
  <c r="AX46" i="31" s="1"/>
  <c r="CW19" i="31"/>
  <c r="CN19" i="31"/>
  <c r="CL19" i="31"/>
  <c r="BJ19" i="31"/>
  <c r="BC19" i="31"/>
  <c r="BE19" i="31" s="1"/>
  <c r="BB19" i="31"/>
  <c r="BH19" i="31" s="1"/>
  <c r="AZ19" i="31"/>
  <c r="AY19" i="31"/>
  <c r="AS19" i="31"/>
  <c r="AT19" i="31" s="1"/>
  <c r="AL19" i="31"/>
  <c r="BA19" i="31" s="1"/>
  <c r="CW100" i="31"/>
  <c r="CN100" i="31"/>
  <c r="CL100" i="31"/>
  <c r="BJ100" i="31"/>
  <c r="BC100" i="31"/>
  <c r="BE100" i="31" s="1"/>
  <c r="BB100" i="31"/>
  <c r="AZ100" i="31"/>
  <c r="AY100" i="31"/>
  <c r="AS100" i="31"/>
  <c r="AT100" i="31" s="1"/>
  <c r="AL100" i="31"/>
  <c r="AX100" i="31" s="1"/>
  <c r="CZ72" i="31"/>
  <c r="CW72" i="31"/>
  <c r="CT72" i="31"/>
  <c r="CN72" i="31"/>
  <c r="CL72" i="31"/>
  <c r="BJ72" i="31"/>
  <c r="BC72" i="31"/>
  <c r="BE72" i="31" s="1"/>
  <c r="BB72" i="31"/>
  <c r="AZ72" i="31"/>
  <c r="AY72" i="31"/>
  <c r="AS72" i="31"/>
  <c r="AT72" i="31" s="1"/>
  <c r="AL72" i="31"/>
  <c r="BA72" i="31" s="1"/>
  <c r="CW66" i="31"/>
  <c r="CN66" i="31"/>
  <c r="CL66" i="31"/>
  <c r="BJ66" i="31"/>
  <c r="BC66" i="31"/>
  <c r="BE66" i="31" s="1"/>
  <c r="BB66" i="31"/>
  <c r="AZ66" i="31"/>
  <c r="AY66" i="31"/>
  <c r="AS66" i="31"/>
  <c r="AT66" i="31" s="1"/>
  <c r="AL66" i="31"/>
  <c r="AX66" i="31" s="1"/>
  <c r="CW52" i="31"/>
  <c r="CN52" i="31"/>
  <c r="CL52" i="31"/>
  <c r="BJ52" i="31"/>
  <c r="BC52" i="31"/>
  <c r="BE52" i="31" s="1"/>
  <c r="BB52" i="31"/>
  <c r="AZ52" i="31"/>
  <c r="AY52" i="31"/>
  <c r="AS52" i="31"/>
  <c r="AT52" i="31" s="1"/>
  <c r="AL52" i="31"/>
  <c r="BA52" i="31" s="1"/>
  <c r="CW10" i="31"/>
  <c r="CN10" i="31"/>
  <c r="CL10" i="31"/>
  <c r="BJ10" i="31"/>
  <c r="BC10" i="31"/>
  <c r="BE10" i="31" s="1"/>
  <c r="BB10" i="31"/>
  <c r="AZ10" i="31"/>
  <c r="AY10" i="31"/>
  <c r="AS10" i="31"/>
  <c r="AT10" i="31" s="1"/>
  <c r="AL10" i="31"/>
  <c r="AX10" i="31" s="1"/>
  <c r="CW2" i="31"/>
  <c r="CN2" i="31"/>
  <c r="CL2" i="31"/>
  <c r="BJ2" i="31"/>
  <c r="BC2" i="31"/>
  <c r="BE2" i="31" s="1"/>
  <c r="BB2" i="31"/>
  <c r="AZ2" i="31"/>
  <c r="AY2" i="31"/>
  <c r="AS2" i="31"/>
  <c r="AT2" i="31" s="1"/>
  <c r="AL2" i="31"/>
  <c r="BA2" i="31" s="1"/>
  <c r="CW5" i="31"/>
  <c r="CN5" i="31"/>
  <c r="CL5" i="31"/>
  <c r="BJ5" i="31"/>
  <c r="BC5" i="31"/>
  <c r="BE5" i="31" s="1"/>
  <c r="BB5" i="31"/>
  <c r="BA5" i="31"/>
  <c r="AZ5" i="31"/>
  <c r="AY5" i="31"/>
  <c r="AS5" i="31"/>
  <c r="AT5" i="31" s="1"/>
  <c r="AL5" i="31"/>
  <c r="AX5" i="31" s="1"/>
  <c r="CZ82" i="31"/>
  <c r="CW82" i="31"/>
  <c r="CN82" i="31"/>
  <c r="CL82" i="31"/>
  <c r="BJ82" i="31"/>
  <c r="BC82" i="31"/>
  <c r="BE82" i="31" s="1"/>
  <c r="BB82" i="31"/>
  <c r="BG82" i="31" s="1"/>
  <c r="AZ82" i="31"/>
  <c r="AY82" i="31"/>
  <c r="AT82" i="31"/>
  <c r="AS82" i="31"/>
  <c r="AL82" i="31"/>
  <c r="BA82" i="31" s="1"/>
  <c r="CW45" i="31"/>
  <c r="CN45" i="31"/>
  <c r="CL45" i="31"/>
  <c r="BJ45" i="31"/>
  <c r="BC45" i="31"/>
  <c r="BE45" i="31" s="1"/>
  <c r="BB45" i="31"/>
  <c r="AZ45" i="31"/>
  <c r="AY45" i="31"/>
  <c r="AX45" i="31"/>
  <c r="AS45" i="31"/>
  <c r="AT45" i="31" s="1"/>
  <c r="AL45" i="31"/>
  <c r="BA45" i="31" s="1"/>
  <c r="CZ92" i="31"/>
  <c r="CW92" i="31"/>
  <c r="CN92" i="31"/>
  <c r="CL92" i="31"/>
  <c r="BJ92" i="31"/>
  <c r="BC92" i="31"/>
  <c r="BE92" i="31" s="1"/>
  <c r="BB92" i="31"/>
  <c r="BH92" i="31" s="1"/>
  <c r="AZ92" i="31"/>
  <c r="AY92" i="31"/>
  <c r="AS92" i="31"/>
  <c r="AT92" i="31" s="1"/>
  <c r="AL92" i="31"/>
  <c r="AX92" i="31" s="1"/>
  <c r="CW20" i="31"/>
  <c r="CN20" i="31"/>
  <c r="CL20" i="31"/>
  <c r="BJ20" i="31"/>
  <c r="BC20" i="31"/>
  <c r="BE20" i="31" s="1"/>
  <c r="BB20" i="31"/>
  <c r="BH20" i="31" s="1"/>
  <c r="AZ20" i="31"/>
  <c r="AY20" i="31"/>
  <c r="AS20" i="31"/>
  <c r="AT20" i="31" s="1"/>
  <c r="AL20" i="31"/>
  <c r="CZ24" i="31"/>
  <c r="CW24" i="31"/>
  <c r="CN24" i="31"/>
  <c r="CL24" i="31"/>
  <c r="BJ24" i="31"/>
  <c r="BC24" i="31"/>
  <c r="BB24" i="31"/>
  <c r="AZ24" i="31"/>
  <c r="AY24" i="31"/>
  <c r="AS24" i="31"/>
  <c r="AT24" i="31" s="1"/>
  <c r="AL24" i="31"/>
  <c r="BA24" i="31" s="1"/>
  <c r="CZ98" i="31"/>
  <c r="CW98" i="31"/>
  <c r="CN98" i="31"/>
  <c r="CL98" i="31"/>
  <c r="BJ98" i="31"/>
  <c r="BC98" i="31"/>
  <c r="BE98" i="31" s="1"/>
  <c r="BB98" i="31"/>
  <c r="AZ98" i="31"/>
  <c r="AY98" i="31"/>
  <c r="AS98" i="31"/>
  <c r="AT98" i="31" s="1"/>
  <c r="AL98" i="31"/>
  <c r="BA98" i="31" s="1"/>
  <c r="CW17" i="31"/>
  <c r="CN17" i="31"/>
  <c r="CL17" i="31"/>
  <c r="BJ17" i="31"/>
  <c r="BC17" i="31"/>
  <c r="BE17" i="31" s="1"/>
  <c r="BB17" i="31"/>
  <c r="BH17" i="31" s="1"/>
  <c r="AZ17" i="31"/>
  <c r="AY17" i="31"/>
  <c r="AS17" i="31"/>
  <c r="AT17" i="31" s="1"/>
  <c r="AL17" i="31"/>
  <c r="AX17" i="31" s="1"/>
  <c r="CW79" i="31"/>
  <c r="CN79" i="31"/>
  <c r="CL79" i="31"/>
  <c r="BJ79" i="31"/>
  <c r="BC79" i="31"/>
  <c r="BE79" i="31" s="1"/>
  <c r="BB79" i="31"/>
  <c r="AZ79" i="31"/>
  <c r="AY79" i="31"/>
  <c r="AS79" i="31"/>
  <c r="AT79" i="31" s="1"/>
  <c r="AL79" i="31"/>
  <c r="BA79" i="31" s="1"/>
  <c r="CW3" i="31"/>
  <c r="CN3" i="31"/>
  <c r="CL3" i="31"/>
  <c r="BJ3" i="31"/>
  <c r="BC3" i="31"/>
  <c r="BE3" i="31" s="1"/>
  <c r="BB3" i="31"/>
  <c r="AZ3" i="31"/>
  <c r="AY3" i="31"/>
  <c r="AS3" i="31"/>
  <c r="AT3" i="31" s="1"/>
  <c r="AL3" i="31"/>
  <c r="AX3" i="31" s="1"/>
  <c r="CW90" i="31"/>
  <c r="CN90" i="31"/>
  <c r="CL90" i="31"/>
  <c r="BJ90" i="31"/>
  <c r="BC90" i="31"/>
  <c r="BB90" i="31"/>
  <c r="BH90" i="31" s="1"/>
  <c r="AZ90" i="31"/>
  <c r="AY90" i="31"/>
  <c r="AS90" i="31"/>
  <c r="AL90" i="31"/>
  <c r="BA90" i="31" s="1"/>
  <c r="CW12" i="31"/>
  <c r="CN12" i="31"/>
  <c r="CL12" i="31"/>
  <c r="BJ12" i="31"/>
  <c r="BC12" i="31"/>
  <c r="BE12" i="31" s="1"/>
  <c r="BB12" i="31"/>
  <c r="BH12" i="31" s="1"/>
  <c r="AZ12" i="31"/>
  <c r="AY12" i="31"/>
  <c r="AS12" i="31"/>
  <c r="AT12" i="31" s="1"/>
  <c r="AL12" i="31"/>
  <c r="AX12" i="31" s="1"/>
  <c r="CW21" i="31"/>
  <c r="CN21" i="31"/>
  <c r="CL21" i="31"/>
  <c r="BJ21" i="31"/>
  <c r="BC21" i="31"/>
  <c r="BE21" i="31" s="1"/>
  <c r="BB21" i="31"/>
  <c r="BH21" i="31" s="1"/>
  <c r="AZ21" i="31"/>
  <c r="AY21" i="31"/>
  <c r="AS21" i="31"/>
  <c r="AT21" i="31" s="1"/>
  <c r="AL21" i="31"/>
  <c r="BA21" i="31" s="1"/>
  <c r="CW73" i="31"/>
  <c r="CN73" i="31"/>
  <c r="CL73" i="31"/>
  <c r="BJ73" i="31"/>
  <c r="BC73" i="31"/>
  <c r="BE73" i="31" s="1"/>
  <c r="BB73" i="31"/>
  <c r="BH73" i="31" s="1"/>
  <c r="AZ73" i="31"/>
  <c r="AY73" i="31"/>
  <c r="AS73" i="31"/>
  <c r="AT73" i="31" s="1"/>
  <c r="AL73" i="31"/>
  <c r="AX73" i="31" s="1"/>
  <c r="CW83" i="31"/>
  <c r="CN83" i="31"/>
  <c r="CL83" i="31"/>
  <c r="BJ83" i="31"/>
  <c r="BC83" i="31"/>
  <c r="BB83" i="31"/>
  <c r="AZ83" i="31"/>
  <c r="AY83" i="31"/>
  <c r="AS83" i="31"/>
  <c r="AT83" i="31" s="1"/>
  <c r="AL83" i="31"/>
  <c r="BA83" i="31" s="1"/>
  <c r="CW8" i="31"/>
  <c r="CN8" i="31"/>
  <c r="CL8" i="31"/>
  <c r="BJ8" i="31"/>
  <c r="BC8" i="31"/>
  <c r="BE8" i="31" s="1"/>
  <c r="BB8" i="31"/>
  <c r="AZ8" i="31"/>
  <c r="AY8" i="31"/>
  <c r="AS8" i="31"/>
  <c r="AT8" i="31" s="1"/>
  <c r="AL8" i="31"/>
  <c r="AX8" i="31" s="1"/>
  <c r="CW109" i="31"/>
  <c r="CN109" i="31"/>
  <c r="CL109" i="31"/>
  <c r="BJ109" i="31"/>
  <c r="BC109" i="31"/>
  <c r="BB109" i="31"/>
  <c r="BH109" i="31" s="1"/>
  <c r="AZ109" i="31"/>
  <c r="AY109" i="31"/>
  <c r="AS109" i="31"/>
  <c r="AT109" i="31" s="1"/>
  <c r="AL109" i="31"/>
  <c r="BA109" i="31" s="1"/>
  <c r="CW13" i="31"/>
  <c r="CN13" i="31"/>
  <c r="CL13" i="31"/>
  <c r="BJ13" i="31"/>
  <c r="BC13" i="31"/>
  <c r="BE13" i="31" s="1"/>
  <c r="BB13" i="31"/>
  <c r="BH13" i="31" s="1"/>
  <c r="AZ13" i="31"/>
  <c r="AY13" i="31"/>
  <c r="AS13" i="31"/>
  <c r="AT13" i="31" s="1"/>
  <c r="AL13" i="31"/>
  <c r="AX13" i="31" s="1"/>
  <c r="CW6" i="31"/>
  <c r="CN6" i="31"/>
  <c r="CL6" i="31"/>
  <c r="BJ6" i="31"/>
  <c r="BC6" i="31"/>
  <c r="BE6" i="31" s="1"/>
  <c r="BB6" i="31"/>
  <c r="BH6" i="31" s="1"/>
  <c r="AZ6" i="31"/>
  <c r="AY6" i="31"/>
  <c r="AS6" i="31"/>
  <c r="BI6" i="31" s="1"/>
  <c r="AL6" i="31"/>
  <c r="BA6" i="31" s="1"/>
  <c r="CZ89" i="31"/>
  <c r="CW89" i="31"/>
  <c r="CN89" i="31"/>
  <c r="CL89" i="31"/>
  <c r="BJ89" i="31"/>
  <c r="BC89" i="31"/>
  <c r="BE89" i="31" s="1"/>
  <c r="BB89" i="31"/>
  <c r="AZ89" i="31"/>
  <c r="AY89" i="31"/>
  <c r="AS89" i="31"/>
  <c r="AT89" i="31" s="1"/>
  <c r="AL89" i="31"/>
  <c r="BA89" i="31" s="1"/>
  <c r="CW85" i="31"/>
  <c r="CN85" i="31"/>
  <c r="CL85" i="31"/>
  <c r="BJ85" i="31"/>
  <c r="BC85" i="31"/>
  <c r="BE85" i="31" s="1"/>
  <c r="BB85" i="31"/>
  <c r="BH85" i="31" s="1"/>
  <c r="AZ85" i="31"/>
  <c r="AY85" i="31"/>
  <c r="AS85" i="31"/>
  <c r="AT85" i="31" s="1"/>
  <c r="AL85" i="31"/>
  <c r="CZ88" i="31"/>
  <c r="CW88" i="31"/>
  <c r="CN88" i="31"/>
  <c r="CL88" i="31"/>
  <c r="BJ88" i="31"/>
  <c r="BC88" i="31"/>
  <c r="BE88" i="31" s="1"/>
  <c r="BB88" i="31"/>
  <c r="AZ88" i="31"/>
  <c r="AY88" i="31"/>
  <c r="AS88" i="31"/>
  <c r="AT88" i="31" s="1"/>
  <c r="AL88" i="31"/>
  <c r="AX88" i="31" s="1"/>
  <c r="CW102" i="31"/>
  <c r="CN102" i="31"/>
  <c r="CL102" i="31"/>
  <c r="BJ102" i="31"/>
  <c r="BC102" i="31"/>
  <c r="BE102" i="31" s="1"/>
  <c r="BB102" i="31"/>
  <c r="AZ102" i="31"/>
  <c r="AY102" i="31"/>
  <c r="AS102" i="31"/>
  <c r="AT102" i="31" s="1"/>
  <c r="AL102" i="31"/>
  <c r="BA102" i="31" s="1"/>
  <c r="CZ81" i="31"/>
  <c r="CW81" i="31"/>
  <c r="CN81" i="31"/>
  <c r="CL81" i="31"/>
  <c r="BJ81" i="31"/>
  <c r="BC81" i="31"/>
  <c r="BB81" i="31"/>
  <c r="AZ81" i="31"/>
  <c r="AY81" i="31"/>
  <c r="AS81" i="31"/>
  <c r="AT81" i="31" s="1"/>
  <c r="AL81" i="31"/>
  <c r="BA81" i="31" s="1"/>
  <c r="CW64" i="31"/>
  <c r="CN64" i="31"/>
  <c r="CL64" i="31"/>
  <c r="BJ64" i="31"/>
  <c r="BC64" i="31"/>
  <c r="BE64" i="31" s="1"/>
  <c r="BB64" i="31"/>
  <c r="BG64" i="31" s="1"/>
  <c r="AZ64" i="31"/>
  <c r="AY64" i="31"/>
  <c r="AS64" i="31"/>
  <c r="BI64" i="31" s="1"/>
  <c r="AL64" i="31"/>
  <c r="BA64" i="31" s="1"/>
  <c r="CZ94" i="31"/>
  <c r="CW94" i="31"/>
  <c r="CN94" i="31"/>
  <c r="CL94" i="31"/>
  <c r="BJ94" i="31"/>
  <c r="BC94" i="31"/>
  <c r="BE94" i="31" s="1"/>
  <c r="BB94" i="31"/>
  <c r="BG94" i="31" s="1"/>
  <c r="AZ94" i="31"/>
  <c r="AY94" i="31"/>
  <c r="AS94" i="31"/>
  <c r="AT94" i="31" s="1"/>
  <c r="AL94" i="31"/>
  <c r="CW93" i="31"/>
  <c r="CN93" i="31"/>
  <c r="CL93" i="31"/>
  <c r="BJ93" i="31"/>
  <c r="BC93" i="31"/>
  <c r="BE93" i="31" s="1"/>
  <c r="BB93" i="31"/>
  <c r="AZ93" i="31"/>
  <c r="AY93" i="31"/>
  <c r="AS93" i="31"/>
  <c r="AT93" i="31" s="1"/>
  <c r="AL93" i="31"/>
  <c r="BD93" i="31" s="1"/>
  <c r="CW105" i="31"/>
  <c r="CN105" i="31"/>
  <c r="CL105" i="31"/>
  <c r="BJ105" i="31"/>
  <c r="BC105" i="31"/>
  <c r="BE105" i="31" s="1"/>
  <c r="BB105" i="31"/>
  <c r="BH105" i="31" s="1"/>
  <c r="AZ105" i="31"/>
  <c r="AY105" i="31"/>
  <c r="AS105" i="31"/>
  <c r="AT105" i="31" s="1"/>
  <c r="AL105" i="31"/>
  <c r="CZ113" i="31"/>
  <c r="CW113" i="31"/>
  <c r="CN113" i="31"/>
  <c r="CL113" i="31"/>
  <c r="BJ113" i="31"/>
  <c r="BC113" i="31"/>
  <c r="BB113" i="31"/>
  <c r="AZ113" i="31"/>
  <c r="AY113" i="31"/>
  <c r="AS113" i="31"/>
  <c r="AT113" i="31" s="1"/>
  <c r="AL113" i="31"/>
  <c r="BA113" i="31" s="1"/>
  <c r="CW99" i="31"/>
  <c r="CN99" i="31"/>
  <c r="CL99" i="31"/>
  <c r="BJ99" i="31"/>
  <c r="BE99" i="31"/>
  <c r="BC99" i="31"/>
  <c r="BB99" i="31"/>
  <c r="BH99" i="31" s="1"/>
  <c r="AZ99" i="31"/>
  <c r="AY99" i="31"/>
  <c r="AS99" i="31"/>
  <c r="AL99" i="31"/>
  <c r="BD99" i="31" s="1"/>
  <c r="CW15" i="31"/>
  <c r="CN15" i="31"/>
  <c r="CL15" i="31"/>
  <c r="BJ15" i="31"/>
  <c r="BC15" i="31"/>
  <c r="BD15" i="31" s="1"/>
  <c r="BB15" i="31"/>
  <c r="AZ15" i="31"/>
  <c r="AY15" i="31"/>
  <c r="AS15" i="31"/>
  <c r="AT15" i="31" s="1"/>
  <c r="AL15" i="31"/>
  <c r="BA15" i="31" s="1"/>
  <c r="CZ78" i="31"/>
  <c r="CW78" i="31"/>
  <c r="CN78" i="31"/>
  <c r="CL78" i="31"/>
  <c r="BJ78" i="31"/>
  <c r="BG78" i="31"/>
  <c r="BC78" i="31"/>
  <c r="BB78" i="31"/>
  <c r="BH78" i="31" s="1"/>
  <c r="AZ78" i="31"/>
  <c r="AY78" i="31"/>
  <c r="AS78" i="31"/>
  <c r="AT78" i="31" s="1"/>
  <c r="AL78" i="31"/>
  <c r="BA78" i="31" s="1"/>
  <c r="CW53" i="31"/>
  <c r="CN53" i="31"/>
  <c r="CL53" i="31"/>
  <c r="BJ53" i="31"/>
  <c r="BC53" i="31"/>
  <c r="BE53" i="31" s="1"/>
  <c r="BB53" i="31"/>
  <c r="AZ53" i="31"/>
  <c r="AY53" i="31"/>
  <c r="AS53" i="31"/>
  <c r="AT53" i="31" s="1"/>
  <c r="AL53" i="31"/>
  <c r="AX53" i="31" s="1"/>
  <c r="CZ71" i="31"/>
  <c r="CW71" i="31"/>
  <c r="CN71" i="31"/>
  <c r="CL71" i="31"/>
  <c r="BJ71" i="31"/>
  <c r="BC71" i="31"/>
  <c r="BE71" i="31" s="1"/>
  <c r="BB71" i="31"/>
  <c r="BH71" i="31" s="1"/>
  <c r="AZ71" i="31"/>
  <c r="AY71" i="31"/>
  <c r="AS71" i="31"/>
  <c r="AL71" i="31"/>
  <c r="CW107" i="31"/>
  <c r="CN107" i="31"/>
  <c r="CL107" i="31"/>
  <c r="BJ107" i="31"/>
  <c r="BC107" i="31"/>
  <c r="BB107" i="31"/>
  <c r="AZ107" i="31"/>
  <c r="AY107" i="31"/>
  <c r="AS107" i="31"/>
  <c r="AT107" i="31" s="1"/>
  <c r="AL107" i="31"/>
  <c r="BA107" i="31" s="1"/>
  <c r="CZ77" i="31"/>
  <c r="CW77" i="31"/>
  <c r="CN77" i="31"/>
  <c r="CL77" i="31"/>
  <c r="BJ77" i="31"/>
  <c r="BC77" i="31"/>
  <c r="BE77" i="31" s="1"/>
  <c r="BB77" i="31"/>
  <c r="AZ77" i="31"/>
  <c r="AY77" i="31"/>
  <c r="AS77" i="31"/>
  <c r="AT77" i="31" s="1"/>
  <c r="AL77" i="31"/>
  <c r="BA77" i="31" s="1"/>
  <c r="CW51" i="31"/>
  <c r="CN51" i="31"/>
  <c r="CL51" i="31"/>
  <c r="BJ51" i="31"/>
  <c r="BC51" i="31"/>
  <c r="BB51" i="31"/>
  <c r="AZ51" i="31"/>
  <c r="AY51" i="31"/>
  <c r="AS51" i="31"/>
  <c r="AT51" i="31" s="1"/>
  <c r="AL51" i="31"/>
  <c r="AX51" i="31" s="1"/>
  <c r="CW41" i="31"/>
  <c r="CN41" i="31"/>
  <c r="CL41" i="31"/>
  <c r="BJ41" i="31"/>
  <c r="BC41" i="31"/>
  <c r="BE41" i="31" s="1"/>
  <c r="BB41" i="31"/>
  <c r="AZ41" i="31"/>
  <c r="AY41" i="31"/>
  <c r="AS41" i="31"/>
  <c r="AT41" i="31" s="1"/>
  <c r="AL41" i="31"/>
  <c r="BA41" i="31" s="1"/>
  <c r="CW75" i="31"/>
  <c r="CN75" i="31"/>
  <c r="CL75" i="31"/>
  <c r="BJ75" i="31"/>
  <c r="BC75" i="31"/>
  <c r="BE75" i="31" s="1"/>
  <c r="BB75" i="31"/>
  <c r="AZ75" i="31"/>
  <c r="AY75" i="31"/>
  <c r="AS75" i="31"/>
  <c r="AT75" i="31" s="1"/>
  <c r="AL75" i="31"/>
  <c r="AX75" i="31" s="1"/>
  <c r="CW47" i="31"/>
  <c r="CN47" i="31"/>
  <c r="CL47" i="31"/>
  <c r="BJ47" i="31"/>
  <c r="BC47" i="31"/>
  <c r="BE47" i="31" s="1"/>
  <c r="BB47" i="31"/>
  <c r="AZ47" i="31"/>
  <c r="AY47" i="31"/>
  <c r="AT47" i="31"/>
  <c r="AS47" i="31"/>
  <c r="AL47" i="31"/>
  <c r="BA47" i="31" s="1"/>
  <c r="CZ112" i="31"/>
  <c r="CW112" i="31"/>
  <c r="CN112" i="31"/>
  <c r="CL112" i="31"/>
  <c r="BJ112" i="31"/>
  <c r="BC112" i="31"/>
  <c r="BE112" i="31" s="1"/>
  <c r="BB112" i="31"/>
  <c r="BG112" i="31" s="1"/>
  <c r="AZ112" i="31"/>
  <c r="AY112" i="31"/>
  <c r="AS112" i="31"/>
  <c r="AT112" i="31" s="1"/>
  <c r="AL112" i="31"/>
  <c r="BA112" i="31" s="1"/>
  <c r="CW31" i="31"/>
  <c r="CN31" i="31"/>
  <c r="CL31" i="31"/>
  <c r="BJ31" i="31"/>
  <c r="BC31" i="31"/>
  <c r="BE31" i="31" s="1"/>
  <c r="BB31" i="31"/>
  <c r="BG31" i="31" s="1"/>
  <c r="AZ31" i="31"/>
  <c r="AY31" i="31"/>
  <c r="AS31" i="31"/>
  <c r="AL31" i="31"/>
  <c r="BA31" i="31" s="1"/>
  <c r="CZ76" i="31"/>
  <c r="CW76" i="31"/>
  <c r="CN76" i="31"/>
  <c r="CL76" i="31"/>
  <c r="BJ76" i="31"/>
  <c r="BC76" i="31"/>
  <c r="BE76" i="31" s="1"/>
  <c r="BB76" i="31"/>
  <c r="BG76" i="31" s="1"/>
  <c r="AZ76" i="31"/>
  <c r="AY76" i="31"/>
  <c r="AS76" i="31"/>
  <c r="AT76" i="31" s="1"/>
  <c r="AL76" i="31"/>
  <c r="CZ38" i="31"/>
  <c r="CW38" i="31"/>
  <c r="CN38" i="31"/>
  <c r="CL38" i="31"/>
  <c r="BJ38" i="31"/>
  <c r="BC38" i="31"/>
  <c r="BB38" i="31"/>
  <c r="BA38" i="31"/>
  <c r="AZ38" i="31"/>
  <c r="AY38" i="31"/>
  <c r="AS38" i="31"/>
  <c r="AT38" i="31" s="1"/>
  <c r="AL38" i="31"/>
  <c r="AX38" i="31" s="1"/>
  <c r="CW30" i="31"/>
  <c r="CN30" i="31"/>
  <c r="CL30" i="31"/>
  <c r="BJ30" i="31"/>
  <c r="BC30" i="31"/>
  <c r="BE30" i="31" s="1"/>
  <c r="BB30" i="31"/>
  <c r="BG30" i="31" s="1"/>
  <c r="AZ30" i="31"/>
  <c r="AY30" i="31"/>
  <c r="AS30" i="31"/>
  <c r="AL30" i="31"/>
  <c r="CZ87" i="31"/>
  <c r="CW87" i="31"/>
  <c r="CN87" i="31"/>
  <c r="CL87" i="31"/>
  <c r="BJ87" i="31"/>
  <c r="BC87" i="31"/>
  <c r="BE87" i="31" s="1"/>
  <c r="BB87" i="31"/>
  <c r="BH87" i="31" s="1"/>
  <c r="AZ87" i="31"/>
  <c r="AY87" i="31"/>
  <c r="AS87" i="31"/>
  <c r="AT87" i="31" s="1"/>
  <c r="AL87" i="31"/>
  <c r="AX87" i="31" s="1"/>
  <c r="CZ67" i="31"/>
  <c r="CW67" i="31"/>
  <c r="CN67" i="31"/>
  <c r="CL67" i="31"/>
  <c r="BJ67" i="31"/>
  <c r="BC67" i="31"/>
  <c r="BE67" i="31" s="1"/>
  <c r="BB67" i="31"/>
  <c r="BH67" i="31" s="1"/>
  <c r="AZ67" i="31"/>
  <c r="AY67" i="31"/>
  <c r="AS67" i="31"/>
  <c r="AL67" i="31"/>
  <c r="CW63" i="31"/>
  <c r="CN63" i="31"/>
  <c r="CL63" i="31"/>
  <c r="BJ63" i="31"/>
  <c r="BC63" i="31"/>
  <c r="BB63" i="31"/>
  <c r="AZ63" i="31"/>
  <c r="AY63" i="31"/>
  <c r="AS63" i="31"/>
  <c r="AT63" i="31" s="1"/>
  <c r="AL63" i="31"/>
  <c r="BA63" i="31" s="1"/>
  <c r="CW40" i="31"/>
  <c r="CN40" i="31"/>
  <c r="CL40" i="31"/>
  <c r="BJ40" i="31"/>
  <c r="BC40" i="31"/>
  <c r="BE40" i="31" s="1"/>
  <c r="BB40" i="31"/>
  <c r="BH40" i="31" s="1"/>
  <c r="AZ40" i="31"/>
  <c r="AY40" i="31"/>
  <c r="AS40" i="31"/>
  <c r="AL40" i="31"/>
  <c r="CZ74" i="31"/>
  <c r="CW74" i="31"/>
  <c r="CN74" i="31"/>
  <c r="CL74" i="31"/>
  <c r="BJ74" i="31"/>
  <c r="BC74" i="31"/>
  <c r="BD74" i="31" s="1"/>
  <c r="BB74" i="31"/>
  <c r="AZ74" i="31"/>
  <c r="AY74" i="31"/>
  <c r="AS74" i="31"/>
  <c r="AT74" i="31" s="1"/>
  <c r="AL74" i="31"/>
  <c r="AX74" i="31" s="1"/>
  <c r="CW9" i="31"/>
  <c r="CN9" i="31"/>
  <c r="CL9" i="31"/>
  <c r="BJ9" i="31"/>
  <c r="BC9" i="31"/>
  <c r="BE9" i="31" s="1"/>
  <c r="BB9" i="31"/>
  <c r="AZ9" i="31"/>
  <c r="AY9" i="31"/>
  <c r="AS9" i="31"/>
  <c r="AT9" i="31" s="1"/>
  <c r="AL9" i="31"/>
  <c r="BA9" i="31" s="1"/>
  <c r="CW14" i="31"/>
  <c r="CN14" i="31"/>
  <c r="CL14" i="31"/>
  <c r="BJ14" i="31"/>
  <c r="BC14" i="31"/>
  <c r="BE14" i="31" s="1"/>
  <c r="BB14" i="31"/>
  <c r="AZ14" i="31"/>
  <c r="AY14" i="31"/>
  <c r="AS14" i="31"/>
  <c r="AT14" i="31" s="1"/>
  <c r="AL14" i="31"/>
  <c r="AX14" i="31" s="1"/>
  <c r="CW42" i="31"/>
  <c r="CN42" i="31"/>
  <c r="CL42" i="31"/>
  <c r="BJ42" i="31"/>
  <c r="BC42" i="31"/>
  <c r="BE42" i="31" s="1"/>
  <c r="BB42" i="31"/>
  <c r="BH42" i="31" s="1"/>
  <c r="AZ42" i="31"/>
  <c r="AY42" i="31"/>
  <c r="AS42" i="31"/>
  <c r="AT42" i="31" s="1"/>
  <c r="AL42" i="31"/>
  <c r="BA42" i="31" s="1"/>
  <c r="U62" i="29"/>
  <c r="U61" i="29"/>
  <c r="U60" i="29"/>
  <c r="U122" i="29"/>
  <c r="U121" i="29"/>
  <c r="U120" i="29"/>
  <c r="CM111" i="27"/>
  <c r="CM110" i="27"/>
  <c r="CM109" i="27"/>
  <c r="CJ126" i="11"/>
  <c r="CJ125" i="11"/>
  <c r="CJ124" i="11"/>
  <c r="CJ16" i="11"/>
  <c r="CJ15" i="11"/>
  <c r="CK126" i="20"/>
  <c r="CK125" i="20"/>
  <c r="CK16" i="20"/>
  <c r="CK15" i="20"/>
  <c r="I108" i="30"/>
  <c r="I107" i="30"/>
  <c r="I106" i="30"/>
  <c r="CA131" i="29"/>
  <c r="CA118" i="29"/>
  <c r="CA120" i="29"/>
  <c r="CA121" i="29" s="1"/>
  <c r="AX2" i="38" l="1"/>
  <c r="AX7" i="38"/>
  <c r="BH9" i="38"/>
  <c r="BD11" i="38"/>
  <c r="BH17" i="38"/>
  <c r="BG22" i="38"/>
  <c r="AX28" i="38"/>
  <c r="BH30" i="38"/>
  <c r="BD32" i="38"/>
  <c r="AT33" i="38"/>
  <c r="BG35" i="38"/>
  <c r="AX36" i="38"/>
  <c r="BG40" i="38"/>
  <c r="BD42" i="38"/>
  <c r="AT43" i="38"/>
  <c r="BH45" i="38"/>
  <c r="AX48" i="38"/>
  <c r="BG50" i="38"/>
  <c r="AX56" i="38"/>
  <c r="BD60" i="38"/>
  <c r="AT61" i="38"/>
  <c r="BG63" i="38"/>
  <c r="AX64" i="38"/>
  <c r="AX66" i="38"/>
  <c r="BG68" i="38"/>
  <c r="AX69" i="38"/>
  <c r="BH71" i="38"/>
  <c r="BD73" i="38"/>
  <c r="AX77" i="38"/>
  <c r="BG79" i="38"/>
  <c r="AX80" i="38"/>
  <c r="BG82" i="38"/>
  <c r="AX83" i="38"/>
  <c r="BH85" i="38"/>
  <c r="BG88" i="38"/>
  <c r="BG91" i="38"/>
  <c r="AX92" i="38"/>
  <c r="BG96" i="38"/>
  <c r="AX97" i="38"/>
  <c r="AT99" i="38"/>
  <c r="BD100" i="38"/>
  <c r="AT101" i="38"/>
  <c r="BG103" i="38"/>
  <c r="BG106" i="38"/>
  <c r="BG6" i="38"/>
  <c r="BG14" i="38"/>
  <c r="AX15" i="38"/>
  <c r="BG19" i="38"/>
  <c r="AX20" i="38"/>
  <c r="BG27" i="38"/>
  <c r="AX33" i="38"/>
  <c r="AX43" i="38"/>
  <c r="BG47" i="38"/>
  <c r="BA54" i="38"/>
  <c r="BG55" i="38"/>
  <c r="AX61" i="38"/>
  <c r="BG76" i="38"/>
  <c r="AX101" i="38"/>
  <c r="BH106" i="38"/>
  <c r="AX4" i="38"/>
  <c r="AX12" i="38"/>
  <c r="BI22" i="38"/>
  <c r="AX25" i="38"/>
  <c r="BI35" i="38"/>
  <c r="AX38" i="38"/>
  <c r="BI40" i="38"/>
  <c r="BI50" i="38"/>
  <c r="AX53" i="38"/>
  <c r="AX58" i="38"/>
  <c r="BI63" i="38"/>
  <c r="BI68" i="38"/>
  <c r="AX74" i="38"/>
  <c r="BI79" i="38"/>
  <c r="BI82" i="38"/>
  <c r="BI88" i="38"/>
  <c r="BI91" i="38"/>
  <c r="BI96" i="38"/>
  <c r="BI103" i="38"/>
  <c r="BA2" i="38"/>
  <c r="BG3" i="38"/>
  <c r="BD5" i="38"/>
  <c r="BA7" i="38"/>
  <c r="BG8" i="38"/>
  <c r="BH11" i="38"/>
  <c r="BG24" i="38"/>
  <c r="BD26" i="38"/>
  <c r="BA28" i="38"/>
  <c r="BG29" i="38"/>
  <c r="BH32" i="38"/>
  <c r="BD34" i="38"/>
  <c r="BA36" i="38"/>
  <c r="BG37" i="38"/>
  <c r="BD39" i="38"/>
  <c r="BH42" i="38"/>
  <c r="BA48" i="38"/>
  <c r="BG52" i="38"/>
  <c r="BA56" i="38"/>
  <c r="BG57" i="38"/>
  <c r="BD59" i="38"/>
  <c r="BH60" i="38"/>
  <c r="BA64" i="38"/>
  <c r="BA66" i="38"/>
  <c r="BA69" i="38"/>
  <c r="BH73" i="38"/>
  <c r="BD75" i="38"/>
  <c r="BA77" i="38"/>
  <c r="BA80" i="38"/>
  <c r="BA83" i="38"/>
  <c r="BG87" i="38"/>
  <c r="BG90" i="38"/>
  <c r="BA92" i="38"/>
  <c r="BA97" i="38"/>
  <c r="BG98" i="38"/>
  <c r="BH100" i="38"/>
  <c r="BD102" i="38"/>
  <c r="BH3" i="38"/>
  <c r="BH8" i="38"/>
  <c r="BD13" i="38"/>
  <c r="BD18" i="38"/>
  <c r="BH24" i="38"/>
  <c r="BH29" i="38"/>
  <c r="BD31" i="38"/>
  <c r="BH37" i="38"/>
  <c r="BD46" i="38"/>
  <c r="BH52" i="38"/>
  <c r="BH57" i="38"/>
  <c r="BH87" i="38"/>
  <c r="BH90" i="38"/>
  <c r="BG95" i="38"/>
  <c r="BH98" i="38"/>
  <c r="BG105" i="38"/>
  <c r="AX6" i="38"/>
  <c r="AX14" i="38"/>
  <c r="AX19" i="38"/>
  <c r="AX27" i="38"/>
  <c r="AX47" i="38"/>
  <c r="AX55" i="38"/>
  <c r="AX76" i="38"/>
  <c r="BG13" i="38"/>
  <c r="BI16" i="38"/>
  <c r="BG18" i="38"/>
  <c r="BI21" i="38"/>
  <c r="BG31" i="38"/>
  <c r="BI44" i="38"/>
  <c r="BG46" i="38"/>
  <c r="BI49" i="38"/>
  <c r="BG54" i="38"/>
  <c r="BI62" i="38"/>
  <c r="BI67" i="38"/>
  <c r="BI70" i="38"/>
  <c r="BI78" i="38"/>
  <c r="BI81" i="38"/>
  <c r="BI84" i="38"/>
  <c r="BI93" i="38"/>
  <c r="BI95" i="38"/>
  <c r="BI105" i="38"/>
  <c r="BI5" i="38"/>
  <c r="BH13" i="38"/>
  <c r="BD15" i="38"/>
  <c r="BH18" i="38"/>
  <c r="BD20" i="38"/>
  <c r="BI26" i="38"/>
  <c r="BH31" i="38"/>
  <c r="BD33" i="38"/>
  <c r="BI34" i="38"/>
  <c r="BI39" i="38"/>
  <c r="BD43" i="38"/>
  <c r="BH46" i="38"/>
  <c r="BH54" i="38"/>
  <c r="BI59" i="38"/>
  <c r="BD61" i="38"/>
  <c r="BI75" i="38"/>
  <c r="BD101" i="38"/>
  <c r="BI102" i="38"/>
  <c r="BI10" i="38"/>
  <c r="BI23" i="38"/>
  <c r="BI41" i="38"/>
  <c r="BI51" i="38"/>
  <c r="BI72" i="38"/>
  <c r="BI86" i="38"/>
  <c r="BI89" i="38"/>
  <c r="BI104" i="38"/>
  <c r="AX2" i="37"/>
  <c r="AX7" i="37"/>
  <c r="BH9" i="37"/>
  <c r="BD11" i="37"/>
  <c r="AT15" i="37"/>
  <c r="BH17" i="37"/>
  <c r="BG22" i="37"/>
  <c r="AX28" i="37"/>
  <c r="BH30" i="37"/>
  <c r="BD32" i="37"/>
  <c r="AT33" i="37"/>
  <c r="BG35" i="37"/>
  <c r="AX36" i="37"/>
  <c r="BG40" i="37"/>
  <c r="BD42" i="37"/>
  <c r="AT43" i="37"/>
  <c r="BH45" i="37"/>
  <c r="AX48" i="37"/>
  <c r="BG50" i="37"/>
  <c r="AX56" i="37"/>
  <c r="BD60" i="37"/>
  <c r="BG63" i="37"/>
  <c r="AX64" i="37"/>
  <c r="AX66" i="37"/>
  <c r="BG68" i="37"/>
  <c r="AX69" i="37"/>
  <c r="BH71" i="37"/>
  <c r="BD73" i="37"/>
  <c r="AX77" i="37"/>
  <c r="BG79" i="37"/>
  <c r="AX80" i="37"/>
  <c r="BG82" i="37"/>
  <c r="AX83" i="37"/>
  <c r="BH85" i="37"/>
  <c r="BG88" i="37"/>
  <c r="BG91" i="37"/>
  <c r="AX92" i="37"/>
  <c r="BG96" i="37"/>
  <c r="AX97" i="37"/>
  <c r="AT99" i="37"/>
  <c r="BD100" i="37"/>
  <c r="AT101" i="37"/>
  <c r="BG103" i="37"/>
  <c r="BG106" i="37"/>
  <c r="BD3" i="37"/>
  <c r="BG6" i="37"/>
  <c r="BG14" i="37"/>
  <c r="AX15" i="37"/>
  <c r="BG19" i="37"/>
  <c r="AX20" i="37"/>
  <c r="BH22" i="37"/>
  <c r="BG27" i="37"/>
  <c r="AX33" i="37"/>
  <c r="BH35" i="37"/>
  <c r="BH40" i="37"/>
  <c r="AX43" i="37"/>
  <c r="BG47" i="37"/>
  <c r="BH50" i="37"/>
  <c r="BG55" i="37"/>
  <c r="BD57" i="37"/>
  <c r="AX61" i="37"/>
  <c r="BH63" i="37"/>
  <c r="BH68" i="37"/>
  <c r="BG76" i="37"/>
  <c r="BH79" i="37"/>
  <c r="BH82" i="37"/>
  <c r="BH88" i="37"/>
  <c r="BD90" i="37"/>
  <c r="BH91" i="37"/>
  <c r="BH96" i="37"/>
  <c r="BD98" i="37"/>
  <c r="AX101" i="37"/>
  <c r="BH103" i="37"/>
  <c r="BH106" i="37"/>
  <c r="AX4" i="37"/>
  <c r="BH6" i="37"/>
  <c r="BG11" i="37"/>
  <c r="AX12" i="37"/>
  <c r="BH14" i="37"/>
  <c r="BH19" i="37"/>
  <c r="AX25" i="37"/>
  <c r="BH27" i="37"/>
  <c r="BG32" i="37"/>
  <c r="AX38" i="37"/>
  <c r="BG42" i="37"/>
  <c r="BH47" i="37"/>
  <c r="AX53" i="37"/>
  <c r="BH55" i="37"/>
  <c r="AX58" i="37"/>
  <c r="BG60" i="37"/>
  <c r="BG73" i="37"/>
  <c r="AX74" i="37"/>
  <c r="BH76" i="37"/>
  <c r="BG100" i="37"/>
  <c r="BG3" i="37"/>
  <c r="BD5" i="37"/>
  <c r="BG8" i="37"/>
  <c r="BH11" i="37"/>
  <c r="BG24" i="37"/>
  <c r="BD26" i="37"/>
  <c r="BG29" i="37"/>
  <c r="BH32" i="37"/>
  <c r="BD34" i="37"/>
  <c r="BG37" i="37"/>
  <c r="BD39" i="37"/>
  <c r="BH42" i="37"/>
  <c r="BG52" i="37"/>
  <c r="BG57" i="37"/>
  <c r="BD59" i="37"/>
  <c r="BH60" i="37"/>
  <c r="BH73" i="37"/>
  <c r="BD75" i="37"/>
  <c r="BG87" i="37"/>
  <c r="BG90" i="37"/>
  <c r="BA97" i="37"/>
  <c r="BG98" i="37"/>
  <c r="BH100" i="37"/>
  <c r="BD102" i="37"/>
  <c r="BH3" i="37"/>
  <c r="BH8" i="37"/>
  <c r="BD13" i="37"/>
  <c r="BD18" i="37"/>
  <c r="BH24" i="37"/>
  <c r="BH29" i="37"/>
  <c r="BD31" i="37"/>
  <c r="BH37" i="37"/>
  <c r="BA43" i="37"/>
  <c r="BD46" i="37"/>
  <c r="BH52" i="37"/>
  <c r="BD54" i="37"/>
  <c r="BH57" i="37"/>
  <c r="BH87" i="37"/>
  <c r="BH90" i="37"/>
  <c r="BH98" i="37"/>
  <c r="BA4" i="37"/>
  <c r="BD10" i="37"/>
  <c r="BA12" i="37"/>
  <c r="BH16" i="37"/>
  <c r="BD23" i="37"/>
  <c r="BA25" i="37"/>
  <c r="BA38" i="37"/>
  <c r="BD41" i="37"/>
  <c r="BH49" i="37"/>
  <c r="BD51" i="37"/>
  <c r="BA53" i="37"/>
  <c r="BA58" i="37"/>
  <c r="BD72" i="37"/>
  <c r="BA74" i="37"/>
  <c r="BD86" i="37"/>
  <c r="BD89" i="37"/>
  <c r="BH93" i="37"/>
  <c r="BG102" i="37"/>
  <c r="BD104" i="37"/>
  <c r="BH105" i="37"/>
  <c r="BD2" i="37"/>
  <c r="BH5" i="37"/>
  <c r="BD7" i="37"/>
  <c r="BG13" i="37"/>
  <c r="BG18" i="37"/>
  <c r="BH26" i="37"/>
  <c r="BD28" i="37"/>
  <c r="BG31" i="37"/>
  <c r="BH34" i="37"/>
  <c r="BD36" i="37"/>
  <c r="BH39" i="37"/>
  <c r="BG46" i="37"/>
  <c r="BD48" i="37"/>
  <c r="BG54" i="37"/>
  <c r="BD56" i="37"/>
  <c r="BH59" i="37"/>
  <c r="BD64" i="37"/>
  <c r="BD66" i="37"/>
  <c r="BD69" i="37"/>
  <c r="BH75" i="37"/>
  <c r="BD77" i="37"/>
  <c r="BD80" i="37"/>
  <c r="BD83" i="37"/>
  <c r="BD92" i="37"/>
  <c r="BI95" i="37"/>
  <c r="BG99" i="37"/>
  <c r="BH102" i="37"/>
  <c r="BI10" i="37"/>
  <c r="BI23" i="37"/>
  <c r="BI41" i="37"/>
  <c r="BI51" i="37"/>
  <c r="BI72" i="37"/>
  <c r="BI86" i="37"/>
  <c r="BI89" i="37"/>
  <c r="BI104" i="37"/>
  <c r="BA16" i="36"/>
  <c r="BD24" i="36"/>
  <c r="BA25" i="36"/>
  <c r="BA28" i="36"/>
  <c r="BE30" i="36"/>
  <c r="BD61" i="36"/>
  <c r="BD62" i="36"/>
  <c r="BI66" i="36"/>
  <c r="AX73" i="36"/>
  <c r="BA75" i="36"/>
  <c r="BI77" i="36"/>
  <c r="BI79" i="36"/>
  <c r="AX101" i="36"/>
  <c r="BI104" i="36"/>
  <c r="BI105" i="36"/>
  <c r="BI107" i="36"/>
  <c r="BA111" i="36"/>
  <c r="BD15" i="36"/>
  <c r="BH22" i="36"/>
  <c r="BI44" i="36"/>
  <c r="BG46" i="36"/>
  <c r="BH78" i="36"/>
  <c r="BH80" i="36"/>
  <c r="BG110" i="36"/>
  <c r="BE15" i="36"/>
  <c r="BG24" i="36"/>
  <c r="BI84" i="36"/>
  <c r="BG87" i="36"/>
  <c r="BI2" i="36"/>
  <c r="BA8" i="36"/>
  <c r="BH16" i="36"/>
  <c r="AX40" i="36"/>
  <c r="BD82" i="36"/>
  <c r="BD111" i="36"/>
  <c r="BI115" i="36"/>
  <c r="BH12" i="36"/>
  <c r="BA36" i="36"/>
  <c r="BD39" i="36"/>
  <c r="BH71" i="36"/>
  <c r="BH83" i="36"/>
  <c r="BH89" i="36"/>
  <c r="BE90" i="36"/>
  <c r="BD97" i="36"/>
  <c r="BD101" i="36"/>
  <c r="BD113" i="36"/>
  <c r="BG3" i="36"/>
  <c r="BI12" i="36"/>
  <c r="BI36" i="36"/>
  <c r="BG91" i="36"/>
  <c r="BG111" i="36"/>
  <c r="BG2" i="36"/>
  <c r="BD5" i="36"/>
  <c r="BA40" i="36"/>
  <c r="BG113" i="36"/>
  <c r="BI46" i="36"/>
  <c r="BD67" i="36"/>
  <c r="BD79" i="36"/>
  <c r="BI24" i="36"/>
  <c r="BI106" i="36"/>
  <c r="AX15" i="36"/>
  <c r="AX21" i="36"/>
  <c r="AX27" i="36"/>
  <c r="AX81" i="36"/>
  <c r="BA32" i="36"/>
  <c r="BA44" i="36"/>
  <c r="AX63" i="36"/>
  <c r="BD72" i="36"/>
  <c r="AX82" i="36"/>
  <c r="BD100" i="36"/>
  <c r="AX102" i="36"/>
  <c r="BA14" i="36"/>
  <c r="BI31" i="36"/>
  <c r="BE38" i="36"/>
  <c r="BD59" i="36"/>
  <c r="BD63" i="36"/>
  <c r="BA70" i="36"/>
  <c r="BI72" i="36"/>
  <c r="BD73" i="36"/>
  <c r="BI91" i="36"/>
  <c r="BE101" i="36"/>
  <c r="BI103" i="36"/>
  <c r="AT106" i="36"/>
  <c r="BA2" i="36"/>
  <c r="BI6" i="36"/>
  <c r="AX10" i="36"/>
  <c r="BD13" i="36"/>
  <c r="BD21" i="36"/>
  <c r="BD33" i="36"/>
  <c r="BD35" i="36"/>
  <c r="BD37" i="36"/>
  <c r="BG43" i="36"/>
  <c r="AX45" i="36"/>
  <c r="BG58" i="36"/>
  <c r="BI70" i="36"/>
  <c r="AX72" i="36"/>
  <c r="BH74" i="36"/>
  <c r="BD81" i="36"/>
  <c r="BA90" i="36"/>
  <c r="BD93" i="36"/>
  <c r="BD7" i="36"/>
  <c r="BD23" i="36"/>
  <c r="BD28" i="36"/>
  <c r="AX31" i="36"/>
  <c r="BI33" i="36"/>
  <c r="BI35" i="36"/>
  <c r="BI37" i="36"/>
  <c r="BD60" i="36"/>
  <c r="BC118" i="36"/>
  <c r="AZ118" i="36"/>
  <c r="BD75" i="36"/>
  <c r="AT83" i="36"/>
  <c r="BI85" i="36"/>
  <c r="AX91" i="36"/>
  <c r="BI93" i="36"/>
  <c r="BI95" i="36"/>
  <c r="BD103" i="36"/>
  <c r="AX107" i="36"/>
  <c r="BI108" i="36"/>
  <c r="BD114" i="36"/>
  <c r="BH14" i="36"/>
  <c r="AX17" i="36"/>
  <c r="BH23" i="36"/>
  <c r="BH29" i="36"/>
  <c r="AT33" i="36"/>
  <c r="AT35" i="36"/>
  <c r="AT37" i="36"/>
  <c r="BD64" i="36"/>
  <c r="BI65" i="36"/>
  <c r="BD70" i="36"/>
  <c r="BG76" i="36"/>
  <c r="BD78" i="36"/>
  <c r="AX79" i="36"/>
  <c r="BH81" i="36"/>
  <c r="AT85" i="36"/>
  <c r="AT93" i="36"/>
  <c r="BG96" i="36"/>
  <c r="BI100" i="36"/>
  <c r="BH104" i="36"/>
  <c r="BG109" i="36"/>
  <c r="BH8" i="36"/>
  <c r="AX11" i="36"/>
  <c r="AX41" i="36"/>
  <c r="BH44" i="36"/>
  <c r="BA45" i="36"/>
  <c r="AT46" i="36"/>
  <c r="BE64" i="36"/>
  <c r="BA72" i="36"/>
  <c r="BI81" i="36"/>
  <c r="AX85" i="36"/>
  <c r="BI87" i="36"/>
  <c r="AT100" i="36"/>
  <c r="BD105" i="36"/>
  <c r="AX112" i="36"/>
  <c r="BH115" i="36"/>
  <c r="BI58" i="36"/>
  <c r="BI61" i="36"/>
  <c r="BJ118" i="36"/>
  <c r="BD66" i="36"/>
  <c r="BG70" i="36"/>
  <c r="BA84" i="36"/>
  <c r="BI92" i="36"/>
  <c r="BA94" i="36"/>
  <c r="BI98" i="36"/>
  <c r="BI16" i="36"/>
  <c r="BI74" i="36"/>
  <c r="CM131" i="36"/>
  <c r="BD92" i="36"/>
  <c r="BD95" i="36"/>
  <c r="BD107" i="36"/>
  <c r="BD108" i="36"/>
  <c r="BH4" i="36"/>
  <c r="BI10" i="36"/>
  <c r="AX13" i="36"/>
  <c r="BD17" i="36"/>
  <c r="BI18" i="36"/>
  <c r="BD25" i="36"/>
  <c r="BG31" i="36"/>
  <c r="BI57" i="36"/>
  <c r="BG62" i="36"/>
  <c r="AS118" i="36"/>
  <c r="AT74" i="36"/>
  <c r="BI76" i="36"/>
  <c r="BD84" i="36"/>
  <c r="BI86" i="36"/>
  <c r="BD99" i="36"/>
  <c r="BE107" i="36"/>
  <c r="CM133" i="36"/>
  <c r="BI4" i="36"/>
  <c r="AX7" i="36"/>
  <c r="BD11" i="36"/>
  <c r="BE25" i="36"/>
  <c r="BG26" i="36"/>
  <c r="BH33" i="36"/>
  <c r="BH35" i="36"/>
  <c r="BH37" i="36"/>
  <c r="BD41" i="36"/>
  <c r="BI42" i="36"/>
  <c r="BI60" i="36"/>
  <c r="BI68" i="36"/>
  <c r="BH72" i="36"/>
  <c r="BG85" i="36"/>
  <c r="BD87" i="36"/>
  <c r="BG95" i="36"/>
  <c r="BG108" i="36"/>
  <c r="BD112" i="36"/>
  <c r="AX114" i="36"/>
  <c r="BH18" i="36"/>
  <c r="BI20" i="36"/>
  <c r="BI38" i="36"/>
  <c r="BD57" i="36"/>
  <c r="BI59" i="36"/>
  <c r="BI63" i="36"/>
  <c r="AX64" i="36"/>
  <c r="BI73" i="36"/>
  <c r="AX76" i="36"/>
  <c r="BI78" i="36"/>
  <c r="BI101" i="36"/>
  <c r="BD106" i="36"/>
  <c r="BE118" i="36"/>
  <c r="BI3" i="36"/>
  <c r="BH5" i="36"/>
  <c r="BH7" i="36"/>
  <c r="BH9" i="36"/>
  <c r="BH11" i="36"/>
  <c r="BH13" i="36"/>
  <c r="BH15" i="36"/>
  <c r="BH17" i="36"/>
  <c r="BG19" i="36"/>
  <c r="BG21" i="36"/>
  <c r="AT24" i="36"/>
  <c r="BI26" i="36"/>
  <c r="BG28" i="36"/>
  <c r="BG30" i="36"/>
  <c r="BD32" i="36"/>
  <c r="AX33" i="36"/>
  <c r="BD34" i="36"/>
  <c r="AX35" i="36"/>
  <c r="BD36" i="36"/>
  <c r="AX37" i="36"/>
  <c r="AT39" i="36"/>
  <c r="BH41" i="36"/>
  <c r="BI43" i="36"/>
  <c r="BG45" i="36"/>
  <c r="AT60" i="36"/>
  <c r="AT62" i="36"/>
  <c r="BH64" i="36"/>
  <c r="AX67" i="36"/>
  <c r="BI69" i="36"/>
  <c r="BI71" i="36"/>
  <c r="BG73" i="36"/>
  <c r="BD77" i="36"/>
  <c r="AT78" i="36"/>
  <c r="BI80" i="36"/>
  <c r="BH82" i="36"/>
  <c r="BD86" i="36"/>
  <c r="AT87" i="36"/>
  <c r="BG90" i="36"/>
  <c r="AX93" i="36"/>
  <c r="BD94" i="36"/>
  <c r="AT95" i="36"/>
  <c r="BH97" i="36"/>
  <c r="AX100" i="36"/>
  <c r="BG103" i="36"/>
  <c r="AX106" i="36"/>
  <c r="AT108" i="36"/>
  <c r="BI110" i="36"/>
  <c r="BH112" i="36"/>
  <c r="BH114" i="36"/>
  <c r="BG116" i="36"/>
  <c r="BI5" i="36"/>
  <c r="BI7" i="36"/>
  <c r="BI9" i="36"/>
  <c r="BI11" i="36"/>
  <c r="BI13" i="36"/>
  <c r="BI15" i="36"/>
  <c r="BI17" i="36"/>
  <c r="BA18" i="36"/>
  <c r="BA20" i="36"/>
  <c r="BA22" i="36"/>
  <c r="BG23" i="36"/>
  <c r="AX24" i="36"/>
  <c r="BA29" i="36"/>
  <c r="AX39" i="36"/>
  <c r="BI41" i="36"/>
  <c r="BG57" i="36"/>
  <c r="BG59" i="36"/>
  <c r="AX60" i="36"/>
  <c r="AX62" i="36"/>
  <c r="BI64" i="36"/>
  <c r="BA65" i="36"/>
  <c r="BG66" i="36"/>
  <c r="BH73" i="36"/>
  <c r="BA74" i="36"/>
  <c r="BG75" i="36"/>
  <c r="AX78" i="36"/>
  <c r="BI82" i="36"/>
  <c r="BA83" i="36"/>
  <c r="BG84" i="36"/>
  <c r="AX87" i="36"/>
  <c r="BA89" i="36"/>
  <c r="BH90" i="36"/>
  <c r="BG92" i="36"/>
  <c r="AX95" i="36"/>
  <c r="BI97" i="36"/>
  <c r="BA98" i="36"/>
  <c r="BG99" i="36"/>
  <c r="BH103" i="36"/>
  <c r="BA104" i="36"/>
  <c r="BG105" i="36"/>
  <c r="AX108" i="36"/>
  <c r="BI112" i="36"/>
  <c r="BI114" i="36"/>
  <c r="BA115" i="36"/>
  <c r="BH116" i="36"/>
  <c r="AX3" i="36"/>
  <c r="BI19" i="36"/>
  <c r="BI21" i="36"/>
  <c r="AX26" i="36"/>
  <c r="BI28" i="36"/>
  <c r="BI30" i="36"/>
  <c r="BG32" i="36"/>
  <c r="BG34" i="36"/>
  <c r="BG36" i="36"/>
  <c r="AX43" i="36"/>
  <c r="BI45" i="36"/>
  <c r="BH66" i="36"/>
  <c r="AX69" i="36"/>
  <c r="AX71" i="36"/>
  <c r="BH75" i="36"/>
  <c r="BG77" i="36"/>
  <c r="AX80" i="36"/>
  <c r="BH84" i="36"/>
  <c r="BG86" i="36"/>
  <c r="BH92" i="36"/>
  <c r="BG94" i="36"/>
  <c r="BH99" i="36"/>
  <c r="BH105" i="36"/>
  <c r="AX110" i="36"/>
  <c r="BI113" i="36"/>
  <c r="BD4" i="36"/>
  <c r="BD6" i="36"/>
  <c r="BD8" i="36"/>
  <c r="BD10" i="36"/>
  <c r="BD12" i="36"/>
  <c r="BD14" i="36"/>
  <c r="BD16" i="36"/>
  <c r="BG25" i="36"/>
  <c r="BD27" i="36"/>
  <c r="BH32" i="36"/>
  <c r="BA33" i="36"/>
  <c r="BH34" i="36"/>
  <c r="BA35" i="36"/>
  <c r="BH36" i="36"/>
  <c r="BA37" i="36"/>
  <c r="BG38" i="36"/>
  <c r="BD44" i="36"/>
  <c r="BG61" i="36"/>
  <c r="BA67" i="36"/>
  <c r="BH77" i="36"/>
  <c r="BH86" i="36"/>
  <c r="BA93" i="36"/>
  <c r="BH94" i="36"/>
  <c r="BA100" i="36"/>
  <c r="BG101" i="36"/>
  <c r="BA106" i="36"/>
  <c r="BG107" i="36"/>
  <c r="BD18" i="36"/>
  <c r="BD20" i="36"/>
  <c r="BD22" i="36"/>
  <c r="BH25" i="36"/>
  <c r="BD29" i="36"/>
  <c r="BH38" i="36"/>
  <c r="BH61" i="36"/>
  <c r="BD65" i="36"/>
  <c r="BD74" i="36"/>
  <c r="BD83" i="36"/>
  <c r="BD89" i="36"/>
  <c r="BD98" i="36"/>
  <c r="BH101" i="36"/>
  <c r="BD104" i="36"/>
  <c r="BH107" i="36"/>
  <c r="BD115" i="36"/>
  <c r="BI8" i="36"/>
  <c r="BI14" i="36"/>
  <c r="BI27" i="36"/>
  <c r="BH2" i="36"/>
  <c r="AX23" i="36"/>
  <c r="BD31" i="36"/>
  <c r="BH40" i="36"/>
  <c r="BD46" i="36"/>
  <c r="AX57" i="36"/>
  <c r="BD58" i="36"/>
  <c r="AX59" i="36"/>
  <c r="BH63" i="36"/>
  <c r="AX66" i="36"/>
  <c r="BH68" i="36"/>
  <c r="BH70" i="36"/>
  <c r="BD76" i="36"/>
  <c r="BH79" i="36"/>
  <c r="BD85" i="36"/>
  <c r="BD91" i="36"/>
  <c r="AX92" i="36"/>
  <c r="BH96" i="36"/>
  <c r="AX99" i="36"/>
  <c r="BD102" i="36"/>
  <c r="AX105" i="36"/>
  <c r="BH109" i="36"/>
  <c r="BH111" i="36"/>
  <c r="BG18" i="36"/>
  <c r="BG20" i="36"/>
  <c r="BG22" i="36"/>
  <c r="BG29" i="36"/>
  <c r="BG65" i="36"/>
  <c r="BG89" i="36"/>
  <c r="BG98" i="36"/>
  <c r="BG104" i="36"/>
  <c r="BG115" i="36"/>
  <c r="BD3" i="36"/>
  <c r="BD26" i="36"/>
  <c r="BD43" i="36"/>
  <c r="BD69" i="36"/>
  <c r="BD71" i="36"/>
  <c r="AT72" i="36"/>
  <c r="BD80" i="36"/>
  <c r="BG93" i="36"/>
  <c r="BG100" i="36"/>
  <c r="BG106" i="36"/>
  <c r="BD110" i="36"/>
  <c r="BB118" i="36"/>
  <c r="BI100" i="35"/>
  <c r="AX6" i="35"/>
  <c r="BI43" i="35"/>
  <c r="BA55" i="35"/>
  <c r="BI4" i="35"/>
  <c r="BD115" i="35"/>
  <c r="BI35" i="35"/>
  <c r="BI58" i="35"/>
  <c r="BD105" i="35"/>
  <c r="BI26" i="35"/>
  <c r="BI39" i="35"/>
  <c r="BD72" i="35"/>
  <c r="BD73" i="35"/>
  <c r="BI88" i="35"/>
  <c r="BI21" i="35"/>
  <c r="BD16" i="35"/>
  <c r="BA36" i="35"/>
  <c r="AX67" i="35"/>
  <c r="BH29" i="35"/>
  <c r="BD34" i="35"/>
  <c r="BD37" i="35"/>
  <c r="AX64" i="35"/>
  <c r="BG94" i="35"/>
  <c r="BI95" i="35"/>
  <c r="BI104" i="35"/>
  <c r="BD114" i="35"/>
  <c r="AX22" i="35"/>
  <c r="BH45" i="35"/>
  <c r="BI57" i="35"/>
  <c r="BI69" i="35"/>
  <c r="BD95" i="35"/>
  <c r="BD97" i="35"/>
  <c r="BD67" i="35"/>
  <c r="AX77" i="35"/>
  <c r="BG98" i="35"/>
  <c r="BG101" i="35"/>
  <c r="BI14" i="35"/>
  <c r="BI59" i="35"/>
  <c r="BI76" i="35"/>
  <c r="BI15" i="35"/>
  <c r="AX90" i="35"/>
  <c r="BI5" i="35"/>
  <c r="BI19" i="35"/>
  <c r="BG75" i="35"/>
  <c r="BA82" i="35"/>
  <c r="BA85" i="35"/>
  <c r="BD94" i="35"/>
  <c r="BD39" i="35"/>
  <c r="BG4" i="35"/>
  <c r="BD5" i="35"/>
  <c r="BG10" i="35"/>
  <c r="BA26" i="35"/>
  <c r="BI36" i="35"/>
  <c r="BD40" i="35"/>
  <c r="BI44" i="35"/>
  <c r="BD81" i="35"/>
  <c r="BI113" i="35"/>
  <c r="BH25" i="35"/>
  <c r="AX44" i="35"/>
  <c r="BE11" i="35"/>
  <c r="AX18" i="35"/>
  <c r="BI27" i="35"/>
  <c r="AX38" i="35"/>
  <c r="BI56" i="35"/>
  <c r="BH68" i="35"/>
  <c r="BG70" i="35"/>
  <c r="BA71" i="35"/>
  <c r="AX79" i="35"/>
  <c r="BA95" i="35"/>
  <c r="AX96" i="35"/>
  <c r="BD103" i="35"/>
  <c r="BA104" i="35"/>
  <c r="BI115" i="35"/>
  <c r="BI37" i="35"/>
  <c r="BI83" i="35"/>
  <c r="AX30" i="35"/>
  <c r="BI72" i="35"/>
  <c r="AT83" i="35"/>
  <c r="BI91" i="35"/>
  <c r="AX92" i="35"/>
  <c r="AT108" i="35"/>
  <c r="BE115" i="35"/>
  <c r="AT4" i="35"/>
  <c r="BD9" i="35"/>
  <c r="BH17" i="35"/>
  <c r="BG36" i="35"/>
  <c r="BE37" i="35"/>
  <c r="BI38" i="35"/>
  <c r="AX41" i="35"/>
  <c r="BD58" i="35"/>
  <c r="BI60" i="35"/>
  <c r="BI73" i="35"/>
  <c r="AX74" i="35"/>
  <c r="AX83" i="35"/>
  <c r="BH90" i="35"/>
  <c r="AX111" i="35"/>
  <c r="BA3" i="35"/>
  <c r="BI63" i="35"/>
  <c r="BI75" i="35"/>
  <c r="BD76" i="35"/>
  <c r="BD96" i="35"/>
  <c r="AT100" i="35"/>
  <c r="BD107" i="35"/>
  <c r="BA109" i="35"/>
  <c r="AT113" i="35"/>
  <c r="BA5" i="35"/>
  <c r="BG20" i="35"/>
  <c r="AX35" i="35"/>
  <c r="BI41" i="35"/>
  <c r="BI45" i="35"/>
  <c r="BG62" i="35"/>
  <c r="BD63" i="35"/>
  <c r="AT75" i="35"/>
  <c r="BE81" i="35"/>
  <c r="AX88" i="35"/>
  <c r="BI99" i="35"/>
  <c r="BI109" i="35"/>
  <c r="BD30" i="35"/>
  <c r="BH62" i="35"/>
  <c r="BI74" i="35"/>
  <c r="BI86" i="35"/>
  <c r="BD92" i="35"/>
  <c r="BD109" i="35"/>
  <c r="BI8" i="35"/>
  <c r="BI9" i="35"/>
  <c r="AX16" i="35"/>
  <c r="BG33" i="35"/>
  <c r="BH41" i="35"/>
  <c r="BD83" i="35"/>
  <c r="BI85" i="35"/>
  <c r="BG92" i="35"/>
  <c r="BD93" i="35"/>
  <c r="BD99" i="35"/>
  <c r="BE109" i="35"/>
  <c r="BI111" i="35"/>
  <c r="BD112" i="35"/>
  <c r="BD10" i="35"/>
  <c r="BG24" i="35"/>
  <c r="BD65" i="35"/>
  <c r="BG66" i="35"/>
  <c r="BD87" i="35"/>
  <c r="BI90" i="35"/>
  <c r="BI106" i="35"/>
  <c r="BI6" i="35"/>
  <c r="BD22" i="35"/>
  <c r="BI23" i="35"/>
  <c r="AX24" i="35"/>
  <c r="BI32" i="35"/>
  <c r="AX33" i="35"/>
  <c r="BH34" i="35"/>
  <c r="AT36" i="35"/>
  <c r="BD41" i="35"/>
  <c r="BI55" i="35"/>
  <c r="BH58" i="35"/>
  <c r="BI68" i="35"/>
  <c r="AX75" i="35"/>
  <c r="BD78" i="35"/>
  <c r="BI81" i="35"/>
  <c r="AX87" i="35"/>
  <c r="BA101" i="35"/>
  <c r="BE105" i="35"/>
  <c r="BE112" i="35"/>
  <c r="BG115" i="35"/>
  <c r="BI71" i="35"/>
  <c r="BG82" i="35"/>
  <c r="BA89" i="35"/>
  <c r="BI97" i="35"/>
  <c r="BG105" i="35"/>
  <c r="BG112" i="35"/>
  <c r="BH115" i="35"/>
  <c r="AX4" i="35"/>
  <c r="BD6" i="35"/>
  <c r="BG14" i="35"/>
  <c r="BH30" i="35"/>
  <c r="AX68" i="35"/>
  <c r="BI79" i="35"/>
  <c r="BI84" i="35"/>
  <c r="BG86" i="35"/>
  <c r="AT90" i="35"/>
  <c r="BI96" i="35"/>
  <c r="AX102" i="35"/>
  <c r="BD108" i="35"/>
  <c r="BE2" i="35"/>
  <c r="BH14" i="35"/>
  <c r="BD15" i="35"/>
  <c r="BI17" i="35"/>
  <c r="BI25" i="35"/>
  <c r="BI34" i="35"/>
  <c r="AX40" i="35"/>
  <c r="AT45" i="35"/>
  <c r="BE63" i="35"/>
  <c r="BE67" i="35"/>
  <c r="AX73" i="35"/>
  <c r="AX76" i="35"/>
  <c r="BD79" i="35"/>
  <c r="AT84" i="35"/>
  <c r="BH86" i="35"/>
  <c r="BD89" i="35"/>
  <c r="BE92" i="35"/>
  <c r="BD106" i="35"/>
  <c r="BD113" i="35"/>
  <c r="BG3" i="35"/>
  <c r="BG19" i="35"/>
  <c r="AX21" i="35"/>
  <c r="BG27" i="35"/>
  <c r="AX37" i="35"/>
  <c r="AX45" i="35"/>
  <c r="BG56" i="35"/>
  <c r="BG59" i="35"/>
  <c r="BG63" i="35"/>
  <c r="BG67" i="35"/>
  <c r="AX80" i="35"/>
  <c r="AX84" i="35"/>
  <c r="BI87" i="35"/>
  <c r="BG9" i="35"/>
  <c r="BI10" i="35"/>
  <c r="AX11" i="35"/>
  <c r="BG15" i="35"/>
  <c r="BI16" i="35"/>
  <c r="AX17" i="35"/>
  <c r="BH19" i="35"/>
  <c r="BD20" i="35"/>
  <c r="BI22" i="35"/>
  <c r="BD24" i="35"/>
  <c r="AX25" i="35"/>
  <c r="BH27" i="35"/>
  <c r="BD33" i="35"/>
  <c r="AX34" i="35"/>
  <c r="BG39" i="35"/>
  <c r="BE44" i="35"/>
  <c r="BH56" i="35"/>
  <c r="BD57" i="35"/>
  <c r="BH59" i="35"/>
  <c r="BD60" i="35"/>
  <c r="BD62" i="35"/>
  <c r="BH63" i="35"/>
  <c r="BI65" i="35"/>
  <c r="AX69" i="35"/>
  <c r="BI70" i="35"/>
  <c r="BG72" i="35"/>
  <c r="BD75" i="35"/>
  <c r="BG79" i="35"/>
  <c r="BE83" i="35"/>
  <c r="BG89" i="35"/>
  <c r="BH96" i="35"/>
  <c r="AX103" i="35"/>
  <c r="BH106" i="35"/>
  <c r="BI107" i="35"/>
  <c r="BD110" i="35"/>
  <c r="BH113" i="35"/>
  <c r="BI114" i="35"/>
  <c r="BH9" i="35"/>
  <c r="BD14" i="35"/>
  <c r="BH15" i="35"/>
  <c r="BE20" i="35"/>
  <c r="AT22" i="35"/>
  <c r="BE24" i="35"/>
  <c r="BI29" i="35"/>
  <c r="BE33" i="35"/>
  <c r="BD36" i="35"/>
  <c r="BH39" i="35"/>
  <c r="BA40" i="35"/>
  <c r="BG44" i="35"/>
  <c r="BE57" i="35"/>
  <c r="AX58" i="35"/>
  <c r="BE60" i="35"/>
  <c r="BI64" i="35"/>
  <c r="BH72" i="35"/>
  <c r="BA73" i="35"/>
  <c r="BE75" i="35"/>
  <c r="BA76" i="35"/>
  <c r="BH79" i="35"/>
  <c r="BG83" i="35"/>
  <c r="BD86" i="35"/>
  <c r="BI94" i="35"/>
  <c r="BE97" i="35"/>
  <c r="BI98" i="35"/>
  <c r="AX99" i="35"/>
  <c r="BI102" i="35"/>
  <c r="BD4" i="35"/>
  <c r="BD29" i="35"/>
  <c r="BI40" i="35"/>
  <c r="BD68" i="35"/>
  <c r="BI92" i="35"/>
  <c r="BD98" i="35"/>
  <c r="BD102" i="35"/>
  <c r="BI105" i="35"/>
  <c r="BI112" i="35"/>
  <c r="BE4" i="35"/>
  <c r="BI11" i="35"/>
  <c r="BD19" i="35"/>
  <c r="BH20" i="35"/>
  <c r="BD27" i="35"/>
  <c r="BE29" i="35"/>
  <c r="BD56" i="35"/>
  <c r="BH57" i="35"/>
  <c r="BD59" i="35"/>
  <c r="BH60" i="35"/>
  <c r="BA61" i="35"/>
  <c r="BD64" i="35"/>
  <c r="BA66" i="35"/>
  <c r="AT67" i="35"/>
  <c r="BI78" i="35"/>
  <c r="BI89" i="35"/>
  <c r="BD90" i="35"/>
  <c r="BA91" i="35"/>
  <c r="BI103" i="35"/>
  <c r="BA115" i="35"/>
  <c r="BD21" i="35"/>
  <c r="BD80" i="35"/>
  <c r="BD84" i="35"/>
  <c r="BD88" i="35"/>
  <c r="BI2" i="35"/>
  <c r="BI13" i="35"/>
  <c r="BD17" i="35"/>
  <c r="BI24" i="35"/>
  <c r="BD25" i="35"/>
  <c r="BI33" i="35"/>
  <c r="AT44" i="35"/>
  <c r="BD45" i="35"/>
  <c r="BE65" i="35"/>
  <c r="BH80" i="35"/>
  <c r="BH84" i="35"/>
  <c r="BH88" i="35"/>
  <c r="BG2" i="35"/>
  <c r="BH7" i="35"/>
  <c r="AX10" i="35"/>
  <c r="BH12" i="35"/>
  <c r="AX15" i="35"/>
  <c r="AX20" i="35"/>
  <c r="BH28" i="35"/>
  <c r="AX29" i="35"/>
  <c r="BH31" i="35"/>
  <c r="BH42" i="35"/>
  <c r="AX57" i="35"/>
  <c r="AX60" i="35"/>
  <c r="AX63" i="35"/>
  <c r="BG65" i="35"/>
  <c r="BG78" i="35"/>
  <c r="BG81" i="35"/>
  <c r="BG97" i="35"/>
  <c r="AX98" i="35"/>
  <c r="BH100" i="35"/>
  <c r="AX106" i="35"/>
  <c r="BH108" i="35"/>
  <c r="AX113" i="35"/>
  <c r="BI7" i="35"/>
  <c r="BA8" i="35"/>
  <c r="BI12" i="35"/>
  <c r="BA13" i="35"/>
  <c r="BA23" i="35"/>
  <c r="BI28" i="35"/>
  <c r="BI31" i="35"/>
  <c r="BA32" i="35"/>
  <c r="BI42" i="35"/>
  <c r="BA43" i="35"/>
  <c r="AT2" i="35"/>
  <c r="AX7" i="35"/>
  <c r="BG11" i="35"/>
  <c r="AX12" i="35"/>
  <c r="BG16" i="35"/>
  <c r="BD18" i="35"/>
  <c r="BG21" i="35"/>
  <c r="BD26" i="35"/>
  <c r="AX28" i="35"/>
  <c r="AX31" i="35"/>
  <c r="BD35" i="35"/>
  <c r="BD38" i="35"/>
  <c r="AX42" i="35"/>
  <c r="BD55" i="35"/>
  <c r="AT65" i="35"/>
  <c r="BD69" i="35"/>
  <c r="AT70" i="35"/>
  <c r="BD71" i="35"/>
  <c r="BD74" i="35"/>
  <c r="BD77" i="35"/>
  <c r="AT78" i="35"/>
  <c r="AT97" i="35"/>
  <c r="BG99" i="35"/>
  <c r="AX100" i="35"/>
  <c r="BH102" i="35"/>
  <c r="BD104" i="35"/>
  <c r="AT105" i="35"/>
  <c r="AX108" i="35"/>
  <c r="AX110" i="35"/>
  <c r="BD111" i="35"/>
  <c r="AT112" i="35"/>
  <c r="AX2" i="35"/>
  <c r="BG6" i="35"/>
  <c r="BD8" i="35"/>
  <c r="BH11" i="35"/>
  <c r="BD13" i="35"/>
  <c r="BH16" i="35"/>
  <c r="BH21" i="35"/>
  <c r="BD23" i="35"/>
  <c r="BG30" i="35"/>
  <c r="BD32" i="35"/>
  <c r="BG41" i="35"/>
  <c r="BD43" i="35"/>
  <c r="BG58" i="35"/>
  <c r="BD61" i="35"/>
  <c r="BG64" i="35"/>
  <c r="AX65" i="35"/>
  <c r="AX78" i="35"/>
  <c r="BG80" i="35"/>
  <c r="AX81" i="35"/>
  <c r="BD85" i="35"/>
  <c r="BG88" i="35"/>
  <c r="BD91" i="35"/>
  <c r="BG96" i="35"/>
  <c r="AX97" i="35"/>
  <c r="BH99" i="35"/>
  <c r="AX105" i="35"/>
  <c r="BG107" i="35"/>
  <c r="AX112" i="35"/>
  <c r="BG114" i="35"/>
  <c r="BD3" i="35"/>
  <c r="AX9" i="35"/>
  <c r="AX14" i="35"/>
  <c r="BG18" i="35"/>
  <c r="AX19" i="35"/>
  <c r="BG26" i="35"/>
  <c r="AX27" i="35"/>
  <c r="BG35" i="35"/>
  <c r="BG38" i="35"/>
  <c r="AX39" i="35"/>
  <c r="BG55" i="35"/>
  <c r="AX56" i="35"/>
  <c r="AX59" i="35"/>
  <c r="AX62" i="35"/>
  <c r="BD66" i="35"/>
  <c r="BG69" i="35"/>
  <c r="BG71" i="35"/>
  <c r="AX72" i="35"/>
  <c r="BG74" i="35"/>
  <c r="BG77" i="35"/>
  <c r="BD82" i="35"/>
  <c r="AX86" i="35"/>
  <c r="AX94" i="35"/>
  <c r="BD101" i="35"/>
  <c r="BG104" i="35"/>
  <c r="BG111" i="35"/>
  <c r="BG8" i="35"/>
  <c r="BG13" i="35"/>
  <c r="BH18" i="35"/>
  <c r="BG23" i="35"/>
  <c r="BH26" i="35"/>
  <c r="BG32" i="35"/>
  <c r="BH35" i="35"/>
  <c r="BH38" i="35"/>
  <c r="BG43" i="35"/>
  <c r="BH55" i="35"/>
  <c r="BG61" i="35"/>
  <c r="BH69" i="35"/>
  <c r="BH71" i="35"/>
  <c r="BH74" i="35"/>
  <c r="BH77" i="35"/>
  <c r="BG85" i="35"/>
  <c r="BG91" i="35"/>
  <c r="BH104" i="35"/>
  <c r="BA108" i="35"/>
  <c r="BG109" i="35"/>
  <c r="BA110" i="35"/>
  <c r="BH111" i="35"/>
  <c r="BH8" i="35"/>
  <c r="BH13" i="35"/>
  <c r="BH23" i="35"/>
  <c r="BH32" i="35"/>
  <c r="BH43" i="35"/>
  <c r="BH61" i="35"/>
  <c r="BH85" i="35"/>
  <c r="BH91" i="35"/>
  <c r="BH109" i="35"/>
  <c r="BA9" i="35"/>
  <c r="BA14" i="35"/>
  <c r="BA19" i="35"/>
  <c r="BA27" i="35"/>
  <c r="BA39" i="35"/>
  <c r="BA56" i="35"/>
  <c r="BA59" i="35"/>
  <c r="BA62" i="35"/>
  <c r="BA72" i="35"/>
  <c r="BA86" i="35"/>
  <c r="BA94" i="35"/>
  <c r="AX107" i="35"/>
  <c r="AX114" i="35"/>
  <c r="BI3" i="35"/>
  <c r="BG5" i="35"/>
  <c r="BD7" i="35"/>
  <c r="BD12" i="35"/>
  <c r="BD28" i="35"/>
  <c r="BD31" i="35"/>
  <c r="BG37" i="35"/>
  <c r="BG40" i="35"/>
  <c r="BD42" i="35"/>
  <c r="BI66" i="35"/>
  <c r="BG73" i="35"/>
  <c r="BG76" i="35"/>
  <c r="BI82" i="35"/>
  <c r="BG87" i="35"/>
  <c r="BG95" i="35"/>
  <c r="BD100" i="35"/>
  <c r="BI101" i="35"/>
  <c r="BG103" i="35"/>
  <c r="BH5" i="35"/>
  <c r="BH37" i="35"/>
  <c r="BH40" i="35"/>
  <c r="BH73" i="35"/>
  <c r="BH76" i="35"/>
  <c r="BH87" i="35"/>
  <c r="BH95" i="35"/>
  <c r="BH103" i="35"/>
  <c r="BG109" i="31"/>
  <c r="BA32" i="31"/>
  <c r="BG104" i="31"/>
  <c r="AX96" i="31"/>
  <c r="BI77" i="31"/>
  <c r="BI107" i="31"/>
  <c r="BI31" i="31"/>
  <c r="BI52" i="31"/>
  <c r="BA10" i="31"/>
  <c r="BI18" i="31"/>
  <c r="BG28" i="31"/>
  <c r="BG18" i="31"/>
  <c r="BH82" i="31"/>
  <c r="BA51" i="31"/>
  <c r="BD107" i="31"/>
  <c r="BG34" i="31"/>
  <c r="BI2" i="34"/>
  <c r="BD6" i="34"/>
  <c r="BI15" i="34"/>
  <c r="BI25" i="34"/>
  <c r="BI27" i="34"/>
  <c r="BA31" i="34"/>
  <c r="BD35" i="34"/>
  <c r="BG36" i="34"/>
  <c r="BH38" i="34"/>
  <c r="AX43" i="34"/>
  <c r="AX50" i="34"/>
  <c r="BD66" i="34"/>
  <c r="BD72" i="34"/>
  <c r="BA85" i="34"/>
  <c r="BI87" i="34"/>
  <c r="BI91" i="34"/>
  <c r="BH92" i="34"/>
  <c r="AX97" i="34"/>
  <c r="BA101" i="34"/>
  <c r="AX114" i="34"/>
  <c r="BI4" i="34"/>
  <c r="BH7" i="34"/>
  <c r="AX15" i="34"/>
  <c r="BI23" i="34"/>
  <c r="BG30" i="34"/>
  <c r="BI33" i="34"/>
  <c r="BH84" i="34"/>
  <c r="AX103" i="34"/>
  <c r="AX110" i="34"/>
  <c r="BD2" i="34"/>
  <c r="BI18" i="34"/>
  <c r="BI22" i="34"/>
  <c r="BE40" i="34"/>
  <c r="BI44" i="34"/>
  <c r="BI48" i="34"/>
  <c r="BD85" i="34"/>
  <c r="BD89" i="34"/>
  <c r="BE95" i="34"/>
  <c r="BI112" i="34"/>
  <c r="BD3" i="34"/>
  <c r="BI11" i="34"/>
  <c r="BA14" i="34"/>
  <c r="BH17" i="34"/>
  <c r="BD18" i="34"/>
  <c r="BG19" i="34"/>
  <c r="BG21" i="34"/>
  <c r="BG42" i="34"/>
  <c r="BI43" i="34"/>
  <c r="BA46" i="34"/>
  <c r="BD47" i="34"/>
  <c r="BI51" i="34"/>
  <c r="BA69" i="34"/>
  <c r="BG96" i="34"/>
  <c r="BI97" i="34"/>
  <c r="BG101" i="34"/>
  <c r="BI114" i="34"/>
  <c r="BI63" i="34"/>
  <c r="BI66" i="34"/>
  <c r="BD68" i="34"/>
  <c r="BA71" i="34"/>
  <c r="BG102" i="34"/>
  <c r="BG111" i="34"/>
  <c r="BD112" i="34"/>
  <c r="BD14" i="34"/>
  <c r="BD38" i="34"/>
  <c r="BD53" i="34"/>
  <c r="BI67" i="34"/>
  <c r="BD104" i="34"/>
  <c r="BI106" i="34"/>
  <c r="BI108" i="34"/>
  <c r="BI12" i="34"/>
  <c r="BE14" i="34"/>
  <c r="BH15" i="34"/>
  <c r="BD36" i="34"/>
  <c r="BD37" i="34"/>
  <c r="BI39" i="34"/>
  <c r="BI68" i="34"/>
  <c r="BI73" i="34"/>
  <c r="BE74" i="34"/>
  <c r="AX83" i="34"/>
  <c r="BI84" i="34"/>
  <c r="BI94" i="34"/>
  <c r="BD106" i="34"/>
  <c r="BI7" i="34"/>
  <c r="BD28" i="34"/>
  <c r="BI30" i="34"/>
  <c r="BH66" i="34"/>
  <c r="BI92" i="34"/>
  <c r="BI10" i="34"/>
  <c r="BD25" i="34"/>
  <c r="BE75" i="34"/>
  <c r="BI80" i="34"/>
  <c r="BH11" i="34"/>
  <c r="BI21" i="34"/>
  <c r="AX28" i="34"/>
  <c r="BD45" i="34"/>
  <c r="BH77" i="34"/>
  <c r="AX88" i="34"/>
  <c r="AX89" i="34"/>
  <c r="BD99" i="34"/>
  <c r="BA4" i="34"/>
  <c r="AX5" i="34"/>
  <c r="BD10" i="34"/>
  <c r="BA12" i="34"/>
  <c r="AX13" i="34"/>
  <c r="BI20" i="34"/>
  <c r="BH25" i="34"/>
  <c r="BI26" i="34"/>
  <c r="AT28" i="34"/>
  <c r="BD30" i="34"/>
  <c r="BA33" i="34"/>
  <c r="BG38" i="34"/>
  <c r="BH41" i="34"/>
  <c r="AT45" i="34"/>
  <c r="BI62" i="34"/>
  <c r="BI69" i="34"/>
  <c r="BG74" i="34"/>
  <c r="BD80" i="34"/>
  <c r="BI81" i="34"/>
  <c r="BE92" i="34"/>
  <c r="BA93" i="34"/>
  <c r="BD98" i="34"/>
  <c r="BA106" i="34"/>
  <c r="BD63" i="34"/>
  <c r="BD96" i="34"/>
  <c r="BD102" i="34"/>
  <c r="AT7" i="34"/>
  <c r="AT15" i="34"/>
  <c r="BD26" i="34"/>
  <c r="AT30" i="34"/>
  <c r="AX52" i="34"/>
  <c r="BG70" i="34"/>
  <c r="BD79" i="34"/>
  <c r="BG87" i="34"/>
  <c r="BD93" i="34"/>
  <c r="BE94" i="34"/>
  <c r="BD100" i="34"/>
  <c r="BE107" i="34"/>
  <c r="BA108" i="34"/>
  <c r="BD109" i="34"/>
  <c r="BD111" i="34"/>
  <c r="BG113" i="34"/>
  <c r="BD4" i="34"/>
  <c r="BD12" i="34"/>
  <c r="BD22" i="34"/>
  <c r="BE23" i="34"/>
  <c r="AT24" i="34"/>
  <c r="BD27" i="34"/>
  <c r="BD33" i="34"/>
  <c r="AX37" i="34"/>
  <c r="BG39" i="34"/>
  <c r="BD44" i="34"/>
  <c r="BG50" i="34"/>
  <c r="BH87" i="34"/>
  <c r="BI88" i="34"/>
  <c r="BG99" i="34"/>
  <c r="BH113" i="34"/>
  <c r="BI6" i="34"/>
  <c r="BI9" i="34"/>
  <c r="BI14" i="34"/>
  <c r="BI17" i="34"/>
  <c r="BD19" i="34"/>
  <c r="BG23" i="34"/>
  <c r="BG34" i="34"/>
  <c r="BI35" i="34"/>
  <c r="AT41" i="34"/>
  <c r="BH75" i="34"/>
  <c r="BI76" i="34"/>
  <c r="BD77" i="34"/>
  <c r="BI82" i="34"/>
  <c r="BI95" i="34"/>
  <c r="BG109" i="34"/>
  <c r="BH5" i="34"/>
  <c r="AT9" i="34"/>
  <c r="BH13" i="34"/>
  <c r="AT17" i="34"/>
  <c r="BI19" i="34"/>
  <c r="BH23" i="34"/>
  <c r="BA29" i="34"/>
  <c r="BD32" i="34"/>
  <c r="AX41" i="34"/>
  <c r="BG51" i="34"/>
  <c r="AX53" i="34"/>
  <c r="BG64" i="34"/>
  <c r="BA65" i="34"/>
  <c r="BI72" i="34"/>
  <c r="AX74" i="34"/>
  <c r="BD76" i="34"/>
  <c r="BE77" i="34"/>
  <c r="BD83" i="34"/>
  <c r="BG88" i="34"/>
  <c r="AX90" i="34"/>
  <c r="AT92" i="34"/>
  <c r="BI101" i="34"/>
  <c r="BH109" i="34"/>
  <c r="AX112" i="34"/>
  <c r="BH114" i="34"/>
  <c r="AX2" i="34"/>
  <c r="BA8" i="34"/>
  <c r="AX9" i="34"/>
  <c r="BA16" i="34"/>
  <c r="AX17" i="34"/>
  <c r="AT19" i="34"/>
  <c r="BD21" i="34"/>
  <c r="BI29" i="34"/>
  <c r="BA37" i="34"/>
  <c r="BH51" i="34"/>
  <c r="BI65" i="34"/>
  <c r="BG71" i="34"/>
  <c r="AX73" i="34"/>
  <c r="BG77" i="34"/>
  <c r="BA78" i="34"/>
  <c r="BD87" i="34"/>
  <c r="BH88" i="34"/>
  <c r="AX92" i="34"/>
  <c r="BI96" i="34"/>
  <c r="BI102" i="34"/>
  <c r="BD105" i="34"/>
  <c r="BI110" i="34"/>
  <c r="BD113" i="34"/>
  <c r="AT11" i="34"/>
  <c r="AT21" i="34"/>
  <c r="AT39" i="34"/>
  <c r="BI46" i="34"/>
  <c r="BE47" i="34"/>
  <c r="BA48" i="34"/>
  <c r="BD49" i="34"/>
  <c r="AT50" i="34"/>
  <c r="BD64" i="34"/>
  <c r="BI70" i="34"/>
  <c r="AT75" i="34"/>
  <c r="BI90" i="34"/>
  <c r="BI99" i="34"/>
  <c r="AT105" i="34"/>
  <c r="BD110" i="34"/>
  <c r="BD8" i="34"/>
  <c r="BD16" i="34"/>
  <c r="BD34" i="34"/>
  <c r="BI64" i="34"/>
  <c r="BD84" i="34"/>
  <c r="BD91" i="34"/>
  <c r="BI5" i="34"/>
  <c r="BI13" i="34"/>
  <c r="BH24" i="34"/>
  <c r="BI34" i="34"/>
  <c r="BD41" i="34"/>
  <c r="BI42" i="34"/>
  <c r="AT64" i="34"/>
  <c r="BG66" i="34"/>
  <c r="BE68" i="34"/>
  <c r="BE84" i="34"/>
  <c r="BI98" i="34"/>
  <c r="AX99" i="34"/>
  <c r="BI103" i="34"/>
  <c r="BD20" i="34"/>
  <c r="BI36" i="34"/>
  <c r="AT107" i="34"/>
  <c r="BH2" i="34"/>
  <c r="BG4" i="34"/>
  <c r="BG6" i="34"/>
  <c r="BG8" i="34"/>
  <c r="BG10" i="34"/>
  <c r="BG12" i="34"/>
  <c r="BG14" i="34"/>
  <c r="BG16" i="34"/>
  <c r="BE18" i="34"/>
  <c r="BE22" i="34"/>
  <c r="AX23" i="34"/>
  <c r="BG27" i="34"/>
  <c r="BE29" i="34"/>
  <c r="BD31" i="34"/>
  <c r="AT34" i="34"/>
  <c r="BG44" i="34"/>
  <c r="BD46" i="34"/>
  <c r="AX47" i="34"/>
  <c r="BD48" i="34"/>
  <c r="AX49" i="34"/>
  <c r="BG63" i="34"/>
  <c r="BD65" i="34"/>
  <c r="BD67" i="34"/>
  <c r="AX68" i="34"/>
  <c r="BD69" i="34"/>
  <c r="AT70" i="34"/>
  <c r="BE76" i="34"/>
  <c r="AX77" i="34"/>
  <c r="BD78" i="34"/>
  <c r="BE85" i="34"/>
  <c r="BG91" i="34"/>
  <c r="BE93" i="34"/>
  <c r="AX94" i="34"/>
  <c r="BG98" i="34"/>
  <c r="BG104" i="34"/>
  <c r="BE106" i="34"/>
  <c r="AX107" i="34"/>
  <c r="BD108" i="34"/>
  <c r="AX109" i="34"/>
  <c r="AT111" i="34"/>
  <c r="BH4" i="34"/>
  <c r="BH6" i="34"/>
  <c r="BH8" i="34"/>
  <c r="BH10" i="34"/>
  <c r="BH12" i="34"/>
  <c r="BH14" i="34"/>
  <c r="BH16" i="34"/>
  <c r="BG18" i="34"/>
  <c r="BG20" i="34"/>
  <c r="BG22" i="34"/>
  <c r="BH27" i="34"/>
  <c r="BG29" i="34"/>
  <c r="AX32" i="34"/>
  <c r="AX34" i="34"/>
  <c r="AX36" i="34"/>
  <c r="BI40" i="34"/>
  <c r="BH44" i="34"/>
  <c r="BI53" i="34"/>
  <c r="BH63" i="34"/>
  <c r="AX70" i="34"/>
  <c r="BI74" i="34"/>
  <c r="BG76" i="34"/>
  <c r="AX79" i="34"/>
  <c r="BI83" i="34"/>
  <c r="BG85" i="34"/>
  <c r="BI89" i="34"/>
  <c r="BH91" i="34"/>
  <c r="BG93" i="34"/>
  <c r="BH98" i="34"/>
  <c r="BH104" i="34"/>
  <c r="BG106" i="34"/>
  <c r="AX111" i="34"/>
  <c r="AT47" i="34"/>
  <c r="BH18" i="34"/>
  <c r="BA19" i="34"/>
  <c r="BH20" i="34"/>
  <c r="BA21" i="34"/>
  <c r="BH22" i="34"/>
  <c r="BD24" i="34"/>
  <c r="AX25" i="34"/>
  <c r="BA28" i="34"/>
  <c r="BH29" i="34"/>
  <c r="BA30" i="34"/>
  <c r="BG31" i="34"/>
  <c r="AX38" i="34"/>
  <c r="BD39" i="34"/>
  <c r="BA45" i="34"/>
  <c r="BG46" i="34"/>
  <c r="BG48" i="34"/>
  <c r="BD50" i="34"/>
  <c r="AX51" i="34"/>
  <c r="BD52" i="34"/>
  <c r="BA64" i="34"/>
  <c r="BG65" i="34"/>
  <c r="AX66" i="34"/>
  <c r="BG67" i="34"/>
  <c r="BG69" i="34"/>
  <c r="BD71" i="34"/>
  <c r="AX72" i="34"/>
  <c r="BH76" i="34"/>
  <c r="BG78" i="34"/>
  <c r="AX81" i="34"/>
  <c r="BH85" i="34"/>
  <c r="BD86" i="34"/>
  <c r="AX87" i="34"/>
  <c r="BD88" i="34"/>
  <c r="BH93" i="34"/>
  <c r="AX96" i="34"/>
  <c r="BA99" i="34"/>
  <c r="BD101" i="34"/>
  <c r="AX102" i="34"/>
  <c r="BA105" i="34"/>
  <c r="BH106" i="34"/>
  <c r="BG108" i="34"/>
  <c r="AX113" i="34"/>
  <c r="BD114" i="34"/>
  <c r="BH31" i="34"/>
  <c r="BG33" i="34"/>
  <c r="BG35" i="34"/>
  <c r="BG37" i="34"/>
  <c r="BD43" i="34"/>
  <c r="BH46" i="34"/>
  <c r="BH48" i="34"/>
  <c r="BD62" i="34"/>
  <c r="BH65" i="34"/>
  <c r="BH67" i="34"/>
  <c r="BH69" i="34"/>
  <c r="BD73" i="34"/>
  <c r="BH78" i="34"/>
  <c r="BG80" i="34"/>
  <c r="BD82" i="34"/>
  <c r="BD90" i="34"/>
  <c r="BG95" i="34"/>
  <c r="BD97" i="34"/>
  <c r="AX100" i="34"/>
  <c r="BD103" i="34"/>
  <c r="BH108" i="34"/>
  <c r="BG110" i="34"/>
  <c r="BG112" i="34"/>
  <c r="CM131" i="34"/>
  <c r="BD5" i="34"/>
  <c r="BD7" i="34"/>
  <c r="BD9" i="34"/>
  <c r="BD11" i="34"/>
  <c r="BD13" i="34"/>
  <c r="BD15" i="34"/>
  <c r="BD17" i="34"/>
  <c r="AX27" i="34"/>
  <c r="BA32" i="34"/>
  <c r="BH33" i="34"/>
  <c r="BA34" i="34"/>
  <c r="BH35" i="34"/>
  <c r="BA36" i="34"/>
  <c r="BH37" i="34"/>
  <c r="AX44" i="34"/>
  <c r="AX63" i="34"/>
  <c r="BA70" i="34"/>
  <c r="BA79" i="34"/>
  <c r="BH80" i="34"/>
  <c r="AX91" i="34"/>
  <c r="BH95" i="34"/>
  <c r="AX98" i="34"/>
  <c r="AX104" i="34"/>
  <c r="BH110" i="34"/>
  <c r="BA111" i="34"/>
  <c r="BH112" i="34"/>
  <c r="BG114" i="34"/>
  <c r="AT94" i="34"/>
  <c r="BG3" i="34"/>
  <c r="BA25" i="34"/>
  <c r="BG26" i="34"/>
  <c r="BA38" i="34"/>
  <c r="BG43" i="34"/>
  <c r="BA51" i="34"/>
  <c r="BG62" i="34"/>
  <c r="BA66" i="34"/>
  <c r="BA72" i="34"/>
  <c r="BG73" i="34"/>
  <c r="BA81" i="34"/>
  <c r="BG82" i="34"/>
  <c r="BA87" i="34"/>
  <c r="BG90" i="34"/>
  <c r="BA96" i="34"/>
  <c r="BG97" i="34"/>
  <c r="BA102" i="34"/>
  <c r="BG103" i="34"/>
  <c r="BA113" i="34"/>
  <c r="BI49" i="34"/>
  <c r="BH26" i="34"/>
  <c r="BH43" i="34"/>
  <c r="BH62" i="34"/>
  <c r="BH73" i="34"/>
  <c r="BH82" i="34"/>
  <c r="BH90" i="34"/>
  <c r="BH97" i="34"/>
  <c r="BH103" i="34"/>
  <c r="BI3" i="34"/>
  <c r="AX6" i="32"/>
  <c r="BD74" i="32"/>
  <c r="AX111" i="32"/>
  <c r="AX58" i="32"/>
  <c r="BD65" i="32"/>
  <c r="AX25" i="32"/>
  <c r="BA59" i="32"/>
  <c r="BG31" i="32"/>
  <c r="BD33" i="32"/>
  <c r="BA16" i="32"/>
  <c r="BA17" i="32"/>
  <c r="BD100" i="32"/>
  <c r="BD120" i="32"/>
  <c r="BH10" i="32"/>
  <c r="BD117" i="32"/>
  <c r="BI5" i="32"/>
  <c r="AX51" i="32"/>
  <c r="AX75" i="32"/>
  <c r="AX26" i="32"/>
  <c r="BD66" i="32"/>
  <c r="BG71" i="32"/>
  <c r="BI20" i="32"/>
  <c r="BI28" i="32"/>
  <c r="BI57" i="32"/>
  <c r="BI33" i="32"/>
  <c r="BA35" i="32"/>
  <c r="AX45" i="32"/>
  <c r="BI75" i="32"/>
  <c r="BA76" i="32"/>
  <c r="BG95" i="32"/>
  <c r="BA97" i="32"/>
  <c r="BI121" i="32"/>
  <c r="BI34" i="32"/>
  <c r="BG120" i="32"/>
  <c r="BE33" i="32"/>
  <c r="BD97" i="32"/>
  <c r="BA104" i="32"/>
  <c r="BI108" i="32"/>
  <c r="BD36" i="32"/>
  <c r="BD45" i="32"/>
  <c r="AX22" i="32"/>
  <c r="AX55" i="32"/>
  <c r="AX18" i="32"/>
  <c r="BG47" i="32"/>
  <c r="BI48" i="32"/>
  <c r="AX62" i="32"/>
  <c r="AX72" i="32"/>
  <c r="BI118" i="32"/>
  <c r="BI31" i="32"/>
  <c r="BI70" i="32"/>
  <c r="BG16" i="32"/>
  <c r="AX85" i="33"/>
  <c r="BG108" i="33"/>
  <c r="AX81" i="33"/>
  <c r="BA127" i="33"/>
  <c r="AX40" i="33"/>
  <c r="BI128" i="33"/>
  <c r="BD75" i="33"/>
  <c r="AX14" i="33"/>
  <c r="BG11" i="33"/>
  <c r="BD87" i="33"/>
  <c r="BI71" i="33"/>
  <c r="AX48" i="33"/>
  <c r="BG78" i="33"/>
  <c r="BA109" i="33"/>
  <c r="BI112" i="33"/>
  <c r="BG116" i="33"/>
  <c r="BI117" i="33"/>
  <c r="BD118" i="33"/>
  <c r="BG127" i="33"/>
  <c r="BD128" i="33"/>
  <c r="BI13" i="33"/>
  <c r="BI82" i="33"/>
  <c r="BG107" i="33"/>
  <c r="BI111" i="33"/>
  <c r="BD109" i="33"/>
  <c r="BI5" i="33"/>
  <c r="BI12" i="33"/>
  <c r="BD12" i="33"/>
  <c r="BH15" i="33"/>
  <c r="BH16" i="33"/>
  <c r="BH20" i="33"/>
  <c r="BH21" i="33"/>
  <c r="BG22" i="33"/>
  <c r="BD47" i="33"/>
  <c r="BG8" i="33"/>
  <c r="BG17" i="33"/>
  <c r="BI73" i="33"/>
  <c r="BH87" i="33"/>
  <c r="BD59" i="33"/>
  <c r="BD125" i="33"/>
  <c r="BG25" i="33"/>
  <c r="BH36" i="33"/>
  <c r="BI44" i="33"/>
  <c r="AX52" i="33"/>
  <c r="BD81" i="33"/>
  <c r="BD82" i="33"/>
  <c r="BI107" i="33"/>
  <c r="BD37" i="33"/>
  <c r="BG42" i="33"/>
  <c r="BD45" i="33"/>
  <c r="AX59" i="33"/>
  <c r="BE81" i="33"/>
  <c r="BI10" i="33"/>
  <c r="BG45" i="33"/>
  <c r="BD90" i="33"/>
  <c r="BA91" i="33"/>
  <c r="BD113" i="33"/>
  <c r="BI7" i="33"/>
  <c r="AX13" i="33"/>
  <c r="BI15" i="33"/>
  <c r="BI46" i="33"/>
  <c r="BD58" i="33"/>
  <c r="BA59" i="33"/>
  <c r="BI74" i="33"/>
  <c r="BG90" i="33"/>
  <c r="BG53" i="33"/>
  <c r="BE58" i="33"/>
  <c r="BH73" i="33"/>
  <c r="BI75" i="33"/>
  <c r="BD107" i="33"/>
  <c r="BA108" i="33"/>
  <c r="AX113" i="33"/>
  <c r="BI124" i="33"/>
  <c r="BD7" i="33"/>
  <c r="BD18" i="33"/>
  <c r="BD5" i="33"/>
  <c r="BE12" i="33"/>
  <c r="BI20" i="33"/>
  <c r="BE37" i="33"/>
  <c r="AX41" i="33"/>
  <c r="BE47" i="33"/>
  <c r="BG59" i="33"/>
  <c r="BI67" i="33"/>
  <c r="AX70" i="33"/>
  <c r="BI77" i="33"/>
  <c r="AX79" i="33"/>
  <c r="BD85" i="33"/>
  <c r="AX86" i="33"/>
  <c r="BG92" i="33"/>
  <c r="BI93" i="33"/>
  <c r="BG112" i="33"/>
  <c r="BG118" i="33"/>
  <c r="BE128" i="33"/>
  <c r="BD17" i="33"/>
  <c r="BA18" i="33"/>
  <c r="AX19" i="33"/>
  <c r="BG37" i="33"/>
  <c r="BI38" i="33"/>
  <c r="BG47" i="33"/>
  <c r="BI48" i="33"/>
  <c r="BH50" i="33"/>
  <c r="BA69" i="33"/>
  <c r="BD78" i="33"/>
  <c r="BH112" i="33"/>
  <c r="BA113" i="33"/>
  <c r="AX122" i="33"/>
  <c r="AX2" i="33"/>
  <c r="BI39" i="33"/>
  <c r="BD48" i="33"/>
  <c r="BD52" i="33"/>
  <c r="BA54" i="33"/>
  <c r="BD68" i="33"/>
  <c r="BI69" i="33"/>
  <c r="BG85" i="33"/>
  <c r="BI94" i="33"/>
  <c r="BI103" i="33"/>
  <c r="AX104" i="33"/>
  <c r="AX116" i="33"/>
  <c r="BD120" i="33"/>
  <c r="BA121" i="33"/>
  <c r="AX23" i="33"/>
  <c r="AX45" i="33"/>
  <c r="BI54" i="33"/>
  <c r="BA55" i="33"/>
  <c r="BG68" i="33"/>
  <c r="AT71" i="33"/>
  <c r="AX72" i="33"/>
  <c r="BI79" i="33"/>
  <c r="BI86" i="33"/>
  <c r="BG93" i="33"/>
  <c r="BH102" i="33"/>
  <c r="BD103" i="33"/>
  <c r="AX114" i="33"/>
  <c r="BE120" i="33"/>
  <c r="BD123" i="33"/>
  <c r="AX125" i="33"/>
  <c r="BD22" i="33"/>
  <c r="BD79" i="33"/>
  <c r="BD84" i="33"/>
  <c r="BH93" i="33"/>
  <c r="BG120" i="33"/>
  <c r="AX8" i="33"/>
  <c r="BE22" i="33"/>
  <c r="BI36" i="33"/>
  <c r="BA58" i="33"/>
  <c r="AX75" i="33"/>
  <c r="BI89" i="33"/>
  <c r="BD121" i="33"/>
  <c r="BD124" i="33"/>
  <c r="BD2" i="33"/>
  <c r="BI23" i="33"/>
  <c r="BD44" i="33"/>
  <c r="BD89" i="33"/>
  <c r="BG113" i="33"/>
  <c r="AX118" i="33"/>
  <c r="BG3" i="33"/>
  <c r="BH5" i="33"/>
  <c r="BD23" i="33"/>
  <c r="BE118" i="33"/>
  <c r="BI50" i="33"/>
  <c r="BE109" i="33"/>
  <c r="BD8" i="33"/>
  <c r="BD26" i="33"/>
  <c r="BD117" i="33"/>
  <c r="BI8" i="33"/>
  <c r="AX9" i="33"/>
  <c r="BD13" i="33"/>
  <c r="AX16" i="33"/>
  <c r="AX21" i="33"/>
  <c r="BE23" i="33"/>
  <c r="BG26" i="33"/>
  <c r="AX37" i="33"/>
  <c r="BI45" i="33"/>
  <c r="BE48" i="33"/>
  <c r="BD55" i="33"/>
  <c r="BG58" i="33"/>
  <c r="BD70" i="33"/>
  <c r="AX71" i="33"/>
  <c r="BE79" i="33"/>
  <c r="BG82" i="33"/>
  <c r="BI87" i="33"/>
  <c r="BA92" i="33"/>
  <c r="BH103" i="33"/>
  <c r="AX110" i="33"/>
  <c r="BI118" i="33"/>
  <c r="AX123" i="33"/>
  <c r="BG128" i="33"/>
  <c r="BI2" i="33"/>
  <c r="AX11" i="33"/>
  <c r="BG18" i="33"/>
  <c r="BG23" i="33"/>
  <c r="AX25" i="33"/>
  <c r="BI27" i="33"/>
  <c r="BG40" i="33"/>
  <c r="BI42" i="33"/>
  <c r="BG48" i="33"/>
  <c r="BI49" i="33"/>
  <c r="BA51" i="33"/>
  <c r="BA56" i="33"/>
  <c r="BI76" i="33"/>
  <c r="BG79" i="33"/>
  <c r="BH82" i="33"/>
  <c r="BA83" i="33"/>
  <c r="AX89" i="33"/>
  <c r="BG91" i="33"/>
  <c r="BG121" i="33"/>
  <c r="BH128" i="33"/>
  <c r="BG13" i="33"/>
  <c r="BI14" i="33"/>
  <c r="BD15" i="33"/>
  <c r="BI19" i="33"/>
  <c r="BD20" i="33"/>
  <c r="BH23" i="33"/>
  <c r="BA24" i="33"/>
  <c r="BI41" i="33"/>
  <c r="BH48" i="33"/>
  <c r="BG55" i="33"/>
  <c r="AX67" i="33"/>
  <c r="BG70" i="33"/>
  <c r="BH79" i="33"/>
  <c r="BA80" i="33"/>
  <c r="BI83" i="33"/>
  <c r="BI84" i="33"/>
  <c r="BI88" i="33"/>
  <c r="BD92" i="33"/>
  <c r="AX93" i="33"/>
  <c r="BI104" i="33"/>
  <c r="BG109" i="33"/>
  <c r="BG125" i="33"/>
  <c r="BD3" i="33"/>
  <c r="BA4" i="33"/>
  <c r="BI9" i="33"/>
  <c r="BD10" i="33"/>
  <c r="BH13" i="33"/>
  <c r="BE15" i="33"/>
  <c r="BE20" i="33"/>
  <c r="BI24" i="33"/>
  <c r="BI80" i="33"/>
  <c r="BD88" i="33"/>
  <c r="BD104" i="33"/>
  <c r="BI110" i="33"/>
  <c r="BD112" i="33"/>
  <c r="BI122" i="33"/>
  <c r="BA126" i="33"/>
  <c r="BI4" i="33"/>
  <c r="BE10" i="33"/>
  <c r="AX26" i="33"/>
  <c r="BD41" i="33"/>
  <c r="BA46" i="33"/>
  <c r="BG51" i="33"/>
  <c r="BI53" i="33"/>
  <c r="BD56" i="33"/>
  <c r="AX57" i="33"/>
  <c r="BD71" i="33"/>
  <c r="BA77" i="33"/>
  <c r="BG84" i="33"/>
  <c r="BE88" i="33"/>
  <c r="AX90" i="33"/>
  <c r="BI102" i="33"/>
  <c r="BG104" i="33"/>
  <c r="BD110" i="33"/>
  <c r="BA119" i="33"/>
  <c r="BD122" i="33"/>
  <c r="BI126" i="33"/>
  <c r="BH10" i="33"/>
  <c r="AX12" i="33"/>
  <c r="BA17" i="33"/>
  <c r="BA22" i="33"/>
  <c r="BA47" i="33"/>
  <c r="BI52" i="33"/>
  <c r="BE71" i="33"/>
  <c r="BA78" i="33"/>
  <c r="BH84" i="33"/>
  <c r="BH88" i="33"/>
  <c r="AX94" i="33"/>
  <c r="BH105" i="33"/>
  <c r="BE110" i="33"/>
  <c r="BI114" i="33"/>
  <c r="BI119" i="33"/>
  <c r="BA120" i="33"/>
  <c r="BG122" i="33"/>
  <c r="AX124" i="33"/>
  <c r="BG5" i="33"/>
  <c r="BI6" i="33"/>
  <c r="AX7" i="33"/>
  <c r="BD25" i="33"/>
  <c r="AX38" i="33"/>
  <c r="BD42" i="33"/>
  <c r="BA43" i="33"/>
  <c r="AX44" i="33"/>
  <c r="BG56" i="33"/>
  <c r="BG71" i="33"/>
  <c r="BI81" i="33"/>
  <c r="AX82" i="33"/>
  <c r="BD93" i="33"/>
  <c r="BG110" i="33"/>
  <c r="BH115" i="33"/>
  <c r="AX117" i="33"/>
  <c r="BI125" i="33"/>
  <c r="BD127" i="33"/>
  <c r="AX128" i="33"/>
  <c r="BI43" i="33"/>
  <c r="BI57" i="33"/>
  <c r="BD67" i="33"/>
  <c r="BI72" i="33"/>
  <c r="BH110" i="33"/>
  <c r="BA111" i="33"/>
  <c r="BD53" i="33"/>
  <c r="AX27" i="33"/>
  <c r="BH39" i="33"/>
  <c r="AX49" i="33"/>
  <c r="BI105" i="33"/>
  <c r="BI115" i="33"/>
  <c r="BE2" i="33"/>
  <c r="AX3" i="33"/>
  <c r="BA6" i="33"/>
  <c r="BG7" i="33"/>
  <c r="BD9" i="33"/>
  <c r="AT10" i="33"/>
  <c r="BG12" i="33"/>
  <c r="BD14" i="33"/>
  <c r="AT15" i="33"/>
  <c r="BD19" i="33"/>
  <c r="AT20" i="33"/>
  <c r="BD27" i="33"/>
  <c r="AT36" i="33"/>
  <c r="BD38" i="33"/>
  <c r="BG41" i="33"/>
  <c r="AX42" i="33"/>
  <c r="BG44" i="33"/>
  <c r="BD49" i="33"/>
  <c r="AT50" i="33"/>
  <c r="BG52" i="33"/>
  <c r="AX53" i="33"/>
  <c r="BD57" i="33"/>
  <c r="BE67" i="33"/>
  <c r="AX68" i="33"/>
  <c r="BD72" i="33"/>
  <c r="AT73" i="33"/>
  <c r="BA74" i="33"/>
  <c r="BG75" i="33"/>
  <c r="BG81" i="33"/>
  <c r="BD86" i="33"/>
  <c r="BA88" i="33"/>
  <c r="BG89" i="33"/>
  <c r="BD94" i="33"/>
  <c r="AT102" i="33"/>
  <c r="BA103" i="33"/>
  <c r="BE104" i="33"/>
  <c r="BE106" i="33"/>
  <c r="AX107" i="33"/>
  <c r="BD114" i="33"/>
  <c r="BG117" i="33"/>
  <c r="BE122" i="33"/>
  <c r="BG124" i="33"/>
  <c r="BD4" i="33"/>
  <c r="BH7" i="33"/>
  <c r="AX10" i="33"/>
  <c r="BH12" i="33"/>
  <c r="AX15" i="33"/>
  <c r="BI17" i="33"/>
  <c r="AX20" i="33"/>
  <c r="BI22" i="33"/>
  <c r="BD24" i="33"/>
  <c r="BI25" i="33"/>
  <c r="AX36" i="33"/>
  <c r="AX39" i="33"/>
  <c r="BH41" i="33"/>
  <c r="BD43" i="33"/>
  <c r="BH44" i="33"/>
  <c r="BD46" i="33"/>
  <c r="BI47" i="33"/>
  <c r="AX50" i="33"/>
  <c r="BH52" i="33"/>
  <c r="BD54" i="33"/>
  <c r="BI55" i="33"/>
  <c r="BI58" i="33"/>
  <c r="BD69" i="33"/>
  <c r="BI70" i="33"/>
  <c r="AX73" i="33"/>
  <c r="BH75" i="33"/>
  <c r="BD77" i="33"/>
  <c r="BI78" i="33"/>
  <c r="BD80" i="33"/>
  <c r="BH81" i="33"/>
  <c r="BD83" i="33"/>
  <c r="BH89" i="33"/>
  <c r="BI92" i="33"/>
  <c r="AX102" i="33"/>
  <c r="AX105" i="33"/>
  <c r="BI109" i="33"/>
  <c r="BD111" i="33"/>
  <c r="AX115" i="33"/>
  <c r="BH117" i="33"/>
  <c r="BD119" i="33"/>
  <c r="BI120" i="33"/>
  <c r="BH124" i="33"/>
  <c r="BD126" i="33"/>
  <c r="BI127" i="33"/>
  <c r="BH2" i="33"/>
  <c r="AX5" i="33"/>
  <c r="BG9" i="33"/>
  <c r="BD11" i="33"/>
  <c r="BG14" i="33"/>
  <c r="BD16" i="33"/>
  <c r="BG19" i="33"/>
  <c r="BD21" i="33"/>
  <c r="BG27" i="33"/>
  <c r="BG38" i="33"/>
  <c r="BD40" i="33"/>
  <c r="BG49" i="33"/>
  <c r="BD51" i="33"/>
  <c r="BG57" i="33"/>
  <c r="BH67" i="33"/>
  <c r="BG72" i="33"/>
  <c r="AX84" i="33"/>
  <c r="BG86" i="33"/>
  <c r="AX87" i="33"/>
  <c r="BD91" i="33"/>
  <c r="BG94" i="33"/>
  <c r="BH104" i="33"/>
  <c r="BD108" i="33"/>
  <c r="AX112" i="33"/>
  <c r="BG114" i="33"/>
  <c r="BD116" i="33"/>
  <c r="BH122" i="33"/>
  <c r="BI68" i="33"/>
  <c r="BG4" i="33"/>
  <c r="BD6" i="33"/>
  <c r="BH9" i="33"/>
  <c r="BH14" i="33"/>
  <c r="BH19" i="33"/>
  <c r="BG24" i="33"/>
  <c r="BH27" i="33"/>
  <c r="BH38" i="33"/>
  <c r="BG43" i="33"/>
  <c r="BG46" i="33"/>
  <c r="BH49" i="33"/>
  <c r="BG54" i="33"/>
  <c r="BH57" i="33"/>
  <c r="BG69" i="33"/>
  <c r="BH72" i="33"/>
  <c r="BD74" i="33"/>
  <c r="BG77" i="33"/>
  <c r="BG80" i="33"/>
  <c r="BG83" i="33"/>
  <c r="BH86" i="33"/>
  <c r="BH94" i="33"/>
  <c r="BG111" i="33"/>
  <c r="BH114" i="33"/>
  <c r="BG119" i="33"/>
  <c r="BG126" i="33"/>
  <c r="BI90" i="33"/>
  <c r="AT42" i="33"/>
  <c r="BH4" i="33"/>
  <c r="BH24" i="33"/>
  <c r="BH43" i="33"/>
  <c r="BH46" i="33"/>
  <c r="BH54" i="33"/>
  <c r="BH69" i="33"/>
  <c r="BH77" i="33"/>
  <c r="BH80" i="33"/>
  <c r="BH83" i="33"/>
  <c r="BH111" i="33"/>
  <c r="BH119" i="33"/>
  <c r="BH126" i="33"/>
  <c r="AT107" i="33"/>
  <c r="BA5" i="33"/>
  <c r="BG6" i="33"/>
  <c r="BG74" i="33"/>
  <c r="BA84" i="33"/>
  <c r="BA87" i="33"/>
  <c r="BG88" i="33"/>
  <c r="BG103" i="33"/>
  <c r="BA112" i="33"/>
  <c r="BI11" i="33"/>
  <c r="BI16" i="33"/>
  <c r="BI21" i="33"/>
  <c r="BI40" i="33"/>
  <c r="BI51" i="33"/>
  <c r="BI91" i="33"/>
  <c r="BI108" i="33"/>
  <c r="BI116" i="33"/>
  <c r="AT53" i="33"/>
  <c r="BD36" i="33"/>
  <c r="BD39" i="33"/>
  <c r="BD50" i="33"/>
  <c r="BD73" i="33"/>
  <c r="BG76" i="33"/>
  <c r="BD102" i="33"/>
  <c r="BD105" i="33"/>
  <c r="BD115" i="33"/>
  <c r="BI18" i="33"/>
  <c r="BI26" i="33"/>
  <c r="BI37" i="33"/>
  <c r="BI56" i="33"/>
  <c r="BI59" i="33"/>
  <c r="BI85" i="33"/>
  <c r="BI113" i="33"/>
  <c r="BI121" i="33"/>
  <c r="BI3" i="33"/>
  <c r="CX126" i="32"/>
  <c r="BI2" i="32"/>
  <c r="BI4" i="32"/>
  <c r="BI10" i="32"/>
  <c r="BG17" i="32"/>
  <c r="BG20" i="32"/>
  <c r="BG25" i="32"/>
  <c r="BG28" i="32"/>
  <c r="AX29" i="32"/>
  <c r="BI36" i="32"/>
  <c r="BA56" i="32"/>
  <c r="BE66" i="32"/>
  <c r="BI68" i="32"/>
  <c r="BA78" i="32"/>
  <c r="BD90" i="32"/>
  <c r="BH106" i="32"/>
  <c r="BA109" i="32"/>
  <c r="AX116" i="32"/>
  <c r="BE65" i="32"/>
  <c r="BH3" i="32"/>
  <c r="BH20" i="32"/>
  <c r="BH28" i="32"/>
  <c r="BH67" i="32"/>
  <c r="AX101" i="32"/>
  <c r="BG108" i="32"/>
  <c r="BE25" i="32"/>
  <c r="BD4" i="32"/>
  <c r="BA71" i="32"/>
  <c r="BI87" i="32"/>
  <c r="BH98" i="32"/>
  <c r="BH108" i="32"/>
  <c r="BI112" i="32"/>
  <c r="BG5" i="32"/>
  <c r="BD6" i="32"/>
  <c r="BI7" i="32"/>
  <c r="BI8" i="32"/>
  <c r="BI23" i="32"/>
  <c r="BG56" i="32"/>
  <c r="BD70" i="32"/>
  <c r="BH78" i="32"/>
  <c r="BI88" i="32"/>
  <c r="AX91" i="32"/>
  <c r="BH109" i="32"/>
  <c r="BA113" i="32"/>
  <c r="BA115" i="32"/>
  <c r="AX118" i="32"/>
  <c r="BE6" i="32"/>
  <c r="AX13" i="32"/>
  <c r="BD64" i="32"/>
  <c r="BD71" i="32"/>
  <c r="BD89" i="32"/>
  <c r="AX93" i="32"/>
  <c r="BI100" i="32"/>
  <c r="AX102" i="32"/>
  <c r="BD105" i="32"/>
  <c r="BD112" i="32"/>
  <c r="BD34" i="32"/>
  <c r="BD113" i="32"/>
  <c r="BH8" i="32"/>
  <c r="BH23" i="32"/>
  <c r="BI24" i="32"/>
  <c r="BA61" i="32"/>
  <c r="AX65" i="32"/>
  <c r="BI73" i="32"/>
  <c r="BD77" i="32"/>
  <c r="BG90" i="32"/>
  <c r="BG113" i="32"/>
  <c r="BG32" i="32"/>
  <c r="BG60" i="32"/>
  <c r="AX96" i="32"/>
  <c r="BG101" i="32"/>
  <c r="BD12" i="32"/>
  <c r="BD13" i="32"/>
  <c r="BD24" i="32"/>
  <c r="BD52" i="32"/>
  <c r="BD61" i="32"/>
  <c r="BI63" i="32"/>
  <c r="BI103" i="32"/>
  <c r="BI105" i="32"/>
  <c r="BA34" i="32"/>
  <c r="BA54" i="32"/>
  <c r="BG61" i="32"/>
  <c r="BI64" i="32"/>
  <c r="BA106" i="32"/>
  <c r="BD3" i="32"/>
  <c r="BH5" i="32"/>
  <c r="BI6" i="32"/>
  <c r="BG11" i="32"/>
  <c r="BG21" i="32"/>
  <c r="BE45" i="32"/>
  <c r="BH48" i="32"/>
  <c r="BG50" i="32"/>
  <c r="BI53" i="32"/>
  <c r="BI54" i="32"/>
  <c r="BD58" i="32"/>
  <c r="BA68" i="32"/>
  <c r="BE71" i="32"/>
  <c r="AX88" i="32"/>
  <c r="BD96" i="32"/>
  <c r="BD104" i="32"/>
  <c r="AT111" i="32"/>
  <c r="BE113" i="32"/>
  <c r="BA114" i="32"/>
  <c r="BH118" i="32"/>
  <c r="BA119" i="32"/>
  <c r="AX2" i="32"/>
  <c r="BI12" i="32"/>
  <c r="BG29" i="32"/>
  <c r="BD31" i="32"/>
  <c r="BA46" i="32"/>
  <c r="AX47" i="32"/>
  <c r="AX60" i="32"/>
  <c r="BG62" i="32"/>
  <c r="BH75" i="32"/>
  <c r="BG91" i="32"/>
  <c r="BI110" i="32"/>
  <c r="BI119" i="32"/>
  <c r="AX8" i="32"/>
  <c r="BE17" i="32"/>
  <c r="BD22" i="32"/>
  <c r="AX23" i="32"/>
  <c r="BG34" i="32"/>
  <c r="BI46" i="32"/>
  <c r="BD51" i="32"/>
  <c r="BD54" i="32"/>
  <c r="BG58" i="32"/>
  <c r="BI72" i="32"/>
  <c r="BI76" i="32"/>
  <c r="BG87" i="32"/>
  <c r="BI97" i="32"/>
  <c r="BG105" i="32"/>
  <c r="BD5" i="32"/>
  <c r="BH34" i="32"/>
  <c r="BD53" i="32"/>
  <c r="BD68" i="32"/>
  <c r="BI77" i="32"/>
  <c r="BH87" i="32"/>
  <c r="BH105" i="32"/>
  <c r="BD110" i="32"/>
  <c r="BG114" i="32"/>
  <c r="BD119" i="32"/>
  <c r="BD7" i="32"/>
  <c r="BI13" i="32"/>
  <c r="BG22" i="32"/>
  <c r="BI35" i="32"/>
  <c r="BD46" i="32"/>
  <c r="BG51" i="32"/>
  <c r="BD55" i="32"/>
  <c r="BG59" i="32"/>
  <c r="BH72" i="32"/>
  <c r="BA73" i="32"/>
  <c r="BD76" i="32"/>
  <c r="BI90" i="32"/>
  <c r="BE92" i="32"/>
  <c r="BG97" i="32"/>
  <c r="BD98" i="32"/>
  <c r="BD102" i="32"/>
  <c r="AX103" i="32"/>
  <c r="BI115" i="32"/>
  <c r="AX11" i="32"/>
  <c r="BI14" i="32"/>
  <c r="BG18" i="32"/>
  <c r="BI19" i="32"/>
  <c r="AX21" i="32"/>
  <c r="BG26" i="32"/>
  <c r="BI27" i="32"/>
  <c r="BI52" i="32"/>
  <c r="BG64" i="32"/>
  <c r="BH69" i="32"/>
  <c r="BD88" i="32"/>
  <c r="BI89" i="32"/>
  <c r="BG92" i="32"/>
  <c r="AX121" i="32"/>
  <c r="BD2" i="32"/>
  <c r="BA4" i="32"/>
  <c r="BD8" i="32"/>
  <c r="BI9" i="32"/>
  <c r="BD10" i="32"/>
  <c r="BE13" i="32"/>
  <c r="BE15" i="32"/>
  <c r="BE20" i="32"/>
  <c r="BD23" i="32"/>
  <c r="BE28" i="32"/>
  <c r="BE32" i="32"/>
  <c r="BD35" i="32"/>
  <c r="BD47" i="32"/>
  <c r="AX48" i="32"/>
  <c r="BG55" i="32"/>
  <c r="BH64" i="32"/>
  <c r="BI65" i="32"/>
  <c r="BD67" i="32"/>
  <c r="BI69" i="32"/>
  <c r="BA70" i="32"/>
  <c r="BG77" i="32"/>
  <c r="BD87" i="32"/>
  <c r="BI93" i="32"/>
  <c r="BI94" i="32"/>
  <c r="BD95" i="32"/>
  <c r="BG102" i="32"/>
  <c r="BI107" i="32"/>
  <c r="BD108" i="32"/>
  <c r="BH111" i="32"/>
  <c r="BA112" i="32"/>
  <c r="BG115" i="32"/>
  <c r="AT118" i="32"/>
  <c r="BE120" i="32"/>
  <c r="BD73" i="32"/>
  <c r="BA24" i="32"/>
  <c r="BG100" i="32"/>
  <c r="BH103" i="32"/>
  <c r="BD11" i="32"/>
  <c r="BE16" i="32"/>
  <c r="BD21" i="32"/>
  <c r="BI45" i="32"/>
  <c r="BD48" i="32"/>
  <c r="BI49" i="32"/>
  <c r="BD50" i="32"/>
  <c r="BE61" i="32"/>
  <c r="BI79" i="32"/>
  <c r="BI96" i="32"/>
  <c r="BI104" i="32"/>
  <c r="BH121" i="32"/>
  <c r="BI3" i="32"/>
  <c r="BI67" i="32"/>
  <c r="AT90" i="32"/>
  <c r="BI98" i="32"/>
  <c r="BD115" i="32"/>
  <c r="BI50" i="32"/>
  <c r="BI95" i="32"/>
  <c r="BD99" i="32"/>
  <c r="BE2" i="32"/>
  <c r="AX3" i="32"/>
  <c r="BG7" i="32"/>
  <c r="BD9" i="32"/>
  <c r="AT10" i="32"/>
  <c r="BG12" i="32"/>
  <c r="BD14" i="32"/>
  <c r="AT15" i="32"/>
  <c r="BD19" i="32"/>
  <c r="BD27" i="32"/>
  <c r="BD30" i="32"/>
  <c r="AT31" i="32"/>
  <c r="BG33" i="32"/>
  <c r="AX34" i="32"/>
  <c r="BG36" i="32"/>
  <c r="BD49" i="32"/>
  <c r="BG52" i="32"/>
  <c r="AX53" i="32"/>
  <c r="BD57" i="32"/>
  <c r="BD63" i="32"/>
  <c r="BG66" i="32"/>
  <c r="AX67" i="32"/>
  <c r="BG74" i="32"/>
  <c r="BD79" i="32"/>
  <c r="BG89" i="32"/>
  <c r="AX90" i="32"/>
  <c r="BD94" i="32"/>
  <c r="BE97" i="32"/>
  <c r="AX100" i="32"/>
  <c r="BD107" i="32"/>
  <c r="BG110" i="32"/>
  <c r="BG117" i="32"/>
  <c r="BG2" i="32"/>
  <c r="BH7" i="32"/>
  <c r="AX10" i="32"/>
  <c r="BH12" i="32"/>
  <c r="AX15" i="32"/>
  <c r="BI17" i="32"/>
  <c r="AX20" i="32"/>
  <c r="BI22" i="32"/>
  <c r="BI25" i="32"/>
  <c r="AX28" i="32"/>
  <c r="AX31" i="32"/>
  <c r="BH33" i="32"/>
  <c r="BH36" i="32"/>
  <c r="BI47" i="32"/>
  <c r="AX50" i="32"/>
  <c r="BH52" i="32"/>
  <c r="BI55" i="32"/>
  <c r="BI58" i="32"/>
  <c r="BI61" i="32"/>
  <c r="BH66" i="32"/>
  <c r="BI71" i="32"/>
  <c r="BH74" i="32"/>
  <c r="BH89" i="32"/>
  <c r="BI92" i="32"/>
  <c r="AX95" i="32"/>
  <c r="AX98" i="32"/>
  <c r="BI102" i="32"/>
  <c r="AX108" i="32"/>
  <c r="BH110" i="32"/>
  <c r="BI113" i="32"/>
  <c r="BH117" i="32"/>
  <c r="BI120" i="32"/>
  <c r="BH2" i="32"/>
  <c r="AX5" i="32"/>
  <c r="BG9" i="32"/>
  <c r="BG14" i="32"/>
  <c r="BG19" i="32"/>
  <c r="BG27" i="32"/>
  <c r="BG30" i="32"/>
  <c r="BG49" i="32"/>
  <c r="BG57" i="32"/>
  <c r="BD60" i="32"/>
  <c r="BG63" i="32"/>
  <c r="AX64" i="32"/>
  <c r="AX77" i="32"/>
  <c r="BG79" i="32"/>
  <c r="AX87" i="32"/>
  <c r="BD91" i="32"/>
  <c r="BG94" i="32"/>
  <c r="BH97" i="32"/>
  <c r="BD101" i="32"/>
  <c r="AX105" i="32"/>
  <c r="BG107" i="32"/>
  <c r="BD109" i="32"/>
  <c r="BH115" i="32"/>
  <c r="BA3" i="32"/>
  <c r="BG4" i="32"/>
  <c r="BH9" i="32"/>
  <c r="BH14" i="32"/>
  <c r="BH19" i="32"/>
  <c r="BG24" i="32"/>
  <c r="BH27" i="32"/>
  <c r="BH30" i="32"/>
  <c r="BG35" i="32"/>
  <c r="BG46" i="32"/>
  <c r="BH49" i="32"/>
  <c r="BG54" i="32"/>
  <c r="BH57" i="32"/>
  <c r="BH63" i="32"/>
  <c r="BA67" i="32"/>
  <c r="BG68" i="32"/>
  <c r="BG70" i="32"/>
  <c r="BG73" i="32"/>
  <c r="BG76" i="32"/>
  <c r="BH79" i="32"/>
  <c r="BA90" i="32"/>
  <c r="BH94" i="32"/>
  <c r="BA100" i="32"/>
  <c r="BG104" i="32"/>
  <c r="BH107" i="32"/>
  <c r="BG112" i="32"/>
  <c r="BG119" i="32"/>
  <c r="BH4" i="32"/>
  <c r="AX7" i="32"/>
  <c r="AX12" i="32"/>
  <c r="BD18" i="32"/>
  <c r="BH24" i="32"/>
  <c r="BD26" i="32"/>
  <c r="BD29" i="32"/>
  <c r="AX33" i="32"/>
  <c r="BH35" i="32"/>
  <c r="AX36" i="32"/>
  <c r="BH46" i="32"/>
  <c r="AX52" i="32"/>
  <c r="BH54" i="32"/>
  <c r="BD56" i="32"/>
  <c r="BD59" i="32"/>
  <c r="BD62" i="32"/>
  <c r="AX66" i="32"/>
  <c r="BH68" i="32"/>
  <c r="BH70" i="32"/>
  <c r="BH73" i="32"/>
  <c r="AX74" i="32"/>
  <c r="BH76" i="32"/>
  <c r="BD78" i="32"/>
  <c r="AX89" i="32"/>
  <c r="BH104" i="32"/>
  <c r="BD106" i="32"/>
  <c r="AX110" i="32"/>
  <c r="BH112" i="32"/>
  <c r="BD114" i="32"/>
  <c r="BD116" i="32"/>
  <c r="AX117" i="32"/>
  <c r="BH119" i="32"/>
  <c r="BA5" i="32"/>
  <c r="BG6" i="32"/>
  <c r="BA64" i="32"/>
  <c r="BG65" i="32"/>
  <c r="BD72" i="32"/>
  <c r="BD75" i="32"/>
  <c r="BA77" i="32"/>
  <c r="BA87" i="32"/>
  <c r="BG88" i="32"/>
  <c r="BD93" i="32"/>
  <c r="BG96" i="32"/>
  <c r="BD103" i="32"/>
  <c r="BA105" i="32"/>
  <c r="BD111" i="32"/>
  <c r="BD118" i="32"/>
  <c r="BD121" i="32"/>
  <c r="BH6" i="32"/>
  <c r="AX9" i="32"/>
  <c r="BI11" i="32"/>
  <c r="AX14" i="32"/>
  <c r="BI16" i="32"/>
  <c r="AX19" i="32"/>
  <c r="BI21" i="32"/>
  <c r="AX27" i="32"/>
  <c r="AX30" i="32"/>
  <c r="BI32" i="32"/>
  <c r="AX49" i="32"/>
  <c r="BI51" i="32"/>
  <c r="AX57" i="32"/>
  <c r="BI60" i="32"/>
  <c r="AX63" i="32"/>
  <c r="BH65" i="32"/>
  <c r="AX79" i="32"/>
  <c r="BH88" i="32"/>
  <c r="BI91" i="32"/>
  <c r="AX94" i="32"/>
  <c r="BH96" i="32"/>
  <c r="BI101" i="32"/>
  <c r="AX107" i="32"/>
  <c r="BI109" i="32"/>
  <c r="BG8" i="32"/>
  <c r="BG13" i="32"/>
  <c r="BG23" i="32"/>
  <c r="BG45" i="32"/>
  <c r="BG48" i="32"/>
  <c r="BG72" i="32"/>
  <c r="BG75" i="32"/>
  <c r="BG93" i="32"/>
  <c r="BG103" i="32"/>
  <c r="BG121" i="32"/>
  <c r="BI18" i="32"/>
  <c r="BI26" i="32"/>
  <c r="BI29" i="32"/>
  <c r="BI56" i="32"/>
  <c r="BI59" i="32"/>
  <c r="BI62" i="32"/>
  <c r="BI78" i="32"/>
  <c r="BI106" i="32"/>
  <c r="BI114" i="32"/>
  <c r="BA87" i="31"/>
  <c r="BA75" i="31"/>
  <c r="BI41" i="31"/>
  <c r="BI51" i="31"/>
  <c r="BI81" i="31"/>
  <c r="BI98" i="31"/>
  <c r="BI103" i="31"/>
  <c r="AX95" i="31"/>
  <c r="BI16" i="31"/>
  <c r="BI38" i="31"/>
  <c r="BD38" i="31"/>
  <c r="BI93" i="31"/>
  <c r="BH94" i="31"/>
  <c r="BD81" i="31"/>
  <c r="BI102" i="31"/>
  <c r="BD24" i="31"/>
  <c r="BG20" i="31"/>
  <c r="BG44" i="31"/>
  <c r="BD32" i="31"/>
  <c r="BD48" i="31"/>
  <c r="BA70" i="31"/>
  <c r="BI75" i="31"/>
  <c r="BI63" i="31"/>
  <c r="BH30" i="31"/>
  <c r="BH31" i="31"/>
  <c r="BH64" i="31"/>
  <c r="BE81" i="31"/>
  <c r="BD83" i="31"/>
  <c r="AX65" i="31"/>
  <c r="BH76" i="31"/>
  <c r="BI47" i="31"/>
  <c r="BD63" i="31"/>
  <c r="AX15" i="31"/>
  <c r="BG81" i="31"/>
  <c r="BI8" i="31"/>
  <c r="BI79" i="31"/>
  <c r="BA25" i="31"/>
  <c r="BA33" i="31"/>
  <c r="BD108" i="31"/>
  <c r="BG29" i="31"/>
  <c r="AX36" i="31"/>
  <c r="BG19" i="31"/>
  <c r="BG26" i="31"/>
  <c r="BI74" i="31"/>
  <c r="BD109" i="31"/>
  <c r="BI66" i="31"/>
  <c r="BD49" i="31"/>
  <c r="BI53" i="31"/>
  <c r="BI37" i="31"/>
  <c r="AX31" i="31"/>
  <c r="AX112" i="31"/>
  <c r="AT64" i="31"/>
  <c r="BG6" i="31"/>
  <c r="AX24" i="31"/>
  <c r="AX43" i="31"/>
  <c r="BD84" i="31"/>
  <c r="AX47" i="31"/>
  <c r="AX41" i="31"/>
  <c r="AX77" i="31"/>
  <c r="BA53" i="31"/>
  <c r="BD78" i="31"/>
  <c r="BI88" i="31"/>
  <c r="BI82" i="31"/>
  <c r="AT37" i="31"/>
  <c r="BD25" i="31"/>
  <c r="BI33" i="31"/>
  <c r="BI43" i="31"/>
  <c r="BD35" i="31"/>
  <c r="BI90" i="31"/>
  <c r="AX52" i="31"/>
  <c r="AX72" i="31"/>
  <c r="BD112" i="31"/>
  <c r="AX42" i="31"/>
  <c r="BA74" i="31"/>
  <c r="BA92" i="31"/>
  <c r="AX2" i="31"/>
  <c r="BG35" i="31"/>
  <c r="AX86" i="31"/>
  <c r="BD51" i="31"/>
  <c r="BE24" i="31"/>
  <c r="BI4" i="31"/>
  <c r="BI14" i="31"/>
  <c r="AX64" i="31"/>
  <c r="BA12" i="31"/>
  <c r="BD90" i="31"/>
  <c r="BI5" i="31"/>
  <c r="BD66" i="31"/>
  <c r="BA101" i="31"/>
  <c r="AX106" i="31"/>
  <c r="BI50" i="31"/>
  <c r="BD21" i="31"/>
  <c r="BG90" i="31"/>
  <c r="BH43" i="31"/>
  <c r="BI101" i="31"/>
  <c r="AX50" i="31"/>
  <c r="BI95" i="31"/>
  <c r="AX27" i="31"/>
  <c r="BI67" i="31"/>
  <c r="BI83" i="31"/>
  <c r="BD5" i="31"/>
  <c r="BD101" i="31"/>
  <c r="BI61" i="31"/>
  <c r="BG48" i="31"/>
  <c r="AX35" i="31"/>
  <c r="BI9" i="31"/>
  <c r="BA13" i="31"/>
  <c r="BA8" i="31"/>
  <c r="BE101" i="31"/>
  <c r="BD11" i="31"/>
  <c r="BE109" i="31"/>
  <c r="BH83" i="31"/>
  <c r="BD110" i="31"/>
  <c r="BD37" i="31"/>
  <c r="BI96" i="31"/>
  <c r="AT31" i="31"/>
  <c r="BE78" i="31"/>
  <c r="AX113" i="31"/>
  <c r="BD105" i="31"/>
  <c r="BH93" i="31"/>
  <c r="BG83" i="31"/>
  <c r="BA73" i="31"/>
  <c r="BI92" i="31"/>
  <c r="BI2" i="31"/>
  <c r="BI10" i="31"/>
  <c r="BA66" i="31"/>
  <c r="BI110" i="31"/>
  <c r="BH37" i="31"/>
  <c r="BA103" i="31"/>
  <c r="AT43" i="31"/>
  <c r="AT50" i="31"/>
  <c r="BD4" i="31"/>
  <c r="BI22" i="31"/>
  <c r="BI104" i="31"/>
  <c r="AT95" i="31"/>
  <c r="AX18" i="31"/>
  <c r="BD29" i="31"/>
  <c r="AT96" i="31"/>
  <c r="BD7" i="31"/>
  <c r="BG84" i="31"/>
  <c r="BI35" i="31"/>
  <c r="BE38" i="31"/>
  <c r="BI15" i="31"/>
  <c r="AX81" i="31"/>
  <c r="BG21" i="31"/>
  <c r="BE90" i="31"/>
  <c r="BA3" i="31"/>
  <c r="BD79" i="31"/>
  <c r="BD92" i="31"/>
  <c r="BD10" i="31"/>
  <c r="BI72" i="31"/>
  <c r="BG101" i="31"/>
  <c r="BI106" i="31"/>
  <c r="BI32" i="31"/>
  <c r="BG11" i="31"/>
  <c r="BA111" i="31"/>
  <c r="AX22" i="31"/>
  <c r="BI70" i="31"/>
  <c r="BI68" i="31"/>
  <c r="BD67" i="31"/>
  <c r="BI3" i="31"/>
  <c r="BA100" i="31"/>
  <c r="BA46" i="31"/>
  <c r="AX69" i="31"/>
  <c r="BI111" i="31"/>
  <c r="BH25" i="31"/>
  <c r="BD39" i="31"/>
  <c r="BA16" i="31"/>
  <c r="BD36" i="31"/>
  <c r="BI86" i="31"/>
  <c r="BE15" i="31"/>
  <c r="BG99" i="31"/>
  <c r="BI113" i="31"/>
  <c r="AX93" i="31"/>
  <c r="BD64" i="31"/>
  <c r="BD85" i="31"/>
  <c r="BG79" i="31"/>
  <c r="BA17" i="31"/>
  <c r="BD98" i="31"/>
  <c r="BD20" i="31"/>
  <c r="BI45" i="31"/>
  <c r="AX82" i="31"/>
  <c r="BI100" i="31"/>
  <c r="AX37" i="31"/>
  <c r="BD61" i="31"/>
  <c r="BA62" i="31"/>
  <c r="BI39" i="31"/>
  <c r="BD70" i="31"/>
  <c r="AX84" i="31"/>
  <c r="BI27" i="31"/>
  <c r="BD40" i="31"/>
  <c r="AX67" i="31"/>
  <c r="BD30" i="31"/>
  <c r="BD71" i="31"/>
  <c r="BD113" i="31"/>
  <c r="BD94" i="31"/>
  <c r="BH79" i="31"/>
  <c r="BD111" i="31"/>
  <c r="BI25" i="31"/>
  <c r="BD18" i="31"/>
  <c r="AT39" i="31"/>
  <c r="BI29" i="31"/>
  <c r="BD16" i="31"/>
  <c r="BG68" i="31"/>
  <c r="BI7" i="31"/>
  <c r="BG36" i="31"/>
  <c r="AX9" i="31"/>
  <c r="BI40" i="31"/>
  <c r="BI30" i="31"/>
  <c r="BI71" i="31"/>
  <c r="BE113" i="31"/>
  <c r="AX102" i="31"/>
  <c r="AX85" i="31"/>
  <c r="BG98" i="31"/>
  <c r="BD45" i="31"/>
  <c r="BG110" i="31"/>
  <c r="BI34" i="31"/>
  <c r="BI11" i="31"/>
  <c r="BA23" i="31"/>
  <c r="BD95" i="31"/>
  <c r="BD28" i="31"/>
  <c r="BA97" i="31"/>
  <c r="BD27" i="31"/>
  <c r="AX40" i="31"/>
  <c r="BD31" i="31"/>
  <c r="AX71" i="31"/>
  <c r="BG105" i="31"/>
  <c r="BA93" i="31"/>
  <c r="BH98" i="31"/>
  <c r="BA37" i="31"/>
  <c r="BD43" i="31"/>
  <c r="BG4" i="31"/>
  <c r="BI69" i="31"/>
  <c r="BI48" i="31"/>
  <c r="AT11" i="31"/>
  <c r="BG95" i="31"/>
  <c r="BA49" i="31"/>
  <c r="BI28" i="31"/>
  <c r="BI97" i="31"/>
  <c r="AX29" i="31"/>
  <c r="BI36" i="31"/>
  <c r="BI65" i="31"/>
  <c r="BI42" i="31"/>
  <c r="BA14" i="31"/>
  <c r="BD76" i="31"/>
  <c r="BI112" i="31"/>
  <c r="BA88" i="31"/>
  <c r="BI89" i="31"/>
  <c r="BD6" i="31"/>
  <c r="BI24" i="31"/>
  <c r="BG45" i="31"/>
  <c r="BD44" i="31"/>
  <c r="BD69" i="31"/>
  <c r="AX11" i="31"/>
  <c r="BD104" i="31"/>
  <c r="BI49" i="31"/>
  <c r="BG7" i="31"/>
  <c r="AT36" i="31"/>
  <c r="BD82" i="31"/>
  <c r="BD97" i="31"/>
  <c r="BI99" i="31"/>
  <c r="BH9" i="31"/>
  <c r="BE83" i="31"/>
  <c r="AT18" i="31"/>
  <c r="AT40" i="31"/>
  <c r="BD88" i="31"/>
  <c r="BI19" i="31"/>
  <c r="BE51" i="31"/>
  <c r="BD89" i="31"/>
  <c r="AT90" i="31"/>
  <c r="BI44" i="31"/>
  <c r="BI26" i="31"/>
  <c r="BG14" i="31"/>
  <c r="BG74" i="31"/>
  <c r="BE63" i="31"/>
  <c r="AT30" i="31"/>
  <c r="BG75" i="31"/>
  <c r="BG51" i="31"/>
  <c r="BE107" i="31"/>
  <c r="BD53" i="31"/>
  <c r="AX78" i="31"/>
  <c r="AT99" i="31"/>
  <c r="BI105" i="31"/>
  <c r="BI94" i="31"/>
  <c r="BH81" i="31"/>
  <c r="BG88" i="31"/>
  <c r="AX6" i="31"/>
  <c r="BD13" i="31"/>
  <c r="AX109" i="31"/>
  <c r="BD8" i="31"/>
  <c r="AX83" i="31"/>
  <c r="BD73" i="31"/>
  <c r="AX21" i="31"/>
  <c r="BD12" i="31"/>
  <c r="AX90" i="31"/>
  <c r="BD3" i="31"/>
  <c r="AX79" i="31"/>
  <c r="BD17" i="31"/>
  <c r="AX98" i="31"/>
  <c r="BI20" i="31"/>
  <c r="BH45" i="31"/>
  <c r="BG5" i="31"/>
  <c r="BG10" i="31"/>
  <c r="BG66" i="31"/>
  <c r="BD100" i="31"/>
  <c r="AX19" i="31"/>
  <c r="BD46" i="31"/>
  <c r="AT110" i="31"/>
  <c r="BD103" i="31"/>
  <c r="BH101" i="31"/>
  <c r="BG32" i="31"/>
  <c r="BE61" i="31"/>
  <c r="AX34" i="31"/>
  <c r="BD62" i="31"/>
  <c r="AT4" i="31"/>
  <c r="BG111" i="31"/>
  <c r="BD23" i="31"/>
  <c r="BG49" i="31"/>
  <c r="AX80" i="31"/>
  <c r="BD33" i="31"/>
  <c r="AT28" i="31"/>
  <c r="BG97" i="31"/>
  <c r="BG70" i="31"/>
  <c r="BE16" i="31"/>
  <c r="BD86" i="31"/>
  <c r="BI109" i="31"/>
  <c r="BD87" i="31"/>
  <c r="BI76" i="31"/>
  <c r="BH112" i="31"/>
  <c r="BH14" i="31"/>
  <c r="BH74" i="31"/>
  <c r="BG63" i="31"/>
  <c r="AX30" i="31"/>
  <c r="BH75" i="31"/>
  <c r="BH51" i="31"/>
  <c r="BG107" i="31"/>
  <c r="AX99" i="31"/>
  <c r="BH88" i="31"/>
  <c r="BG89" i="31"/>
  <c r="BH5" i="31"/>
  <c r="BH10" i="31"/>
  <c r="BH66" i="31"/>
  <c r="AX110" i="31"/>
  <c r="AX44" i="31"/>
  <c r="BH32" i="31"/>
  <c r="BG61" i="31"/>
  <c r="AX4" i="31"/>
  <c r="BH111" i="31"/>
  <c r="AX26" i="31"/>
  <c r="BH49" i="31"/>
  <c r="AX28" i="31"/>
  <c r="BH97" i="31"/>
  <c r="BH70" i="31"/>
  <c r="BG16" i="31"/>
  <c r="BD75" i="31"/>
  <c r="AT71" i="31"/>
  <c r="BI78" i="31"/>
  <c r="BI21" i="31"/>
  <c r="BI80" i="31"/>
  <c r="AT6" i="31"/>
  <c r="BA40" i="31"/>
  <c r="BH63" i="31"/>
  <c r="BA67" i="31"/>
  <c r="BG87" i="31"/>
  <c r="AX76" i="31"/>
  <c r="BH107" i="31"/>
  <c r="BA71" i="31"/>
  <c r="BG53" i="31"/>
  <c r="AX105" i="31"/>
  <c r="AX94" i="31"/>
  <c r="BA85" i="31"/>
  <c r="BH89" i="31"/>
  <c r="BG13" i="31"/>
  <c r="BG8" i="31"/>
  <c r="BG73" i="31"/>
  <c r="BG12" i="31"/>
  <c r="BG3" i="31"/>
  <c r="BG17" i="31"/>
  <c r="AX20" i="31"/>
  <c r="BG100" i="31"/>
  <c r="BG46" i="31"/>
  <c r="BG103" i="31"/>
  <c r="BA50" i="31"/>
  <c r="BH61" i="31"/>
  <c r="BG62" i="31"/>
  <c r="AX48" i="31"/>
  <c r="BA22" i="31"/>
  <c r="BG23" i="31"/>
  <c r="AX104" i="31"/>
  <c r="BG33" i="31"/>
  <c r="BA39" i="31"/>
  <c r="BA96" i="31"/>
  <c r="BH16" i="31"/>
  <c r="AX7" i="31"/>
  <c r="BG86" i="31"/>
  <c r="BH8" i="31"/>
  <c r="BH3" i="31"/>
  <c r="BG69" i="31"/>
  <c r="BH86" i="31"/>
  <c r="BD14" i="31"/>
  <c r="BE74" i="31"/>
  <c r="BH53" i="31"/>
  <c r="BG113" i="31"/>
  <c r="BH100" i="31"/>
  <c r="BH103" i="31"/>
  <c r="BH33" i="31"/>
  <c r="BD42" i="31"/>
  <c r="BD9" i="31"/>
  <c r="BI87" i="31"/>
  <c r="BA30" i="31"/>
  <c r="BH38" i="31"/>
  <c r="BD47" i="31"/>
  <c r="BD41" i="31"/>
  <c r="BD77" i="31"/>
  <c r="BH15" i="31"/>
  <c r="BA99" i="31"/>
  <c r="BH113" i="31"/>
  <c r="BG93" i="31"/>
  <c r="BD102" i="31"/>
  <c r="BI13" i="31"/>
  <c r="BI73" i="31"/>
  <c r="BI12" i="31"/>
  <c r="BI17" i="31"/>
  <c r="BH24" i="31"/>
  <c r="BG92" i="31"/>
  <c r="BD2" i="31"/>
  <c r="BD52" i="31"/>
  <c r="BD72" i="31"/>
  <c r="BI46" i="31"/>
  <c r="BA110" i="31"/>
  <c r="BA44" i="31"/>
  <c r="BD106" i="31"/>
  <c r="BI62" i="31"/>
  <c r="BA4" i="31"/>
  <c r="BH69" i="31"/>
  <c r="BI23" i="31"/>
  <c r="BA26" i="31"/>
  <c r="BA28" i="31"/>
  <c r="AX108" i="31"/>
  <c r="BG38" i="31"/>
  <c r="BG15" i="31"/>
  <c r="BG24" i="31"/>
  <c r="AX63" i="31"/>
  <c r="BA76" i="31"/>
  <c r="AX107" i="31"/>
  <c r="BA105" i="31"/>
  <c r="BA94" i="31"/>
  <c r="AX89" i="31"/>
  <c r="BA20" i="31"/>
  <c r="AX61" i="31"/>
  <c r="BA48" i="31"/>
  <c r="BA104" i="31"/>
  <c r="BA7" i="31"/>
  <c r="BG27" i="31"/>
  <c r="BD65" i="31"/>
  <c r="BG42" i="31"/>
  <c r="BG9" i="31"/>
  <c r="BG47" i="31"/>
  <c r="BG41" i="31"/>
  <c r="BG77" i="31"/>
  <c r="BG102" i="31"/>
  <c r="BG2" i="31"/>
  <c r="BG52" i="31"/>
  <c r="BG72" i="31"/>
  <c r="BD19" i="31"/>
  <c r="BD91" i="31"/>
  <c r="BG106" i="31"/>
  <c r="BD34" i="31"/>
  <c r="BD80" i="31"/>
  <c r="BI84" i="31"/>
  <c r="AT67" i="31"/>
  <c r="BG40" i="31"/>
  <c r="BG67" i="31"/>
  <c r="BH47" i="31"/>
  <c r="BH41" i="31"/>
  <c r="BH77" i="31"/>
  <c r="BG71" i="31"/>
  <c r="BH102" i="31"/>
  <c r="BG85" i="31"/>
  <c r="BH2" i="31"/>
  <c r="BH52" i="31"/>
  <c r="BH72" i="31"/>
  <c r="BH106" i="31"/>
  <c r="BG50" i="31"/>
  <c r="BG22" i="31"/>
  <c r="BG39" i="31"/>
  <c r="BG96" i="31"/>
  <c r="BI85" i="31"/>
  <c r="CL118" i="29"/>
  <c r="CL120" i="29" s="1"/>
  <c r="CY38" i="29"/>
  <c r="CV38" i="29"/>
  <c r="CK38" i="29"/>
  <c r="BJ38" i="29"/>
  <c r="BC38" i="29"/>
  <c r="BE38" i="29" s="1"/>
  <c r="BB38" i="29"/>
  <c r="BH38" i="29" s="1"/>
  <c r="AZ38" i="29"/>
  <c r="AY38" i="29"/>
  <c r="AS38" i="29"/>
  <c r="AT38" i="29" s="1"/>
  <c r="AL38" i="29"/>
  <c r="CV96" i="29"/>
  <c r="CS96" i="29"/>
  <c r="CM96" i="29"/>
  <c r="CK96" i="29"/>
  <c r="BJ96" i="29"/>
  <c r="BC96" i="29"/>
  <c r="BE96" i="29" s="1"/>
  <c r="BB96" i="29"/>
  <c r="BG96" i="29" s="1"/>
  <c r="AZ96" i="29"/>
  <c r="AY96" i="29"/>
  <c r="AS96" i="29"/>
  <c r="AT96" i="29" s="1"/>
  <c r="AL96" i="29"/>
  <c r="BA96" i="29" s="1"/>
  <c r="CV23" i="29"/>
  <c r="CS23" i="29"/>
  <c r="CQ23" i="29"/>
  <c r="CM23" i="29"/>
  <c r="CK23" i="29"/>
  <c r="BJ23" i="29"/>
  <c r="BC23" i="29"/>
  <c r="BE23" i="29" s="1"/>
  <c r="BB23" i="29"/>
  <c r="AZ23" i="29"/>
  <c r="AY23" i="29"/>
  <c r="AS23" i="29"/>
  <c r="AT23" i="29" s="1"/>
  <c r="AL23" i="29"/>
  <c r="AX23" i="29" s="1"/>
  <c r="CV46" i="29"/>
  <c r="CM46" i="29"/>
  <c r="CK46" i="29"/>
  <c r="BJ46" i="29"/>
  <c r="BC46" i="29"/>
  <c r="BE46" i="29" s="1"/>
  <c r="BB46" i="29"/>
  <c r="BH46" i="29" s="1"/>
  <c r="AZ46" i="29"/>
  <c r="AY46" i="29"/>
  <c r="AS46" i="29"/>
  <c r="AT46" i="29" s="1"/>
  <c r="AL46" i="29"/>
  <c r="CV70" i="29"/>
  <c r="CM70" i="29"/>
  <c r="CK70" i="29"/>
  <c r="BJ70" i="29"/>
  <c r="BC70" i="29"/>
  <c r="BE70" i="29" s="1"/>
  <c r="BB70" i="29"/>
  <c r="AZ70" i="29"/>
  <c r="AY70" i="29"/>
  <c r="AS70" i="29"/>
  <c r="AT70" i="29" s="1"/>
  <c r="AL70" i="29"/>
  <c r="BA70" i="29" s="1"/>
  <c r="CY78" i="29"/>
  <c r="CV78" i="29"/>
  <c r="CM78" i="29"/>
  <c r="CK78" i="29"/>
  <c r="BJ78" i="29"/>
  <c r="BC78" i="29"/>
  <c r="BE78" i="29" s="1"/>
  <c r="BB78" i="29"/>
  <c r="BH78" i="29" s="1"/>
  <c r="AZ78" i="29"/>
  <c r="AY78" i="29"/>
  <c r="AS78" i="29"/>
  <c r="AT78" i="29" s="1"/>
  <c r="AL78" i="29"/>
  <c r="CV14" i="29"/>
  <c r="CM14" i="29"/>
  <c r="CK14" i="29"/>
  <c r="BJ14" i="29"/>
  <c r="BC14" i="29"/>
  <c r="BB14" i="29"/>
  <c r="AZ14" i="29"/>
  <c r="AY14" i="29"/>
  <c r="AS14" i="29"/>
  <c r="AT14" i="29" s="1"/>
  <c r="AL14" i="29"/>
  <c r="BA14" i="29" s="1"/>
  <c r="CV42" i="29"/>
  <c r="CS42" i="29"/>
  <c r="CM42" i="29"/>
  <c r="CK42" i="29"/>
  <c r="BJ42" i="29"/>
  <c r="BC42" i="29"/>
  <c r="BE42" i="29" s="1"/>
  <c r="BB42" i="29"/>
  <c r="BG42" i="29" s="1"/>
  <c r="AZ42" i="29"/>
  <c r="AY42" i="29"/>
  <c r="AS42" i="29"/>
  <c r="AT42" i="29" s="1"/>
  <c r="CV20" i="29"/>
  <c r="CM20" i="29"/>
  <c r="CK20" i="29"/>
  <c r="BJ20" i="29"/>
  <c r="BC20" i="29"/>
  <c r="BE20" i="29" s="1"/>
  <c r="BB20" i="29"/>
  <c r="BH20" i="29" s="1"/>
  <c r="AZ20" i="29"/>
  <c r="AY20" i="29"/>
  <c r="AS20" i="29"/>
  <c r="AL20" i="29"/>
  <c r="CV101" i="29"/>
  <c r="CM101" i="29"/>
  <c r="CK101" i="29"/>
  <c r="BJ101" i="29"/>
  <c r="BC101" i="29"/>
  <c r="BE101" i="29" s="1"/>
  <c r="BB101" i="29"/>
  <c r="BH101" i="29" s="1"/>
  <c r="AZ101" i="29"/>
  <c r="AY101" i="29"/>
  <c r="AS101" i="29"/>
  <c r="AT101" i="29" s="1"/>
  <c r="AL101" i="29"/>
  <c r="BA101" i="29" s="1"/>
  <c r="CY76" i="29"/>
  <c r="CV76" i="29"/>
  <c r="CM76" i="29"/>
  <c r="CK76" i="29"/>
  <c r="BJ76" i="29"/>
  <c r="BC76" i="29"/>
  <c r="BE76" i="29" s="1"/>
  <c r="BB76" i="29"/>
  <c r="AZ76" i="29"/>
  <c r="AY76" i="29"/>
  <c r="AS76" i="29"/>
  <c r="AT76" i="29" s="1"/>
  <c r="AL76" i="29"/>
  <c r="BA76" i="29" s="1"/>
  <c r="CY52" i="29"/>
  <c r="CV52" i="29"/>
  <c r="CM52" i="29"/>
  <c r="CK52" i="29"/>
  <c r="BJ52" i="29"/>
  <c r="BC52" i="29"/>
  <c r="BE52" i="29" s="1"/>
  <c r="BB52" i="29"/>
  <c r="BG52" i="29" s="1"/>
  <c r="AZ52" i="29"/>
  <c r="AY52" i="29"/>
  <c r="AS52" i="29"/>
  <c r="AT52" i="29" s="1"/>
  <c r="AL52" i="29"/>
  <c r="CV102" i="29"/>
  <c r="CQ102" i="29"/>
  <c r="CM102" i="29"/>
  <c r="CK102" i="29"/>
  <c r="BJ102" i="29"/>
  <c r="BC102" i="29"/>
  <c r="BE102" i="29" s="1"/>
  <c r="BB102" i="29"/>
  <c r="BG102" i="29" s="1"/>
  <c r="AZ102" i="29"/>
  <c r="AY102" i="29"/>
  <c r="AL102" i="29"/>
  <c r="CY31" i="29"/>
  <c r="CV31" i="29"/>
  <c r="CM31" i="29"/>
  <c r="CK31" i="29"/>
  <c r="BJ31" i="29"/>
  <c r="BC31" i="29"/>
  <c r="BE31" i="29" s="1"/>
  <c r="BB31" i="29"/>
  <c r="BG31" i="29" s="1"/>
  <c r="AZ31" i="29"/>
  <c r="AY31" i="29"/>
  <c r="AS31" i="29"/>
  <c r="AT31" i="29" s="1"/>
  <c r="AL31" i="29"/>
  <c r="BA31" i="29" s="1"/>
  <c r="CY74" i="29"/>
  <c r="CV74" i="29"/>
  <c r="CM74" i="29"/>
  <c r="CK74" i="29"/>
  <c r="BJ74" i="29"/>
  <c r="BC74" i="29"/>
  <c r="BE74" i="29" s="1"/>
  <c r="BB74" i="29"/>
  <c r="AZ74" i="29"/>
  <c r="AY74" i="29"/>
  <c r="AS74" i="29"/>
  <c r="AT74" i="29" s="1"/>
  <c r="AL74" i="29"/>
  <c r="CY3" i="29"/>
  <c r="CV3" i="29"/>
  <c r="CM3" i="29"/>
  <c r="CK3" i="29"/>
  <c r="BJ3" i="29"/>
  <c r="BC3" i="29"/>
  <c r="BE3" i="29" s="1"/>
  <c r="BB3" i="29"/>
  <c r="AZ3" i="29"/>
  <c r="AY3" i="29"/>
  <c r="AS3" i="29"/>
  <c r="AT3" i="29" s="1"/>
  <c r="AL3" i="29"/>
  <c r="CY49" i="29"/>
  <c r="CV49" i="29"/>
  <c r="CQ49" i="29"/>
  <c r="CM49" i="29"/>
  <c r="CK49" i="29"/>
  <c r="BJ49" i="29"/>
  <c r="BC49" i="29"/>
  <c r="BE49" i="29" s="1"/>
  <c r="BB49" i="29"/>
  <c r="AZ49" i="29"/>
  <c r="AY49" i="29"/>
  <c r="AS49" i="29"/>
  <c r="AT49" i="29" s="1"/>
  <c r="AL49" i="29"/>
  <c r="AX49" i="29" s="1"/>
  <c r="CY54" i="29"/>
  <c r="CV54" i="29"/>
  <c r="CM54" i="29"/>
  <c r="CK54" i="29"/>
  <c r="BJ54" i="29"/>
  <c r="BC54" i="29"/>
  <c r="BE54" i="29" s="1"/>
  <c r="BB54" i="29"/>
  <c r="BG54" i="29" s="1"/>
  <c r="AZ54" i="29"/>
  <c r="AY54" i="29"/>
  <c r="AS54" i="29"/>
  <c r="AT54" i="29" s="1"/>
  <c r="AL54" i="29"/>
  <c r="BA54" i="29" s="1"/>
  <c r="CV87" i="29"/>
  <c r="CM87" i="29"/>
  <c r="CK87" i="29"/>
  <c r="BJ87" i="29"/>
  <c r="BC87" i="29"/>
  <c r="BE87" i="29" s="1"/>
  <c r="BB87" i="29"/>
  <c r="AZ87" i="29"/>
  <c r="AY87" i="29"/>
  <c r="AS87" i="29"/>
  <c r="AT87" i="29" s="1"/>
  <c r="AL87" i="29"/>
  <c r="BA87" i="29" s="1"/>
  <c r="CV41" i="29"/>
  <c r="CS41" i="29"/>
  <c r="CQ41" i="29"/>
  <c r="CM41" i="29"/>
  <c r="CK41" i="29"/>
  <c r="BJ41" i="29"/>
  <c r="BC41" i="29"/>
  <c r="BE41" i="29" s="1"/>
  <c r="BB41" i="29"/>
  <c r="AZ41" i="29"/>
  <c r="AY41" i="29"/>
  <c r="AS41" i="29"/>
  <c r="AT41" i="29" s="1"/>
  <c r="AL41" i="29"/>
  <c r="CY85" i="29"/>
  <c r="CV85" i="29"/>
  <c r="CM85" i="29"/>
  <c r="CK85" i="29"/>
  <c r="BJ85" i="29"/>
  <c r="BC85" i="29"/>
  <c r="BE85" i="29" s="1"/>
  <c r="BB85" i="29"/>
  <c r="AZ85" i="29"/>
  <c r="AY85" i="29"/>
  <c r="AS85" i="29"/>
  <c r="AT85" i="29" s="1"/>
  <c r="AL85" i="29"/>
  <c r="CY80" i="29"/>
  <c r="CV80" i="29"/>
  <c r="CM80" i="29"/>
  <c r="CK80" i="29"/>
  <c r="BJ80" i="29"/>
  <c r="BC80" i="29"/>
  <c r="BB80" i="29"/>
  <c r="AZ80" i="29"/>
  <c r="AY80" i="29"/>
  <c r="AS80" i="29"/>
  <c r="AT80" i="29" s="1"/>
  <c r="AL80" i="29"/>
  <c r="BA80" i="29" s="1"/>
  <c r="CV12" i="29"/>
  <c r="CM12" i="29"/>
  <c r="CK12" i="29"/>
  <c r="BJ12" i="29"/>
  <c r="BC12" i="29"/>
  <c r="BE12" i="29" s="1"/>
  <c r="BB12" i="29"/>
  <c r="BG12" i="29" s="1"/>
  <c r="AZ12" i="29"/>
  <c r="AY12" i="29"/>
  <c r="AS12" i="29"/>
  <c r="AL12" i="29"/>
  <c r="CY44" i="29"/>
  <c r="CV44" i="29"/>
  <c r="CM44" i="29"/>
  <c r="CK44" i="29"/>
  <c r="BJ44" i="29"/>
  <c r="BC44" i="29"/>
  <c r="BE44" i="29" s="1"/>
  <c r="BB44" i="29"/>
  <c r="AZ44" i="29"/>
  <c r="AY44" i="29"/>
  <c r="AS44" i="29"/>
  <c r="AT44" i="29" s="1"/>
  <c r="AL44" i="29"/>
  <c r="BA44" i="29" s="1"/>
  <c r="CY40" i="29"/>
  <c r="CV40" i="29"/>
  <c r="CM40" i="29"/>
  <c r="CK40" i="29"/>
  <c r="BJ40" i="29"/>
  <c r="BC40" i="29"/>
  <c r="BE40" i="29" s="1"/>
  <c r="BB40" i="29"/>
  <c r="BH40" i="29" s="1"/>
  <c r="AZ40" i="29"/>
  <c r="AY40" i="29"/>
  <c r="AT40" i="29"/>
  <c r="AS40" i="29"/>
  <c r="AL40" i="29"/>
  <c r="BA40" i="29" s="1"/>
  <c r="CY22" i="29"/>
  <c r="CV22" i="29"/>
  <c r="CM22" i="29"/>
  <c r="CK22" i="29"/>
  <c r="BJ22" i="29"/>
  <c r="BC22" i="29"/>
  <c r="BE22" i="29" s="1"/>
  <c r="BB22" i="29"/>
  <c r="AZ22" i="29"/>
  <c r="AY22" i="29"/>
  <c r="AS22" i="29"/>
  <c r="AT22" i="29" s="1"/>
  <c r="AL22" i="29"/>
  <c r="BA22" i="29" s="1"/>
  <c r="CY95" i="29"/>
  <c r="CV95" i="29"/>
  <c r="CM95" i="29"/>
  <c r="CK95" i="29"/>
  <c r="BJ95" i="29"/>
  <c r="BC95" i="29"/>
  <c r="BE95" i="29" s="1"/>
  <c r="BB95" i="29"/>
  <c r="AZ95" i="29"/>
  <c r="AY95" i="29"/>
  <c r="AS95" i="29"/>
  <c r="AT95" i="29" s="1"/>
  <c r="AL95" i="29"/>
  <c r="BA95" i="29" s="1"/>
  <c r="CY26" i="29"/>
  <c r="CV26" i="29"/>
  <c r="CM26" i="29"/>
  <c r="CK26" i="29"/>
  <c r="BJ26" i="29"/>
  <c r="BC26" i="29"/>
  <c r="BE26" i="29" s="1"/>
  <c r="BB26" i="29"/>
  <c r="BI26" i="29" s="1"/>
  <c r="AZ26" i="29"/>
  <c r="AY26" i="29"/>
  <c r="AS26" i="29"/>
  <c r="AT26" i="29" s="1"/>
  <c r="AL26" i="29"/>
  <c r="CY86" i="29"/>
  <c r="CV86" i="29"/>
  <c r="CM86" i="29"/>
  <c r="CK86" i="29"/>
  <c r="BJ86" i="29"/>
  <c r="BC86" i="29"/>
  <c r="BE86" i="29" s="1"/>
  <c r="BB86" i="29"/>
  <c r="AZ86" i="29"/>
  <c r="AY86" i="29"/>
  <c r="AS86" i="29"/>
  <c r="AT86" i="29" s="1"/>
  <c r="AL86" i="29"/>
  <c r="BA86" i="29" s="1"/>
  <c r="CY97" i="29"/>
  <c r="CV97" i="29"/>
  <c r="CM97" i="29"/>
  <c r="CK97" i="29"/>
  <c r="BJ97" i="29"/>
  <c r="BC97" i="29"/>
  <c r="BE97" i="29" s="1"/>
  <c r="BB97" i="29"/>
  <c r="BH97" i="29" s="1"/>
  <c r="AZ97" i="29"/>
  <c r="AY97" i="29"/>
  <c r="AS97" i="29"/>
  <c r="AT97" i="29" s="1"/>
  <c r="AL97" i="29"/>
  <c r="CV9" i="29"/>
  <c r="CM9" i="29"/>
  <c r="CK9" i="29"/>
  <c r="BJ9" i="29"/>
  <c r="BC9" i="29"/>
  <c r="BE9" i="29" s="1"/>
  <c r="BB9" i="29"/>
  <c r="AZ9" i="29"/>
  <c r="AY9" i="29"/>
  <c r="AS9" i="29"/>
  <c r="AT9" i="29" s="1"/>
  <c r="AL9" i="29"/>
  <c r="BA9" i="29" s="1"/>
  <c r="CY25" i="29"/>
  <c r="CV25" i="29"/>
  <c r="CM25" i="29"/>
  <c r="CK25" i="29"/>
  <c r="BJ25" i="29"/>
  <c r="BC25" i="29"/>
  <c r="BE25" i="29" s="1"/>
  <c r="BB25" i="29"/>
  <c r="BG25" i="29" s="1"/>
  <c r="AZ25" i="29"/>
  <c r="AY25" i="29"/>
  <c r="AS25" i="29"/>
  <c r="AT25" i="29" s="1"/>
  <c r="AL25" i="29"/>
  <c r="BA25" i="29" s="1"/>
  <c r="CV18" i="29"/>
  <c r="CM18" i="29"/>
  <c r="CK18" i="29"/>
  <c r="BJ18" i="29"/>
  <c r="BC18" i="29"/>
  <c r="BE18" i="29" s="1"/>
  <c r="BB18" i="29"/>
  <c r="BG18" i="29" s="1"/>
  <c r="AZ18" i="29"/>
  <c r="AY18" i="29"/>
  <c r="AS18" i="29"/>
  <c r="AT18" i="29" s="1"/>
  <c r="AL18" i="29"/>
  <c r="CY30" i="29"/>
  <c r="CV30" i="29"/>
  <c r="CM30" i="29"/>
  <c r="CK30" i="29"/>
  <c r="BJ30" i="29"/>
  <c r="BC30" i="29"/>
  <c r="BE30" i="29" s="1"/>
  <c r="BB30" i="29"/>
  <c r="BH30" i="29" s="1"/>
  <c r="AZ30" i="29"/>
  <c r="AY30" i="29"/>
  <c r="AS30" i="29"/>
  <c r="AL30" i="29"/>
  <c r="CV79" i="29"/>
  <c r="CM79" i="29"/>
  <c r="CK79" i="29"/>
  <c r="BJ79" i="29"/>
  <c r="BC79" i="29"/>
  <c r="BE79" i="29" s="1"/>
  <c r="BB79" i="29"/>
  <c r="AZ79" i="29"/>
  <c r="AY79" i="29"/>
  <c r="AS79" i="29"/>
  <c r="AT79" i="29" s="1"/>
  <c r="AL79" i="29"/>
  <c r="CY56" i="29"/>
  <c r="CV56" i="29"/>
  <c r="CM56" i="29"/>
  <c r="CK56" i="29"/>
  <c r="BJ56" i="29"/>
  <c r="BC56" i="29"/>
  <c r="BE56" i="29" s="1"/>
  <c r="BB56" i="29"/>
  <c r="AZ56" i="29"/>
  <c r="AY56" i="29"/>
  <c r="AS56" i="29"/>
  <c r="AT56" i="29" s="1"/>
  <c r="AL56" i="29"/>
  <c r="BA56" i="29" s="1"/>
  <c r="CV109" i="29"/>
  <c r="CM109" i="29"/>
  <c r="CK109" i="29"/>
  <c r="BJ109" i="29"/>
  <c r="BC109" i="29"/>
  <c r="BE109" i="29" s="1"/>
  <c r="BB109" i="29"/>
  <c r="BH109" i="29" s="1"/>
  <c r="AZ109" i="29"/>
  <c r="AY109" i="29"/>
  <c r="AS109" i="29"/>
  <c r="AT109" i="29" s="1"/>
  <c r="AL109" i="29"/>
  <c r="CY72" i="29"/>
  <c r="CV72" i="29"/>
  <c r="CM72" i="29"/>
  <c r="CK72" i="29"/>
  <c r="BJ72" i="29"/>
  <c r="BC72" i="29"/>
  <c r="BB72" i="29"/>
  <c r="AZ72" i="29"/>
  <c r="AY72" i="29"/>
  <c r="AS72" i="29"/>
  <c r="AT72" i="29" s="1"/>
  <c r="AL72" i="29"/>
  <c r="BA72" i="29" s="1"/>
  <c r="CY17" i="29"/>
  <c r="CV17" i="29"/>
  <c r="CM17" i="29"/>
  <c r="CK17" i="29"/>
  <c r="BJ17" i="29"/>
  <c r="BC17" i="29"/>
  <c r="BE17" i="29" s="1"/>
  <c r="BB17" i="29"/>
  <c r="AZ17" i="29"/>
  <c r="AY17" i="29"/>
  <c r="AS17" i="29"/>
  <c r="AT17" i="29" s="1"/>
  <c r="AL17" i="29"/>
  <c r="CY43" i="29"/>
  <c r="CV43" i="29"/>
  <c r="CM43" i="29"/>
  <c r="CK43" i="29"/>
  <c r="BJ43" i="29"/>
  <c r="BC43" i="29"/>
  <c r="BE43" i="29" s="1"/>
  <c r="BB43" i="29"/>
  <c r="AZ43" i="29"/>
  <c r="AY43" i="29"/>
  <c r="AS43" i="29"/>
  <c r="AT43" i="29" s="1"/>
  <c r="AL43" i="29"/>
  <c r="AX43" i="29" s="1"/>
  <c r="CY111" i="29"/>
  <c r="CV111" i="29"/>
  <c r="CM111" i="29"/>
  <c r="CK111" i="29"/>
  <c r="BJ111" i="29"/>
  <c r="BC111" i="29"/>
  <c r="BE111" i="29" s="1"/>
  <c r="BB111" i="29"/>
  <c r="BG111" i="29" s="1"/>
  <c r="AZ111" i="29"/>
  <c r="AY111" i="29"/>
  <c r="AS111" i="29"/>
  <c r="AT111" i="29" s="1"/>
  <c r="AL111" i="29"/>
  <c r="BA111" i="29" s="1"/>
  <c r="CV88" i="29"/>
  <c r="CS88" i="29"/>
  <c r="CQ88" i="29"/>
  <c r="CM88" i="29"/>
  <c r="CK88" i="29"/>
  <c r="BJ88" i="29"/>
  <c r="BC88" i="29"/>
  <c r="BE88" i="29" s="1"/>
  <c r="BB88" i="29"/>
  <c r="BG88" i="29" s="1"/>
  <c r="BA88" i="29"/>
  <c r="AZ88" i="29"/>
  <c r="AY88" i="29"/>
  <c r="AX88" i="29"/>
  <c r="CY77" i="29"/>
  <c r="CV77" i="29"/>
  <c r="CM77" i="29"/>
  <c r="CK77" i="29"/>
  <c r="BJ77" i="29"/>
  <c r="BC77" i="29"/>
  <c r="BE77" i="29" s="1"/>
  <c r="BB77" i="29"/>
  <c r="BH77" i="29" s="1"/>
  <c r="AZ77" i="29"/>
  <c r="AY77" i="29"/>
  <c r="AS77" i="29"/>
  <c r="BI77" i="29" s="1"/>
  <c r="AL77" i="29"/>
  <c r="AX77" i="29" s="1"/>
  <c r="CY116" i="29"/>
  <c r="CV116" i="29"/>
  <c r="CM116" i="29"/>
  <c r="CK116" i="29"/>
  <c r="BJ116" i="29"/>
  <c r="BC116" i="29"/>
  <c r="BE116" i="29" s="1"/>
  <c r="BB116" i="29"/>
  <c r="AZ116" i="29"/>
  <c r="AY116" i="29"/>
  <c r="AS116" i="29"/>
  <c r="AT116" i="29" s="1"/>
  <c r="AL116" i="29"/>
  <c r="BA116" i="29" s="1"/>
  <c r="CY71" i="29"/>
  <c r="CV71" i="29"/>
  <c r="CM71" i="29"/>
  <c r="CK71" i="29"/>
  <c r="BJ71" i="29"/>
  <c r="BC71" i="29"/>
  <c r="BE71" i="29" s="1"/>
  <c r="BB71" i="29"/>
  <c r="AZ71" i="29"/>
  <c r="AY71" i="29"/>
  <c r="AS71" i="29"/>
  <c r="AT71" i="29" s="1"/>
  <c r="AL71" i="29"/>
  <c r="BA71" i="29" s="1"/>
  <c r="CV35" i="29"/>
  <c r="CM35" i="29"/>
  <c r="CK35" i="29"/>
  <c r="BJ35" i="29"/>
  <c r="BC35" i="29"/>
  <c r="BE35" i="29" s="1"/>
  <c r="BB35" i="29"/>
  <c r="BG35" i="29" s="1"/>
  <c r="AZ35" i="29"/>
  <c r="AY35" i="29"/>
  <c r="AS35" i="29"/>
  <c r="AT35" i="29" s="1"/>
  <c r="AL35" i="29"/>
  <c r="CV107" i="29"/>
  <c r="CM107" i="29"/>
  <c r="CK107" i="29"/>
  <c r="BJ107" i="29"/>
  <c r="BC107" i="29"/>
  <c r="BE107" i="29" s="1"/>
  <c r="BB107" i="29"/>
  <c r="BG107" i="29" s="1"/>
  <c r="AZ107" i="29"/>
  <c r="AY107" i="29"/>
  <c r="AS107" i="29"/>
  <c r="AT107" i="29" s="1"/>
  <c r="AL107" i="29"/>
  <c r="BA107" i="29" s="1"/>
  <c r="CY57" i="29"/>
  <c r="CV57" i="29"/>
  <c r="CS57" i="29"/>
  <c r="CM57" i="29"/>
  <c r="CK57" i="29"/>
  <c r="BJ57" i="29"/>
  <c r="BC57" i="29"/>
  <c r="BE57" i="29" s="1"/>
  <c r="BB57" i="29"/>
  <c r="AZ57" i="29"/>
  <c r="AY57" i="29"/>
  <c r="AS57" i="29"/>
  <c r="AT57" i="29" s="1"/>
  <c r="AL57" i="29"/>
  <c r="CV81" i="29"/>
  <c r="CM81" i="29"/>
  <c r="CK81" i="29"/>
  <c r="BJ81" i="29"/>
  <c r="BC81" i="29"/>
  <c r="BE81" i="29" s="1"/>
  <c r="BB81" i="29"/>
  <c r="AZ81" i="29"/>
  <c r="AY81" i="29"/>
  <c r="AS81" i="29"/>
  <c r="AT81" i="29" s="1"/>
  <c r="AL81" i="29"/>
  <c r="BA81" i="29" s="1"/>
  <c r="CV91" i="29"/>
  <c r="CM91" i="29"/>
  <c r="CK91" i="29"/>
  <c r="BJ91" i="29"/>
  <c r="BC91" i="29"/>
  <c r="BE91" i="29" s="1"/>
  <c r="BB91" i="29"/>
  <c r="BG91" i="29" s="1"/>
  <c r="AZ91" i="29"/>
  <c r="AY91" i="29"/>
  <c r="AS91" i="29"/>
  <c r="AT91" i="29" s="1"/>
  <c r="AL91" i="29"/>
  <c r="CV7" i="29"/>
  <c r="CM7" i="29"/>
  <c r="CK7" i="29"/>
  <c r="BJ7" i="29"/>
  <c r="BC7" i="29"/>
  <c r="BE7" i="29" s="1"/>
  <c r="BB7" i="29"/>
  <c r="AZ7" i="29"/>
  <c r="AY7" i="29"/>
  <c r="AS7" i="29"/>
  <c r="AT7" i="29" s="1"/>
  <c r="AL7" i="29"/>
  <c r="AX7" i="29" s="1"/>
  <c r="CV4" i="29"/>
  <c r="CM4" i="29"/>
  <c r="CK4" i="29"/>
  <c r="BJ4" i="29"/>
  <c r="BC4" i="29"/>
  <c r="BB4" i="29"/>
  <c r="BG4" i="29" s="1"/>
  <c r="AZ4" i="29"/>
  <c r="AY4" i="29"/>
  <c r="AS4" i="29"/>
  <c r="AT4" i="29" s="1"/>
  <c r="AL4" i="29"/>
  <c r="CV2" i="29"/>
  <c r="CM2" i="29"/>
  <c r="CK2" i="29"/>
  <c r="BJ2" i="29"/>
  <c r="BC2" i="29"/>
  <c r="BE2" i="29" s="1"/>
  <c r="BB2" i="29"/>
  <c r="AZ2" i="29"/>
  <c r="AY2" i="29"/>
  <c r="AS2" i="29"/>
  <c r="AT2" i="29" s="1"/>
  <c r="AL2" i="29"/>
  <c r="CY39" i="29"/>
  <c r="CV39" i="29"/>
  <c r="CM39" i="29"/>
  <c r="CK39" i="29"/>
  <c r="BJ39" i="29"/>
  <c r="BC39" i="29"/>
  <c r="BE39" i="29" s="1"/>
  <c r="BB39" i="29"/>
  <c r="AZ39" i="29"/>
  <c r="AY39" i="29"/>
  <c r="AS39" i="29"/>
  <c r="AT39" i="29" s="1"/>
  <c r="AL39" i="29"/>
  <c r="CV50" i="29"/>
  <c r="CM50" i="29"/>
  <c r="CK50" i="29"/>
  <c r="BJ50" i="29"/>
  <c r="BC50" i="29"/>
  <c r="BB50" i="29"/>
  <c r="AZ50" i="29"/>
  <c r="AY50" i="29"/>
  <c r="AS50" i="29"/>
  <c r="AT50" i="29" s="1"/>
  <c r="AL50" i="29"/>
  <c r="AX50" i="29" s="1"/>
  <c r="CY94" i="29"/>
  <c r="CV94" i="29"/>
  <c r="CM94" i="29"/>
  <c r="CK94" i="29"/>
  <c r="BJ94" i="29"/>
  <c r="BC94" i="29"/>
  <c r="BE94" i="29" s="1"/>
  <c r="BB94" i="29"/>
  <c r="BH94" i="29" s="1"/>
  <c r="AZ94" i="29"/>
  <c r="AY94" i="29"/>
  <c r="AS94" i="29"/>
  <c r="AT94" i="29" s="1"/>
  <c r="AL94" i="29"/>
  <c r="AX94" i="29" s="1"/>
  <c r="CV36" i="29"/>
  <c r="CM36" i="29"/>
  <c r="CK36" i="29"/>
  <c r="BJ36" i="29"/>
  <c r="BC36" i="29"/>
  <c r="BE36" i="29" s="1"/>
  <c r="BB36" i="29"/>
  <c r="AZ36" i="29"/>
  <c r="AY36" i="29"/>
  <c r="AS36" i="29"/>
  <c r="AT36" i="29" s="1"/>
  <c r="AL36" i="29"/>
  <c r="BA36" i="29" s="1"/>
  <c r="CY27" i="29"/>
  <c r="CV27" i="29"/>
  <c r="CM27" i="29"/>
  <c r="CK27" i="29"/>
  <c r="BJ27" i="29"/>
  <c r="BC27" i="29"/>
  <c r="BE27" i="29" s="1"/>
  <c r="BB27" i="29"/>
  <c r="AZ27" i="29"/>
  <c r="AY27" i="29"/>
  <c r="AS27" i="29"/>
  <c r="AT27" i="29" s="1"/>
  <c r="AL27" i="29"/>
  <c r="AX27" i="29" s="1"/>
  <c r="CY106" i="29"/>
  <c r="CV106" i="29"/>
  <c r="CM106" i="29"/>
  <c r="CK106" i="29"/>
  <c r="BJ106" i="29"/>
  <c r="BC106" i="29"/>
  <c r="BE106" i="29" s="1"/>
  <c r="BB106" i="29"/>
  <c r="BG106" i="29" s="1"/>
  <c r="AZ106" i="29"/>
  <c r="AY106" i="29"/>
  <c r="AS106" i="29"/>
  <c r="AT106" i="29" s="1"/>
  <c r="AL106" i="29"/>
  <c r="BA106" i="29" s="1"/>
  <c r="CV19" i="29"/>
  <c r="CM19" i="29"/>
  <c r="CK19" i="29"/>
  <c r="BJ19" i="29"/>
  <c r="BC19" i="29"/>
  <c r="BE19" i="29" s="1"/>
  <c r="BB19" i="29"/>
  <c r="BG19" i="29" s="1"/>
  <c r="AZ19" i="29"/>
  <c r="AY19" i="29"/>
  <c r="AS19" i="29"/>
  <c r="AT19" i="29" s="1"/>
  <c r="AL19" i="29"/>
  <c r="BA19" i="29" s="1"/>
  <c r="CV84" i="29"/>
  <c r="CM84" i="29"/>
  <c r="CK84" i="29"/>
  <c r="BJ84" i="29"/>
  <c r="BC84" i="29"/>
  <c r="BE84" i="29" s="1"/>
  <c r="BB84" i="29"/>
  <c r="BG84" i="29" s="1"/>
  <c r="AZ84" i="29"/>
  <c r="AY84" i="29"/>
  <c r="AS84" i="29"/>
  <c r="AT84" i="29" s="1"/>
  <c r="AL84" i="29"/>
  <c r="BA84" i="29" s="1"/>
  <c r="CV6" i="29"/>
  <c r="CM6" i="29"/>
  <c r="CK6" i="29"/>
  <c r="BJ6" i="29"/>
  <c r="BC6" i="29"/>
  <c r="BE6" i="29" s="1"/>
  <c r="BB6" i="29"/>
  <c r="BH6" i="29" s="1"/>
  <c r="AZ6" i="29"/>
  <c r="AY6" i="29"/>
  <c r="AS6" i="29"/>
  <c r="AL6" i="29"/>
  <c r="BA6" i="29" s="1"/>
  <c r="CV103" i="29"/>
  <c r="CM103" i="29"/>
  <c r="CK103" i="29"/>
  <c r="BJ103" i="29"/>
  <c r="BC103" i="29"/>
  <c r="BE103" i="29" s="1"/>
  <c r="BB103" i="29"/>
  <c r="BG103" i="29" s="1"/>
  <c r="AZ103" i="29"/>
  <c r="AY103" i="29"/>
  <c r="AS103" i="29"/>
  <c r="AT103" i="29" s="1"/>
  <c r="AL103" i="29"/>
  <c r="AX103" i="29" s="1"/>
  <c r="CV5" i="29"/>
  <c r="CM5" i="29"/>
  <c r="CK5" i="29"/>
  <c r="BJ5" i="29"/>
  <c r="BC5" i="29"/>
  <c r="BE5" i="29" s="1"/>
  <c r="BB5" i="29"/>
  <c r="BH5" i="29" s="1"/>
  <c r="AZ5" i="29"/>
  <c r="AY5" i="29"/>
  <c r="AS5" i="29"/>
  <c r="AL5" i="29"/>
  <c r="BA5" i="29" s="1"/>
  <c r="CV34" i="29"/>
  <c r="CM34" i="29"/>
  <c r="CK34" i="29"/>
  <c r="BJ34" i="29"/>
  <c r="BC34" i="29"/>
  <c r="BB34" i="29"/>
  <c r="AZ34" i="29"/>
  <c r="AY34" i="29"/>
  <c r="AS34" i="29"/>
  <c r="AT34" i="29" s="1"/>
  <c r="AL34" i="29"/>
  <c r="BA34" i="29" s="1"/>
  <c r="CV58" i="29"/>
  <c r="CM58" i="29"/>
  <c r="CK58" i="29"/>
  <c r="BJ58" i="29"/>
  <c r="BC58" i="29"/>
  <c r="BE58" i="29" s="1"/>
  <c r="BB58" i="29"/>
  <c r="AZ58" i="29"/>
  <c r="AY58" i="29"/>
  <c r="AS58" i="29"/>
  <c r="AT58" i="29" s="1"/>
  <c r="AL58" i="29"/>
  <c r="BA58" i="29" s="1"/>
  <c r="CV73" i="29"/>
  <c r="CM73" i="29"/>
  <c r="CK73" i="29"/>
  <c r="BJ73" i="29"/>
  <c r="BC73" i="29"/>
  <c r="BE73" i="29" s="1"/>
  <c r="BB73" i="29"/>
  <c r="BG73" i="29" s="1"/>
  <c r="AZ73" i="29"/>
  <c r="AY73" i="29"/>
  <c r="AS73" i="29"/>
  <c r="AT73" i="29" s="1"/>
  <c r="AL73" i="29"/>
  <c r="CV11" i="29"/>
  <c r="CM11" i="29"/>
  <c r="CK11" i="29"/>
  <c r="BJ11" i="29"/>
  <c r="BC11" i="29"/>
  <c r="BE11" i="29" s="1"/>
  <c r="BB11" i="29"/>
  <c r="BH11" i="29" s="1"/>
  <c r="AZ11" i="29"/>
  <c r="AY11" i="29"/>
  <c r="AS11" i="29"/>
  <c r="AL11" i="29"/>
  <c r="BA11" i="29" s="1"/>
  <c r="CV115" i="29"/>
  <c r="CM115" i="29"/>
  <c r="CK115" i="29"/>
  <c r="BJ115" i="29"/>
  <c r="BC115" i="29"/>
  <c r="BE115" i="29" s="1"/>
  <c r="BB115" i="29"/>
  <c r="AZ115" i="29"/>
  <c r="AY115" i="29"/>
  <c r="AS115" i="29"/>
  <c r="AT115" i="29" s="1"/>
  <c r="AL115" i="29"/>
  <c r="BA115" i="29" s="1"/>
  <c r="CV28" i="29"/>
  <c r="CM28" i="29"/>
  <c r="CK28" i="29"/>
  <c r="BJ28" i="29"/>
  <c r="BC28" i="29"/>
  <c r="BE28" i="29" s="1"/>
  <c r="BB28" i="29"/>
  <c r="BH28" i="29" s="1"/>
  <c r="AZ28" i="29"/>
  <c r="AY28" i="29"/>
  <c r="AS28" i="29"/>
  <c r="AT28" i="29" s="1"/>
  <c r="AL28" i="29"/>
  <c r="BA28" i="29" s="1"/>
  <c r="CV10" i="29"/>
  <c r="CM10" i="29"/>
  <c r="CK10" i="29"/>
  <c r="BJ10" i="29"/>
  <c r="BC10" i="29"/>
  <c r="BB10" i="29"/>
  <c r="BG10" i="29" s="1"/>
  <c r="AZ10" i="29"/>
  <c r="AY10" i="29"/>
  <c r="AS10" i="29"/>
  <c r="AT10" i="29" s="1"/>
  <c r="AL10" i="29"/>
  <c r="BA10" i="29" s="1"/>
  <c r="CY98" i="29"/>
  <c r="CV98" i="29"/>
  <c r="CM98" i="29"/>
  <c r="CK98" i="29"/>
  <c r="BJ98" i="29"/>
  <c r="BC98" i="29"/>
  <c r="BE98" i="29" s="1"/>
  <c r="BB98" i="29"/>
  <c r="BH98" i="29" s="1"/>
  <c r="AZ98" i="29"/>
  <c r="AY98" i="29"/>
  <c r="AS98" i="29"/>
  <c r="AL98" i="29"/>
  <c r="AX98" i="29" s="1"/>
  <c r="CV89" i="29"/>
  <c r="CM89" i="29"/>
  <c r="CK89" i="29"/>
  <c r="BJ89" i="29"/>
  <c r="BC89" i="29"/>
  <c r="BE89" i="29" s="1"/>
  <c r="BB89" i="29"/>
  <c r="AZ89" i="29"/>
  <c r="AY89" i="29"/>
  <c r="AS89" i="29"/>
  <c r="AT89" i="29" s="1"/>
  <c r="AL89" i="29"/>
  <c r="AX89" i="29" s="1"/>
  <c r="CY108" i="29"/>
  <c r="CV108" i="29"/>
  <c r="CM108" i="29"/>
  <c r="CK108" i="29"/>
  <c r="BJ108" i="29"/>
  <c r="BC108" i="29"/>
  <c r="BE108" i="29" s="1"/>
  <c r="BB108" i="29"/>
  <c r="AZ108" i="29"/>
  <c r="AY108" i="29"/>
  <c r="AS108" i="29"/>
  <c r="AT108" i="29" s="1"/>
  <c r="AL108" i="29"/>
  <c r="BA108" i="29" s="1"/>
  <c r="CV112" i="29"/>
  <c r="CM112" i="29"/>
  <c r="CK112" i="29"/>
  <c r="BJ112" i="29"/>
  <c r="BC112" i="29"/>
  <c r="BE112" i="29" s="1"/>
  <c r="BB112" i="29"/>
  <c r="BH112" i="29" s="1"/>
  <c r="AZ112" i="29"/>
  <c r="AY112" i="29"/>
  <c r="AS112" i="29"/>
  <c r="AT112" i="29" s="1"/>
  <c r="AL112" i="29"/>
  <c r="CY104" i="29"/>
  <c r="CV104" i="29"/>
  <c r="CM104" i="29"/>
  <c r="CK104" i="29"/>
  <c r="BJ104" i="29"/>
  <c r="BC104" i="29"/>
  <c r="BB104" i="29"/>
  <c r="AZ104" i="29"/>
  <c r="AY104" i="29"/>
  <c r="AS104" i="29"/>
  <c r="AT104" i="29" s="1"/>
  <c r="AL104" i="29"/>
  <c r="AX104" i="29" s="1"/>
  <c r="CV48" i="29"/>
  <c r="CM48" i="29"/>
  <c r="CK48" i="29"/>
  <c r="BJ48" i="29"/>
  <c r="BC48" i="29"/>
  <c r="BE48" i="29" s="1"/>
  <c r="BB48" i="29"/>
  <c r="BH48" i="29" s="1"/>
  <c r="AZ48" i="29"/>
  <c r="AY48" i="29"/>
  <c r="AS48" i="29"/>
  <c r="AL48" i="29"/>
  <c r="CY90" i="29"/>
  <c r="CV90" i="29"/>
  <c r="CM90" i="29"/>
  <c r="CK90" i="29"/>
  <c r="BJ90" i="29"/>
  <c r="BC90" i="29"/>
  <c r="BE90" i="29" s="1"/>
  <c r="BB90" i="29"/>
  <c r="AZ90" i="29"/>
  <c r="AY90" i="29"/>
  <c r="AS90" i="29"/>
  <c r="AT90" i="29" s="1"/>
  <c r="AL90" i="29"/>
  <c r="BA90" i="29" s="1"/>
  <c r="CV69" i="29"/>
  <c r="CM69" i="29"/>
  <c r="CK69" i="29"/>
  <c r="BJ69" i="29"/>
  <c r="BC69" i="29"/>
  <c r="BB69" i="29"/>
  <c r="BH69" i="29" s="1"/>
  <c r="AZ69" i="29"/>
  <c r="AY69" i="29"/>
  <c r="AS69" i="29"/>
  <c r="AL69" i="29"/>
  <c r="BA69" i="29" s="1"/>
  <c r="CV113" i="29"/>
  <c r="CM113" i="29"/>
  <c r="CK113" i="29"/>
  <c r="BJ113" i="29"/>
  <c r="BC113" i="29"/>
  <c r="BE113" i="29" s="1"/>
  <c r="BB113" i="29"/>
  <c r="AZ113" i="29"/>
  <c r="AY113" i="29"/>
  <c r="AS113" i="29"/>
  <c r="AT113" i="29" s="1"/>
  <c r="AL113" i="29"/>
  <c r="CY114" i="29"/>
  <c r="CV114" i="29"/>
  <c r="CM114" i="29"/>
  <c r="CK114" i="29"/>
  <c r="BJ114" i="29"/>
  <c r="BC114" i="29"/>
  <c r="BE114" i="29" s="1"/>
  <c r="BB114" i="29"/>
  <c r="BH114" i="29" s="1"/>
  <c r="AZ114" i="29"/>
  <c r="AY114" i="29"/>
  <c r="AS114" i="29"/>
  <c r="AL114" i="29"/>
  <c r="BA114" i="29" s="1"/>
  <c r="CV47" i="29"/>
  <c r="CM47" i="29"/>
  <c r="CK47" i="29"/>
  <c r="BJ47" i="29"/>
  <c r="BC47" i="29"/>
  <c r="BE47" i="29" s="1"/>
  <c r="BB47" i="29"/>
  <c r="AZ47" i="29"/>
  <c r="AY47" i="29"/>
  <c r="AS47" i="29"/>
  <c r="AT47" i="29" s="1"/>
  <c r="AL47" i="29"/>
  <c r="BA47" i="29" s="1"/>
  <c r="CV13" i="29"/>
  <c r="CM13" i="29"/>
  <c r="CK13" i="29"/>
  <c r="BJ13" i="29"/>
  <c r="BC13" i="29"/>
  <c r="BE13" i="29" s="1"/>
  <c r="BB13" i="29"/>
  <c r="AZ13" i="29"/>
  <c r="AY13" i="29"/>
  <c r="AS13" i="29"/>
  <c r="AT13" i="29" s="1"/>
  <c r="AL13" i="29"/>
  <c r="BA13" i="29" s="1"/>
  <c r="CY83" i="29"/>
  <c r="CV83" i="29"/>
  <c r="CM83" i="29"/>
  <c r="CK83" i="29"/>
  <c r="BJ83" i="29"/>
  <c r="BC83" i="29"/>
  <c r="BB83" i="29"/>
  <c r="BG83" i="29" s="1"/>
  <c r="AZ83" i="29"/>
  <c r="AY83" i="29"/>
  <c r="AS83" i="29"/>
  <c r="AT83" i="29" s="1"/>
  <c r="AL83" i="29"/>
  <c r="BA83" i="29" s="1"/>
  <c r="CV24" i="29"/>
  <c r="CM24" i="29"/>
  <c r="CK24" i="29"/>
  <c r="BJ24" i="29"/>
  <c r="BC24" i="29"/>
  <c r="BB24" i="29"/>
  <c r="BH24" i="29" s="1"/>
  <c r="AZ24" i="29"/>
  <c r="AY24" i="29"/>
  <c r="AS24" i="29"/>
  <c r="AT24" i="29" s="1"/>
  <c r="AL24" i="29"/>
  <c r="BA24" i="29" s="1"/>
  <c r="CY99" i="29"/>
  <c r="CV99" i="29"/>
  <c r="CM99" i="29"/>
  <c r="CK99" i="29"/>
  <c r="BJ99" i="29"/>
  <c r="BC99" i="29"/>
  <c r="BE99" i="29" s="1"/>
  <c r="BB99" i="29"/>
  <c r="BA99" i="29"/>
  <c r="AZ99" i="29"/>
  <c r="AY99" i="29"/>
  <c r="AS99" i="29"/>
  <c r="AT99" i="29" s="1"/>
  <c r="AL99" i="29"/>
  <c r="AX99" i="29" s="1"/>
  <c r="CV110" i="29"/>
  <c r="CM110" i="29"/>
  <c r="CK110" i="29"/>
  <c r="BJ110" i="29"/>
  <c r="BC110" i="29"/>
  <c r="BE110" i="29" s="1"/>
  <c r="BB110" i="29"/>
  <c r="BH110" i="29" s="1"/>
  <c r="AZ110" i="29"/>
  <c r="AY110" i="29"/>
  <c r="AS110" i="29"/>
  <c r="AT110" i="29" s="1"/>
  <c r="AL110" i="29"/>
  <c r="AX110" i="29" s="1"/>
  <c r="CY92" i="29"/>
  <c r="CV92" i="29"/>
  <c r="CM92" i="29"/>
  <c r="CK92" i="29"/>
  <c r="BJ92" i="29"/>
  <c r="BC92" i="29"/>
  <c r="BE92" i="29" s="1"/>
  <c r="BB92" i="29"/>
  <c r="BG92" i="29" s="1"/>
  <c r="AZ92" i="29"/>
  <c r="AY92" i="29"/>
  <c r="AS92" i="29"/>
  <c r="AT92" i="29" s="1"/>
  <c r="AL92" i="29"/>
  <c r="CV75" i="29"/>
  <c r="CM75" i="29"/>
  <c r="CK75" i="29"/>
  <c r="BJ75" i="29"/>
  <c r="BC75" i="29"/>
  <c r="BE75" i="29" s="1"/>
  <c r="BB75" i="29"/>
  <c r="AZ75" i="29"/>
  <c r="AY75" i="29"/>
  <c r="AS75" i="29"/>
  <c r="AT75" i="29" s="1"/>
  <c r="AL75" i="29"/>
  <c r="AX75" i="29" s="1"/>
  <c r="CV53" i="29"/>
  <c r="CM53" i="29"/>
  <c r="CK53" i="29"/>
  <c r="BJ53" i="29"/>
  <c r="BC53" i="29"/>
  <c r="BB53" i="29"/>
  <c r="BH53" i="29" s="1"/>
  <c r="AZ53" i="29"/>
  <c r="AY53" i="29"/>
  <c r="AS53" i="29"/>
  <c r="AT53" i="29" s="1"/>
  <c r="AL53" i="29"/>
  <c r="CV93" i="29"/>
  <c r="CM93" i="29"/>
  <c r="CK93" i="29"/>
  <c r="BJ93" i="29"/>
  <c r="BC93" i="29"/>
  <c r="BE93" i="29" s="1"/>
  <c r="BB93" i="29"/>
  <c r="AZ93" i="29"/>
  <c r="AY93" i="29"/>
  <c r="AS93" i="29"/>
  <c r="AT93" i="29" s="1"/>
  <c r="AL93" i="29"/>
  <c r="CV33" i="29"/>
  <c r="CM33" i="29"/>
  <c r="CK33" i="29"/>
  <c r="BJ33" i="29"/>
  <c r="BC33" i="29"/>
  <c r="BE33" i="29" s="1"/>
  <c r="BB33" i="29"/>
  <c r="AZ33" i="29"/>
  <c r="AY33" i="29"/>
  <c r="AS33" i="29"/>
  <c r="AT33" i="29" s="1"/>
  <c r="AL33" i="29"/>
  <c r="CY105" i="29"/>
  <c r="CV105" i="29"/>
  <c r="CM105" i="29"/>
  <c r="CK105" i="29"/>
  <c r="BJ105" i="29"/>
  <c r="BC105" i="29"/>
  <c r="BB105" i="29"/>
  <c r="AZ105" i="29"/>
  <c r="AY105" i="29"/>
  <c r="AS105" i="29"/>
  <c r="AT105" i="29" s="1"/>
  <c r="AL105" i="29"/>
  <c r="BA105" i="29" s="1"/>
  <c r="CV8" i="29"/>
  <c r="CM8" i="29"/>
  <c r="CK8" i="29"/>
  <c r="BJ8" i="29"/>
  <c r="BC8" i="29"/>
  <c r="BE8" i="29" s="1"/>
  <c r="BB8" i="29"/>
  <c r="BG8" i="29" s="1"/>
  <c r="AZ8" i="29"/>
  <c r="AY8" i="29"/>
  <c r="AS8" i="29"/>
  <c r="AL8" i="29"/>
  <c r="CY100" i="29"/>
  <c r="CV100" i="29"/>
  <c r="CM100" i="29"/>
  <c r="CK100" i="29"/>
  <c r="BJ100" i="29"/>
  <c r="BC100" i="29"/>
  <c r="BE100" i="29" s="1"/>
  <c r="BB100" i="29"/>
  <c r="AZ100" i="29"/>
  <c r="AY100" i="29"/>
  <c r="AS100" i="29"/>
  <c r="AT100" i="29" s="1"/>
  <c r="AL100" i="29"/>
  <c r="AX100" i="29" s="1"/>
  <c r="CY37" i="29"/>
  <c r="CV37" i="29"/>
  <c r="CM37" i="29"/>
  <c r="CK37" i="29"/>
  <c r="BJ37" i="29"/>
  <c r="BC37" i="29"/>
  <c r="BE37" i="29" s="1"/>
  <c r="BB37" i="29"/>
  <c r="BH37" i="29" s="1"/>
  <c r="AZ37" i="29"/>
  <c r="AY37" i="29"/>
  <c r="AS37" i="29"/>
  <c r="AT37" i="29" s="1"/>
  <c r="AL37" i="29"/>
  <c r="BA37" i="29" s="1"/>
  <c r="CV21" i="29"/>
  <c r="CM21" i="29"/>
  <c r="CK21" i="29"/>
  <c r="BJ21" i="29"/>
  <c r="BC21" i="29"/>
  <c r="BE21" i="29" s="1"/>
  <c r="BB21" i="29"/>
  <c r="AZ21" i="29"/>
  <c r="AY21" i="29"/>
  <c r="AS21" i="29"/>
  <c r="AT21" i="29" s="1"/>
  <c r="AL21" i="29"/>
  <c r="BA21" i="29" s="1"/>
  <c r="CY55" i="29"/>
  <c r="CV55" i="29"/>
  <c r="CM55" i="29"/>
  <c r="CK55" i="29"/>
  <c r="BJ55" i="29"/>
  <c r="BC55" i="29"/>
  <c r="BB55" i="29"/>
  <c r="BH55" i="29" s="1"/>
  <c r="AZ55" i="29"/>
  <c r="AY55" i="29"/>
  <c r="AS55" i="29"/>
  <c r="AT55" i="29" s="1"/>
  <c r="AL55" i="29"/>
  <c r="BA55" i="29" s="1"/>
  <c r="CY45" i="29"/>
  <c r="CV45" i="29"/>
  <c r="CM45" i="29"/>
  <c r="CK45" i="29"/>
  <c r="BJ45" i="29"/>
  <c r="BC45" i="29"/>
  <c r="BE45" i="29" s="1"/>
  <c r="BB45" i="29"/>
  <c r="AZ45" i="29"/>
  <c r="AY45" i="29"/>
  <c r="AS45" i="29"/>
  <c r="AT45" i="29" s="1"/>
  <c r="AL45" i="29"/>
  <c r="BA45" i="29" s="1"/>
  <c r="CV51" i="29"/>
  <c r="CM51" i="29"/>
  <c r="CK51" i="29"/>
  <c r="BJ51" i="29"/>
  <c r="BC51" i="29"/>
  <c r="BE51" i="29" s="1"/>
  <c r="BB51" i="29"/>
  <c r="BH51" i="29" s="1"/>
  <c r="AZ51" i="29"/>
  <c r="AY51" i="29"/>
  <c r="AS51" i="29"/>
  <c r="AL51" i="29"/>
  <c r="BA51" i="29" s="1"/>
  <c r="CV29" i="29"/>
  <c r="CM29" i="29"/>
  <c r="CK29" i="29"/>
  <c r="BJ29" i="29"/>
  <c r="BC29" i="29"/>
  <c r="BE29" i="29" s="1"/>
  <c r="BB29" i="29"/>
  <c r="AZ29" i="29"/>
  <c r="AY29" i="29"/>
  <c r="AS29" i="29"/>
  <c r="AT29" i="29" s="1"/>
  <c r="AL29" i="29"/>
  <c r="BA29" i="29" s="1"/>
  <c r="CY82" i="29"/>
  <c r="CV82" i="29"/>
  <c r="CM82" i="29"/>
  <c r="CK82" i="29"/>
  <c r="BJ82" i="29"/>
  <c r="BC82" i="29"/>
  <c r="BE82" i="29" s="1"/>
  <c r="BB82" i="29"/>
  <c r="AZ82" i="29"/>
  <c r="AY82" i="29"/>
  <c r="AS82" i="29"/>
  <c r="AT82" i="29" s="1"/>
  <c r="AL82" i="29"/>
  <c r="AX82" i="29" s="1"/>
  <c r="CV15" i="29"/>
  <c r="CM15" i="29"/>
  <c r="CK15" i="29"/>
  <c r="BJ15" i="29"/>
  <c r="BC15" i="29"/>
  <c r="BE15" i="29" s="1"/>
  <c r="BB15" i="29"/>
  <c r="AZ15" i="29"/>
  <c r="AY15" i="29"/>
  <c r="AS15" i="29"/>
  <c r="AT15" i="29" s="1"/>
  <c r="AL15" i="29"/>
  <c r="CV16" i="29"/>
  <c r="CM16" i="29"/>
  <c r="CK16" i="29"/>
  <c r="BJ16" i="29"/>
  <c r="BC16" i="29"/>
  <c r="BE16" i="29" s="1"/>
  <c r="BB16" i="29"/>
  <c r="AZ16" i="29"/>
  <c r="AY16" i="29"/>
  <c r="AS16" i="29"/>
  <c r="AT16" i="29" s="1"/>
  <c r="AL16" i="29"/>
  <c r="BA16" i="29" s="1"/>
  <c r="CV32" i="29"/>
  <c r="CM32" i="29"/>
  <c r="CK32" i="29"/>
  <c r="BJ32" i="29"/>
  <c r="BC32" i="29"/>
  <c r="BE32" i="29" s="1"/>
  <c r="BB32" i="29"/>
  <c r="AZ32" i="29"/>
  <c r="AY32" i="29"/>
  <c r="AS32" i="29"/>
  <c r="AT32" i="29" s="1"/>
  <c r="AL32" i="29"/>
  <c r="BA118" i="36" l="1"/>
  <c r="BG118" i="36"/>
  <c r="AT118" i="36"/>
  <c r="BD118" i="36"/>
  <c r="BI118" i="36"/>
  <c r="AX118" i="36"/>
  <c r="BH118" i="36"/>
  <c r="CM129" i="34"/>
  <c r="BG94" i="29"/>
  <c r="BI71" i="29"/>
  <c r="BH107" i="29"/>
  <c r="BH8" i="29"/>
  <c r="BD73" i="29"/>
  <c r="BD30" i="29"/>
  <c r="BI21" i="29"/>
  <c r="BI58" i="29"/>
  <c r="BI12" i="29"/>
  <c r="BI32" i="29"/>
  <c r="BD74" i="29"/>
  <c r="AX11" i="29"/>
  <c r="BD4" i="29"/>
  <c r="BH111" i="29"/>
  <c r="AX40" i="29"/>
  <c r="BD113" i="29"/>
  <c r="BI98" i="29"/>
  <c r="BD109" i="29"/>
  <c r="BH91" i="29"/>
  <c r="BA75" i="29"/>
  <c r="BG55" i="29"/>
  <c r="BI114" i="29"/>
  <c r="BG48" i="29"/>
  <c r="BG40" i="29"/>
  <c r="BA23" i="29"/>
  <c r="BD53" i="29"/>
  <c r="AX47" i="29"/>
  <c r="BD18" i="29"/>
  <c r="BD41" i="29"/>
  <c r="AX51" i="29"/>
  <c r="BI8" i="29"/>
  <c r="BG77" i="29"/>
  <c r="BI30" i="29"/>
  <c r="BG46" i="29"/>
  <c r="BI33" i="29"/>
  <c r="AX108" i="29"/>
  <c r="AX34" i="29"/>
  <c r="AX41" i="29"/>
  <c r="BG98" i="29"/>
  <c r="BI89" i="29"/>
  <c r="BA100" i="29"/>
  <c r="BA104" i="29"/>
  <c r="BI91" i="29"/>
  <c r="BA113" i="29"/>
  <c r="BA103" i="29"/>
  <c r="BD83" i="29"/>
  <c r="BG114" i="29"/>
  <c r="BD69" i="29"/>
  <c r="BE83" i="29"/>
  <c r="BE69" i="29"/>
  <c r="BG69" i="29"/>
  <c r="AX115" i="29"/>
  <c r="AX106" i="29"/>
  <c r="AX71" i="29"/>
  <c r="AX116" i="29"/>
  <c r="BI85" i="29"/>
  <c r="AX111" i="29"/>
  <c r="CM118" i="29"/>
  <c r="CM120" i="29" s="1"/>
  <c r="BI95" i="29"/>
  <c r="AX69" i="29"/>
  <c r="BG109" i="29"/>
  <c r="BI53" i="29"/>
  <c r="BE4" i="29"/>
  <c r="BH4" i="29"/>
  <c r="BH31" i="29"/>
  <c r="BA50" i="29"/>
  <c r="BI27" i="29"/>
  <c r="AX30" i="29"/>
  <c r="BG26" i="29"/>
  <c r="BH54" i="29"/>
  <c r="AX16" i="29"/>
  <c r="BH26" i="29"/>
  <c r="BI22" i="29"/>
  <c r="BD10" i="29"/>
  <c r="BH19" i="29"/>
  <c r="BH25" i="29"/>
  <c r="BI16" i="29"/>
  <c r="BD15" i="29"/>
  <c r="BD38" i="29"/>
  <c r="BG32" i="29"/>
  <c r="BG20" i="29"/>
  <c r="BG37" i="29"/>
  <c r="BG110" i="29"/>
  <c r="BI99" i="29"/>
  <c r="AT114" i="29"/>
  <c r="BG11" i="29"/>
  <c r="BG58" i="29"/>
  <c r="BG6" i="29"/>
  <c r="BD88" i="29"/>
  <c r="AX25" i="29"/>
  <c r="BH12" i="29"/>
  <c r="BG85" i="29"/>
  <c r="AX74" i="29"/>
  <c r="AX76" i="29"/>
  <c r="AX14" i="29"/>
  <c r="BI96" i="29"/>
  <c r="BI37" i="29"/>
  <c r="BG33" i="29"/>
  <c r="BI110" i="29"/>
  <c r="BH58" i="29"/>
  <c r="BD34" i="29"/>
  <c r="BA43" i="29"/>
  <c r="BI17" i="29"/>
  <c r="AX9" i="29"/>
  <c r="BH85" i="29"/>
  <c r="BA49" i="29"/>
  <c r="BI52" i="29"/>
  <c r="BI42" i="29"/>
  <c r="AX38" i="29"/>
  <c r="BI13" i="29"/>
  <c r="BI79" i="29"/>
  <c r="BA30" i="29"/>
  <c r="AX86" i="29"/>
  <c r="BI3" i="29"/>
  <c r="BD96" i="29"/>
  <c r="BI69" i="29"/>
  <c r="BI55" i="29"/>
  <c r="BD47" i="29"/>
  <c r="AX113" i="29"/>
  <c r="AT69" i="29"/>
  <c r="BD98" i="29"/>
  <c r="BD115" i="29"/>
  <c r="BD103" i="29"/>
  <c r="BD2" i="29"/>
  <c r="BD81" i="29"/>
  <c r="BD35" i="29"/>
  <c r="BG79" i="29"/>
  <c r="BI40" i="29"/>
  <c r="BH96" i="29"/>
  <c r="BI11" i="29"/>
  <c r="BD93" i="29"/>
  <c r="AT11" i="29"/>
  <c r="BI6" i="29"/>
  <c r="AX10" i="29"/>
  <c r="AX6" i="29"/>
  <c r="AX80" i="29"/>
  <c r="AX83" i="29"/>
  <c r="BI57" i="29"/>
  <c r="BD21" i="29"/>
  <c r="BI15" i="29"/>
  <c r="BH32" i="29"/>
  <c r="BI29" i="29"/>
  <c r="AT8" i="29"/>
  <c r="BI92" i="29"/>
  <c r="BI28" i="29"/>
  <c r="BI39" i="29"/>
  <c r="BD112" i="29"/>
  <c r="AT98" i="29"/>
  <c r="BE10" i="29"/>
  <c r="BG28" i="29"/>
  <c r="AT6" i="29"/>
  <c r="BI19" i="29"/>
  <c r="AT77" i="29"/>
  <c r="BD79" i="29"/>
  <c r="BI25" i="29"/>
  <c r="BD22" i="29"/>
  <c r="BG5" i="29"/>
  <c r="BG71" i="29"/>
  <c r="BI45" i="29"/>
  <c r="AX55" i="29"/>
  <c r="BD99" i="29"/>
  <c r="AX73" i="29"/>
  <c r="BE34" i="29"/>
  <c r="AX2" i="29"/>
  <c r="BD57" i="29"/>
  <c r="AX107" i="29"/>
  <c r="BH71" i="29"/>
  <c r="AX72" i="29"/>
  <c r="BD56" i="29"/>
  <c r="BH79" i="29"/>
  <c r="AX18" i="29"/>
  <c r="BD9" i="29"/>
  <c r="BG97" i="29"/>
  <c r="BD95" i="29"/>
  <c r="BG22" i="29"/>
  <c r="AX44" i="29"/>
  <c r="BA41" i="29"/>
  <c r="BG3" i="29"/>
  <c r="BH52" i="29"/>
  <c r="BH42" i="29"/>
  <c r="BD16" i="29"/>
  <c r="BD82" i="29"/>
  <c r="BG51" i="29"/>
  <c r="BD100" i="29"/>
  <c r="BD8" i="29"/>
  <c r="AX105" i="29"/>
  <c r="BD75" i="29"/>
  <c r="BG24" i="29"/>
  <c r="AX90" i="29"/>
  <c r="BD48" i="29"/>
  <c r="AX84" i="29"/>
  <c r="AX36" i="29"/>
  <c r="BI94" i="29"/>
  <c r="BG39" i="29"/>
  <c r="BD7" i="29"/>
  <c r="BG57" i="29"/>
  <c r="BG17" i="29"/>
  <c r="BH22" i="29"/>
  <c r="AT12" i="29"/>
  <c r="AX87" i="29"/>
  <c r="BI54" i="29"/>
  <c r="BH3" i="29"/>
  <c r="BD20" i="29"/>
  <c r="AX70" i="29"/>
  <c r="BI82" i="29"/>
  <c r="BG45" i="29"/>
  <c r="AX21" i="29"/>
  <c r="AX93" i="29"/>
  <c r="BI48" i="29"/>
  <c r="BG89" i="29"/>
  <c r="BA98" i="29"/>
  <c r="BG27" i="29"/>
  <c r="BH39" i="29"/>
  <c r="BH57" i="29"/>
  <c r="AX35" i="29"/>
  <c r="BH17" i="29"/>
  <c r="BG30" i="29"/>
  <c r="BA74" i="29"/>
  <c r="BI76" i="29"/>
  <c r="BI20" i="29"/>
  <c r="BD51" i="29"/>
  <c r="BH45" i="29"/>
  <c r="AX13" i="29"/>
  <c r="BH89" i="29"/>
  <c r="BA73" i="29"/>
  <c r="AX58" i="29"/>
  <c r="BH27" i="29"/>
  <c r="BA2" i="29"/>
  <c r="BI111" i="29"/>
  <c r="AX56" i="29"/>
  <c r="BA18" i="29"/>
  <c r="AX95" i="29"/>
  <c r="AX54" i="29"/>
  <c r="BI74" i="29"/>
  <c r="BD102" i="29"/>
  <c r="BI101" i="29"/>
  <c r="AT20" i="29"/>
  <c r="BG78" i="29"/>
  <c r="BG38" i="29"/>
  <c r="BI51" i="29"/>
  <c r="BD108" i="29"/>
  <c r="BI31" i="29"/>
  <c r="AX102" i="29"/>
  <c r="AX20" i="29"/>
  <c r="AT51" i="29"/>
  <c r="BA93" i="29"/>
  <c r="BD39" i="29"/>
  <c r="BA35" i="29"/>
  <c r="BI87" i="29"/>
  <c r="BD101" i="29"/>
  <c r="BI5" i="29"/>
  <c r="BD31" i="29"/>
  <c r="BA82" i="29"/>
  <c r="BD37" i="29"/>
  <c r="BE53" i="29"/>
  <c r="BD13" i="29"/>
  <c r="BD90" i="29"/>
  <c r="BD84" i="29"/>
  <c r="BD36" i="29"/>
  <c r="BA7" i="29"/>
  <c r="AX81" i="29"/>
  <c r="AT30" i="29"/>
  <c r="BG87" i="29"/>
  <c r="BA102" i="29"/>
  <c r="BD76" i="29"/>
  <c r="BG101" i="29"/>
  <c r="BA20" i="29"/>
  <c r="BI38" i="29"/>
  <c r="BG29" i="29"/>
  <c r="BD85" i="29"/>
  <c r="BA85" i="29"/>
  <c r="AX85" i="29"/>
  <c r="BH29" i="29"/>
  <c r="BE55" i="29"/>
  <c r="BD55" i="29"/>
  <c r="BH33" i="29"/>
  <c r="BH92" i="29"/>
  <c r="BG99" i="29"/>
  <c r="BG13" i="29"/>
  <c r="AX114" i="29"/>
  <c r="AT48" i="29"/>
  <c r="BG112" i="29"/>
  <c r="AT5" i="29"/>
  <c r="BD106" i="29"/>
  <c r="BI116" i="29"/>
  <c r="BH116" i="29"/>
  <c r="BG116" i="29"/>
  <c r="BD17" i="29"/>
  <c r="BA17" i="29"/>
  <c r="BI72" i="29"/>
  <c r="BH72" i="29"/>
  <c r="BG72" i="29"/>
  <c r="BD44" i="29"/>
  <c r="BD46" i="29"/>
  <c r="BA46" i="29"/>
  <c r="AX46" i="29"/>
  <c r="BI100" i="29"/>
  <c r="BG100" i="29"/>
  <c r="BI115" i="29"/>
  <c r="BH115" i="29"/>
  <c r="BG15" i="29"/>
  <c r="BA110" i="29"/>
  <c r="BH99" i="29"/>
  <c r="BH13" i="29"/>
  <c r="BI34" i="29"/>
  <c r="BH34" i="29"/>
  <c r="BA79" i="29"/>
  <c r="AX79" i="29"/>
  <c r="BI14" i="29"/>
  <c r="BH14" i="29"/>
  <c r="BG14" i="29"/>
  <c r="AX45" i="29"/>
  <c r="BH100" i="29"/>
  <c r="BE24" i="29"/>
  <c r="BD24" i="29"/>
  <c r="BI90" i="29"/>
  <c r="BH90" i="29"/>
  <c r="BG90" i="29"/>
  <c r="BI112" i="29"/>
  <c r="BH108" i="29"/>
  <c r="BG108" i="29"/>
  <c r="BI4" i="29"/>
  <c r="BI7" i="29"/>
  <c r="BH7" i="29"/>
  <c r="BG7" i="29"/>
  <c r="BA57" i="29"/>
  <c r="AX57" i="29"/>
  <c r="BD116" i="29"/>
  <c r="BE14" i="29"/>
  <c r="BD14" i="29"/>
  <c r="BH93" i="29"/>
  <c r="BG93" i="29"/>
  <c r="AX5" i="29"/>
  <c r="BE72" i="29"/>
  <c r="BD72" i="29"/>
  <c r="BH15" i="29"/>
  <c r="BH82" i="29"/>
  <c r="BG82" i="29"/>
  <c r="AX29" i="29"/>
  <c r="BH21" i="29"/>
  <c r="BG21" i="29"/>
  <c r="AX37" i="29"/>
  <c r="BA33" i="29"/>
  <c r="AX33" i="29"/>
  <c r="BA92" i="29"/>
  <c r="AX92" i="29"/>
  <c r="BG115" i="29"/>
  <c r="BI84" i="29"/>
  <c r="BH84" i="29"/>
  <c r="AX19" i="29"/>
  <c r="BD94" i="29"/>
  <c r="BA94" i="29"/>
  <c r="BI50" i="29"/>
  <c r="BH50" i="29"/>
  <c r="BG50" i="29"/>
  <c r="BD91" i="29"/>
  <c r="BI43" i="29"/>
  <c r="BH43" i="29"/>
  <c r="BG43" i="29"/>
  <c r="AX17" i="29"/>
  <c r="BD26" i="29"/>
  <c r="BA26" i="29"/>
  <c r="AX26" i="29"/>
  <c r="BD87" i="29"/>
  <c r="BD52" i="29"/>
  <c r="BA52" i="29"/>
  <c r="AX52" i="29"/>
  <c r="BA32" i="29"/>
  <c r="AX32" i="29"/>
  <c r="BI9" i="29"/>
  <c r="BH9" i="29"/>
  <c r="BG9" i="29"/>
  <c r="BI47" i="29"/>
  <c r="BH47" i="29"/>
  <c r="BG47" i="29"/>
  <c r="BI93" i="29"/>
  <c r="BD110" i="29"/>
  <c r="BD114" i="29"/>
  <c r="BA112" i="29"/>
  <c r="AX112" i="29"/>
  <c r="BA89" i="29"/>
  <c r="BI10" i="29"/>
  <c r="BH10" i="29"/>
  <c r="AX28" i="29"/>
  <c r="BE50" i="29"/>
  <c r="BD50" i="29"/>
  <c r="BA4" i="29"/>
  <c r="AX4" i="29"/>
  <c r="BI18" i="29"/>
  <c r="BH18" i="29"/>
  <c r="BI80" i="29"/>
  <c r="BH80" i="29"/>
  <c r="BG80" i="29"/>
  <c r="BD3" i="29"/>
  <c r="BA3" i="29"/>
  <c r="AX3" i="29"/>
  <c r="BD32" i="29"/>
  <c r="BA15" i="29"/>
  <c r="AX15" i="29"/>
  <c r="BG53" i="29"/>
  <c r="BI24" i="29"/>
  <c r="BI83" i="29"/>
  <c r="BH83" i="29"/>
  <c r="BI108" i="29"/>
  <c r="BG34" i="29"/>
  <c r="BI107" i="29"/>
  <c r="BI35" i="29"/>
  <c r="BH35" i="29"/>
  <c r="BD43" i="29"/>
  <c r="BI109" i="29"/>
  <c r="BI56" i="29"/>
  <c r="BH56" i="29"/>
  <c r="BG56" i="29"/>
  <c r="BE80" i="29"/>
  <c r="BD80" i="29"/>
  <c r="BI78" i="29"/>
  <c r="BI73" i="29"/>
  <c r="BH73" i="29"/>
  <c r="BI97" i="29"/>
  <c r="BD12" i="29"/>
  <c r="BA12" i="29"/>
  <c r="AX12" i="29"/>
  <c r="BI70" i="29"/>
  <c r="BH70" i="29"/>
  <c r="BG70" i="29"/>
  <c r="BI105" i="29"/>
  <c r="BH105" i="29"/>
  <c r="BH75" i="29"/>
  <c r="BG75" i="29"/>
  <c r="BD89" i="29"/>
  <c r="BI81" i="29"/>
  <c r="BH81" i="29"/>
  <c r="BG81" i="29"/>
  <c r="BA109" i="29"/>
  <c r="AX109" i="29"/>
  <c r="BD97" i="29"/>
  <c r="BA97" i="29"/>
  <c r="BI86" i="29"/>
  <c r="BH86" i="29"/>
  <c r="BG86" i="29"/>
  <c r="BI49" i="29"/>
  <c r="BH49" i="29"/>
  <c r="BG49" i="29"/>
  <c r="BD78" i="29"/>
  <c r="BA78" i="29"/>
  <c r="AX78" i="29"/>
  <c r="BD45" i="29"/>
  <c r="BI113" i="29"/>
  <c r="BH113" i="29"/>
  <c r="BG113" i="29"/>
  <c r="BI103" i="29"/>
  <c r="BH103" i="29"/>
  <c r="BD27" i="29"/>
  <c r="BA27" i="29"/>
  <c r="BI36" i="29"/>
  <c r="BH36" i="29"/>
  <c r="BG36" i="29"/>
  <c r="BA8" i="29"/>
  <c r="AX8" i="29"/>
  <c r="BE105" i="29"/>
  <c r="BD105" i="29"/>
  <c r="BH16" i="29"/>
  <c r="BG16" i="29"/>
  <c r="BD29" i="29"/>
  <c r="BG105" i="29"/>
  <c r="BD33" i="29"/>
  <c r="BA53" i="29"/>
  <c r="AX53" i="29"/>
  <c r="BD92" i="29"/>
  <c r="BI104" i="29"/>
  <c r="BH104" i="29"/>
  <c r="BG104" i="29"/>
  <c r="BA39" i="29"/>
  <c r="AX39" i="29"/>
  <c r="BI2" i="29"/>
  <c r="BH2" i="29"/>
  <c r="BG2" i="29"/>
  <c r="BA91" i="29"/>
  <c r="AX91" i="29"/>
  <c r="BD77" i="29"/>
  <c r="BA77" i="29"/>
  <c r="BD86" i="29"/>
  <c r="BI41" i="29"/>
  <c r="BH41" i="29"/>
  <c r="BG41" i="29"/>
  <c r="BD49" i="29"/>
  <c r="BI46" i="29"/>
  <c r="BI23" i="29"/>
  <c r="BH23" i="29"/>
  <c r="BG23" i="29"/>
  <c r="BI75" i="29"/>
  <c r="AX24" i="29"/>
  <c r="BA48" i="29"/>
  <c r="AX48" i="29"/>
  <c r="BE104" i="29"/>
  <c r="BD104" i="29"/>
  <c r="BI106" i="29"/>
  <c r="BH106" i="29"/>
  <c r="AX97" i="29"/>
  <c r="BI44" i="29"/>
  <c r="BH44" i="29"/>
  <c r="BG44" i="29"/>
  <c r="BH87" i="29"/>
  <c r="BD70" i="29"/>
  <c r="BD23" i="29"/>
  <c r="BA38" i="29"/>
  <c r="AX22" i="29"/>
  <c r="AX31" i="29"/>
  <c r="AX101" i="29"/>
  <c r="AX96" i="29"/>
  <c r="BD28" i="29"/>
  <c r="BD11" i="29"/>
  <c r="BD58" i="29"/>
  <c r="BD5" i="29"/>
  <c r="BD6" i="29"/>
  <c r="BD19" i="29"/>
  <c r="BD107" i="29"/>
  <c r="BD71" i="29"/>
  <c r="BD111" i="29"/>
  <c r="BD25" i="29"/>
  <c r="BG95" i="29"/>
  <c r="BD40" i="29"/>
  <c r="BD54" i="29"/>
  <c r="BG74" i="29"/>
  <c r="BG76" i="29"/>
  <c r="BH95" i="29"/>
  <c r="BH74" i="29"/>
  <c r="BH76" i="29"/>
  <c r="CL123" i="28"/>
  <c r="CL122" i="28"/>
  <c r="CK60" i="28"/>
  <c r="CK122" i="28"/>
  <c r="CL60" i="28"/>
  <c r="CX38" i="28"/>
  <c r="CU38" i="28"/>
  <c r="CJ38" i="28"/>
  <c r="BI38" i="28"/>
  <c r="BB38" i="28"/>
  <c r="BD38" i="28" s="1"/>
  <c r="BA38" i="28"/>
  <c r="BG38" i="28" s="1"/>
  <c r="AY38" i="28"/>
  <c r="AX38" i="28"/>
  <c r="AR38" i="28"/>
  <c r="AS38" i="28" s="1"/>
  <c r="AK38" i="28"/>
  <c r="AW38" i="28" s="1"/>
  <c r="CU100" i="28"/>
  <c r="CR100" i="28"/>
  <c r="CL100" i="28"/>
  <c r="CJ100" i="28"/>
  <c r="BI100" i="28"/>
  <c r="BB100" i="28"/>
  <c r="BD100" i="28" s="1"/>
  <c r="BA100" i="28"/>
  <c r="BH100" i="28" s="1"/>
  <c r="AY100" i="28"/>
  <c r="AX100" i="28"/>
  <c r="AR100" i="28"/>
  <c r="AS100" i="28" s="1"/>
  <c r="AK100" i="28"/>
  <c r="CU23" i="28"/>
  <c r="CR23" i="28"/>
  <c r="CP23" i="28"/>
  <c r="CL23" i="28"/>
  <c r="CJ23" i="28"/>
  <c r="BI23" i="28"/>
  <c r="BB23" i="28"/>
  <c r="BD23" i="28" s="1"/>
  <c r="BA23" i="28"/>
  <c r="BH23" i="28" s="1"/>
  <c r="AY23" i="28"/>
  <c r="AX23" i="28"/>
  <c r="AR23" i="28"/>
  <c r="AS23" i="28" s="1"/>
  <c r="AK23" i="28"/>
  <c r="AZ23" i="28" s="1"/>
  <c r="CU46" i="28"/>
  <c r="CL46" i="28"/>
  <c r="CJ46" i="28"/>
  <c r="BI46" i="28"/>
  <c r="BB46" i="28"/>
  <c r="BD46" i="28" s="1"/>
  <c r="BA46" i="28"/>
  <c r="BF46" i="28" s="1"/>
  <c r="AY46" i="28"/>
  <c r="AX46" i="28"/>
  <c r="AR46" i="28"/>
  <c r="BH46" i="28" s="1"/>
  <c r="AK46" i="28"/>
  <c r="CU74" i="28"/>
  <c r="CL74" i="28"/>
  <c r="CJ74" i="28"/>
  <c r="BI74" i="28"/>
  <c r="BB74" i="28"/>
  <c r="BD74" i="28" s="1"/>
  <c r="BA74" i="28"/>
  <c r="AY74" i="28"/>
  <c r="AX74" i="28"/>
  <c r="AS74" i="28"/>
  <c r="AR74" i="28"/>
  <c r="AK74" i="28"/>
  <c r="AW74" i="28" s="1"/>
  <c r="CX82" i="28"/>
  <c r="CU82" i="28"/>
  <c r="CL82" i="28"/>
  <c r="CJ82" i="28"/>
  <c r="BI82" i="28"/>
  <c r="BB82" i="28"/>
  <c r="BD82" i="28" s="1"/>
  <c r="BA82" i="28"/>
  <c r="BG82" i="28" s="1"/>
  <c r="AY82" i="28"/>
  <c r="AX82" i="28"/>
  <c r="AR82" i="28"/>
  <c r="AS82" i="28" s="1"/>
  <c r="AK82" i="28"/>
  <c r="AW82" i="28" s="1"/>
  <c r="CU14" i="28"/>
  <c r="CL14" i="28"/>
  <c r="CJ14" i="28"/>
  <c r="BI14" i="28"/>
  <c r="BB14" i="28"/>
  <c r="BA14" i="28"/>
  <c r="AY14" i="28"/>
  <c r="AX14" i="28"/>
  <c r="AR14" i="28"/>
  <c r="AS14" i="28" s="1"/>
  <c r="AK14" i="28"/>
  <c r="AZ14" i="28" s="1"/>
  <c r="CU42" i="28"/>
  <c r="CR42" i="28"/>
  <c r="CL42" i="28"/>
  <c r="CJ42" i="28"/>
  <c r="BI42" i="28"/>
  <c r="BB42" i="28"/>
  <c r="BD42" i="28" s="1"/>
  <c r="BA42" i="28"/>
  <c r="BG42" i="28" s="1"/>
  <c r="AY42" i="28"/>
  <c r="AX42" i="28"/>
  <c r="AR42" i="28"/>
  <c r="CU20" i="28"/>
  <c r="CL20" i="28"/>
  <c r="CJ20" i="28"/>
  <c r="BI20" i="28"/>
  <c r="BB20" i="28"/>
  <c r="BA20" i="28"/>
  <c r="BG20" i="28" s="1"/>
  <c r="AY20" i="28"/>
  <c r="AX20" i="28"/>
  <c r="AR20" i="28"/>
  <c r="AK20" i="28"/>
  <c r="AZ20" i="28" s="1"/>
  <c r="CU105" i="28"/>
  <c r="CL105" i="28"/>
  <c r="CJ105" i="28"/>
  <c r="BI105" i="28"/>
  <c r="BG105" i="28"/>
  <c r="BB105" i="28"/>
  <c r="BD105" i="28" s="1"/>
  <c r="BA105" i="28"/>
  <c r="AY105" i="28"/>
  <c r="AX105" i="28"/>
  <c r="AR105" i="28"/>
  <c r="AS105" i="28" s="1"/>
  <c r="AK105" i="28"/>
  <c r="CX80" i="28"/>
  <c r="CU80" i="28"/>
  <c r="CL80" i="28"/>
  <c r="CJ80" i="28"/>
  <c r="BI80" i="28"/>
  <c r="BB80" i="28"/>
  <c r="BD80" i="28" s="1"/>
  <c r="BA80" i="28"/>
  <c r="AY80" i="28"/>
  <c r="AX80" i="28"/>
  <c r="AR80" i="28"/>
  <c r="AS80" i="28" s="1"/>
  <c r="AK80" i="28"/>
  <c r="BC80" i="28" s="1"/>
  <c r="CX52" i="28"/>
  <c r="CU52" i="28"/>
  <c r="CL52" i="28"/>
  <c r="CJ52" i="28"/>
  <c r="BI52" i="28"/>
  <c r="BD52" i="28"/>
  <c r="BB52" i="28"/>
  <c r="BA52" i="28"/>
  <c r="BG52" i="28" s="1"/>
  <c r="AY52" i="28"/>
  <c r="AX52" i="28"/>
  <c r="AR52" i="28"/>
  <c r="BH52" i="28" s="1"/>
  <c r="AK52" i="28"/>
  <c r="BC52" i="28" s="1"/>
  <c r="CU106" i="28"/>
  <c r="CP106" i="28"/>
  <c r="CL106" i="28"/>
  <c r="CJ106" i="28"/>
  <c r="BI106" i="28"/>
  <c r="BB106" i="28"/>
  <c r="BD106" i="28" s="1"/>
  <c r="BA106" i="28"/>
  <c r="BF106" i="28" s="1"/>
  <c r="AY106" i="28"/>
  <c r="AX106" i="28"/>
  <c r="AK106" i="28"/>
  <c r="AZ106" i="28" s="1"/>
  <c r="CX31" i="28"/>
  <c r="CU31" i="28"/>
  <c r="CL31" i="28"/>
  <c r="CJ31" i="28"/>
  <c r="BI31" i="28"/>
  <c r="BB31" i="28"/>
  <c r="BD31" i="28" s="1"/>
  <c r="BA31" i="28"/>
  <c r="BH31" i="28" s="1"/>
  <c r="AY31" i="28"/>
  <c r="AX31" i="28"/>
  <c r="AR31" i="28"/>
  <c r="AS31" i="28" s="1"/>
  <c r="AK31" i="28"/>
  <c r="CX78" i="28"/>
  <c r="CU78" i="28"/>
  <c r="CL78" i="28"/>
  <c r="CJ78" i="28"/>
  <c r="BI78" i="28"/>
  <c r="BB78" i="28"/>
  <c r="BD78" i="28" s="1"/>
  <c r="BA78" i="28"/>
  <c r="BH78" i="28" s="1"/>
  <c r="AY78" i="28"/>
  <c r="AX78" i="28"/>
  <c r="AR78" i="28"/>
  <c r="AS78" i="28" s="1"/>
  <c r="AK78" i="28"/>
  <c r="AZ78" i="28" s="1"/>
  <c r="CX3" i="28"/>
  <c r="CU3" i="28"/>
  <c r="CL3" i="28"/>
  <c r="CJ3" i="28"/>
  <c r="BI3" i="28"/>
  <c r="BB3" i="28"/>
  <c r="BD3" i="28" s="1"/>
  <c r="BA3" i="28"/>
  <c r="BF3" i="28" s="1"/>
  <c r="AY3" i="28"/>
  <c r="AX3" i="28"/>
  <c r="AR3" i="28"/>
  <c r="BH3" i="28" s="1"/>
  <c r="AK3" i="28"/>
  <c r="CX49" i="28"/>
  <c r="CU49" i="28"/>
  <c r="CP49" i="28"/>
  <c r="CL49" i="28"/>
  <c r="CJ49" i="28"/>
  <c r="BI49" i="28"/>
  <c r="BD49" i="28"/>
  <c r="BB49" i="28"/>
  <c r="BA49" i="28"/>
  <c r="AY49" i="28"/>
  <c r="AX49" i="28"/>
  <c r="AR49" i="28"/>
  <c r="AS49" i="28" s="1"/>
  <c r="AK49" i="28"/>
  <c r="BC49" i="28" s="1"/>
  <c r="CX54" i="28"/>
  <c r="CU54" i="28"/>
  <c r="CL54" i="28"/>
  <c r="CJ54" i="28"/>
  <c r="BI54" i="28"/>
  <c r="BB54" i="28"/>
  <c r="BD54" i="28" s="1"/>
  <c r="BA54" i="28"/>
  <c r="BG54" i="28" s="1"/>
  <c r="AY54" i="28"/>
  <c r="AX54" i="28"/>
  <c r="AW54" i="28"/>
  <c r="AS54" i="28"/>
  <c r="AR54" i="28"/>
  <c r="AK54" i="28"/>
  <c r="CU91" i="28"/>
  <c r="CL91" i="28"/>
  <c r="CJ91" i="28"/>
  <c r="BI91" i="28"/>
  <c r="BB91" i="28"/>
  <c r="BD91" i="28" s="1"/>
  <c r="BA91" i="28"/>
  <c r="BF91" i="28" s="1"/>
  <c r="AZ91" i="28"/>
  <c r="AY91" i="28"/>
  <c r="AX91" i="28"/>
  <c r="AR91" i="28"/>
  <c r="AS91" i="28" s="1"/>
  <c r="AK91" i="28"/>
  <c r="AW91" i="28" s="1"/>
  <c r="CU41" i="28"/>
  <c r="CR41" i="28"/>
  <c r="CP41" i="28"/>
  <c r="CL41" i="28"/>
  <c r="CJ41" i="28"/>
  <c r="BI41" i="28"/>
  <c r="BB41" i="28"/>
  <c r="BD41" i="28" s="1"/>
  <c r="BA41" i="28"/>
  <c r="AY41" i="28"/>
  <c r="AX41" i="28"/>
  <c r="AR41" i="28"/>
  <c r="AS41" i="28" s="1"/>
  <c r="AK41" i="28"/>
  <c r="CX89" i="28"/>
  <c r="CU89" i="28"/>
  <c r="CL89" i="28"/>
  <c r="CJ89" i="28"/>
  <c r="BI89" i="28"/>
  <c r="BB89" i="28"/>
  <c r="BD89" i="28" s="1"/>
  <c r="BA89" i="28"/>
  <c r="BG89" i="28" s="1"/>
  <c r="AY89" i="28"/>
  <c r="AX89" i="28"/>
  <c r="AR89" i="28"/>
  <c r="AK89" i="28"/>
  <c r="CX84" i="28"/>
  <c r="CU84" i="28"/>
  <c r="CL84" i="28"/>
  <c r="CJ84" i="28"/>
  <c r="BI84" i="28"/>
  <c r="BB84" i="28"/>
  <c r="BC84" i="28" s="1"/>
  <c r="BA84" i="28"/>
  <c r="AY84" i="28"/>
  <c r="AX84" i="28"/>
  <c r="AR84" i="28"/>
  <c r="AS84" i="28" s="1"/>
  <c r="AK84" i="28"/>
  <c r="AW84" i="28" s="1"/>
  <c r="CU12" i="28"/>
  <c r="CL12" i="28"/>
  <c r="CJ12" i="28"/>
  <c r="BI12" i="28"/>
  <c r="BB12" i="28"/>
  <c r="BD12" i="28" s="1"/>
  <c r="BA12" i="28"/>
  <c r="BG12" i="28" s="1"/>
  <c r="AY12" i="28"/>
  <c r="AX12" i="28"/>
  <c r="AW12" i="28"/>
  <c r="AS12" i="28"/>
  <c r="AR12" i="28"/>
  <c r="AK12" i="28"/>
  <c r="CX44" i="28"/>
  <c r="CU44" i="28"/>
  <c r="CL44" i="28"/>
  <c r="CJ44" i="28"/>
  <c r="BI44" i="28"/>
  <c r="BB44" i="28"/>
  <c r="BC44" i="28" s="1"/>
  <c r="BA44" i="28"/>
  <c r="BH44" i="28" s="1"/>
  <c r="AY44" i="28"/>
  <c r="AX44" i="28"/>
  <c r="AR44" i="28"/>
  <c r="AS44" i="28" s="1"/>
  <c r="AK44" i="28"/>
  <c r="AW44" i="28" s="1"/>
  <c r="CX40" i="28"/>
  <c r="CU40" i="28"/>
  <c r="CL40" i="28"/>
  <c r="CJ40" i="28"/>
  <c r="BI40" i="28"/>
  <c r="BF40" i="28"/>
  <c r="BB40" i="28"/>
  <c r="BD40" i="28" s="1"/>
  <c r="BA40" i="28"/>
  <c r="BG40" i="28" s="1"/>
  <c r="AY40" i="28"/>
  <c r="AX40" i="28"/>
  <c r="AR40" i="28"/>
  <c r="AK40" i="28"/>
  <c r="AW40" i="28" s="1"/>
  <c r="CX22" i="28"/>
  <c r="CU22" i="28"/>
  <c r="CL22" i="28"/>
  <c r="CJ22" i="28"/>
  <c r="BI22" i="28"/>
  <c r="BB22" i="28"/>
  <c r="BD22" i="28" s="1"/>
  <c r="BA22" i="28"/>
  <c r="AY22" i="28"/>
  <c r="AX22" i="28"/>
  <c r="AR22" i="28"/>
  <c r="AS22" i="28" s="1"/>
  <c r="AK22" i="28"/>
  <c r="CX99" i="28"/>
  <c r="CU99" i="28"/>
  <c r="CL99" i="28"/>
  <c r="CJ99" i="28"/>
  <c r="BI99" i="28"/>
  <c r="BB99" i="28"/>
  <c r="BD99" i="28" s="1"/>
  <c r="BA99" i="28"/>
  <c r="BH99" i="28" s="1"/>
  <c r="AY99" i="28"/>
  <c r="AX99" i="28"/>
  <c r="AR99" i="28"/>
  <c r="AS99" i="28" s="1"/>
  <c r="AK99" i="28"/>
  <c r="CX26" i="28"/>
  <c r="CU26" i="28"/>
  <c r="CL26" i="28"/>
  <c r="CJ26" i="28"/>
  <c r="BI26" i="28"/>
  <c r="BF26" i="28"/>
  <c r="BD26" i="28"/>
  <c r="BB26" i="28"/>
  <c r="BA26" i="28"/>
  <c r="BG26" i="28" s="1"/>
  <c r="AY26" i="28"/>
  <c r="AX26" i="28"/>
  <c r="AR26" i="28"/>
  <c r="AK26" i="28"/>
  <c r="BC26" i="28" s="1"/>
  <c r="CX90" i="28"/>
  <c r="CU90" i="28"/>
  <c r="CL90" i="28"/>
  <c r="CJ90" i="28"/>
  <c r="BI90" i="28"/>
  <c r="BB90" i="28"/>
  <c r="BA90" i="28"/>
  <c r="AY90" i="28"/>
  <c r="AX90" i="28"/>
  <c r="AR90" i="28"/>
  <c r="AS90" i="28" s="1"/>
  <c r="AK90" i="28"/>
  <c r="AZ90" i="28" s="1"/>
  <c r="CX101" i="28"/>
  <c r="CU101" i="28"/>
  <c r="CL101" i="28"/>
  <c r="CJ101" i="28"/>
  <c r="BI101" i="28"/>
  <c r="BD101" i="28"/>
  <c r="BB101" i="28"/>
  <c r="BA101" i="28"/>
  <c r="BG101" i="28" s="1"/>
  <c r="AY101" i="28"/>
  <c r="AX101" i="28"/>
  <c r="AR101" i="28"/>
  <c r="AK101" i="28"/>
  <c r="CU9" i="28"/>
  <c r="CL9" i="28"/>
  <c r="CJ9" i="28"/>
  <c r="BI9" i="28"/>
  <c r="BB9" i="28"/>
  <c r="BD9" i="28" s="1"/>
  <c r="BA9" i="28"/>
  <c r="BH9" i="28" s="1"/>
  <c r="AY9" i="28"/>
  <c r="AX9" i="28"/>
  <c r="AR9" i="28"/>
  <c r="AS9" i="28" s="1"/>
  <c r="AK9" i="28"/>
  <c r="AZ9" i="28" s="1"/>
  <c r="CX25" i="28"/>
  <c r="CU25" i="28"/>
  <c r="CL25" i="28"/>
  <c r="CJ25" i="28"/>
  <c r="BI25" i="28"/>
  <c r="BG25" i="28"/>
  <c r="BB25" i="28"/>
  <c r="BD25" i="28" s="1"/>
  <c r="BA25" i="28"/>
  <c r="BF25" i="28" s="1"/>
  <c r="AY25" i="28"/>
  <c r="AX25" i="28"/>
  <c r="AR25" i="28"/>
  <c r="BH25" i="28" s="1"/>
  <c r="AK25" i="28"/>
  <c r="BC25" i="28" s="1"/>
  <c r="CU18" i="28"/>
  <c r="CL18" i="28"/>
  <c r="CJ18" i="28"/>
  <c r="BI18" i="28"/>
  <c r="BB18" i="28"/>
  <c r="BD18" i="28" s="1"/>
  <c r="BA18" i="28"/>
  <c r="BH18" i="28" s="1"/>
  <c r="AY18" i="28"/>
  <c r="AX18" i="28"/>
  <c r="AW18" i="28"/>
  <c r="AR18" i="28"/>
  <c r="AS18" i="28" s="1"/>
  <c r="AK18" i="28"/>
  <c r="AZ18" i="28" s="1"/>
  <c r="CX30" i="28"/>
  <c r="CU30" i="28"/>
  <c r="CL30" i="28"/>
  <c r="CJ30" i="28"/>
  <c r="BI30" i="28"/>
  <c r="BB30" i="28"/>
  <c r="BC30" i="28" s="1"/>
  <c r="BA30" i="28"/>
  <c r="BG30" i="28" s="1"/>
  <c r="AY30" i="28"/>
  <c r="AX30" i="28"/>
  <c r="AR30" i="28"/>
  <c r="AS30" i="28" s="1"/>
  <c r="AK30" i="28"/>
  <c r="AZ30" i="28" s="1"/>
  <c r="CU83" i="28"/>
  <c r="CL83" i="28"/>
  <c r="CJ83" i="28"/>
  <c r="BI83" i="28"/>
  <c r="BG83" i="28"/>
  <c r="BB83" i="28"/>
  <c r="BD83" i="28" s="1"/>
  <c r="BA83" i="28"/>
  <c r="AY83" i="28"/>
  <c r="AX83" i="28"/>
  <c r="AR83" i="28"/>
  <c r="AS83" i="28" s="1"/>
  <c r="AK83" i="28"/>
  <c r="CX56" i="28"/>
  <c r="CU56" i="28"/>
  <c r="CL56" i="28"/>
  <c r="CJ56" i="28"/>
  <c r="BI56" i="28"/>
  <c r="BB56" i="28"/>
  <c r="BD56" i="28" s="1"/>
  <c r="BA56" i="28"/>
  <c r="BH56" i="28" s="1"/>
  <c r="AY56" i="28"/>
  <c r="AX56" i="28"/>
  <c r="AR56" i="28"/>
  <c r="AS56" i="28" s="1"/>
  <c r="AK56" i="28"/>
  <c r="CU113" i="28"/>
  <c r="CL113" i="28"/>
  <c r="CJ113" i="28"/>
  <c r="BI113" i="28"/>
  <c r="BG113" i="28"/>
  <c r="BF113" i="28"/>
  <c r="BB113" i="28"/>
  <c r="BD113" i="28" s="1"/>
  <c r="BA113" i="28"/>
  <c r="AY113" i="28"/>
  <c r="AX113" i="28"/>
  <c r="AR113" i="28"/>
  <c r="AS113" i="28" s="1"/>
  <c r="AK113" i="28"/>
  <c r="CX76" i="28"/>
  <c r="CU76" i="28"/>
  <c r="CL76" i="28"/>
  <c r="CJ76" i="28"/>
  <c r="BI76" i="28"/>
  <c r="BB76" i="28"/>
  <c r="BD76" i="28" s="1"/>
  <c r="BA76" i="28"/>
  <c r="BH76" i="28" s="1"/>
  <c r="AY76" i="28"/>
  <c r="AX76" i="28"/>
  <c r="AR76" i="28"/>
  <c r="AS76" i="28" s="1"/>
  <c r="AK76" i="28"/>
  <c r="AZ76" i="28" s="1"/>
  <c r="CX17" i="28"/>
  <c r="CU17" i="28"/>
  <c r="CL17" i="28"/>
  <c r="CJ17" i="28"/>
  <c r="BI17" i="28"/>
  <c r="BB17" i="28"/>
  <c r="BD17" i="28" s="1"/>
  <c r="BA17" i="28"/>
  <c r="BG17" i="28" s="1"/>
  <c r="AY17" i="28"/>
  <c r="AX17" i="28"/>
  <c r="AR17" i="28"/>
  <c r="AS17" i="28" s="1"/>
  <c r="AK17" i="28"/>
  <c r="AW17" i="28" s="1"/>
  <c r="CX43" i="28"/>
  <c r="CU43" i="28"/>
  <c r="CL43" i="28"/>
  <c r="CJ43" i="28"/>
  <c r="BI43" i="28"/>
  <c r="BD43" i="28"/>
  <c r="BB43" i="28"/>
  <c r="BA43" i="28"/>
  <c r="AY43" i="28"/>
  <c r="AX43" i="28"/>
  <c r="AR43" i="28"/>
  <c r="AS43" i="28" s="1"/>
  <c r="AK43" i="28"/>
  <c r="AW43" i="28" s="1"/>
  <c r="CX115" i="28"/>
  <c r="CU115" i="28"/>
  <c r="CL115" i="28"/>
  <c r="CJ115" i="28"/>
  <c r="BI115" i="28"/>
  <c r="BG115" i="28"/>
  <c r="BB115" i="28"/>
  <c r="BD115" i="28" s="1"/>
  <c r="BA115" i="28"/>
  <c r="BF115" i="28" s="1"/>
  <c r="AY115" i="28"/>
  <c r="AX115" i="28"/>
  <c r="AR115" i="28"/>
  <c r="BH115" i="28" s="1"/>
  <c r="AK115" i="28"/>
  <c r="AW115" i="28" s="1"/>
  <c r="CU92" i="28"/>
  <c r="CR92" i="28"/>
  <c r="CP92" i="28"/>
  <c r="CL92" i="28"/>
  <c r="CJ92" i="28"/>
  <c r="BI92" i="28"/>
  <c r="BD92" i="28"/>
  <c r="BC92" i="28"/>
  <c r="BB92" i="28"/>
  <c r="BA92" i="28"/>
  <c r="BF92" i="28" s="1"/>
  <c r="AZ92" i="28"/>
  <c r="AY92" i="28"/>
  <c r="AX92" i="28"/>
  <c r="AW92" i="28"/>
  <c r="CX81" i="28"/>
  <c r="CU81" i="28"/>
  <c r="CL81" i="28"/>
  <c r="CJ81" i="28"/>
  <c r="BI81" i="28"/>
  <c r="BB81" i="28"/>
  <c r="BD81" i="28" s="1"/>
  <c r="BA81" i="28"/>
  <c r="BF81" i="28" s="1"/>
  <c r="AY81" i="28"/>
  <c r="AX81" i="28"/>
  <c r="AS81" i="28"/>
  <c r="AR81" i="28"/>
  <c r="AK81" i="28"/>
  <c r="CX120" i="28"/>
  <c r="CU120" i="28"/>
  <c r="CL120" i="28"/>
  <c r="CJ120" i="28"/>
  <c r="BI120" i="28"/>
  <c r="BB120" i="28"/>
  <c r="BD120" i="28" s="1"/>
  <c r="BA120" i="28"/>
  <c r="AY120" i="28"/>
  <c r="AX120" i="28"/>
  <c r="AR120" i="28"/>
  <c r="AS120" i="28" s="1"/>
  <c r="AK120" i="28"/>
  <c r="AZ120" i="28" s="1"/>
  <c r="CX75" i="28"/>
  <c r="CU75" i="28"/>
  <c r="CL75" i="28"/>
  <c r="CJ75" i="28"/>
  <c r="BI75" i="28"/>
  <c r="BB75" i="28"/>
  <c r="BD75" i="28" s="1"/>
  <c r="BA75" i="28"/>
  <c r="BG75" i="28" s="1"/>
  <c r="AY75" i="28"/>
  <c r="AX75" i="28"/>
  <c r="AR75" i="28"/>
  <c r="AS75" i="28" s="1"/>
  <c r="AK75" i="28"/>
  <c r="AW75" i="28" s="1"/>
  <c r="CU35" i="28"/>
  <c r="CL35" i="28"/>
  <c r="CJ35" i="28"/>
  <c r="BI35" i="28"/>
  <c r="BF35" i="28"/>
  <c r="BB35" i="28"/>
  <c r="BD35" i="28" s="1"/>
  <c r="BA35" i="28"/>
  <c r="AY35" i="28"/>
  <c r="AX35" i="28"/>
  <c r="AR35" i="28"/>
  <c r="AS35" i="28" s="1"/>
  <c r="AK35" i="28"/>
  <c r="AZ35" i="28" s="1"/>
  <c r="CU111" i="28"/>
  <c r="CL111" i="28"/>
  <c r="CJ111" i="28"/>
  <c r="BI111" i="28"/>
  <c r="BB111" i="28"/>
  <c r="BD111" i="28" s="1"/>
  <c r="BA111" i="28"/>
  <c r="BG111" i="28" s="1"/>
  <c r="AY111" i="28"/>
  <c r="AX111" i="28"/>
  <c r="AR111" i="28"/>
  <c r="AK111" i="28"/>
  <c r="BC111" i="28" s="1"/>
  <c r="CX57" i="28"/>
  <c r="CU57" i="28"/>
  <c r="CR57" i="28"/>
  <c r="CL57" i="28"/>
  <c r="CJ57" i="28"/>
  <c r="BI57" i="28"/>
  <c r="BB57" i="28"/>
  <c r="BD57" i="28" s="1"/>
  <c r="BA57" i="28"/>
  <c r="BF57" i="28" s="1"/>
  <c r="AY57" i="28"/>
  <c r="AX57" i="28"/>
  <c r="AR57" i="28"/>
  <c r="AS57" i="28" s="1"/>
  <c r="AK57" i="28"/>
  <c r="CU85" i="28"/>
  <c r="CL85" i="28"/>
  <c r="CJ85" i="28"/>
  <c r="BI85" i="28"/>
  <c r="BB85" i="28"/>
  <c r="BD85" i="28" s="1"/>
  <c r="BA85" i="28"/>
  <c r="AY85" i="28"/>
  <c r="AX85" i="28"/>
  <c r="AR85" i="28"/>
  <c r="AS85" i="28" s="1"/>
  <c r="AK85" i="28"/>
  <c r="AZ85" i="28" s="1"/>
  <c r="CU95" i="28"/>
  <c r="CL95" i="28"/>
  <c r="CJ95" i="28"/>
  <c r="BI95" i="28"/>
  <c r="BD95" i="28"/>
  <c r="BB95" i="28"/>
  <c r="BA95" i="28"/>
  <c r="AY95" i="28"/>
  <c r="AX95" i="28"/>
  <c r="AR95" i="28"/>
  <c r="AS95" i="28" s="1"/>
  <c r="AK95" i="28"/>
  <c r="CU7" i="28"/>
  <c r="CL7" i="28"/>
  <c r="CJ7" i="28"/>
  <c r="BI7" i="28"/>
  <c r="BB7" i="28"/>
  <c r="BD7" i="28" s="1"/>
  <c r="BA7" i="28"/>
  <c r="AY7" i="28"/>
  <c r="AX7" i="28"/>
  <c r="AR7" i="28"/>
  <c r="AS7" i="28" s="1"/>
  <c r="AK7" i="28"/>
  <c r="AZ7" i="28" s="1"/>
  <c r="CU4" i="28"/>
  <c r="CL4" i="28"/>
  <c r="CJ4" i="28"/>
  <c r="BI4" i="28"/>
  <c r="BB4" i="28"/>
  <c r="BD4" i="28" s="1"/>
  <c r="BA4" i="28"/>
  <c r="BF4" i="28" s="1"/>
  <c r="AY4" i="28"/>
  <c r="AX4" i="28"/>
  <c r="AR4" i="28"/>
  <c r="AS4" i="28" s="1"/>
  <c r="AK4" i="28"/>
  <c r="CU2" i="28"/>
  <c r="CL2" i="28"/>
  <c r="CJ2" i="28"/>
  <c r="BI2" i="28"/>
  <c r="BB2" i="28"/>
  <c r="BD2" i="28" s="1"/>
  <c r="BA2" i="28"/>
  <c r="AY2" i="28"/>
  <c r="AX2" i="28"/>
  <c r="AR2" i="28"/>
  <c r="AS2" i="28" s="1"/>
  <c r="AK2" i="28"/>
  <c r="BC2" i="28" s="1"/>
  <c r="CX39" i="28"/>
  <c r="CU39" i="28"/>
  <c r="CL39" i="28"/>
  <c r="CJ39" i="28"/>
  <c r="BI39" i="28"/>
  <c r="BB39" i="28"/>
  <c r="BD39" i="28" s="1"/>
  <c r="BA39" i="28"/>
  <c r="BG39" i="28" s="1"/>
  <c r="AY39" i="28"/>
  <c r="AX39" i="28"/>
  <c r="AR39" i="28"/>
  <c r="BH39" i="28" s="1"/>
  <c r="AK39" i="28"/>
  <c r="BC39" i="28" s="1"/>
  <c r="CU50" i="28"/>
  <c r="CL50" i="28"/>
  <c r="CJ50" i="28"/>
  <c r="BI50" i="28"/>
  <c r="BB50" i="28"/>
  <c r="BD50" i="28" s="1"/>
  <c r="BA50" i="28"/>
  <c r="AY50" i="28"/>
  <c r="AX50" i="28"/>
  <c r="AR50" i="28"/>
  <c r="AS50" i="28" s="1"/>
  <c r="AK50" i="28"/>
  <c r="AZ50" i="28" s="1"/>
  <c r="CX98" i="28"/>
  <c r="CU98" i="28"/>
  <c r="CL98" i="28"/>
  <c r="CJ98" i="28"/>
  <c r="BI98" i="28"/>
  <c r="BB98" i="28"/>
  <c r="BD98" i="28" s="1"/>
  <c r="BA98" i="28"/>
  <c r="BF98" i="28" s="1"/>
  <c r="AY98" i="28"/>
  <c r="AX98" i="28"/>
  <c r="AR98" i="28"/>
  <c r="AK98" i="28"/>
  <c r="CU36" i="28"/>
  <c r="CL36" i="28"/>
  <c r="CJ36" i="28"/>
  <c r="BI36" i="28"/>
  <c r="BB36" i="28"/>
  <c r="BC36" i="28" s="1"/>
  <c r="BA36" i="28"/>
  <c r="BH36" i="28" s="1"/>
  <c r="AY36" i="28"/>
  <c r="AX36" i="28"/>
  <c r="AR36" i="28"/>
  <c r="AS36" i="28" s="1"/>
  <c r="AK36" i="28"/>
  <c r="AW36" i="28" s="1"/>
  <c r="CX27" i="28"/>
  <c r="CU27" i="28"/>
  <c r="CL27" i="28"/>
  <c r="CJ27" i="28"/>
  <c r="BI27" i="28"/>
  <c r="BG27" i="28"/>
  <c r="BB27" i="28"/>
  <c r="BD27" i="28" s="1"/>
  <c r="BA27" i="28"/>
  <c r="BF27" i="28" s="1"/>
  <c r="AY27" i="28"/>
  <c r="AX27" i="28"/>
  <c r="AR27" i="28"/>
  <c r="AS27" i="28" s="1"/>
  <c r="AK27" i="28"/>
  <c r="BC27" i="28" s="1"/>
  <c r="CX110" i="28"/>
  <c r="CU110" i="28"/>
  <c r="CL110" i="28"/>
  <c r="CJ110" i="28"/>
  <c r="BI110" i="28"/>
  <c r="BB110" i="28"/>
  <c r="BD110" i="28" s="1"/>
  <c r="BA110" i="28"/>
  <c r="AY110" i="28"/>
  <c r="AX110" i="28"/>
  <c r="AW110" i="28"/>
  <c r="AR110" i="28"/>
  <c r="AS110" i="28" s="1"/>
  <c r="AK110" i="28"/>
  <c r="AZ110" i="28" s="1"/>
  <c r="CU19" i="28"/>
  <c r="CL19" i="28"/>
  <c r="CJ19" i="28"/>
  <c r="BI19" i="28"/>
  <c r="BB19" i="28"/>
  <c r="BD19" i="28" s="1"/>
  <c r="BA19" i="28"/>
  <c r="BF19" i="28" s="1"/>
  <c r="AY19" i="28"/>
  <c r="AX19" i="28"/>
  <c r="AR19" i="28"/>
  <c r="AK19" i="28"/>
  <c r="CU88" i="28"/>
  <c r="CL88" i="28"/>
  <c r="CJ88" i="28"/>
  <c r="BI88" i="28"/>
  <c r="BF88" i="28"/>
  <c r="BB88" i="28"/>
  <c r="BD88" i="28" s="1"/>
  <c r="BA88" i="28"/>
  <c r="AY88" i="28"/>
  <c r="AX88" i="28"/>
  <c r="AR88" i="28"/>
  <c r="AS88" i="28" s="1"/>
  <c r="AK88" i="28"/>
  <c r="AZ88" i="28" s="1"/>
  <c r="CU6" i="28"/>
  <c r="CL6" i="28"/>
  <c r="CJ6" i="28"/>
  <c r="BI6" i="28"/>
  <c r="BB6" i="28"/>
  <c r="BD6" i="28" s="1"/>
  <c r="BA6" i="28"/>
  <c r="BF6" i="28" s="1"/>
  <c r="AY6" i="28"/>
  <c r="AX6" i="28"/>
  <c r="AR6" i="28"/>
  <c r="BH6" i="28" s="1"/>
  <c r="AK6" i="28"/>
  <c r="BC6" i="28" s="1"/>
  <c r="CU107" i="28"/>
  <c r="CL107" i="28"/>
  <c r="CJ107" i="28"/>
  <c r="BI107" i="28"/>
  <c r="BD107" i="28"/>
  <c r="BB107" i="28"/>
  <c r="BC107" i="28" s="1"/>
  <c r="BA107" i="28"/>
  <c r="BH107" i="28" s="1"/>
  <c r="AY107" i="28"/>
  <c r="AX107" i="28"/>
  <c r="AW107" i="28"/>
  <c r="AR107" i="28"/>
  <c r="AS107" i="28" s="1"/>
  <c r="AK107" i="28"/>
  <c r="AZ107" i="28" s="1"/>
  <c r="CU5" i="28"/>
  <c r="CL5" i="28"/>
  <c r="CJ5" i="28"/>
  <c r="BI5" i="28"/>
  <c r="BB5" i="28"/>
  <c r="BD5" i="28" s="1"/>
  <c r="BA5" i="28"/>
  <c r="BF5" i="28" s="1"/>
  <c r="AY5" i="28"/>
  <c r="AX5" i="28"/>
  <c r="AR5" i="28"/>
  <c r="AK5" i="28"/>
  <c r="CU34" i="28"/>
  <c r="CL34" i="28"/>
  <c r="CJ34" i="28"/>
  <c r="BI34" i="28"/>
  <c r="BF34" i="28"/>
  <c r="BD34" i="28"/>
  <c r="BB34" i="28"/>
  <c r="BA34" i="28"/>
  <c r="AY34" i="28"/>
  <c r="AX34" i="28"/>
  <c r="AR34" i="28"/>
  <c r="AS34" i="28" s="1"/>
  <c r="AK34" i="28"/>
  <c r="AZ34" i="28" s="1"/>
  <c r="CU58" i="28"/>
  <c r="CL58" i="28"/>
  <c r="CJ58" i="28"/>
  <c r="BI58" i="28"/>
  <c r="BG58" i="28"/>
  <c r="BB58" i="28"/>
  <c r="BD58" i="28" s="1"/>
  <c r="BA58" i="28"/>
  <c r="BF58" i="28" s="1"/>
  <c r="AY58" i="28"/>
  <c r="AX58" i="28"/>
  <c r="AR58" i="28"/>
  <c r="BH58" i="28" s="1"/>
  <c r="AK58" i="28"/>
  <c r="BC58" i="28" s="1"/>
  <c r="CU77" i="28"/>
  <c r="CL77" i="28"/>
  <c r="CJ77" i="28"/>
  <c r="BI77" i="28"/>
  <c r="BD77" i="28"/>
  <c r="BC77" i="28"/>
  <c r="BB77" i="28"/>
  <c r="BA77" i="28"/>
  <c r="AY77" i="28"/>
  <c r="AX77" i="28"/>
  <c r="AR77" i="28"/>
  <c r="AS77" i="28" s="1"/>
  <c r="AK77" i="28"/>
  <c r="AZ77" i="28" s="1"/>
  <c r="CU11" i="28"/>
  <c r="CL11" i="28"/>
  <c r="CJ11" i="28"/>
  <c r="BI11" i="28"/>
  <c r="BB11" i="28"/>
  <c r="BD11" i="28" s="1"/>
  <c r="BA11" i="28"/>
  <c r="BG11" i="28" s="1"/>
  <c r="AY11" i="28"/>
  <c r="AX11" i="28"/>
  <c r="AR11" i="28"/>
  <c r="AK11" i="28"/>
  <c r="CU119" i="28"/>
  <c r="CL119" i="28"/>
  <c r="CJ119" i="28"/>
  <c r="BI119" i="28"/>
  <c r="BF119" i="28"/>
  <c r="BD119" i="28"/>
  <c r="BB119" i="28"/>
  <c r="BA119" i="28"/>
  <c r="AY119" i="28"/>
  <c r="AX119" i="28"/>
  <c r="AR119" i="28"/>
  <c r="AS119" i="28" s="1"/>
  <c r="AK119" i="28"/>
  <c r="AZ119" i="28" s="1"/>
  <c r="CU28" i="28"/>
  <c r="CL28" i="28"/>
  <c r="CJ28" i="28"/>
  <c r="BI28" i="28"/>
  <c r="BG28" i="28"/>
  <c r="BB28" i="28"/>
  <c r="BD28" i="28" s="1"/>
  <c r="BA28" i="28"/>
  <c r="BF28" i="28" s="1"/>
  <c r="AY28" i="28"/>
  <c r="AX28" i="28"/>
  <c r="AR28" i="28"/>
  <c r="AK28" i="28"/>
  <c r="CU10" i="28"/>
  <c r="CL10" i="28"/>
  <c r="CJ10" i="28"/>
  <c r="BI10" i="28"/>
  <c r="BD10" i="28"/>
  <c r="BC10" i="28"/>
  <c r="BB10" i="28"/>
  <c r="BA10" i="28"/>
  <c r="AY10" i="28"/>
  <c r="AX10" i="28"/>
  <c r="AR10" i="28"/>
  <c r="AS10" i="28" s="1"/>
  <c r="AK10" i="28"/>
  <c r="AZ10" i="28" s="1"/>
  <c r="CX102" i="28"/>
  <c r="CU102" i="28"/>
  <c r="CL102" i="28"/>
  <c r="CJ102" i="28"/>
  <c r="BI102" i="28"/>
  <c r="BB102" i="28"/>
  <c r="BC102" i="28" s="1"/>
  <c r="BA102" i="28"/>
  <c r="BG102" i="28" s="1"/>
  <c r="AY102" i="28"/>
  <c r="AX102" i="28"/>
  <c r="AS102" i="28"/>
  <c r="AR102" i="28"/>
  <c r="AK102" i="28"/>
  <c r="AZ102" i="28" s="1"/>
  <c r="CU93" i="28"/>
  <c r="CL93" i="28"/>
  <c r="CJ93" i="28"/>
  <c r="BI93" i="28"/>
  <c r="BG93" i="28"/>
  <c r="BB93" i="28"/>
  <c r="BD93" i="28" s="1"/>
  <c r="BA93" i="28"/>
  <c r="BF93" i="28" s="1"/>
  <c r="AY93" i="28"/>
  <c r="AX93" i="28"/>
  <c r="AR93" i="28"/>
  <c r="AS93" i="28" s="1"/>
  <c r="AK93" i="28"/>
  <c r="CX112" i="28"/>
  <c r="CU112" i="28"/>
  <c r="CL112" i="28"/>
  <c r="CJ112" i="28"/>
  <c r="BI112" i="28"/>
  <c r="BB112" i="28"/>
  <c r="BD112" i="28" s="1"/>
  <c r="BA112" i="28"/>
  <c r="AY112" i="28"/>
  <c r="AX112" i="28"/>
  <c r="AR112" i="28"/>
  <c r="AS112" i="28" s="1"/>
  <c r="AK112" i="28"/>
  <c r="BC112" i="28" s="1"/>
  <c r="CU116" i="28"/>
  <c r="CL116" i="28"/>
  <c r="CJ116" i="28"/>
  <c r="BI116" i="28"/>
  <c r="BD116" i="28"/>
  <c r="BB116" i="28"/>
  <c r="BA116" i="28"/>
  <c r="BG116" i="28" s="1"/>
  <c r="AY116" i="28"/>
  <c r="AX116" i="28"/>
  <c r="AR116" i="28"/>
  <c r="BH116" i="28" s="1"/>
  <c r="AK116" i="28"/>
  <c r="BC116" i="28" s="1"/>
  <c r="CX108" i="28"/>
  <c r="CU108" i="28"/>
  <c r="CL108" i="28"/>
  <c r="CJ108" i="28"/>
  <c r="BI108" i="28"/>
  <c r="BB108" i="28"/>
  <c r="BD108" i="28" s="1"/>
  <c r="BA108" i="28"/>
  <c r="AY108" i="28"/>
  <c r="AX108" i="28"/>
  <c r="AS108" i="28"/>
  <c r="AR108" i="28"/>
  <c r="AK108" i="28"/>
  <c r="AZ108" i="28" s="1"/>
  <c r="CU48" i="28"/>
  <c r="CL48" i="28"/>
  <c r="CJ48" i="28"/>
  <c r="BI48" i="28"/>
  <c r="BB48" i="28"/>
  <c r="BD48" i="28" s="1"/>
  <c r="BA48" i="28"/>
  <c r="BF48" i="28" s="1"/>
  <c r="AY48" i="28"/>
  <c r="AX48" i="28"/>
  <c r="AR48" i="28"/>
  <c r="AK48" i="28"/>
  <c r="CX94" i="28"/>
  <c r="CU94" i="28"/>
  <c r="CL94" i="28"/>
  <c r="CJ94" i="28"/>
  <c r="BI94" i="28"/>
  <c r="BB94" i="28"/>
  <c r="BA94" i="28"/>
  <c r="AY94" i="28"/>
  <c r="AX94" i="28"/>
  <c r="AR94" i="28"/>
  <c r="AS94" i="28" s="1"/>
  <c r="AK94" i="28"/>
  <c r="AW94" i="28" s="1"/>
  <c r="CU73" i="28"/>
  <c r="CL73" i="28"/>
  <c r="CJ73" i="28"/>
  <c r="BI73" i="28"/>
  <c r="BG73" i="28"/>
  <c r="BF73" i="28"/>
  <c r="BD73" i="28"/>
  <c r="BB73" i="28"/>
  <c r="BA73" i="28"/>
  <c r="AY73" i="28"/>
  <c r="AX73" i="28"/>
  <c r="AS73" i="28"/>
  <c r="AR73" i="28"/>
  <c r="AK73" i="28"/>
  <c r="BC73" i="28" s="1"/>
  <c r="CU117" i="28"/>
  <c r="CL117" i="28"/>
  <c r="CJ117" i="28"/>
  <c r="BI117" i="28"/>
  <c r="BB117" i="28"/>
  <c r="BA117" i="28"/>
  <c r="AZ117" i="28"/>
  <c r="AY117" i="28"/>
  <c r="AX117" i="28"/>
  <c r="AW117" i="28"/>
  <c r="AR117" i="28"/>
  <c r="AS117" i="28" s="1"/>
  <c r="AK117" i="28"/>
  <c r="CX118" i="28"/>
  <c r="CU118" i="28"/>
  <c r="CL118" i="28"/>
  <c r="CJ118" i="28"/>
  <c r="BI118" i="28"/>
  <c r="BB118" i="28"/>
  <c r="BD118" i="28" s="1"/>
  <c r="BA118" i="28"/>
  <c r="BG118" i="28" s="1"/>
  <c r="AY118" i="28"/>
  <c r="AX118" i="28"/>
  <c r="AR118" i="28"/>
  <c r="BH118" i="28" s="1"/>
  <c r="AK118" i="28"/>
  <c r="BC118" i="28" s="1"/>
  <c r="CU47" i="28"/>
  <c r="CL47" i="28"/>
  <c r="CJ47" i="28"/>
  <c r="BI47" i="28"/>
  <c r="BB47" i="28"/>
  <c r="BD47" i="28" s="1"/>
  <c r="BA47" i="28"/>
  <c r="AY47" i="28"/>
  <c r="AX47" i="28"/>
  <c r="AR47" i="28"/>
  <c r="AS47" i="28" s="1"/>
  <c r="AK47" i="28"/>
  <c r="AZ47" i="28" s="1"/>
  <c r="CU13" i="28"/>
  <c r="CL13" i="28"/>
  <c r="CJ13" i="28"/>
  <c r="BI13" i="28"/>
  <c r="BB13" i="28"/>
  <c r="BD13" i="28" s="1"/>
  <c r="BA13" i="28"/>
  <c r="BG13" i="28" s="1"/>
  <c r="AY13" i="28"/>
  <c r="AX13" i="28"/>
  <c r="AR13" i="28"/>
  <c r="AK13" i="28"/>
  <c r="CX87" i="28"/>
  <c r="CU87" i="28"/>
  <c r="CL87" i="28"/>
  <c r="CJ87" i="28"/>
  <c r="BI87" i="28"/>
  <c r="BB87" i="28"/>
  <c r="BC87" i="28" s="1"/>
  <c r="BA87" i="28"/>
  <c r="AY87" i="28"/>
  <c r="AX87" i="28"/>
  <c r="AW87" i="28"/>
  <c r="AR87" i="28"/>
  <c r="AS87" i="28" s="1"/>
  <c r="AK87" i="28"/>
  <c r="AZ87" i="28" s="1"/>
  <c r="CU24" i="28"/>
  <c r="CL24" i="28"/>
  <c r="CJ24" i="28"/>
  <c r="BI24" i="28"/>
  <c r="BF24" i="28"/>
  <c r="BD24" i="28"/>
  <c r="BB24" i="28"/>
  <c r="BA24" i="28"/>
  <c r="BG24" i="28" s="1"/>
  <c r="AY24" i="28"/>
  <c r="AX24" i="28"/>
  <c r="AR24" i="28"/>
  <c r="BH24" i="28" s="1"/>
  <c r="AK24" i="28"/>
  <c r="BC24" i="28" s="1"/>
  <c r="CX103" i="28"/>
  <c r="CU103" i="28"/>
  <c r="CL103" i="28"/>
  <c r="CJ103" i="28"/>
  <c r="BI103" i="28"/>
  <c r="BB103" i="28"/>
  <c r="BD103" i="28" s="1"/>
  <c r="BA103" i="28"/>
  <c r="AY103" i="28"/>
  <c r="AX103" i="28"/>
  <c r="AR103" i="28"/>
  <c r="AS103" i="28" s="1"/>
  <c r="AK103" i="28"/>
  <c r="AZ103" i="28" s="1"/>
  <c r="CU114" i="28"/>
  <c r="CL114" i="28"/>
  <c r="CJ114" i="28"/>
  <c r="BI114" i="28"/>
  <c r="BF114" i="28"/>
  <c r="BD114" i="28"/>
  <c r="BB114" i="28"/>
  <c r="BC114" i="28" s="1"/>
  <c r="BA114" i="28"/>
  <c r="BG114" i="28" s="1"/>
  <c r="AZ114" i="28"/>
  <c r="AY114" i="28"/>
  <c r="AX114" i="28"/>
  <c r="AW114" i="28"/>
  <c r="AR114" i="28"/>
  <c r="AK114" i="28"/>
  <c r="CX96" i="28"/>
  <c r="CU96" i="28"/>
  <c r="CL96" i="28"/>
  <c r="CJ96" i="28"/>
  <c r="BI96" i="28"/>
  <c r="BB96" i="28"/>
  <c r="BD96" i="28" s="1"/>
  <c r="BA96" i="28"/>
  <c r="BG96" i="28" s="1"/>
  <c r="AY96" i="28"/>
  <c r="AX96" i="28"/>
  <c r="AR96" i="28"/>
  <c r="AK96" i="28"/>
  <c r="CU79" i="28"/>
  <c r="CL79" i="28"/>
  <c r="CJ79" i="28"/>
  <c r="BI79" i="28"/>
  <c r="BB79" i="28"/>
  <c r="BD79" i="28" s="1"/>
  <c r="BA79" i="28"/>
  <c r="AY79" i="28"/>
  <c r="AX79" i="28"/>
  <c r="AR79" i="28"/>
  <c r="AS79" i="28" s="1"/>
  <c r="AK79" i="28"/>
  <c r="CU53" i="28"/>
  <c r="CL53" i="28"/>
  <c r="CJ53" i="28"/>
  <c r="BI53" i="28"/>
  <c r="BB53" i="28"/>
  <c r="BD53" i="28" s="1"/>
  <c r="BA53" i="28"/>
  <c r="BG53" i="28" s="1"/>
  <c r="AY53" i="28"/>
  <c r="AX53" i="28"/>
  <c r="AR53" i="28"/>
  <c r="AS53" i="28" s="1"/>
  <c r="AK53" i="28"/>
  <c r="CU97" i="28"/>
  <c r="CL97" i="28"/>
  <c r="CJ97" i="28"/>
  <c r="BI97" i="28"/>
  <c r="BB97" i="28"/>
  <c r="BD97" i="28" s="1"/>
  <c r="BA97" i="28"/>
  <c r="BH97" i="28" s="1"/>
  <c r="AY97" i="28"/>
  <c r="AX97" i="28"/>
  <c r="AW97" i="28"/>
  <c r="AS97" i="28"/>
  <c r="AR97" i="28"/>
  <c r="AK97" i="28"/>
  <c r="CU33" i="28"/>
  <c r="CL33" i="28"/>
  <c r="CJ33" i="28"/>
  <c r="BI33" i="28"/>
  <c r="BB33" i="28"/>
  <c r="BD33" i="28" s="1"/>
  <c r="BA33" i="28"/>
  <c r="BG33" i="28" s="1"/>
  <c r="AY33" i="28"/>
  <c r="AX33" i="28"/>
  <c r="AR33" i="28"/>
  <c r="AS33" i="28" s="1"/>
  <c r="AK33" i="28"/>
  <c r="CX109" i="28"/>
  <c r="CU109" i="28"/>
  <c r="CL109" i="28"/>
  <c r="CJ109" i="28"/>
  <c r="BI109" i="28"/>
  <c r="BB109" i="28"/>
  <c r="BD109" i="28" s="1"/>
  <c r="BA109" i="28"/>
  <c r="AY109" i="28"/>
  <c r="AX109" i="28"/>
  <c r="AR109" i="28"/>
  <c r="AS109" i="28" s="1"/>
  <c r="AK109" i="28"/>
  <c r="AW109" i="28" s="1"/>
  <c r="CU8" i="28"/>
  <c r="CL8" i="28"/>
  <c r="CJ8" i="28"/>
  <c r="BI8" i="28"/>
  <c r="BF8" i="28"/>
  <c r="BD8" i="28"/>
  <c r="BB8" i="28"/>
  <c r="BA8" i="28"/>
  <c r="BG8" i="28" s="1"/>
  <c r="AY8" i="28"/>
  <c r="AX8" i="28"/>
  <c r="AR8" i="28"/>
  <c r="AS8" i="28" s="1"/>
  <c r="AK8" i="28"/>
  <c r="CX104" i="28"/>
  <c r="CU104" i="28"/>
  <c r="CL104" i="28"/>
  <c r="CJ104" i="28"/>
  <c r="BI104" i="28"/>
  <c r="BB104" i="28"/>
  <c r="BC104" i="28" s="1"/>
  <c r="BA104" i="28"/>
  <c r="AZ104" i="28"/>
  <c r="AY104" i="28"/>
  <c r="AX104" i="28"/>
  <c r="AW104" i="28"/>
  <c r="AR104" i="28"/>
  <c r="AS104" i="28" s="1"/>
  <c r="AK104" i="28"/>
  <c r="CX37" i="28"/>
  <c r="CU37" i="28"/>
  <c r="CL37" i="28"/>
  <c r="CJ37" i="28"/>
  <c r="BI37" i="28"/>
  <c r="BB37" i="28"/>
  <c r="BD37" i="28" s="1"/>
  <c r="BA37" i="28"/>
  <c r="BG37" i="28" s="1"/>
  <c r="AY37" i="28"/>
  <c r="AX37" i="28"/>
  <c r="AR37" i="28"/>
  <c r="AK37" i="28"/>
  <c r="CU21" i="28"/>
  <c r="CL21" i="28"/>
  <c r="CJ21" i="28"/>
  <c r="BI21" i="28"/>
  <c r="BB21" i="28"/>
  <c r="BD21" i="28" s="1"/>
  <c r="BA21" i="28"/>
  <c r="BH21" i="28" s="1"/>
  <c r="AY21" i="28"/>
  <c r="AX21" i="28"/>
  <c r="AS21" i="28"/>
  <c r="AR21" i="28"/>
  <c r="AK21" i="28"/>
  <c r="AZ21" i="28" s="1"/>
  <c r="CX55" i="28"/>
  <c r="CU55" i="28"/>
  <c r="CL55" i="28"/>
  <c r="CJ55" i="28"/>
  <c r="BI55" i="28"/>
  <c r="BB55" i="28"/>
  <c r="BD55" i="28" s="1"/>
  <c r="BA55" i="28"/>
  <c r="BG55" i="28" s="1"/>
  <c r="AY55" i="28"/>
  <c r="AX55" i="28"/>
  <c r="AR55" i="28"/>
  <c r="AS55" i="28" s="1"/>
  <c r="AK55" i="28"/>
  <c r="AW55" i="28" s="1"/>
  <c r="CX45" i="28"/>
  <c r="CU45" i="28"/>
  <c r="CL45" i="28"/>
  <c r="CJ45" i="28"/>
  <c r="BI45" i="28"/>
  <c r="BG45" i="28"/>
  <c r="BB45" i="28"/>
  <c r="BD45" i="28" s="1"/>
  <c r="BA45" i="28"/>
  <c r="AY45" i="28"/>
  <c r="AX45" i="28"/>
  <c r="AR45" i="28"/>
  <c r="AS45" i="28" s="1"/>
  <c r="AK45" i="28"/>
  <c r="AZ45" i="28" s="1"/>
  <c r="CU51" i="28"/>
  <c r="CL51" i="28"/>
  <c r="CJ51" i="28"/>
  <c r="BI51" i="28"/>
  <c r="BD51" i="28"/>
  <c r="BB51" i="28"/>
  <c r="BA51" i="28"/>
  <c r="BG51" i="28" s="1"/>
  <c r="AY51" i="28"/>
  <c r="AX51" i="28"/>
  <c r="AR51" i="28"/>
  <c r="AS51" i="28" s="1"/>
  <c r="AK51" i="28"/>
  <c r="AZ51" i="28" s="1"/>
  <c r="CU29" i="28"/>
  <c r="CL29" i="28"/>
  <c r="CJ29" i="28"/>
  <c r="BI29" i="28"/>
  <c r="BG29" i="28"/>
  <c r="BB29" i="28"/>
  <c r="BA29" i="28"/>
  <c r="BF29" i="28" s="1"/>
  <c r="AY29" i="28"/>
  <c r="AX29" i="28"/>
  <c r="AR29" i="28"/>
  <c r="AS29" i="28" s="1"/>
  <c r="AK29" i="28"/>
  <c r="AZ29" i="28" s="1"/>
  <c r="CX86" i="28"/>
  <c r="CU86" i="28"/>
  <c r="CL86" i="28"/>
  <c r="CJ86" i="28"/>
  <c r="BI86" i="28"/>
  <c r="BB86" i="28"/>
  <c r="BD86" i="28" s="1"/>
  <c r="BA86" i="28"/>
  <c r="AY86" i="28"/>
  <c r="AX86" i="28"/>
  <c r="AR86" i="28"/>
  <c r="AS86" i="28" s="1"/>
  <c r="AK86" i="28"/>
  <c r="AZ86" i="28" s="1"/>
  <c r="CU15" i="28"/>
  <c r="CL15" i="28"/>
  <c r="CJ15" i="28"/>
  <c r="BI15" i="28"/>
  <c r="BB15" i="28"/>
  <c r="BD15" i="28" s="1"/>
  <c r="BA15" i="28"/>
  <c r="BG15" i="28" s="1"/>
  <c r="AY15" i="28"/>
  <c r="AX15" i="28"/>
  <c r="AR15" i="28"/>
  <c r="AK15" i="28"/>
  <c r="CU16" i="28"/>
  <c r="CL16" i="28"/>
  <c r="CJ16" i="28"/>
  <c r="BI16" i="28"/>
  <c r="BB16" i="28"/>
  <c r="BD16" i="28" s="1"/>
  <c r="BA16" i="28"/>
  <c r="BH16" i="28" s="1"/>
  <c r="AY16" i="28"/>
  <c r="AX16" i="28"/>
  <c r="AS16" i="28"/>
  <c r="AR16" i="28"/>
  <c r="AK16" i="28"/>
  <c r="BC16" i="28" s="1"/>
  <c r="CU32" i="28"/>
  <c r="CL32" i="28"/>
  <c r="CJ32" i="28"/>
  <c r="BI32" i="28"/>
  <c r="BB32" i="28"/>
  <c r="BD32" i="28" s="1"/>
  <c r="BA32" i="28"/>
  <c r="BH32" i="28" s="1"/>
  <c r="AY32" i="28"/>
  <c r="AX32" i="28"/>
  <c r="AR32" i="28"/>
  <c r="AS32" i="28" s="1"/>
  <c r="AK32" i="28"/>
  <c r="CJ84" i="11"/>
  <c r="CJ46" i="11"/>
  <c r="CK14" i="20"/>
  <c r="CK81" i="20"/>
  <c r="CK122" i="20"/>
  <c r="CK115" i="19"/>
  <c r="CK50" i="19"/>
  <c r="CL33" i="26"/>
  <c r="CL71" i="26"/>
  <c r="CL108" i="26"/>
  <c r="CJ45" i="11"/>
  <c r="CJ121" i="11"/>
  <c r="CJ83" i="11"/>
  <c r="CJ14" i="11"/>
  <c r="CI124" i="20"/>
  <c r="CI123" i="20"/>
  <c r="CI122" i="20"/>
  <c r="CI83" i="20"/>
  <c r="CI82" i="20"/>
  <c r="CI81" i="20"/>
  <c r="CI16" i="20"/>
  <c r="CI14" i="20"/>
  <c r="CI15" i="20"/>
  <c r="CZ63" i="27"/>
  <c r="CW63" i="27"/>
  <c r="CN63" i="27"/>
  <c r="CK63" i="27"/>
  <c r="BJ63" i="27"/>
  <c r="BC63" i="27"/>
  <c r="BE63" i="27" s="1"/>
  <c r="BB63" i="27"/>
  <c r="AZ63" i="27"/>
  <c r="AY63" i="27"/>
  <c r="AS63" i="27"/>
  <c r="AT63" i="27" s="1"/>
  <c r="AL63" i="27"/>
  <c r="AX63" i="27" s="1"/>
  <c r="CZ26" i="27"/>
  <c r="CW26" i="27"/>
  <c r="CN26" i="27"/>
  <c r="CK26" i="27"/>
  <c r="BJ26" i="27"/>
  <c r="BC26" i="27"/>
  <c r="BE26" i="27" s="1"/>
  <c r="BB26" i="27"/>
  <c r="BG26" i="27" s="1"/>
  <c r="AZ26" i="27"/>
  <c r="AY26" i="27"/>
  <c r="AS26" i="27"/>
  <c r="AL26" i="27"/>
  <c r="CW27" i="27"/>
  <c r="CN27" i="27"/>
  <c r="CK27" i="27"/>
  <c r="BJ27" i="27"/>
  <c r="BC27" i="27"/>
  <c r="BB27" i="27"/>
  <c r="AZ27" i="27"/>
  <c r="AY27" i="27"/>
  <c r="AS27" i="27"/>
  <c r="AT27" i="27" s="1"/>
  <c r="AL27" i="27"/>
  <c r="BA27" i="27" s="1"/>
  <c r="CW32" i="27"/>
  <c r="CN32" i="27"/>
  <c r="CK32" i="27"/>
  <c r="BJ32" i="27"/>
  <c r="BC32" i="27"/>
  <c r="BE32" i="27" s="1"/>
  <c r="BB32" i="27"/>
  <c r="BH32" i="27" s="1"/>
  <c r="AZ32" i="27"/>
  <c r="AY32" i="27"/>
  <c r="AS32" i="27"/>
  <c r="AT32" i="27" s="1"/>
  <c r="AL32" i="27"/>
  <c r="AX32" i="27" s="1"/>
  <c r="CW20" i="27"/>
  <c r="CN20" i="27"/>
  <c r="CK20" i="27"/>
  <c r="BJ20" i="27"/>
  <c r="BC20" i="27"/>
  <c r="BB20" i="27"/>
  <c r="AZ20" i="27"/>
  <c r="AY20" i="27"/>
  <c r="AS20" i="27"/>
  <c r="AT20" i="27" s="1"/>
  <c r="AL20" i="27"/>
  <c r="AX20" i="27" s="1"/>
  <c r="CZ48" i="27"/>
  <c r="CW48" i="27"/>
  <c r="CN48" i="27"/>
  <c r="CK48" i="27"/>
  <c r="BJ48" i="27"/>
  <c r="BC48" i="27"/>
  <c r="BE48" i="27" s="1"/>
  <c r="BB48" i="27"/>
  <c r="BH48" i="27" s="1"/>
  <c r="AZ48" i="27"/>
  <c r="AY48" i="27"/>
  <c r="AS48" i="27"/>
  <c r="AT48" i="27" s="1"/>
  <c r="AL48" i="27"/>
  <c r="CZ31" i="27"/>
  <c r="CW31" i="27"/>
  <c r="CN31" i="27"/>
  <c r="CK31" i="27"/>
  <c r="BJ31" i="27"/>
  <c r="BC31" i="27"/>
  <c r="BB31" i="27"/>
  <c r="BH31" i="27" s="1"/>
  <c r="AZ31" i="27"/>
  <c r="AY31" i="27"/>
  <c r="AS31" i="27"/>
  <c r="AT31" i="27" s="1"/>
  <c r="AL31" i="27"/>
  <c r="BA31" i="27" s="1"/>
  <c r="CW44" i="27"/>
  <c r="CN44" i="27"/>
  <c r="CK44" i="27"/>
  <c r="BJ44" i="27"/>
  <c r="BC44" i="27"/>
  <c r="BE44" i="27" s="1"/>
  <c r="BB44" i="27"/>
  <c r="BH44" i="27" s="1"/>
  <c r="AZ44" i="27"/>
  <c r="AY44" i="27"/>
  <c r="AS44" i="27"/>
  <c r="AT44" i="27" s="1"/>
  <c r="AL44" i="27"/>
  <c r="BA44" i="27" s="1"/>
  <c r="CW94" i="27"/>
  <c r="CR94" i="27"/>
  <c r="CN94" i="27"/>
  <c r="CK94" i="27"/>
  <c r="BJ94" i="27"/>
  <c r="BC94" i="27"/>
  <c r="BB94" i="27"/>
  <c r="BG94" i="27" s="1"/>
  <c r="AZ94" i="27"/>
  <c r="AY94" i="27"/>
  <c r="AL94" i="27"/>
  <c r="AX94" i="27" s="1"/>
  <c r="CW97" i="27"/>
  <c r="CN97" i="27"/>
  <c r="CK97" i="27"/>
  <c r="BJ97" i="27"/>
  <c r="BC97" i="27"/>
  <c r="BE97" i="27" s="1"/>
  <c r="BB97" i="27"/>
  <c r="BH97" i="27" s="1"/>
  <c r="AZ97" i="27"/>
  <c r="AY97" i="27"/>
  <c r="AS97" i="27"/>
  <c r="AT97" i="27" s="1"/>
  <c r="AL97" i="27"/>
  <c r="AX97" i="27" s="1"/>
  <c r="CZ21" i="27"/>
  <c r="CW21" i="27"/>
  <c r="CN21" i="27"/>
  <c r="CK21" i="27"/>
  <c r="BJ21" i="27"/>
  <c r="BC21" i="27"/>
  <c r="BB21" i="27"/>
  <c r="BH21" i="27" s="1"/>
  <c r="AZ21" i="27"/>
  <c r="AY21" i="27"/>
  <c r="AS21" i="27"/>
  <c r="AT21" i="27" s="1"/>
  <c r="AL21" i="27"/>
  <c r="BA21" i="27" s="1"/>
  <c r="CZ51" i="27"/>
  <c r="CW51" i="27"/>
  <c r="CN51" i="27"/>
  <c r="CK51" i="27"/>
  <c r="BJ51" i="27"/>
  <c r="BC51" i="27"/>
  <c r="BE51" i="27" s="1"/>
  <c r="BB51" i="27"/>
  <c r="AZ51" i="27"/>
  <c r="AY51" i="27"/>
  <c r="AS51" i="27"/>
  <c r="AT51" i="27" s="1"/>
  <c r="AL51" i="27"/>
  <c r="CW16" i="27"/>
  <c r="CN16" i="27"/>
  <c r="CK16" i="27"/>
  <c r="BJ16" i="27"/>
  <c r="BC16" i="27"/>
  <c r="BE16" i="27" s="1"/>
  <c r="BB16" i="27"/>
  <c r="BH16" i="27" s="1"/>
  <c r="AZ16" i="27"/>
  <c r="AY16" i="27"/>
  <c r="AS16" i="27"/>
  <c r="AT16" i="27" s="1"/>
  <c r="AL16" i="27"/>
  <c r="BA16" i="27" s="1"/>
  <c r="CZ29" i="27"/>
  <c r="CW29" i="27"/>
  <c r="CN29" i="27"/>
  <c r="CK29" i="27"/>
  <c r="BJ29" i="27"/>
  <c r="BC29" i="27"/>
  <c r="BE29" i="27" s="1"/>
  <c r="BB29" i="27"/>
  <c r="BH29" i="27" s="1"/>
  <c r="AZ29" i="27"/>
  <c r="AY29" i="27"/>
  <c r="AS29" i="27"/>
  <c r="AT29" i="27" s="1"/>
  <c r="AL29" i="27"/>
  <c r="BA29" i="27" s="1"/>
  <c r="CZ78" i="27"/>
  <c r="CW78" i="27"/>
  <c r="CN78" i="27"/>
  <c r="CK78" i="27"/>
  <c r="BJ78" i="27"/>
  <c r="BC78" i="27"/>
  <c r="BE78" i="27" s="1"/>
  <c r="BB78" i="27"/>
  <c r="BH78" i="27" s="1"/>
  <c r="AZ78" i="27"/>
  <c r="AY78" i="27"/>
  <c r="AS78" i="27"/>
  <c r="AT78" i="27" s="1"/>
  <c r="AL78" i="27"/>
  <c r="CZ86" i="27"/>
  <c r="CW86" i="27"/>
  <c r="CN86" i="27"/>
  <c r="CK86" i="27"/>
  <c r="BJ86" i="27"/>
  <c r="BC86" i="27"/>
  <c r="BE86" i="27" s="1"/>
  <c r="BB86" i="27"/>
  <c r="AZ86" i="27"/>
  <c r="AY86" i="27"/>
  <c r="AS86" i="27"/>
  <c r="AT86" i="27" s="1"/>
  <c r="AL86" i="27"/>
  <c r="AX86" i="27" s="1"/>
  <c r="CW46" i="27"/>
  <c r="CN46" i="27"/>
  <c r="CK46" i="27"/>
  <c r="BJ46" i="27"/>
  <c r="BC46" i="27"/>
  <c r="BE46" i="27" s="1"/>
  <c r="BB46" i="27"/>
  <c r="BH46" i="27" s="1"/>
  <c r="AZ46" i="27"/>
  <c r="AY46" i="27"/>
  <c r="AS46" i="27"/>
  <c r="AT46" i="27" s="1"/>
  <c r="AL46" i="27"/>
  <c r="CZ5" i="27"/>
  <c r="CW5" i="27"/>
  <c r="CN5" i="27"/>
  <c r="CK5" i="27"/>
  <c r="BJ5" i="27"/>
  <c r="BC5" i="27"/>
  <c r="BE5" i="27" s="1"/>
  <c r="BB5" i="27"/>
  <c r="AZ5" i="27"/>
  <c r="AY5" i="27"/>
  <c r="AS5" i="27"/>
  <c r="AT5" i="27" s="1"/>
  <c r="AL5" i="27"/>
  <c r="BA5" i="27" s="1"/>
  <c r="CW58" i="27"/>
  <c r="CN58" i="27"/>
  <c r="CK58" i="27"/>
  <c r="BJ58" i="27"/>
  <c r="BC58" i="27"/>
  <c r="BE58" i="27" s="1"/>
  <c r="BB58" i="27"/>
  <c r="BH58" i="27" s="1"/>
  <c r="AZ58" i="27"/>
  <c r="AY58" i="27"/>
  <c r="AS58" i="27"/>
  <c r="AT58" i="27" s="1"/>
  <c r="AL58" i="27"/>
  <c r="CW18" i="27"/>
  <c r="CN18" i="27"/>
  <c r="CK18" i="27"/>
  <c r="BJ18" i="27"/>
  <c r="BC18" i="27"/>
  <c r="BE18" i="27" s="1"/>
  <c r="BB18" i="27"/>
  <c r="AZ18" i="27"/>
  <c r="AY18" i="27"/>
  <c r="AS18" i="27"/>
  <c r="AT18" i="27" s="1"/>
  <c r="AL18" i="27"/>
  <c r="BA18" i="27" s="1"/>
  <c r="CZ92" i="27"/>
  <c r="CW92" i="27"/>
  <c r="CN92" i="27"/>
  <c r="CK92" i="27"/>
  <c r="BJ92" i="27"/>
  <c r="BC92" i="27"/>
  <c r="BE92" i="27" s="1"/>
  <c r="BB92" i="27"/>
  <c r="BH92" i="27" s="1"/>
  <c r="AZ92" i="27"/>
  <c r="AY92" i="27"/>
  <c r="AS92" i="27"/>
  <c r="AL92" i="27"/>
  <c r="BA92" i="27" s="1"/>
  <c r="CZ69" i="27"/>
  <c r="CW69" i="27"/>
  <c r="CN69" i="27"/>
  <c r="CK69" i="27"/>
  <c r="BJ69" i="27"/>
  <c r="BC69" i="27"/>
  <c r="BB69" i="27"/>
  <c r="BG69" i="27" s="1"/>
  <c r="AZ69" i="27"/>
  <c r="AY69" i="27"/>
  <c r="AS69" i="27"/>
  <c r="AT69" i="27" s="1"/>
  <c r="AL69" i="27"/>
  <c r="BA69" i="27" s="1"/>
  <c r="CZ62" i="27"/>
  <c r="CW62" i="27"/>
  <c r="CN62" i="27"/>
  <c r="CK62" i="27"/>
  <c r="BJ62" i="27"/>
  <c r="BC62" i="27"/>
  <c r="BE62" i="27" s="1"/>
  <c r="BB62" i="27"/>
  <c r="BG62" i="27" s="1"/>
  <c r="AZ62" i="27"/>
  <c r="AY62" i="27"/>
  <c r="AS62" i="27"/>
  <c r="AL62" i="27"/>
  <c r="BA62" i="27" s="1"/>
  <c r="CW28" i="27"/>
  <c r="CN28" i="27"/>
  <c r="CK28" i="27"/>
  <c r="BJ28" i="27"/>
  <c r="BC28" i="27"/>
  <c r="BB28" i="27"/>
  <c r="AZ28" i="27"/>
  <c r="AY28" i="27"/>
  <c r="AS28" i="27"/>
  <c r="AT28" i="27" s="1"/>
  <c r="AL28" i="27"/>
  <c r="BA28" i="27" s="1"/>
  <c r="CW41" i="27"/>
  <c r="CN41" i="27"/>
  <c r="CK41" i="27"/>
  <c r="BJ41" i="27"/>
  <c r="BC41" i="27"/>
  <c r="BE41" i="27" s="1"/>
  <c r="BB41" i="27"/>
  <c r="BG41" i="27" s="1"/>
  <c r="AZ41" i="27"/>
  <c r="AY41" i="27"/>
  <c r="AS41" i="27"/>
  <c r="AT41" i="27" s="1"/>
  <c r="AL41" i="27"/>
  <c r="AX41" i="27" s="1"/>
  <c r="CZ71" i="27"/>
  <c r="CW71" i="27"/>
  <c r="CN71" i="27"/>
  <c r="CK71" i="27"/>
  <c r="BJ71" i="27"/>
  <c r="BC71" i="27"/>
  <c r="BE71" i="27" s="1"/>
  <c r="BB71" i="27"/>
  <c r="BG71" i="27" s="1"/>
  <c r="AZ71" i="27"/>
  <c r="AY71" i="27"/>
  <c r="AS71" i="27"/>
  <c r="AT71" i="27" s="1"/>
  <c r="AL71" i="27"/>
  <c r="CZ9" i="27"/>
  <c r="CW9" i="27"/>
  <c r="CN9" i="27"/>
  <c r="CK9" i="27"/>
  <c r="BJ9" i="27"/>
  <c r="BC9" i="27"/>
  <c r="BE9" i="27" s="1"/>
  <c r="BB9" i="27"/>
  <c r="AZ9" i="27"/>
  <c r="AY9" i="27"/>
  <c r="AS9" i="27"/>
  <c r="AT9" i="27" s="1"/>
  <c r="AL9" i="27"/>
  <c r="BA9" i="27" s="1"/>
  <c r="CZ89" i="27"/>
  <c r="CW89" i="27"/>
  <c r="CN89" i="27"/>
  <c r="CK89" i="27"/>
  <c r="BJ89" i="27"/>
  <c r="BC89" i="27"/>
  <c r="BE89" i="27" s="1"/>
  <c r="BB89" i="27"/>
  <c r="BH89" i="27" s="1"/>
  <c r="AZ89" i="27"/>
  <c r="AY89" i="27"/>
  <c r="AS89" i="27"/>
  <c r="AT89" i="27" s="1"/>
  <c r="AL89" i="27"/>
  <c r="CW7" i="27"/>
  <c r="CN7" i="27"/>
  <c r="CK7" i="27"/>
  <c r="BJ7" i="27"/>
  <c r="BC7" i="27"/>
  <c r="BE7" i="27" s="1"/>
  <c r="BB7" i="27"/>
  <c r="AZ7" i="27"/>
  <c r="AY7" i="27"/>
  <c r="AS7" i="27"/>
  <c r="AT7" i="27" s="1"/>
  <c r="AL7" i="27"/>
  <c r="BA7" i="27" s="1"/>
  <c r="CW52" i="27"/>
  <c r="CN52" i="27"/>
  <c r="CK52" i="27"/>
  <c r="BJ52" i="27"/>
  <c r="BC52" i="27"/>
  <c r="BE52" i="27" s="1"/>
  <c r="BB52" i="27"/>
  <c r="BH52" i="27" s="1"/>
  <c r="AZ52" i="27"/>
  <c r="AY52" i="27"/>
  <c r="AS52" i="27"/>
  <c r="AT52" i="27" s="1"/>
  <c r="AL52" i="27"/>
  <c r="CZ90" i="27"/>
  <c r="CW90" i="27"/>
  <c r="CR90" i="27"/>
  <c r="CN90" i="27"/>
  <c r="CK90" i="27"/>
  <c r="BJ90" i="27"/>
  <c r="BC90" i="27"/>
  <c r="BE90" i="27" s="1"/>
  <c r="BB90" i="27"/>
  <c r="AZ90" i="27"/>
  <c r="AY90" i="27"/>
  <c r="AS90" i="27"/>
  <c r="AT90" i="27" s="1"/>
  <c r="AL90" i="27"/>
  <c r="BA90" i="27" s="1"/>
  <c r="CW25" i="27"/>
  <c r="CN25" i="27"/>
  <c r="CK25" i="27"/>
  <c r="BJ25" i="27"/>
  <c r="BC25" i="27"/>
  <c r="BE25" i="27" s="1"/>
  <c r="BB25" i="27"/>
  <c r="BH25" i="27" s="1"/>
  <c r="AZ25" i="27"/>
  <c r="AY25" i="27"/>
  <c r="AS25" i="27"/>
  <c r="AT25" i="27" s="1"/>
  <c r="AL25" i="27"/>
  <c r="CZ8" i="27"/>
  <c r="CW8" i="27"/>
  <c r="CN8" i="27"/>
  <c r="CK8" i="27"/>
  <c r="BJ8" i="27"/>
  <c r="BC8" i="27"/>
  <c r="BB8" i="27"/>
  <c r="BG8" i="27" s="1"/>
  <c r="AZ8" i="27"/>
  <c r="AY8" i="27"/>
  <c r="AS8" i="27"/>
  <c r="AT8" i="27" s="1"/>
  <c r="AL8" i="27"/>
  <c r="BA8" i="27" s="1"/>
  <c r="CZ67" i="27"/>
  <c r="CW67" i="27"/>
  <c r="CN67" i="27"/>
  <c r="CK67" i="27"/>
  <c r="BJ67" i="27"/>
  <c r="BC67" i="27"/>
  <c r="BE67" i="27" s="1"/>
  <c r="BB67" i="27"/>
  <c r="AZ67" i="27"/>
  <c r="AY67" i="27"/>
  <c r="AS67" i="27"/>
  <c r="AT67" i="27" s="1"/>
  <c r="AL67" i="27"/>
  <c r="BA67" i="27" s="1"/>
  <c r="CZ106" i="27"/>
  <c r="CW106" i="27"/>
  <c r="CK106" i="27"/>
  <c r="BJ106" i="27"/>
  <c r="BG106" i="27"/>
  <c r="BC106" i="27"/>
  <c r="BE106" i="27" s="1"/>
  <c r="BB106" i="27"/>
  <c r="BH106" i="27" s="1"/>
  <c r="AZ106" i="27"/>
  <c r="AY106" i="27"/>
  <c r="AS106" i="27"/>
  <c r="AL106" i="27"/>
  <c r="CW61" i="27"/>
  <c r="CN61" i="27"/>
  <c r="CK61" i="27"/>
  <c r="BJ61" i="27"/>
  <c r="BC61" i="27"/>
  <c r="BE61" i="27" s="1"/>
  <c r="BB61" i="27"/>
  <c r="AZ61" i="27"/>
  <c r="AY61" i="27"/>
  <c r="AS61" i="27"/>
  <c r="AT61" i="27" s="1"/>
  <c r="AL61" i="27"/>
  <c r="AX61" i="27" s="1"/>
  <c r="CW15" i="27"/>
  <c r="CN15" i="27"/>
  <c r="CK15" i="27"/>
  <c r="BJ15" i="27"/>
  <c r="BC15" i="27"/>
  <c r="BE15" i="27" s="1"/>
  <c r="BB15" i="27"/>
  <c r="BH15" i="27" s="1"/>
  <c r="AZ15" i="27"/>
  <c r="AY15" i="27"/>
  <c r="AS15" i="27"/>
  <c r="AL15" i="27"/>
  <c r="CW2" i="27"/>
  <c r="CN2" i="27"/>
  <c r="CK2" i="27"/>
  <c r="BJ2" i="27"/>
  <c r="BC2" i="27"/>
  <c r="BE2" i="27" s="1"/>
  <c r="BB2" i="27"/>
  <c r="AZ2" i="27"/>
  <c r="AY2" i="27"/>
  <c r="AS2" i="27"/>
  <c r="AT2" i="27" s="1"/>
  <c r="AL2" i="27"/>
  <c r="AX2" i="27" s="1"/>
  <c r="CZ93" i="27"/>
  <c r="CW93" i="27"/>
  <c r="CN93" i="27"/>
  <c r="CK93" i="27"/>
  <c r="BJ93" i="27"/>
  <c r="BC93" i="27"/>
  <c r="BE93" i="27" s="1"/>
  <c r="BB93" i="27"/>
  <c r="BG93" i="27" s="1"/>
  <c r="AZ93" i="27"/>
  <c r="AY93" i="27"/>
  <c r="AS93" i="27"/>
  <c r="AL93" i="27"/>
  <c r="CW6" i="27"/>
  <c r="CN6" i="27"/>
  <c r="CK6" i="27"/>
  <c r="BJ6" i="27"/>
  <c r="BC6" i="27"/>
  <c r="BE6" i="27" s="1"/>
  <c r="BB6" i="27"/>
  <c r="AZ6" i="27"/>
  <c r="AY6" i="27"/>
  <c r="AS6" i="27"/>
  <c r="AT6" i="27" s="1"/>
  <c r="AL6" i="27"/>
  <c r="BA6" i="27" s="1"/>
  <c r="CW37" i="27"/>
  <c r="CN37" i="27"/>
  <c r="CK37" i="27"/>
  <c r="BJ37" i="27"/>
  <c r="BC37" i="27"/>
  <c r="BE37" i="27" s="1"/>
  <c r="BB37" i="27"/>
  <c r="BH37" i="27" s="1"/>
  <c r="AZ37" i="27"/>
  <c r="AY37" i="27"/>
  <c r="AS37" i="27"/>
  <c r="AL37" i="27"/>
  <c r="BD37" i="27" s="1"/>
  <c r="CZ49" i="27"/>
  <c r="CW49" i="27"/>
  <c r="CN49" i="27"/>
  <c r="CK49" i="27"/>
  <c r="BJ49" i="27"/>
  <c r="BC49" i="27"/>
  <c r="BE49" i="27" s="1"/>
  <c r="BB49" i="27"/>
  <c r="AZ49" i="27"/>
  <c r="AY49" i="27"/>
  <c r="AS49" i="27"/>
  <c r="AT49" i="27" s="1"/>
  <c r="AL49" i="27"/>
  <c r="CZ79" i="27"/>
  <c r="CW79" i="27"/>
  <c r="CN79" i="27"/>
  <c r="CK79" i="27"/>
  <c r="BJ79" i="27"/>
  <c r="BC79" i="27"/>
  <c r="BB79" i="27"/>
  <c r="BH79" i="27" s="1"/>
  <c r="AZ79" i="27"/>
  <c r="AY79" i="27"/>
  <c r="AS79" i="27"/>
  <c r="AL79" i="27"/>
  <c r="BA79" i="27" s="1"/>
  <c r="CW10" i="27"/>
  <c r="CN10" i="27"/>
  <c r="CK10" i="27"/>
  <c r="BJ10" i="27"/>
  <c r="BC10" i="27"/>
  <c r="BE10" i="27" s="1"/>
  <c r="BB10" i="27"/>
  <c r="BH10" i="27" s="1"/>
  <c r="AZ10" i="27"/>
  <c r="AY10" i="27"/>
  <c r="AS10" i="27"/>
  <c r="AT10" i="27" s="1"/>
  <c r="AL10" i="27"/>
  <c r="AX10" i="27" s="1"/>
  <c r="CW98" i="27"/>
  <c r="CN98" i="27"/>
  <c r="CK98" i="27"/>
  <c r="BJ98" i="27"/>
  <c r="BC98" i="27"/>
  <c r="BB98" i="27"/>
  <c r="BH98" i="27" s="1"/>
  <c r="AZ98" i="27"/>
  <c r="AY98" i="27"/>
  <c r="AS98" i="27"/>
  <c r="AT98" i="27" s="1"/>
  <c r="AL98" i="27"/>
  <c r="BA98" i="27" s="1"/>
  <c r="CW74" i="27"/>
  <c r="CN74" i="27"/>
  <c r="CK74" i="27"/>
  <c r="BJ74" i="27"/>
  <c r="BC74" i="27"/>
  <c r="BE74" i="27" s="1"/>
  <c r="BB74" i="27"/>
  <c r="BH74" i="27" s="1"/>
  <c r="AZ74" i="27"/>
  <c r="AY74" i="27"/>
  <c r="AS74" i="27"/>
  <c r="AT74" i="27" s="1"/>
  <c r="AL74" i="27"/>
  <c r="AX74" i="27" s="1"/>
  <c r="CW3" i="27"/>
  <c r="CN3" i="27"/>
  <c r="CK3" i="27"/>
  <c r="BJ3" i="27"/>
  <c r="BC3" i="27"/>
  <c r="BB3" i="27"/>
  <c r="BH3" i="27" s="1"/>
  <c r="AZ3" i="27"/>
  <c r="AY3" i="27"/>
  <c r="AS3" i="27"/>
  <c r="AT3" i="27" s="1"/>
  <c r="AL3" i="27"/>
  <c r="BA3" i="27" s="1"/>
  <c r="CW4" i="27"/>
  <c r="CN4" i="27"/>
  <c r="CK4" i="27"/>
  <c r="BJ4" i="27"/>
  <c r="BC4" i="27"/>
  <c r="BB4" i="27"/>
  <c r="AZ4" i="27"/>
  <c r="AY4" i="27"/>
  <c r="AS4" i="27"/>
  <c r="AT4" i="27" s="1"/>
  <c r="AL4" i="27"/>
  <c r="AX4" i="27" s="1"/>
  <c r="CW24" i="27"/>
  <c r="CN24" i="27"/>
  <c r="CK24" i="27"/>
  <c r="BJ24" i="27"/>
  <c r="BC24" i="27"/>
  <c r="BB24" i="27"/>
  <c r="BH24" i="27" s="1"/>
  <c r="AZ24" i="27"/>
  <c r="AY24" i="27"/>
  <c r="AS24" i="27"/>
  <c r="AL24" i="27"/>
  <c r="BA24" i="27" s="1"/>
  <c r="CW36" i="27"/>
  <c r="CN36" i="27"/>
  <c r="CK36" i="27"/>
  <c r="BJ36" i="27"/>
  <c r="BC36" i="27"/>
  <c r="BB36" i="27"/>
  <c r="AZ36" i="27"/>
  <c r="AY36" i="27"/>
  <c r="AS36" i="27"/>
  <c r="AT36" i="27" s="1"/>
  <c r="AL36" i="27"/>
  <c r="AX36" i="27" s="1"/>
  <c r="CW76" i="27"/>
  <c r="CN76" i="27"/>
  <c r="CK76" i="27"/>
  <c r="BJ76" i="27"/>
  <c r="BC76" i="27"/>
  <c r="BE76" i="27" s="1"/>
  <c r="BB76" i="27"/>
  <c r="BH76" i="27" s="1"/>
  <c r="AZ76" i="27"/>
  <c r="AY76" i="27"/>
  <c r="AS76" i="27"/>
  <c r="AT76" i="27" s="1"/>
  <c r="AL76" i="27"/>
  <c r="BA76" i="27" s="1"/>
  <c r="CW13" i="27"/>
  <c r="CN13" i="27"/>
  <c r="CK13" i="27"/>
  <c r="BJ13" i="27"/>
  <c r="BC13" i="27"/>
  <c r="BB13" i="27"/>
  <c r="AZ13" i="27"/>
  <c r="AY13" i="27"/>
  <c r="AS13" i="27"/>
  <c r="AT13" i="27" s="1"/>
  <c r="AL13" i="27"/>
  <c r="AX13" i="27" s="1"/>
  <c r="CW56" i="27"/>
  <c r="CN56" i="27"/>
  <c r="CK56" i="27"/>
  <c r="BJ56" i="27"/>
  <c r="BC56" i="27"/>
  <c r="BB56" i="27"/>
  <c r="BG56" i="27" s="1"/>
  <c r="AZ56" i="27"/>
  <c r="AY56" i="27"/>
  <c r="AS56" i="27"/>
  <c r="AL56" i="27"/>
  <c r="BA56" i="27" s="1"/>
  <c r="CW45" i="27"/>
  <c r="CN45" i="27"/>
  <c r="CK45" i="27"/>
  <c r="BJ45" i="27"/>
  <c r="BC45" i="27"/>
  <c r="BB45" i="27"/>
  <c r="BH45" i="27" s="1"/>
  <c r="AZ45" i="27"/>
  <c r="AY45" i="27"/>
  <c r="AS45" i="27"/>
  <c r="AT45" i="27" s="1"/>
  <c r="AL45" i="27"/>
  <c r="AX45" i="27" s="1"/>
  <c r="CW43" i="27"/>
  <c r="CN43" i="27"/>
  <c r="CK43" i="27"/>
  <c r="BJ43" i="27"/>
  <c r="BC43" i="27"/>
  <c r="BB43" i="27"/>
  <c r="BG43" i="27" s="1"/>
  <c r="AZ43" i="27"/>
  <c r="AY43" i="27"/>
  <c r="AS43" i="27"/>
  <c r="AL43" i="27"/>
  <c r="BA43" i="27" s="1"/>
  <c r="CW55" i="27"/>
  <c r="CN55" i="27"/>
  <c r="CK55" i="27"/>
  <c r="BJ55" i="27"/>
  <c r="BC55" i="27"/>
  <c r="BE55" i="27" s="1"/>
  <c r="BB55" i="27"/>
  <c r="BH55" i="27" s="1"/>
  <c r="AZ55" i="27"/>
  <c r="AY55" i="27"/>
  <c r="AS55" i="27"/>
  <c r="AT55" i="27" s="1"/>
  <c r="AL55" i="27"/>
  <c r="AX55" i="27" s="1"/>
  <c r="CZ91" i="27"/>
  <c r="CW91" i="27"/>
  <c r="CN91" i="27"/>
  <c r="CK91" i="27"/>
  <c r="BJ91" i="27"/>
  <c r="BC91" i="27"/>
  <c r="BE91" i="27" s="1"/>
  <c r="BB91" i="27"/>
  <c r="BH91" i="27" s="1"/>
  <c r="AZ91" i="27"/>
  <c r="AY91" i="27"/>
  <c r="AS91" i="27"/>
  <c r="AT91" i="27" s="1"/>
  <c r="AL91" i="27"/>
  <c r="CW54" i="27"/>
  <c r="CN54" i="27"/>
  <c r="CK54" i="27"/>
  <c r="BJ54" i="27"/>
  <c r="BC54" i="27"/>
  <c r="BE54" i="27" s="1"/>
  <c r="BB54" i="27"/>
  <c r="AZ54" i="27"/>
  <c r="AY54" i="27"/>
  <c r="AS54" i="27"/>
  <c r="AT54" i="27" s="1"/>
  <c r="AL54" i="27"/>
  <c r="AX54" i="27" s="1"/>
  <c r="CW105" i="27"/>
  <c r="CT105" i="27"/>
  <c r="CN105" i="27"/>
  <c r="CK105" i="27"/>
  <c r="BJ105" i="27"/>
  <c r="BC105" i="27"/>
  <c r="BE105" i="27" s="1"/>
  <c r="BB105" i="27"/>
  <c r="AZ105" i="27"/>
  <c r="AY105" i="27"/>
  <c r="AS105" i="27"/>
  <c r="AT105" i="27" s="1"/>
  <c r="AL105" i="27"/>
  <c r="BA105" i="27" s="1"/>
  <c r="CW104" i="27"/>
  <c r="CT104" i="27"/>
  <c r="CR104" i="27"/>
  <c r="CN104" i="27"/>
  <c r="CK104" i="27"/>
  <c r="BJ104" i="27"/>
  <c r="BC104" i="27"/>
  <c r="BE104" i="27" s="1"/>
  <c r="BB104" i="27"/>
  <c r="BH104" i="27" s="1"/>
  <c r="AZ104" i="27"/>
  <c r="AY104" i="27"/>
  <c r="AS104" i="27"/>
  <c r="AT104" i="27" s="1"/>
  <c r="AL104" i="27"/>
  <c r="AX104" i="27" s="1"/>
  <c r="CW103" i="27"/>
  <c r="CN103" i="27"/>
  <c r="CK103" i="27"/>
  <c r="BJ103" i="27"/>
  <c r="BC103" i="27"/>
  <c r="BE103" i="27" s="1"/>
  <c r="BB103" i="27"/>
  <c r="AZ103" i="27"/>
  <c r="AY103" i="27"/>
  <c r="AS103" i="27"/>
  <c r="AT103" i="27" s="1"/>
  <c r="AL103" i="27"/>
  <c r="AX103" i="27" s="1"/>
  <c r="CW102" i="27"/>
  <c r="CN102" i="27"/>
  <c r="CK102" i="27"/>
  <c r="BJ102" i="27"/>
  <c r="BC102" i="27"/>
  <c r="BE102" i="27" s="1"/>
  <c r="BB102" i="27"/>
  <c r="BH102" i="27" s="1"/>
  <c r="AZ102" i="27"/>
  <c r="AY102" i="27"/>
  <c r="AS102" i="27"/>
  <c r="AT102" i="27" s="1"/>
  <c r="AL102" i="27"/>
  <c r="CZ101" i="27"/>
  <c r="CW101" i="27"/>
  <c r="CN101" i="27"/>
  <c r="CK101" i="27"/>
  <c r="BJ101" i="27"/>
  <c r="BC101" i="27"/>
  <c r="BE101" i="27" s="1"/>
  <c r="BB101" i="27"/>
  <c r="BH101" i="27" s="1"/>
  <c r="AZ101" i="27"/>
  <c r="AY101" i="27"/>
  <c r="AS101" i="27"/>
  <c r="AT101" i="27" s="1"/>
  <c r="AL101" i="27"/>
  <c r="BA101" i="27" s="1"/>
  <c r="CW100" i="27"/>
  <c r="CN100" i="27"/>
  <c r="CK100" i="27"/>
  <c r="BJ100" i="27"/>
  <c r="BC100" i="27"/>
  <c r="BE100" i="27" s="1"/>
  <c r="BB100" i="27"/>
  <c r="BH100" i="27" s="1"/>
  <c r="AZ100" i="27"/>
  <c r="AY100" i="27"/>
  <c r="AS100" i="27"/>
  <c r="AT100" i="27" s="1"/>
  <c r="AL100" i="27"/>
  <c r="AX100" i="27" s="1"/>
  <c r="CW99" i="27"/>
  <c r="CT99" i="27"/>
  <c r="CN99" i="27"/>
  <c r="CK99" i="27"/>
  <c r="BJ99" i="27"/>
  <c r="BC99" i="27"/>
  <c r="BE99" i="27" s="1"/>
  <c r="BB99" i="27"/>
  <c r="AZ99" i="27"/>
  <c r="AY99" i="27"/>
  <c r="AS99" i="27"/>
  <c r="AT99" i="27" s="1"/>
  <c r="CZ96" i="27"/>
  <c r="CW96" i="27"/>
  <c r="CN96" i="27"/>
  <c r="CK96" i="27"/>
  <c r="BJ96" i="27"/>
  <c r="BC96" i="27"/>
  <c r="BE96" i="27" s="1"/>
  <c r="BB96" i="27"/>
  <c r="BG96" i="27" s="1"/>
  <c r="AZ96" i="27"/>
  <c r="AY96" i="27"/>
  <c r="AS96" i="27"/>
  <c r="AL96" i="27"/>
  <c r="BA96" i="27" s="1"/>
  <c r="CZ95" i="27"/>
  <c r="CW95" i="27"/>
  <c r="CN95" i="27"/>
  <c r="CK95" i="27"/>
  <c r="BJ95" i="27"/>
  <c r="BC95" i="27"/>
  <c r="BE95" i="27" s="1"/>
  <c r="BB95" i="27"/>
  <c r="AZ95" i="27"/>
  <c r="AY95" i="27"/>
  <c r="AS95" i="27"/>
  <c r="AT95" i="27" s="1"/>
  <c r="AL95" i="27"/>
  <c r="CW88" i="27"/>
  <c r="CN88" i="27"/>
  <c r="CK88" i="27"/>
  <c r="BJ88" i="27"/>
  <c r="BC88" i="27"/>
  <c r="BE88" i="27" s="1"/>
  <c r="BB88" i="27"/>
  <c r="BH88" i="27" s="1"/>
  <c r="AZ88" i="27"/>
  <c r="AY88" i="27"/>
  <c r="AS88" i="27"/>
  <c r="AT88" i="27" s="1"/>
  <c r="AL88" i="27"/>
  <c r="CW87" i="27"/>
  <c r="CT87" i="27"/>
  <c r="CR87" i="27"/>
  <c r="CN87" i="27"/>
  <c r="CK87" i="27"/>
  <c r="BJ87" i="27"/>
  <c r="BC87" i="27"/>
  <c r="BE87" i="27" s="1"/>
  <c r="BB87" i="27"/>
  <c r="BH87" i="27" s="1"/>
  <c r="AZ87" i="27"/>
  <c r="AY87" i="27"/>
  <c r="AS87" i="27"/>
  <c r="AL87" i="27"/>
  <c r="CZ85" i="27"/>
  <c r="CW85" i="27"/>
  <c r="CN85" i="27"/>
  <c r="CK85" i="27"/>
  <c r="BJ85" i="27"/>
  <c r="BC85" i="27"/>
  <c r="BE85" i="27" s="1"/>
  <c r="BB85" i="27"/>
  <c r="AZ85" i="27"/>
  <c r="AY85" i="27"/>
  <c r="AS85" i="27"/>
  <c r="AT85" i="27" s="1"/>
  <c r="AL85" i="27"/>
  <c r="AX85" i="27" s="1"/>
  <c r="CW84" i="27"/>
  <c r="CN84" i="27"/>
  <c r="CK84" i="27"/>
  <c r="BJ84" i="27"/>
  <c r="BC84" i="27"/>
  <c r="BE84" i="27" s="1"/>
  <c r="BB84" i="27"/>
  <c r="BH84" i="27" s="1"/>
  <c r="AZ84" i="27"/>
  <c r="AY84" i="27"/>
  <c r="AS84" i="27"/>
  <c r="AT84" i="27" s="1"/>
  <c r="AL84" i="27"/>
  <c r="CZ83" i="27"/>
  <c r="CW83" i="27"/>
  <c r="CN83" i="27"/>
  <c r="CK83" i="27"/>
  <c r="BJ83" i="27"/>
  <c r="BC83" i="27"/>
  <c r="BE83" i="27" s="1"/>
  <c r="BB83" i="27"/>
  <c r="AZ83" i="27"/>
  <c r="AY83" i="27"/>
  <c r="AS83" i="27"/>
  <c r="AT83" i="27" s="1"/>
  <c r="AL83" i="27"/>
  <c r="BA83" i="27" s="1"/>
  <c r="CZ82" i="27"/>
  <c r="CW82" i="27"/>
  <c r="CN82" i="27"/>
  <c r="CK82" i="27"/>
  <c r="BJ82" i="27"/>
  <c r="BC82" i="27"/>
  <c r="BB82" i="27"/>
  <c r="BH82" i="27" s="1"/>
  <c r="AZ82" i="27"/>
  <c r="AY82" i="27"/>
  <c r="AS82" i="27"/>
  <c r="AL82" i="27"/>
  <c r="BA82" i="27" s="1"/>
  <c r="CZ81" i="27"/>
  <c r="CW81" i="27"/>
  <c r="CN81" i="27"/>
  <c r="CK81" i="27"/>
  <c r="BJ81" i="27"/>
  <c r="BC81" i="27"/>
  <c r="BE81" i="27" s="1"/>
  <c r="BB81" i="27"/>
  <c r="AZ81" i="27"/>
  <c r="AY81" i="27"/>
  <c r="AS81" i="27"/>
  <c r="AT81" i="27" s="1"/>
  <c r="AL81" i="27"/>
  <c r="AX81" i="27" s="1"/>
  <c r="CZ80" i="27"/>
  <c r="CW80" i="27"/>
  <c r="CN80" i="27"/>
  <c r="CK80" i="27"/>
  <c r="BJ80" i="27"/>
  <c r="BC80" i="27"/>
  <c r="BE80" i="27" s="1"/>
  <c r="BB80" i="27"/>
  <c r="BG80" i="27" s="1"/>
  <c r="AZ80" i="27"/>
  <c r="AY80" i="27"/>
  <c r="AS80" i="27"/>
  <c r="AT80" i="27" s="1"/>
  <c r="AL80" i="27"/>
  <c r="BA80" i="27" s="1"/>
  <c r="CZ77" i="27"/>
  <c r="CW77" i="27"/>
  <c r="CN77" i="27"/>
  <c r="CK77" i="27"/>
  <c r="BJ77" i="27"/>
  <c r="BC77" i="27"/>
  <c r="BE77" i="27" s="1"/>
  <c r="BB77" i="27"/>
  <c r="BG77" i="27" s="1"/>
  <c r="AZ77" i="27"/>
  <c r="AY77" i="27"/>
  <c r="AS77" i="27"/>
  <c r="AT77" i="27" s="1"/>
  <c r="AL77" i="27"/>
  <c r="CZ75" i="27"/>
  <c r="CW75" i="27"/>
  <c r="CN75" i="27"/>
  <c r="CK75" i="27"/>
  <c r="BJ75" i="27"/>
  <c r="BC75" i="27"/>
  <c r="BE75" i="27" s="1"/>
  <c r="BB75" i="27"/>
  <c r="AZ75" i="27"/>
  <c r="AY75" i="27"/>
  <c r="AS75" i="27"/>
  <c r="AT75" i="27" s="1"/>
  <c r="AL75" i="27"/>
  <c r="BA75" i="27" s="1"/>
  <c r="CZ73" i="27"/>
  <c r="CW73" i="27"/>
  <c r="CN73" i="27"/>
  <c r="CK73" i="27"/>
  <c r="BJ73" i="27"/>
  <c r="BC73" i="27"/>
  <c r="BE73" i="27" s="1"/>
  <c r="BB73" i="27"/>
  <c r="BH73" i="27" s="1"/>
  <c r="AZ73" i="27"/>
  <c r="AY73" i="27"/>
  <c r="AS73" i="27"/>
  <c r="AT73" i="27" s="1"/>
  <c r="AL73" i="27"/>
  <c r="CW72" i="27"/>
  <c r="CN72" i="27"/>
  <c r="CK72" i="27"/>
  <c r="BJ72" i="27"/>
  <c r="BC72" i="27"/>
  <c r="BE72" i="27" s="1"/>
  <c r="BB72" i="27"/>
  <c r="AZ72" i="27"/>
  <c r="AY72" i="27"/>
  <c r="AS72" i="27"/>
  <c r="AT72" i="27" s="1"/>
  <c r="AL72" i="27"/>
  <c r="AX72" i="27" s="1"/>
  <c r="CW70" i="27"/>
  <c r="CN70" i="27"/>
  <c r="CK70" i="27"/>
  <c r="BJ70" i="27"/>
  <c r="BC70" i="27"/>
  <c r="BE70" i="27" s="1"/>
  <c r="BB70" i="27"/>
  <c r="BH70" i="27" s="1"/>
  <c r="AZ70" i="27"/>
  <c r="AY70" i="27"/>
  <c r="AS70" i="27"/>
  <c r="AT70" i="27" s="1"/>
  <c r="AL70" i="27"/>
  <c r="CZ68" i="27"/>
  <c r="CW68" i="27"/>
  <c r="CN68" i="27"/>
  <c r="CK68" i="27"/>
  <c r="BJ68" i="27"/>
  <c r="BC68" i="27"/>
  <c r="BE68" i="27" s="1"/>
  <c r="BB68" i="27"/>
  <c r="BH68" i="27" s="1"/>
  <c r="AZ68" i="27"/>
  <c r="AY68" i="27"/>
  <c r="AS68" i="27"/>
  <c r="AT68" i="27" s="1"/>
  <c r="AL68" i="27"/>
  <c r="AX68" i="27" s="1"/>
  <c r="CZ66" i="27"/>
  <c r="CW66" i="27"/>
  <c r="CN66" i="27"/>
  <c r="CK66" i="27"/>
  <c r="BJ66" i="27"/>
  <c r="BC66" i="27"/>
  <c r="BE66" i="27" s="1"/>
  <c r="BB66" i="27"/>
  <c r="AZ66" i="27"/>
  <c r="AY66" i="27"/>
  <c r="AS66" i="27"/>
  <c r="AT66" i="27" s="1"/>
  <c r="AL66" i="27"/>
  <c r="AX66" i="27" s="1"/>
  <c r="CW65" i="27"/>
  <c r="CT65" i="27"/>
  <c r="CR65" i="27"/>
  <c r="CN65" i="27"/>
  <c r="CK65" i="27"/>
  <c r="BJ65" i="27"/>
  <c r="BC65" i="27"/>
  <c r="BE65" i="27" s="1"/>
  <c r="BB65" i="27"/>
  <c r="BG65" i="27" s="1"/>
  <c r="BA65" i="27"/>
  <c r="AZ65" i="27"/>
  <c r="AY65" i="27"/>
  <c r="AX65" i="27"/>
  <c r="CZ64" i="27"/>
  <c r="CW64" i="27"/>
  <c r="CN64" i="27"/>
  <c r="CK64" i="27"/>
  <c r="BJ64" i="27"/>
  <c r="BC64" i="27"/>
  <c r="BE64" i="27" s="1"/>
  <c r="BB64" i="27"/>
  <c r="BH64" i="27" s="1"/>
  <c r="AZ64" i="27"/>
  <c r="AY64" i="27"/>
  <c r="AS64" i="27"/>
  <c r="AT64" i="27" s="1"/>
  <c r="AL64" i="27"/>
  <c r="CW60" i="27"/>
  <c r="CN60" i="27"/>
  <c r="CK60" i="27"/>
  <c r="BJ60" i="27"/>
  <c r="BC60" i="27"/>
  <c r="BE60" i="27" s="1"/>
  <c r="BB60" i="27"/>
  <c r="AZ60" i="27"/>
  <c r="AY60" i="27"/>
  <c r="AS60" i="27"/>
  <c r="AT60" i="27" s="1"/>
  <c r="AL60" i="27"/>
  <c r="BA60" i="27" s="1"/>
  <c r="CZ59" i="27"/>
  <c r="CW59" i="27"/>
  <c r="CT59" i="27"/>
  <c r="CN59" i="27"/>
  <c r="CK59" i="27"/>
  <c r="BJ59" i="27"/>
  <c r="BC59" i="27"/>
  <c r="BE59" i="27" s="1"/>
  <c r="BB59" i="27"/>
  <c r="BH59" i="27" s="1"/>
  <c r="AZ59" i="27"/>
  <c r="AY59" i="27"/>
  <c r="AS59" i="27"/>
  <c r="AT59" i="27" s="1"/>
  <c r="AL59" i="27"/>
  <c r="AX59" i="27" s="1"/>
  <c r="CW57" i="27"/>
  <c r="CN57" i="27"/>
  <c r="CK57" i="27"/>
  <c r="BJ57" i="27"/>
  <c r="BC57" i="27"/>
  <c r="BB57" i="27"/>
  <c r="BG57" i="27" s="1"/>
  <c r="AZ57" i="27"/>
  <c r="AY57" i="27"/>
  <c r="AS57" i="27"/>
  <c r="AT57" i="27" s="1"/>
  <c r="AL57" i="27"/>
  <c r="BA57" i="27" s="1"/>
  <c r="CZ53" i="27"/>
  <c r="CW53" i="27"/>
  <c r="CN53" i="27"/>
  <c r="CK53" i="27"/>
  <c r="BJ53" i="27"/>
  <c r="BC53" i="27"/>
  <c r="BE53" i="27" s="1"/>
  <c r="BB53" i="27"/>
  <c r="BG53" i="27" s="1"/>
  <c r="AZ53" i="27"/>
  <c r="AY53" i="27"/>
  <c r="AS53" i="27"/>
  <c r="AL53" i="27"/>
  <c r="BA53" i="27" s="1"/>
  <c r="CW50" i="27"/>
  <c r="CN50" i="27"/>
  <c r="CK50" i="27"/>
  <c r="BJ50" i="27"/>
  <c r="BC50" i="27"/>
  <c r="BE50" i="27" s="1"/>
  <c r="BB50" i="27"/>
  <c r="BH50" i="27" s="1"/>
  <c r="AZ50" i="27"/>
  <c r="AY50" i="27"/>
  <c r="AS50" i="27"/>
  <c r="AT50" i="27" s="1"/>
  <c r="AL50" i="27"/>
  <c r="BA50" i="27" s="1"/>
  <c r="CW47" i="27"/>
  <c r="CN47" i="27"/>
  <c r="CK47" i="27"/>
  <c r="BJ47" i="27"/>
  <c r="BC47" i="27"/>
  <c r="BE47" i="27" s="1"/>
  <c r="BB47" i="27"/>
  <c r="BG47" i="27" s="1"/>
  <c r="AZ47" i="27"/>
  <c r="AY47" i="27"/>
  <c r="AS47" i="27"/>
  <c r="AL47" i="27"/>
  <c r="BA47" i="27" s="1"/>
  <c r="CW42" i="27"/>
  <c r="CN42" i="27"/>
  <c r="CK42" i="27"/>
  <c r="BJ42" i="27"/>
  <c r="BC42" i="27"/>
  <c r="BE42" i="27" s="1"/>
  <c r="BB42" i="27"/>
  <c r="AZ42" i="27"/>
  <c r="AY42" i="27"/>
  <c r="AS42" i="27"/>
  <c r="AT42" i="27" s="1"/>
  <c r="AL42" i="27"/>
  <c r="BA42" i="27" s="1"/>
  <c r="CW40" i="27"/>
  <c r="CN40" i="27"/>
  <c r="CK40" i="27"/>
  <c r="BJ40" i="27"/>
  <c r="BC40" i="27"/>
  <c r="BE40" i="27" s="1"/>
  <c r="BB40" i="27"/>
  <c r="BG40" i="27" s="1"/>
  <c r="AZ40" i="27"/>
  <c r="AY40" i="27"/>
  <c r="AS40" i="27"/>
  <c r="AL40" i="27"/>
  <c r="AX40" i="27" s="1"/>
  <c r="CW39" i="27"/>
  <c r="CN39" i="27"/>
  <c r="CK39" i="27"/>
  <c r="BJ39" i="27"/>
  <c r="BC39" i="27"/>
  <c r="BB39" i="27"/>
  <c r="AZ39" i="27"/>
  <c r="AY39" i="27"/>
  <c r="AS39" i="27"/>
  <c r="AT39" i="27" s="1"/>
  <c r="AL39" i="27"/>
  <c r="BA39" i="27" s="1"/>
  <c r="CW38" i="27"/>
  <c r="CN38" i="27"/>
  <c r="CK38" i="27"/>
  <c r="BJ38" i="27"/>
  <c r="BC38" i="27"/>
  <c r="BE38" i="27" s="1"/>
  <c r="BB38" i="27"/>
  <c r="BG38" i="27" s="1"/>
  <c r="AZ38" i="27"/>
  <c r="AY38" i="27"/>
  <c r="AS38" i="27"/>
  <c r="AL38" i="27"/>
  <c r="BA38" i="27" s="1"/>
  <c r="CZ35" i="27"/>
  <c r="CW35" i="27"/>
  <c r="CN35" i="27"/>
  <c r="CK35" i="27"/>
  <c r="BJ35" i="27"/>
  <c r="BC35" i="27"/>
  <c r="BE35" i="27" s="1"/>
  <c r="BB35" i="27"/>
  <c r="BH35" i="27" s="1"/>
  <c r="AZ35" i="27"/>
  <c r="AY35" i="27"/>
  <c r="AS35" i="27"/>
  <c r="AT35" i="27" s="1"/>
  <c r="AL35" i="27"/>
  <c r="CW34" i="27"/>
  <c r="CN34" i="27"/>
  <c r="CK34" i="27"/>
  <c r="BJ34" i="27"/>
  <c r="BC34" i="27"/>
  <c r="BE34" i="27" s="1"/>
  <c r="BB34" i="27"/>
  <c r="AZ34" i="27"/>
  <c r="AY34" i="27"/>
  <c r="AS34" i="27"/>
  <c r="AT34" i="27" s="1"/>
  <c r="AL34" i="27"/>
  <c r="AX34" i="27" s="1"/>
  <c r="CZ33" i="27"/>
  <c r="CW33" i="27"/>
  <c r="CN33" i="27"/>
  <c r="CK33" i="27"/>
  <c r="BJ33" i="27"/>
  <c r="BC33" i="27"/>
  <c r="BE33" i="27" s="1"/>
  <c r="BB33" i="27"/>
  <c r="BH33" i="27" s="1"/>
  <c r="AZ33" i="27"/>
  <c r="AY33" i="27"/>
  <c r="AS33" i="27"/>
  <c r="AL33" i="27"/>
  <c r="CW30" i="27"/>
  <c r="CN30" i="27"/>
  <c r="CK30" i="27"/>
  <c r="BJ30" i="27"/>
  <c r="BC30" i="27"/>
  <c r="BE30" i="27" s="1"/>
  <c r="BB30" i="27"/>
  <c r="AZ30" i="27"/>
  <c r="AY30" i="27"/>
  <c r="AS30" i="27"/>
  <c r="AT30" i="27" s="1"/>
  <c r="AL30" i="27"/>
  <c r="BA30" i="27" s="1"/>
  <c r="CZ23" i="27"/>
  <c r="CW23" i="27"/>
  <c r="CN23" i="27"/>
  <c r="CK23" i="27"/>
  <c r="BJ23" i="27"/>
  <c r="BC23" i="27"/>
  <c r="BE23" i="27" s="1"/>
  <c r="BB23" i="27"/>
  <c r="BH23" i="27" s="1"/>
  <c r="AZ23" i="27"/>
  <c r="AY23" i="27"/>
  <c r="AS23" i="27"/>
  <c r="AT23" i="27" s="1"/>
  <c r="AL23" i="27"/>
  <c r="CW22" i="27"/>
  <c r="CN22" i="27"/>
  <c r="CK22" i="27"/>
  <c r="BJ22" i="27"/>
  <c r="BC22" i="27"/>
  <c r="BE22" i="27" s="1"/>
  <c r="BB22" i="27"/>
  <c r="AZ22" i="27"/>
  <c r="AY22" i="27"/>
  <c r="AS22" i="27"/>
  <c r="AT22" i="27" s="1"/>
  <c r="AL22" i="27"/>
  <c r="BA22" i="27" s="1"/>
  <c r="CZ19" i="27"/>
  <c r="CW19" i="27"/>
  <c r="CN19" i="27"/>
  <c r="CK19" i="27"/>
  <c r="BJ19" i="27"/>
  <c r="BC19" i="27"/>
  <c r="BE19" i="27" s="1"/>
  <c r="BB19" i="27"/>
  <c r="BH19" i="27" s="1"/>
  <c r="AZ19" i="27"/>
  <c r="AY19" i="27"/>
  <c r="AS19" i="27"/>
  <c r="AT19" i="27" s="1"/>
  <c r="AL19" i="27"/>
  <c r="BA19" i="27" s="1"/>
  <c r="CW17" i="27"/>
  <c r="CN17" i="27"/>
  <c r="CK17" i="27"/>
  <c r="BJ17" i="27"/>
  <c r="BC17" i="27"/>
  <c r="BB17" i="27"/>
  <c r="AZ17" i="27"/>
  <c r="AY17" i="27"/>
  <c r="AS17" i="27"/>
  <c r="AT17" i="27" s="1"/>
  <c r="AL17" i="27"/>
  <c r="AX17" i="27" s="1"/>
  <c r="CZ14" i="27"/>
  <c r="CW14" i="27"/>
  <c r="CN14" i="27"/>
  <c r="CK14" i="27"/>
  <c r="BJ14" i="27"/>
  <c r="BC14" i="27"/>
  <c r="BE14" i="27" s="1"/>
  <c r="BB14" i="27"/>
  <c r="BG14" i="27" s="1"/>
  <c r="AZ14" i="27"/>
  <c r="AY14" i="27"/>
  <c r="AS14" i="27"/>
  <c r="AT14" i="27" s="1"/>
  <c r="AL14" i="27"/>
  <c r="CZ12" i="27"/>
  <c r="CW12" i="27"/>
  <c r="CN12" i="27"/>
  <c r="CK12" i="27"/>
  <c r="BJ12" i="27"/>
  <c r="BC12" i="27"/>
  <c r="BB12" i="27"/>
  <c r="BH12" i="27" s="1"/>
  <c r="AZ12" i="27"/>
  <c r="AY12" i="27"/>
  <c r="AS12" i="27"/>
  <c r="AT12" i="27" s="1"/>
  <c r="AL12" i="27"/>
  <c r="BA12" i="27" s="1"/>
  <c r="CZ11" i="27"/>
  <c r="CW11" i="27"/>
  <c r="CN11" i="27"/>
  <c r="CK11" i="27"/>
  <c r="BJ11" i="27"/>
  <c r="BC11" i="27"/>
  <c r="BE11" i="27" s="1"/>
  <c r="BB11" i="27"/>
  <c r="AZ11" i="27"/>
  <c r="AY11" i="27"/>
  <c r="AS11" i="27"/>
  <c r="AT11" i="27" s="1"/>
  <c r="AL11" i="27"/>
  <c r="BA11" i="27" s="1"/>
  <c r="BI106" i="27" l="1"/>
  <c r="BD77" i="27"/>
  <c r="BD89" i="27"/>
  <c r="CM121" i="29"/>
  <c r="CM133" i="29" s="1"/>
  <c r="BG31" i="27"/>
  <c r="BI99" i="27"/>
  <c r="BG76" i="27"/>
  <c r="AX82" i="27"/>
  <c r="AX92" i="27"/>
  <c r="BI38" i="27"/>
  <c r="BD91" i="27"/>
  <c r="BD4" i="27"/>
  <c r="BD69" i="27"/>
  <c r="BD88" i="27"/>
  <c r="BD12" i="27"/>
  <c r="BD8" i="27"/>
  <c r="BH8" i="27"/>
  <c r="BD93" i="27"/>
  <c r="BD73" i="27"/>
  <c r="BA85" i="27"/>
  <c r="AX76" i="27"/>
  <c r="BG58" i="27"/>
  <c r="BH53" i="27"/>
  <c r="BI54" i="27"/>
  <c r="BG52" i="27"/>
  <c r="BA63" i="27"/>
  <c r="AX56" i="27"/>
  <c r="BA61" i="27"/>
  <c r="BD21" i="27"/>
  <c r="BD95" i="27"/>
  <c r="BI53" i="27"/>
  <c r="BI86" i="27"/>
  <c r="BI17" i="27"/>
  <c r="BD65" i="27"/>
  <c r="BI4" i="27"/>
  <c r="BC21" i="28"/>
  <c r="BF37" i="28"/>
  <c r="BF96" i="28"/>
  <c r="AW47" i="28"/>
  <c r="AW118" i="28"/>
  <c r="BH111" i="28"/>
  <c r="BC120" i="28"/>
  <c r="BD44" i="28"/>
  <c r="AW49" i="28"/>
  <c r="AZ109" i="28"/>
  <c r="AW35" i="28"/>
  <c r="AS115" i="28"/>
  <c r="BC91" i="28"/>
  <c r="AW14" i="28"/>
  <c r="BH109" i="28"/>
  <c r="BH53" i="28"/>
  <c r="BH103" i="28"/>
  <c r="BH87" i="28"/>
  <c r="BH73" i="28"/>
  <c r="AW7" i="28"/>
  <c r="BG81" i="28"/>
  <c r="BH47" i="28"/>
  <c r="AZ49" i="28"/>
  <c r="BD87" i="28"/>
  <c r="AW108" i="28"/>
  <c r="AW102" i="28"/>
  <c r="BC28" i="28"/>
  <c r="AW77" i="28"/>
  <c r="AZ2" i="28"/>
  <c r="BH95" i="28"/>
  <c r="BC56" i="28"/>
  <c r="BC101" i="28"/>
  <c r="BH40" i="28"/>
  <c r="AW106" i="28"/>
  <c r="AW51" i="28"/>
  <c r="BC37" i="28"/>
  <c r="BC96" i="28"/>
  <c r="BF87" i="28"/>
  <c r="BC47" i="28"/>
  <c r="AW10" i="28"/>
  <c r="BH28" i="28"/>
  <c r="BH110" i="28"/>
  <c r="BH2" i="28"/>
  <c r="BG4" i="28"/>
  <c r="AW30" i="28"/>
  <c r="AS40" i="28"/>
  <c r="BC89" i="28"/>
  <c r="BC41" i="28"/>
  <c r="AW78" i="28"/>
  <c r="BH14" i="28"/>
  <c r="AZ74" i="28"/>
  <c r="BH15" i="28"/>
  <c r="BH37" i="28"/>
  <c r="BH96" i="28"/>
  <c r="BF118" i="28"/>
  <c r="BH4" i="28"/>
  <c r="BH7" i="28"/>
  <c r="BF111" i="28"/>
  <c r="AW120" i="28"/>
  <c r="BH43" i="28"/>
  <c r="AW76" i="28"/>
  <c r="AW9" i="28"/>
  <c r="BH89" i="28"/>
  <c r="BC14" i="28"/>
  <c r="BG46" i="28"/>
  <c r="BC32" i="28"/>
  <c r="AW21" i="28"/>
  <c r="BC97" i="28"/>
  <c r="BC53" i="28"/>
  <c r="BC79" i="28"/>
  <c r="AZ94" i="28"/>
  <c r="BH77" i="28"/>
  <c r="BC88" i="28"/>
  <c r="BC110" i="28"/>
  <c r="BF95" i="28"/>
  <c r="BC35" i="28"/>
  <c r="BC81" i="28"/>
  <c r="BC43" i="28"/>
  <c r="BH105" i="28"/>
  <c r="BC20" i="28"/>
  <c r="BH86" i="28"/>
  <c r="BC29" i="28"/>
  <c r="BC8" i="28"/>
  <c r="BH114" i="28"/>
  <c r="BC117" i="28"/>
  <c r="BH94" i="28"/>
  <c r="BH10" i="28"/>
  <c r="BC34" i="28"/>
  <c r="BG6" i="28"/>
  <c r="AZ36" i="28"/>
  <c r="BG95" i="28"/>
  <c r="BH22" i="28"/>
  <c r="BG3" i="28"/>
  <c r="BC119" i="28"/>
  <c r="AS24" i="28"/>
  <c r="AS118" i="28"/>
  <c r="BD29" i="28"/>
  <c r="BF55" i="28"/>
  <c r="AW37" i="28"/>
  <c r="BC103" i="28"/>
  <c r="AW24" i="28"/>
  <c r="BD102" i="28"/>
  <c r="AW50" i="28"/>
  <c r="AS111" i="28"/>
  <c r="BF17" i="28"/>
  <c r="BD30" i="28"/>
  <c r="BC9" i="28"/>
  <c r="BF22" i="28"/>
  <c r="BF12" i="28"/>
  <c r="AZ84" i="28"/>
  <c r="BC105" i="28"/>
  <c r="BF20" i="28"/>
  <c r="BF42" i="28"/>
  <c r="BF100" i="28"/>
  <c r="AS37" i="28"/>
  <c r="BD20" i="28"/>
  <c r="BC15" i="28"/>
  <c r="BF33" i="28"/>
  <c r="AZ97" i="28"/>
  <c r="AW79" i="28"/>
  <c r="BF13" i="28"/>
  <c r="BC94" i="28"/>
  <c r="BC93" i="28"/>
  <c r="BF102" i="28"/>
  <c r="AS28" i="28"/>
  <c r="AS58" i="28"/>
  <c r="AS6" i="28"/>
  <c r="BH27" i="28"/>
  <c r="BC4" i="28"/>
  <c r="BH85" i="28"/>
  <c r="AW111" i="28"/>
  <c r="BF75" i="28"/>
  <c r="BH81" i="28"/>
  <c r="BC83" i="28"/>
  <c r="BF30" i="28"/>
  <c r="AS25" i="28"/>
  <c r="AW90" i="28"/>
  <c r="BH26" i="28"/>
  <c r="BG22" i="28"/>
  <c r="BH84" i="28"/>
  <c r="AW41" i="28"/>
  <c r="BF54" i="28"/>
  <c r="BC3" i="28"/>
  <c r="BF31" i="28"/>
  <c r="AW80" i="28"/>
  <c r="BC46" i="28"/>
  <c r="BG100" i="28"/>
  <c r="BF11" i="28"/>
  <c r="BC99" i="28"/>
  <c r="AW16" i="28"/>
  <c r="BC51" i="28"/>
  <c r="BC55" i="28"/>
  <c r="BF53" i="28"/>
  <c r="AS114" i="28"/>
  <c r="BG103" i="28"/>
  <c r="BG48" i="28"/>
  <c r="BH108" i="28"/>
  <c r="BG5" i="28"/>
  <c r="BG19" i="28"/>
  <c r="AW27" i="28"/>
  <c r="BG98" i="28"/>
  <c r="AW2" i="28"/>
  <c r="BC7" i="28"/>
  <c r="BG57" i="28"/>
  <c r="BH120" i="28"/>
  <c r="AW81" i="28"/>
  <c r="BC17" i="28"/>
  <c r="BF101" i="28"/>
  <c r="BC12" i="28"/>
  <c r="BF89" i="28"/>
  <c r="BH49" i="28"/>
  <c r="BC78" i="28"/>
  <c r="BF52" i="28"/>
  <c r="BH20" i="28"/>
  <c r="BH45" i="28"/>
  <c r="BH55" i="28"/>
  <c r="AZ79" i="28"/>
  <c r="BC13" i="28"/>
  <c r="BH102" i="28"/>
  <c r="AW119" i="28"/>
  <c r="AW34" i="28"/>
  <c r="AW88" i="28"/>
  <c r="BH50" i="28"/>
  <c r="BC95" i="28"/>
  <c r="BC75" i="28"/>
  <c r="BH17" i="28"/>
  <c r="BH30" i="28"/>
  <c r="BC18" i="28"/>
  <c r="BC22" i="28"/>
  <c r="BH12" i="28"/>
  <c r="AZ41" i="28"/>
  <c r="BC54" i="28"/>
  <c r="AZ80" i="28"/>
  <c r="AS20" i="28"/>
  <c r="BF38" i="28"/>
  <c r="AW58" i="28"/>
  <c r="BF32" i="28"/>
  <c r="AW86" i="28"/>
  <c r="BF51" i="28"/>
  <c r="BH79" i="28"/>
  <c r="BH13" i="28"/>
  <c r="AW73" i="28"/>
  <c r="BF116" i="28"/>
  <c r="AZ112" i="28"/>
  <c r="BC11" i="28"/>
  <c r="BC5" i="28"/>
  <c r="BC19" i="28"/>
  <c r="BC98" i="28"/>
  <c r="BF39" i="28"/>
  <c r="BH75" i="28"/>
  <c r="AZ43" i="28"/>
  <c r="AZ56" i="28"/>
  <c r="BH90" i="28"/>
  <c r="AW99" i="28"/>
  <c r="AZ44" i="28"/>
  <c r="BH41" i="28"/>
  <c r="BH54" i="28"/>
  <c r="BC31" i="28"/>
  <c r="BH80" i="28"/>
  <c r="AW20" i="28"/>
  <c r="BF82" i="28"/>
  <c r="AW23" i="28"/>
  <c r="BC100" i="28"/>
  <c r="BF103" i="28"/>
  <c r="BG31" i="28"/>
  <c r="BG32" i="28"/>
  <c r="AZ16" i="28"/>
  <c r="BC45" i="28"/>
  <c r="BC33" i="28"/>
  <c r="AS13" i="28"/>
  <c r="BH112" i="28"/>
  <c r="BH93" i="28"/>
  <c r="BF10" i="28"/>
  <c r="BH11" i="28"/>
  <c r="BF77" i="28"/>
  <c r="BH5" i="28"/>
  <c r="BF107" i="28"/>
  <c r="BH19" i="28"/>
  <c r="BF110" i="28"/>
  <c r="BH98" i="28"/>
  <c r="BC85" i="28"/>
  <c r="BH113" i="28"/>
  <c r="BH83" i="28"/>
  <c r="BF18" i="28"/>
  <c r="BC90" i="28"/>
  <c r="BH42" i="28"/>
  <c r="AW112" i="28"/>
  <c r="AW56" i="28"/>
  <c r="AW13" i="28"/>
  <c r="BC48" i="28"/>
  <c r="AS11" i="28"/>
  <c r="AS5" i="28"/>
  <c r="AS19" i="28"/>
  <c r="AS98" i="28"/>
  <c r="BC57" i="28"/>
  <c r="BH35" i="28"/>
  <c r="BC115" i="28"/>
  <c r="BH101" i="28"/>
  <c r="BC40" i="28"/>
  <c r="BH91" i="28"/>
  <c r="BH74" i="28"/>
  <c r="BC38" i="28"/>
  <c r="AW28" i="28"/>
  <c r="AW25" i="28"/>
  <c r="BF15" i="28"/>
  <c r="BH51" i="28"/>
  <c r="BF45" i="28"/>
  <c r="BH104" i="28"/>
  <c r="BH117" i="28"/>
  <c r="BH48" i="28"/>
  <c r="BH119" i="28"/>
  <c r="AW11" i="28"/>
  <c r="BH34" i="28"/>
  <c r="AW5" i="28"/>
  <c r="BH88" i="28"/>
  <c r="AW19" i="28"/>
  <c r="AW98" i="28"/>
  <c r="AS101" i="28"/>
  <c r="AZ99" i="28"/>
  <c r="BC106" i="28"/>
  <c r="BF105" i="28"/>
  <c r="BC82" i="28"/>
  <c r="BH38" i="28"/>
  <c r="BC86" i="28"/>
  <c r="AW6" i="28"/>
  <c r="BH29" i="28"/>
  <c r="AW85" i="28"/>
  <c r="BC113" i="28"/>
  <c r="BF83" i="28"/>
  <c r="AW101" i="28"/>
  <c r="BH82" i="28"/>
  <c r="BH8" i="28"/>
  <c r="BH33" i="28"/>
  <c r="AS39" i="28"/>
  <c r="BH57" i="28"/>
  <c r="AS89" i="28"/>
  <c r="AS46" i="28"/>
  <c r="AS15" i="28"/>
  <c r="AZ55" i="28"/>
  <c r="BF21" i="28"/>
  <c r="BD104" i="28"/>
  <c r="AW8" i="28"/>
  <c r="BC109" i="28"/>
  <c r="AS96" i="28"/>
  <c r="AZ24" i="28"/>
  <c r="BG87" i="28"/>
  <c r="BF47" i="28"/>
  <c r="BD117" i="28"/>
  <c r="BD94" i="28"/>
  <c r="AW48" i="28"/>
  <c r="BC108" i="28"/>
  <c r="AS116" i="28"/>
  <c r="BG10" i="28"/>
  <c r="AZ28" i="28"/>
  <c r="BG119" i="28"/>
  <c r="AZ11" i="28"/>
  <c r="BG77" i="28"/>
  <c r="AZ58" i="28"/>
  <c r="BG34" i="28"/>
  <c r="AZ5" i="28"/>
  <c r="BG107" i="28"/>
  <c r="AZ6" i="28"/>
  <c r="BG88" i="28"/>
  <c r="AZ19" i="28"/>
  <c r="BG110" i="28"/>
  <c r="BD36" i="28"/>
  <c r="BC50" i="28"/>
  <c r="AW39" i="28"/>
  <c r="AZ111" i="28"/>
  <c r="BG35" i="28"/>
  <c r="AZ75" i="28"/>
  <c r="BF120" i="28"/>
  <c r="AZ115" i="28"/>
  <c r="BF43" i="28"/>
  <c r="BC76" i="28"/>
  <c r="BG18" i="28"/>
  <c r="AZ25" i="28"/>
  <c r="BF9" i="28"/>
  <c r="BD90" i="28"/>
  <c r="AW26" i="28"/>
  <c r="AZ40" i="28"/>
  <c r="BF44" i="28"/>
  <c r="BD84" i="28"/>
  <c r="AW89" i="28"/>
  <c r="BG91" i="28"/>
  <c r="AZ54" i="28"/>
  <c r="BF49" i="28"/>
  <c r="AW3" i="28"/>
  <c r="AW52" i="28"/>
  <c r="AS42" i="28"/>
  <c r="BD14" i="28"/>
  <c r="BC74" i="28"/>
  <c r="AW46" i="28"/>
  <c r="BC23" i="28"/>
  <c r="AZ38" i="28"/>
  <c r="AW32" i="28"/>
  <c r="AW15" i="28"/>
  <c r="BG21" i="28"/>
  <c r="AZ37" i="28"/>
  <c r="BF104" i="28"/>
  <c r="AW33" i="28"/>
  <c r="AW53" i="28"/>
  <c r="AW96" i="28"/>
  <c r="AZ13" i="28"/>
  <c r="BG47" i="28"/>
  <c r="AZ118" i="28"/>
  <c r="BF117" i="28"/>
  <c r="BF94" i="28"/>
  <c r="AW116" i="28"/>
  <c r="AZ27" i="28"/>
  <c r="BF36" i="28"/>
  <c r="AW4" i="28"/>
  <c r="AW95" i="28"/>
  <c r="AW57" i="28"/>
  <c r="BG120" i="28"/>
  <c r="BG43" i="28"/>
  <c r="AW113" i="28"/>
  <c r="BG9" i="28"/>
  <c r="AZ101" i="28"/>
  <c r="BF90" i="28"/>
  <c r="BG44" i="28"/>
  <c r="BF84" i="28"/>
  <c r="BG49" i="28"/>
  <c r="BF14" i="28"/>
  <c r="AS48" i="28"/>
  <c r="AS26" i="28"/>
  <c r="AS3" i="28"/>
  <c r="AW29" i="28"/>
  <c r="AW45" i="28"/>
  <c r="BG104" i="28"/>
  <c r="BF109" i="28"/>
  <c r="AW103" i="28"/>
  <c r="BG117" i="28"/>
  <c r="AZ73" i="28"/>
  <c r="BG94" i="28"/>
  <c r="BF108" i="28"/>
  <c r="AW93" i="28"/>
  <c r="BG36" i="28"/>
  <c r="AZ98" i="28"/>
  <c r="BF50" i="28"/>
  <c r="AZ81" i="28"/>
  <c r="AZ17" i="28"/>
  <c r="BF76" i="28"/>
  <c r="AW83" i="28"/>
  <c r="BG90" i="28"/>
  <c r="AW22" i="28"/>
  <c r="AZ12" i="28"/>
  <c r="BG84" i="28"/>
  <c r="AW31" i="28"/>
  <c r="AW105" i="28"/>
  <c r="BG14" i="28"/>
  <c r="AZ82" i="28"/>
  <c r="BF74" i="28"/>
  <c r="BF23" i="28"/>
  <c r="AW100" i="28"/>
  <c r="AS52" i="28"/>
  <c r="BF16" i="28"/>
  <c r="BF86" i="28"/>
  <c r="AZ8" i="28"/>
  <c r="BG109" i="28"/>
  <c r="BF97" i="28"/>
  <c r="BF79" i="28"/>
  <c r="AZ48" i="28"/>
  <c r="BG108" i="28"/>
  <c r="BF112" i="28"/>
  <c r="BG50" i="28"/>
  <c r="AZ39" i="28"/>
  <c r="BF2" i="28"/>
  <c r="BF7" i="28"/>
  <c r="BF85" i="28"/>
  <c r="BG76" i="28"/>
  <c r="BF56" i="28"/>
  <c r="AZ26" i="28"/>
  <c r="BF99" i="28"/>
  <c r="AZ89" i="28"/>
  <c r="BF41" i="28"/>
  <c r="AZ3" i="28"/>
  <c r="BF78" i="28"/>
  <c r="AZ52" i="28"/>
  <c r="BF80" i="28"/>
  <c r="BG74" i="28"/>
  <c r="AZ46" i="28"/>
  <c r="BG23" i="28"/>
  <c r="AZ32" i="28"/>
  <c r="BG16" i="28"/>
  <c r="AZ15" i="28"/>
  <c r="BG86" i="28"/>
  <c r="AZ33" i="28"/>
  <c r="BG97" i="28"/>
  <c r="AZ53" i="28"/>
  <c r="BG79" i="28"/>
  <c r="AZ96" i="28"/>
  <c r="AZ116" i="28"/>
  <c r="BG112" i="28"/>
  <c r="BG2" i="28"/>
  <c r="AZ4" i="28"/>
  <c r="BG7" i="28"/>
  <c r="AZ95" i="28"/>
  <c r="BG85" i="28"/>
  <c r="AZ57" i="28"/>
  <c r="AZ113" i="28"/>
  <c r="BG56" i="28"/>
  <c r="BG99" i="28"/>
  <c r="BG41" i="28"/>
  <c r="BG78" i="28"/>
  <c r="BG80" i="28"/>
  <c r="AZ93" i="28"/>
  <c r="AZ83" i="28"/>
  <c r="AZ22" i="28"/>
  <c r="AZ31" i="28"/>
  <c r="AZ105" i="28"/>
  <c r="AZ100" i="28"/>
  <c r="BG12" i="27"/>
  <c r="BI36" i="27"/>
  <c r="BD61" i="27"/>
  <c r="BD5" i="27"/>
  <c r="BG46" i="27"/>
  <c r="BD13" i="27"/>
  <c r="BD39" i="27"/>
  <c r="BA72" i="27"/>
  <c r="BH77" i="27"/>
  <c r="BD82" i="27"/>
  <c r="BH96" i="27"/>
  <c r="BH99" i="27"/>
  <c r="BH93" i="27"/>
  <c r="AX9" i="27"/>
  <c r="BD51" i="27"/>
  <c r="BI81" i="27"/>
  <c r="AX30" i="27"/>
  <c r="BG35" i="27"/>
  <c r="BH80" i="27"/>
  <c r="BE82" i="27"/>
  <c r="BG84" i="27"/>
  <c r="BD45" i="27"/>
  <c r="BH56" i="27"/>
  <c r="BA74" i="27"/>
  <c r="BD79" i="27"/>
  <c r="BG37" i="27"/>
  <c r="BA20" i="27"/>
  <c r="BI47" i="27"/>
  <c r="BI20" i="27"/>
  <c r="BD63" i="27"/>
  <c r="BI55" i="27"/>
  <c r="BD106" i="27"/>
  <c r="BD58" i="27"/>
  <c r="BD94" i="27"/>
  <c r="BD20" i="27"/>
  <c r="BD3" i="27"/>
  <c r="BG98" i="27"/>
  <c r="BH71" i="27"/>
  <c r="AX29" i="27"/>
  <c r="BI51" i="27"/>
  <c r="BG44" i="27"/>
  <c r="BA17" i="27"/>
  <c r="BD42" i="27"/>
  <c r="BH47" i="27"/>
  <c r="BI80" i="27"/>
  <c r="AX95" i="27"/>
  <c r="BI96" i="27"/>
  <c r="BI37" i="27"/>
  <c r="BD17" i="27"/>
  <c r="BI22" i="27"/>
  <c r="BG23" i="27"/>
  <c r="BI30" i="27"/>
  <c r="BG33" i="27"/>
  <c r="BA34" i="27"/>
  <c r="AX47" i="27"/>
  <c r="BD81" i="27"/>
  <c r="AX88" i="27"/>
  <c r="BG24" i="27"/>
  <c r="BG29" i="27"/>
  <c r="BG19" i="27"/>
  <c r="AX57" i="27"/>
  <c r="BD64" i="27"/>
  <c r="BH36" i="27"/>
  <c r="BD16" i="27"/>
  <c r="BE94" i="27"/>
  <c r="BD31" i="27"/>
  <c r="BI95" i="27"/>
  <c r="BI56" i="27"/>
  <c r="BG16" i="27"/>
  <c r="BI63" i="27"/>
  <c r="BI39" i="27"/>
  <c r="BG82" i="27"/>
  <c r="BD34" i="27"/>
  <c r="AX60" i="27"/>
  <c r="AX64" i="27"/>
  <c r="BI85" i="27"/>
  <c r="BD102" i="27"/>
  <c r="AX105" i="27"/>
  <c r="AT56" i="27"/>
  <c r="BH26" i="27"/>
  <c r="BH38" i="27"/>
  <c r="BG39" i="27"/>
  <c r="AX73" i="27"/>
  <c r="AX91" i="27"/>
  <c r="BI43" i="27"/>
  <c r="BD49" i="27"/>
  <c r="BI93" i="27"/>
  <c r="BD52" i="27"/>
  <c r="BI62" i="27"/>
  <c r="BI42" i="27"/>
  <c r="BH39" i="27"/>
  <c r="BG50" i="27"/>
  <c r="AX80" i="27"/>
  <c r="BG95" i="27"/>
  <c r="BI103" i="27"/>
  <c r="BA40" i="27"/>
  <c r="BI19" i="27"/>
  <c r="BD23" i="27"/>
  <c r="BD57" i="27"/>
  <c r="BG99" i="27"/>
  <c r="BA100" i="27"/>
  <c r="BD101" i="27"/>
  <c r="BD103" i="27"/>
  <c r="BA54" i="27"/>
  <c r="AX49" i="27"/>
  <c r="AX52" i="27"/>
  <c r="AX18" i="27"/>
  <c r="BI24" i="27"/>
  <c r="AT47" i="27"/>
  <c r="BI82" i="27"/>
  <c r="AX19" i="27"/>
  <c r="BI66" i="27"/>
  <c r="BI68" i="27"/>
  <c r="BD84" i="27"/>
  <c r="BG101" i="27"/>
  <c r="BD56" i="27"/>
  <c r="BA13" i="27"/>
  <c r="BA2" i="27"/>
  <c r="BI90" i="27"/>
  <c r="BI9" i="27"/>
  <c r="BE69" i="27"/>
  <c r="BI44" i="27"/>
  <c r="BD32" i="27"/>
  <c r="BD26" i="27"/>
  <c r="BD2" i="27"/>
  <c r="BI33" i="27"/>
  <c r="BD11" i="27"/>
  <c r="BD35" i="27"/>
  <c r="BD68" i="27"/>
  <c r="BA81" i="27"/>
  <c r="BD54" i="27"/>
  <c r="BH43" i="27"/>
  <c r="BI13" i="27"/>
  <c r="BD74" i="27"/>
  <c r="BI10" i="27"/>
  <c r="BI49" i="27"/>
  <c r="BI2" i="27"/>
  <c r="BD67" i="27"/>
  <c r="BI8" i="27"/>
  <c r="BG89" i="27"/>
  <c r="BA41" i="27"/>
  <c r="BI28" i="27"/>
  <c r="BD92" i="27"/>
  <c r="BA86" i="27"/>
  <c r="AX51" i="27"/>
  <c r="BI26" i="27"/>
  <c r="BH14" i="27"/>
  <c r="BE57" i="27"/>
  <c r="AT43" i="27"/>
  <c r="BE4" i="27"/>
  <c r="BI98" i="27"/>
  <c r="BE79" i="27"/>
  <c r="AT37" i="27"/>
  <c r="BD90" i="27"/>
  <c r="AT62" i="27"/>
  <c r="AX58" i="27"/>
  <c r="BA94" i="27"/>
  <c r="BI60" i="27"/>
  <c r="BG70" i="27"/>
  <c r="BA95" i="27"/>
  <c r="BA55" i="27"/>
  <c r="BH4" i="27"/>
  <c r="BG79" i="27"/>
  <c r="BA49" i="27"/>
  <c r="BG15" i="27"/>
  <c r="AX67" i="27"/>
  <c r="AX7" i="27"/>
  <c r="AX62" i="27"/>
  <c r="BG78" i="27"/>
  <c r="AT82" i="27"/>
  <c r="BE56" i="27"/>
  <c r="BE21" i="27"/>
  <c r="BI72" i="27"/>
  <c r="BG87" i="27"/>
  <c r="BE17" i="27"/>
  <c r="AX23" i="27"/>
  <c r="BI34" i="27"/>
  <c r="AT38" i="27"/>
  <c r="BG42" i="27"/>
  <c r="AT53" i="27"/>
  <c r="BD66" i="27"/>
  <c r="AX75" i="27"/>
  <c r="AT96" i="27"/>
  <c r="BI101" i="27"/>
  <c r="AX102" i="27"/>
  <c r="BD104" i="27"/>
  <c r="BE13" i="27"/>
  <c r="BE3" i="27"/>
  <c r="AX98" i="27"/>
  <c r="BI61" i="27"/>
  <c r="BG90" i="27"/>
  <c r="AX89" i="27"/>
  <c r="BD28" i="27"/>
  <c r="BG92" i="27"/>
  <c r="AX5" i="27"/>
  <c r="BD46" i="27"/>
  <c r="AX16" i="27"/>
  <c r="BG97" i="27"/>
  <c r="AX44" i="27"/>
  <c r="BE20" i="27"/>
  <c r="AT26" i="27"/>
  <c r="AX11" i="27"/>
  <c r="AX22" i="27"/>
  <c r="BH17" i="27"/>
  <c r="AX38" i="27"/>
  <c r="BH42" i="27"/>
  <c r="BI50" i="27"/>
  <c r="AX53" i="27"/>
  <c r="BD60" i="27"/>
  <c r="BD72" i="27"/>
  <c r="BG81" i="27"/>
  <c r="AX83" i="27"/>
  <c r="AX96" i="27"/>
  <c r="BG100" i="27"/>
  <c r="BG54" i="27"/>
  <c r="BD55" i="27"/>
  <c r="BH13" i="27"/>
  <c r="BD76" i="27"/>
  <c r="AT24" i="27"/>
  <c r="BG3" i="27"/>
  <c r="BI74" i="27"/>
  <c r="AX6" i="27"/>
  <c r="AT93" i="27"/>
  <c r="BH41" i="27"/>
  <c r="BE28" i="27"/>
  <c r="AX69" i="27"/>
  <c r="BI18" i="27"/>
  <c r="BI46" i="27"/>
  <c r="BH20" i="27"/>
  <c r="AX26" i="27"/>
  <c r="BD105" i="27"/>
  <c r="BD33" i="27"/>
  <c r="BD50" i="27"/>
  <c r="BG64" i="27"/>
  <c r="BG73" i="27"/>
  <c r="BI84" i="27"/>
  <c r="BA103" i="27"/>
  <c r="BA36" i="27"/>
  <c r="AX24" i="27"/>
  <c r="BG28" i="27"/>
  <c r="BI27" i="27"/>
  <c r="BI11" i="27"/>
  <c r="BI40" i="27"/>
  <c r="BD70" i="27"/>
  <c r="BD43" i="27"/>
  <c r="BI79" i="27"/>
  <c r="BI67" i="27"/>
  <c r="BD25" i="27"/>
  <c r="BI7" i="27"/>
  <c r="BD71" i="27"/>
  <c r="BH28" i="27"/>
  <c r="BD18" i="27"/>
  <c r="BD48" i="27"/>
  <c r="BG32" i="27"/>
  <c r="BD27" i="27"/>
  <c r="BD14" i="27"/>
  <c r="AT33" i="27"/>
  <c r="BI35" i="27"/>
  <c r="AT40" i="27"/>
  <c r="BD59" i="27"/>
  <c r="BI75" i="27"/>
  <c r="BE43" i="27"/>
  <c r="BA45" i="27"/>
  <c r="BD36" i="27"/>
  <c r="BD98" i="27"/>
  <c r="AT79" i="27"/>
  <c r="AX90" i="27"/>
  <c r="BI92" i="27"/>
  <c r="BI5" i="27"/>
  <c r="BD78" i="27"/>
  <c r="BD97" i="27"/>
  <c r="BE27" i="27"/>
  <c r="BH40" i="27"/>
  <c r="AX43" i="27"/>
  <c r="BI12" i="27"/>
  <c r="AX14" i="27"/>
  <c r="BD22" i="27"/>
  <c r="BA68" i="27"/>
  <c r="AX70" i="27"/>
  <c r="BI83" i="27"/>
  <c r="BD87" i="27"/>
  <c r="BD96" i="27"/>
  <c r="BI100" i="27"/>
  <c r="BI45" i="27"/>
  <c r="BE36" i="27"/>
  <c r="BI3" i="27"/>
  <c r="BE98" i="27"/>
  <c r="BA10" i="27"/>
  <c r="AX79" i="27"/>
  <c r="BI6" i="27"/>
  <c r="BD15" i="27"/>
  <c r="AX25" i="27"/>
  <c r="BD7" i="27"/>
  <c r="BI41" i="27"/>
  <c r="BH62" i="27"/>
  <c r="BI69" i="27"/>
  <c r="AT92" i="27"/>
  <c r="BI31" i="27"/>
  <c r="AX48" i="27"/>
  <c r="BH27" i="27"/>
  <c r="BD24" i="27"/>
  <c r="BI15" i="27"/>
  <c r="BI87" i="27"/>
  <c r="BE12" i="27"/>
  <c r="BE39" i="27"/>
  <c r="BI57" i="27"/>
  <c r="BD83" i="27"/>
  <c r="BG103" i="27"/>
  <c r="BI105" i="27"/>
  <c r="BE45" i="27"/>
  <c r="BI76" i="27"/>
  <c r="BE24" i="27"/>
  <c r="BA4" i="27"/>
  <c r="AX3" i="27"/>
  <c r="BD10" i="27"/>
  <c r="BE8" i="27"/>
  <c r="BI29" i="27"/>
  <c r="BI21" i="27"/>
  <c r="BE31" i="27"/>
  <c r="BI32" i="27"/>
  <c r="BI77" i="27"/>
  <c r="BI71" i="27"/>
  <c r="BI78" i="27"/>
  <c r="BA14" i="27"/>
  <c r="BG17" i="27"/>
  <c r="BD30" i="27"/>
  <c r="AX33" i="27"/>
  <c r="BH57" i="27"/>
  <c r="BA59" i="27"/>
  <c r="BA66" i="27"/>
  <c r="BG68" i="27"/>
  <c r="BD75" i="27"/>
  <c r="BH81" i="27"/>
  <c r="AX84" i="27"/>
  <c r="BD85" i="27"/>
  <c r="AT87" i="27"/>
  <c r="BA88" i="27"/>
  <c r="BH95" i="27"/>
  <c r="BA102" i="27"/>
  <c r="BH103" i="27"/>
  <c r="BA104" i="27"/>
  <c r="BH54" i="27"/>
  <c r="BA91" i="27"/>
  <c r="BG55" i="27"/>
  <c r="BG45" i="27"/>
  <c r="BG13" i="27"/>
  <c r="BG36" i="27"/>
  <c r="BG4" i="27"/>
  <c r="BG74" i="27"/>
  <c r="BG10" i="27"/>
  <c r="AX37" i="27"/>
  <c r="BD6" i="27"/>
  <c r="AX93" i="27"/>
  <c r="AT15" i="27"/>
  <c r="AT106" i="27"/>
  <c r="BA25" i="27"/>
  <c r="BH90" i="27"/>
  <c r="BD9" i="27"/>
  <c r="BH69" i="27"/>
  <c r="AX46" i="27"/>
  <c r="BD86" i="27"/>
  <c r="BA51" i="27"/>
  <c r="BG21" i="27"/>
  <c r="BA48" i="27"/>
  <c r="BG20" i="27"/>
  <c r="BG27" i="27"/>
  <c r="BG22" i="27"/>
  <c r="BG72" i="27"/>
  <c r="AX77" i="27"/>
  <c r="BG83" i="27"/>
  <c r="AX87" i="27"/>
  <c r="BG105" i="27"/>
  <c r="BG49" i="27"/>
  <c r="AX15" i="27"/>
  <c r="AX106" i="27"/>
  <c r="BG7" i="27"/>
  <c r="AX71" i="27"/>
  <c r="BG18" i="27"/>
  <c r="BG5" i="27"/>
  <c r="AX78" i="27"/>
  <c r="BI16" i="27"/>
  <c r="BA32" i="27"/>
  <c r="BA26" i="27"/>
  <c r="BG63" i="27"/>
  <c r="AX12" i="27"/>
  <c r="BH22" i="27"/>
  <c r="BA23" i="27"/>
  <c r="BG30" i="27"/>
  <c r="BD38" i="27"/>
  <c r="AX39" i="27"/>
  <c r="BD40" i="27"/>
  <c r="AX42" i="27"/>
  <c r="BD47" i="27"/>
  <c r="AX50" i="27"/>
  <c r="BD53" i="27"/>
  <c r="BH60" i="27"/>
  <c r="BA64" i="27"/>
  <c r="BA70" i="27"/>
  <c r="BH72" i="27"/>
  <c r="BA73" i="27"/>
  <c r="BG75" i="27"/>
  <c r="BD80" i="27"/>
  <c r="BH83" i="27"/>
  <c r="BG85" i="27"/>
  <c r="BD100" i="27"/>
  <c r="AX101" i="27"/>
  <c r="BH105" i="27"/>
  <c r="BH49" i="27"/>
  <c r="BG6" i="27"/>
  <c r="AX8" i="27"/>
  <c r="BA52" i="27"/>
  <c r="BH7" i="27"/>
  <c r="BA89" i="27"/>
  <c r="BG9" i="27"/>
  <c r="BD41" i="27"/>
  <c r="AX28" i="27"/>
  <c r="BD62" i="27"/>
  <c r="BH18" i="27"/>
  <c r="BA58" i="27"/>
  <c r="BH5" i="27"/>
  <c r="BG86" i="27"/>
  <c r="BD29" i="27"/>
  <c r="BA97" i="27"/>
  <c r="BD44" i="27"/>
  <c r="AX31" i="27"/>
  <c r="BH63" i="27"/>
  <c r="BG60" i="27"/>
  <c r="BG11" i="27"/>
  <c r="BA33" i="27"/>
  <c r="BH75" i="27"/>
  <c r="BA84" i="27"/>
  <c r="BH85" i="27"/>
  <c r="BA37" i="27"/>
  <c r="BH6" i="27"/>
  <c r="BA93" i="27"/>
  <c r="BG2" i="27"/>
  <c r="BG61" i="27"/>
  <c r="BG67" i="27"/>
  <c r="BH9" i="27"/>
  <c r="BA46" i="27"/>
  <c r="BH86" i="27"/>
  <c r="BH30" i="27"/>
  <c r="BG34" i="27"/>
  <c r="BH11" i="27"/>
  <c r="BD19" i="27"/>
  <c r="BH34" i="27"/>
  <c r="BA35" i="27"/>
  <c r="BA77" i="27"/>
  <c r="BA87" i="27"/>
  <c r="BH2" i="27"/>
  <c r="BA15" i="27"/>
  <c r="BH61" i="27"/>
  <c r="BA106" i="27"/>
  <c r="BH67" i="27"/>
  <c r="BA71" i="27"/>
  <c r="BA78" i="27"/>
  <c r="AX21" i="27"/>
  <c r="AX27" i="27"/>
  <c r="AX35" i="27"/>
  <c r="BG59" i="27"/>
  <c r="BG66" i="27"/>
  <c r="BG88" i="27"/>
  <c r="BG102" i="27"/>
  <c r="BG104" i="27"/>
  <c r="BG91" i="27"/>
  <c r="BG25" i="27"/>
  <c r="BG51" i="27"/>
  <c r="BG48" i="27"/>
  <c r="BH66" i="27"/>
  <c r="BH51" i="27"/>
  <c r="BI59" i="27"/>
  <c r="BI88" i="27"/>
  <c r="BI102" i="27"/>
  <c r="BI104" i="27"/>
  <c r="BI91" i="27"/>
  <c r="BI25" i="27"/>
  <c r="BI48" i="27"/>
  <c r="BI14" i="27"/>
  <c r="BI64" i="27"/>
  <c r="BI70" i="27"/>
  <c r="BI73" i="27"/>
  <c r="BI52" i="27"/>
  <c r="BI89" i="27"/>
  <c r="BI58" i="27"/>
  <c r="BI97" i="27"/>
  <c r="BI23" i="27"/>
  <c r="CI117" i="19"/>
  <c r="CI116" i="19"/>
  <c r="CI115" i="19"/>
  <c r="CI51" i="19"/>
  <c r="CI50" i="19"/>
  <c r="CJ73" i="26"/>
  <c r="CJ35" i="26"/>
  <c r="CJ109" i="26"/>
  <c r="CJ108" i="26"/>
  <c r="CJ71" i="26"/>
  <c r="CJ72" i="26" s="1"/>
  <c r="CJ34" i="26"/>
  <c r="CJ33" i="26"/>
  <c r="CJ115" i="26"/>
  <c r="CJ114" i="26"/>
  <c r="CJ113" i="26"/>
  <c r="BH113" i="26"/>
  <c r="CV30" i="26"/>
  <c r="CM30" i="26"/>
  <c r="CK30" i="26"/>
  <c r="BJ30" i="26"/>
  <c r="BB30" i="26"/>
  <c r="BD30" i="26" s="1"/>
  <c r="BA30" i="26"/>
  <c r="BF30" i="26" s="1"/>
  <c r="AY30" i="26"/>
  <c r="AX30" i="26"/>
  <c r="AR30" i="26"/>
  <c r="AS30" i="26" s="1"/>
  <c r="AK30" i="26"/>
  <c r="AW30" i="26" s="1"/>
  <c r="CY12" i="26"/>
  <c r="CV12" i="26"/>
  <c r="CM12" i="26"/>
  <c r="CK12" i="26"/>
  <c r="BJ12" i="26"/>
  <c r="BB12" i="26"/>
  <c r="BD12" i="26" s="1"/>
  <c r="BA12" i="26"/>
  <c r="BG12" i="26" s="1"/>
  <c r="AY12" i="26"/>
  <c r="AX12" i="26"/>
  <c r="AR12" i="26"/>
  <c r="AK12" i="26"/>
  <c r="AW12" i="26" s="1"/>
  <c r="CY25" i="26"/>
  <c r="CV25" i="26"/>
  <c r="CM25" i="26"/>
  <c r="CK25" i="26"/>
  <c r="BJ25" i="26"/>
  <c r="BB25" i="26"/>
  <c r="BD25" i="26" s="1"/>
  <c r="BA25" i="26"/>
  <c r="BG25" i="26" s="1"/>
  <c r="AY25" i="26"/>
  <c r="AX25" i="26"/>
  <c r="AR25" i="26"/>
  <c r="AK25" i="26"/>
  <c r="AZ25" i="26" s="1"/>
  <c r="CV64" i="26"/>
  <c r="CM64" i="26"/>
  <c r="CK64" i="26"/>
  <c r="BJ64" i="26"/>
  <c r="BB64" i="26"/>
  <c r="BD64" i="26" s="1"/>
  <c r="BA64" i="26"/>
  <c r="AY64" i="26"/>
  <c r="AX64" i="26"/>
  <c r="AR64" i="26"/>
  <c r="AS64" i="26" s="1"/>
  <c r="AK64" i="26"/>
  <c r="AZ64" i="26" s="1"/>
  <c r="CY82" i="26"/>
  <c r="CV82" i="26"/>
  <c r="CM82" i="26"/>
  <c r="CK82" i="26"/>
  <c r="BJ82" i="26"/>
  <c r="BD82" i="26"/>
  <c r="BB82" i="26"/>
  <c r="BA82" i="26"/>
  <c r="BF82" i="26" s="1"/>
  <c r="AY82" i="26"/>
  <c r="AX82" i="26"/>
  <c r="AR82" i="26"/>
  <c r="AS82" i="26" s="1"/>
  <c r="AK82" i="26"/>
  <c r="AZ82" i="26" s="1"/>
  <c r="CY27" i="26"/>
  <c r="CV27" i="26"/>
  <c r="CM27" i="26"/>
  <c r="CK27" i="26"/>
  <c r="BJ27" i="26"/>
  <c r="BB27" i="26"/>
  <c r="BA27" i="26"/>
  <c r="AY27" i="26"/>
  <c r="AX27" i="26"/>
  <c r="AR27" i="26"/>
  <c r="AS27" i="26" s="1"/>
  <c r="AK27" i="26"/>
  <c r="AW27" i="26" s="1"/>
  <c r="CY100" i="26"/>
  <c r="CV100" i="26"/>
  <c r="CM100" i="26"/>
  <c r="CK100" i="26"/>
  <c r="BJ100" i="26"/>
  <c r="BB100" i="26"/>
  <c r="BD100" i="26" s="1"/>
  <c r="BA100" i="26"/>
  <c r="BF100" i="26" s="1"/>
  <c r="AY100" i="26"/>
  <c r="AX100" i="26"/>
  <c r="AR100" i="26"/>
  <c r="AK100" i="26"/>
  <c r="AW100" i="26" s="1"/>
  <c r="CY95" i="26"/>
  <c r="CV95" i="26"/>
  <c r="CM95" i="26"/>
  <c r="CK95" i="26"/>
  <c r="BJ95" i="26"/>
  <c r="BB95" i="26"/>
  <c r="BD95" i="26" s="1"/>
  <c r="BA95" i="26"/>
  <c r="BF95" i="26" s="1"/>
  <c r="AY95" i="26"/>
  <c r="AX95" i="26"/>
  <c r="AR95" i="26"/>
  <c r="AS95" i="26" s="1"/>
  <c r="AK95" i="26"/>
  <c r="AW95" i="26" s="1"/>
  <c r="CV91" i="26"/>
  <c r="CS91" i="26"/>
  <c r="CM91" i="26"/>
  <c r="CK91" i="26"/>
  <c r="BJ91" i="26"/>
  <c r="BB91" i="26"/>
  <c r="BD91" i="26" s="1"/>
  <c r="BA91" i="26"/>
  <c r="BG91" i="26" s="1"/>
  <c r="AY91" i="26"/>
  <c r="AX91" i="26"/>
  <c r="AR91" i="26"/>
  <c r="AS91" i="26" s="1"/>
  <c r="AK91" i="26"/>
  <c r="AW91" i="26" s="1"/>
  <c r="CV11" i="26"/>
  <c r="CM11" i="26"/>
  <c r="CK11" i="26"/>
  <c r="BJ11" i="26"/>
  <c r="BB11" i="26"/>
  <c r="BA11" i="26"/>
  <c r="BG11" i="26" s="1"/>
  <c r="AY11" i="26"/>
  <c r="AX11" i="26"/>
  <c r="AR11" i="26"/>
  <c r="AS11" i="26" s="1"/>
  <c r="AK11" i="26"/>
  <c r="AZ11" i="26" s="1"/>
  <c r="CV101" i="26"/>
  <c r="CM101" i="26"/>
  <c r="CK101" i="26"/>
  <c r="BJ101" i="26"/>
  <c r="BB101" i="26"/>
  <c r="BD101" i="26" s="1"/>
  <c r="BA101" i="26"/>
  <c r="BF101" i="26" s="1"/>
  <c r="AY101" i="26"/>
  <c r="AX101" i="26"/>
  <c r="AK101" i="26"/>
  <c r="AW101" i="26" s="1"/>
  <c r="CV88" i="26"/>
  <c r="CM88" i="26"/>
  <c r="CK88" i="26"/>
  <c r="BJ88" i="26"/>
  <c r="BB88" i="26"/>
  <c r="BD88" i="26" s="1"/>
  <c r="BA88" i="26"/>
  <c r="BG88" i="26" s="1"/>
  <c r="AY88" i="26"/>
  <c r="AX88" i="26"/>
  <c r="AR88" i="26"/>
  <c r="AS88" i="26" s="1"/>
  <c r="AK88" i="26"/>
  <c r="AZ88" i="26" s="1"/>
  <c r="CY53" i="26"/>
  <c r="CV53" i="26"/>
  <c r="CM53" i="26"/>
  <c r="CK53" i="26"/>
  <c r="BJ53" i="26"/>
  <c r="BB53" i="26"/>
  <c r="BC53" i="26" s="1"/>
  <c r="BA53" i="26"/>
  <c r="AY53" i="26"/>
  <c r="AX53" i="26"/>
  <c r="AR53" i="26"/>
  <c r="AS53" i="26" s="1"/>
  <c r="AK53" i="26"/>
  <c r="AW53" i="26" s="1"/>
  <c r="CV87" i="26"/>
  <c r="CM87" i="26"/>
  <c r="CK87" i="26"/>
  <c r="BJ87" i="26"/>
  <c r="BB87" i="26"/>
  <c r="BD87" i="26" s="1"/>
  <c r="BA87" i="26"/>
  <c r="BF87" i="26" s="1"/>
  <c r="AY87" i="26"/>
  <c r="AX87" i="26"/>
  <c r="AR87" i="26"/>
  <c r="AS87" i="26" s="1"/>
  <c r="AK87" i="26"/>
  <c r="AZ87" i="26" s="1"/>
  <c r="CV59" i="26"/>
  <c r="CM59" i="26"/>
  <c r="CK59" i="26"/>
  <c r="BJ59" i="26"/>
  <c r="BB59" i="26"/>
  <c r="BA59" i="26"/>
  <c r="AY59" i="26"/>
  <c r="AX59" i="26"/>
  <c r="AS59" i="26"/>
  <c r="AR59" i="26"/>
  <c r="AK59" i="26"/>
  <c r="AW59" i="26" s="1"/>
  <c r="CY86" i="26"/>
  <c r="CV86" i="26"/>
  <c r="CM86" i="26"/>
  <c r="CK86" i="26"/>
  <c r="BJ86" i="26"/>
  <c r="BB86" i="26"/>
  <c r="BD86" i="26" s="1"/>
  <c r="BA86" i="26"/>
  <c r="BG86" i="26" s="1"/>
  <c r="AY86" i="26"/>
  <c r="AX86" i="26"/>
  <c r="AR86" i="26"/>
  <c r="AK86" i="26"/>
  <c r="AW86" i="26" s="1"/>
  <c r="CV19" i="26"/>
  <c r="CM19" i="26"/>
  <c r="CK19" i="26"/>
  <c r="BJ19" i="26"/>
  <c r="BB19" i="26"/>
  <c r="BD19" i="26" s="1"/>
  <c r="BA19" i="26"/>
  <c r="AY19" i="26"/>
  <c r="AX19" i="26"/>
  <c r="AR19" i="26"/>
  <c r="AS19" i="26" s="1"/>
  <c r="AK19" i="26"/>
  <c r="AZ19" i="26" s="1"/>
  <c r="CY60" i="26"/>
  <c r="CV60" i="26"/>
  <c r="CM60" i="26"/>
  <c r="CK60" i="26"/>
  <c r="BJ60" i="26"/>
  <c r="BB60" i="26"/>
  <c r="BD60" i="26" s="1"/>
  <c r="BA60" i="26"/>
  <c r="BF60" i="26" s="1"/>
  <c r="AY60" i="26"/>
  <c r="AX60" i="26"/>
  <c r="AR60" i="26"/>
  <c r="AS60" i="26" s="1"/>
  <c r="AK60" i="26"/>
  <c r="AW60" i="26" s="1"/>
  <c r="CY24" i="26"/>
  <c r="CV24" i="26"/>
  <c r="CM24" i="26"/>
  <c r="CK24" i="26"/>
  <c r="BJ24" i="26"/>
  <c r="BB24" i="26"/>
  <c r="BA24" i="26"/>
  <c r="BG24" i="26" s="1"/>
  <c r="AY24" i="26"/>
  <c r="AX24" i="26"/>
  <c r="AR24" i="26"/>
  <c r="AS24" i="26" s="1"/>
  <c r="AK24" i="26"/>
  <c r="AZ24" i="26" s="1"/>
  <c r="CY92" i="26"/>
  <c r="CV92" i="26"/>
  <c r="CM92" i="26"/>
  <c r="CK92" i="26"/>
  <c r="BJ92" i="26"/>
  <c r="BB92" i="26"/>
  <c r="BD92" i="26" s="1"/>
  <c r="BA92" i="26"/>
  <c r="AY92" i="26"/>
  <c r="AX92" i="26"/>
  <c r="AR92" i="26"/>
  <c r="AS92" i="26" s="1"/>
  <c r="AK92" i="26"/>
  <c r="AZ92" i="26" s="1"/>
  <c r="CV79" i="26"/>
  <c r="CM79" i="26"/>
  <c r="CK79" i="26"/>
  <c r="BJ79" i="26"/>
  <c r="BF79" i="26"/>
  <c r="BB79" i="26"/>
  <c r="BD79" i="26" s="1"/>
  <c r="BA79" i="26"/>
  <c r="BG79" i="26" s="1"/>
  <c r="AY79" i="26"/>
  <c r="AX79" i="26"/>
  <c r="AR79" i="26"/>
  <c r="AK79" i="26"/>
  <c r="AZ79" i="26" s="1"/>
  <c r="CV6" i="26"/>
  <c r="CM6" i="26"/>
  <c r="CK6" i="26"/>
  <c r="BJ6" i="26"/>
  <c r="BB6" i="26"/>
  <c r="BD6" i="26" s="1"/>
  <c r="BA6" i="26"/>
  <c r="AY6" i="26"/>
  <c r="AX6" i="26"/>
  <c r="AR6" i="26"/>
  <c r="AS6" i="26" s="1"/>
  <c r="AK6" i="26"/>
  <c r="AW6" i="26" s="1"/>
  <c r="CY103" i="26"/>
  <c r="CV103" i="26"/>
  <c r="CM103" i="26"/>
  <c r="CK103" i="26"/>
  <c r="BJ103" i="26"/>
  <c r="BB103" i="26"/>
  <c r="BD103" i="26" s="1"/>
  <c r="BA103" i="26"/>
  <c r="AY103" i="26"/>
  <c r="AX103" i="26"/>
  <c r="AR103" i="26"/>
  <c r="AS103" i="26" s="1"/>
  <c r="AK103" i="26"/>
  <c r="AW103" i="26" s="1"/>
  <c r="CV62" i="26"/>
  <c r="CM62" i="26"/>
  <c r="CK62" i="26"/>
  <c r="BJ62" i="26"/>
  <c r="BB62" i="26"/>
  <c r="BA62" i="26"/>
  <c r="BG62" i="26" s="1"/>
  <c r="AY62" i="26"/>
  <c r="AX62" i="26"/>
  <c r="AR62" i="26"/>
  <c r="AS62" i="26" s="1"/>
  <c r="AK62" i="26"/>
  <c r="AZ62" i="26" s="1"/>
  <c r="CY66" i="26"/>
  <c r="CV66" i="26"/>
  <c r="CM66" i="26"/>
  <c r="CK66" i="26"/>
  <c r="BJ66" i="26"/>
  <c r="BB66" i="26"/>
  <c r="BA66" i="26"/>
  <c r="AY66" i="26"/>
  <c r="AX66" i="26"/>
  <c r="AR66" i="26"/>
  <c r="AS66" i="26" s="1"/>
  <c r="AK66" i="26"/>
  <c r="AW66" i="26" s="1"/>
  <c r="CY56" i="26"/>
  <c r="CV56" i="26"/>
  <c r="CM56" i="26"/>
  <c r="CK56" i="26"/>
  <c r="BJ56" i="26"/>
  <c r="BB56" i="26"/>
  <c r="BD56" i="26" s="1"/>
  <c r="BA56" i="26"/>
  <c r="BF56" i="26" s="1"/>
  <c r="AY56" i="26"/>
  <c r="AX56" i="26"/>
  <c r="AR56" i="26"/>
  <c r="AK56" i="26"/>
  <c r="AW56" i="26" s="1"/>
  <c r="CY99" i="26"/>
  <c r="CV99" i="26"/>
  <c r="CM99" i="26"/>
  <c r="CK99" i="26"/>
  <c r="BJ99" i="26"/>
  <c r="BB99" i="26"/>
  <c r="BD99" i="26" s="1"/>
  <c r="BA99" i="26"/>
  <c r="BF99" i="26" s="1"/>
  <c r="AY99" i="26"/>
  <c r="AX99" i="26"/>
  <c r="AR99" i="26"/>
  <c r="AS99" i="26" s="1"/>
  <c r="AK99" i="26"/>
  <c r="AW99" i="26" s="1"/>
  <c r="CY23" i="26"/>
  <c r="CV23" i="26"/>
  <c r="CM23" i="26"/>
  <c r="CK23" i="26"/>
  <c r="BJ23" i="26"/>
  <c r="BB23" i="26"/>
  <c r="BD23" i="26" s="1"/>
  <c r="BA23" i="26"/>
  <c r="BG23" i="26" s="1"/>
  <c r="AY23" i="26"/>
  <c r="AX23" i="26"/>
  <c r="AR23" i="26"/>
  <c r="AS23" i="26" s="1"/>
  <c r="AK23" i="26"/>
  <c r="AZ23" i="26" s="1"/>
  <c r="CV48" i="26"/>
  <c r="CM48" i="26"/>
  <c r="CK48" i="26"/>
  <c r="BJ48" i="26"/>
  <c r="BB48" i="26"/>
  <c r="BA48" i="26"/>
  <c r="BG48" i="26" s="1"/>
  <c r="AY48" i="26"/>
  <c r="AX48" i="26"/>
  <c r="AR48" i="26"/>
  <c r="AS48" i="26" s="1"/>
  <c r="AK48" i="26"/>
  <c r="AZ48" i="26" s="1"/>
  <c r="CY104" i="26"/>
  <c r="CV104" i="26"/>
  <c r="CM104" i="26"/>
  <c r="CK104" i="26"/>
  <c r="BJ104" i="26"/>
  <c r="BB104" i="26"/>
  <c r="BD104" i="26" s="1"/>
  <c r="BA104" i="26"/>
  <c r="AY104" i="26"/>
  <c r="AX104" i="26"/>
  <c r="AR104" i="26"/>
  <c r="AS104" i="26" s="1"/>
  <c r="AK104" i="26"/>
  <c r="AW104" i="26" s="1"/>
  <c r="CY85" i="26"/>
  <c r="CV85" i="26"/>
  <c r="CM85" i="26"/>
  <c r="CK85" i="26"/>
  <c r="BJ85" i="26"/>
  <c r="BD85" i="26"/>
  <c r="BB85" i="26"/>
  <c r="BA85" i="26"/>
  <c r="BG85" i="26" s="1"/>
  <c r="AY85" i="26"/>
  <c r="AX85" i="26"/>
  <c r="AR85" i="26"/>
  <c r="AS85" i="26" s="1"/>
  <c r="AK85" i="26"/>
  <c r="AZ85" i="26" s="1"/>
  <c r="CV61" i="26"/>
  <c r="CM61" i="26"/>
  <c r="CK61" i="26"/>
  <c r="BJ61" i="26"/>
  <c r="BB61" i="26"/>
  <c r="BD61" i="26" s="1"/>
  <c r="BA61" i="26"/>
  <c r="AY61" i="26"/>
  <c r="AX61" i="26"/>
  <c r="AR61" i="26"/>
  <c r="AS61" i="26" s="1"/>
  <c r="AK61" i="26"/>
  <c r="AZ61" i="26" s="1"/>
  <c r="CY105" i="26"/>
  <c r="CV105" i="26"/>
  <c r="CM105" i="26"/>
  <c r="CK105" i="26"/>
  <c r="BJ105" i="26"/>
  <c r="BB105" i="26"/>
  <c r="BD105" i="26" s="1"/>
  <c r="BA105" i="26"/>
  <c r="AY105" i="26"/>
  <c r="AX105" i="26"/>
  <c r="AR105" i="26"/>
  <c r="AS105" i="26" s="1"/>
  <c r="AK105" i="26"/>
  <c r="AZ105" i="26" s="1"/>
  <c r="CY96" i="26"/>
  <c r="CV96" i="26"/>
  <c r="CM96" i="26"/>
  <c r="CK96" i="26"/>
  <c r="BJ96" i="26"/>
  <c r="BB96" i="26"/>
  <c r="BC96" i="26" s="1"/>
  <c r="BA96" i="26"/>
  <c r="BF96" i="26" s="1"/>
  <c r="AZ96" i="26"/>
  <c r="AY96" i="26"/>
  <c r="AX96" i="26"/>
  <c r="AW96" i="26"/>
  <c r="CY102" i="26"/>
  <c r="CV102" i="26"/>
  <c r="CM102" i="26"/>
  <c r="CK102" i="26"/>
  <c r="BJ102" i="26"/>
  <c r="BB102" i="26"/>
  <c r="BD102" i="26" s="1"/>
  <c r="BA102" i="26"/>
  <c r="AY102" i="26"/>
  <c r="AX102" i="26"/>
  <c r="AR102" i="26"/>
  <c r="AS102" i="26" s="1"/>
  <c r="AK102" i="26"/>
  <c r="AZ102" i="26" s="1"/>
  <c r="CV69" i="26"/>
  <c r="CM69" i="26"/>
  <c r="CK69" i="26"/>
  <c r="BJ69" i="26"/>
  <c r="BB69" i="26"/>
  <c r="BD69" i="26" s="1"/>
  <c r="BA69" i="26"/>
  <c r="BG69" i="26" s="1"/>
  <c r="AY69" i="26"/>
  <c r="AX69" i="26"/>
  <c r="AR69" i="26"/>
  <c r="AK69" i="26"/>
  <c r="AZ69" i="26" s="1"/>
  <c r="CY94" i="26"/>
  <c r="CV94" i="26"/>
  <c r="CM94" i="26"/>
  <c r="CK94" i="26"/>
  <c r="BJ94" i="26"/>
  <c r="BB94" i="26"/>
  <c r="BD94" i="26" s="1"/>
  <c r="BA94" i="26"/>
  <c r="AY94" i="26"/>
  <c r="AX94" i="26"/>
  <c r="AR94" i="26"/>
  <c r="AS94" i="26" s="1"/>
  <c r="AK94" i="26"/>
  <c r="AZ94" i="26" s="1"/>
  <c r="CV97" i="26"/>
  <c r="CS97" i="26"/>
  <c r="CQ97" i="26"/>
  <c r="CM97" i="26"/>
  <c r="CK97" i="26"/>
  <c r="BJ97" i="26"/>
  <c r="BB97" i="26"/>
  <c r="BD97" i="26" s="1"/>
  <c r="BA97" i="26"/>
  <c r="BG97" i="26" s="1"/>
  <c r="AY97" i="26"/>
  <c r="AX97" i="26"/>
  <c r="AR97" i="26"/>
  <c r="AK97" i="26"/>
  <c r="AW97" i="26" s="1"/>
  <c r="CV81" i="26"/>
  <c r="CK81" i="26"/>
  <c r="BJ81" i="26"/>
  <c r="BB81" i="26"/>
  <c r="BA81" i="26"/>
  <c r="AY81" i="26"/>
  <c r="AX81" i="26"/>
  <c r="AR81" i="26"/>
  <c r="AS81" i="26" s="1"/>
  <c r="AK81" i="26"/>
  <c r="AW81" i="26" s="1"/>
  <c r="CV106" i="26"/>
  <c r="CM106" i="26"/>
  <c r="CK106" i="26"/>
  <c r="BJ106" i="26"/>
  <c r="BB106" i="26"/>
  <c r="BA106" i="26"/>
  <c r="BG106" i="26" s="1"/>
  <c r="AY106" i="26"/>
  <c r="AX106" i="26"/>
  <c r="AR106" i="26"/>
  <c r="AS106" i="26" s="1"/>
  <c r="AK106" i="26"/>
  <c r="AZ106" i="26" s="1"/>
  <c r="CY22" i="26"/>
  <c r="CV22" i="26"/>
  <c r="CM22" i="26"/>
  <c r="CK22" i="26"/>
  <c r="BJ22" i="26"/>
  <c r="BB22" i="26"/>
  <c r="BD22" i="26" s="1"/>
  <c r="BA22" i="26"/>
  <c r="BG22" i="26" s="1"/>
  <c r="AY22" i="26"/>
  <c r="AX22" i="26"/>
  <c r="AR22" i="26"/>
  <c r="AK22" i="26"/>
  <c r="AW22" i="26" s="1"/>
  <c r="CY55" i="26"/>
  <c r="CV55" i="26"/>
  <c r="CM55" i="26"/>
  <c r="CK55" i="26"/>
  <c r="BJ55" i="26"/>
  <c r="BB55" i="26"/>
  <c r="BD55" i="26" s="1"/>
  <c r="BA55" i="26"/>
  <c r="BF55" i="26" s="1"/>
  <c r="AY55" i="26"/>
  <c r="AX55" i="26"/>
  <c r="AR55" i="26"/>
  <c r="AS55" i="26" s="1"/>
  <c r="AK55" i="26"/>
  <c r="AW55" i="26" s="1"/>
  <c r="CY65" i="26"/>
  <c r="CV65" i="26"/>
  <c r="CM65" i="26"/>
  <c r="CK65" i="26"/>
  <c r="BJ65" i="26"/>
  <c r="BB65" i="26"/>
  <c r="BD65" i="26" s="1"/>
  <c r="BA65" i="26"/>
  <c r="BG65" i="26" s="1"/>
  <c r="AY65" i="26"/>
  <c r="AX65" i="26"/>
  <c r="AR65" i="26"/>
  <c r="AS65" i="26" s="1"/>
  <c r="AK65" i="26"/>
  <c r="AW65" i="26" s="1"/>
  <c r="CY93" i="26"/>
  <c r="CV93" i="26"/>
  <c r="CM93" i="26"/>
  <c r="CK93" i="26"/>
  <c r="BJ93" i="26"/>
  <c r="BB93" i="26"/>
  <c r="BD93" i="26" s="1"/>
  <c r="BA93" i="26"/>
  <c r="AY93" i="26"/>
  <c r="AX93" i="26"/>
  <c r="AR93" i="26"/>
  <c r="AS93" i="26" s="1"/>
  <c r="AK93" i="26"/>
  <c r="AZ93" i="26" s="1"/>
  <c r="CY42" i="26"/>
  <c r="CV42" i="26"/>
  <c r="CM42" i="26"/>
  <c r="CK42" i="26"/>
  <c r="BJ42" i="26"/>
  <c r="BB42" i="26"/>
  <c r="BA42" i="26"/>
  <c r="BG42" i="26" s="1"/>
  <c r="AY42" i="26"/>
  <c r="AX42" i="26"/>
  <c r="AR42" i="26"/>
  <c r="AS42" i="26" s="1"/>
  <c r="AK42" i="26"/>
  <c r="AZ42" i="26" s="1"/>
  <c r="CY98" i="26"/>
  <c r="CV98" i="26"/>
  <c r="CQ98" i="26"/>
  <c r="CM98" i="26"/>
  <c r="CK98" i="26"/>
  <c r="BJ98" i="26"/>
  <c r="BB98" i="26"/>
  <c r="BD98" i="26" s="1"/>
  <c r="BA98" i="26"/>
  <c r="AY98" i="26"/>
  <c r="AX98" i="26"/>
  <c r="AR98" i="26"/>
  <c r="AS98" i="26" s="1"/>
  <c r="AK98" i="26"/>
  <c r="AZ98" i="26" s="1"/>
  <c r="CV46" i="26"/>
  <c r="CM46" i="26"/>
  <c r="CK46" i="26"/>
  <c r="BJ46" i="26"/>
  <c r="BB46" i="26"/>
  <c r="BD46" i="26" s="1"/>
  <c r="BA46" i="26"/>
  <c r="BG46" i="26" s="1"/>
  <c r="AY46" i="26"/>
  <c r="AX46" i="26"/>
  <c r="AS46" i="26"/>
  <c r="AR46" i="26"/>
  <c r="AK46" i="26"/>
  <c r="AW46" i="26" s="1"/>
  <c r="CY50" i="26"/>
  <c r="CV50" i="26"/>
  <c r="CM50" i="26"/>
  <c r="CK50" i="26"/>
  <c r="BJ50" i="26"/>
  <c r="BB50" i="26"/>
  <c r="BD50" i="26" s="1"/>
  <c r="BA50" i="26"/>
  <c r="BF50" i="26" s="1"/>
  <c r="AY50" i="26"/>
  <c r="AX50" i="26"/>
  <c r="AR50" i="26"/>
  <c r="AS50" i="26" s="1"/>
  <c r="AK50" i="26"/>
  <c r="AW50" i="26" s="1"/>
  <c r="CV80" i="26"/>
  <c r="CM80" i="26"/>
  <c r="CK80" i="26"/>
  <c r="BJ80" i="26"/>
  <c r="BB80" i="26"/>
  <c r="BA80" i="26"/>
  <c r="BF80" i="26" s="1"/>
  <c r="AY80" i="26"/>
  <c r="AX80" i="26"/>
  <c r="AR80" i="26"/>
  <c r="AS80" i="26" s="1"/>
  <c r="AK80" i="26"/>
  <c r="AW80" i="26" s="1"/>
  <c r="CV63" i="26"/>
  <c r="CM63" i="26"/>
  <c r="CK63" i="26"/>
  <c r="BJ63" i="26"/>
  <c r="BB63" i="26"/>
  <c r="BD63" i="26" s="1"/>
  <c r="BA63" i="26"/>
  <c r="BF63" i="26" s="1"/>
  <c r="AY63" i="26"/>
  <c r="AX63" i="26"/>
  <c r="AR63" i="26"/>
  <c r="AS63" i="26" s="1"/>
  <c r="AK63" i="26"/>
  <c r="AW63" i="26" s="1"/>
  <c r="CV54" i="26"/>
  <c r="CM54" i="26"/>
  <c r="CK54" i="26"/>
  <c r="BJ54" i="26"/>
  <c r="BB54" i="26"/>
  <c r="BD54" i="26" s="1"/>
  <c r="BA54" i="26"/>
  <c r="BF54" i="26" s="1"/>
  <c r="AY54" i="26"/>
  <c r="AX54" i="26"/>
  <c r="AR54" i="26"/>
  <c r="AS54" i="26" s="1"/>
  <c r="CY68" i="26"/>
  <c r="CV68" i="26"/>
  <c r="CM68" i="26"/>
  <c r="CK68" i="26"/>
  <c r="BJ68" i="26"/>
  <c r="BB68" i="26"/>
  <c r="BD68" i="26" s="1"/>
  <c r="BA68" i="26"/>
  <c r="AY68" i="26"/>
  <c r="AX68" i="26"/>
  <c r="AR68" i="26"/>
  <c r="AS68" i="26" s="1"/>
  <c r="AK68" i="26"/>
  <c r="AW68" i="26" s="1"/>
  <c r="CV14" i="26"/>
  <c r="CM14" i="26"/>
  <c r="CK14" i="26"/>
  <c r="BJ14" i="26"/>
  <c r="BB14" i="26"/>
  <c r="BA14" i="26"/>
  <c r="AY14" i="26"/>
  <c r="AX14" i="26"/>
  <c r="AR14" i="26"/>
  <c r="AS14" i="26" s="1"/>
  <c r="AK14" i="26"/>
  <c r="AW14" i="26" s="1"/>
  <c r="CV77" i="26"/>
  <c r="CM77" i="26"/>
  <c r="CK77" i="26"/>
  <c r="BJ77" i="26"/>
  <c r="BB77" i="26"/>
  <c r="BA77" i="26"/>
  <c r="BG77" i="26" s="1"/>
  <c r="AY77" i="26"/>
  <c r="AX77" i="26"/>
  <c r="AR77" i="26"/>
  <c r="AS77" i="26" s="1"/>
  <c r="AK77" i="26"/>
  <c r="AZ77" i="26" s="1"/>
  <c r="CY26" i="26"/>
  <c r="CV26" i="26"/>
  <c r="CM26" i="26"/>
  <c r="CK26" i="26"/>
  <c r="BJ26" i="26"/>
  <c r="BB26" i="26"/>
  <c r="BD26" i="26" s="1"/>
  <c r="BA26" i="26"/>
  <c r="AY26" i="26"/>
  <c r="AX26" i="26"/>
  <c r="AR26" i="26"/>
  <c r="AS26" i="26" s="1"/>
  <c r="AK26" i="26"/>
  <c r="AZ26" i="26" s="1"/>
  <c r="CV3" i="26"/>
  <c r="CM3" i="26"/>
  <c r="CK3" i="26"/>
  <c r="BJ3" i="26"/>
  <c r="BB3" i="26"/>
  <c r="BD3" i="26" s="1"/>
  <c r="BA3" i="26"/>
  <c r="BG3" i="26" s="1"/>
  <c r="AY3" i="26"/>
  <c r="AX3" i="26"/>
  <c r="AR3" i="26"/>
  <c r="AK3" i="26"/>
  <c r="AW3" i="26" s="1"/>
  <c r="CY28" i="26"/>
  <c r="CV28" i="26"/>
  <c r="CM28" i="26"/>
  <c r="CK28" i="26"/>
  <c r="BJ28" i="26"/>
  <c r="BB28" i="26"/>
  <c r="BD28" i="26" s="1"/>
  <c r="BA28" i="26"/>
  <c r="BF28" i="26" s="1"/>
  <c r="AY28" i="26"/>
  <c r="AX28" i="26"/>
  <c r="AR28" i="26"/>
  <c r="AS28" i="26" s="1"/>
  <c r="AK28" i="26"/>
  <c r="AW28" i="26" s="1"/>
  <c r="CY41" i="26"/>
  <c r="CV41" i="26"/>
  <c r="CM41" i="26"/>
  <c r="CK41" i="26"/>
  <c r="BJ41" i="26"/>
  <c r="BB41" i="26"/>
  <c r="BD41" i="26" s="1"/>
  <c r="BA41" i="26"/>
  <c r="BG41" i="26" s="1"/>
  <c r="AY41" i="26"/>
  <c r="AX41" i="26"/>
  <c r="AR41" i="26"/>
  <c r="AK41" i="26"/>
  <c r="AW41" i="26" s="1"/>
  <c r="CV18" i="26"/>
  <c r="CM18" i="26"/>
  <c r="CK18" i="26"/>
  <c r="BJ18" i="26"/>
  <c r="BB18" i="26"/>
  <c r="BA18" i="26"/>
  <c r="BG18" i="26" s="1"/>
  <c r="AY18" i="26"/>
  <c r="AX18" i="26"/>
  <c r="AR18" i="26"/>
  <c r="AS18" i="26" s="1"/>
  <c r="AK18" i="26"/>
  <c r="AZ18" i="26" s="1"/>
  <c r="CY58" i="26"/>
  <c r="CV58" i="26"/>
  <c r="CM58" i="26"/>
  <c r="CK58" i="26"/>
  <c r="BJ58" i="26"/>
  <c r="BB58" i="26"/>
  <c r="BD58" i="26" s="1"/>
  <c r="BA58" i="26"/>
  <c r="BG58" i="26" s="1"/>
  <c r="AY58" i="26"/>
  <c r="AX58" i="26"/>
  <c r="AR58" i="26"/>
  <c r="AK58" i="26"/>
  <c r="AZ58" i="26" s="1"/>
  <c r="CV31" i="26"/>
  <c r="CM31" i="26"/>
  <c r="CK31" i="26"/>
  <c r="BJ31" i="26"/>
  <c r="BB31" i="26"/>
  <c r="BD31" i="26" s="1"/>
  <c r="BA31" i="26"/>
  <c r="AY31" i="26"/>
  <c r="AX31" i="26"/>
  <c r="AR31" i="26"/>
  <c r="AS31" i="26" s="1"/>
  <c r="AK31" i="26"/>
  <c r="AZ31" i="26" s="1"/>
  <c r="CV90" i="26"/>
  <c r="CM90" i="26"/>
  <c r="CK90" i="26"/>
  <c r="BJ90" i="26"/>
  <c r="BB90" i="26"/>
  <c r="BD90" i="26" s="1"/>
  <c r="BA90" i="26"/>
  <c r="BF90" i="26" s="1"/>
  <c r="AY90" i="26"/>
  <c r="AX90" i="26"/>
  <c r="AR90" i="26"/>
  <c r="AK90" i="26"/>
  <c r="AZ90" i="26" s="1"/>
  <c r="CY83" i="26"/>
  <c r="CV83" i="26"/>
  <c r="CM83" i="26"/>
  <c r="CK83" i="26"/>
  <c r="BJ83" i="26"/>
  <c r="BB83" i="26"/>
  <c r="BD83" i="26" s="1"/>
  <c r="BA83" i="26"/>
  <c r="AY83" i="26"/>
  <c r="AX83" i="26"/>
  <c r="AR83" i="26"/>
  <c r="AS83" i="26" s="1"/>
  <c r="AK83" i="26"/>
  <c r="AZ83" i="26" s="1"/>
  <c r="CY49" i="26"/>
  <c r="CV49" i="26"/>
  <c r="CM49" i="26"/>
  <c r="CK49" i="26"/>
  <c r="BJ49" i="26"/>
  <c r="BB49" i="26"/>
  <c r="BD49" i="26" s="1"/>
  <c r="BA49" i="26"/>
  <c r="BF49" i="26" s="1"/>
  <c r="AY49" i="26"/>
  <c r="AX49" i="26"/>
  <c r="AW49" i="26"/>
  <c r="AR49" i="26"/>
  <c r="AS49" i="26" s="1"/>
  <c r="AK49" i="26"/>
  <c r="AZ49" i="26" s="1"/>
  <c r="CY43" i="26"/>
  <c r="CV43" i="26"/>
  <c r="CM43" i="26"/>
  <c r="CK43" i="26"/>
  <c r="BJ43" i="26"/>
  <c r="BB43" i="26"/>
  <c r="BD43" i="26" s="1"/>
  <c r="BA43" i="26"/>
  <c r="AY43" i="26"/>
  <c r="AX43" i="26"/>
  <c r="AW43" i="26"/>
  <c r="AR43" i="26"/>
  <c r="AS43" i="26" s="1"/>
  <c r="AK43" i="26"/>
  <c r="AZ43" i="26" s="1"/>
  <c r="CV16" i="26"/>
  <c r="CM16" i="26"/>
  <c r="CK16" i="26"/>
  <c r="BJ16" i="26"/>
  <c r="BB16" i="26"/>
  <c r="BD16" i="26" s="1"/>
  <c r="BA16" i="26"/>
  <c r="BG16" i="26" s="1"/>
  <c r="AY16" i="26"/>
  <c r="AX16" i="26"/>
  <c r="AR16" i="26"/>
  <c r="AS16" i="26" s="1"/>
  <c r="AK16" i="26"/>
  <c r="AW16" i="26" s="1"/>
  <c r="CV44" i="26"/>
  <c r="CM44" i="26"/>
  <c r="CK44" i="26"/>
  <c r="BJ44" i="26"/>
  <c r="BB44" i="26"/>
  <c r="BA44" i="26"/>
  <c r="BF44" i="26" s="1"/>
  <c r="AY44" i="26"/>
  <c r="AX44" i="26"/>
  <c r="AR44" i="26"/>
  <c r="AS44" i="26" s="1"/>
  <c r="AK44" i="26"/>
  <c r="AW44" i="26" s="1"/>
  <c r="CV84" i="26"/>
  <c r="CM84" i="26"/>
  <c r="CK84" i="26"/>
  <c r="BJ84" i="26"/>
  <c r="BB84" i="26"/>
  <c r="BD84" i="26" s="1"/>
  <c r="BA84" i="26"/>
  <c r="BF84" i="26" s="1"/>
  <c r="AY84" i="26"/>
  <c r="AX84" i="26"/>
  <c r="AR84" i="26"/>
  <c r="AS84" i="26" s="1"/>
  <c r="AK84" i="26"/>
  <c r="AW84" i="26" s="1"/>
  <c r="CY8" i="26"/>
  <c r="CV8" i="26"/>
  <c r="CM8" i="26"/>
  <c r="CK8" i="26"/>
  <c r="BJ8" i="26"/>
  <c r="BB8" i="26"/>
  <c r="BA8" i="26"/>
  <c r="BG8" i="26" s="1"/>
  <c r="AY8" i="26"/>
  <c r="AX8" i="26"/>
  <c r="AR8" i="26"/>
  <c r="AS8" i="26" s="1"/>
  <c r="AK8" i="26"/>
  <c r="AZ8" i="26" s="1"/>
  <c r="CV2" i="26"/>
  <c r="CM2" i="26"/>
  <c r="CK2" i="26"/>
  <c r="BJ2" i="26"/>
  <c r="BB2" i="26"/>
  <c r="BD2" i="26" s="1"/>
  <c r="BA2" i="26"/>
  <c r="BG2" i="26" s="1"/>
  <c r="AY2" i="26"/>
  <c r="AX2" i="26"/>
  <c r="AR2" i="26"/>
  <c r="AS2" i="26" s="1"/>
  <c r="AK2" i="26"/>
  <c r="AZ2" i="26" s="1"/>
  <c r="CY13" i="26"/>
  <c r="CV13" i="26"/>
  <c r="CM13" i="26"/>
  <c r="CK13" i="26"/>
  <c r="BJ13" i="26"/>
  <c r="BB13" i="26"/>
  <c r="BD13" i="26" s="1"/>
  <c r="BA13" i="26"/>
  <c r="BF13" i="26" s="1"/>
  <c r="AY13" i="26"/>
  <c r="AX13" i="26"/>
  <c r="AR13" i="26"/>
  <c r="AK13" i="26"/>
  <c r="AZ13" i="26" s="1"/>
  <c r="CV45" i="26"/>
  <c r="CS45" i="26"/>
  <c r="CM45" i="26"/>
  <c r="CK45" i="26"/>
  <c r="BJ45" i="26"/>
  <c r="BB45" i="26"/>
  <c r="BD45" i="26" s="1"/>
  <c r="BA45" i="26"/>
  <c r="AY45" i="26"/>
  <c r="AX45" i="26"/>
  <c r="AR45" i="26"/>
  <c r="AS45" i="26" s="1"/>
  <c r="AK45" i="26"/>
  <c r="AW45" i="26" s="1"/>
  <c r="CY78" i="26"/>
  <c r="CV78" i="26"/>
  <c r="CM78" i="26"/>
  <c r="CK78" i="26"/>
  <c r="BJ78" i="26"/>
  <c r="BB78" i="26"/>
  <c r="BD78" i="26" s="1"/>
  <c r="BA78" i="26"/>
  <c r="BF78" i="26" s="1"/>
  <c r="AY78" i="26"/>
  <c r="AX78" i="26"/>
  <c r="AR78" i="26"/>
  <c r="AS78" i="26" s="1"/>
  <c r="AK78" i="26"/>
  <c r="AZ78" i="26" s="1"/>
  <c r="CV40" i="26"/>
  <c r="CM40" i="26"/>
  <c r="CK40" i="26"/>
  <c r="BJ40" i="26"/>
  <c r="BB40" i="26"/>
  <c r="BA40" i="26"/>
  <c r="AY40" i="26"/>
  <c r="AX40" i="26"/>
  <c r="AR40" i="26"/>
  <c r="AS40" i="26" s="1"/>
  <c r="AK40" i="26"/>
  <c r="AZ40" i="26" s="1"/>
  <c r="CY20" i="26"/>
  <c r="CV20" i="26"/>
  <c r="CM20" i="26"/>
  <c r="CK20" i="26"/>
  <c r="BJ20" i="26"/>
  <c r="BB20" i="26"/>
  <c r="BD20" i="26" s="1"/>
  <c r="BA20" i="26"/>
  <c r="BG20" i="26" s="1"/>
  <c r="AY20" i="26"/>
  <c r="AX20" i="26"/>
  <c r="AR20" i="26"/>
  <c r="AK20" i="26"/>
  <c r="AW20" i="26" s="1"/>
  <c r="CY67" i="26"/>
  <c r="CV67" i="26"/>
  <c r="CM67" i="26"/>
  <c r="CK67" i="26"/>
  <c r="BJ67" i="26"/>
  <c r="BB67" i="26"/>
  <c r="BA67" i="26"/>
  <c r="BF67" i="26" s="1"/>
  <c r="AY67" i="26"/>
  <c r="AX67" i="26"/>
  <c r="AR67" i="26"/>
  <c r="AS67" i="26" s="1"/>
  <c r="AK67" i="26"/>
  <c r="AW67" i="26" s="1"/>
  <c r="CV5" i="26"/>
  <c r="CM5" i="26"/>
  <c r="CK5" i="26"/>
  <c r="BJ5" i="26"/>
  <c r="BB5" i="26"/>
  <c r="BA5" i="26"/>
  <c r="BF5" i="26" s="1"/>
  <c r="AY5" i="26"/>
  <c r="AX5" i="26"/>
  <c r="AR5" i="26"/>
  <c r="AS5" i="26" s="1"/>
  <c r="AK5" i="26"/>
  <c r="AW5" i="26" s="1"/>
  <c r="CY52" i="26"/>
  <c r="CV52" i="26"/>
  <c r="CM52" i="26"/>
  <c r="CK52" i="26"/>
  <c r="BJ52" i="26"/>
  <c r="BB52" i="26"/>
  <c r="BD52" i="26" s="1"/>
  <c r="BA52" i="26"/>
  <c r="BG52" i="26" s="1"/>
  <c r="AY52" i="26"/>
  <c r="AX52" i="26"/>
  <c r="AR52" i="26"/>
  <c r="AS52" i="26" s="1"/>
  <c r="AK52" i="26"/>
  <c r="AW52" i="26" s="1"/>
  <c r="CV51" i="26"/>
  <c r="CM51" i="26"/>
  <c r="CK51" i="26"/>
  <c r="BJ51" i="26"/>
  <c r="BB51" i="26"/>
  <c r="BA51" i="26"/>
  <c r="BG51" i="26" s="1"/>
  <c r="AY51" i="26"/>
  <c r="AX51" i="26"/>
  <c r="AR51" i="26"/>
  <c r="AS51" i="26" s="1"/>
  <c r="AK51" i="26"/>
  <c r="AZ51" i="26" s="1"/>
  <c r="CV89" i="26"/>
  <c r="CM89" i="26"/>
  <c r="CK89" i="26"/>
  <c r="BJ89" i="26"/>
  <c r="BB89" i="26"/>
  <c r="BD89" i="26" s="1"/>
  <c r="BA89" i="26"/>
  <c r="BG89" i="26" s="1"/>
  <c r="AY89" i="26"/>
  <c r="AX89" i="26"/>
  <c r="AR89" i="26"/>
  <c r="AK89" i="26"/>
  <c r="AW89" i="26" s="1"/>
  <c r="CY10" i="26"/>
  <c r="CV10" i="26"/>
  <c r="CM10" i="26"/>
  <c r="CK10" i="26"/>
  <c r="BJ10" i="26"/>
  <c r="BB10" i="26"/>
  <c r="BD10" i="26" s="1"/>
  <c r="BA10" i="26"/>
  <c r="AY10" i="26"/>
  <c r="AX10" i="26"/>
  <c r="AR10" i="26"/>
  <c r="AS10" i="26" s="1"/>
  <c r="AK10" i="26"/>
  <c r="AZ10" i="26" s="1"/>
  <c r="CV4" i="26"/>
  <c r="CM4" i="26"/>
  <c r="CK4" i="26"/>
  <c r="BJ4" i="26"/>
  <c r="BB4" i="26"/>
  <c r="BD4" i="26" s="1"/>
  <c r="BA4" i="26"/>
  <c r="AY4" i="26"/>
  <c r="AX4" i="26"/>
  <c r="AR4" i="26"/>
  <c r="AS4" i="26" s="1"/>
  <c r="AK4" i="26"/>
  <c r="AZ4" i="26" s="1"/>
  <c r="CV57" i="26"/>
  <c r="CM57" i="26"/>
  <c r="CK57" i="26"/>
  <c r="BJ57" i="26"/>
  <c r="BB57" i="26"/>
  <c r="BD57" i="26" s="1"/>
  <c r="BA57" i="26"/>
  <c r="BG57" i="26" s="1"/>
  <c r="AY57" i="26"/>
  <c r="AX57" i="26"/>
  <c r="AR57" i="26"/>
  <c r="AK57" i="26"/>
  <c r="AZ57" i="26" s="1"/>
  <c r="CV17" i="26"/>
  <c r="CS17" i="26"/>
  <c r="CQ17" i="26"/>
  <c r="CM17" i="26"/>
  <c r="CK17" i="26"/>
  <c r="BJ17" i="26"/>
  <c r="BB17" i="26"/>
  <c r="BA17" i="26"/>
  <c r="AY17" i="26"/>
  <c r="AX17" i="26"/>
  <c r="AR17" i="26"/>
  <c r="AS17" i="26" s="1"/>
  <c r="AK17" i="26"/>
  <c r="AZ17" i="26" s="1"/>
  <c r="CV21" i="26"/>
  <c r="CM21" i="26"/>
  <c r="CK21" i="26"/>
  <c r="BJ21" i="26"/>
  <c r="BB21" i="26"/>
  <c r="BA21" i="26"/>
  <c r="BG21" i="26" s="1"/>
  <c r="AY21" i="26"/>
  <c r="AX21" i="26"/>
  <c r="AR21" i="26"/>
  <c r="AS21" i="26" s="1"/>
  <c r="AK21" i="26"/>
  <c r="AZ21" i="26" s="1"/>
  <c r="CV7" i="26"/>
  <c r="CQ7" i="26"/>
  <c r="CM7" i="26"/>
  <c r="CK7" i="26"/>
  <c r="BJ7" i="26"/>
  <c r="BB7" i="26"/>
  <c r="BD7" i="26" s="1"/>
  <c r="BA7" i="26"/>
  <c r="AY7" i="26"/>
  <c r="AX7" i="26"/>
  <c r="AR7" i="26"/>
  <c r="AS7" i="26" s="1"/>
  <c r="AK7" i="26"/>
  <c r="AW7" i="26" s="1"/>
  <c r="CV47" i="26"/>
  <c r="CS47" i="26"/>
  <c r="CQ47" i="26"/>
  <c r="CM47" i="26"/>
  <c r="CK47" i="26"/>
  <c r="BJ47" i="26"/>
  <c r="BB47" i="26"/>
  <c r="BD47" i="26" s="1"/>
  <c r="BA47" i="26"/>
  <c r="BG47" i="26" s="1"/>
  <c r="AY47" i="26"/>
  <c r="AX47" i="26"/>
  <c r="AR47" i="26"/>
  <c r="AS47" i="26" s="1"/>
  <c r="AK47" i="26"/>
  <c r="AW47" i="26" s="1"/>
  <c r="CY9" i="26"/>
  <c r="CV9" i="26"/>
  <c r="CS9" i="26"/>
  <c r="CM9" i="26"/>
  <c r="CK9" i="26"/>
  <c r="BJ9" i="26"/>
  <c r="BB9" i="26"/>
  <c r="BD9" i="26" s="1"/>
  <c r="BA9" i="26"/>
  <c r="AY9" i="26"/>
  <c r="AX9" i="26"/>
  <c r="AR9" i="26"/>
  <c r="AS9" i="26" s="1"/>
  <c r="AK9" i="26"/>
  <c r="AZ9" i="26" s="1"/>
  <c r="CV15" i="26"/>
  <c r="CM15" i="26"/>
  <c r="CK15" i="26"/>
  <c r="BJ15" i="26"/>
  <c r="BB15" i="26"/>
  <c r="BD15" i="26" s="1"/>
  <c r="BA15" i="26"/>
  <c r="BF15" i="26" s="1"/>
  <c r="AY15" i="26"/>
  <c r="AX15" i="26"/>
  <c r="AR15" i="26"/>
  <c r="AS15" i="26" s="1"/>
  <c r="AK15" i="26"/>
  <c r="AZ15" i="26" s="1"/>
  <c r="CY29" i="26"/>
  <c r="CV29" i="26"/>
  <c r="CM29" i="26"/>
  <c r="CK29" i="26"/>
  <c r="BJ29" i="26"/>
  <c r="BB29" i="26"/>
  <c r="BA29" i="26"/>
  <c r="AY29" i="26"/>
  <c r="AX29" i="26"/>
  <c r="AR29" i="26"/>
  <c r="AS29" i="26" s="1"/>
  <c r="AK29" i="26"/>
  <c r="AZ29" i="26" s="1"/>
  <c r="BF109" i="25"/>
  <c r="BG109" i="25"/>
  <c r="BH109" i="25"/>
  <c r="BH108" i="25"/>
  <c r="CJ110" i="25"/>
  <c r="CJ109" i="25"/>
  <c r="CJ108" i="25"/>
  <c r="CV95" i="25"/>
  <c r="CM95" i="25"/>
  <c r="CK95" i="25"/>
  <c r="BJ95" i="25"/>
  <c r="BB95" i="25"/>
  <c r="BD95" i="25" s="1"/>
  <c r="BA95" i="25"/>
  <c r="BF95" i="25" s="1"/>
  <c r="AY95" i="25"/>
  <c r="AX95" i="25"/>
  <c r="AR95" i="25"/>
  <c r="AS95" i="25" s="1"/>
  <c r="AK95" i="25"/>
  <c r="BC95" i="25" s="1"/>
  <c r="CY104" i="25"/>
  <c r="CV104" i="25"/>
  <c r="CM104" i="25"/>
  <c r="CK104" i="25"/>
  <c r="BJ104" i="25"/>
  <c r="BB104" i="25"/>
  <c r="BD104" i="25" s="1"/>
  <c r="BA104" i="25"/>
  <c r="AY104" i="25"/>
  <c r="AX104" i="25"/>
  <c r="AW104" i="25"/>
  <c r="AS104" i="25"/>
  <c r="AR104" i="25"/>
  <c r="AK104" i="25"/>
  <c r="AZ104" i="25" s="1"/>
  <c r="CY83" i="25"/>
  <c r="CV83" i="25"/>
  <c r="CM83" i="25"/>
  <c r="CK83" i="25"/>
  <c r="BJ83" i="25"/>
  <c r="BF83" i="25"/>
  <c r="BB83" i="25"/>
  <c r="BD83" i="25" s="1"/>
  <c r="BA83" i="25"/>
  <c r="BG83" i="25" s="1"/>
  <c r="AY83" i="25"/>
  <c r="AX83" i="25"/>
  <c r="AR83" i="25"/>
  <c r="AK83" i="25"/>
  <c r="AZ83" i="25" s="1"/>
  <c r="CV105" i="25"/>
  <c r="CM105" i="25"/>
  <c r="CK105" i="25"/>
  <c r="BJ105" i="25"/>
  <c r="BB105" i="25"/>
  <c r="BD105" i="25" s="1"/>
  <c r="BA105" i="25"/>
  <c r="BI105" i="25" s="1"/>
  <c r="AZ105" i="25"/>
  <c r="AY105" i="25"/>
  <c r="AX105" i="25"/>
  <c r="AS105" i="25"/>
  <c r="AR105" i="25"/>
  <c r="AK105" i="25"/>
  <c r="AW105" i="25" s="1"/>
  <c r="CY106" i="25"/>
  <c r="CV106" i="25"/>
  <c r="CM106" i="25"/>
  <c r="CK106" i="25"/>
  <c r="BJ106" i="25"/>
  <c r="BG106" i="25"/>
  <c r="BF106" i="25"/>
  <c r="BD106" i="25"/>
  <c r="BB106" i="25"/>
  <c r="BA106" i="25"/>
  <c r="AY106" i="25"/>
  <c r="AX106" i="25"/>
  <c r="AR106" i="25"/>
  <c r="AS106" i="25" s="1"/>
  <c r="AK106" i="25"/>
  <c r="BC106" i="25" s="1"/>
  <c r="CY101" i="25"/>
  <c r="CV101" i="25"/>
  <c r="CM101" i="25"/>
  <c r="CK101" i="25"/>
  <c r="BJ101" i="25"/>
  <c r="BB101" i="25"/>
  <c r="BA101" i="25"/>
  <c r="AY101" i="25"/>
  <c r="AX101" i="25"/>
  <c r="AR101" i="25"/>
  <c r="AS101" i="25" s="1"/>
  <c r="AK101" i="25"/>
  <c r="AW101" i="25" s="1"/>
  <c r="CY102" i="25"/>
  <c r="CV102" i="25"/>
  <c r="CM102" i="25"/>
  <c r="CK102" i="25"/>
  <c r="BJ102" i="25"/>
  <c r="BB102" i="25"/>
  <c r="BD102" i="25" s="1"/>
  <c r="BA102" i="25"/>
  <c r="BG102" i="25" s="1"/>
  <c r="AY102" i="25"/>
  <c r="AX102" i="25"/>
  <c r="AR102" i="25"/>
  <c r="BI102" i="25" s="1"/>
  <c r="AK102" i="25"/>
  <c r="AW102" i="25" s="1"/>
  <c r="CY96" i="25"/>
  <c r="CV96" i="25"/>
  <c r="CM96" i="25"/>
  <c r="CK96" i="25"/>
  <c r="BJ96" i="25"/>
  <c r="BB96" i="25"/>
  <c r="BD96" i="25" s="1"/>
  <c r="BA96" i="25"/>
  <c r="BF96" i="25" s="1"/>
  <c r="AY96" i="25"/>
  <c r="AX96" i="25"/>
  <c r="AR96" i="25"/>
  <c r="AS96" i="25" s="1"/>
  <c r="AK96" i="25"/>
  <c r="BC96" i="25" s="1"/>
  <c r="CV90" i="25"/>
  <c r="CS90" i="25"/>
  <c r="CM90" i="25"/>
  <c r="CK90" i="25"/>
  <c r="BJ90" i="25"/>
  <c r="BB90" i="25"/>
  <c r="BD90" i="25" s="1"/>
  <c r="BA90" i="25"/>
  <c r="AY90" i="25"/>
  <c r="AX90" i="25"/>
  <c r="AW90" i="25"/>
  <c r="AS90" i="25"/>
  <c r="AR90" i="25"/>
  <c r="AK90" i="25"/>
  <c r="AZ90" i="25" s="1"/>
  <c r="CV86" i="25"/>
  <c r="CM86" i="25"/>
  <c r="CK86" i="25"/>
  <c r="BJ86" i="25"/>
  <c r="BB86" i="25"/>
  <c r="BD86" i="25" s="1"/>
  <c r="BA86" i="25"/>
  <c r="BG86" i="25" s="1"/>
  <c r="AY86" i="25"/>
  <c r="AX86" i="25"/>
  <c r="AR86" i="25"/>
  <c r="BI86" i="25" s="1"/>
  <c r="AK86" i="25"/>
  <c r="AZ86" i="25" s="1"/>
  <c r="CV78" i="25"/>
  <c r="CM78" i="25"/>
  <c r="CK78" i="25"/>
  <c r="BJ78" i="25"/>
  <c r="BB78" i="25"/>
  <c r="BD78" i="25" s="1"/>
  <c r="BA78" i="25"/>
  <c r="AY78" i="25"/>
  <c r="AX78" i="25"/>
  <c r="AW78" i="25"/>
  <c r="AR78" i="25"/>
  <c r="AS78" i="25" s="1"/>
  <c r="AK78" i="25"/>
  <c r="AZ78" i="25" s="1"/>
  <c r="CV72" i="25"/>
  <c r="CM72" i="25"/>
  <c r="CK72" i="25"/>
  <c r="BJ72" i="25"/>
  <c r="BF72" i="25"/>
  <c r="BB72" i="25"/>
  <c r="BD72" i="25" s="1"/>
  <c r="BA72" i="25"/>
  <c r="AZ72" i="25"/>
  <c r="AY72" i="25"/>
  <c r="AX72" i="25"/>
  <c r="AK72" i="25"/>
  <c r="AW72" i="25" s="1"/>
  <c r="CV94" i="25"/>
  <c r="CM94" i="25"/>
  <c r="CK94" i="25"/>
  <c r="BJ94" i="25"/>
  <c r="BD94" i="25"/>
  <c r="BB94" i="25"/>
  <c r="BA94" i="25"/>
  <c r="BG94" i="25" s="1"/>
  <c r="AY94" i="25"/>
  <c r="AX94" i="25"/>
  <c r="AW94" i="25"/>
  <c r="AR94" i="25"/>
  <c r="AS94" i="25" s="1"/>
  <c r="AK94" i="25"/>
  <c r="BC94" i="25" s="1"/>
  <c r="CY100" i="25"/>
  <c r="CV100" i="25"/>
  <c r="CM100" i="25"/>
  <c r="CK100" i="25"/>
  <c r="BJ100" i="25"/>
  <c r="BB100" i="25"/>
  <c r="BC100" i="25" s="1"/>
  <c r="BA100" i="25"/>
  <c r="BI100" i="25" s="1"/>
  <c r="AZ100" i="25"/>
  <c r="AY100" i="25"/>
  <c r="AX100" i="25"/>
  <c r="AR100" i="25"/>
  <c r="AS100" i="25" s="1"/>
  <c r="AK100" i="25"/>
  <c r="AW100" i="25" s="1"/>
  <c r="CV88" i="25"/>
  <c r="CM88" i="25"/>
  <c r="CK88" i="25"/>
  <c r="BJ88" i="25"/>
  <c r="BF88" i="25"/>
  <c r="BB88" i="25"/>
  <c r="BC88" i="25" s="1"/>
  <c r="BA88" i="25"/>
  <c r="BG88" i="25" s="1"/>
  <c r="AY88" i="25"/>
  <c r="AX88" i="25"/>
  <c r="AR88" i="25"/>
  <c r="AS88" i="25" s="1"/>
  <c r="AK88" i="25"/>
  <c r="AW88" i="25" s="1"/>
  <c r="CV68" i="25"/>
  <c r="CM68" i="25"/>
  <c r="CK68" i="25"/>
  <c r="BJ68" i="25"/>
  <c r="BD68" i="25"/>
  <c r="BB68" i="25"/>
  <c r="BC68" i="25" s="1"/>
  <c r="BA68" i="25"/>
  <c r="BI68" i="25" s="1"/>
  <c r="AZ68" i="25"/>
  <c r="AY68" i="25"/>
  <c r="AX68" i="25"/>
  <c r="AR68" i="25"/>
  <c r="AS68" i="25" s="1"/>
  <c r="AK68" i="25"/>
  <c r="AW68" i="25" s="1"/>
  <c r="CY97" i="25"/>
  <c r="CV97" i="25"/>
  <c r="CM97" i="25"/>
  <c r="CK97" i="25"/>
  <c r="BJ97" i="25"/>
  <c r="BG97" i="25"/>
  <c r="BF97" i="25"/>
  <c r="BB97" i="25"/>
  <c r="BD97" i="25" s="1"/>
  <c r="BA97" i="25"/>
  <c r="AY97" i="25"/>
  <c r="AX97" i="25"/>
  <c r="AS97" i="25"/>
  <c r="AR97" i="25"/>
  <c r="AK97" i="25"/>
  <c r="AW97" i="25" s="1"/>
  <c r="CV84" i="25"/>
  <c r="CM84" i="25"/>
  <c r="CK84" i="25"/>
  <c r="BJ84" i="25"/>
  <c r="BG84" i="25"/>
  <c r="BF84" i="25"/>
  <c r="BB84" i="25"/>
  <c r="BD84" i="25" s="1"/>
  <c r="BA84" i="25"/>
  <c r="AZ84" i="25"/>
  <c r="AY84" i="25"/>
  <c r="AX84" i="25"/>
  <c r="AR84" i="25"/>
  <c r="AS84" i="25" s="1"/>
  <c r="AK84" i="25"/>
  <c r="AW84" i="25" s="1"/>
  <c r="CY48" i="25"/>
  <c r="CV48" i="25"/>
  <c r="CM48" i="25"/>
  <c r="CK48" i="25"/>
  <c r="BJ48" i="25"/>
  <c r="BG48" i="25"/>
  <c r="BB48" i="25"/>
  <c r="BD48" i="25" s="1"/>
  <c r="BA48" i="25"/>
  <c r="BF48" i="25" s="1"/>
  <c r="AY48" i="25"/>
  <c r="AX48" i="25"/>
  <c r="AR48" i="25"/>
  <c r="AS48" i="25" s="1"/>
  <c r="AK48" i="25"/>
  <c r="BC48" i="25" s="1"/>
  <c r="CY70" i="25"/>
  <c r="CV70" i="25"/>
  <c r="CM70" i="25"/>
  <c r="CK70" i="25"/>
  <c r="BJ70" i="25"/>
  <c r="BB70" i="25"/>
  <c r="BD70" i="25" s="1"/>
  <c r="BA70" i="25"/>
  <c r="BG70" i="25" s="1"/>
  <c r="AY70" i="25"/>
  <c r="AX70" i="25"/>
  <c r="AR70" i="25"/>
  <c r="AS70" i="25" s="1"/>
  <c r="AK70" i="25"/>
  <c r="AZ70" i="25" s="1"/>
  <c r="CY79" i="25"/>
  <c r="CV79" i="25"/>
  <c r="CM79" i="25"/>
  <c r="CK79" i="25"/>
  <c r="BJ79" i="25"/>
  <c r="BB79" i="25"/>
  <c r="BD79" i="25" s="1"/>
  <c r="BA79" i="25"/>
  <c r="AY79" i="25"/>
  <c r="AX79" i="25"/>
  <c r="AS79" i="25"/>
  <c r="AR79" i="25"/>
  <c r="AK79" i="25"/>
  <c r="AZ79" i="25" s="1"/>
  <c r="CV99" i="25"/>
  <c r="CM99" i="25"/>
  <c r="CK99" i="25"/>
  <c r="BJ99" i="25"/>
  <c r="BG99" i="25"/>
  <c r="BF99" i="25"/>
  <c r="BB99" i="25"/>
  <c r="BD99" i="25" s="1"/>
  <c r="BA99" i="25"/>
  <c r="AY99" i="25"/>
  <c r="AX99" i="25"/>
  <c r="AS99" i="25"/>
  <c r="AR99" i="25"/>
  <c r="BI99" i="25" s="1"/>
  <c r="AK99" i="25"/>
  <c r="AZ99" i="25" s="1"/>
  <c r="CV69" i="25"/>
  <c r="CM69" i="25"/>
  <c r="CK69" i="25"/>
  <c r="BJ69" i="25"/>
  <c r="BB69" i="25"/>
  <c r="BD69" i="25" s="1"/>
  <c r="BA69" i="25"/>
  <c r="AY69" i="25"/>
  <c r="AX69" i="25"/>
  <c r="AW69" i="25"/>
  <c r="AS69" i="25"/>
  <c r="AR69" i="25"/>
  <c r="AK69" i="25"/>
  <c r="AZ69" i="25" s="1"/>
  <c r="CV98" i="25"/>
  <c r="CM98" i="25"/>
  <c r="CK98" i="25"/>
  <c r="BJ98" i="25"/>
  <c r="BC98" i="25"/>
  <c r="BB98" i="25"/>
  <c r="BD98" i="25" s="1"/>
  <c r="BA98" i="25"/>
  <c r="BG98" i="25" s="1"/>
  <c r="AY98" i="25"/>
  <c r="AX98" i="25"/>
  <c r="AS98" i="25"/>
  <c r="AR98" i="25"/>
  <c r="AK98" i="25"/>
  <c r="AZ98" i="25" s="1"/>
  <c r="CY93" i="25"/>
  <c r="CV93" i="25"/>
  <c r="CM93" i="25"/>
  <c r="CK93" i="25"/>
  <c r="BJ93" i="25"/>
  <c r="BC93" i="25"/>
  <c r="BB93" i="25"/>
  <c r="BD93" i="25" s="1"/>
  <c r="BA93" i="25"/>
  <c r="BI93" i="25" s="1"/>
  <c r="AY93" i="25"/>
  <c r="AX93" i="25"/>
  <c r="AR93" i="25"/>
  <c r="AS93" i="25" s="1"/>
  <c r="AK93" i="25"/>
  <c r="AZ93" i="25" s="1"/>
  <c r="CV52" i="25"/>
  <c r="CM52" i="25"/>
  <c r="CK52" i="25"/>
  <c r="BJ52" i="25"/>
  <c r="BG52" i="25"/>
  <c r="BF52" i="25"/>
  <c r="BD52" i="25"/>
  <c r="BB52" i="25"/>
  <c r="BA52" i="25"/>
  <c r="AY52" i="25"/>
  <c r="AX52" i="25"/>
  <c r="AR52" i="25"/>
  <c r="AS52" i="25" s="1"/>
  <c r="AK52" i="25"/>
  <c r="BC52" i="25" s="1"/>
  <c r="CY74" i="25"/>
  <c r="CV74" i="25"/>
  <c r="CM74" i="25"/>
  <c r="CK74" i="25"/>
  <c r="BJ74" i="25"/>
  <c r="BB74" i="25"/>
  <c r="BA74" i="25"/>
  <c r="AY74" i="25"/>
  <c r="AX74" i="25"/>
  <c r="AR74" i="25"/>
  <c r="AS74" i="25" s="1"/>
  <c r="AK74" i="25"/>
  <c r="AW74" i="25" s="1"/>
  <c r="CY71" i="25"/>
  <c r="CV71" i="25"/>
  <c r="CM71" i="25"/>
  <c r="CK71" i="25"/>
  <c r="BJ71" i="25"/>
  <c r="BB71" i="25"/>
  <c r="BD71" i="25" s="1"/>
  <c r="BA71" i="25"/>
  <c r="BG71" i="25" s="1"/>
  <c r="AY71" i="25"/>
  <c r="AX71" i="25"/>
  <c r="AR71" i="25"/>
  <c r="BI71" i="25" s="1"/>
  <c r="AK71" i="25"/>
  <c r="AW71" i="25" s="1"/>
  <c r="CY91" i="25"/>
  <c r="CV91" i="25"/>
  <c r="CM91" i="25"/>
  <c r="CK91" i="25"/>
  <c r="BJ91" i="25"/>
  <c r="BB91" i="25"/>
  <c r="BD91" i="25" s="1"/>
  <c r="BA91" i="25"/>
  <c r="BF91" i="25" s="1"/>
  <c r="AY91" i="25"/>
  <c r="AX91" i="25"/>
  <c r="AR91" i="25"/>
  <c r="AS91" i="25" s="1"/>
  <c r="AK91" i="25"/>
  <c r="BC91" i="25" s="1"/>
  <c r="CY85" i="25"/>
  <c r="CV85" i="25"/>
  <c r="CM85" i="25"/>
  <c r="CK85" i="25"/>
  <c r="BJ85" i="25"/>
  <c r="BB85" i="25"/>
  <c r="BD85" i="25" s="1"/>
  <c r="BA85" i="25"/>
  <c r="AY85" i="25"/>
  <c r="AX85" i="25"/>
  <c r="AW85" i="25"/>
  <c r="AS85" i="25"/>
  <c r="AR85" i="25"/>
  <c r="AK85" i="25"/>
  <c r="AZ85" i="25" s="1"/>
  <c r="CV63" i="25"/>
  <c r="CM63" i="25"/>
  <c r="CK63" i="25"/>
  <c r="BJ63" i="25"/>
  <c r="BB63" i="25"/>
  <c r="BD63" i="25" s="1"/>
  <c r="BA63" i="25"/>
  <c r="BG63" i="25" s="1"/>
  <c r="AY63" i="25"/>
  <c r="AX63" i="25"/>
  <c r="AR63" i="25"/>
  <c r="BI63" i="25" s="1"/>
  <c r="AK63" i="25"/>
  <c r="AZ63" i="25" s="1"/>
  <c r="CY92" i="25"/>
  <c r="CV92" i="25"/>
  <c r="CM92" i="25"/>
  <c r="CK92" i="25"/>
  <c r="BJ92" i="25"/>
  <c r="BB92" i="25"/>
  <c r="BD92" i="25" s="1"/>
  <c r="BA92" i="25"/>
  <c r="AY92" i="25"/>
  <c r="AX92" i="25"/>
  <c r="AW92" i="25"/>
  <c r="AS92" i="25"/>
  <c r="AR92" i="25"/>
  <c r="AK92" i="25"/>
  <c r="AZ92" i="25" s="1"/>
  <c r="CY81" i="25"/>
  <c r="CV81" i="25"/>
  <c r="CM81" i="25"/>
  <c r="CK81" i="25"/>
  <c r="BJ81" i="25"/>
  <c r="BF81" i="25"/>
  <c r="BB81" i="25"/>
  <c r="BD81" i="25" s="1"/>
  <c r="BA81" i="25"/>
  <c r="BG81" i="25" s="1"/>
  <c r="AY81" i="25"/>
  <c r="AX81" i="25"/>
  <c r="AR81" i="25"/>
  <c r="AS81" i="25" s="1"/>
  <c r="AK81" i="25"/>
  <c r="CV89" i="25"/>
  <c r="CM89" i="25"/>
  <c r="CK89" i="25"/>
  <c r="BJ89" i="25"/>
  <c r="BC89" i="25"/>
  <c r="BB89" i="25"/>
  <c r="BD89" i="25" s="1"/>
  <c r="BA89" i="25"/>
  <c r="BI89" i="25" s="1"/>
  <c r="AY89" i="25"/>
  <c r="AX89" i="25"/>
  <c r="AR89" i="25"/>
  <c r="AS89" i="25" s="1"/>
  <c r="AK89" i="25"/>
  <c r="AZ89" i="25" s="1"/>
  <c r="CY65" i="25"/>
  <c r="CV65" i="25"/>
  <c r="CM65" i="25"/>
  <c r="CK65" i="25"/>
  <c r="BJ65" i="25"/>
  <c r="BG65" i="25"/>
  <c r="BF65" i="25"/>
  <c r="BB65" i="25"/>
  <c r="BA65" i="25"/>
  <c r="AY65" i="25"/>
  <c r="AX65" i="25"/>
  <c r="AR65" i="25"/>
  <c r="AS65" i="25" s="1"/>
  <c r="AK65" i="25"/>
  <c r="AZ65" i="25" s="1"/>
  <c r="CY75" i="25"/>
  <c r="CV75" i="25"/>
  <c r="CM75" i="25"/>
  <c r="CK75" i="25"/>
  <c r="BJ75" i="25"/>
  <c r="BB75" i="25"/>
  <c r="BD75" i="25" s="1"/>
  <c r="BA75" i="25"/>
  <c r="AY75" i="25"/>
  <c r="AX75" i="25"/>
  <c r="AS75" i="25"/>
  <c r="AR75" i="25"/>
  <c r="AK75" i="25"/>
  <c r="AW75" i="25" s="1"/>
  <c r="CY60" i="25"/>
  <c r="CV60" i="25"/>
  <c r="CM60" i="25"/>
  <c r="CK60" i="25"/>
  <c r="BJ60" i="25"/>
  <c r="BB60" i="25"/>
  <c r="BC60" i="25" s="1"/>
  <c r="BA60" i="25"/>
  <c r="BF60" i="25" s="1"/>
  <c r="AZ60" i="25"/>
  <c r="AY60" i="25"/>
  <c r="AX60" i="25"/>
  <c r="AW60" i="25"/>
  <c r="CY50" i="25"/>
  <c r="CV50" i="25"/>
  <c r="CM50" i="25"/>
  <c r="CK50" i="25"/>
  <c r="BJ50" i="25"/>
  <c r="BB50" i="25"/>
  <c r="BD50" i="25" s="1"/>
  <c r="BA50" i="25"/>
  <c r="BI50" i="25" s="1"/>
  <c r="AZ50" i="25"/>
  <c r="AY50" i="25"/>
  <c r="AX50" i="25"/>
  <c r="AW50" i="25"/>
  <c r="AS50" i="25"/>
  <c r="AR50" i="25"/>
  <c r="AK50" i="25"/>
  <c r="CV64" i="25"/>
  <c r="CM64" i="25"/>
  <c r="CK64" i="25"/>
  <c r="BJ64" i="25"/>
  <c r="BG64" i="25"/>
  <c r="BF64" i="25"/>
  <c r="BC64" i="25"/>
  <c r="BB64" i="25"/>
  <c r="BD64" i="25" s="1"/>
  <c r="BA64" i="25"/>
  <c r="AY64" i="25"/>
  <c r="AX64" i="25"/>
  <c r="AS64" i="25"/>
  <c r="AR64" i="25"/>
  <c r="AK64" i="25"/>
  <c r="AZ64" i="25" s="1"/>
  <c r="CY87" i="25"/>
  <c r="CV87" i="25"/>
  <c r="CM87" i="25"/>
  <c r="CK87" i="25"/>
  <c r="BJ87" i="25"/>
  <c r="BD87" i="25"/>
  <c r="BB87" i="25"/>
  <c r="BA87" i="25"/>
  <c r="BI87" i="25" s="1"/>
  <c r="AY87" i="25"/>
  <c r="AX87" i="25"/>
  <c r="AR87" i="25"/>
  <c r="AS87" i="25" s="1"/>
  <c r="AK87" i="25"/>
  <c r="BC87" i="25" s="1"/>
  <c r="CV82" i="25"/>
  <c r="CS82" i="25"/>
  <c r="CQ82" i="25"/>
  <c r="CM82" i="25"/>
  <c r="CK82" i="25"/>
  <c r="BJ82" i="25"/>
  <c r="BB82" i="25"/>
  <c r="BD82" i="25" s="1"/>
  <c r="BA82" i="25"/>
  <c r="BG82" i="25" s="1"/>
  <c r="AY82" i="25"/>
  <c r="AX82" i="25"/>
  <c r="AR82" i="25"/>
  <c r="BI82" i="25" s="1"/>
  <c r="AK82" i="25"/>
  <c r="AW82" i="25" s="1"/>
  <c r="CV103" i="25"/>
  <c r="CK103" i="25"/>
  <c r="BJ103" i="25"/>
  <c r="BD103" i="25"/>
  <c r="BB103" i="25"/>
  <c r="BA103" i="25"/>
  <c r="AY103" i="25"/>
  <c r="AX103" i="25"/>
  <c r="AR103" i="25"/>
  <c r="AS103" i="25" s="1"/>
  <c r="AK103" i="25"/>
  <c r="AW103" i="25" s="1"/>
  <c r="CV67" i="25"/>
  <c r="CM67" i="25"/>
  <c r="CK67" i="25"/>
  <c r="BJ67" i="25"/>
  <c r="BG67" i="25"/>
  <c r="BF67" i="25"/>
  <c r="BB67" i="25"/>
  <c r="BA67" i="25"/>
  <c r="AY67" i="25"/>
  <c r="AX67" i="25"/>
  <c r="AW67" i="25"/>
  <c r="AR67" i="25"/>
  <c r="AS67" i="25" s="1"/>
  <c r="AK67" i="25"/>
  <c r="AZ67" i="25" s="1"/>
  <c r="CV58" i="25"/>
  <c r="CM58" i="25"/>
  <c r="CK58" i="25"/>
  <c r="BJ58" i="25"/>
  <c r="BB58" i="25"/>
  <c r="BC58" i="25" s="1"/>
  <c r="BA58" i="25"/>
  <c r="AZ58" i="25"/>
  <c r="AY58" i="25"/>
  <c r="AX58" i="25"/>
  <c r="AS58" i="25"/>
  <c r="AR58" i="25"/>
  <c r="AK58" i="25"/>
  <c r="AW58" i="25" s="1"/>
  <c r="CY59" i="25"/>
  <c r="CV59" i="25"/>
  <c r="CM59" i="25"/>
  <c r="CK59" i="25"/>
  <c r="BJ59" i="25"/>
  <c r="BF59" i="25"/>
  <c r="BB59" i="25"/>
  <c r="BD59" i="25" s="1"/>
  <c r="BA59" i="25"/>
  <c r="BG59" i="25" s="1"/>
  <c r="AY59" i="25"/>
  <c r="AX59" i="25"/>
  <c r="AS59" i="25"/>
  <c r="AR59" i="25"/>
  <c r="AK59" i="25"/>
  <c r="AW59" i="25" s="1"/>
  <c r="CY53" i="25"/>
  <c r="CV53" i="25"/>
  <c r="CM53" i="25"/>
  <c r="CK53" i="25"/>
  <c r="BJ53" i="25"/>
  <c r="BB53" i="25"/>
  <c r="BD53" i="25" s="1"/>
  <c r="BA53" i="25"/>
  <c r="BF53" i="25" s="1"/>
  <c r="AY53" i="25"/>
  <c r="AX53" i="25"/>
  <c r="AR53" i="25"/>
  <c r="AS53" i="25" s="1"/>
  <c r="AK53" i="25"/>
  <c r="CY80" i="25"/>
  <c r="CV80" i="25"/>
  <c r="CM80" i="25"/>
  <c r="CK80" i="25"/>
  <c r="BJ80" i="25"/>
  <c r="BB80" i="25"/>
  <c r="BD80" i="25" s="1"/>
  <c r="BA80" i="25"/>
  <c r="BI80" i="25" s="1"/>
  <c r="AZ80" i="25"/>
  <c r="AY80" i="25"/>
  <c r="AX80" i="25"/>
  <c r="AS80" i="25"/>
  <c r="AR80" i="25"/>
  <c r="AK80" i="25"/>
  <c r="AW80" i="25" s="1"/>
  <c r="CV33" i="25"/>
  <c r="CM33" i="25"/>
  <c r="CK33" i="25"/>
  <c r="BJ33" i="25"/>
  <c r="BB33" i="25"/>
  <c r="BD33" i="25" s="1"/>
  <c r="BA33" i="25"/>
  <c r="BG33" i="25" s="1"/>
  <c r="AY33" i="25"/>
  <c r="AX33" i="25"/>
  <c r="AR33" i="25"/>
  <c r="AK33" i="25"/>
  <c r="AZ33" i="25" s="1"/>
  <c r="CY54" i="25"/>
  <c r="CV54" i="25"/>
  <c r="CM54" i="25"/>
  <c r="CK54" i="25"/>
  <c r="BJ54" i="25"/>
  <c r="BB54" i="25"/>
  <c r="BD54" i="25" s="1"/>
  <c r="BA54" i="25"/>
  <c r="BI54" i="25" s="1"/>
  <c r="AZ54" i="25"/>
  <c r="AY54" i="25"/>
  <c r="AX54" i="25"/>
  <c r="AW54" i="25"/>
  <c r="AS54" i="25"/>
  <c r="AR54" i="25"/>
  <c r="AK54" i="25"/>
  <c r="CY73" i="25"/>
  <c r="CV73" i="25"/>
  <c r="CM73" i="25"/>
  <c r="CK73" i="25"/>
  <c r="BJ73" i="25"/>
  <c r="BG73" i="25"/>
  <c r="BF73" i="25"/>
  <c r="BD73" i="25"/>
  <c r="BB73" i="25"/>
  <c r="BA73" i="25"/>
  <c r="AY73" i="25"/>
  <c r="AX73" i="25"/>
  <c r="AR73" i="25"/>
  <c r="AS73" i="25" s="1"/>
  <c r="AK73" i="25"/>
  <c r="BC73" i="25" s="1"/>
  <c r="CY77" i="25"/>
  <c r="CV77" i="25"/>
  <c r="CQ77" i="25"/>
  <c r="CM77" i="25"/>
  <c r="CK77" i="25"/>
  <c r="BJ77" i="25"/>
  <c r="BB77" i="25"/>
  <c r="BD77" i="25" s="1"/>
  <c r="BA77" i="25"/>
  <c r="AY77" i="25"/>
  <c r="AX77" i="25"/>
  <c r="AS77" i="25"/>
  <c r="AR77" i="25"/>
  <c r="AK77" i="25"/>
  <c r="AW77" i="25" s="1"/>
  <c r="CV57" i="25"/>
  <c r="CM57" i="25"/>
  <c r="CK57" i="25"/>
  <c r="BJ57" i="25"/>
  <c r="BB57" i="25"/>
  <c r="BD57" i="25" s="1"/>
  <c r="BA57" i="25"/>
  <c r="BG57" i="25" s="1"/>
  <c r="AY57" i="25"/>
  <c r="AX57" i="25"/>
  <c r="AS57" i="25"/>
  <c r="AR57" i="25"/>
  <c r="AK57" i="25"/>
  <c r="AW57" i="25" s="1"/>
  <c r="CY56" i="25"/>
  <c r="CV56" i="25"/>
  <c r="CM56" i="25"/>
  <c r="CK56" i="25"/>
  <c r="BJ56" i="25"/>
  <c r="BB56" i="25"/>
  <c r="BD56" i="25" s="1"/>
  <c r="BA56" i="25"/>
  <c r="BF56" i="25" s="1"/>
  <c r="AY56" i="25"/>
  <c r="AX56" i="25"/>
  <c r="AR56" i="25"/>
  <c r="AS56" i="25" s="1"/>
  <c r="AK56" i="25"/>
  <c r="CV76" i="25"/>
  <c r="CM76" i="25"/>
  <c r="CK76" i="25"/>
  <c r="BJ76" i="25"/>
  <c r="BB76" i="25"/>
  <c r="BD76" i="25" s="1"/>
  <c r="BA76" i="25"/>
  <c r="BF76" i="25" s="1"/>
  <c r="AZ76" i="25"/>
  <c r="AY76" i="25"/>
  <c r="AX76" i="25"/>
  <c r="AR76" i="25"/>
  <c r="AK76" i="25"/>
  <c r="CV62" i="25"/>
  <c r="CM62" i="25"/>
  <c r="CK62" i="25"/>
  <c r="BJ62" i="25"/>
  <c r="BD62" i="25"/>
  <c r="BB62" i="25"/>
  <c r="BA62" i="25"/>
  <c r="BF62" i="25" s="1"/>
  <c r="AY62" i="25"/>
  <c r="AX62" i="25"/>
  <c r="AR62" i="25"/>
  <c r="AS62" i="25" s="1"/>
  <c r="AK62" i="25"/>
  <c r="CV49" i="25"/>
  <c r="CM49" i="25"/>
  <c r="CK49" i="25"/>
  <c r="BJ49" i="25"/>
  <c r="BD49" i="25"/>
  <c r="BB49" i="25"/>
  <c r="BA49" i="25"/>
  <c r="BF49" i="25" s="1"/>
  <c r="AZ49" i="25"/>
  <c r="AY49" i="25"/>
  <c r="AX49" i="25"/>
  <c r="AW49" i="25"/>
  <c r="AR49" i="25"/>
  <c r="AK49" i="25"/>
  <c r="CV39" i="25"/>
  <c r="CM39" i="25"/>
  <c r="CK39" i="25"/>
  <c r="BJ39" i="25"/>
  <c r="BB39" i="25"/>
  <c r="BD39" i="25" s="1"/>
  <c r="BA39" i="25"/>
  <c r="BF39" i="25" s="1"/>
  <c r="AY39" i="25"/>
  <c r="AX39" i="25"/>
  <c r="AR39" i="25"/>
  <c r="AS39" i="25" s="1"/>
  <c r="AK39" i="25"/>
  <c r="CV61" i="25"/>
  <c r="CM61" i="25"/>
  <c r="CK61" i="25"/>
  <c r="BJ61" i="25"/>
  <c r="BI61" i="25"/>
  <c r="BG61" i="25"/>
  <c r="BD61" i="25"/>
  <c r="BB61" i="25"/>
  <c r="BA61" i="25"/>
  <c r="BF61" i="25" s="1"/>
  <c r="AY61" i="25"/>
  <c r="AX61" i="25"/>
  <c r="AR61" i="25"/>
  <c r="AS61" i="25" s="1"/>
  <c r="CY40" i="25"/>
  <c r="CV40" i="25"/>
  <c r="CM40" i="25"/>
  <c r="CK40" i="25"/>
  <c r="BJ40" i="25"/>
  <c r="BD40" i="25"/>
  <c r="BC40" i="25"/>
  <c r="BB40" i="25"/>
  <c r="BA40" i="25"/>
  <c r="BI40" i="25" s="1"/>
  <c r="AY40" i="25"/>
  <c r="AX40" i="25"/>
  <c r="AR40" i="25"/>
  <c r="AS40" i="25" s="1"/>
  <c r="AK40" i="25"/>
  <c r="AZ40" i="25" s="1"/>
  <c r="CY55" i="25"/>
  <c r="CV55" i="25"/>
  <c r="CM55" i="25"/>
  <c r="CK55" i="25"/>
  <c r="BJ55" i="25"/>
  <c r="BG55" i="25"/>
  <c r="BF55" i="25"/>
  <c r="BB55" i="25"/>
  <c r="BA55" i="25"/>
  <c r="AY55" i="25"/>
  <c r="AX55" i="25"/>
  <c r="AR55" i="25"/>
  <c r="AS55" i="25" s="1"/>
  <c r="AK55" i="25"/>
  <c r="AZ55" i="25" s="1"/>
  <c r="CV51" i="25"/>
  <c r="CM51" i="25"/>
  <c r="CK51" i="25"/>
  <c r="BJ51" i="25"/>
  <c r="BB51" i="25"/>
  <c r="BA51" i="25"/>
  <c r="AY51" i="25"/>
  <c r="AX51" i="25"/>
  <c r="AS51" i="25"/>
  <c r="AR51" i="25"/>
  <c r="AK51" i="25"/>
  <c r="AW51" i="25" s="1"/>
  <c r="CV42" i="25"/>
  <c r="CM42" i="25"/>
  <c r="CK42" i="25"/>
  <c r="BJ42" i="25"/>
  <c r="BG42" i="25"/>
  <c r="BB42" i="25"/>
  <c r="BA42" i="25"/>
  <c r="BF42" i="25" s="1"/>
  <c r="AY42" i="25"/>
  <c r="AX42" i="25"/>
  <c r="AW42" i="25"/>
  <c r="AR42" i="25"/>
  <c r="AS42" i="25" s="1"/>
  <c r="AK42" i="25"/>
  <c r="AZ42" i="25" s="1"/>
  <c r="CY34" i="25"/>
  <c r="CV34" i="25"/>
  <c r="CM34" i="25"/>
  <c r="CK34" i="25"/>
  <c r="BJ34" i="25"/>
  <c r="BB34" i="25"/>
  <c r="BD34" i="25" s="1"/>
  <c r="BA34" i="25"/>
  <c r="BI34" i="25" s="1"/>
  <c r="AZ34" i="25"/>
  <c r="AY34" i="25"/>
  <c r="AX34" i="25"/>
  <c r="AR34" i="25"/>
  <c r="AS34" i="25" s="1"/>
  <c r="AK34" i="25"/>
  <c r="AW34" i="25" s="1"/>
  <c r="CV45" i="25"/>
  <c r="CM45" i="25"/>
  <c r="CK45" i="25"/>
  <c r="BJ45" i="25"/>
  <c r="BF45" i="25"/>
  <c r="BB45" i="25"/>
  <c r="BD45" i="25" s="1"/>
  <c r="BA45" i="25"/>
  <c r="BG45" i="25" s="1"/>
  <c r="AY45" i="25"/>
  <c r="AX45" i="25"/>
  <c r="AS45" i="25"/>
  <c r="AR45" i="25"/>
  <c r="AK45" i="25"/>
  <c r="AW45" i="25" s="1"/>
  <c r="CY35" i="25"/>
  <c r="CV35" i="25"/>
  <c r="CM35" i="25"/>
  <c r="CK35" i="25"/>
  <c r="BJ35" i="25"/>
  <c r="BB35" i="25"/>
  <c r="BD35" i="25" s="1"/>
  <c r="BA35" i="25"/>
  <c r="BF35" i="25" s="1"/>
  <c r="AY35" i="25"/>
  <c r="AX35" i="25"/>
  <c r="AR35" i="25"/>
  <c r="AS35" i="25" s="1"/>
  <c r="AK35" i="25"/>
  <c r="CY29" i="25"/>
  <c r="CV29" i="25"/>
  <c r="CM29" i="25"/>
  <c r="CK29" i="25"/>
  <c r="BJ29" i="25"/>
  <c r="BB29" i="25"/>
  <c r="BD29" i="25" s="1"/>
  <c r="BA29" i="25"/>
  <c r="BI29" i="25" s="1"/>
  <c r="AZ29" i="25"/>
  <c r="AY29" i="25"/>
  <c r="AX29" i="25"/>
  <c r="AW29" i="25"/>
  <c r="AS29" i="25"/>
  <c r="AR29" i="25"/>
  <c r="AK29" i="25"/>
  <c r="CV10" i="25"/>
  <c r="CM10" i="25"/>
  <c r="CK10" i="25"/>
  <c r="BJ10" i="25"/>
  <c r="BB10" i="25"/>
  <c r="BD10" i="25" s="1"/>
  <c r="BA10" i="25"/>
  <c r="BG10" i="25" s="1"/>
  <c r="AY10" i="25"/>
  <c r="AX10" i="25"/>
  <c r="AR10" i="25"/>
  <c r="AK10" i="25"/>
  <c r="AZ10" i="25" s="1"/>
  <c r="CV8" i="25"/>
  <c r="CM8" i="25"/>
  <c r="CK8" i="25"/>
  <c r="BJ8" i="25"/>
  <c r="BB8" i="25"/>
  <c r="BD8" i="25" s="1"/>
  <c r="BA8" i="25"/>
  <c r="BI8" i="25" s="1"/>
  <c r="AZ8" i="25"/>
  <c r="AY8" i="25"/>
  <c r="AX8" i="25"/>
  <c r="AW8" i="25"/>
  <c r="AR8" i="25"/>
  <c r="AS8" i="25" s="1"/>
  <c r="AK8" i="25"/>
  <c r="CY44" i="25"/>
  <c r="CV44" i="25"/>
  <c r="CM44" i="25"/>
  <c r="CK44" i="25"/>
  <c r="BJ44" i="25"/>
  <c r="BG44" i="25"/>
  <c r="BF44" i="25"/>
  <c r="BB44" i="25"/>
  <c r="BD44" i="25" s="1"/>
  <c r="BA44" i="25"/>
  <c r="AY44" i="25"/>
  <c r="AX44" i="25"/>
  <c r="AS44" i="25"/>
  <c r="AR44" i="25"/>
  <c r="AK44" i="25"/>
  <c r="AZ44" i="25" s="1"/>
  <c r="CV43" i="25"/>
  <c r="CM43" i="25"/>
  <c r="CK43" i="25"/>
  <c r="BJ43" i="25"/>
  <c r="BB43" i="25"/>
  <c r="BD43" i="25" s="1"/>
  <c r="BA43" i="25"/>
  <c r="AY43" i="25"/>
  <c r="AX43" i="25"/>
  <c r="AR43" i="25"/>
  <c r="AS43" i="25" s="1"/>
  <c r="AK43" i="25"/>
  <c r="AZ43" i="25" s="1"/>
  <c r="CV66" i="25"/>
  <c r="CM66" i="25"/>
  <c r="CK66" i="25"/>
  <c r="BJ66" i="25"/>
  <c r="BB66" i="25"/>
  <c r="BD66" i="25" s="1"/>
  <c r="BA66" i="25"/>
  <c r="BG66" i="25" s="1"/>
  <c r="AY66" i="25"/>
  <c r="AX66" i="25"/>
  <c r="AW66" i="25"/>
  <c r="AS66" i="25"/>
  <c r="AR66" i="25"/>
  <c r="BI66" i="25" s="1"/>
  <c r="AK66" i="25"/>
  <c r="AZ66" i="25" s="1"/>
  <c r="CY36" i="25"/>
  <c r="CV36" i="25"/>
  <c r="CM36" i="25"/>
  <c r="CK36" i="25"/>
  <c r="BJ36" i="25"/>
  <c r="BB36" i="25"/>
  <c r="BD36" i="25" s="1"/>
  <c r="BA36" i="25"/>
  <c r="BI36" i="25" s="1"/>
  <c r="AZ36" i="25"/>
  <c r="AY36" i="25"/>
  <c r="AX36" i="25"/>
  <c r="AR36" i="25"/>
  <c r="AS36" i="25" s="1"/>
  <c r="AK36" i="25"/>
  <c r="AW36" i="25" s="1"/>
  <c r="CY38" i="25"/>
  <c r="CV38" i="25"/>
  <c r="CM38" i="25"/>
  <c r="CK38" i="25"/>
  <c r="BJ38" i="25"/>
  <c r="BG38" i="25"/>
  <c r="BF38" i="25"/>
  <c r="BB38" i="25"/>
  <c r="BC38" i="25" s="1"/>
  <c r="BA38" i="25"/>
  <c r="AY38" i="25"/>
  <c r="AX38" i="25"/>
  <c r="AR38" i="25"/>
  <c r="AS38" i="25" s="1"/>
  <c r="AK38" i="25"/>
  <c r="AZ38" i="25" s="1"/>
  <c r="CY23" i="25"/>
  <c r="CV23" i="25"/>
  <c r="CM23" i="25"/>
  <c r="CK23" i="25"/>
  <c r="BJ23" i="25"/>
  <c r="BG23" i="25"/>
  <c r="BB23" i="25"/>
  <c r="BD23" i="25" s="1"/>
  <c r="BA23" i="25"/>
  <c r="AY23" i="25"/>
  <c r="AX23" i="25"/>
  <c r="AR23" i="25"/>
  <c r="AS23" i="25" s="1"/>
  <c r="AK23" i="25"/>
  <c r="AW23" i="25" s="1"/>
  <c r="CV25" i="25"/>
  <c r="CM25" i="25"/>
  <c r="CK25" i="25"/>
  <c r="BJ25" i="25"/>
  <c r="BG25" i="25"/>
  <c r="BF25" i="25"/>
  <c r="BB25" i="25"/>
  <c r="BD25" i="25" s="1"/>
  <c r="BA25" i="25"/>
  <c r="AY25" i="25"/>
  <c r="AX25" i="25"/>
  <c r="AS25" i="25"/>
  <c r="AR25" i="25"/>
  <c r="BI25" i="25" s="1"/>
  <c r="AK25" i="25"/>
  <c r="AW25" i="25" s="1"/>
  <c r="CY32" i="25"/>
  <c r="CV32" i="25"/>
  <c r="CM32" i="25"/>
  <c r="CK32" i="25"/>
  <c r="BJ32" i="25"/>
  <c r="BB32" i="25"/>
  <c r="BD32" i="25" s="1"/>
  <c r="BA32" i="25"/>
  <c r="BF32" i="25" s="1"/>
  <c r="AY32" i="25"/>
  <c r="AX32" i="25"/>
  <c r="AR32" i="25"/>
  <c r="AS32" i="25" s="1"/>
  <c r="AK32" i="25"/>
  <c r="BC32" i="25" s="1"/>
  <c r="CV28" i="25"/>
  <c r="CM28" i="25"/>
  <c r="CK28" i="25"/>
  <c r="BJ28" i="25"/>
  <c r="BB28" i="25"/>
  <c r="BD28" i="25" s="1"/>
  <c r="BA28" i="25"/>
  <c r="BF28" i="25" s="1"/>
  <c r="AY28" i="25"/>
  <c r="AX28" i="25"/>
  <c r="AW28" i="25"/>
  <c r="AR28" i="25"/>
  <c r="AS28" i="25" s="1"/>
  <c r="AK28" i="25"/>
  <c r="BC28" i="25" s="1"/>
  <c r="CV47" i="25"/>
  <c r="CM47" i="25"/>
  <c r="CK47" i="25"/>
  <c r="BJ47" i="25"/>
  <c r="BB47" i="25"/>
  <c r="BD47" i="25" s="1"/>
  <c r="BA47" i="25"/>
  <c r="BF47" i="25" s="1"/>
  <c r="AY47" i="25"/>
  <c r="AX47" i="25"/>
  <c r="AR47" i="25"/>
  <c r="AS47" i="25" s="1"/>
  <c r="AK47" i="25"/>
  <c r="BC47" i="25" s="1"/>
  <c r="CV16" i="25"/>
  <c r="CM16" i="25"/>
  <c r="CK16" i="25"/>
  <c r="BJ16" i="25"/>
  <c r="BB16" i="25"/>
  <c r="BD16" i="25" s="1"/>
  <c r="BA16" i="25"/>
  <c r="BF16" i="25" s="1"/>
  <c r="AZ16" i="25"/>
  <c r="AY16" i="25"/>
  <c r="AX16" i="25"/>
  <c r="AW16" i="25"/>
  <c r="AR16" i="25"/>
  <c r="BI16" i="25" s="1"/>
  <c r="AK16" i="25"/>
  <c r="CY26" i="25"/>
  <c r="CV26" i="25"/>
  <c r="CM26" i="25"/>
  <c r="CK26" i="25"/>
  <c r="BJ26" i="25"/>
  <c r="BB26" i="25"/>
  <c r="BD26" i="25" s="1"/>
  <c r="BA26" i="25"/>
  <c r="BG26" i="25" s="1"/>
  <c r="AY26" i="25"/>
  <c r="AX26" i="25"/>
  <c r="AR26" i="25"/>
  <c r="AK26" i="25"/>
  <c r="AZ26" i="25" s="1"/>
  <c r="CV11" i="25"/>
  <c r="CM11" i="25"/>
  <c r="CK11" i="25"/>
  <c r="BJ11" i="25"/>
  <c r="BB11" i="25"/>
  <c r="BD11" i="25" s="1"/>
  <c r="BA11" i="25"/>
  <c r="AY11" i="25"/>
  <c r="AX11" i="25"/>
  <c r="AW11" i="25"/>
  <c r="AR11" i="25"/>
  <c r="AS11" i="25" s="1"/>
  <c r="AK11" i="25"/>
  <c r="AZ11" i="25" s="1"/>
  <c r="CY19" i="25"/>
  <c r="CV19" i="25"/>
  <c r="CM19" i="25"/>
  <c r="CK19" i="25"/>
  <c r="BJ19" i="25"/>
  <c r="BF19" i="25"/>
  <c r="BB19" i="25"/>
  <c r="BD19" i="25" s="1"/>
  <c r="BA19" i="25"/>
  <c r="BG19" i="25" s="1"/>
  <c r="AY19" i="25"/>
  <c r="AX19" i="25"/>
  <c r="AS19" i="25"/>
  <c r="AR19" i="25"/>
  <c r="AK19" i="25"/>
  <c r="AZ19" i="25" s="1"/>
  <c r="CV24" i="25"/>
  <c r="CS24" i="25"/>
  <c r="CM24" i="25"/>
  <c r="CK24" i="25"/>
  <c r="BJ24" i="25"/>
  <c r="BD24" i="25"/>
  <c r="BB24" i="25"/>
  <c r="BA24" i="25"/>
  <c r="AY24" i="25"/>
  <c r="AX24" i="25"/>
  <c r="AR24" i="25"/>
  <c r="AS24" i="25" s="1"/>
  <c r="AK24" i="25"/>
  <c r="BC24" i="25" s="1"/>
  <c r="CY27" i="25"/>
  <c r="CV27" i="25"/>
  <c r="CM27" i="25"/>
  <c r="CK27" i="25"/>
  <c r="BJ27" i="25"/>
  <c r="BB27" i="25"/>
  <c r="BA27" i="25"/>
  <c r="BG27" i="25" s="1"/>
  <c r="AY27" i="25"/>
  <c r="AX27" i="25"/>
  <c r="AW27" i="25"/>
  <c r="AR27" i="25"/>
  <c r="AS27" i="25" s="1"/>
  <c r="AK27" i="25"/>
  <c r="AZ27" i="25" s="1"/>
  <c r="CV41" i="25"/>
  <c r="CM41" i="25"/>
  <c r="CK41" i="25"/>
  <c r="BJ41" i="25"/>
  <c r="BB41" i="25"/>
  <c r="BA41" i="25"/>
  <c r="AY41" i="25"/>
  <c r="AX41" i="25"/>
  <c r="AS41" i="25"/>
  <c r="AR41" i="25"/>
  <c r="AK41" i="25"/>
  <c r="AW41" i="25" s="1"/>
  <c r="CY20" i="25"/>
  <c r="CV20" i="25"/>
  <c r="CM20" i="25"/>
  <c r="CK20" i="25"/>
  <c r="BJ20" i="25"/>
  <c r="BB20" i="25"/>
  <c r="BD20" i="25" s="1"/>
  <c r="BA20" i="25"/>
  <c r="BG20" i="25" s="1"/>
  <c r="AY20" i="25"/>
  <c r="AX20" i="25"/>
  <c r="AS20" i="25"/>
  <c r="AR20" i="25"/>
  <c r="AK20" i="25"/>
  <c r="AW20" i="25" s="1"/>
  <c r="CY46" i="25"/>
  <c r="CV46" i="25"/>
  <c r="CM46" i="25"/>
  <c r="CK46" i="25"/>
  <c r="BJ46" i="25"/>
  <c r="BD46" i="25"/>
  <c r="BB46" i="25"/>
  <c r="BA46" i="25"/>
  <c r="BF46" i="25" s="1"/>
  <c r="AY46" i="25"/>
  <c r="AX46" i="25"/>
  <c r="AR46" i="25"/>
  <c r="AS46" i="25" s="1"/>
  <c r="AK46" i="25"/>
  <c r="CV37" i="25"/>
  <c r="CM37" i="25"/>
  <c r="CK37" i="25"/>
  <c r="BJ37" i="25"/>
  <c r="BD37" i="25"/>
  <c r="BB37" i="25"/>
  <c r="BA37" i="25"/>
  <c r="BF37" i="25" s="1"/>
  <c r="AZ37" i="25"/>
  <c r="AY37" i="25"/>
  <c r="AX37" i="25"/>
  <c r="AW37" i="25"/>
  <c r="AR37" i="25"/>
  <c r="AK37" i="25"/>
  <c r="CV7" i="25"/>
  <c r="CM7" i="25"/>
  <c r="CK7" i="25"/>
  <c r="BJ7" i="25"/>
  <c r="BB7" i="25"/>
  <c r="BD7" i="25" s="1"/>
  <c r="BA7" i="25"/>
  <c r="BF7" i="25" s="1"/>
  <c r="AY7" i="25"/>
  <c r="AX7" i="25"/>
  <c r="AR7" i="25"/>
  <c r="AS7" i="25" s="1"/>
  <c r="AK7" i="25"/>
  <c r="CY21" i="25"/>
  <c r="CV21" i="25"/>
  <c r="CM21" i="25"/>
  <c r="CK21" i="25"/>
  <c r="BJ21" i="25"/>
  <c r="BB21" i="25"/>
  <c r="BD21" i="25" s="1"/>
  <c r="BA21" i="25"/>
  <c r="BI21" i="25" s="1"/>
  <c r="AZ21" i="25"/>
  <c r="AY21" i="25"/>
  <c r="AX21" i="25"/>
  <c r="AW21" i="25"/>
  <c r="AS21" i="25"/>
  <c r="AR21" i="25"/>
  <c r="AK21" i="25"/>
  <c r="CV14" i="25"/>
  <c r="CM14" i="25"/>
  <c r="CK14" i="25"/>
  <c r="BJ14" i="25"/>
  <c r="BB14" i="25"/>
  <c r="BD14" i="25" s="1"/>
  <c r="BA14" i="25"/>
  <c r="BG14" i="25" s="1"/>
  <c r="AY14" i="25"/>
  <c r="AX14" i="25"/>
  <c r="AR14" i="25"/>
  <c r="AK14" i="25"/>
  <c r="AZ14" i="25" s="1"/>
  <c r="CV13" i="25"/>
  <c r="CM13" i="25"/>
  <c r="CK13" i="25"/>
  <c r="BJ13" i="25"/>
  <c r="BB13" i="25"/>
  <c r="BD13" i="25" s="1"/>
  <c r="BA13" i="25"/>
  <c r="BI13" i="25" s="1"/>
  <c r="AZ13" i="25"/>
  <c r="AY13" i="25"/>
  <c r="AX13" i="25"/>
  <c r="AW13" i="25"/>
  <c r="AR13" i="25"/>
  <c r="AS13" i="25" s="1"/>
  <c r="AK13" i="25"/>
  <c r="CV9" i="25"/>
  <c r="CM9" i="25"/>
  <c r="CK9" i="25"/>
  <c r="BJ9" i="25"/>
  <c r="BI9" i="25"/>
  <c r="BB9" i="25"/>
  <c r="BD9" i="25" s="1"/>
  <c r="BA9" i="25"/>
  <c r="BG9" i="25" s="1"/>
  <c r="AY9" i="25"/>
  <c r="AX9" i="25"/>
  <c r="AR9" i="25"/>
  <c r="AS9" i="25" s="1"/>
  <c r="AK9" i="25"/>
  <c r="AZ9" i="25" s="1"/>
  <c r="CY31" i="25"/>
  <c r="CV31" i="25"/>
  <c r="CM31" i="25"/>
  <c r="CK31" i="25"/>
  <c r="BJ31" i="25"/>
  <c r="BG31" i="25"/>
  <c r="BB31" i="25"/>
  <c r="BD31" i="25" s="1"/>
  <c r="BA31" i="25"/>
  <c r="BI31" i="25" s="1"/>
  <c r="AZ31" i="25"/>
  <c r="AY31" i="25"/>
  <c r="AX31" i="25"/>
  <c r="AR31" i="25"/>
  <c r="AS31" i="25" s="1"/>
  <c r="AK31" i="25"/>
  <c r="AW31" i="25" s="1"/>
  <c r="CV4" i="25"/>
  <c r="CM4" i="25"/>
  <c r="CK4" i="25"/>
  <c r="BJ4" i="25"/>
  <c r="BG4" i="25"/>
  <c r="BF4" i="25"/>
  <c r="BB4" i="25"/>
  <c r="BD4" i="25" s="1"/>
  <c r="BA4" i="25"/>
  <c r="AY4" i="25"/>
  <c r="AX4" i="25"/>
  <c r="AR4" i="25"/>
  <c r="BI4" i="25" s="1"/>
  <c r="AK4" i="25"/>
  <c r="AZ4" i="25" s="1"/>
  <c r="CV12" i="25"/>
  <c r="CM12" i="25"/>
  <c r="CK12" i="25"/>
  <c r="BJ12" i="25"/>
  <c r="BG12" i="25"/>
  <c r="BB12" i="25"/>
  <c r="BD12" i="25" s="1"/>
  <c r="BA12" i="25"/>
  <c r="AY12" i="25"/>
  <c r="AX12" i="25"/>
  <c r="AW12" i="25"/>
  <c r="AR12" i="25"/>
  <c r="AS12" i="25" s="1"/>
  <c r="AK12" i="25"/>
  <c r="AZ12" i="25" s="1"/>
  <c r="CV18" i="25"/>
  <c r="CM18" i="25"/>
  <c r="CK18" i="25"/>
  <c r="BJ18" i="25"/>
  <c r="BC18" i="25"/>
  <c r="BB18" i="25"/>
  <c r="BD18" i="25" s="1"/>
  <c r="BA18" i="25"/>
  <c r="BG18" i="25" s="1"/>
  <c r="AY18" i="25"/>
  <c r="AX18" i="25"/>
  <c r="AW18" i="25"/>
  <c r="AS18" i="25"/>
  <c r="AR18" i="25"/>
  <c r="AK18" i="25"/>
  <c r="AZ18" i="25" s="1"/>
  <c r="CV17" i="25"/>
  <c r="CS17" i="25"/>
  <c r="CQ17" i="25"/>
  <c r="CM17" i="25"/>
  <c r="CK17" i="25"/>
  <c r="BJ17" i="25"/>
  <c r="BB17" i="25"/>
  <c r="BC17" i="25" s="1"/>
  <c r="BA17" i="25"/>
  <c r="BI17" i="25" s="1"/>
  <c r="AZ17" i="25"/>
  <c r="AY17" i="25"/>
  <c r="AX17" i="25"/>
  <c r="AS17" i="25"/>
  <c r="AR17" i="25"/>
  <c r="AK17" i="25"/>
  <c r="AW17" i="25" s="1"/>
  <c r="CV15" i="25"/>
  <c r="CM15" i="25"/>
  <c r="CK15" i="25"/>
  <c r="BJ15" i="25"/>
  <c r="BG15" i="25"/>
  <c r="BF15" i="25"/>
  <c r="BD15" i="25"/>
  <c r="BB15" i="25"/>
  <c r="BC15" i="25" s="1"/>
  <c r="BA15" i="25"/>
  <c r="AY15" i="25"/>
  <c r="AX15" i="25"/>
  <c r="AW15" i="25"/>
  <c r="AR15" i="25"/>
  <c r="AS15" i="25" s="1"/>
  <c r="AK15" i="25"/>
  <c r="AZ15" i="25" s="1"/>
  <c r="CV2" i="25"/>
  <c r="CQ2" i="25"/>
  <c r="CM2" i="25"/>
  <c r="CK2" i="25"/>
  <c r="BJ2" i="25"/>
  <c r="BG2" i="25"/>
  <c r="BF2" i="25"/>
  <c r="BB2" i="25"/>
  <c r="BD2" i="25" s="1"/>
  <c r="BA2" i="25"/>
  <c r="AY2" i="25"/>
  <c r="AX2" i="25"/>
  <c r="AR2" i="25"/>
  <c r="AS2" i="25" s="1"/>
  <c r="AK2" i="25"/>
  <c r="AW2" i="25" s="1"/>
  <c r="CV30" i="25"/>
  <c r="CS30" i="25"/>
  <c r="CQ30" i="25"/>
  <c r="CM30" i="25"/>
  <c r="CK30" i="25"/>
  <c r="BJ30" i="25"/>
  <c r="BB30" i="25"/>
  <c r="BD30" i="25" s="1"/>
  <c r="BA30" i="25"/>
  <c r="AY30" i="25"/>
  <c r="AX30" i="25"/>
  <c r="AW30" i="25"/>
  <c r="AS30" i="25"/>
  <c r="AR30" i="25"/>
  <c r="AK30" i="25"/>
  <c r="AZ30" i="25" s="1"/>
  <c r="CV3" i="25"/>
  <c r="CM3" i="25"/>
  <c r="CK3" i="25"/>
  <c r="BJ3" i="25"/>
  <c r="BB3" i="25"/>
  <c r="BD3" i="25" s="1"/>
  <c r="BA3" i="25"/>
  <c r="BG3" i="25" s="1"/>
  <c r="AY3" i="25"/>
  <c r="AX3" i="25"/>
  <c r="AR3" i="25"/>
  <c r="AS3" i="25" s="1"/>
  <c r="AK3" i="25"/>
  <c r="AZ3" i="25" s="1"/>
  <c r="CY22" i="25"/>
  <c r="CV22" i="25"/>
  <c r="CS22" i="25"/>
  <c r="CM22" i="25"/>
  <c r="CK22" i="25"/>
  <c r="BJ22" i="25"/>
  <c r="BB22" i="25"/>
  <c r="BD22" i="25" s="1"/>
  <c r="BA22" i="25"/>
  <c r="BI22" i="25" s="1"/>
  <c r="AZ22" i="25"/>
  <c r="AY22" i="25"/>
  <c r="AX22" i="25"/>
  <c r="AR22" i="25"/>
  <c r="AS22" i="25" s="1"/>
  <c r="AK22" i="25"/>
  <c r="AW22" i="25" s="1"/>
  <c r="CV5" i="25"/>
  <c r="CM5" i="25"/>
  <c r="CK5" i="25"/>
  <c r="BJ5" i="25"/>
  <c r="BG5" i="25"/>
  <c r="BB5" i="25"/>
  <c r="BD5" i="25" s="1"/>
  <c r="BA5" i="25"/>
  <c r="BF5" i="25" s="1"/>
  <c r="AY5" i="25"/>
  <c r="AX5" i="25"/>
  <c r="AW5" i="25"/>
  <c r="AR5" i="25"/>
  <c r="AS5" i="25" s="1"/>
  <c r="AK5" i="25"/>
  <c r="CY6" i="25"/>
  <c r="CV6" i="25"/>
  <c r="CM6" i="25"/>
  <c r="CK6" i="25"/>
  <c r="BJ6" i="25"/>
  <c r="BD6" i="25"/>
  <c r="BB6" i="25"/>
  <c r="BC6" i="25" s="1"/>
  <c r="BA6" i="25"/>
  <c r="BI6" i="25" s="1"/>
  <c r="AY6" i="25"/>
  <c r="AX6" i="25"/>
  <c r="AS6" i="25"/>
  <c r="AR6" i="25"/>
  <c r="AK6" i="25"/>
  <c r="AW6" i="25" s="1"/>
  <c r="CY149" i="24"/>
  <c r="CY148" i="24"/>
  <c r="CY127" i="24"/>
  <c r="CY126" i="24"/>
  <c r="CY128" i="24" s="1"/>
  <c r="CV150" i="24"/>
  <c r="CV149" i="24"/>
  <c r="CV148" i="24"/>
  <c r="CV128" i="24"/>
  <c r="CV127" i="24"/>
  <c r="CV126" i="24"/>
  <c r="CY57" i="24"/>
  <c r="CY59" i="24" s="1"/>
  <c r="CY58" i="24"/>
  <c r="CY87" i="24"/>
  <c r="CY86" i="24"/>
  <c r="CV88" i="24"/>
  <c r="CV87" i="24"/>
  <c r="CV86" i="24"/>
  <c r="CV58" i="24"/>
  <c r="CV57" i="24"/>
  <c r="CV59" i="24" s="1"/>
  <c r="CY33" i="24"/>
  <c r="CY32" i="24"/>
  <c r="CY34" i="24" s="1"/>
  <c r="CV33" i="24"/>
  <c r="CV32" i="24"/>
  <c r="CV34" i="24" s="1"/>
  <c r="CY13" i="24"/>
  <c r="CY12" i="24"/>
  <c r="CV13" i="24"/>
  <c r="CV12" i="24"/>
  <c r="CV14" i="24" s="1"/>
  <c r="CU146" i="24"/>
  <c r="CL146" i="24"/>
  <c r="CJ146" i="24"/>
  <c r="BI146" i="24"/>
  <c r="BB146" i="24"/>
  <c r="BD146" i="24" s="1"/>
  <c r="BA146" i="24"/>
  <c r="AY146" i="24"/>
  <c r="AX146" i="24"/>
  <c r="AR146" i="24"/>
  <c r="AS146" i="24" s="1"/>
  <c r="AK146" i="24"/>
  <c r="AW146" i="24" s="1"/>
  <c r="CU145" i="24"/>
  <c r="CL145" i="24"/>
  <c r="CJ145" i="24"/>
  <c r="BI145" i="24"/>
  <c r="BB145" i="24"/>
  <c r="BD145" i="24" s="1"/>
  <c r="BA145" i="24"/>
  <c r="BF145" i="24" s="1"/>
  <c r="AY145" i="24"/>
  <c r="AX145" i="24"/>
  <c r="AR145" i="24"/>
  <c r="AS145" i="24" s="1"/>
  <c r="AK145" i="24"/>
  <c r="AZ145" i="24" s="1"/>
  <c r="CX144" i="24"/>
  <c r="CU144" i="24"/>
  <c r="CL144" i="24"/>
  <c r="CJ144" i="24"/>
  <c r="BI144" i="24"/>
  <c r="BB144" i="24"/>
  <c r="BA144" i="24"/>
  <c r="BF144" i="24" s="1"/>
  <c r="AY144" i="24"/>
  <c r="AX144" i="24"/>
  <c r="AR144" i="24"/>
  <c r="AS144" i="24" s="1"/>
  <c r="AK144" i="24"/>
  <c r="AZ144" i="24" s="1"/>
  <c r="CU143" i="24"/>
  <c r="CL143" i="24"/>
  <c r="CJ143" i="24"/>
  <c r="BI143" i="24"/>
  <c r="BB143" i="24"/>
  <c r="BD143" i="24" s="1"/>
  <c r="BA143" i="24"/>
  <c r="BG143" i="24" s="1"/>
  <c r="AY143" i="24"/>
  <c r="AX143" i="24"/>
  <c r="AR143" i="24"/>
  <c r="AS143" i="24" s="1"/>
  <c r="AK143" i="24"/>
  <c r="AW143" i="24" s="1"/>
  <c r="CX142" i="24"/>
  <c r="CU142" i="24"/>
  <c r="CL142" i="24"/>
  <c r="CJ142" i="24"/>
  <c r="BI142" i="24"/>
  <c r="BB142" i="24"/>
  <c r="BD142" i="24" s="1"/>
  <c r="BA142" i="24"/>
  <c r="BF142" i="24" s="1"/>
  <c r="AY142" i="24"/>
  <c r="AX142" i="24"/>
  <c r="AR142" i="24"/>
  <c r="AS142" i="24" s="1"/>
  <c r="AK142" i="24"/>
  <c r="AZ142" i="24" s="1"/>
  <c r="CX141" i="24"/>
  <c r="CU141" i="24"/>
  <c r="CL141" i="24"/>
  <c r="CJ141" i="24"/>
  <c r="BI141" i="24"/>
  <c r="BB141" i="24"/>
  <c r="BD141" i="24" s="1"/>
  <c r="BA141" i="24"/>
  <c r="AY141" i="24"/>
  <c r="AX141" i="24"/>
  <c r="AR141" i="24"/>
  <c r="AS141" i="24" s="1"/>
  <c r="AK141" i="24"/>
  <c r="AW141" i="24" s="1"/>
  <c r="CX140" i="24"/>
  <c r="CU140" i="24"/>
  <c r="CL140" i="24"/>
  <c r="CJ140" i="24"/>
  <c r="BI140" i="24"/>
  <c r="BB140" i="24"/>
  <c r="BA140" i="24"/>
  <c r="BG140" i="24" s="1"/>
  <c r="AY140" i="24"/>
  <c r="AX140" i="24"/>
  <c r="AR140" i="24"/>
  <c r="AK140" i="24"/>
  <c r="AZ140" i="24" s="1"/>
  <c r="CU139" i="24"/>
  <c r="CL139" i="24"/>
  <c r="CJ139" i="24"/>
  <c r="BI139" i="24"/>
  <c r="BB139" i="24"/>
  <c r="BD139" i="24" s="1"/>
  <c r="BA139" i="24"/>
  <c r="BF139" i="24" s="1"/>
  <c r="AY139" i="24"/>
  <c r="AX139" i="24"/>
  <c r="AR139" i="24"/>
  <c r="AS139" i="24" s="1"/>
  <c r="AK139" i="24"/>
  <c r="AZ139" i="24" s="1"/>
  <c r="CX138" i="24"/>
  <c r="CU138" i="24"/>
  <c r="CL138" i="24"/>
  <c r="CJ138" i="24"/>
  <c r="BI138" i="24"/>
  <c r="BB138" i="24"/>
  <c r="BD138" i="24" s="1"/>
  <c r="BA138" i="24"/>
  <c r="BF138" i="24" s="1"/>
  <c r="AY138" i="24"/>
  <c r="AX138" i="24"/>
  <c r="AR138" i="24"/>
  <c r="AS138" i="24" s="1"/>
  <c r="AK138" i="24"/>
  <c r="CU137" i="24"/>
  <c r="CL137" i="24"/>
  <c r="CJ137" i="24"/>
  <c r="BI137" i="24"/>
  <c r="BB137" i="24"/>
  <c r="BD137" i="24" s="1"/>
  <c r="BA137" i="24"/>
  <c r="BG137" i="24" s="1"/>
  <c r="AY137" i="24"/>
  <c r="AX137" i="24"/>
  <c r="AR137" i="24"/>
  <c r="AS137" i="24" s="1"/>
  <c r="AK137" i="24"/>
  <c r="AW137" i="24" s="1"/>
  <c r="CU136" i="24"/>
  <c r="CL136" i="24"/>
  <c r="CJ136" i="24"/>
  <c r="BI136" i="24"/>
  <c r="BB136" i="24"/>
  <c r="BD136" i="24" s="1"/>
  <c r="BA136" i="24"/>
  <c r="BF136" i="24" s="1"/>
  <c r="AY136" i="24"/>
  <c r="AX136" i="24"/>
  <c r="AR136" i="24"/>
  <c r="AS136" i="24" s="1"/>
  <c r="AK136" i="24"/>
  <c r="CX135" i="24"/>
  <c r="CU135" i="24"/>
  <c r="CL135" i="24"/>
  <c r="CJ135" i="24"/>
  <c r="BI135" i="24"/>
  <c r="BB135" i="24"/>
  <c r="BD135" i="24" s="1"/>
  <c r="BA135" i="24"/>
  <c r="BF135" i="24" s="1"/>
  <c r="AY135" i="24"/>
  <c r="AX135" i="24"/>
  <c r="AR135" i="24"/>
  <c r="AS135" i="24" s="1"/>
  <c r="AK135" i="24"/>
  <c r="AW135" i="24" s="1"/>
  <c r="CX134" i="24"/>
  <c r="CU134" i="24"/>
  <c r="CL134" i="24"/>
  <c r="CJ134" i="24"/>
  <c r="BI134" i="24"/>
  <c r="BB134" i="24"/>
  <c r="BD134" i="24" s="1"/>
  <c r="BA134" i="24"/>
  <c r="BG134" i="24" s="1"/>
  <c r="AY134" i="24"/>
  <c r="AX134" i="24"/>
  <c r="AR134" i="24"/>
  <c r="AS134" i="24" s="1"/>
  <c r="AK134" i="24"/>
  <c r="AW134" i="24" s="1"/>
  <c r="CX133" i="24"/>
  <c r="CU133" i="24"/>
  <c r="CL133" i="24"/>
  <c r="CJ133" i="24"/>
  <c r="BI133" i="24"/>
  <c r="BB133" i="24"/>
  <c r="BD133" i="24" s="1"/>
  <c r="BA133" i="24"/>
  <c r="BF133" i="24" s="1"/>
  <c r="AY133" i="24"/>
  <c r="AX133" i="24"/>
  <c r="AR133" i="24"/>
  <c r="AS133" i="24" s="1"/>
  <c r="AK133" i="24"/>
  <c r="AZ133" i="24" s="1"/>
  <c r="CU124" i="24"/>
  <c r="CL124" i="24"/>
  <c r="CJ124" i="24"/>
  <c r="BI124" i="24"/>
  <c r="BB124" i="24"/>
  <c r="BD124" i="24" s="1"/>
  <c r="BA124" i="24"/>
  <c r="BG124" i="24" s="1"/>
  <c r="AY124" i="24"/>
  <c r="AX124" i="24"/>
  <c r="AR124" i="24"/>
  <c r="AS124" i="24" s="1"/>
  <c r="AK124" i="24"/>
  <c r="AW124" i="24" s="1"/>
  <c r="CU123" i="24"/>
  <c r="CL123" i="24"/>
  <c r="CJ123" i="24"/>
  <c r="BI123" i="24"/>
  <c r="BB123" i="24"/>
  <c r="BD123" i="24" s="1"/>
  <c r="BA123" i="24"/>
  <c r="BG123" i="24" s="1"/>
  <c r="AY123" i="24"/>
  <c r="AX123" i="24"/>
  <c r="AR123" i="24"/>
  <c r="AS123" i="24" s="1"/>
  <c r="AK123" i="24"/>
  <c r="AW123" i="24" s="1"/>
  <c r="CU122" i="24"/>
  <c r="CL122" i="24"/>
  <c r="CJ122" i="24"/>
  <c r="BI122" i="24"/>
  <c r="BB122" i="24"/>
  <c r="BD122" i="24" s="1"/>
  <c r="BA122" i="24"/>
  <c r="AY122" i="24"/>
  <c r="AX122" i="24"/>
  <c r="AR122" i="24"/>
  <c r="AS122" i="24" s="1"/>
  <c r="CU121" i="24"/>
  <c r="CL121" i="24"/>
  <c r="CJ121" i="24"/>
  <c r="BI121" i="24"/>
  <c r="BB121" i="24"/>
  <c r="BA121" i="24"/>
  <c r="BG121" i="24" s="1"/>
  <c r="AY121" i="24"/>
  <c r="AX121" i="24"/>
  <c r="AR121" i="24"/>
  <c r="AS121" i="24" s="1"/>
  <c r="AK121" i="24"/>
  <c r="AZ121" i="24" s="1"/>
  <c r="CU120" i="24"/>
  <c r="CL120" i="24"/>
  <c r="CJ120" i="24"/>
  <c r="BI120" i="24"/>
  <c r="BB120" i="24"/>
  <c r="BD120" i="24" s="1"/>
  <c r="BA120" i="24"/>
  <c r="BG120" i="24" s="1"/>
  <c r="AY120" i="24"/>
  <c r="AX120" i="24"/>
  <c r="AR120" i="24"/>
  <c r="AS120" i="24" s="1"/>
  <c r="AK120" i="24"/>
  <c r="AZ120" i="24" s="1"/>
  <c r="CX119" i="24"/>
  <c r="CU119" i="24"/>
  <c r="CL119" i="24"/>
  <c r="CJ119" i="24"/>
  <c r="BI119" i="24"/>
  <c r="BB119" i="24"/>
  <c r="BD119" i="24" s="1"/>
  <c r="BA119" i="24"/>
  <c r="BG119" i="24" s="1"/>
  <c r="AY119" i="24"/>
  <c r="AX119" i="24"/>
  <c r="AR119" i="24"/>
  <c r="AS119" i="24" s="1"/>
  <c r="AK119" i="24"/>
  <c r="AZ119" i="24" s="1"/>
  <c r="CU118" i="24"/>
  <c r="CL118" i="24"/>
  <c r="CJ118" i="24"/>
  <c r="BI118" i="24"/>
  <c r="BB118" i="24"/>
  <c r="BD118" i="24" s="1"/>
  <c r="BA118" i="24"/>
  <c r="AY118" i="24"/>
  <c r="AX118" i="24"/>
  <c r="AR118" i="24"/>
  <c r="AS118" i="24" s="1"/>
  <c r="AK118" i="24"/>
  <c r="AZ118" i="24" s="1"/>
  <c r="CX117" i="24"/>
  <c r="CU117" i="24"/>
  <c r="CL117" i="24"/>
  <c r="CJ117" i="24"/>
  <c r="BI117" i="24"/>
  <c r="BB117" i="24"/>
  <c r="BA117" i="24"/>
  <c r="BG117" i="24" s="1"/>
  <c r="AY117" i="24"/>
  <c r="AX117" i="24"/>
  <c r="AR117" i="24"/>
  <c r="AK117" i="24"/>
  <c r="AZ117" i="24" s="1"/>
  <c r="CU116" i="24"/>
  <c r="CL116" i="24"/>
  <c r="CJ116" i="24"/>
  <c r="BI116" i="24"/>
  <c r="BB116" i="24"/>
  <c r="BD116" i="24" s="1"/>
  <c r="BA116" i="24"/>
  <c r="AY116" i="24"/>
  <c r="AX116" i="24"/>
  <c r="AR116" i="24"/>
  <c r="AS116" i="24" s="1"/>
  <c r="AK116" i="24"/>
  <c r="AZ116" i="24" s="1"/>
  <c r="CU115" i="24"/>
  <c r="CL115" i="24"/>
  <c r="CJ115" i="24"/>
  <c r="BI115" i="24"/>
  <c r="BB115" i="24"/>
  <c r="BD115" i="24" s="1"/>
  <c r="BA115" i="24"/>
  <c r="BF115" i="24" s="1"/>
  <c r="AY115" i="24"/>
  <c r="AX115" i="24"/>
  <c r="AR115" i="24"/>
  <c r="AS115" i="24" s="1"/>
  <c r="AK115" i="24"/>
  <c r="AZ115" i="24" s="1"/>
  <c r="CU114" i="24"/>
  <c r="CL114" i="24"/>
  <c r="CJ114" i="24"/>
  <c r="BI114" i="24"/>
  <c r="BB114" i="24"/>
  <c r="BD114" i="24" s="1"/>
  <c r="BA114" i="24"/>
  <c r="AY114" i="24"/>
  <c r="AX114" i="24"/>
  <c r="AR114" i="24"/>
  <c r="AS114" i="24" s="1"/>
  <c r="AK114" i="24"/>
  <c r="AW114" i="24" s="1"/>
  <c r="CX113" i="24"/>
  <c r="CU113" i="24"/>
  <c r="CL113" i="24"/>
  <c r="CJ113" i="24"/>
  <c r="BI113" i="24"/>
  <c r="BB113" i="24"/>
  <c r="BA113" i="24"/>
  <c r="BF113" i="24" s="1"/>
  <c r="AY113" i="24"/>
  <c r="AX113" i="24"/>
  <c r="AR113" i="24"/>
  <c r="AK113" i="24"/>
  <c r="AZ113" i="24" s="1"/>
  <c r="CU112" i="24"/>
  <c r="CL112" i="24"/>
  <c r="CJ112" i="24"/>
  <c r="BI112" i="24"/>
  <c r="BB112" i="24"/>
  <c r="BA112" i="24"/>
  <c r="AY112" i="24"/>
  <c r="AX112" i="24"/>
  <c r="AR112" i="24"/>
  <c r="AS112" i="24" s="1"/>
  <c r="AK112" i="24"/>
  <c r="AZ112" i="24" s="1"/>
  <c r="CU111" i="24"/>
  <c r="CL111" i="24"/>
  <c r="CJ111" i="24"/>
  <c r="BI111" i="24"/>
  <c r="BB111" i="24"/>
  <c r="BA111" i="24"/>
  <c r="BG111" i="24" s="1"/>
  <c r="AY111" i="24"/>
  <c r="AX111" i="24"/>
  <c r="AR111" i="24"/>
  <c r="AK111" i="24"/>
  <c r="AZ111" i="24" s="1"/>
  <c r="CX110" i="24"/>
  <c r="CU110" i="24"/>
  <c r="CL110" i="24"/>
  <c r="CJ110" i="24"/>
  <c r="BI110" i="24"/>
  <c r="BB110" i="24"/>
  <c r="BD110" i="24" s="1"/>
  <c r="BA110" i="24"/>
  <c r="BG110" i="24" s="1"/>
  <c r="AY110" i="24"/>
  <c r="AX110" i="24"/>
  <c r="AR110" i="24"/>
  <c r="AS110" i="24" s="1"/>
  <c r="AK110" i="24"/>
  <c r="AW110" i="24" s="1"/>
  <c r="CU109" i="24"/>
  <c r="CL109" i="24"/>
  <c r="CJ109" i="24"/>
  <c r="BI109" i="24"/>
  <c r="BB109" i="24"/>
  <c r="BD109" i="24" s="1"/>
  <c r="BA109" i="24"/>
  <c r="AY109" i="24"/>
  <c r="AX109" i="24"/>
  <c r="AR109" i="24"/>
  <c r="AS109" i="24" s="1"/>
  <c r="AK109" i="24"/>
  <c r="AW109" i="24" s="1"/>
  <c r="CU108" i="24"/>
  <c r="CL108" i="24"/>
  <c r="CJ108" i="24"/>
  <c r="BI108" i="24"/>
  <c r="BB108" i="24"/>
  <c r="BD108" i="24" s="1"/>
  <c r="BA108" i="24"/>
  <c r="BG108" i="24" s="1"/>
  <c r="AY108" i="24"/>
  <c r="AX108" i="24"/>
  <c r="AR108" i="24"/>
  <c r="AS108" i="24" s="1"/>
  <c r="AK108" i="24"/>
  <c r="AW108" i="24" s="1"/>
  <c r="CX107" i="24"/>
  <c r="CU107" i="24"/>
  <c r="CL107" i="24"/>
  <c r="CJ107" i="24"/>
  <c r="BI107" i="24"/>
  <c r="BB107" i="24"/>
  <c r="BD107" i="24" s="1"/>
  <c r="BA107" i="24"/>
  <c r="BF107" i="24" s="1"/>
  <c r="AY107" i="24"/>
  <c r="AX107" i="24"/>
  <c r="AR107" i="24"/>
  <c r="AS107" i="24" s="1"/>
  <c r="AK107" i="24"/>
  <c r="AZ107" i="24" s="1"/>
  <c r="CU106" i="24"/>
  <c r="CL106" i="24"/>
  <c r="CJ106" i="24"/>
  <c r="BI106" i="24"/>
  <c r="BB106" i="24"/>
  <c r="BA106" i="24"/>
  <c r="BF106" i="24" s="1"/>
  <c r="AY106" i="24"/>
  <c r="AX106" i="24"/>
  <c r="AR106" i="24"/>
  <c r="AS106" i="24" s="1"/>
  <c r="AK106" i="24"/>
  <c r="AW106" i="24" s="1"/>
  <c r="CU105" i="24"/>
  <c r="CL105" i="24"/>
  <c r="CJ105" i="24"/>
  <c r="BI105" i="24"/>
  <c r="BB105" i="24"/>
  <c r="BD105" i="24" s="1"/>
  <c r="BA105" i="24"/>
  <c r="BF105" i="24" s="1"/>
  <c r="AY105" i="24"/>
  <c r="AX105" i="24"/>
  <c r="AR105" i="24"/>
  <c r="AS105" i="24" s="1"/>
  <c r="AK105" i="24"/>
  <c r="AZ105" i="24" s="1"/>
  <c r="CU104" i="24"/>
  <c r="CL104" i="24"/>
  <c r="CJ104" i="24"/>
  <c r="BI104" i="24"/>
  <c r="BB104" i="24"/>
  <c r="BD104" i="24" s="1"/>
  <c r="BA104" i="24"/>
  <c r="BF104" i="24" s="1"/>
  <c r="AY104" i="24"/>
  <c r="AX104" i="24"/>
  <c r="AR104" i="24"/>
  <c r="AS104" i="24" s="1"/>
  <c r="AK104" i="24"/>
  <c r="AW104" i="24" s="1"/>
  <c r="CU103" i="24"/>
  <c r="CR103" i="24"/>
  <c r="CP103" i="24"/>
  <c r="CL103" i="24"/>
  <c r="CJ103" i="24"/>
  <c r="BI103" i="24"/>
  <c r="BB103" i="24"/>
  <c r="BD103" i="24" s="1"/>
  <c r="BA103" i="24"/>
  <c r="AY103" i="24"/>
  <c r="AX103" i="24"/>
  <c r="AR103" i="24"/>
  <c r="AS103" i="24" s="1"/>
  <c r="AK103" i="24"/>
  <c r="AZ103" i="24" s="1"/>
  <c r="CU102" i="24"/>
  <c r="CP102" i="24"/>
  <c r="CL102" i="24"/>
  <c r="CJ102" i="24"/>
  <c r="BI102" i="24"/>
  <c r="BB102" i="24"/>
  <c r="BD102" i="24" s="1"/>
  <c r="BA102" i="24"/>
  <c r="BF102" i="24" s="1"/>
  <c r="AY102" i="24"/>
  <c r="AX102" i="24"/>
  <c r="AR102" i="24"/>
  <c r="AS102" i="24" s="1"/>
  <c r="AK102" i="24"/>
  <c r="AZ102" i="24" s="1"/>
  <c r="CU101" i="24"/>
  <c r="CL101" i="24"/>
  <c r="CJ101" i="24"/>
  <c r="BI101" i="24"/>
  <c r="BB101" i="24"/>
  <c r="BD101" i="24" s="1"/>
  <c r="BA101" i="24"/>
  <c r="AY101" i="24"/>
  <c r="AX101" i="24"/>
  <c r="AR101" i="24"/>
  <c r="AS101" i="24" s="1"/>
  <c r="AK101" i="24"/>
  <c r="AZ101" i="24" s="1"/>
  <c r="CU100" i="24"/>
  <c r="CR100" i="24"/>
  <c r="CP100" i="24"/>
  <c r="CL100" i="24"/>
  <c r="CJ100" i="24"/>
  <c r="BI100" i="24"/>
  <c r="BB100" i="24"/>
  <c r="BD100" i="24" s="1"/>
  <c r="BA100" i="24"/>
  <c r="BG100" i="24" s="1"/>
  <c r="AY100" i="24"/>
  <c r="AX100" i="24"/>
  <c r="AR100" i="24"/>
  <c r="AS100" i="24" s="1"/>
  <c r="AK100" i="24"/>
  <c r="CU99" i="24"/>
  <c r="CL99" i="24"/>
  <c r="CJ99" i="24"/>
  <c r="BI99" i="24"/>
  <c r="BB99" i="24"/>
  <c r="BD99" i="24" s="1"/>
  <c r="BA99" i="24"/>
  <c r="BG99" i="24" s="1"/>
  <c r="AY99" i="24"/>
  <c r="AX99" i="24"/>
  <c r="AR99" i="24"/>
  <c r="AS99" i="24" s="1"/>
  <c r="AK99" i="24"/>
  <c r="AW99" i="24" s="1"/>
  <c r="CX98" i="24"/>
  <c r="CU98" i="24"/>
  <c r="CR98" i="24"/>
  <c r="CL98" i="24"/>
  <c r="CJ98" i="24"/>
  <c r="BI98" i="24"/>
  <c r="BB98" i="24"/>
  <c r="BD98" i="24" s="1"/>
  <c r="BA98" i="24"/>
  <c r="BG98" i="24" s="1"/>
  <c r="AY98" i="24"/>
  <c r="AX98" i="24"/>
  <c r="AR98" i="24"/>
  <c r="AS98" i="24" s="1"/>
  <c r="AK98" i="24"/>
  <c r="AW98" i="24" s="1"/>
  <c r="CX97" i="24"/>
  <c r="CU97" i="24"/>
  <c r="CL97" i="24"/>
  <c r="CJ97" i="24"/>
  <c r="BI97" i="24"/>
  <c r="BB97" i="24"/>
  <c r="BD97" i="24" s="1"/>
  <c r="BA97" i="24"/>
  <c r="BF97" i="24" s="1"/>
  <c r="AY97" i="24"/>
  <c r="AX97" i="24"/>
  <c r="AR97" i="24"/>
  <c r="AK97" i="24"/>
  <c r="CU96" i="24"/>
  <c r="CL96" i="24"/>
  <c r="CJ96" i="24"/>
  <c r="BI96" i="24"/>
  <c r="BB96" i="24"/>
  <c r="BD96" i="24" s="1"/>
  <c r="BA96" i="24"/>
  <c r="AY96" i="24"/>
  <c r="AX96" i="24"/>
  <c r="AR96" i="24"/>
  <c r="AS96" i="24" s="1"/>
  <c r="AK96" i="24"/>
  <c r="AW96" i="24" s="1"/>
  <c r="CX84" i="24"/>
  <c r="CU84" i="24"/>
  <c r="CL84" i="24"/>
  <c r="CJ84" i="24"/>
  <c r="BI84" i="24"/>
  <c r="BB84" i="24"/>
  <c r="BD84" i="24" s="1"/>
  <c r="BA84" i="24"/>
  <c r="BF84" i="24" s="1"/>
  <c r="AY84" i="24"/>
  <c r="AX84" i="24"/>
  <c r="AR84" i="24"/>
  <c r="AS84" i="24" s="1"/>
  <c r="AK84" i="24"/>
  <c r="AZ84" i="24" s="1"/>
  <c r="CX83" i="24"/>
  <c r="CU83" i="24"/>
  <c r="CL83" i="24"/>
  <c r="CJ83" i="24"/>
  <c r="BI83" i="24"/>
  <c r="BB83" i="24"/>
  <c r="BA83" i="24"/>
  <c r="BF83" i="24" s="1"/>
  <c r="AY83" i="24"/>
  <c r="AX83" i="24"/>
  <c r="AR83" i="24"/>
  <c r="AS83" i="24" s="1"/>
  <c r="AK83" i="24"/>
  <c r="AZ83" i="24" s="1"/>
  <c r="CX82" i="24"/>
  <c r="CU82" i="24"/>
  <c r="CL82" i="24"/>
  <c r="CJ82" i="24"/>
  <c r="BI82" i="24"/>
  <c r="BB82" i="24"/>
  <c r="BD82" i="24" s="1"/>
  <c r="BA82" i="24"/>
  <c r="AY82" i="24"/>
  <c r="AX82" i="24"/>
  <c r="AR82" i="24"/>
  <c r="AS82" i="24" s="1"/>
  <c r="AK82" i="24"/>
  <c r="AZ82" i="24" s="1"/>
  <c r="CX81" i="24"/>
  <c r="CU81" i="24"/>
  <c r="CL81" i="24"/>
  <c r="CJ81" i="24"/>
  <c r="BI81" i="24"/>
  <c r="BB81" i="24"/>
  <c r="BD81" i="24" s="1"/>
  <c r="BA81" i="24"/>
  <c r="BF81" i="24" s="1"/>
  <c r="AY81" i="24"/>
  <c r="AX81" i="24"/>
  <c r="AR81" i="24"/>
  <c r="AS81" i="24" s="1"/>
  <c r="AK81" i="24"/>
  <c r="AZ81" i="24" s="1"/>
  <c r="CX80" i="24"/>
  <c r="CU80" i="24"/>
  <c r="CL80" i="24"/>
  <c r="CJ80" i="24"/>
  <c r="BI80" i="24"/>
  <c r="BB80" i="24"/>
  <c r="BD80" i="24" s="1"/>
  <c r="BA80" i="24"/>
  <c r="BF80" i="24" s="1"/>
  <c r="AY80" i="24"/>
  <c r="AX80" i="24"/>
  <c r="AR80" i="24"/>
  <c r="AS80" i="24" s="1"/>
  <c r="AK80" i="24"/>
  <c r="AZ80" i="24" s="1"/>
  <c r="CU79" i="24"/>
  <c r="CL79" i="24"/>
  <c r="CJ79" i="24"/>
  <c r="BI79" i="24"/>
  <c r="BB79" i="24"/>
  <c r="BA79" i="24"/>
  <c r="BG79" i="24" s="1"/>
  <c r="AY79" i="24"/>
  <c r="AX79" i="24"/>
  <c r="AR79" i="24"/>
  <c r="AS79" i="24" s="1"/>
  <c r="AK79" i="24"/>
  <c r="AZ79" i="24" s="1"/>
  <c r="CU78" i="24"/>
  <c r="CL78" i="24"/>
  <c r="CJ78" i="24"/>
  <c r="BI78" i="24"/>
  <c r="BB78" i="24"/>
  <c r="BA78" i="24"/>
  <c r="BF78" i="24" s="1"/>
  <c r="AY78" i="24"/>
  <c r="AX78" i="24"/>
  <c r="AR78" i="24"/>
  <c r="AS78" i="24" s="1"/>
  <c r="AK78" i="24"/>
  <c r="AZ78" i="24" s="1"/>
  <c r="CX77" i="24"/>
  <c r="CU77" i="24"/>
  <c r="CL77" i="24"/>
  <c r="CJ77" i="24"/>
  <c r="BI77" i="24"/>
  <c r="BB77" i="24"/>
  <c r="BD77" i="24" s="1"/>
  <c r="BA77" i="24"/>
  <c r="BG77" i="24" s="1"/>
  <c r="AY77" i="24"/>
  <c r="AX77" i="24"/>
  <c r="AR77" i="24"/>
  <c r="AS77" i="24" s="1"/>
  <c r="AK77" i="24"/>
  <c r="AW77" i="24" s="1"/>
  <c r="CU76" i="24"/>
  <c r="CL76" i="24"/>
  <c r="CJ76" i="24"/>
  <c r="BI76" i="24"/>
  <c r="BB76" i="24"/>
  <c r="BD76" i="24" s="1"/>
  <c r="BA76" i="24"/>
  <c r="BG76" i="24" s="1"/>
  <c r="AY76" i="24"/>
  <c r="AX76" i="24"/>
  <c r="AR76" i="24"/>
  <c r="AS76" i="24" s="1"/>
  <c r="AK76" i="24"/>
  <c r="AW76" i="24" s="1"/>
  <c r="CX75" i="24"/>
  <c r="CU75" i="24"/>
  <c r="CL75" i="24"/>
  <c r="CJ75" i="24"/>
  <c r="BI75" i="24"/>
  <c r="BB75" i="24"/>
  <c r="BD75" i="24" s="1"/>
  <c r="BA75" i="24"/>
  <c r="BF75" i="24" s="1"/>
  <c r="AY75" i="24"/>
  <c r="AX75" i="24"/>
  <c r="AR75" i="24"/>
  <c r="AS75" i="24" s="1"/>
  <c r="AK75" i="24"/>
  <c r="AZ75" i="24" s="1"/>
  <c r="CU74" i="24"/>
  <c r="CL74" i="24"/>
  <c r="CJ74" i="24"/>
  <c r="BI74" i="24"/>
  <c r="BB74" i="24"/>
  <c r="BA74" i="24"/>
  <c r="AY74" i="24"/>
  <c r="AX74" i="24"/>
  <c r="AR74" i="24"/>
  <c r="AS74" i="24" s="1"/>
  <c r="AK74" i="24"/>
  <c r="AW74" i="24" s="1"/>
  <c r="CU73" i="24"/>
  <c r="CL73" i="24"/>
  <c r="CJ73" i="24"/>
  <c r="BI73" i="24"/>
  <c r="BB73" i="24"/>
  <c r="BD73" i="24" s="1"/>
  <c r="BA73" i="24"/>
  <c r="BF73" i="24" s="1"/>
  <c r="AY73" i="24"/>
  <c r="AX73" i="24"/>
  <c r="AR73" i="24"/>
  <c r="AS73" i="24" s="1"/>
  <c r="AK73" i="24"/>
  <c r="AZ73" i="24" s="1"/>
  <c r="CU72" i="24"/>
  <c r="CL72" i="24"/>
  <c r="CJ72" i="24"/>
  <c r="BI72" i="24"/>
  <c r="BB72" i="24"/>
  <c r="BA72" i="24"/>
  <c r="BF72" i="24" s="1"/>
  <c r="AY72" i="24"/>
  <c r="AX72" i="24"/>
  <c r="AR72" i="24"/>
  <c r="AS72" i="24" s="1"/>
  <c r="AK72" i="24"/>
  <c r="AW72" i="24" s="1"/>
  <c r="CX55" i="24"/>
  <c r="CU55" i="24"/>
  <c r="CL55" i="24"/>
  <c r="CJ55" i="24"/>
  <c r="BI55" i="24"/>
  <c r="BB55" i="24"/>
  <c r="BA55" i="24"/>
  <c r="BG55" i="24" s="1"/>
  <c r="AY55" i="24"/>
  <c r="AX55" i="24"/>
  <c r="AR55" i="24"/>
  <c r="AS55" i="24" s="1"/>
  <c r="AK55" i="24"/>
  <c r="AZ55" i="24" s="1"/>
  <c r="CU54" i="24"/>
  <c r="CL54" i="24"/>
  <c r="CJ54" i="24"/>
  <c r="BI54" i="24"/>
  <c r="BB54" i="24"/>
  <c r="BD54" i="24" s="1"/>
  <c r="BA54" i="24"/>
  <c r="BG54" i="24" s="1"/>
  <c r="AY54" i="24"/>
  <c r="AX54" i="24"/>
  <c r="AR54" i="24"/>
  <c r="AS54" i="24" s="1"/>
  <c r="AK54" i="24"/>
  <c r="AZ54" i="24" s="1"/>
  <c r="CU53" i="24"/>
  <c r="CL53" i="24"/>
  <c r="CJ53" i="24"/>
  <c r="BI53" i="24"/>
  <c r="BB53" i="24"/>
  <c r="BD53" i="24" s="1"/>
  <c r="BA53" i="24"/>
  <c r="BG53" i="24" s="1"/>
  <c r="AY53" i="24"/>
  <c r="AX53" i="24"/>
  <c r="AR53" i="24"/>
  <c r="AS53" i="24" s="1"/>
  <c r="AK53" i="24"/>
  <c r="AZ53" i="24" s="1"/>
  <c r="CU52" i="24"/>
  <c r="CL52" i="24"/>
  <c r="CJ52" i="24"/>
  <c r="BI52" i="24"/>
  <c r="BB52" i="24"/>
  <c r="BA52" i="24"/>
  <c r="BG52" i="24" s="1"/>
  <c r="AY52" i="24"/>
  <c r="AX52" i="24"/>
  <c r="AR52" i="24"/>
  <c r="AS52" i="24" s="1"/>
  <c r="AK52" i="24"/>
  <c r="AZ52" i="24" s="1"/>
  <c r="CX51" i="24"/>
  <c r="CU51" i="24"/>
  <c r="CL51" i="24"/>
  <c r="CJ51" i="24"/>
  <c r="BI51" i="24"/>
  <c r="BB51" i="24"/>
  <c r="BD51" i="24" s="1"/>
  <c r="BA51" i="24"/>
  <c r="BF51" i="24" s="1"/>
  <c r="AY51" i="24"/>
  <c r="AX51" i="24"/>
  <c r="AR51" i="24"/>
  <c r="AS51" i="24" s="1"/>
  <c r="AK51" i="24"/>
  <c r="AW51" i="24" s="1"/>
  <c r="CU50" i="24"/>
  <c r="CJ50" i="24"/>
  <c r="BI50" i="24"/>
  <c r="BB50" i="24"/>
  <c r="BA50" i="24"/>
  <c r="BG50" i="24" s="1"/>
  <c r="AY50" i="24"/>
  <c r="AX50" i="24"/>
  <c r="AR50" i="24"/>
  <c r="AK50" i="24"/>
  <c r="AZ50" i="24" s="1"/>
  <c r="CU49" i="24"/>
  <c r="CL49" i="24"/>
  <c r="CJ49" i="24"/>
  <c r="BI49" i="24"/>
  <c r="BB49" i="24"/>
  <c r="BD49" i="24" s="1"/>
  <c r="BA49" i="24"/>
  <c r="BF49" i="24" s="1"/>
  <c r="AY49" i="24"/>
  <c r="AX49" i="24"/>
  <c r="AR49" i="24"/>
  <c r="AS49" i="24" s="1"/>
  <c r="AK49" i="24"/>
  <c r="AZ49" i="24" s="1"/>
  <c r="CU48" i="24"/>
  <c r="CL48" i="24"/>
  <c r="CJ48" i="24"/>
  <c r="BI48" i="24"/>
  <c r="BB48" i="24"/>
  <c r="BD48" i="24" s="1"/>
  <c r="BA48" i="24"/>
  <c r="BG48" i="24" s="1"/>
  <c r="AY48" i="24"/>
  <c r="AX48" i="24"/>
  <c r="AR48" i="24"/>
  <c r="AK48" i="24"/>
  <c r="AZ48" i="24" s="1"/>
  <c r="CX47" i="24"/>
  <c r="CU47" i="24"/>
  <c r="CL47" i="24"/>
  <c r="CJ47" i="24"/>
  <c r="BI47" i="24"/>
  <c r="BB47" i="24"/>
  <c r="BA47" i="24"/>
  <c r="BG47" i="24" s="1"/>
  <c r="AY47" i="24"/>
  <c r="AX47" i="24"/>
  <c r="AR47" i="24"/>
  <c r="AS47" i="24" s="1"/>
  <c r="AK47" i="24"/>
  <c r="AW47" i="24" s="1"/>
  <c r="CX46" i="24"/>
  <c r="CU46" i="24"/>
  <c r="CL46" i="24"/>
  <c r="CJ46" i="24"/>
  <c r="BI46" i="24"/>
  <c r="BB46" i="24"/>
  <c r="BD46" i="24" s="1"/>
  <c r="BA46" i="24"/>
  <c r="BF46" i="24" s="1"/>
  <c r="AY46" i="24"/>
  <c r="AX46" i="24"/>
  <c r="AR46" i="24"/>
  <c r="AS46" i="24" s="1"/>
  <c r="AK46" i="24"/>
  <c r="AZ46" i="24" s="1"/>
  <c r="CU45" i="24"/>
  <c r="CL45" i="24"/>
  <c r="CJ45" i="24"/>
  <c r="BI45" i="24"/>
  <c r="BB45" i="24"/>
  <c r="BD45" i="24" s="1"/>
  <c r="BA45" i="24"/>
  <c r="AY45" i="24"/>
  <c r="AX45" i="24"/>
  <c r="AR45" i="24"/>
  <c r="AS45" i="24" s="1"/>
  <c r="AK45" i="24"/>
  <c r="AW45" i="24" s="1"/>
  <c r="CX44" i="24"/>
  <c r="CU44" i="24"/>
  <c r="CL44" i="24"/>
  <c r="CJ44" i="24"/>
  <c r="BI44" i="24"/>
  <c r="BB44" i="24"/>
  <c r="BD44" i="24" s="1"/>
  <c r="BA44" i="24"/>
  <c r="BG44" i="24" s="1"/>
  <c r="AY44" i="24"/>
  <c r="AX44" i="24"/>
  <c r="AR44" i="24"/>
  <c r="AK44" i="24"/>
  <c r="AW44" i="24" s="1"/>
  <c r="CX43" i="24"/>
  <c r="CU43" i="24"/>
  <c r="CL43" i="24"/>
  <c r="CJ43" i="24"/>
  <c r="BI43" i="24"/>
  <c r="BB43" i="24"/>
  <c r="BD43" i="24" s="1"/>
  <c r="BA43" i="24"/>
  <c r="BF43" i="24" s="1"/>
  <c r="AY43" i="24"/>
  <c r="AX43" i="24"/>
  <c r="AR43" i="24"/>
  <c r="AK43" i="24"/>
  <c r="CX42" i="24"/>
  <c r="CU42" i="24"/>
  <c r="CL42" i="24"/>
  <c r="CJ42" i="24"/>
  <c r="BI42" i="24"/>
  <c r="BB42" i="24"/>
  <c r="BD42" i="24" s="1"/>
  <c r="BA42" i="24"/>
  <c r="AY42" i="24"/>
  <c r="AX42" i="24"/>
  <c r="AR42" i="24"/>
  <c r="AS42" i="24" s="1"/>
  <c r="AK42" i="24"/>
  <c r="AZ42" i="24" s="1"/>
  <c r="CX71" i="24"/>
  <c r="CU71" i="24"/>
  <c r="CL71" i="24"/>
  <c r="CJ71" i="24"/>
  <c r="BI71" i="24"/>
  <c r="BB71" i="24"/>
  <c r="BA71" i="24"/>
  <c r="AY71" i="24"/>
  <c r="AX71" i="24"/>
  <c r="AR71" i="24"/>
  <c r="AS71" i="24" s="1"/>
  <c r="AK71" i="24"/>
  <c r="AZ71" i="24" s="1"/>
  <c r="CX70" i="24"/>
  <c r="CU70" i="24"/>
  <c r="CL70" i="24"/>
  <c r="CJ70" i="24"/>
  <c r="BI70" i="24"/>
  <c r="BB70" i="24"/>
  <c r="BD70" i="24" s="1"/>
  <c r="BA70" i="24"/>
  <c r="BF70" i="24" s="1"/>
  <c r="AY70" i="24"/>
  <c r="AX70" i="24"/>
  <c r="AR70" i="24"/>
  <c r="AS70" i="24" s="1"/>
  <c r="AK70" i="24"/>
  <c r="AZ70" i="24" s="1"/>
  <c r="CX69" i="24"/>
  <c r="CU69" i="24"/>
  <c r="CL69" i="24"/>
  <c r="CJ69" i="24"/>
  <c r="BI69" i="24"/>
  <c r="BB69" i="24"/>
  <c r="BA69" i="24"/>
  <c r="AY69" i="24"/>
  <c r="AX69" i="24"/>
  <c r="AR69" i="24"/>
  <c r="AS69" i="24" s="1"/>
  <c r="AK69" i="24"/>
  <c r="AZ69" i="24" s="1"/>
  <c r="CX68" i="24"/>
  <c r="CU68" i="24"/>
  <c r="CP68" i="24"/>
  <c r="CL68" i="24"/>
  <c r="CJ68" i="24"/>
  <c r="BI68" i="24"/>
  <c r="BB68" i="24"/>
  <c r="BD68" i="24" s="1"/>
  <c r="BA68" i="24"/>
  <c r="BF68" i="24" s="1"/>
  <c r="AY68" i="24"/>
  <c r="AX68" i="24"/>
  <c r="AR68" i="24"/>
  <c r="AS68" i="24" s="1"/>
  <c r="AK68" i="24"/>
  <c r="AZ68" i="24" s="1"/>
  <c r="CX67" i="24"/>
  <c r="CU67" i="24"/>
  <c r="CL67" i="24"/>
  <c r="CJ67" i="24"/>
  <c r="BI67" i="24"/>
  <c r="BB67" i="24"/>
  <c r="BA67" i="24"/>
  <c r="AY67" i="24"/>
  <c r="AX67" i="24"/>
  <c r="AR67" i="24"/>
  <c r="AS67" i="24" s="1"/>
  <c r="AK67" i="24"/>
  <c r="AZ67" i="24" s="1"/>
  <c r="CU66" i="24"/>
  <c r="CR66" i="24"/>
  <c r="CL66" i="24"/>
  <c r="CJ66" i="24"/>
  <c r="BI66" i="24"/>
  <c r="BB66" i="24"/>
  <c r="BA66" i="24"/>
  <c r="AY66" i="24"/>
  <c r="AX66" i="24"/>
  <c r="AR66" i="24"/>
  <c r="AS66" i="24" s="1"/>
  <c r="AK66" i="24"/>
  <c r="AZ66" i="24" s="1"/>
  <c r="CX65" i="24"/>
  <c r="CU65" i="24"/>
  <c r="CL65" i="24"/>
  <c r="CJ65" i="24"/>
  <c r="BI65" i="24"/>
  <c r="BB65" i="24"/>
  <c r="BD65" i="24" s="1"/>
  <c r="BA65" i="24"/>
  <c r="BF65" i="24" s="1"/>
  <c r="AY65" i="24"/>
  <c r="AX65" i="24"/>
  <c r="AR65" i="24"/>
  <c r="AS65" i="24" s="1"/>
  <c r="AK65" i="24"/>
  <c r="AZ65" i="24" s="1"/>
  <c r="CX64" i="24"/>
  <c r="CU64" i="24"/>
  <c r="CL64" i="24"/>
  <c r="CJ64" i="24"/>
  <c r="BI64" i="24"/>
  <c r="BB64" i="24"/>
  <c r="BD64" i="24" s="1"/>
  <c r="BA64" i="24"/>
  <c r="BF64" i="24" s="1"/>
  <c r="AY64" i="24"/>
  <c r="AX64" i="24"/>
  <c r="AR64" i="24"/>
  <c r="AS64" i="24" s="1"/>
  <c r="AK64" i="24"/>
  <c r="AZ64" i="24" s="1"/>
  <c r="CU30" i="24"/>
  <c r="CR30" i="24"/>
  <c r="CP30" i="24"/>
  <c r="CL30" i="24"/>
  <c r="CJ30" i="24"/>
  <c r="BI30" i="24"/>
  <c r="BB30" i="24"/>
  <c r="BD30" i="24" s="1"/>
  <c r="BA30" i="24"/>
  <c r="BF30" i="24" s="1"/>
  <c r="AY30" i="24"/>
  <c r="AX30" i="24"/>
  <c r="AR30" i="24"/>
  <c r="AS30" i="24" s="1"/>
  <c r="AK30" i="24"/>
  <c r="AZ30" i="24" s="1"/>
  <c r="CU29" i="24"/>
  <c r="CL29" i="24"/>
  <c r="CJ29" i="24"/>
  <c r="BI29" i="24"/>
  <c r="BB29" i="24"/>
  <c r="BD29" i="24" s="1"/>
  <c r="BA29" i="24"/>
  <c r="BF29" i="24" s="1"/>
  <c r="AY29" i="24"/>
  <c r="AX29" i="24"/>
  <c r="AR29" i="24"/>
  <c r="AS29" i="24" s="1"/>
  <c r="AK29" i="24"/>
  <c r="AW29" i="24" s="1"/>
  <c r="CX28" i="24"/>
  <c r="CU28" i="24"/>
  <c r="CL28" i="24"/>
  <c r="CJ28" i="24"/>
  <c r="BI28" i="24"/>
  <c r="BB28" i="24"/>
  <c r="BD28" i="24" s="1"/>
  <c r="BA28" i="24"/>
  <c r="BG28" i="24" s="1"/>
  <c r="AY28" i="24"/>
  <c r="AX28" i="24"/>
  <c r="AR28" i="24"/>
  <c r="AS28" i="24" s="1"/>
  <c r="AK28" i="24"/>
  <c r="AW28" i="24" s="1"/>
  <c r="CX27" i="24"/>
  <c r="CU27" i="24"/>
  <c r="CL27" i="24"/>
  <c r="CJ27" i="24"/>
  <c r="BI27" i="24"/>
  <c r="BB27" i="24"/>
  <c r="BD27" i="24" s="1"/>
  <c r="BA27" i="24"/>
  <c r="BF27" i="24" s="1"/>
  <c r="AY27" i="24"/>
  <c r="AX27" i="24"/>
  <c r="AR27" i="24"/>
  <c r="AS27" i="24" s="1"/>
  <c r="AK27" i="24"/>
  <c r="CU26" i="24"/>
  <c r="CL26" i="24"/>
  <c r="CJ26" i="24"/>
  <c r="BI26" i="24"/>
  <c r="BB26" i="24"/>
  <c r="BA26" i="24"/>
  <c r="AY26" i="24"/>
  <c r="AX26" i="24"/>
  <c r="AR26" i="24"/>
  <c r="AS26" i="24" s="1"/>
  <c r="AK26" i="24"/>
  <c r="AZ26" i="24" s="1"/>
  <c r="CX25" i="24"/>
  <c r="CU25" i="24"/>
  <c r="CL25" i="24"/>
  <c r="CJ25" i="24"/>
  <c r="BI25" i="24"/>
  <c r="BB25" i="24"/>
  <c r="BD25" i="24" s="1"/>
  <c r="BA25" i="24"/>
  <c r="BF25" i="24" s="1"/>
  <c r="AY25" i="24"/>
  <c r="AX25" i="24"/>
  <c r="AR25" i="24"/>
  <c r="AS25" i="24" s="1"/>
  <c r="AK25" i="24"/>
  <c r="AZ25" i="24" s="1"/>
  <c r="CU24" i="24"/>
  <c r="CL24" i="24"/>
  <c r="CJ24" i="24"/>
  <c r="BI24" i="24"/>
  <c r="BB24" i="24"/>
  <c r="BD24" i="24" s="1"/>
  <c r="BA24" i="24"/>
  <c r="BF24" i="24" s="1"/>
  <c r="AY24" i="24"/>
  <c r="AX24" i="24"/>
  <c r="AK24" i="24"/>
  <c r="AW24" i="24" s="1"/>
  <c r="CX23" i="24"/>
  <c r="CU23" i="24"/>
  <c r="CL23" i="24"/>
  <c r="CJ23" i="24"/>
  <c r="BI23" i="24"/>
  <c r="BB23" i="24"/>
  <c r="BA23" i="24"/>
  <c r="AY23" i="24"/>
  <c r="AX23" i="24"/>
  <c r="AR23" i="24"/>
  <c r="AS23" i="24" s="1"/>
  <c r="AK23" i="24"/>
  <c r="AW23" i="24" s="1"/>
  <c r="CU22" i="24"/>
  <c r="CL22" i="24"/>
  <c r="CJ22" i="24"/>
  <c r="BI22" i="24"/>
  <c r="BB22" i="24"/>
  <c r="BD22" i="24" s="1"/>
  <c r="BA22" i="24"/>
  <c r="BF22" i="24" s="1"/>
  <c r="AY22" i="24"/>
  <c r="AX22" i="24"/>
  <c r="AR22" i="24"/>
  <c r="AS22" i="24" s="1"/>
  <c r="AK22" i="24"/>
  <c r="AZ22" i="24" s="1"/>
  <c r="CX21" i="24"/>
  <c r="CU21" i="24"/>
  <c r="CL21" i="24"/>
  <c r="CJ21" i="24"/>
  <c r="BI21" i="24"/>
  <c r="BB21" i="24"/>
  <c r="BA21" i="24"/>
  <c r="BF21" i="24" s="1"/>
  <c r="AY21" i="24"/>
  <c r="AX21" i="24"/>
  <c r="AR21" i="24"/>
  <c r="AS21" i="24" s="1"/>
  <c r="AK21" i="24"/>
  <c r="AZ21" i="24" s="1"/>
  <c r="CU20" i="24"/>
  <c r="CL20" i="24"/>
  <c r="CJ20" i="24"/>
  <c r="BI20" i="24"/>
  <c r="BB20" i="24"/>
  <c r="BD20" i="24" s="1"/>
  <c r="BA20" i="24"/>
  <c r="BG20" i="24" s="1"/>
  <c r="AY20" i="24"/>
  <c r="AX20" i="24"/>
  <c r="AR20" i="24"/>
  <c r="AS20" i="24" s="1"/>
  <c r="AK20" i="24"/>
  <c r="AW20" i="24" s="1"/>
  <c r="CU19" i="24"/>
  <c r="CL19" i="24"/>
  <c r="CJ19" i="24"/>
  <c r="BI19" i="24"/>
  <c r="BB19" i="24"/>
  <c r="BA19" i="24"/>
  <c r="AY19" i="24"/>
  <c r="AX19" i="24"/>
  <c r="AR19" i="24"/>
  <c r="AS19" i="24" s="1"/>
  <c r="AK19" i="24"/>
  <c r="AZ19" i="24" s="1"/>
  <c r="CX18" i="24"/>
  <c r="CU18" i="24"/>
  <c r="CL18" i="24"/>
  <c r="CJ18" i="24"/>
  <c r="BI18" i="24"/>
  <c r="BB18" i="24"/>
  <c r="BD18" i="24" s="1"/>
  <c r="BA18" i="24"/>
  <c r="BF18" i="24" s="1"/>
  <c r="AZ18" i="24"/>
  <c r="AY18" i="24"/>
  <c r="AX18" i="24"/>
  <c r="AW18" i="24"/>
  <c r="CU41" i="24"/>
  <c r="CL41" i="24"/>
  <c r="CJ41" i="24"/>
  <c r="BI41" i="24"/>
  <c r="BB41" i="24"/>
  <c r="BD41" i="24" s="1"/>
  <c r="BA41" i="24"/>
  <c r="BF41" i="24" s="1"/>
  <c r="AY41" i="24"/>
  <c r="AX41" i="24"/>
  <c r="AR41" i="24"/>
  <c r="AS41" i="24" s="1"/>
  <c r="AK41" i="24"/>
  <c r="AZ41" i="24" s="1"/>
  <c r="CX40" i="24"/>
  <c r="CU40" i="24"/>
  <c r="CL40" i="24"/>
  <c r="CJ40" i="24"/>
  <c r="BI40" i="24"/>
  <c r="BB40" i="24"/>
  <c r="BD40" i="24" s="1"/>
  <c r="BA40" i="24"/>
  <c r="AY40" i="24"/>
  <c r="AX40" i="24"/>
  <c r="AR40" i="24"/>
  <c r="AS40" i="24" s="1"/>
  <c r="AK40" i="24"/>
  <c r="AW40" i="24" s="1"/>
  <c r="CX39" i="24"/>
  <c r="CU39" i="24"/>
  <c r="CL39" i="24"/>
  <c r="CJ39" i="24"/>
  <c r="BI39" i="24"/>
  <c r="BB39" i="24"/>
  <c r="BD39" i="24" s="1"/>
  <c r="BA39" i="24"/>
  <c r="BF39" i="24" s="1"/>
  <c r="AY39" i="24"/>
  <c r="AX39" i="24"/>
  <c r="AR39" i="24"/>
  <c r="AK39" i="24"/>
  <c r="CU38" i="24"/>
  <c r="CL38" i="24"/>
  <c r="CJ38" i="24"/>
  <c r="BI38" i="24"/>
  <c r="BB38" i="24"/>
  <c r="BD38" i="24" s="1"/>
  <c r="BA38" i="24"/>
  <c r="AY38" i="24"/>
  <c r="AX38" i="24"/>
  <c r="AR38" i="24"/>
  <c r="AS38" i="24" s="1"/>
  <c r="AK38" i="24"/>
  <c r="CU37" i="24"/>
  <c r="CL37" i="24"/>
  <c r="CJ37" i="24"/>
  <c r="BI37" i="24"/>
  <c r="BB37" i="24"/>
  <c r="BD37" i="24" s="1"/>
  <c r="BA37" i="24"/>
  <c r="BF37" i="24" s="1"/>
  <c r="AY37" i="24"/>
  <c r="AX37" i="24"/>
  <c r="AR37" i="24"/>
  <c r="AK37" i="24"/>
  <c r="CU10" i="24"/>
  <c r="CL10" i="24"/>
  <c r="CJ10" i="24"/>
  <c r="BI10" i="24"/>
  <c r="BB10" i="24"/>
  <c r="BD10" i="24" s="1"/>
  <c r="BA10" i="24"/>
  <c r="AY10" i="24"/>
  <c r="AX10" i="24"/>
  <c r="AR10" i="24"/>
  <c r="AS10" i="24" s="1"/>
  <c r="AK10" i="24"/>
  <c r="AZ10" i="24" s="1"/>
  <c r="CX9" i="24"/>
  <c r="CU9" i="24"/>
  <c r="CL9" i="24"/>
  <c r="CJ9" i="24"/>
  <c r="BI9" i="24"/>
  <c r="BB9" i="24"/>
  <c r="BA9" i="24"/>
  <c r="BF9" i="24" s="1"/>
  <c r="AY9" i="24"/>
  <c r="AX9" i="24"/>
  <c r="AR9" i="24"/>
  <c r="AK9" i="24"/>
  <c r="AZ9" i="24" s="1"/>
  <c r="CX8" i="24"/>
  <c r="CU8" i="24"/>
  <c r="CL8" i="24"/>
  <c r="CJ8" i="24"/>
  <c r="BI8" i="24"/>
  <c r="BB8" i="24"/>
  <c r="BA8" i="24"/>
  <c r="AY8" i="24"/>
  <c r="AX8" i="24"/>
  <c r="AR8" i="24"/>
  <c r="AS8" i="24" s="1"/>
  <c r="AK8" i="24"/>
  <c r="AZ8" i="24" s="1"/>
  <c r="CX7" i="24"/>
  <c r="CU7" i="24"/>
  <c r="CL7" i="24"/>
  <c r="CJ7" i="24"/>
  <c r="BI7" i="24"/>
  <c r="BB7" i="24"/>
  <c r="BD7" i="24" s="1"/>
  <c r="BA7" i="24"/>
  <c r="AY7" i="24"/>
  <c r="AX7" i="24"/>
  <c r="AR7" i="24"/>
  <c r="AS7" i="24" s="1"/>
  <c r="AK7" i="24"/>
  <c r="CU6" i="24"/>
  <c r="CL6" i="24"/>
  <c r="CJ6" i="24"/>
  <c r="BI6" i="24"/>
  <c r="BB6" i="24"/>
  <c r="BD6" i="24" s="1"/>
  <c r="BA6" i="24"/>
  <c r="AY6" i="24"/>
  <c r="AX6" i="24"/>
  <c r="AR6" i="24"/>
  <c r="AS6" i="24" s="1"/>
  <c r="AK6" i="24"/>
  <c r="AZ6" i="24" s="1"/>
  <c r="CU5" i="24"/>
  <c r="CL5" i="24"/>
  <c r="CJ5" i="24"/>
  <c r="BI5" i="24"/>
  <c r="BB5" i="24"/>
  <c r="BD5" i="24" s="1"/>
  <c r="BA5" i="24"/>
  <c r="AY5" i="24"/>
  <c r="AX5" i="24"/>
  <c r="AR5" i="24"/>
  <c r="AS5" i="24" s="1"/>
  <c r="AK5" i="24"/>
  <c r="CX4" i="24"/>
  <c r="CU4" i="24"/>
  <c r="CL4" i="24"/>
  <c r="CJ4" i="24"/>
  <c r="BI4" i="24"/>
  <c r="BB4" i="24"/>
  <c r="BA4" i="24"/>
  <c r="BG4" i="24" s="1"/>
  <c r="AY4" i="24"/>
  <c r="AX4" i="24"/>
  <c r="AR4" i="24"/>
  <c r="AK4" i="24"/>
  <c r="AZ4" i="24" s="1"/>
  <c r="CX3" i="24"/>
  <c r="CU3" i="24"/>
  <c r="CL3" i="24"/>
  <c r="CJ3" i="24"/>
  <c r="BI3" i="24"/>
  <c r="BB3" i="24"/>
  <c r="BD3" i="24" s="1"/>
  <c r="BA3" i="24"/>
  <c r="AY3" i="24"/>
  <c r="AX3" i="24"/>
  <c r="AR3" i="24"/>
  <c r="AS3" i="24" s="1"/>
  <c r="AK3" i="24"/>
  <c r="AW3" i="24" s="1"/>
  <c r="CU2" i="24"/>
  <c r="CR2" i="24"/>
  <c r="CL2" i="24"/>
  <c r="CJ2" i="24"/>
  <c r="BI2" i="24"/>
  <c r="BB2" i="24"/>
  <c r="BD2" i="24" s="1"/>
  <c r="BA2" i="24"/>
  <c r="BF2" i="24" s="1"/>
  <c r="AY2" i="24"/>
  <c r="AX2" i="24"/>
  <c r="AR2" i="24"/>
  <c r="AK2" i="24"/>
  <c r="AW2" i="24" s="1"/>
  <c r="CV48" i="23"/>
  <c r="CM131" i="29" l="1"/>
  <c r="CI52" i="19"/>
  <c r="BI90" i="26"/>
  <c r="BI103" i="26"/>
  <c r="BF88" i="26"/>
  <c r="BG78" i="26"/>
  <c r="BG90" i="26"/>
  <c r="BF86" i="26"/>
  <c r="AZ104" i="26"/>
  <c r="AZ91" i="26"/>
  <c r="AZ95" i="26"/>
  <c r="BG5" i="26"/>
  <c r="BC42" i="26"/>
  <c r="BI53" i="26"/>
  <c r="BC66" i="26"/>
  <c r="BF62" i="26"/>
  <c r="BF52" i="26"/>
  <c r="AZ68" i="26"/>
  <c r="AZ65" i="26"/>
  <c r="AZ55" i="26"/>
  <c r="AZ50" i="26"/>
  <c r="BI93" i="26"/>
  <c r="AZ84" i="26"/>
  <c r="BC82" i="26"/>
  <c r="BF25" i="26"/>
  <c r="BF42" i="26"/>
  <c r="BC44" i="26"/>
  <c r="AZ41" i="26"/>
  <c r="BD96" i="26"/>
  <c r="AW40" i="26"/>
  <c r="BG100" i="26"/>
  <c r="BG82" i="26"/>
  <c r="BC84" i="26"/>
  <c r="AZ45" i="26"/>
  <c r="BF57" i="26"/>
  <c r="AW23" i="26"/>
  <c r="AW93" i="26"/>
  <c r="BI25" i="26"/>
  <c r="BG87" i="26"/>
  <c r="AW2" i="26"/>
  <c r="AZ28" i="26"/>
  <c r="BC8" i="26"/>
  <c r="BC21" i="26"/>
  <c r="BI6" i="26"/>
  <c r="BC11" i="26"/>
  <c r="BI10" i="26"/>
  <c r="BI45" i="26"/>
  <c r="BI86" i="26"/>
  <c r="AZ101" i="26"/>
  <c r="BC67" i="26"/>
  <c r="BG13" i="26"/>
  <c r="BC14" i="26"/>
  <c r="BI22" i="26"/>
  <c r="AZ12" i="26"/>
  <c r="AZ30" i="26"/>
  <c r="BC5" i="26"/>
  <c r="BI3" i="26"/>
  <c r="BI64" i="26"/>
  <c r="AW92" i="26"/>
  <c r="BF89" i="26"/>
  <c r="AW83" i="26"/>
  <c r="AW31" i="26"/>
  <c r="AZ63" i="26"/>
  <c r="BC80" i="26"/>
  <c r="BI97" i="26"/>
  <c r="BI61" i="26"/>
  <c r="BC85" i="26"/>
  <c r="AZ103" i="26"/>
  <c r="AZ7" i="26"/>
  <c r="BI66" i="26"/>
  <c r="BC62" i="26"/>
  <c r="AZ6" i="26"/>
  <c r="BI83" i="26"/>
  <c r="BF85" i="26"/>
  <c r="BG56" i="26"/>
  <c r="BC20" i="26"/>
  <c r="BF2" i="26"/>
  <c r="BD8" i="26"/>
  <c r="BD44" i="26"/>
  <c r="BF16" i="26"/>
  <c r="AW26" i="26"/>
  <c r="BI68" i="26"/>
  <c r="BF46" i="26"/>
  <c r="BD42" i="26"/>
  <c r="AW78" i="26"/>
  <c r="BI2" i="26"/>
  <c r="BI14" i="26"/>
  <c r="BG54" i="26"/>
  <c r="BG49" i="26"/>
  <c r="BI54" i="26"/>
  <c r="AZ52" i="26"/>
  <c r="BI31" i="26"/>
  <c r="BF58" i="26"/>
  <c r="BC18" i="26"/>
  <c r="BC106" i="26"/>
  <c r="AZ81" i="26"/>
  <c r="AW94" i="26"/>
  <c r="AW102" i="26"/>
  <c r="AW61" i="26"/>
  <c r="AS86" i="26"/>
  <c r="AS3" i="26"/>
  <c r="BD18" i="26"/>
  <c r="BF3" i="26"/>
  <c r="BF77" i="26"/>
  <c r="BF22" i="26"/>
  <c r="BF106" i="26"/>
  <c r="BI81" i="26"/>
  <c r="AW19" i="26"/>
  <c r="AW29" i="26"/>
  <c r="AW17" i="26"/>
  <c r="BI57" i="26"/>
  <c r="AZ89" i="26"/>
  <c r="BI46" i="26"/>
  <c r="BC81" i="26"/>
  <c r="BF97" i="26"/>
  <c r="BI56" i="26"/>
  <c r="BI100" i="26"/>
  <c r="AS97" i="26"/>
  <c r="BI9" i="26"/>
  <c r="AZ47" i="26"/>
  <c r="BC51" i="26"/>
  <c r="BD5" i="26"/>
  <c r="BD67" i="26"/>
  <c r="BI16" i="26"/>
  <c r="AZ53" i="26"/>
  <c r="BC88" i="26"/>
  <c r="BG15" i="26"/>
  <c r="BF47" i="26"/>
  <c r="BI7" i="26"/>
  <c r="BC17" i="26"/>
  <c r="BD62" i="26"/>
  <c r="BD11" i="26"/>
  <c r="BD21" i="26"/>
  <c r="BG44" i="26"/>
  <c r="BF41" i="26"/>
  <c r="AW77" i="26"/>
  <c r="BC63" i="26"/>
  <c r="BD80" i="26"/>
  <c r="AW98" i="26"/>
  <c r="BF65" i="26"/>
  <c r="BI94" i="26"/>
  <c r="AW105" i="26"/>
  <c r="BI104" i="26"/>
  <c r="BC48" i="26"/>
  <c r="AZ99" i="26"/>
  <c r="AS56" i="26"/>
  <c r="BI92" i="26"/>
  <c r="BC24" i="26"/>
  <c r="BF91" i="26"/>
  <c r="BF12" i="26"/>
  <c r="AW9" i="26"/>
  <c r="BF21" i="26"/>
  <c r="AW4" i="26"/>
  <c r="BI89" i="26"/>
  <c r="BF20" i="26"/>
  <c r="BC28" i="26"/>
  <c r="BG80" i="26"/>
  <c r="BC50" i="26"/>
  <c r="BC55" i="26"/>
  <c r="BF69" i="26"/>
  <c r="BD48" i="26"/>
  <c r="BD24" i="26"/>
  <c r="AW87" i="26"/>
  <c r="BC95" i="26"/>
  <c r="BC30" i="26"/>
  <c r="BI17" i="26"/>
  <c r="AW10" i="26"/>
  <c r="BI13" i="26"/>
  <c r="BI43" i="26"/>
  <c r="AW106" i="26"/>
  <c r="BI102" i="26"/>
  <c r="BF23" i="26"/>
  <c r="BG60" i="26"/>
  <c r="BC64" i="26"/>
  <c r="BI29" i="26"/>
  <c r="BI40" i="26"/>
  <c r="BC78" i="26"/>
  <c r="BC49" i="26"/>
  <c r="BI58" i="26"/>
  <c r="BI26" i="26"/>
  <c r="BC99" i="26"/>
  <c r="BI19" i="26"/>
  <c r="AZ27" i="26"/>
  <c r="BC29" i="26"/>
  <c r="BC15" i="26"/>
  <c r="BC40" i="26"/>
  <c r="BC77" i="26"/>
  <c r="BI98" i="26"/>
  <c r="BI105" i="26"/>
  <c r="AZ59" i="26"/>
  <c r="BI27" i="26"/>
  <c r="BI4" i="26"/>
  <c r="BI41" i="26"/>
  <c r="BD77" i="26"/>
  <c r="AZ14" i="26"/>
  <c r="AZ66" i="26"/>
  <c r="BI59" i="26"/>
  <c r="BC87" i="26"/>
  <c r="BC27" i="26"/>
  <c r="AW64" i="26"/>
  <c r="BI12" i="26"/>
  <c r="BI20" i="26"/>
  <c r="BI79" i="26"/>
  <c r="BC59" i="26"/>
  <c r="AW21" i="26"/>
  <c r="BD51" i="26"/>
  <c r="AZ67" i="26"/>
  <c r="AS20" i="26"/>
  <c r="BD106" i="26"/>
  <c r="BI69" i="26"/>
  <c r="AS22" i="26"/>
  <c r="AS100" i="26"/>
  <c r="BI52" i="26"/>
  <c r="BD29" i="26"/>
  <c r="AW15" i="26"/>
  <c r="BC9" i="26"/>
  <c r="BF7" i="26"/>
  <c r="BD17" i="26"/>
  <c r="AS57" i="26"/>
  <c r="BI51" i="26"/>
  <c r="AZ5" i="26"/>
  <c r="BG67" i="26"/>
  <c r="BD40" i="26"/>
  <c r="BC45" i="26"/>
  <c r="AS13" i="26"/>
  <c r="BI8" i="26"/>
  <c r="BG84" i="26"/>
  <c r="AZ44" i="26"/>
  <c r="BF43" i="26"/>
  <c r="BC83" i="26"/>
  <c r="AS90" i="26"/>
  <c r="AS58" i="26"/>
  <c r="BI18" i="26"/>
  <c r="BG28" i="26"/>
  <c r="BF26" i="26"/>
  <c r="BD14" i="26"/>
  <c r="BC68" i="26"/>
  <c r="BG63" i="26"/>
  <c r="AZ80" i="26"/>
  <c r="BG50" i="26"/>
  <c r="BF98" i="26"/>
  <c r="AW42" i="26"/>
  <c r="BG55" i="26"/>
  <c r="BD81" i="26"/>
  <c r="BC94" i="26"/>
  <c r="AS69" i="26"/>
  <c r="BF105" i="26"/>
  <c r="BC61" i="26"/>
  <c r="AW85" i="26"/>
  <c r="BI48" i="26"/>
  <c r="BG99" i="26"/>
  <c r="BD66" i="26"/>
  <c r="AW62" i="26"/>
  <c r="BC103" i="26"/>
  <c r="AS79" i="26"/>
  <c r="BI24" i="26"/>
  <c r="AZ60" i="26"/>
  <c r="BF19" i="26"/>
  <c r="BD59" i="26"/>
  <c r="BD53" i="26"/>
  <c r="AW88" i="26"/>
  <c r="BI11" i="26"/>
  <c r="BG95" i="26"/>
  <c r="BD27" i="26"/>
  <c r="AW82" i="26"/>
  <c r="AS25" i="26"/>
  <c r="BG30" i="26"/>
  <c r="BI47" i="26"/>
  <c r="BI65" i="26"/>
  <c r="BF29" i="26"/>
  <c r="BG7" i="26"/>
  <c r="BF17" i="26"/>
  <c r="AW57" i="26"/>
  <c r="BC4" i="26"/>
  <c r="BC10" i="26"/>
  <c r="BI67" i="26"/>
  <c r="AZ20" i="26"/>
  <c r="BF40" i="26"/>
  <c r="AW13" i="26"/>
  <c r="BI84" i="26"/>
  <c r="AZ16" i="26"/>
  <c r="BG43" i="26"/>
  <c r="AW90" i="26"/>
  <c r="BC31" i="26"/>
  <c r="AW58" i="26"/>
  <c r="BI28" i="26"/>
  <c r="AZ3" i="26"/>
  <c r="BG26" i="26"/>
  <c r="BF14" i="26"/>
  <c r="BI63" i="26"/>
  <c r="BI50" i="26"/>
  <c r="AZ46" i="26"/>
  <c r="BG98" i="26"/>
  <c r="BC93" i="26"/>
  <c r="BI55" i="26"/>
  <c r="AZ22" i="26"/>
  <c r="BF81" i="26"/>
  <c r="AZ97" i="26"/>
  <c r="AW69" i="26"/>
  <c r="BC102" i="26"/>
  <c r="BG105" i="26"/>
  <c r="BC104" i="26"/>
  <c r="BI99" i="26"/>
  <c r="AZ56" i="26"/>
  <c r="BF66" i="26"/>
  <c r="BC6" i="26"/>
  <c r="AW79" i="26"/>
  <c r="BC92" i="26"/>
  <c r="BG19" i="26"/>
  <c r="AZ86" i="26"/>
  <c r="BF59" i="26"/>
  <c r="BF53" i="26"/>
  <c r="BI95" i="26"/>
  <c r="AZ100" i="26"/>
  <c r="BF27" i="26"/>
  <c r="AW25" i="26"/>
  <c r="BI30" i="26"/>
  <c r="BG29" i="26"/>
  <c r="BF9" i="26"/>
  <c r="BC47" i="26"/>
  <c r="BG17" i="26"/>
  <c r="BC89" i="26"/>
  <c r="AW51" i="26"/>
  <c r="BC52" i="26"/>
  <c r="BG40" i="26"/>
  <c r="BF45" i="26"/>
  <c r="BC2" i="26"/>
  <c r="AW8" i="26"/>
  <c r="BF83" i="26"/>
  <c r="AW18" i="26"/>
  <c r="BC41" i="26"/>
  <c r="BG14" i="26"/>
  <c r="BF68" i="26"/>
  <c r="BC65" i="26"/>
  <c r="BG81" i="26"/>
  <c r="BF94" i="26"/>
  <c r="BF61" i="26"/>
  <c r="AW48" i="26"/>
  <c r="BC23" i="26"/>
  <c r="BG66" i="26"/>
  <c r="BF103" i="26"/>
  <c r="AW24" i="26"/>
  <c r="BG59" i="26"/>
  <c r="BG53" i="26"/>
  <c r="AW11" i="26"/>
  <c r="BC91" i="26"/>
  <c r="BG27" i="26"/>
  <c r="BC12" i="26"/>
  <c r="BG9" i="26"/>
  <c r="BF4" i="26"/>
  <c r="BF10" i="26"/>
  <c r="BG45" i="26"/>
  <c r="BG83" i="26"/>
  <c r="BF31" i="26"/>
  <c r="BG68" i="26"/>
  <c r="BF93" i="26"/>
  <c r="BG94" i="26"/>
  <c r="BF102" i="26"/>
  <c r="BG61" i="26"/>
  <c r="BF104" i="26"/>
  <c r="BG103" i="26"/>
  <c r="BF6" i="26"/>
  <c r="BF92" i="26"/>
  <c r="BC60" i="26"/>
  <c r="BF64" i="26"/>
  <c r="BI23" i="26"/>
  <c r="BG4" i="26"/>
  <c r="BG10" i="26"/>
  <c r="BC16" i="26"/>
  <c r="BG31" i="26"/>
  <c r="BC3" i="26"/>
  <c r="BC46" i="26"/>
  <c r="BG93" i="26"/>
  <c r="BC22" i="26"/>
  <c r="BC97" i="26"/>
  <c r="BG102" i="26"/>
  <c r="BG104" i="26"/>
  <c r="BC56" i="26"/>
  <c r="BG6" i="26"/>
  <c r="BG92" i="26"/>
  <c r="BC86" i="26"/>
  <c r="BC100" i="26"/>
  <c r="BG64" i="26"/>
  <c r="BI91" i="26"/>
  <c r="BC57" i="26"/>
  <c r="AS89" i="26"/>
  <c r="BI5" i="26"/>
  <c r="BC13" i="26"/>
  <c r="BI44" i="26"/>
  <c r="BC90" i="26"/>
  <c r="BC58" i="26"/>
  <c r="AS41" i="26"/>
  <c r="BI80" i="26"/>
  <c r="BC69" i="26"/>
  <c r="BC79" i="26"/>
  <c r="BI60" i="26"/>
  <c r="BC25" i="26"/>
  <c r="AS12" i="26"/>
  <c r="BI21" i="26"/>
  <c r="BI78" i="26"/>
  <c r="BI49" i="26"/>
  <c r="BI77" i="26"/>
  <c r="BI106" i="26"/>
  <c r="BI87" i="26"/>
  <c r="BI15" i="26"/>
  <c r="BC7" i="26"/>
  <c r="BF51" i="26"/>
  <c r="BF8" i="26"/>
  <c r="BC43" i="26"/>
  <c r="BF18" i="26"/>
  <c r="BC26" i="26"/>
  <c r="BC98" i="26"/>
  <c r="BI42" i="26"/>
  <c r="BC105" i="26"/>
  <c r="BI85" i="26"/>
  <c r="BF48" i="26"/>
  <c r="BI62" i="26"/>
  <c r="BF24" i="26"/>
  <c r="BC19" i="26"/>
  <c r="BI88" i="26"/>
  <c r="BC101" i="26"/>
  <c r="BF11" i="26"/>
  <c r="BI82" i="26"/>
  <c r="BC22" i="25"/>
  <c r="AS4" i="25"/>
  <c r="BG37" i="25"/>
  <c r="BF20" i="25"/>
  <c r="AZ41" i="25"/>
  <c r="AZ28" i="25"/>
  <c r="BC36" i="25"/>
  <c r="BI44" i="25"/>
  <c r="BF34" i="25"/>
  <c r="AW55" i="25"/>
  <c r="BG49" i="25"/>
  <c r="AZ77" i="25"/>
  <c r="BI58" i="25"/>
  <c r="BD60" i="25"/>
  <c r="AZ75" i="25"/>
  <c r="AW65" i="25"/>
  <c r="BF98" i="25"/>
  <c r="AW79" i="25"/>
  <c r="AW48" i="25"/>
  <c r="BD100" i="25"/>
  <c r="AW4" i="25"/>
  <c r="BI41" i="25"/>
  <c r="AW24" i="25"/>
  <c r="BI11" i="25"/>
  <c r="AW43" i="25"/>
  <c r="BG34" i="25"/>
  <c r="BC42" i="25"/>
  <c r="BG76" i="25"/>
  <c r="BF57" i="25"/>
  <c r="BI77" i="25"/>
  <c r="AW73" i="25"/>
  <c r="BC67" i="25"/>
  <c r="AZ103" i="25"/>
  <c r="AW87" i="25"/>
  <c r="BI75" i="25"/>
  <c r="BI92" i="25"/>
  <c r="BI85" i="25"/>
  <c r="AW52" i="25"/>
  <c r="BI69" i="25"/>
  <c r="BI90" i="25"/>
  <c r="AW106" i="25"/>
  <c r="BI104" i="25"/>
  <c r="BI3" i="25"/>
  <c r="BI30" i="25"/>
  <c r="AZ2" i="25"/>
  <c r="BF18" i="25"/>
  <c r="BC41" i="25"/>
  <c r="BC27" i="25"/>
  <c r="AW44" i="25"/>
  <c r="BD42" i="25"/>
  <c r="AZ51" i="25"/>
  <c r="BD58" i="25"/>
  <c r="BD67" i="25"/>
  <c r="BI103" i="25"/>
  <c r="AZ74" i="25"/>
  <c r="BC99" i="25"/>
  <c r="BF94" i="25"/>
  <c r="BI78" i="25"/>
  <c r="AZ101" i="25"/>
  <c r="BC5" i="25"/>
  <c r="BI2" i="25"/>
  <c r="BI12" i="25"/>
  <c r="BC37" i="25"/>
  <c r="BD41" i="25"/>
  <c r="BD27" i="25"/>
  <c r="BI19" i="25"/>
  <c r="BG16" i="25"/>
  <c r="AZ23" i="25"/>
  <c r="AW38" i="25"/>
  <c r="BC66" i="25"/>
  <c r="BI51" i="25"/>
  <c r="AW40" i="25"/>
  <c r="BC49" i="25"/>
  <c r="BF77" i="25"/>
  <c r="BC103" i="25"/>
  <c r="BF82" i="25"/>
  <c r="BI64" i="25"/>
  <c r="BF75" i="25"/>
  <c r="AW89" i="25"/>
  <c r="BC81" i="25"/>
  <c r="BF71" i="25"/>
  <c r="BI74" i="25"/>
  <c r="AW93" i="25"/>
  <c r="AZ48" i="25"/>
  <c r="BI97" i="25"/>
  <c r="BF102" i="25"/>
  <c r="BI101" i="25"/>
  <c r="BC7" i="25"/>
  <c r="BI37" i="25"/>
  <c r="BF27" i="25"/>
  <c r="AZ24" i="25"/>
  <c r="BG28" i="25"/>
  <c r="BI23" i="25"/>
  <c r="BF66" i="25"/>
  <c r="BC35" i="25"/>
  <c r="BC51" i="25"/>
  <c r="BC55" i="25"/>
  <c r="BC39" i="25"/>
  <c r="BI49" i="25"/>
  <c r="BC76" i="25"/>
  <c r="BG77" i="25"/>
  <c r="BC53" i="25"/>
  <c r="AZ87" i="25"/>
  <c r="BG75" i="25"/>
  <c r="BC65" i="25"/>
  <c r="BC74" i="25"/>
  <c r="BI79" i="25"/>
  <c r="BC101" i="25"/>
  <c r="BI83" i="25"/>
  <c r="BI14" i="25"/>
  <c r="BC46" i="25"/>
  <c r="BI24" i="25"/>
  <c r="AW19" i="25"/>
  <c r="BI43" i="25"/>
  <c r="BI10" i="25"/>
  <c r="BI45" i="25"/>
  <c r="BD51" i="25"/>
  <c r="BD55" i="25"/>
  <c r="BC62" i="25"/>
  <c r="BI76" i="25"/>
  <c r="BI33" i="25"/>
  <c r="BI59" i="25"/>
  <c r="BD65" i="25"/>
  <c r="AW81" i="25"/>
  <c r="BD74" i="25"/>
  <c r="BI98" i="25"/>
  <c r="BD101" i="25"/>
  <c r="AS83" i="25"/>
  <c r="AZ6" i="25"/>
  <c r="BI18" i="25"/>
  <c r="BC4" i="25"/>
  <c r="BI20" i="25"/>
  <c r="BC16" i="25"/>
  <c r="BF23" i="25"/>
  <c r="AW76" i="25"/>
  <c r="BC56" i="25"/>
  <c r="BI84" i="25"/>
  <c r="BC44" i="25"/>
  <c r="BI57" i="25"/>
  <c r="BI26" i="25"/>
  <c r="BD38" i="25"/>
  <c r="BD17" i="25"/>
  <c r="BC19" i="25"/>
  <c r="AS82" i="25"/>
  <c r="AS71" i="25"/>
  <c r="BD88" i="25"/>
  <c r="AS102" i="25"/>
  <c r="BC83" i="25"/>
  <c r="BG62" i="25"/>
  <c r="BG91" i="25"/>
  <c r="BI70" i="25"/>
  <c r="BG95" i="25"/>
  <c r="BF6" i="25"/>
  <c r="BF17" i="25"/>
  <c r="BC12" i="25"/>
  <c r="BC31" i="25"/>
  <c r="AS14" i="25"/>
  <c r="BI7" i="25"/>
  <c r="BI46" i="25"/>
  <c r="AZ20" i="25"/>
  <c r="BF41" i="25"/>
  <c r="AS26" i="25"/>
  <c r="BI47" i="25"/>
  <c r="BI32" i="25"/>
  <c r="AZ25" i="25"/>
  <c r="BC43" i="25"/>
  <c r="AS10" i="25"/>
  <c r="BI35" i="25"/>
  <c r="AZ45" i="25"/>
  <c r="BF51" i="25"/>
  <c r="BI39" i="25"/>
  <c r="BI62" i="25"/>
  <c r="BI56" i="25"/>
  <c r="AZ57" i="25"/>
  <c r="BC54" i="25"/>
  <c r="AS33" i="25"/>
  <c r="BI53" i="25"/>
  <c r="AZ59" i="25"/>
  <c r="BF58" i="25"/>
  <c r="BF103" i="25"/>
  <c r="AZ82" i="25"/>
  <c r="AW64" i="25"/>
  <c r="BC50" i="25"/>
  <c r="BC92" i="25"/>
  <c r="AS63" i="25"/>
  <c r="BI91" i="25"/>
  <c r="AZ71" i="25"/>
  <c r="BF74" i="25"/>
  <c r="AW98" i="25"/>
  <c r="BC69" i="25"/>
  <c r="AW99" i="25"/>
  <c r="BC79" i="25"/>
  <c r="AZ97" i="25"/>
  <c r="BF68" i="25"/>
  <c r="BF100" i="25"/>
  <c r="AS86" i="25"/>
  <c r="BI96" i="25"/>
  <c r="AZ102" i="25"/>
  <c r="BF101" i="25"/>
  <c r="BC105" i="25"/>
  <c r="AW83" i="25"/>
  <c r="BI95" i="25"/>
  <c r="BG35" i="25"/>
  <c r="BG56" i="25"/>
  <c r="BG53" i="25"/>
  <c r="BG96" i="25"/>
  <c r="BG6" i="25"/>
  <c r="BF22" i="25"/>
  <c r="AW3" i="25"/>
  <c r="BC30" i="25"/>
  <c r="BG17" i="25"/>
  <c r="AW9" i="25"/>
  <c r="BC13" i="25"/>
  <c r="AW14" i="25"/>
  <c r="BC21" i="25"/>
  <c r="BG41" i="25"/>
  <c r="BF24" i="25"/>
  <c r="BC11" i="25"/>
  <c r="AW26" i="25"/>
  <c r="BF36" i="25"/>
  <c r="BC8" i="25"/>
  <c r="AW10" i="25"/>
  <c r="BC29" i="25"/>
  <c r="BG51" i="25"/>
  <c r="BF40" i="25"/>
  <c r="AW33" i="25"/>
  <c r="BC80" i="25"/>
  <c r="BG58" i="25"/>
  <c r="BG103" i="25"/>
  <c r="BF87" i="25"/>
  <c r="BF89" i="25"/>
  <c r="AW63" i="25"/>
  <c r="BC85" i="25"/>
  <c r="BG74" i="25"/>
  <c r="BF93" i="25"/>
  <c r="AW70" i="25"/>
  <c r="BG68" i="25"/>
  <c r="AZ88" i="25"/>
  <c r="BG100" i="25"/>
  <c r="BC78" i="25"/>
  <c r="AW86" i="25"/>
  <c r="BC90" i="25"/>
  <c r="BG101" i="25"/>
  <c r="BC104" i="25"/>
  <c r="BG46" i="25"/>
  <c r="BG39" i="25"/>
  <c r="AZ5" i="25"/>
  <c r="BG22" i="25"/>
  <c r="BF12" i="25"/>
  <c r="BF31" i="25"/>
  <c r="AW7" i="25"/>
  <c r="AW46" i="25"/>
  <c r="BG24" i="25"/>
  <c r="AW47" i="25"/>
  <c r="AW32" i="25"/>
  <c r="BG36" i="25"/>
  <c r="BF43" i="25"/>
  <c r="AW35" i="25"/>
  <c r="BG40" i="25"/>
  <c r="AW39" i="25"/>
  <c r="AW62" i="25"/>
  <c r="AW56" i="25"/>
  <c r="AZ73" i="25"/>
  <c r="BF54" i="25"/>
  <c r="AW53" i="25"/>
  <c r="BG87" i="25"/>
  <c r="BF50" i="25"/>
  <c r="BG89" i="25"/>
  <c r="AZ81" i="25"/>
  <c r="BF92" i="25"/>
  <c r="AW91" i="25"/>
  <c r="AZ52" i="25"/>
  <c r="BG93" i="25"/>
  <c r="BF69" i="25"/>
  <c r="BF79" i="25"/>
  <c r="AZ94" i="25"/>
  <c r="AW96" i="25"/>
  <c r="AZ106" i="25"/>
  <c r="BF105" i="25"/>
  <c r="AW95" i="25"/>
  <c r="BF30" i="25"/>
  <c r="BF13" i="25"/>
  <c r="BF21" i="25"/>
  <c r="BC20" i="25"/>
  <c r="BF11" i="25"/>
  <c r="BC25" i="25"/>
  <c r="BG43" i="25"/>
  <c r="BF8" i="25"/>
  <c r="BF29" i="25"/>
  <c r="BC45" i="25"/>
  <c r="BC57" i="25"/>
  <c r="BG54" i="25"/>
  <c r="BF80" i="25"/>
  <c r="BC59" i="25"/>
  <c r="BC82" i="25"/>
  <c r="BG50" i="25"/>
  <c r="BG92" i="25"/>
  <c r="BF85" i="25"/>
  <c r="BC71" i="25"/>
  <c r="BG69" i="25"/>
  <c r="BG79" i="25"/>
  <c r="BC97" i="25"/>
  <c r="BF78" i="25"/>
  <c r="BF90" i="25"/>
  <c r="BC102" i="25"/>
  <c r="BG105" i="25"/>
  <c r="BF104" i="25"/>
  <c r="BG47" i="25"/>
  <c r="BG32" i="25"/>
  <c r="BG30" i="25"/>
  <c r="BG13" i="25"/>
  <c r="BG21" i="25"/>
  <c r="BG11" i="25"/>
  <c r="BG8" i="25"/>
  <c r="BG29" i="25"/>
  <c r="BG80" i="25"/>
  <c r="BG85" i="25"/>
  <c r="BG78" i="25"/>
  <c r="BG90" i="25"/>
  <c r="BG104" i="25"/>
  <c r="BG7" i="25"/>
  <c r="AZ7" i="25"/>
  <c r="AZ46" i="25"/>
  <c r="AZ47" i="25"/>
  <c r="AZ32" i="25"/>
  <c r="AZ35" i="25"/>
  <c r="AZ39" i="25"/>
  <c r="AZ62" i="25"/>
  <c r="AZ56" i="25"/>
  <c r="AZ53" i="25"/>
  <c r="AZ91" i="25"/>
  <c r="AZ96" i="25"/>
  <c r="AZ95" i="25"/>
  <c r="BI28" i="25"/>
  <c r="BI48" i="25"/>
  <c r="BC3" i="25"/>
  <c r="BC9" i="25"/>
  <c r="BC14" i="25"/>
  <c r="AS37" i="25"/>
  <c r="BC26" i="25"/>
  <c r="AS16" i="25"/>
  <c r="BC10" i="25"/>
  <c r="AS49" i="25"/>
  <c r="AS76" i="25"/>
  <c r="BC33" i="25"/>
  <c r="BC63" i="25"/>
  <c r="BC70" i="25"/>
  <c r="BC86" i="25"/>
  <c r="BI15" i="25"/>
  <c r="BI27" i="25"/>
  <c r="BI38" i="25"/>
  <c r="BI42" i="25"/>
  <c r="BI55" i="25"/>
  <c r="BI67" i="25"/>
  <c r="BI65" i="25"/>
  <c r="BI88" i="25"/>
  <c r="BI5" i="25"/>
  <c r="BF3" i="25"/>
  <c r="BC2" i="25"/>
  <c r="BF9" i="25"/>
  <c r="BF14" i="25"/>
  <c r="BF26" i="25"/>
  <c r="BC23" i="25"/>
  <c r="BF10" i="25"/>
  <c r="BC34" i="25"/>
  <c r="BC77" i="25"/>
  <c r="BI73" i="25"/>
  <c r="BF33" i="25"/>
  <c r="BC75" i="25"/>
  <c r="BI81" i="25"/>
  <c r="BF63" i="25"/>
  <c r="BI52" i="25"/>
  <c r="BF70" i="25"/>
  <c r="BC84" i="25"/>
  <c r="BI94" i="25"/>
  <c r="BC72" i="25"/>
  <c r="BF86" i="25"/>
  <c r="BI106" i="25"/>
  <c r="CY88" i="24"/>
  <c r="CY14" i="24"/>
  <c r="BH48" i="24"/>
  <c r="AZ98" i="24"/>
  <c r="BC117" i="24"/>
  <c r="AW117" i="24"/>
  <c r="BC52" i="24"/>
  <c r="AZ96" i="24"/>
  <c r="BG139" i="24"/>
  <c r="AW102" i="24"/>
  <c r="AW111" i="24"/>
  <c r="BC121" i="24"/>
  <c r="BH67" i="24"/>
  <c r="BG80" i="24"/>
  <c r="BH8" i="24"/>
  <c r="BH4" i="24"/>
  <c r="BC79" i="24"/>
  <c r="BF54" i="24"/>
  <c r="BC5" i="24"/>
  <c r="BG78" i="24"/>
  <c r="BG113" i="24"/>
  <c r="AZ146" i="24"/>
  <c r="BC37" i="24"/>
  <c r="AZ47" i="24"/>
  <c r="BG49" i="24"/>
  <c r="BH43" i="24"/>
  <c r="BH44" i="24"/>
  <c r="BC4" i="24"/>
  <c r="AW10" i="24"/>
  <c r="BC47" i="24"/>
  <c r="BC83" i="24"/>
  <c r="BF117" i="24"/>
  <c r="BC7" i="24"/>
  <c r="AW52" i="24"/>
  <c r="BC124" i="24"/>
  <c r="BH111" i="24"/>
  <c r="BG43" i="24"/>
  <c r="BH50" i="24"/>
  <c r="BH69" i="24"/>
  <c r="BC72" i="24"/>
  <c r="BG73" i="24"/>
  <c r="BC109" i="24"/>
  <c r="AW113" i="24"/>
  <c r="BF119" i="24"/>
  <c r="AS48" i="24"/>
  <c r="BC43" i="24"/>
  <c r="BD52" i="24"/>
  <c r="BC113" i="24"/>
  <c r="BG115" i="24"/>
  <c r="BG64" i="24"/>
  <c r="BF79" i="24"/>
  <c r="BH109" i="24"/>
  <c r="BH122" i="24"/>
  <c r="BH10" i="24"/>
  <c r="BC8" i="24"/>
  <c r="BF47" i="24"/>
  <c r="BF111" i="24"/>
  <c r="BH140" i="24"/>
  <c r="BG144" i="24"/>
  <c r="BC9" i="24"/>
  <c r="BH27" i="24"/>
  <c r="BH117" i="24"/>
  <c r="BC138" i="24"/>
  <c r="BC100" i="24"/>
  <c r="BH2" i="24"/>
  <c r="BH113" i="24"/>
  <c r="BG39" i="24"/>
  <c r="BC40" i="24"/>
  <c r="BC26" i="24"/>
  <c r="BG84" i="24"/>
  <c r="AW116" i="24"/>
  <c r="AW118" i="24"/>
  <c r="AS4" i="24"/>
  <c r="BD9" i="24"/>
  <c r="AW70" i="24"/>
  <c r="BH96" i="24"/>
  <c r="BG97" i="24"/>
  <c r="AZ99" i="24"/>
  <c r="BH103" i="24"/>
  <c r="AZ104" i="24"/>
  <c r="BF121" i="24"/>
  <c r="BF122" i="24"/>
  <c r="BH123" i="24"/>
  <c r="BH146" i="24"/>
  <c r="AZ3" i="24"/>
  <c r="BH6" i="24"/>
  <c r="AZ45" i="24"/>
  <c r="BG51" i="24"/>
  <c r="BH112" i="24"/>
  <c r="AZ114" i="24"/>
  <c r="BH116" i="24"/>
  <c r="BG122" i="24"/>
  <c r="AZ134" i="24"/>
  <c r="AZ141" i="24"/>
  <c r="BC144" i="24"/>
  <c r="AW54" i="24"/>
  <c r="BH45" i="24"/>
  <c r="BD47" i="24"/>
  <c r="BC104" i="24"/>
  <c r="BC106" i="24"/>
  <c r="BG107" i="24"/>
  <c r="BG109" i="24"/>
  <c r="BC111" i="24"/>
  <c r="BH114" i="24"/>
  <c r="BH118" i="24"/>
  <c r="BC27" i="24"/>
  <c r="BF50" i="24"/>
  <c r="AZ76" i="24"/>
  <c r="AW79" i="24"/>
  <c r="BF99" i="24"/>
  <c r="BG105" i="24"/>
  <c r="BH115" i="24"/>
  <c r="BG133" i="24"/>
  <c r="BH136" i="24"/>
  <c r="BG142" i="24"/>
  <c r="BC137" i="24"/>
  <c r="BH142" i="24"/>
  <c r="BC39" i="24"/>
  <c r="BF4" i="24"/>
  <c r="BC38" i="24"/>
  <c r="BH39" i="24"/>
  <c r="BG21" i="24"/>
  <c r="BC70" i="24"/>
  <c r="BF55" i="24"/>
  <c r="BF77" i="24"/>
  <c r="BH9" i="24"/>
  <c r="BH74" i="24"/>
  <c r="AW81" i="24"/>
  <c r="AW82" i="24"/>
  <c r="BC3" i="24"/>
  <c r="AW9" i="24"/>
  <c r="BH19" i="24"/>
  <c r="BC74" i="24"/>
  <c r="BH80" i="24"/>
  <c r="BG2" i="24"/>
  <c r="BG8" i="24"/>
  <c r="BH37" i="24"/>
  <c r="AW5" i="24"/>
  <c r="AW38" i="24"/>
  <c r="BH26" i="24"/>
  <c r="BG27" i="24"/>
  <c r="AZ28" i="24"/>
  <c r="AZ29" i="24"/>
  <c r="BF45" i="24"/>
  <c r="AW48" i="24"/>
  <c r="BH54" i="24"/>
  <c r="BH72" i="24"/>
  <c r="AZ74" i="24"/>
  <c r="BC77" i="24"/>
  <c r="BD79" i="24"/>
  <c r="BC98" i="24"/>
  <c r="AW100" i="24"/>
  <c r="BH106" i="24"/>
  <c r="AZ108" i="24"/>
  <c r="AS113" i="24"/>
  <c r="BF123" i="24"/>
  <c r="AW138" i="24"/>
  <c r="AZ143" i="24"/>
  <c r="BH144" i="24"/>
  <c r="BC99" i="24"/>
  <c r="AZ38" i="24"/>
  <c r="AZ23" i="24"/>
  <c r="BH66" i="24"/>
  <c r="BC67" i="24"/>
  <c r="AW42" i="24"/>
  <c r="AS44" i="24"/>
  <c r="AS50" i="24"/>
  <c r="BH53" i="24"/>
  <c r="BD74" i="24"/>
  <c r="BG75" i="24"/>
  <c r="BC81" i="24"/>
  <c r="BH100" i="24"/>
  <c r="AW101" i="24"/>
  <c r="BC108" i="24"/>
  <c r="BC112" i="24"/>
  <c r="BD117" i="24"/>
  <c r="BF124" i="24"/>
  <c r="BF137" i="24"/>
  <c r="BH138" i="24"/>
  <c r="AS140" i="24"/>
  <c r="BC143" i="24"/>
  <c r="BG145" i="24"/>
  <c r="BD4" i="24"/>
  <c r="BD106" i="24"/>
  <c r="BD111" i="24"/>
  <c r="BH5" i="24"/>
  <c r="AW7" i="24"/>
  <c r="BG37" i="24"/>
  <c r="BF67" i="24"/>
  <c r="AW50" i="24"/>
  <c r="BF74" i="24"/>
  <c r="BC76" i="24"/>
  <c r="BH83" i="24"/>
  <c r="BC97" i="24"/>
  <c r="BF112" i="24"/>
  <c r="AW120" i="24"/>
  <c r="BC123" i="24"/>
  <c r="BC136" i="24"/>
  <c r="AW140" i="24"/>
  <c r="BD72" i="24"/>
  <c r="AZ5" i="24"/>
  <c r="BC6" i="24"/>
  <c r="BC10" i="24"/>
  <c r="BH38" i="24"/>
  <c r="BC66" i="24"/>
  <c r="AZ40" i="24"/>
  <c r="BC23" i="24"/>
  <c r="BG67" i="24"/>
  <c r="BF69" i="24"/>
  <c r="BC48" i="24"/>
  <c r="BH49" i="24"/>
  <c r="BF52" i="24"/>
  <c r="BF53" i="24"/>
  <c r="BH77" i="24"/>
  <c r="BH82" i="24"/>
  <c r="BH97" i="24"/>
  <c r="BH98" i="24"/>
  <c r="BF100" i="24"/>
  <c r="AW103" i="24"/>
  <c r="BF108" i="24"/>
  <c r="AZ110" i="24"/>
  <c r="BG112" i="24"/>
  <c r="AW115" i="24"/>
  <c r="BH139" i="24"/>
  <c r="BF146" i="24"/>
  <c r="BH42" i="24"/>
  <c r="AZ44" i="24"/>
  <c r="BF76" i="24"/>
  <c r="BH101" i="24"/>
  <c r="AZ135" i="24"/>
  <c r="BH40" i="24"/>
  <c r="BC21" i="24"/>
  <c r="BG6" i="24"/>
  <c r="AZ7" i="24"/>
  <c r="BH41" i="24"/>
  <c r="BF48" i="24"/>
  <c r="AZ51" i="24"/>
  <c r="BC54" i="24"/>
  <c r="BH55" i="24"/>
  <c r="BH78" i="24"/>
  <c r="BG83" i="24"/>
  <c r="BC102" i="24"/>
  <c r="BF109" i="24"/>
  <c r="AS111" i="24"/>
  <c r="BD113" i="24"/>
  <c r="BH121" i="24"/>
  <c r="BC134" i="24"/>
  <c r="BH135" i="24"/>
  <c r="AW136" i="24"/>
  <c r="BF6" i="24"/>
  <c r="BH7" i="24"/>
  <c r="BC41" i="24"/>
  <c r="BF19" i="24"/>
  <c r="BC20" i="24"/>
  <c r="BH52" i="24"/>
  <c r="BC55" i="24"/>
  <c r="BC78" i="24"/>
  <c r="BC110" i="24"/>
  <c r="BH119" i="24"/>
  <c r="BC44" i="24"/>
  <c r="BC50" i="24"/>
  <c r="BC140" i="24"/>
  <c r="BF8" i="24"/>
  <c r="BD50" i="24"/>
  <c r="BC51" i="24"/>
  <c r="BF110" i="24"/>
  <c r="BC115" i="24"/>
  <c r="BC120" i="24"/>
  <c r="AZ124" i="24"/>
  <c r="AZ137" i="24"/>
  <c r="BD140" i="24"/>
  <c r="BH3" i="24"/>
  <c r="AW65" i="24"/>
  <c r="BG46" i="24"/>
  <c r="AZ72" i="24"/>
  <c r="BH104" i="24"/>
  <c r="AZ106" i="24"/>
  <c r="BF140" i="24"/>
  <c r="BH141" i="24"/>
  <c r="BG19" i="24"/>
  <c r="BH23" i="24"/>
  <c r="AZ24" i="24"/>
  <c r="BG30" i="24"/>
  <c r="BH64" i="24"/>
  <c r="BG69" i="24"/>
  <c r="AW71" i="24"/>
  <c r="BF23" i="24"/>
  <c r="BC24" i="24"/>
  <c r="BC25" i="24"/>
  <c r="BH28" i="24"/>
  <c r="BH70" i="24"/>
  <c r="BG22" i="24"/>
  <c r="BD23" i="24"/>
  <c r="AW26" i="24"/>
  <c r="AW66" i="24"/>
  <c r="BC65" i="24"/>
  <c r="BH71" i="24"/>
  <c r="BC71" i="24"/>
  <c r="BH25" i="24"/>
  <c r="BH20" i="24"/>
  <c r="BD71" i="24"/>
  <c r="BD66" i="24"/>
  <c r="BD26" i="24"/>
  <c r="BG68" i="24"/>
  <c r="BC19" i="24"/>
  <c r="AZ20" i="24"/>
  <c r="BH21" i="24"/>
  <c r="AW25" i="24"/>
  <c r="BC28" i="24"/>
  <c r="BH29" i="24"/>
  <c r="BC69" i="24"/>
  <c r="BH65" i="24"/>
  <c r="BC64" i="24"/>
  <c r="BC53" i="24"/>
  <c r="BC80" i="24"/>
  <c r="BC2" i="24"/>
  <c r="BG9" i="24"/>
  <c r="BD19" i="24"/>
  <c r="BD21" i="24"/>
  <c r="AW22" i="24"/>
  <c r="BG25" i="24"/>
  <c r="BC29" i="24"/>
  <c r="AW30" i="24"/>
  <c r="BG65" i="24"/>
  <c r="BD67" i="24"/>
  <c r="AW68" i="24"/>
  <c r="BG70" i="24"/>
  <c r="BC45" i="24"/>
  <c r="AW46" i="24"/>
  <c r="AW73" i="24"/>
  <c r="AW75" i="24"/>
  <c r="BH79" i="24"/>
  <c r="BG81" i="24"/>
  <c r="BD83" i="24"/>
  <c r="AW84" i="24"/>
  <c r="BG102" i="24"/>
  <c r="AW105" i="24"/>
  <c r="AW107" i="24"/>
  <c r="BD121" i="24"/>
  <c r="BC135" i="24"/>
  <c r="BD144" i="24"/>
  <c r="AW145" i="24"/>
  <c r="BC146" i="24"/>
  <c r="BH81" i="24"/>
  <c r="BC49" i="24"/>
  <c r="AS117" i="24"/>
  <c r="BH133" i="24"/>
  <c r="BC139" i="24"/>
  <c r="AS2" i="24"/>
  <c r="BD8" i="24"/>
  <c r="AS37" i="24"/>
  <c r="AS39" i="24"/>
  <c r="BG41" i="24"/>
  <c r="BG23" i="24"/>
  <c r="BG29" i="24"/>
  <c r="BD69" i="24"/>
  <c r="BC42" i="24"/>
  <c r="AS43" i="24"/>
  <c r="BG45" i="24"/>
  <c r="BD55" i="24"/>
  <c r="BG72" i="24"/>
  <c r="BG74" i="24"/>
  <c r="BD78" i="24"/>
  <c r="AS97" i="24"/>
  <c r="BC101" i="24"/>
  <c r="BG104" i="24"/>
  <c r="BG106" i="24"/>
  <c r="BD112" i="24"/>
  <c r="BC114" i="24"/>
  <c r="BC116" i="24"/>
  <c r="BG135" i="24"/>
  <c r="BC141" i="24"/>
  <c r="BG146" i="24"/>
  <c r="AW37" i="24"/>
  <c r="AW39" i="24"/>
  <c r="AW27" i="24"/>
  <c r="AW43" i="24"/>
  <c r="AZ77" i="24"/>
  <c r="BC82" i="24"/>
  <c r="BC96" i="24"/>
  <c r="AW97" i="24"/>
  <c r="AZ100" i="24"/>
  <c r="BC103" i="24"/>
  <c r="AZ109" i="24"/>
  <c r="BC118" i="24"/>
  <c r="AW119" i="24"/>
  <c r="AZ123" i="24"/>
  <c r="AW133" i="24"/>
  <c r="AZ136" i="24"/>
  <c r="AZ138" i="24"/>
  <c r="AW142" i="24"/>
  <c r="AW67" i="24"/>
  <c r="BF42" i="24"/>
  <c r="BH47" i="24"/>
  <c r="BH51" i="24"/>
  <c r="BH76" i="24"/>
  <c r="AW83" i="24"/>
  <c r="BH99" i="24"/>
  <c r="BF101" i="24"/>
  <c r="BH108" i="24"/>
  <c r="BH110" i="24"/>
  <c r="BF114" i="24"/>
  <c r="BF116" i="24"/>
  <c r="AW121" i="24"/>
  <c r="BH124" i="24"/>
  <c r="BH137" i="24"/>
  <c r="BF141" i="24"/>
  <c r="AW144" i="24"/>
  <c r="BH102" i="24"/>
  <c r="AS9" i="24"/>
  <c r="AW19" i="24"/>
  <c r="AW4" i="24"/>
  <c r="BF10" i="24"/>
  <c r="BF38" i="24"/>
  <c r="AW41" i="24"/>
  <c r="BC18" i="24"/>
  <c r="BC22" i="24"/>
  <c r="BF26" i="24"/>
  <c r="BC30" i="24"/>
  <c r="BF66" i="24"/>
  <c r="BC68" i="24"/>
  <c r="BF71" i="24"/>
  <c r="BG42" i="24"/>
  <c r="BC46" i="24"/>
  <c r="BC73" i="24"/>
  <c r="BC75" i="24"/>
  <c r="BF82" i="24"/>
  <c r="BC84" i="24"/>
  <c r="BF96" i="24"/>
  <c r="BG101" i="24"/>
  <c r="BF103" i="24"/>
  <c r="BC105" i="24"/>
  <c r="BC107" i="24"/>
  <c r="BG114" i="24"/>
  <c r="BG116" i="24"/>
  <c r="BF118" i="24"/>
  <c r="BG141" i="24"/>
  <c r="BC145" i="24"/>
  <c r="AZ2" i="24"/>
  <c r="BF3" i="24"/>
  <c r="AW6" i="24"/>
  <c r="BG10" i="24"/>
  <c r="AZ37" i="24"/>
  <c r="BG38" i="24"/>
  <c r="AZ39" i="24"/>
  <c r="BF40" i="24"/>
  <c r="BF20" i="24"/>
  <c r="BG26" i="24"/>
  <c r="AZ27" i="24"/>
  <c r="BF28" i="24"/>
  <c r="BG66" i="24"/>
  <c r="BG71" i="24"/>
  <c r="AZ43" i="24"/>
  <c r="BF44" i="24"/>
  <c r="BG82" i="24"/>
  <c r="BG96" i="24"/>
  <c r="AZ97" i="24"/>
  <c r="BF98" i="24"/>
  <c r="BG103" i="24"/>
  <c r="BG118" i="24"/>
  <c r="BF120" i="24"/>
  <c r="BF134" i="24"/>
  <c r="BF143" i="24"/>
  <c r="AW21" i="24"/>
  <c r="BG3" i="24"/>
  <c r="AW8" i="24"/>
  <c r="BG40" i="24"/>
  <c r="AW64" i="24"/>
  <c r="AW69" i="24"/>
  <c r="AW49" i="24"/>
  <c r="AW53" i="24"/>
  <c r="AW55" i="24"/>
  <c r="AW78" i="24"/>
  <c r="AW80" i="24"/>
  <c r="AW112" i="24"/>
  <c r="AW139" i="24"/>
  <c r="BF5" i="24"/>
  <c r="BF7" i="24"/>
  <c r="BH120" i="24"/>
  <c r="BH134" i="24"/>
  <c r="BH143" i="24"/>
  <c r="BG7" i="24"/>
  <c r="BH22" i="24"/>
  <c r="BH30" i="24"/>
  <c r="BH68" i="24"/>
  <c r="BH46" i="24"/>
  <c r="BH73" i="24"/>
  <c r="BH75" i="24"/>
  <c r="BH84" i="24"/>
  <c r="BH105" i="24"/>
  <c r="BH107" i="24"/>
  <c r="BC119" i="24"/>
  <c r="BC133" i="24"/>
  <c r="BG136" i="24"/>
  <c r="BG138" i="24"/>
  <c r="BC142" i="24"/>
  <c r="BH145" i="24"/>
  <c r="BG5" i="24"/>
  <c r="BF113" i="26" l="1"/>
  <c r="BG113" i="26"/>
  <c r="BG108" i="25"/>
  <c r="BF108" i="25"/>
  <c r="CV18" i="23"/>
  <c r="CV17" i="23"/>
  <c r="CV19" i="23" s="1"/>
  <c r="CV46" i="23"/>
  <c r="CV45" i="23"/>
  <c r="CV47" i="23" s="1"/>
  <c r="CV68" i="23"/>
  <c r="CV67" i="23"/>
  <c r="CV69" i="23" s="1"/>
  <c r="CV88" i="23"/>
  <c r="CV87" i="23"/>
  <c r="CV89" i="23" s="1"/>
  <c r="CV124" i="23"/>
  <c r="CV123" i="23"/>
  <c r="CV144" i="23"/>
  <c r="CV143" i="23"/>
  <c r="CV145" i="23" s="1"/>
  <c r="CU138" i="23"/>
  <c r="CL138" i="23"/>
  <c r="CJ138" i="23"/>
  <c r="BI138" i="23"/>
  <c r="BB138" i="23"/>
  <c r="BA138" i="23"/>
  <c r="BF138" i="23" s="1"/>
  <c r="AY138" i="23"/>
  <c r="AX138" i="23"/>
  <c r="AR138" i="23"/>
  <c r="AK138" i="23"/>
  <c r="AZ138" i="23" s="1"/>
  <c r="CU132" i="23"/>
  <c r="CL132" i="23"/>
  <c r="CJ132" i="23"/>
  <c r="BI132" i="23"/>
  <c r="BB132" i="23"/>
  <c r="BD132" i="23" s="1"/>
  <c r="BA132" i="23"/>
  <c r="AY132" i="23"/>
  <c r="AX132" i="23"/>
  <c r="AR132" i="23"/>
  <c r="AS132" i="23" s="1"/>
  <c r="AK132" i="23"/>
  <c r="AW132" i="23" s="1"/>
  <c r="CX135" i="23"/>
  <c r="CU135" i="23"/>
  <c r="CL135" i="23"/>
  <c r="CJ135" i="23"/>
  <c r="BI135" i="23"/>
  <c r="BB135" i="23"/>
  <c r="BD135" i="23" s="1"/>
  <c r="BA135" i="23"/>
  <c r="BG135" i="23" s="1"/>
  <c r="AY135" i="23"/>
  <c r="AX135" i="23"/>
  <c r="AR135" i="23"/>
  <c r="AS135" i="23" s="1"/>
  <c r="AK135" i="23"/>
  <c r="CX129" i="23"/>
  <c r="CU129" i="23"/>
  <c r="CL129" i="23"/>
  <c r="CJ129" i="23"/>
  <c r="BI129" i="23"/>
  <c r="BB129" i="23"/>
  <c r="BA129" i="23"/>
  <c r="AY129" i="23"/>
  <c r="AX129" i="23"/>
  <c r="AR129" i="23"/>
  <c r="AS129" i="23" s="1"/>
  <c r="AK129" i="23"/>
  <c r="AZ129" i="23" s="1"/>
  <c r="CU141" i="23"/>
  <c r="CL141" i="23"/>
  <c r="CJ141" i="23"/>
  <c r="BI141" i="23"/>
  <c r="BB141" i="23"/>
  <c r="BD141" i="23" s="1"/>
  <c r="BA141" i="23"/>
  <c r="BG141" i="23" s="1"/>
  <c r="AY141" i="23"/>
  <c r="AX141" i="23"/>
  <c r="AR141" i="23"/>
  <c r="AK141" i="23"/>
  <c r="CX137" i="23"/>
  <c r="CU137" i="23"/>
  <c r="CL137" i="23"/>
  <c r="CJ137" i="23"/>
  <c r="BI137" i="23"/>
  <c r="BB137" i="23"/>
  <c r="BD137" i="23" s="1"/>
  <c r="BA137" i="23"/>
  <c r="BF137" i="23" s="1"/>
  <c r="AY137" i="23"/>
  <c r="AX137" i="23"/>
  <c r="AR137" i="23"/>
  <c r="AK137" i="23"/>
  <c r="CU131" i="23"/>
  <c r="CL131" i="23"/>
  <c r="CJ131" i="23"/>
  <c r="BI131" i="23"/>
  <c r="BB131" i="23"/>
  <c r="BD131" i="23" s="1"/>
  <c r="BA131" i="23"/>
  <c r="AY131" i="23"/>
  <c r="AX131" i="23"/>
  <c r="AR131" i="23"/>
  <c r="AS131" i="23" s="1"/>
  <c r="AK131" i="23"/>
  <c r="CX133" i="23"/>
  <c r="CU133" i="23"/>
  <c r="CL133" i="23"/>
  <c r="CJ133" i="23"/>
  <c r="BI133" i="23"/>
  <c r="BB133" i="23"/>
  <c r="BA133" i="23"/>
  <c r="BG133" i="23" s="1"/>
  <c r="AY133" i="23"/>
  <c r="AX133" i="23"/>
  <c r="AR133" i="23"/>
  <c r="AS133" i="23" s="1"/>
  <c r="AK133" i="23"/>
  <c r="AW133" i="23" s="1"/>
  <c r="CX128" i="23"/>
  <c r="CU128" i="23"/>
  <c r="CL128" i="23"/>
  <c r="CJ128" i="23"/>
  <c r="BI128" i="23"/>
  <c r="BB128" i="23"/>
  <c r="BA128" i="23"/>
  <c r="BF128" i="23" s="1"/>
  <c r="AY128" i="23"/>
  <c r="AX128" i="23"/>
  <c r="AR128" i="23"/>
  <c r="AS128" i="23" s="1"/>
  <c r="AK128" i="23"/>
  <c r="AW128" i="23" s="1"/>
  <c r="CX139" i="23"/>
  <c r="CU139" i="23"/>
  <c r="CL139" i="23"/>
  <c r="CJ139" i="23"/>
  <c r="BI139" i="23"/>
  <c r="BB139" i="23"/>
  <c r="BD139" i="23" s="1"/>
  <c r="BA139" i="23"/>
  <c r="BG139" i="23" s="1"/>
  <c r="AY139" i="23"/>
  <c r="AX139" i="23"/>
  <c r="AR139" i="23"/>
  <c r="AK139" i="23"/>
  <c r="AZ139" i="23" s="1"/>
  <c r="CU140" i="23"/>
  <c r="CL140" i="23"/>
  <c r="CJ140" i="23"/>
  <c r="BI140" i="23"/>
  <c r="BB140" i="23"/>
  <c r="BD140" i="23" s="1"/>
  <c r="BA140" i="23"/>
  <c r="AY140" i="23"/>
  <c r="AX140" i="23"/>
  <c r="AR140" i="23"/>
  <c r="AS140" i="23" s="1"/>
  <c r="AK140" i="23"/>
  <c r="AZ140" i="23" s="1"/>
  <c r="CU134" i="23"/>
  <c r="CL134" i="23"/>
  <c r="CJ134" i="23"/>
  <c r="BI134" i="23"/>
  <c r="BB134" i="23"/>
  <c r="BD134" i="23" s="1"/>
  <c r="BA134" i="23"/>
  <c r="BF134" i="23" s="1"/>
  <c r="AY134" i="23"/>
  <c r="AX134" i="23"/>
  <c r="AR134" i="23"/>
  <c r="AK134" i="23"/>
  <c r="CX130" i="23"/>
  <c r="CU130" i="23"/>
  <c r="CL130" i="23"/>
  <c r="CJ130" i="23"/>
  <c r="BI130" i="23"/>
  <c r="BB130" i="23"/>
  <c r="BA130" i="23"/>
  <c r="AY130" i="23"/>
  <c r="AX130" i="23"/>
  <c r="AR130" i="23"/>
  <c r="AS130" i="23" s="1"/>
  <c r="AK130" i="23"/>
  <c r="AZ130" i="23" s="1"/>
  <c r="CX136" i="23"/>
  <c r="CU136" i="23"/>
  <c r="CL136" i="23"/>
  <c r="CJ136" i="23"/>
  <c r="BI136" i="23"/>
  <c r="BB136" i="23"/>
  <c r="BD136" i="23" s="1"/>
  <c r="BA136" i="23"/>
  <c r="BG136" i="23" s="1"/>
  <c r="AY136" i="23"/>
  <c r="AX136" i="23"/>
  <c r="AR136" i="23"/>
  <c r="AK136" i="23"/>
  <c r="CU113" i="23"/>
  <c r="CL113" i="23"/>
  <c r="CJ113" i="23"/>
  <c r="BI113" i="23"/>
  <c r="BB113" i="23"/>
  <c r="BD113" i="23" s="1"/>
  <c r="BA113" i="23"/>
  <c r="BG113" i="23" s="1"/>
  <c r="AY113" i="23"/>
  <c r="AX113" i="23"/>
  <c r="AR113" i="23"/>
  <c r="AK113" i="23"/>
  <c r="AZ113" i="23" s="1"/>
  <c r="CU103" i="23"/>
  <c r="CL103" i="23"/>
  <c r="CJ103" i="23"/>
  <c r="BI103" i="23"/>
  <c r="BB103" i="23"/>
  <c r="BA103" i="23"/>
  <c r="AY103" i="23"/>
  <c r="AX103" i="23"/>
  <c r="AR103" i="23"/>
  <c r="AS103" i="23" s="1"/>
  <c r="AK103" i="23"/>
  <c r="AZ103" i="23" s="1"/>
  <c r="CU121" i="23"/>
  <c r="CL121" i="23"/>
  <c r="CJ121" i="23"/>
  <c r="BI121" i="23"/>
  <c r="BB121" i="23"/>
  <c r="BA121" i="23"/>
  <c r="BG121" i="23" s="1"/>
  <c r="AY121" i="23"/>
  <c r="AX121" i="23"/>
  <c r="AR121" i="23"/>
  <c r="AS121" i="23" s="1"/>
  <c r="AK121" i="23"/>
  <c r="AZ121" i="23" s="1"/>
  <c r="CU117" i="23"/>
  <c r="CL117" i="23"/>
  <c r="CJ117" i="23"/>
  <c r="BI117" i="23"/>
  <c r="BB117" i="23"/>
  <c r="BA117" i="23"/>
  <c r="AY117" i="23"/>
  <c r="AX117" i="23"/>
  <c r="AR117" i="23"/>
  <c r="AS117" i="23" s="1"/>
  <c r="AK117" i="23"/>
  <c r="AZ117" i="23" s="1"/>
  <c r="CU97" i="23"/>
  <c r="CR97" i="23"/>
  <c r="CP97" i="23"/>
  <c r="CL97" i="23"/>
  <c r="CJ97" i="23"/>
  <c r="BI97" i="23"/>
  <c r="BB97" i="23"/>
  <c r="BD97" i="23" s="1"/>
  <c r="BA97" i="23"/>
  <c r="AY97" i="23"/>
  <c r="AX97" i="23"/>
  <c r="AR97" i="23"/>
  <c r="AS97" i="23" s="1"/>
  <c r="AK97" i="23"/>
  <c r="AZ97" i="23" s="1"/>
  <c r="CX116" i="23"/>
  <c r="CU116" i="23"/>
  <c r="CL116" i="23"/>
  <c r="CJ116" i="23"/>
  <c r="BI116" i="23"/>
  <c r="BB116" i="23"/>
  <c r="BD116" i="23" s="1"/>
  <c r="BA116" i="23"/>
  <c r="AY116" i="23"/>
  <c r="AX116" i="23"/>
  <c r="AR116" i="23"/>
  <c r="AS116" i="23" s="1"/>
  <c r="AK116" i="23"/>
  <c r="AW116" i="23" s="1"/>
  <c r="CU120" i="23"/>
  <c r="CL120" i="23"/>
  <c r="CJ120" i="23"/>
  <c r="BI120" i="23"/>
  <c r="BB120" i="23"/>
  <c r="BA120" i="23"/>
  <c r="BG120" i="23" s="1"/>
  <c r="AY120" i="23"/>
  <c r="AX120" i="23"/>
  <c r="AR120" i="23"/>
  <c r="AS120" i="23" s="1"/>
  <c r="AK120" i="23"/>
  <c r="AW120" i="23" s="1"/>
  <c r="CU119" i="23"/>
  <c r="CL119" i="23"/>
  <c r="CJ119" i="23"/>
  <c r="BI119" i="23"/>
  <c r="BB119" i="23"/>
  <c r="BD119" i="23" s="1"/>
  <c r="BA119" i="23"/>
  <c r="BG119" i="23" s="1"/>
  <c r="AY119" i="23"/>
  <c r="AX119" i="23"/>
  <c r="AR119" i="23"/>
  <c r="AS119" i="23" s="1"/>
  <c r="CX107" i="23"/>
  <c r="CU107" i="23"/>
  <c r="CL107" i="23"/>
  <c r="CJ107" i="23"/>
  <c r="BI107" i="23"/>
  <c r="BB107" i="23"/>
  <c r="BA107" i="23"/>
  <c r="BG107" i="23" s="1"/>
  <c r="AY107" i="23"/>
  <c r="AX107" i="23"/>
  <c r="AR107" i="23"/>
  <c r="AK107" i="23"/>
  <c r="AZ107" i="23" s="1"/>
  <c r="CU106" i="23"/>
  <c r="CL106" i="23"/>
  <c r="CJ106" i="23"/>
  <c r="BI106" i="23"/>
  <c r="BB106" i="23"/>
  <c r="BA106" i="23"/>
  <c r="AY106" i="23"/>
  <c r="AX106" i="23"/>
  <c r="AR106" i="23"/>
  <c r="AS106" i="23" s="1"/>
  <c r="AK106" i="23"/>
  <c r="AZ106" i="23" s="1"/>
  <c r="CU105" i="23"/>
  <c r="CL105" i="23"/>
  <c r="CJ105" i="23"/>
  <c r="BI105" i="23"/>
  <c r="BB105" i="23"/>
  <c r="BD105" i="23" s="1"/>
  <c r="BA105" i="23"/>
  <c r="BG105" i="23" s="1"/>
  <c r="AY105" i="23"/>
  <c r="AX105" i="23"/>
  <c r="AR105" i="23"/>
  <c r="AS105" i="23" s="1"/>
  <c r="AK105" i="23"/>
  <c r="AZ105" i="23" s="1"/>
  <c r="CX110" i="23"/>
  <c r="CU110" i="23"/>
  <c r="CL110" i="23"/>
  <c r="CJ110" i="23"/>
  <c r="BI110" i="23"/>
  <c r="BB110" i="23"/>
  <c r="BD110" i="23" s="1"/>
  <c r="BA110" i="23"/>
  <c r="BF110" i="23" s="1"/>
  <c r="AY110" i="23"/>
  <c r="AX110" i="23"/>
  <c r="AR110" i="23"/>
  <c r="AK110" i="23"/>
  <c r="CU102" i="23"/>
  <c r="CL102" i="23"/>
  <c r="CJ102" i="23"/>
  <c r="BI102" i="23"/>
  <c r="BB102" i="23"/>
  <c r="BD102" i="23" s="1"/>
  <c r="BA102" i="23"/>
  <c r="AY102" i="23"/>
  <c r="AX102" i="23"/>
  <c r="AR102" i="23"/>
  <c r="AS102" i="23" s="1"/>
  <c r="AK102" i="23"/>
  <c r="AZ102" i="23" s="1"/>
  <c r="CU100" i="23"/>
  <c r="CR100" i="23"/>
  <c r="CP100" i="23"/>
  <c r="CL100" i="23"/>
  <c r="CJ100" i="23"/>
  <c r="BI100" i="23"/>
  <c r="BB100" i="23"/>
  <c r="BD100" i="23" s="1"/>
  <c r="BA100" i="23"/>
  <c r="BF100" i="23" s="1"/>
  <c r="AY100" i="23"/>
  <c r="AX100" i="23"/>
  <c r="AR100" i="23"/>
  <c r="AS100" i="23" s="1"/>
  <c r="AK100" i="23"/>
  <c r="CU96" i="23"/>
  <c r="CL96" i="23"/>
  <c r="CJ96" i="23"/>
  <c r="BI96" i="23"/>
  <c r="BB96" i="23"/>
  <c r="BD96" i="23" s="1"/>
  <c r="BA96" i="23"/>
  <c r="BG96" i="23" s="1"/>
  <c r="AY96" i="23"/>
  <c r="AX96" i="23"/>
  <c r="AR96" i="23"/>
  <c r="AS96" i="23" s="1"/>
  <c r="AK96" i="23"/>
  <c r="AZ96" i="23" s="1"/>
  <c r="CX65" i="23"/>
  <c r="CU65" i="23"/>
  <c r="CL65" i="23"/>
  <c r="CJ65" i="23"/>
  <c r="BI65" i="23"/>
  <c r="BB65" i="23"/>
  <c r="BA65" i="23"/>
  <c r="BG65" i="23" s="1"/>
  <c r="AY65" i="23"/>
  <c r="AX65" i="23"/>
  <c r="AR65" i="23"/>
  <c r="AK65" i="23"/>
  <c r="AZ65" i="23" s="1"/>
  <c r="CX104" i="23"/>
  <c r="CU104" i="23"/>
  <c r="CL104" i="23"/>
  <c r="CJ104" i="23"/>
  <c r="BI104" i="23"/>
  <c r="BB104" i="23"/>
  <c r="BA104" i="23"/>
  <c r="AY104" i="23"/>
  <c r="AX104" i="23"/>
  <c r="AR104" i="23"/>
  <c r="AS104" i="23" s="1"/>
  <c r="AK104" i="23"/>
  <c r="AZ104" i="23" s="1"/>
  <c r="CU64" i="23"/>
  <c r="CL64" i="23"/>
  <c r="CJ64" i="23"/>
  <c r="BI64" i="23"/>
  <c r="BB64" i="23"/>
  <c r="BD64" i="23" s="1"/>
  <c r="BA64" i="23"/>
  <c r="BG64" i="23" s="1"/>
  <c r="AY64" i="23"/>
  <c r="AX64" i="23"/>
  <c r="AR64" i="23"/>
  <c r="AS64" i="23" s="1"/>
  <c r="AK64" i="23"/>
  <c r="CU98" i="23"/>
  <c r="CL98" i="23"/>
  <c r="CJ98" i="23"/>
  <c r="BI98" i="23"/>
  <c r="BB98" i="23"/>
  <c r="BD98" i="23" s="1"/>
  <c r="BA98" i="23"/>
  <c r="BF98" i="23" s="1"/>
  <c r="AY98" i="23"/>
  <c r="AX98" i="23"/>
  <c r="AR98" i="23"/>
  <c r="AS98" i="23" s="1"/>
  <c r="AK98" i="23"/>
  <c r="AW98" i="23" s="1"/>
  <c r="CX95" i="23"/>
  <c r="CU95" i="23"/>
  <c r="CR95" i="23"/>
  <c r="CL95" i="23"/>
  <c r="CJ95" i="23"/>
  <c r="BI95" i="23"/>
  <c r="BB95" i="23"/>
  <c r="BD95" i="23" s="1"/>
  <c r="BA95" i="23"/>
  <c r="AY95" i="23"/>
  <c r="AX95" i="23"/>
  <c r="AR95" i="23"/>
  <c r="AS95" i="23" s="1"/>
  <c r="AK95" i="23"/>
  <c r="AZ95" i="23" s="1"/>
  <c r="CU115" i="23"/>
  <c r="CL115" i="23"/>
  <c r="CJ115" i="23"/>
  <c r="BI115" i="23"/>
  <c r="BB115" i="23"/>
  <c r="BD115" i="23" s="1"/>
  <c r="BA115" i="23"/>
  <c r="BF115" i="23" s="1"/>
  <c r="AY115" i="23"/>
  <c r="AX115" i="23"/>
  <c r="AR115" i="23"/>
  <c r="AK115" i="23"/>
  <c r="CU109" i="23"/>
  <c r="CL109" i="23"/>
  <c r="CJ109" i="23"/>
  <c r="BI109" i="23"/>
  <c r="BB109" i="23"/>
  <c r="BD109" i="23" s="1"/>
  <c r="BA109" i="23"/>
  <c r="AY109" i="23"/>
  <c r="AX109" i="23"/>
  <c r="AR109" i="23"/>
  <c r="AS109" i="23" s="1"/>
  <c r="AK109" i="23"/>
  <c r="AZ109" i="23" s="1"/>
  <c r="CX94" i="23"/>
  <c r="CU94" i="23"/>
  <c r="CL94" i="23"/>
  <c r="CJ94" i="23"/>
  <c r="BI94" i="23"/>
  <c r="BB94" i="23"/>
  <c r="BD94" i="23" s="1"/>
  <c r="BA94" i="23"/>
  <c r="BG94" i="23" s="1"/>
  <c r="AY94" i="23"/>
  <c r="AX94" i="23"/>
  <c r="AR94" i="23"/>
  <c r="AK94" i="23"/>
  <c r="CU108" i="23"/>
  <c r="CL108" i="23"/>
  <c r="CJ108" i="23"/>
  <c r="BI108" i="23"/>
  <c r="BB108" i="23"/>
  <c r="BD108" i="23" s="1"/>
  <c r="BA108" i="23"/>
  <c r="AY108" i="23"/>
  <c r="AX108" i="23"/>
  <c r="AR108" i="23"/>
  <c r="AS108" i="23" s="1"/>
  <c r="AK108" i="23"/>
  <c r="AZ108" i="23" s="1"/>
  <c r="CU99" i="23"/>
  <c r="CP99" i="23"/>
  <c r="CL99" i="23"/>
  <c r="CJ99" i="23"/>
  <c r="BI99" i="23"/>
  <c r="BB99" i="23"/>
  <c r="BD99" i="23" s="1"/>
  <c r="BA99" i="23"/>
  <c r="BF99" i="23" s="1"/>
  <c r="AY99" i="23"/>
  <c r="AX99" i="23"/>
  <c r="AR99" i="23"/>
  <c r="AS99" i="23" s="1"/>
  <c r="AK99" i="23"/>
  <c r="CU101" i="23"/>
  <c r="CL101" i="23"/>
  <c r="CJ101" i="23"/>
  <c r="BI101" i="23"/>
  <c r="BB101" i="23"/>
  <c r="BA101" i="23"/>
  <c r="BG101" i="23" s="1"/>
  <c r="AY101" i="23"/>
  <c r="AX101" i="23"/>
  <c r="AR101" i="23"/>
  <c r="AS101" i="23" s="1"/>
  <c r="AK101" i="23"/>
  <c r="AZ101" i="23" s="1"/>
  <c r="CX114" i="23"/>
  <c r="CU114" i="23"/>
  <c r="CL114" i="23"/>
  <c r="CJ114" i="23"/>
  <c r="BI114" i="23"/>
  <c r="BB114" i="23"/>
  <c r="BA114" i="23"/>
  <c r="BF114" i="23" s="1"/>
  <c r="AY114" i="23"/>
  <c r="AX114" i="23"/>
  <c r="AR114" i="23"/>
  <c r="AK114" i="23"/>
  <c r="AZ114" i="23" s="1"/>
  <c r="CU93" i="23"/>
  <c r="CL93" i="23"/>
  <c r="CJ93" i="23"/>
  <c r="BI93" i="23"/>
  <c r="BB93" i="23"/>
  <c r="BD93" i="23" s="1"/>
  <c r="BA93" i="23"/>
  <c r="AY93" i="23"/>
  <c r="AX93" i="23"/>
  <c r="AR93" i="23"/>
  <c r="AS93" i="23" s="1"/>
  <c r="AK93" i="23"/>
  <c r="AW93" i="23" s="1"/>
  <c r="CU111" i="23"/>
  <c r="CL111" i="23"/>
  <c r="CJ111" i="23"/>
  <c r="BI111" i="23"/>
  <c r="BB111" i="23"/>
  <c r="BD111" i="23" s="1"/>
  <c r="BA111" i="23"/>
  <c r="BG111" i="23" s="1"/>
  <c r="AY111" i="23"/>
  <c r="AX111" i="23"/>
  <c r="AR111" i="23"/>
  <c r="AK111" i="23"/>
  <c r="AZ111" i="23" s="1"/>
  <c r="CU118" i="23"/>
  <c r="CL118" i="23"/>
  <c r="CJ118" i="23"/>
  <c r="BI118" i="23"/>
  <c r="BB118" i="23"/>
  <c r="BD118" i="23" s="1"/>
  <c r="BA118" i="23"/>
  <c r="AY118" i="23"/>
  <c r="AX118" i="23"/>
  <c r="AR118" i="23"/>
  <c r="AS118" i="23" s="1"/>
  <c r="AK118" i="23"/>
  <c r="AW118" i="23" s="1"/>
  <c r="CU112" i="23"/>
  <c r="CL112" i="23"/>
  <c r="CJ112" i="23"/>
  <c r="BI112" i="23"/>
  <c r="BB112" i="23"/>
  <c r="BD112" i="23" s="1"/>
  <c r="BA112" i="23"/>
  <c r="BG112" i="23" s="1"/>
  <c r="AY112" i="23"/>
  <c r="AX112" i="23"/>
  <c r="AR112" i="23"/>
  <c r="AK112" i="23"/>
  <c r="AZ112" i="23" s="1"/>
  <c r="CU80" i="23"/>
  <c r="CL80" i="23"/>
  <c r="CJ80" i="23"/>
  <c r="BI80" i="23"/>
  <c r="BB80" i="23"/>
  <c r="BA80" i="23"/>
  <c r="BF80" i="23" s="1"/>
  <c r="AY80" i="23"/>
  <c r="AX80" i="23"/>
  <c r="AR80" i="23"/>
  <c r="AS80" i="23" s="1"/>
  <c r="AK80" i="23"/>
  <c r="AZ80" i="23" s="1"/>
  <c r="CU77" i="23"/>
  <c r="CL77" i="23"/>
  <c r="CJ77" i="23"/>
  <c r="BI77" i="23"/>
  <c r="BB77" i="23"/>
  <c r="BA77" i="23"/>
  <c r="AY77" i="23"/>
  <c r="AX77" i="23"/>
  <c r="AR77" i="23"/>
  <c r="AS77" i="23" s="1"/>
  <c r="AK77" i="23"/>
  <c r="AZ77" i="23" s="1"/>
  <c r="CX76" i="23"/>
  <c r="CU76" i="23"/>
  <c r="CL76" i="23"/>
  <c r="CJ76" i="23"/>
  <c r="BI76" i="23"/>
  <c r="BB76" i="23"/>
  <c r="BD76" i="23" s="1"/>
  <c r="BA76" i="23"/>
  <c r="AY76" i="23"/>
  <c r="AX76" i="23"/>
  <c r="AR76" i="23"/>
  <c r="AS76" i="23" s="1"/>
  <c r="AK76" i="23"/>
  <c r="AW76" i="23" s="1"/>
  <c r="CU75" i="23"/>
  <c r="CL75" i="23"/>
  <c r="CJ75" i="23"/>
  <c r="BI75" i="23"/>
  <c r="BB75" i="23"/>
  <c r="BD75" i="23" s="1"/>
  <c r="BA75" i="23"/>
  <c r="BF75" i="23" s="1"/>
  <c r="AY75" i="23"/>
  <c r="AX75" i="23"/>
  <c r="AR75" i="23"/>
  <c r="AS75" i="23" s="1"/>
  <c r="AK75" i="23"/>
  <c r="CX42" i="23"/>
  <c r="CU42" i="23"/>
  <c r="CL42" i="23"/>
  <c r="CJ42" i="23"/>
  <c r="BI42" i="23"/>
  <c r="BB42" i="23"/>
  <c r="BD42" i="23" s="1"/>
  <c r="BA42" i="23"/>
  <c r="AY42" i="23"/>
  <c r="AX42" i="23"/>
  <c r="AR42" i="23"/>
  <c r="AS42" i="23" s="1"/>
  <c r="AK42" i="23"/>
  <c r="AZ42" i="23" s="1"/>
  <c r="CX36" i="23"/>
  <c r="CU36" i="23"/>
  <c r="CL36" i="23"/>
  <c r="CJ36" i="23"/>
  <c r="BI36" i="23"/>
  <c r="BB36" i="23"/>
  <c r="BD36" i="23" s="1"/>
  <c r="BA36" i="23"/>
  <c r="BG36" i="23" s="1"/>
  <c r="AY36" i="23"/>
  <c r="AX36" i="23"/>
  <c r="AR36" i="23"/>
  <c r="AS36" i="23" s="1"/>
  <c r="AK36" i="23"/>
  <c r="CX83" i="23"/>
  <c r="CU83" i="23"/>
  <c r="CL83" i="23"/>
  <c r="CJ83" i="23"/>
  <c r="BI83" i="23"/>
  <c r="BB83" i="23"/>
  <c r="BD83" i="23" s="1"/>
  <c r="BA83" i="23"/>
  <c r="AY83" i="23"/>
  <c r="AX83" i="23"/>
  <c r="AR83" i="23"/>
  <c r="AS83" i="23" s="1"/>
  <c r="AK83" i="23"/>
  <c r="AW83" i="23" s="1"/>
  <c r="CX30" i="23"/>
  <c r="CU30" i="23"/>
  <c r="CL30" i="23"/>
  <c r="CJ30" i="23"/>
  <c r="BI30" i="23"/>
  <c r="BB30" i="23"/>
  <c r="BD30" i="23" s="1"/>
  <c r="BA30" i="23"/>
  <c r="BG30" i="23" s="1"/>
  <c r="AY30" i="23"/>
  <c r="AX30" i="23"/>
  <c r="AR30" i="23"/>
  <c r="AS30" i="23" s="1"/>
  <c r="AK30" i="23"/>
  <c r="CX82" i="23"/>
  <c r="CU82" i="23"/>
  <c r="CL82" i="23"/>
  <c r="CJ82" i="23"/>
  <c r="BI82" i="23"/>
  <c r="BB82" i="23"/>
  <c r="BA82" i="23"/>
  <c r="AY82" i="23"/>
  <c r="AX82" i="23"/>
  <c r="AR82" i="23"/>
  <c r="AS82" i="23" s="1"/>
  <c r="AK82" i="23"/>
  <c r="AZ82" i="23" s="1"/>
  <c r="CX85" i="23"/>
  <c r="CU85" i="23"/>
  <c r="CL85" i="23"/>
  <c r="CJ85" i="23"/>
  <c r="BI85" i="23"/>
  <c r="BB85" i="23"/>
  <c r="BD85" i="23" s="1"/>
  <c r="BA85" i="23"/>
  <c r="AY85" i="23"/>
  <c r="AX85" i="23"/>
  <c r="AR85" i="23"/>
  <c r="AS85" i="23" s="1"/>
  <c r="AK85" i="23"/>
  <c r="AW85" i="23" s="1"/>
  <c r="CU29" i="23"/>
  <c r="CL29" i="23"/>
  <c r="CJ29" i="23"/>
  <c r="BI29" i="23"/>
  <c r="BB29" i="23"/>
  <c r="BD29" i="23" s="1"/>
  <c r="BA29" i="23"/>
  <c r="BF29" i="23" s="1"/>
  <c r="AY29" i="23"/>
  <c r="AX29" i="23"/>
  <c r="AK29" i="23"/>
  <c r="AZ29" i="23" s="1"/>
  <c r="CU79" i="23"/>
  <c r="CL79" i="23"/>
  <c r="CJ79" i="23"/>
  <c r="BI79" i="23"/>
  <c r="BB79" i="23"/>
  <c r="BD79" i="23" s="1"/>
  <c r="BA79" i="23"/>
  <c r="BG79" i="23" s="1"/>
  <c r="AY79" i="23"/>
  <c r="AX79" i="23"/>
  <c r="AR79" i="23"/>
  <c r="AS79" i="23" s="1"/>
  <c r="AK79" i="23"/>
  <c r="AW79" i="23" s="1"/>
  <c r="CX37" i="23"/>
  <c r="CU37" i="23"/>
  <c r="CL37" i="23"/>
  <c r="CJ37" i="23"/>
  <c r="BI37" i="23"/>
  <c r="BB37" i="23"/>
  <c r="BD37" i="23" s="1"/>
  <c r="BA37" i="23"/>
  <c r="AY37" i="23"/>
  <c r="AX37" i="23"/>
  <c r="AR37" i="23"/>
  <c r="AS37" i="23" s="1"/>
  <c r="AK37" i="23"/>
  <c r="AW37" i="23" s="1"/>
  <c r="CX28" i="23"/>
  <c r="CU28" i="23"/>
  <c r="CL28" i="23"/>
  <c r="CJ28" i="23"/>
  <c r="BI28" i="23"/>
  <c r="BB28" i="23"/>
  <c r="BD28" i="23" s="1"/>
  <c r="BA28" i="23"/>
  <c r="BG28" i="23" s="1"/>
  <c r="AY28" i="23"/>
  <c r="AX28" i="23"/>
  <c r="AR28" i="23"/>
  <c r="AS28" i="23" s="1"/>
  <c r="AK28" i="23"/>
  <c r="CX26" i="23"/>
  <c r="CU26" i="23"/>
  <c r="CL26" i="23"/>
  <c r="CJ26" i="23"/>
  <c r="BI26" i="23"/>
  <c r="BB26" i="23"/>
  <c r="BA26" i="23"/>
  <c r="AY26" i="23"/>
  <c r="AX26" i="23"/>
  <c r="AR26" i="23"/>
  <c r="AS26" i="23" s="1"/>
  <c r="AK26" i="23"/>
  <c r="AZ26" i="23" s="1"/>
  <c r="CX41" i="23"/>
  <c r="CU41" i="23"/>
  <c r="CL41" i="23"/>
  <c r="CJ41" i="23"/>
  <c r="BI41" i="23"/>
  <c r="BB41" i="23"/>
  <c r="BD41" i="23" s="1"/>
  <c r="BA41" i="23"/>
  <c r="AY41" i="23"/>
  <c r="AX41" i="23"/>
  <c r="AR41" i="23"/>
  <c r="AS41" i="23" s="1"/>
  <c r="AK41" i="23"/>
  <c r="AZ41" i="23" s="1"/>
  <c r="CX40" i="23"/>
  <c r="CU40" i="23"/>
  <c r="CP40" i="23"/>
  <c r="CL40" i="23"/>
  <c r="CJ40" i="23"/>
  <c r="BI40" i="23"/>
  <c r="BB40" i="23"/>
  <c r="BD40" i="23" s="1"/>
  <c r="BA40" i="23"/>
  <c r="AY40" i="23"/>
  <c r="AX40" i="23"/>
  <c r="AR40" i="23"/>
  <c r="AS40" i="23" s="1"/>
  <c r="AK40" i="23"/>
  <c r="CX33" i="23"/>
  <c r="CU33" i="23"/>
  <c r="CL33" i="23"/>
  <c r="CJ33" i="23"/>
  <c r="BI33" i="23"/>
  <c r="BB33" i="23"/>
  <c r="BD33" i="23" s="1"/>
  <c r="BA33" i="23"/>
  <c r="AY33" i="23"/>
  <c r="AX33" i="23"/>
  <c r="AR33" i="23"/>
  <c r="AS33" i="23" s="1"/>
  <c r="AK33" i="23"/>
  <c r="AW33" i="23" s="1"/>
  <c r="CU35" i="23"/>
  <c r="CR35" i="23"/>
  <c r="CP35" i="23"/>
  <c r="CL35" i="23"/>
  <c r="CJ35" i="23"/>
  <c r="BI35" i="23"/>
  <c r="BB35" i="23"/>
  <c r="BA35" i="23"/>
  <c r="BG35" i="23" s="1"/>
  <c r="AY35" i="23"/>
  <c r="AX35" i="23"/>
  <c r="AR35" i="23"/>
  <c r="AK35" i="23"/>
  <c r="AZ35" i="23" s="1"/>
  <c r="CX81" i="23"/>
  <c r="CU81" i="23"/>
  <c r="CL81" i="23"/>
  <c r="CJ81" i="23"/>
  <c r="BI81" i="23"/>
  <c r="BB81" i="23"/>
  <c r="BD81" i="23" s="1"/>
  <c r="BA81" i="23"/>
  <c r="BF81" i="23" s="1"/>
  <c r="AY81" i="23"/>
  <c r="AX81" i="23"/>
  <c r="AR81" i="23"/>
  <c r="AS81" i="23" s="1"/>
  <c r="AK81" i="23"/>
  <c r="CU34" i="23"/>
  <c r="CL34" i="23"/>
  <c r="CJ34" i="23"/>
  <c r="BI34" i="23"/>
  <c r="BB34" i="23"/>
  <c r="BD34" i="23" s="1"/>
  <c r="BA34" i="23"/>
  <c r="AY34" i="23"/>
  <c r="AX34" i="23"/>
  <c r="AR34" i="23"/>
  <c r="AS34" i="23" s="1"/>
  <c r="AK34" i="23"/>
  <c r="AW34" i="23" s="1"/>
  <c r="CX23" i="23"/>
  <c r="CU23" i="23"/>
  <c r="CL23" i="23"/>
  <c r="CJ23" i="23"/>
  <c r="BI23" i="23"/>
  <c r="BB23" i="23"/>
  <c r="BC23" i="23" s="1"/>
  <c r="BA23" i="23"/>
  <c r="BF23" i="23" s="1"/>
  <c r="AZ23" i="23"/>
  <c r="AY23" i="23"/>
  <c r="AX23" i="23"/>
  <c r="AW23" i="23"/>
  <c r="CU24" i="23"/>
  <c r="CL24" i="23"/>
  <c r="CJ24" i="23"/>
  <c r="BI24" i="23"/>
  <c r="BB24" i="23"/>
  <c r="BD24" i="23" s="1"/>
  <c r="BA24" i="23"/>
  <c r="BG24" i="23" s="1"/>
  <c r="AY24" i="23"/>
  <c r="AX24" i="23"/>
  <c r="AR24" i="23"/>
  <c r="AS24" i="23" s="1"/>
  <c r="AK24" i="23"/>
  <c r="CX78" i="23"/>
  <c r="CU78" i="23"/>
  <c r="CL78" i="23"/>
  <c r="CJ78" i="23"/>
  <c r="BI78" i="23"/>
  <c r="BB78" i="23"/>
  <c r="BA78" i="23"/>
  <c r="AY78" i="23"/>
  <c r="AX78" i="23"/>
  <c r="AR78" i="23"/>
  <c r="AS78" i="23" s="1"/>
  <c r="AK78" i="23"/>
  <c r="AZ78" i="23" s="1"/>
  <c r="CX43" i="23"/>
  <c r="CU43" i="23"/>
  <c r="CL43" i="23"/>
  <c r="CJ43" i="23"/>
  <c r="BI43" i="23"/>
  <c r="BB43" i="23"/>
  <c r="BD43" i="23" s="1"/>
  <c r="BA43" i="23"/>
  <c r="BG43" i="23" s="1"/>
  <c r="AY43" i="23"/>
  <c r="AX43" i="23"/>
  <c r="AR43" i="23"/>
  <c r="AS43" i="23" s="1"/>
  <c r="AK43" i="23"/>
  <c r="CX39" i="23"/>
  <c r="CU39" i="23"/>
  <c r="CL39" i="23"/>
  <c r="CJ39" i="23"/>
  <c r="BI39" i="23"/>
  <c r="BB39" i="23"/>
  <c r="BA39" i="23"/>
  <c r="AY39" i="23"/>
  <c r="AX39" i="23"/>
  <c r="AR39" i="23"/>
  <c r="AS39" i="23" s="1"/>
  <c r="AK39" i="23"/>
  <c r="AZ39" i="23" s="1"/>
  <c r="CX84" i="23"/>
  <c r="CU84" i="23"/>
  <c r="CL84" i="23"/>
  <c r="CJ84" i="23"/>
  <c r="BI84" i="23"/>
  <c r="BB84" i="23"/>
  <c r="BD84" i="23" s="1"/>
  <c r="BA84" i="23"/>
  <c r="AY84" i="23"/>
  <c r="AX84" i="23"/>
  <c r="AR84" i="23"/>
  <c r="AS84" i="23" s="1"/>
  <c r="AK84" i="23"/>
  <c r="AZ84" i="23" s="1"/>
  <c r="CX32" i="23"/>
  <c r="CU32" i="23"/>
  <c r="CL32" i="23"/>
  <c r="CJ32" i="23"/>
  <c r="BI32" i="23"/>
  <c r="BB32" i="23"/>
  <c r="BA32" i="23"/>
  <c r="BG32" i="23" s="1"/>
  <c r="AY32" i="23"/>
  <c r="AX32" i="23"/>
  <c r="AR32" i="23"/>
  <c r="AS32" i="23" s="1"/>
  <c r="AK32" i="23"/>
  <c r="AZ32" i="23" s="1"/>
  <c r="CU38" i="23"/>
  <c r="CR38" i="23"/>
  <c r="CL38" i="23"/>
  <c r="CJ38" i="23"/>
  <c r="BI38" i="23"/>
  <c r="BB38" i="23"/>
  <c r="BD38" i="23" s="1"/>
  <c r="BA38" i="23"/>
  <c r="BG38" i="23" s="1"/>
  <c r="AY38" i="23"/>
  <c r="AX38" i="23"/>
  <c r="AR38" i="23"/>
  <c r="AS38" i="23" s="1"/>
  <c r="AK38" i="23"/>
  <c r="AZ38" i="23" s="1"/>
  <c r="CU31" i="23"/>
  <c r="CL31" i="23"/>
  <c r="CJ31" i="23"/>
  <c r="BI31" i="23"/>
  <c r="BB31" i="23"/>
  <c r="BD31" i="23" s="1"/>
  <c r="BA31" i="23"/>
  <c r="AY31" i="23"/>
  <c r="AX31" i="23"/>
  <c r="AR31" i="23"/>
  <c r="AS31" i="23" s="1"/>
  <c r="AK31" i="23"/>
  <c r="AW31" i="23" s="1"/>
  <c r="CU74" i="23"/>
  <c r="CL74" i="23"/>
  <c r="CJ74" i="23"/>
  <c r="BI74" i="23"/>
  <c r="BB74" i="23"/>
  <c r="BA74" i="23"/>
  <c r="BG74" i="23" s="1"/>
  <c r="AY74" i="23"/>
  <c r="AX74" i="23"/>
  <c r="AR74" i="23"/>
  <c r="AS74" i="23" s="1"/>
  <c r="AK74" i="23"/>
  <c r="AZ74" i="23" s="1"/>
  <c r="CU73" i="23"/>
  <c r="CL73" i="23"/>
  <c r="CJ73" i="23"/>
  <c r="BI73" i="23"/>
  <c r="BB73" i="23"/>
  <c r="BD73" i="23" s="1"/>
  <c r="BA73" i="23"/>
  <c r="BG73" i="23" s="1"/>
  <c r="AY73" i="23"/>
  <c r="AX73" i="23"/>
  <c r="AR73" i="23"/>
  <c r="AS73" i="23" s="1"/>
  <c r="AK73" i="23"/>
  <c r="CU27" i="23"/>
  <c r="CL27" i="23"/>
  <c r="CJ27" i="23"/>
  <c r="BI27" i="23"/>
  <c r="BB27" i="23"/>
  <c r="BA27" i="23"/>
  <c r="BG27" i="23" s="1"/>
  <c r="AY27" i="23"/>
  <c r="AX27" i="23"/>
  <c r="AR27" i="23"/>
  <c r="AS27" i="23" s="1"/>
  <c r="AK27" i="23"/>
  <c r="AZ27" i="23" s="1"/>
  <c r="CU25" i="23"/>
  <c r="CL25" i="23"/>
  <c r="CJ25" i="23"/>
  <c r="BI25" i="23"/>
  <c r="BB25" i="23"/>
  <c r="BD25" i="23" s="1"/>
  <c r="BA25" i="23"/>
  <c r="BF25" i="23" s="1"/>
  <c r="AY25" i="23"/>
  <c r="AX25" i="23"/>
  <c r="AR25" i="23"/>
  <c r="AS25" i="23" s="1"/>
  <c r="AK25" i="23"/>
  <c r="CU15" i="23"/>
  <c r="CL15" i="23"/>
  <c r="CJ15" i="23"/>
  <c r="BI15" i="23"/>
  <c r="BB15" i="23"/>
  <c r="BD15" i="23" s="1"/>
  <c r="BA15" i="23"/>
  <c r="AY15" i="23"/>
  <c r="AX15" i="23"/>
  <c r="AR15" i="23"/>
  <c r="AS15" i="23" s="1"/>
  <c r="AK15" i="23"/>
  <c r="AW15" i="23" s="1"/>
  <c r="CX13" i="23"/>
  <c r="CU13" i="23"/>
  <c r="CL13" i="23"/>
  <c r="CJ13" i="23"/>
  <c r="BI13" i="23"/>
  <c r="BB13" i="23"/>
  <c r="BD13" i="23" s="1"/>
  <c r="BA13" i="23"/>
  <c r="AY13" i="23"/>
  <c r="AX13" i="23"/>
  <c r="AR13" i="23"/>
  <c r="AS13" i="23" s="1"/>
  <c r="AK13" i="23"/>
  <c r="AW13" i="23" s="1"/>
  <c r="CU5" i="23"/>
  <c r="CL5" i="23"/>
  <c r="CJ5" i="23"/>
  <c r="BI5" i="23"/>
  <c r="BB5" i="23"/>
  <c r="BD5" i="23" s="1"/>
  <c r="BA5" i="23"/>
  <c r="BG5" i="23" s="1"/>
  <c r="AY5" i="23"/>
  <c r="AX5" i="23"/>
  <c r="AR5" i="23"/>
  <c r="AK5" i="23"/>
  <c r="AZ5" i="23" s="1"/>
  <c r="CX61" i="23"/>
  <c r="CU61" i="23"/>
  <c r="CL61" i="23"/>
  <c r="CJ61" i="23"/>
  <c r="BI61" i="23"/>
  <c r="BB61" i="23"/>
  <c r="BD61" i="23" s="1"/>
  <c r="BA61" i="23"/>
  <c r="BF61" i="23" s="1"/>
  <c r="AY61" i="23"/>
  <c r="AX61" i="23"/>
  <c r="AR61" i="23"/>
  <c r="AS61" i="23" s="1"/>
  <c r="AK61" i="23"/>
  <c r="AZ61" i="23" s="1"/>
  <c r="CX8" i="23"/>
  <c r="CU8" i="23"/>
  <c r="CL8" i="23"/>
  <c r="CJ8" i="23"/>
  <c r="BI8" i="23"/>
  <c r="BB8" i="23"/>
  <c r="BD8" i="23" s="1"/>
  <c r="BA8" i="23"/>
  <c r="BF8" i="23" s="1"/>
  <c r="AY8" i="23"/>
  <c r="AX8" i="23"/>
  <c r="AR8" i="23"/>
  <c r="AS8" i="23" s="1"/>
  <c r="AK8" i="23"/>
  <c r="AZ8" i="23" s="1"/>
  <c r="CU10" i="23"/>
  <c r="CL10" i="23"/>
  <c r="CJ10" i="23"/>
  <c r="BI10" i="23"/>
  <c r="BB10" i="23"/>
  <c r="BA10" i="23"/>
  <c r="AY10" i="23"/>
  <c r="AX10" i="23"/>
  <c r="AR10" i="23"/>
  <c r="AS10" i="23" s="1"/>
  <c r="AK10" i="23"/>
  <c r="AZ10" i="23" s="1"/>
  <c r="CX3" i="23"/>
  <c r="CU3" i="23"/>
  <c r="CL3" i="23"/>
  <c r="CJ3" i="23"/>
  <c r="BI3" i="23"/>
  <c r="BB3" i="23"/>
  <c r="BD3" i="23" s="1"/>
  <c r="BA3" i="23"/>
  <c r="AY3" i="23"/>
  <c r="AX3" i="23"/>
  <c r="AR3" i="23"/>
  <c r="AS3" i="23" s="1"/>
  <c r="AK3" i="23"/>
  <c r="AZ3" i="23" s="1"/>
  <c r="CX53" i="23"/>
  <c r="CU53" i="23"/>
  <c r="CL53" i="23"/>
  <c r="CJ53" i="23"/>
  <c r="BI53" i="23"/>
  <c r="BB53" i="23"/>
  <c r="BA53" i="23"/>
  <c r="BG53" i="23" s="1"/>
  <c r="AY53" i="23"/>
  <c r="AX53" i="23"/>
  <c r="AR53" i="23"/>
  <c r="AS53" i="23" s="1"/>
  <c r="AK53" i="23"/>
  <c r="AZ53" i="23" s="1"/>
  <c r="CX52" i="23"/>
  <c r="CU52" i="23"/>
  <c r="CL52" i="23"/>
  <c r="CJ52" i="23"/>
  <c r="BI52" i="23"/>
  <c r="BB52" i="23"/>
  <c r="BA52" i="23"/>
  <c r="BG52" i="23" s="1"/>
  <c r="AY52" i="23"/>
  <c r="AX52" i="23"/>
  <c r="AR52" i="23"/>
  <c r="AS52" i="23" s="1"/>
  <c r="AK52" i="23"/>
  <c r="AZ52" i="23" s="1"/>
  <c r="CX4" i="23"/>
  <c r="CU4" i="23"/>
  <c r="CL4" i="23"/>
  <c r="CJ4" i="23"/>
  <c r="BI4" i="23"/>
  <c r="BB4" i="23"/>
  <c r="BA4" i="23"/>
  <c r="BG4" i="23" s="1"/>
  <c r="AY4" i="23"/>
  <c r="AX4" i="23"/>
  <c r="AR4" i="23"/>
  <c r="AK4" i="23"/>
  <c r="AZ4" i="23" s="1"/>
  <c r="CX14" i="23"/>
  <c r="CU14" i="23"/>
  <c r="CL14" i="23"/>
  <c r="CJ14" i="23"/>
  <c r="BI14" i="23"/>
  <c r="BB14" i="23"/>
  <c r="BA14" i="23"/>
  <c r="AY14" i="23"/>
  <c r="AX14" i="23"/>
  <c r="AR14" i="23"/>
  <c r="AS14" i="23" s="1"/>
  <c r="AK14" i="23"/>
  <c r="AZ14" i="23" s="1"/>
  <c r="CU60" i="23"/>
  <c r="CJ60" i="23"/>
  <c r="BI60" i="23"/>
  <c r="BB60" i="23"/>
  <c r="BA60" i="23"/>
  <c r="BG60" i="23" s="1"/>
  <c r="AY60" i="23"/>
  <c r="AX60" i="23"/>
  <c r="AR60" i="23"/>
  <c r="AK60" i="23"/>
  <c r="AZ60" i="23" s="1"/>
  <c r="CU12" i="23"/>
  <c r="CL12" i="23"/>
  <c r="CJ12" i="23"/>
  <c r="BI12" i="23"/>
  <c r="BB12" i="23"/>
  <c r="BD12" i="23" s="1"/>
  <c r="BA12" i="23"/>
  <c r="AY12" i="23"/>
  <c r="AX12" i="23"/>
  <c r="AR12" i="23"/>
  <c r="AS12" i="23" s="1"/>
  <c r="AK12" i="23"/>
  <c r="AW12" i="23" s="1"/>
  <c r="CX54" i="23"/>
  <c r="CU54" i="23"/>
  <c r="CL54" i="23"/>
  <c r="CJ54" i="23"/>
  <c r="BI54" i="23"/>
  <c r="BB54" i="23"/>
  <c r="BD54" i="23" s="1"/>
  <c r="BA54" i="23"/>
  <c r="BG54" i="23" s="1"/>
  <c r="AY54" i="23"/>
  <c r="AX54" i="23"/>
  <c r="AR54" i="23"/>
  <c r="AS54" i="23" s="1"/>
  <c r="AK54" i="23"/>
  <c r="CU6" i="23"/>
  <c r="CL6" i="23"/>
  <c r="CJ6" i="23"/>
  <c r="BI6" i="23"/>
  <c r="BB6" i="23"/>
  <c r="BA6" i="23"/>
  <c r="BF6" i="23" s="1"/>
  <c r="AY6" i="23"/>
  <c r="AX6" i="23"/>
  <c r="AR6" i="23"/>
  <c r="AS6" i="23" s="1"/>
  <c r="AK6" i="23"/>
  <c r="AZ6" i="23" s="1"/>
  <c r="CU58" i="23"/>
  <c r="CL58" i="23"/>
  <c r="CJ58" i="23"/>
  <c r="BI58" i="23"/>
  <c r="BB58" i="23"/>
  <c r="BD58" i="23" s="1"/>
  <c r="BA58" i="23"/>
  <c r="BG58" i="23" s="1"/>
  <c r="AY58" i="23"/>
  <c r="AX58" i="23"/>
  <c r="AR58" i="23"/>
  <c r="AS58" i="23" s="1"/>
  <c r="AK58" i="23"/>
  <c r="CX57" i="23"/>
  <c r="CU57" i="23"/>
  <c r="CL57" i="23"/>
  <c r="CJ57" i="23"/>
  <c r="BI57" i="23"/>
  <c r="BB57" i="23"/>
  <c r="BA57" i="23"/>
  <c r="AY57" i="23"/>
  <c r="AX57" i="23"/>
  <c r="AR57" i="23"/>
  <c r="AS57" i="23" s="1"/>
  <c r="AK57" i="23"/>
  <c r="AZ57" i="23" s="1"/>
  <c r="CU2" i="23"/>
  <c r="CR2" i="23"/>
  <c r="CL2" i="23"/>
  <c r="CJ2" i="23"/>
  <c r="BI2" i="23"/>
  <c r="BB2" i="23"/>
  <c r="BD2" i="23" s="1"/>
  <c r="BA2" i="23"/>
  <c r="AY2" i="23"/>
  <c r="AX2" i="23"/>
  <c r="AR2" i="23"/>
  <c r="AS2" i="23" s="1"/>
  <c r="AK2" i="23"/>
  <c r="AZ2" i="23" s="1"/>
  <c r="CX56" i="23"/>
  <c r="CU56" i="23"/>
  <c r="CL56" i="23"/>
  <c r="CJ56" i="23"/>
  <c r="BI56" i="23"/>
  <c r="BB56" i="23"/>
  <c r="BA56" i="23"/>
  <c r="BG56" i="23" s="1"/>
  <c r="AY56" i="23"/>
  <c r="AX56" i="23"/>
  <c r="AR56" i="23"/>
  <c r="AS56" i="23" s="1"/>
  <c r="AK56" i="23"/>
  <c r="AZ56" i="23" s="1"/>
  <c r="CU62" i="23"/>
  <c r="CL62" i="23"/>
  <c r="CJ62" i="23"/>
  <c r="BI62" i="23"/>
  <c r="BB62" i="23"/>
  <c r="BD62" i="23" s="1"/>
  <c r="BA62" i="23"/>
  <c r="AY62" i="23"/>
  <c r="AX62" i="23"/>
  <c r="AR62" i="23"/>
  <c r="AS62" i="23" s="1"/>
  <c r="AK62" i="23"/>
  <c r="AZ62" i="23" s="1"/>
  <c r="CU11" i="23"/>
  <c r="CL11" i="23"/>
  <c r="CJ11" i="23"/>
  <c r="BI11" i="23"/>
  <c r="BB11" i="23"/>
  <c r="BD11" i="23" s="1"/>
  <c r="BA11" i="23"/>
  <c r="BG11" i="23" s="1"/>
  <c r="AY11" i="23"/>
  <c r="AX11" i="23"/>
  <c r="AR11" i="23"/>
  <c r="AK11" i="23"/>
  <c r="AZ11" i="23" s="1"/>
  <c r="CU63" i="23"/>
  <c r="CL63" i="23"/>
  <c r="CJ63" i="23"/>
  <c r="BI63" i="23"/>
  <c r="BB63" i="23"/>
  <c r="BD63" i="23" s="1"/>
  <c r="BA63" i="23"/>
  <c r="AY63" i="23"/>
  <c r="AX63" i="23"/>
  <c r="AR63" i="23"/>
  <c r="AS63" i="23" s="1"/>
  <c r="AK63" i="23"/>
  <c r="AZ63" i="23" s="1"/>
  <c r="CX7" i="23"/>
  <c r="CU7" i="23"/>
  <c r="CL7" i="23"/>
  <c r="CJ7" i="23"/>
  <c r="BI7" i="23"/>
  <c r="BB7" i="23"/>
  <c r="BD7" i="23" s="1"/>
  <c r="BA7" i="23"/>
  <c r="AY7" i="23"/>
  <c r="AX7" i="23"/>
  <c r="AR7" i="23"/>
  <c r="AS7" i="23" s="1"/>
  <c r="AK7" i="23"/>
  <c r="AW7" i="23" s="1"/>
  <c r="CX9" i="23"/>
  <c r="CU9" i="23"/>
  <c r="CL9" i="23"/>
  <c r="CJ9" i="23"/>
  <c r="BI9" i="23"/>
  <c r="BB9" i="23"/>
  <c r="BD9" i="23" s="1"/>
  <c r="BA9" i="23"/>
  <c r="AY9" i="23"/>
  <c r="AX9" i="23"/>
  <c r="AR9" i="23"/>
  <c r="AS9" i="23" s="1"/>
  <c r="AK9" i="23"/>
  <c r="AZ9" i="23" s="1"/>
  <c r="CU59" i="23"/>
  <c r="CL59" i="23"/>
  <c r="CJ59" i="23"/>
  <c r="BI59" i="23"/>
  <c r="BB59" i="23"/>
  <c r="BD59" i="23" s="1"/>
  <c r="BA59" i="23"/>
  <c r="BG59" i="23" s="1"/>
  <c r="AY59" i="23"/>
  <c r="AX59" i="23"/>
  <c r="AR59" i="23"/>
  <c r="AK59" i="23"/>
  <c r="AZ59" i="23" s="1"/>
  <c r="CU55" i="23"/>
  <c r="CL55" i="23"/>
  <c r="CJ55" i="23"/>
  <c r="BI55" i="23"/>
  <c r="BB55" i="23"/>
  <c r="BD55" i="23" s="1"/>
  <c r="BA55" i="23"/>
  <c r="AY55" i="23"/>
  <c r="AX55" i="23"/>
  <c r="AR55" i="23"/>
  <c r="AS55" i="23" s="1"/>
  <c r="AK55" i="23"/>
  <c r="AZ55" i="23" s="1"/>
  <c r="CV30" i="22"/>
  <c r="CV29" i="22"/>
  <c r="CV31" i="22" s="1"/>
  <c r="CV71" i="22"/>
  <c r="CV69" i="22"/>
  <c r="CV68" i="22"/>
  <c r="CV70" i="22" s="1"/>
  <c r="CY71" i="22"/>
  <c r="CV132" i="22"/>
  <c r="CV130" i="22"/>
  <c r="CV129" i="22"/>
  <c r="CV131" i="22" s="1"/>
  <c r="CV110" i="22"/>
  <c r="CV111" i="22" s="1"/>
  <c r="CV109" i="22"/>
  <c r="CY132" i="22"/>
  <c r="CY131" i="22"/>
  <c r="CY130" i="22"/>
  <c r="CY129" i="22"/>
  <c r="CY111" i="22"/>
  <c r="CY110" i="22"/>
  <c r="CY109" i="22"/>
  <c r="CY69" i="22"/>
  <c r="CY68" i="22"/>
  <c r="CY70" i="22" s="1"/>
  <c r="CY30" i="22"/>
  <c r="CY29" i="22"/>
  <c r="CY31" i="22" s="1"/>
  <c r="CX51" i="22"/>
  <c r="CU51" i="22"/>
  <c r="CL51" i="22"/>
  <c r="CJ51" i="22"/>
  <c r="BI51" i="22"/>
  <c r="BB51" i="22"/>
  <c r="BD51" i="22" s="1"/>
  <c r="BA51" i="22"/>
  <c r="BG51" i="22" s="1"/>
  <c r="AY51" i="22"/>
  <c r="AX51" i="22"/>
  <c r="AR51" i="22"/>
  <c r="AS51" i="22" s="1"/>
  <c r="AK51" i="22"/>
  <c r="AW51" i="22" s="1"/>
  <c r="CU10" i="22"/>
  <c r="CR10" i="22"/>
  <c r="CL10" i="22"/>
  <c r="CJ10" i="22"/>
  <c r="BI10" i="22"/>
  <c r="BB10" i="22"/>
  <c r="BD10" i="22" s="1"/>
  <c r="BA10" i="22"/>
  <c r="BG10" i="22" s="1"/>
  <c r="AY10" i="22"/>
  <c r="AX10" i="22"/>
  <c r="AR10" i="22"/>
  <c r="AK10" i="22"/>
  <c r="AZ10" i="22" s="1"/>
  <c r="CU103" i="22"/>
  <c r="CR103" i="22"/>
  <c r="CP103" i="22"/>
  <c r="CL103" i="22"/>
  <c r="CJ103" i="22"/>
  <c r="BI103" i="22"/>
  <c r="BB103" i="22"/>
  <c r="BD103" i="22" s="1"/>
  <c r="BA103" i="22"/>
  <c r="AY103" i="22"/>
  <c r="AX103" i="22"/>
  <c r="AR103" i="22"/>
  <c r="AS103" i="22" s="1"/>
  <c r="AK103" i="22"/>
  <c r="CU33" i="22"/>
  <c r="CL33" i="22"/>
  <c r="CJ33" i="22"/>
  <c r="BI33" i="22"/>
  <c r="BB33" i="22"/>
  <c r="BD33" i="22" s="1"/>
  <c r="BA33" i="22"/>
  <c r="BG33" i="22" s="1"/>
  <c r="AY33" i="22"/>
  <c r="AX33" i="22"/>
  <c r="AR33" i="22"/>
  <c r="AS33" i="22" s="1"/>
  <c r="AK33" i="22"/>
  <c r="AZ33" i="22" s="1"/>
  <c r="CU116" i="22"/>
  <c r="CL116" i="22"/>
  <c r="CJ116" i="22"/>
  <c r="BI116" i="22"/>
  <c r="BB116" i="22"/>
  <c r="BD116" i="22" s="1"/>
  <c r="BA116" i="22"/>
  <c r="AY116" i="22"/>
  <c r="AX116" i="22"/>
  <c r="AR116" i="22"/>
  <c r="AS116" i="22" s="1"/>
  <c r="AK116" i="22"/>
  <c r="CX85" i="22"/>
  <c r="CU85" i="22"/>
  <c r="CL85" i="22"/>
  <c r="CJ85" i="22"/>
  <c r="BI85" i="22"/>
  <c r="BB85" i="22"/>
  <c r="BD85" i="22" s="1"/>
  <c r="BA85" i="22"/>
  <c r="AY85" i="22"/>
  <c r="AX85" i="22"/>
  <c r="AR85" i="22"/>
  <c r="AS85" i="22" s="1"/>
  <c r="AK85" i="22"/>
  <c r="AZ85" i="22" s="1"/>
  <c r="CU100" i="22"/>
  <c r="CL100" i="22"/>
  <c r="CJ100" i="22"/>
  <c r="BI100" i="22"/>
  <c r="BB100" i="22"/>
  <c r="BD100" i="22" s="1"/>
  <c r="BA100" i="22"/>
  <c r="BF100" i="22" s="1"/>
  <c r="AY100" i="22"/>
  <c r="AX100" i="22"/>
  <c r="AR100" i="22"/>
  <c r="AS100" i="22" s="1"/>
  <c r="CU38" i="22"/>
  <c r="CR38" i="22"/>
  <c r="CL38" i="22"/>
  <c r="CJ38" i="22"/>
  <c r="BI38" i="22"/>
  <c r="BB38" i="22"/>
  <c r="BD38" i="22" s="1"/>
  <c r="BA38" i="22"/>
  <c r="BG38" i="22" s="1"/>
  <c r="AY38" i="22"/>
  <c r="AX38" i="22"/>
  <c r="AR38" i="22"/>
  <c r="AK38" i="22"/>
  <c r="AZ38" i="22" s="1"/>
  <c r="CU22" i="22"/>
  <c r="CL22" i="22"/>
  <c r="CJ22" i="22"/>
  <c r="BI22" i="22"/>
  <c r="BB22" i="22"/>
  <c r="BD22" i="22" s="1"/>
  <c r="BA22" i="22"/>
  <c r="AY22" i="22"/>
  <c r="AX22" i="22"/>
  <c r="AR22" i="22"/>
  <c r="AS22" i="22" s="1"/>
  <c r="AK22" i="22"/>
  <c r="AZ22" i="22" s="1"/>
  <c r="CU44" i="22"/>
  <c r="CL44" i="22"/>
  <c r="CJ44" i="22"/>
  <c r="BI44" i="22"/>
  <c r="BB44" i="22"/>
  <c r="BD44" i="22" s="1"/>
  <c r="BA44" i="22"/>
  <c r="BG44" i="22" s="1"/>
  <c r="AY44" i="22"/>
  <c r="AX44" i="22"/>
  <c r="AR44" i="22"/>
  <c r="AK44" i="22"/>
  <c r="AZ44" i="22" s="1"/>
  <c r="CX18" i="22"/>
  <c r="CU18" i="22"/>
  <c r="CL18" i="22"/>
  <c r="CJ18" i="22"/>
  <c r="BI18" i="22"/>
  <c r="BB18" i="22"/>
  <c r="BD18" i="22" s="1"/>
  <c r="BA18" i="22"/>
  <c r="BF18" i="22" s="1"/>
  <c r="AY18" i="22"/>
  <c r="AX18" i="22"/>
  <c r="AR18" i="22"/>
  <c r="AS18" i="22" s="1"/>
  <c r="AK18" i="22"/>
  <c r="AZ18" i="22" s="1"/>
  <c r="CX41" i="22"/>
  <c r="CU41" i="22"/>
  <c r="CL41" i="22"/>
  <c r="CJ41" i="22"/>
  <c r="BI41" i="22"/>
  <c r="BB41" i="22"/>
  <c r="BD41" i="22" s="1"/>
  <c r="BA41" i="22"/>
  <c r="BG41" i="22" s="1"/>
  <c r="AY41" i="22"/>
  <c r="AX41" i="22"/>
  <c r="AR41" i="22"/>
  <c r="AS41" i="22" s="1"/>
  <c r="AK41" i="22"/>
  <c r="AZ41" i="22" s="1"/>
  <c r="CU83" i="22"/>
  <c r="CP83" i="22"/>
  <c r="CL83" i="22"/>
  <c r="CJ83" i="22"/>
  <c r="BI83" i="22"/>
  <c r="BB83" i="22"/>
  <c r="BD83" i="22" s="1"/>
  <c r="BA83" i="22"/>
  <c r="BG83" i="22" s="1"/>
  <c r="AY83" i="22"/>
  <c r="AX83" i="22"/>
  <c r="AR83" i="22"/>
  <c r="AS83" i="22" s="1"/>
  <c r="AK83" i="22"/>
  <c r="AZ83" i="22" s="1"/>
  <c r="CX19" i="22"/>
  <c r="CU19" i="22"/>
  <c r="CL19" i="22"/>
  <c r="CJ19" i="22"/>
  <c r="BI19" i="22"/>
  <c r="BB19" i="22"/>
  <c r="BD19" i="22" s="1"/>
  <c r="BA19" i="22"/>
  <c r="AY19" i="22"/>
  <c r="AX19" i="22"/>
  <c r="AR19" i="22"/>
  <c r="AS19" i="22" s="1"/>
  <c r="AK19" i="22"/>
  <c r="AZ19" i="22" s="1"/>
  <c r="CX17" i="22"/>
  <c r="CU17" i="22"/>
  <c r="CL17" i="22"/>
  <c r="CJ17" i="22"/>
  <c r="BI17" i="22"/>
  <c r="BB17" i="22"/>
  <c r="BA17" i="22"/>
  <c r="BF17" i="22" s="1"/>
  <c r="AY17" i="22"/>
  <c r="AX17" i="22"/>
  <c r="AR17" i="22"/>
  <c r="AS17" i="22" s="1"/>
  <c r="AK17" i="22"/>
  <c r="AZ17" i="22" s="1"/>
  <c r="CX9" i="22"/>
  <c r="CU9" i="22"/>
  <c r="CL9" i="22"/>
  <c r="CJ9" i="22"/>
  <c r="BI9" i="22"/>
  <c r="BB9" i="22"/>
  <c r="BD9" i="22" s="1"/>
  <c r="BA9" i="22"/>
  <c r="AY9" i="22"/>
  <c r="AX9" i="22"/>
  <c r="AR9" i="22"/>
  <c r="AS9" i="22" s="1"/>
  <c r="AK9" i="22"/>
  <c r="AZ9" i="22" s="1"/>
  <c r="CX50" i="22"/>
  <c r="CU50" i="22"/>
  <c r="CP50" i="22"/>
  <c r="CL50" i="22"/>
  <c r="CJ50" i="22"/>
  <c r="BI50" i="22"/>
  <c r="BB50" i="22"/>
  <c r="BD50" i="22" s="1"/>
  <c r="BA50" i="22"/>
  <c r="BG50" i="22" s="1"/>
  <c r="AY50" i="22"/>
  <c r="AX50" i="22"/>
  <c r="AR50" i="22"/>
  <c r="AS50" i="22" s="1"/>
  <c r="AK50" i="22"/>
  <c r="AZ50" i="22" s="1"/>
  <c r="CX52" i="22"/>
  <c r="CU52" i="22"/>
  <c r="CL52" i="22"/>
  <c r="CJ52" i="22"/>
  <c r="BI52" i="22"/>
  <c r="BB52" i="22"/>
  <c r="BD52" i="22" s="1"/>
  <c r="BA52" i="22"/>
  <c r="BF52" i="22" s="1"/>
  <c r="AY52" i="22"/>
  <c r="AX52" i="22"/>
  <c r="AR52" i="22"/>
  <c r="AS52" i="22" s="1"/>
  <c r="AK52" i="22"/>
  <c r="AZ52" i="22" s="1"/>
  <c r="CU12" i="22"/>
  <c r="CL12" i="22"/>
  <c r="CJ12" i="22"/>
  <c r="BI12" i="22"/>
  <c r="BB12" i="22"/>
  <c r="BD12" i="22" s="1"/>
  <c r="BA12" i="22"/>
  <c r="AY12" i="22"/>
  <c r="AX12" i="22"/>
  <c r="AR12" i="22"/>
  <c r="AS12" i="22" s="1"/>
  <c r="AK12" i="22"/>
  <c r="AZ12" i="22" s="1"/>
  <c r="CU94" i="22"/>
  <c r="CR94" i="22"/>
  <c r="CP94" i="22"/>
  <c r="CL94" i="22"/>
  <c r="CJ94" i="22"/>
  <c r="BI94" i="22"/>
  <c r="BB94" i="22"/>
  <c r="BA94" i="22"/>
  <c r="AY94" i="22"/>
  <c r="AX94" i="22"/>
  <c r="AR94" i="22"/>
  <c r="AS94" i="22" s="1"/>
  <c r="AK94" i="22"/>
  <c r="AZ94" i="22" s="1"/>
  <c r="CX40" i="22"/>
  <c r="CU40" i="22"/>
  <c r="CL40" i="22"/>
  <c r="CJ40" i="22"/>
  <c r="BI40" i="22"/>
  <c r="BB40" i="22"/>
  <c r="BD40" i="22" s="1"/>
  <c r="BA40" i="22"/>
  <c r="AY40" i="22"/>
  <c r="AX40" i="22"/>
  <c r="AR40" i="22"/>
  <c r="AS40" i="22" s="1"/>
  <c r="AK40" i="22"/>
  <c r="AW40" i="22" s="1"/>
  <c r="CX125" i="22"/>
  <c r="CU125" i="22"/>
  <c r="CL125" i="22"/>
  <c r="CJ125" i="22"/>
  <c r="BI125" i="22"/>
  <c r="BB125" i="22"/>
  <c r="BD125" i="22" s="1"/>
  <c r="BA125" i="22"/>
  <c r="BF125" i="22" s="1"/>
  <c r="AY125" i="22"/>
  <c r="AX125" i="22"/>
  <c r="AR125" i="22"/>
  <c r="AS125" i="22" s="1"/>
  <c r="AK125" i="22"/>
  <c r="CU7" i="22"/>
  <c r="CL7" i="22"/>
  <c r="CJ7" i="22"/>
  <c r="BI7" i="22"/>
  <c r="BB7" i="22"/>
  <c r="BD7" i="22" s="1"/>
  <c r="BA7" i="22"/>
  <c r="AY7" i="22"/>
  <c r="AX7" i="22"/>
  <c r="AR7" i="22"/>
  <c r="AS7" i="22" s="1"/>
  <c r="AK7" i="22"/>
  <c r="AZ7" i="22" s="1"/>
  <c r="CX62" i="22"/>
  <c r="CU62" i="22"/>
  <c r="CL62" i="22"/>
  <c r="CJ62" i="22"/>
  <c r="BI62" i="22"/>
  <c r="BB62" i="22"/>
  <c r="BD62" i="22" s="1"/>
  <c r="BA62" i="22"/>
  <c r="BG62" i="22" s="1"/>
  <c r="AY62" i="22"/>
  <c r="AX62" i="22"/>
  <c r="AR62" i="22"/>
  <c r="AK62" i="22"/>
  <c r="AZ62" i="22" s="1"/>
  <c r="CX45" i="22"/>
  <c r="CU45" i="22"/>
  <c r="CL45" i="22"/>
  <c r="CJ45" i="22"/>
  <c r="BI45" i="22"/>
  <c r="BB45" i="22"/>
  <c r="BC45" i="22" s="1"/>
  <c r="BA45" i="22"/>
  <c r="BF45" i="22" s="1"/>
  <c r="AZ45" i="22"/>
  <c r="AY45" i="22"/>
  <c r="AX45" i="22"/>
  <c r="AW45" i="22"/>
  <c r="CX39" i="22"/>
  <c r="CU39" i="22"/>
  <c r="CL39" i="22"/>
  <c r="CJ39" i="22"/>
  <c r="BI39" i="22"/>
  <c r="BB39" i="22"/>
  <c r="BA39" i="22"/>
  <c r="AY39" i="22"/>
  <c r="AX39" i="22"/>
  <c r="AR39" i="22"/>
  <c r="AS39" i="22" s="1"/>
  <c r="AK39" i="22"/>
  <c r="AZ39" i="22" s="1"/>
  <c r="CX60" i="22"/>
  <c r="CU60" i="22"/>
  <c r="CL60" i="22"/>
  <c r="CJ60" i="22"/>
  <c r="BI60" i="22"/>
  <c r="BB60" i="22"/>
  <c r="BD60" i="22" s="1"/>
  <c r="BA60" i="22"/>
  <c r="AY60" i="22"/>
  <c r="AX60" i="22"/>
  <c r="AR60" i="22"/>
  <c r="AS60" i="22" s="1"/>
  <c r="AK60" i="22"/>
  <c r="AW60" i="22" s="1"/>
  <c r="CX26" i="22"/>
  <c r="CU26" i="22"/>
  <c r="CL26" i="22"/>
  <c r="CJ26" i="22"/>
  <c r="BI26" i="22"/>
  <c r="BB26" i="22"/>
  <c r="BD26" i="22" s="1"/>
  <c r="BA26" i="22"/>
  <c r="BF26" i="22" s="1"/>
  <c r="AY26" i="22"/>
  <c r="AX26" i="22"/>
  <c r="AR26" i="22"/>
  <c r="AS26" i="22" s="1"/>
  <c r="AK26" i="22"/>
  <c r="CX47" i="22"/>
  <c r="CU47" i="22"/>
  <c r="CL47" i="22"/>
  <c r="CJ47" i="22"/>
  <c r="BI47" i="22"/>
  <c r="BB47" i="22"/>
  <c r="BA47" i="22"/>
  <c r="BG47" i="22" s="1"/>
  <c r="AY47" i="22"/>
  <c r="AX47" i="22"/>
  <c r="AR47" i="22"/>
  <c r="AS47" i="22" s="1"/>
  <c r="AK47" i="22"/>
  <c r="AZ47" i="22" s="1"/>
  <c r="CX99" i="22"/>
  <c r="CU99" i="22"/>
  <c r="CL99" i="22"/>
  <c r="CJ99" i="22"/>
  <c r="BI99" i="22"/>
  <c r="BB99" i="22"/>
  <c r="BD99" i="22" s="1"/>
  <c r="BA99" i="22"/>
  <c r="AY99" i="22"/>
  <c r="AX99" i="22"/>
  <c r="AR99" i="22"/>
  <c r="AS99" i="22" s="1"/>
  <c r="AK99" i="22"/>
  <c r="AZ99" i="22" s="1"/>
  <c r="CU98" i="22"/>
  <c r="CL98" i="22"/>
  <c r="CJ98" i="22"/>
  <c r="BI98" i="22"/>
  <c r="BB98" i="22"/>
  <c r="BD98" i="22" s="1"/>
  <c r="BA98" i="22"/>
  <c r="BF98" i="22" s="1"/>
  <c r="AY98" i="22"/>
  <c r="AX98" i="22"/>
  <c r="AR98" i="22"/>
  <c r="AK98" i="22"/>
  <c r="CX14" i="22"/>
  <c r="CU14" i="22"/>
  <c r="CL14" i="22"/>
  <c r="CJ14" i="22"/>
  <c r="BI14" i="22"/>
  <c r="BB14" i="22"/>
  <c r="BD14" i="22" s="1"/>
  <c r="BA14" i="22"/>
  <c r="AY14" i="22"/>
  <c r="AX14" i="22"/>
  <c r="AR14" i="22"/>
  <c r="AS14" i="22" s="1"/>
  <c r="AK14" i="22"/>
  <c r="AZ14" i="22" s="1"/>
  <c r="CU36" i="22"/>
  <c r="CL36" i="22"/>
  <c r="CJ36" i="22"/>
  <c r="BI36" i="22"/>
  <c r="BB36" i="22"/>
  <c r="BD36" i="22" s="1"/>
  <c r="BA36" i="22"/>
  <c r="BG36" i="22" s="1"/>
  <c r="AY36" i="22"/>
  <c r="AX36" i="22"/>
  <c r="AR36" i="22"/>
  <c r="AS36" i="22" s="1"/>
  <c r="AK36" i="22"/>
  <c r="AW36" i="22" s="1"/>
  <c r="CX5" i="22"/>
  <c r="CU5" i="22"/>
  <c r="CL5" i="22"/>
  <c r="CJ5" i="22"/>
  <c r="BI5" i="22"/>
  <c r="BB5" i="22"/>
  <c r="BA5" i="22"/>
  <c r="BG5" i="22" s="1"/>
  <c r="AY5" i="22"/>
  <c r="AX5" i="22"/>
  <c r="AR5" i="22"/>
  <c r="AS5" i="22" s="1"/>
  <c r="AK5" i="22"/>
  <c r="AW5" i="22" s="1"/>
  <c r="CU65" i="22"/>
  <c r="CL65" i="22"/>
  <c r="CJ65" i="22"/>
  <c r="BI65" i="22"/>
  <c r="BB65" i="22"/>
  <c r="BA65" i="22"/>
  <c r="BG65" i="22" s="1"/>
  <c r="AY65" i="22"/>
  <c r="AX65" i="22"/>
  <c r="AR65" i="22"/>
  <c r="AS65" i="22" s="1"/>
  <c r="AK65" i="22"/>
  <c r="AZ65" i="22" s="1"/>
  <c r="CX53" i="22"/>
  <c r="CU53" i="22"/>
  <c r="CL53" i="22"/>
  <c r="CJ53" i="22"/>
  <c r="BI53" i="22"/>
  <c r="BB53" i="22"/>
  <c r="BD53" i="22" s="1"/>
  <c r="BA53" i="22"/>
  <c r="AY53" i="22"/>
  <c r="AX53" i="22"/>
  <c r="AR53" i="22"/>
  <c r="AS53" i="22" s="1"/>
  <c r="AK53" i="22"/>
  <c r="AW53" i="22" s="1"/>
  <c r="CU46" i="22"/>
  <c r="CL46" i="22"/>
  <c r="CJ46" i="22"/>
  <c r="BI46" i="22"/>
  <c r="BB46" i="22"/>
  <c r="BD46" i="22" s="1"/>
  <c r="BA46" i="22"/>
  <c r="BG46" i="22" s="1"/>
  <c r="AY46" i="22"/>
  <c r="AX46" i="22"/>
  <c r="AR46" i="22"/>
  <c r="AK46" i="22"/>
  <c r="AZ46" i="22" s="1"/>
  <c r="CX61" i="22"/>
  <c r="CU61" i="22"/>
  <c r="CL61" i="22"/>
  <c r="CJ61" i="22"/>
  <c r="BI61" i="22"/>
  <c r="BB61" i="22"/>
  <c r="BD61" i="22" s="1"/>
  <c r="BA61" i="22"/>
  <c r="AY61" i="22"/>
  <c r="AX61" i="22"/>
  <c r="AR61" i="22"/>
  <c r="AS61" i="22" s="1"/>
  <c r="AK61" i="22"/>
  <c r="AW61" i="22" s="1"/>
  <c r="CX20" i="22"/>
  <c r="CU20" i="22"/>
  <c r="CL20" i="22"/>
  <c r="CJ20" i="22"/>
  <c r="BI20" i="22"/>
  <c r="BB20" i="22"/>
  <c r="BD20" i="22" s="1"/>
  <c r="BA20" i="22"/>
  <c r="BG20" i="22" s="1"/>
  <c r="AY20" i="22"/>
  <c r="AX20" i="22"/>
  <c r="AR20" i="22"/>
  <c r="BH20" i="22" s="1"/>
  <c r="AK20" i="22"/>
  <c r="AZ20" i="22" s="1"/>
  <c r="CX42" i="22"/>
  <c r="CU42" i="22"/>
  <c r="CL42" i="22"/>
  <c r="CJ42" i="22"/>
  <c r="BI42" i="22"/>
  <c r="BB42" i="22"/>
  <c r="BD42" i="22" s="1"/>
  <c r="BA42" i="22"/>
  <c r="BF42" i="22" s="1"/>
  <c r="AY42" i="22"/>
  <c r="AX42" i="22"/>
  <c r="AR42" i="22"/>
  <c r="AS42" i="22" s="1"/>
  <c r="AK42" i="22"/>
  <c r="CX11" i="22"/>
  <c r="CU11" i="22"/>
  <c r="CL11" i="22"/>
  <c r="CJ11" i="22"/>
  <c r="BI11" i="22"/>
  <c r="BB11" i="22"/>
  <c r="BD11" i="22" s="1"/>
  <c r="BA11" i="22"/>
  <c r="AY11" i="22"/>
  <c r="AX11" i="22"/>
  <c r="AR11" i="22"/>
  <c r="AS11" i="22" s="1"/>
  <c r="AK11" i="22"/>
  <c r="AZ11" i="22" s="1"/>
  <c r="CU48" i="22"/>
  <c r="CR48" i="22"/>
  <c r="CP48" i="22"/>
  <c r="CL48" i="22"/>
  <c r="CJ48" i="22"/>
  <c r="BI48" i="22"/>
  <c r="BB48" i="22"/>
  <c r="BD48" i="22" s="1"/>
  <c r="BA48" i="22"/>
  <c r="BG48" i="22" s="1"/>
  <c r="AY48" i="22"/>
  <c r="AX48" i="22"/>
  <c r="AR48" i="22"/>
  <c r="BH48" i="22" s="1"/>
  <c r="AK48" i="22"/>
  <c r="AZ48" i="22" s="1"/>
  <c r="CX23" i="22"/>
  <c r="CU23" i="22"/>
  <c r="CL23" i="22"/>
  <c r="CJ23" i="22"/>
  <c r="BI23" i="22"/>
  <c r="BB23" i="22"/>
  <c r="BD23" i="22" s="1"/>
  <c r="BA23" i="22"/>
  <c r="BH23" i="22" s="1"/>
  <c r="AY23" i="22"/>
  <c r="AX23" i="22"/>
  <c r="AR23" i="22"/>
  <c r="AS23" i="22" s="1"/>
  <c r="AK23" i="22"/>
  <c r="AZ23" i="22" s="1"/>
  <c r="CX59" i="22"/>
  <c r="CU59" i="22"/>
  <c r="CL59" i="22"/>
  <c r="CJ59" i="22"/>
  <c r="BI59" i="22"/>
  <c r="BB59" i="22"/>
  <c r="BA59" i="22"/>
  <c r="BG59" i="22" s="1"/>
  <c r="AY59" i="22"/>
  <c r="AX59" i="22"/>
  <c r="AR59" i="22"/>
  <c r="AK59" i="22"/>
  <c r="AZ59" i="22" s="1"/>
  <c r="CX54" i="22"/>
  <c r="CU54" i="22"/>
  <c r="CL54" i="22"/>
  <c r="CJ54" i="22"/>
  <c r="BI54" i="22"/>
  <c r="BB54" i="22"/>
  <c r="BD54" i="22" s="1"/>
  <c r="BA54" i="22"/>
  <c r="BF54" i="22" s="1"/>
  <c r="AY54" i="22"/>
  <c r="AX54" i="22"/>
  <c r="AR54" i="22"/>
  <c r="AK54" i="22"/>
  <c r="CU15" i="22"/>
  <c r="CL15" i="22"/>
  <c r="CJ15" i="22"/>
  <c r="BI15" i="22"/>
  <c r="BB15" i="22"/>
  <c r="BD15" i="22" s="1"/>
  <c r="BA15" i="22"/>
  <c r="AY15" i="22"/>
  <c r="AX15" i="22"/>
  <c r="AR15" i="22"/>
  <c r="AS15" i="22" s="1"/>
  <c r="AK15" i="22"/>
  <c r="AZ15" i="22" s="1"/>
  <c r="CU16" i="22"/>
  <c r="CJ16" i="22"/>
  <c r="BI16" i="22"/>
  <c r="BB16" i="22"/>
  <c r="BA16" i="22"/>
  <c r="AY16" i="22"/>
  <c r="AX16" i="22"/>
  <c r="AR16" i="22"/>
  <c r="AS16" i="22" s="1"/>
  <c r="AK16" i="22"/>
  <c r="AZ16" i="22" s="1"/>
  <c r="CX88" i="22"/>
  <c r="CU88" i="22"/>
  <c r="CR88" i="22"/>
  <c r="CL88" i="22"/>
  <c r="CJ88" i="22"/>
  <c r="BI88" i="22"/>
  <c r="BB88" i="22"/>
  <c r="BD88" i="22" s="1"/>
  <c r="BA88" i="22"/>
  <c r="AY88" i="22"/>
  <c r="AX88" i="22"/>
  <c r="AR88" i="22"/>
  <c r="AS88" i="22" s="1"/>
  <c r="AK88" i="22"/>
  <c r="AZ88" i="22" s="1"/>
  <c r="CU55" i="22"/>
  <c r="CL55" i="22"/>
  <c r="CJ55" i="22"/>
  <c r="BI55" i="22"/>
  <c r="BB55" i="22"/>
  <c r="BD55" i="22" s="1"/>
  <c r="BA55" i="22"/>
  <c r="BG55" i="22" s="1"/>
  <c r="AZ55" i="22"/>
  <c r="AY55" i="22"/>
  <c r="AX55" i="22"/>
  <c r="AR55" i="22"/>
  <c r="AS55" i="22" s="1"/>
  <c r="AK55" i="22"/>
  <c r="CU56" i="22"/>
  <c r="CL56" i="22"/>
  <c r="CJ56" i="22"/>
  <c r="BI56" i="22"/>
  <c r="BB56" i="22"/>
  <c r="BA56" i="22"/>
  <c r="BF56" i="22" s="1"/>
  <c r="AY56" i="22"/>
  <c r="AX56" i="22"/>
  <c r="AK56" i="22"/>
  <c r="AW56" i="22" s="1"/>
  <c r="CU13" i="22"/>
  <c r="CL13" i="22"/>
  <c r="CJ13" i="22"/>
  <c r="BI13" i="22"/>
  <c r="BB13" i="22"/>
  <c r="BA13" i="22"/>
  <c r="AY13" i="22"/>
  <c r="AX13" i="22"/>
  <c r="AR13" i="22"/>
  <c r="AS13" i="22" s="1"/>
  <c r="AK13" i="22"/>
  <c r="AW13" i="22" s="1"/>
  <c r="CU37" i="22"/>
  <c r="CL37" i="22"/>
  <c r="CJ37" i="22"/>
  <c r="BI37" i="22"/>
  <c r="BB37" i="22"/>
  <c r="BD37" i="22" s="1"/>
  <c r="BA37" i="22"/>
  <c r="BF37" i="22" s="1"/>
  <c r="AY37" i="22"/>
  <c r="AX37" i="22"/>
  <c r="AR37" i="22"/>
  <c r="AK37" i="22"/>
  <c r="AZ37" i="22" s="1"/>
  <c r="CU2" i="22"/>
  <c r="CL2" i="22"/>
  <c r="CJ2" i="22"/>
  <c r="BI2" i="22"/>
  <c r="BB2" i="22"/>
  <c r="BD2" i="22" s="1"/>
  <c r="BA2" i="22"/>
  <c r="AY2" i="22"/>
  <c r="AX2" i="22"/>
  <c r="AR2" i="22"/>
  <c r="AS2" i="22" s="1"/>
  <c r="AK2" i="22"/>
  <c r="AW2" i="22" s="1"/>
  <c r="CX21" i="22"/>
  <c r="CU21" i="22"/>
  <c r="CL21" i="22"/>
  <c r="CJ21" i="22"/>
  <c r="BI21" i="22"/>
  <c r="BB21" i="22"/>
  <c r="BD21" i="22" s="1"/>
  <c r="BA21" i="22"/>
  <c r="BF21" i="22" s="1"/>
  <c r="AY21" i="22"/>
  <c r="AX21" i="22"/>
  <c r="AR21" i="22"/>
  <c r="BH21" i="22" s="1"/>
  <c r="AK21" i="22"/>
  <c r="BC21" i="22" s="1"/>
  <c r="CU107" i="22"/>
  <c r="CL107" i="22"/>
  <c r="CJ107" i="22"/>
  <c r="BI107" i="22"/>
  <c r="BB107" i="22"/>
  <c r="BA107" i="22"/>
  <c r="AY107" i="22"/>
  <c r="AX107" i="22"/>
  <c r="AR107" i="22"/>
  <c r="AS107" i="22" s="1"/>
  <c r="AK107" i="22"/>
  <c r="AZ107" i="22" s="1"/>
  <c r="CX43" i="22"/>
  <c r="CU43" i="22"/>
  <c r="CL43" i="22"/>
  <c r="CJ43" i="22"/>
  <c r="BI43" i="22"/>
  <c r="BB43" i="22"/>
  <c r="BA43" i="22"/>
  <c r="BG43" i="22" s="1"/>
  <c r="AY43" i="22"/>
  <c r="AX43" i="22"/>
  <c r="AR43" i="22"/>
  <c r="AK43" i="22"/>
  <c r="AZ43" i="22" s="1"/>
  <c r="CU90" i="22"/>
  <c r="CL90" i="22"/>
  <c r="CJ90" i="22"/>
  <c r="BI90" i="22"/>
  <c r="BB90" i="22"/>
  <c r="BA90" i="22"/>
  <c r="BG90" i="22" s="1"/>
  <c r="AY90" i="22"/>
  <c r="AX90" i="22"/>
  <c r="AR90" i="22"/>
  <c r="AS90" i="22" s="1"/>
  <c r="AK90" i="22"/>
  <c r="AZ90" i="22" s="1"/>
  <c r="CX120" i="22"/>
  <c r="CU120" i="22"/>
  <c r="CL120" i="22"/>
  <c r="CJ120" i="22"/>
  <c r="BI120" i="22"/>
  <c r="BB120" i="22"/>
  <c r="BD120" i="22" s="1"/>
  <c r="BA120" i="22"/>
  <c r="AY120" i="22"/>
  <c r="AX120" i="22"/>
  <c r="AR120" i="22"/>
  <c r="AS120" i="22" s="1"/>
  <c r="AK120" i="22"/>
  <c r="AZ120" i="22" s="1"/>
  <c r="CX4" i="22"/>
  <c r="CU4" i="22"/>
  <c r="CL4" i="22"/>
  <c r="CJ4" i="22"/>
  <c r="BI4" i="22"/>
  <c r="BB4" i="22"/>
  <c r="BD4" i="22" s="1"/>
  <c r="BA4" i="22"/>
  <c r="BG4" i="22" s="1"/>
  <c r="AY4" i="22"/>
  <c r="AX4" i="22"/>
  <c r="AR4" i="22"/>
  <c r="AS4" i="22" s="1"/>
  <c r="AK4" i="22"/>
  <c r="AW4" i="22" s="1"/>
  <c r="CU8" i="22"/>
  <c r="CL8" i="22"/>
  <c r="CJ8" i="22"/>
  <c r="BI8" i="22"/>
  <c r="BB8" i="22"/>
  <c r="BD8" i="22" s="1"/>
  <c r="BA8" i="22"/>
  <c r="AY8" i="22"/>
  <c r="AX8" i="22"/>
  <c r="AR8" i="22"/>
  <c r="AS8" i="22" s="1"/>
  <c r="AK8" i="22"/>
  <c r="AZ8" i="22" s="1"/>
  <c r="CU25" i="22"/>
  <c r="CL25" i="22"/>
  <c r="CJ25" i="22"/>
  <c r="BI25" i="22"/>
  <c r="BB25" i="22"/>
  <c r="BA25" i="22"/>
  <c r="BG25" i="22" s="1"/>
  <c r="AY25" i="22"/>
  <c r="AX25" i="22"/>
  <c r="AR25" i="22"/>
  <c r="AS25" i="22" s="1"/>
  <c r="AK25" i="22"/>
  <c r="AW25" i="22" s="1"/>
  <c r="CU35" i="22"/>
  <c r="CL35" i="22"/>
  <c r="CJ35" i="22"/>
  <c r="BI35" i="22"/>
  <c r="BB35" i="22"/>
  <c r="BD35" i="22" s="1"/>
  <c r="BA35" i="22"/>
  <c r="AY35" i="22"/>
  <c r="AX35" i="22"/>
  <c r="AR35" i="22"/>
  <c r="AS35" i="22" s="1"/>
  <c r="AK35" i="22"/>
  <c r="AZ35" i="22" s="1"/>
  <c r="CU101" i="22"/>
  <c r="CL101" i="22"/>
  <c r="CJ101" i="22"/>
  <c r="BI101" i="22"/>
  <c r="BB101" i="22"/>
  <c r="BD101" i="22" s="1"/>
  <c r="BA101" i="22"/>
  <c r="BG101" i="22" s="1"/>
  <c r="AY101" i="22"/>
  <c r="AX101" i="22"/>
  <c r="AR101" i="22"/>
  <c r="AS101" i="22" s="1"/>
  <c r="AK101" i="22"/>
  <c r="BC101" i="22" s="1"/>
  <c r="CU66" i="22"/>
  <c r="CL66" i="22"/>
  <c r="CJ66" i="22"/>
  <c r="BI66" i="22"/>
  <c r="BB66" i="22"/>
  <c r="BD66" i="22" s="1"/>
  <c r="BA66" i="22"/>
  <c r="AY66" i="22"/>
  <c r="AX66" i="22"/>
  <c r="AR66" i="22"/>
  <c r="AS66" i="22" s="1"/>
  <c r="AK66" i="22"/>
  <c r="AZ66" i="22" s="1"/>
  <c r="CU34" i="22"/>
  <c r="CL34" i="22"/>
  <c r="CJ34" i="22"/>
  <c r="BI34" i="22"/>
  <c r="BB34" i="22"/>
  <c r="BD34" i="22" s="1"/>
  <c r="BA34" i="22"/>
  <c r="BG34" i="22" s="1"/>
  <c r="AY34" i="22"/>
  <c r="AX34" i="22"/>
  <c r="AR34" i="22"/>
  <c r="AS34" i="22" s="1"/>
  <c r="AK34" i="22"/>
  <c r="AZ34" i="22" s="1"/>
  <c r="CU97" i="22"/>
  <c r="CL97" i="22"/>
  <c r="CJ97" i="22"/>
  <c r="BI97" i="22"/>
  <c r="BB97" i="22"/>
  <c r="BD97" i="22" s="1"/>
  <c r="BA97" i="22"/>
  <c r="AY97" i="22"/>
  <c r="AX97" i="22"/>
  <c r="AR97" i="22"/>
  <c r="AS97" i="22" s="1"/>
  <c r="AK97" i="22"/>
  <c r="AZ97" i="22" s="1"/>
  <c r="CU117" i="22"/>
  <c r="CL117" i="22"/>
  <c r="CJ117" i="22"/>
  <c r="BI117" i="22"/>
  <c r="BB117" i="22"/>
  <c r="BD117" i="22" s="1"/>
  <c r="BA117" i="22"/>
  <c r="BG117" i="22" s="1"/>
  <c r="AY117" i="22"/>
  <c r="AX117" i="22"/>
  <c r="AR117" i="22"/>
  <c r="AS117" i="22" s="1"/>
  <c r="AK117" i="22"/>
  <c r="AW117" i="22" s="1"/>
  <c r="CU3" i="22"/>
  <c r="CL3" i="22"/>
  <c r="CJ3" i="22"/>
  <c r="BI3" i="22"/>
  <c r="BB3" i="22"/>
  <c r="BD3" i="22" s="1"/>
  <c r="BA3" i="22"/>
  <c r="AY3" i="22"/>
  <c r="AX3" i="22"/>
  <c r="AR3" i="22"/>
  <c r="AS3" i="22" s="1"/>
  <c r="AK3" i="22"/>
  <c r="AZ3" i="22" s="1"/>
  <c r="CU78" i="22"/>
  <c r="CL78" i="22"/>
  <c r="CJ78" i="22"/>
  <c r="BI78" i="22"/>
  <c r="BB78" i="22"/>
  <c r="BD78" i="22" s="1"/>
  <c r="BA78" i="22"/>
  <c r="BG78" i="22" s="1"/>
  <c r="AY78" i="22"/>
  <c r="AX78" i="22"/>
  <c r="AR78" i="22"/>
  <c r="AS78" i="22" s="1"/>
  <c r="AK78" i="22"/>
  <c r="AZ78" i="22" s="1"/>
  <c r="CU77" i="22"/>
  <c r="CL77" i="22"/>
  <c r="CJ77" i="22"/>
  <c r="BI77" i="22"/>
  <c r="BB77" i="22"/>
  <c r="BD77" i="22" s="1"/>
  <c r="BA77" i="22"/>
  <c r="AY77" i="22"/>
  <c r="AX77" i="22"/>
  <c r="AR77" i="22"/>
  <c r="AS77" i="22" s="1"/>
  <c r="AK77" i="22"/>
  <c r="AZ77" i="22" s="1"/>
  <c r="CU105" i="22"/>
  <c r="CL105" i="22"/>
  <c r="CJ105" i="22"/>
  <c r="BI105" i="22"/>
  <c r="BB105" i="22"/>
  <c r="BA105" i="22"/>
  <c r="BG105" i="22" s="1"/>
  <c r="AY105" i="22"/>
  <c r="AX105" i="22"/>
  <c r="AR105" i="22"/>
  <c r="AS105" i="22" s="1"/>
  <c r="AK105" i="22"/>
  <c r="AZ105" i="22" s="1"/>
  <c r="CX49" i="22"/>
  <c r="CU49" i="22"/>
  <c r="CL49" i="22"/>
  <c r="CJ49" i="22"/>
  <c r="BI49" i="22"/>
  <c r="BB49" i="22"/>
  <c r="BA49" i="22"/>
  <c r="BG49" i="22" s="1"/>
  <c r="AY49" i="22"/>
  <c r="AX49" i="22"/>
  <c r="AR49" i="22"/>
  <c r="AS49" i="22" s="1"/>
  <c r="AK49" i="22"/>
  <c r="AW49" i="22" s="1"/>
  <c r="CX91" i="22"/>
  <c r="CU91" i="22"/>
  <c r="CL91" i="22"/>
  <c r="CJ91" i="22"/>
  <c r="BI91" i="22"/>
  <c r="BB91" i="22"/>
  <c r="BD91" i="22" s="1"/>
  <c r="BA91" i="22"/>
  <c r="BG91" i="22" s="1"/>
  <c r="AY91" i="22"/>
  <c r="AX91" i="22"/>
  <c r="AR91" i="22"/>
  <c r="AS91" i="22" s="1"/>
  <c r="AK91" i="22"/>
  <c r="AZ91" i="22" s="1"/>
  <c r="CX124" i="22"/>
  <c r="CU124" i="22"/>
  <c r="CL124" i="22"/>
  <c r="CJ124" i="22"/>
  <c r="BI124" i="22"/>
  <c r="BB124" i="22"/>
  <c r="BA124" i="22"/>
  <c r="BF124" i="22" s="1"/>
  <c r="AY124" i="22"/>
  <c r="AX124" i="22"/>
  <c r="AR124" i="22"/>
  <c r="AS124" i="22" s="1"/>
  <c r="AK124" i="22"/>
  <c r="AZ124" i="22" s="1"/>
  <c r="CU87" i="22"/>
  <c r="CL87" i="22"/>
  <c r="CJ87" i="22"/>
  <c r="BI87" i="22"/>
  <c r="BB87" i="22"/>
  <c r="BD87" i="22" s="1"/>
  <c r="BA87" i="22"/>
  <c r="BF87" i="22" s="1"/>
  <c r="AY87" i="22"/>
  <c r="AX87" i="22"/>
  <c r="AR87" i="22"/>
  <c r="AK87" i="22"/>
  <c r="CX119" i="22"/>
  <c r="CU119" i="22"/>
  <c r="CL119" i="22"/>
  <c r="CJ119" i="22"/>
  <c r="BI119" i="22"/>
  <c r="BB119" i="22"/>
  <c r="BD119" i="22" s="1"/>
  <c r="BA119" i="22"/>
  <c r="BG119" i="22" s="1"/>
  <c r="AY119" i="22"/>
  <c r="AX119" i="22"/>
  <c r="AR119" i="22"/>
  <c r="AS119" i="22" s="1"/>
  <c r="AK119" i="22"/>
  <c r="AZ119" i="22" s="1"/>
  <c r="CU80" i="22"/>
  <c r="CL80" i="22"/>
  <c r="CJ80" i="22"/>
  <c r="BI80" i="22"/>
  <c r="BB80" i="22"/>
  <c r="BD80" i="22" s="1"/>
  <c r="BA80" i="22"/>
  <c r="BG80" i="22" s="1"/>
  <c r="AY80" i="22"/>
  <c r="AX80" i="22"/>
  <c r="AR80" i="22"/>
  <c r="AK80" i="22"/>
  <c r="AZ80" i="22" s="1"/>
  <c r="CX57" i="22"/>
  <c r="CU57" i="22"/>
  <c r="CL57" i="22"/>
  <c r="CJ57" i="22"/>
  <c r="BI57" i="22"/>
  <c r="BB57" i="22"/>
  <c r="BD57" i="22" s="1"/>
  <c r="BA57" i="22"/>
  <c r="BF57" i="22" s="1"/>
  <c r="AY57" i="22"/>
  <c r="AX57" i="22"/>
  <c r="AR57" i="22"/>
  <c r="AS57" i="22" s="1"/>
  <c r="AK57" i="22"/>
  <c r="CU79" i="22"/>
  <c r="CL79" i="22"/>
  <c r="CJ79" i="22"/>
  <c r="BI79" i="22"/>
  <c r="BB79" i="22"/>
  <c r="BD79" i="22" s="1"/>
  <c r="BA79" i="22"/>
  <c r="AY79" i="22"/>
  <c r="AX79" i="22"/>
  <c r="AR79" i="22"/>
  <c r="AS79" i="22" s="1"/>
  <c r="AK79" i="22"/>
  <c r="AZ79" i="22" s="1"/>
  <c r="CU27" i="22"/>
  <c r="CL27" i="22"/>
  <c r="CJ27" i="22"/>
  <c r="BI27" i="22"/>
  <c r="BB27" i="22"/>
  <c r="BD27" i="22" s="1"/>
  <c r="BA27" i="22"/>
  <c r="BF27" i="22" s="1"/>
  <c r="AY27" i="22"/>
  <c r="AX27" i="22"/>
  <c r="AR27" i="22"/>
  <c r="AK27" i="22"/>
  <c r="CX92" i="22"/>
  <c r="CU92" i="22"/>
  <c r="CL92" i="22"/>
  <c r="CJ92" i="22"/>
  <c r="BI92" i="22"/>
  <c r="BB92" i="22"/>
  <c r="BD92" i="22" s="1"/>
  <c r="BA92" i="22"/>
  <c r="AY92" i="22"/>
  <c r="AX92" i="22"/>
  <c r="AR92" i="22"/>
  <c r="AS92" i="22" s="1"/>
  <c r="AK92" i="22"/>
  <c r="AZ92" i="22" s="1"/>
  <c r="CU82" i="22"/>
  <c r="CL82" i="22"/>
  <c r="CJ82" i="22"/>
  <c r="BI82" i="22"/>
  <c r="BB82" i="22"/>
  <c r="BD82" i="22" s="1"/>
  <c r="BA82" i="22"/>
  <c r="BG82" i="22" s="1"/>
  <c r="AY82" i="22"/>
  <c r="AX82" i="22"/>
  <c r="AR82" i="22"/>
  <c r="AS82" i="22" s="1"/>
  <c r="AK82" i="22"/>
  <c r="AZ82" i="22" s="1"/>
  <c r="CU127" i="22"/>
  <c r="CL127" i="22"/>
  <c r="CJ127" i="22"/>
  <c r="BI127" i="22"/>
  <c r="BB127" i="22"/>
  <c r="BD127" i="22" s="1"/>
  <c r="BA127" i="22"/>
  <c r="AY127" i="22"/>
  <c r="AX127" i="22"/>
  <c r="AR127" i="22"/>
  <c r="AS127" i="22" s="1"/>
  <c r="AK127" i="22"/>
  <c r="AZ127" i="22" s="1"/>
  <c r="CX58" i="22"/>
  <c r="CU58" i="22"/>
  <c r="CL58" i="22"/>
  <c r="CJ58" i="22"/>
  <c r="BI58" i="22"/>
  <c r="BB58" i="22"/>
  <c r="BA58" i="22"/>
  <c r="AY58" i="22"/>
  <c r="AX58" i="22"/>
  <c r="AR58" i="22"/>
  <c r="AS58" i="22" s="1"/>
  <c r="AK58" i="22"/>
  <c r="AZ58" i="22" s="1"/>
  <c r="CU121" i="22"/>
  <c r="CL121" i="22"/>
  <c r="CJ121" i="22"/>
  <c r="BI121" i="22"/>
  <c r="BB121" i="22"/>
  <c r="BA121" i="22"/>
  <c r="BG121" i="22" s="1"/>
  <c r="AY121" i="22"/>
  <c r="AX121" i="22"/>
  <c r="AR121" i="22"/>
  <c r="AK121" i="22"/>
  <c r="AW121" i="22" s="1"/>
  <c r="CX114" i="22"/>
  <c r="CU114" i="22"/>
  <c r="CL114" i="22"/>
  <c r="CJ114" i="22"/>
  <c r="BI114" i="22"/>
  <c r="BB114" i="22"/>
  <c r="BD114" i="22" s="1"/>
  <c r="BA114" i="22"/>
  <c r="BF114" i="22" s="1"/>
  <c r="AY114" i="22"/>
  <c r="AX114" i="22"/>
  <c r="AR114" i="22"/>
  <c r="AS114" i="22" s="1"/>
  <c r="AK114" i="22"/>
  <c r="AZ114" i="22" s="1"/>
  <c r="CU63" i="22"/>
  <c r="CL63" i="22"/>
  <c r="CJ63" i="22"/>
  <c r="BI63" i="22"/>
  <c r="BB63" i="22"/>
  <c r="BD63" i="22" s="1"/>
  <c r="BA63" i="22"/>
  <c r="AY63" i="22"/>
  <c r="AX63" i="22"/>
  <c r="AR63" i="22"/>
  <c r="AS63" i="22" s="1"/>
  <c r="AK63" i="22"/>
  <c r="AW63" i="22" s="1"/>
  <c r="CX64" i="22"/>
  <c r="CU64" i="22"/>
  <c r="CL64" i="22"/>
  <c r="CJ64" i="22"/>
  <c r="BI64" i="22"/>
  <c r="BB64" i="22"/>
  <c r="BD64" i="22" s="1"/>
  <c r="BA64" i="22"/>
  <c r="BF64" i="22" s="1"/>
  <c r="AY64" i="22"/>
  <c r="AX64" i="22"/>
  <c r="AR64" i="22"/>
  <c r="AK64" i="22"/>
  <c r="CU104" i="22"/>
  <c r="CL104" i="22"/>
  <c r="CJ104" i="22"/>
  <c r="BI104" i="22"/>
  <c r="BB104" i="22"/>
  <c r="BA104" i="22"/>
  <c r="AY104" i="22"/>
  <c r="AX104" i="22"/>
  <c r="AR104" i="22"/>
  <c r="AS104" i="22" s="1"/>
  <c r="AK104" i="22"/>
  <c r="AZ104" i="22" s="1"/>
  <c r="CU84" i="22"/>
  <c r="CL84" i="22"/>
  <c r="CJ84" i="22"/>
  <c r="BI84" i="22"/>
  <c r="BB84" i="22"/>
  <c r="BD84" i="22" s="1"/>
  <c r="BA84" i="22"/>
  <c r="BF84" i="22" s="1"/>
  <c r="AY84" i="22"/>
  <c r="AX84" i="22"/>
  <c r="AR84" i="22"/>
  <c r="AK84" i="22"/>
  <c r="CU123" i="22"/>
  <c r="CL123" i="22"/>
  <c r="CJ123" i="22"/>
  <c r="BI123" i="22"/>
  <c r="BB123" i="22"/>
  <c r="BD123" i="22" s="1"/>
  <c r="BA123" i="22"/>
  <c r="BF123" i="22" s="1"/>
  <c r="AY123" i="22"/>
  <c r="AX123" i="22"/>
  <c r="AR123" i="22"/>
  <c r="AS123" i="22" s="1"/>
  <c r="AK123" i="22"/>
  <c r="AW123" i="22" s="1"/>
  <c r="CU126" i="22"/>
  <c r="CL126" i="22"/>
  <c r="CJ126" i="22"/>
  <c r="BI126" i="22"/>
  <c r="BB126" i="22"/>
  <c r="BD126" i="22" s="1"/>
  <c r="BA126" i="22"/>
  <c r="BF126" i="22" s="1"/>
  <c r="AY126" i="22"/>
  <c r="AX126" i="22"/>
  <c r="AR126" i="22"/>
  <c r="AK126" i="22"/>
  <c r="CX115" i="22"/>
  <c r="CU115" i="22"/>
  <c r="CL115" i="22"/>
  <c r="CJ115" i="22"/>
  <c r="BI115" i="22"/>
  <c r="BB115" i="22"/>
  <c r="BD115" i="22" s="1"/>
  <c r="BA115" i="22"/>
  <c r="AY115" i="22"/>
  <c r="AX115" i="22"/>
  <c r="AR115" i="22"/>
  <c r="AS115" i="22" s="1"/>
  <c r="AK115" i="22"/>
  <c r="AZ115" i="22" s="1"/>
  <c r="CX122" i="22"/>
  <c r="CU122" i="22"/>
  <c r="CL122" i="22"/>
  <c r="CJ122" i="22"/>
  <c r="BI122" i="22"/>
  <c r="BB122" i="22"/>
  <c r="BD122" i="22" s="1"/>
  <c r="BA122" i="22"/>
  <c r="AY122" i="22"/>
  <c r="AX122" i="22"/>
  <c r="AR122" i="22"/>
  <c r="AS122" i="22" s="1"/>
  <c r="AK122" i="22"/>
  <c r="AW122" i="22" s="1"/>
  <c r="CX96" i="22"/>
  <c r="CU96" i="22"/>
  <c r="CL96" i="22"/>
  <c r="CJ96" i="22"/>
  <c r="BI96" i="22"/>
  <c r="BB96" i="22"/>
  <c r="BD96" i="22" s="1"/>
  <c r="BA96" i="22"/>
  <c r="BG96" i="22" s="1"/>
  <c r="AY96" i="22"/>
  <c r="AX96" i="22"/>
  <c r="AR96" i="22"/>
  <c r="AS96" i="22" s="1"/>
  <c r="AK96" i="22"/>
  <c r="AW96" i="22" s="1"/>
  <c r="CX81" i="22"/>
  <c r="CU81" i="22"/>
  <c r="CL81" i="22"/>
  <c r="CJ81" i="22"/>
  <c r="BI81" i="22"/>
  <c r="BB81" i="22"/>
  <c r="BA81" i="22"/>
  <c r="BG81" i="22" s="1"/>
  <c r="AY81" i="22"/>
  <c r="AX81" i="22"/>
  <c r="AR81" i="22"/>
  <c r="AS81" i="22" s="1"/>
  <c r="AK81" i="22"/>
  <c r="AW81" i="22" s="1"/>
  <c r="CU89" i="22"/>
  <c r="CL89" i="22"/>
  <c r="CJ89" i="22"/>
  <c r="BI89" i="22"/>
  <c r="BB89" i="22"/>
  <c r="BD89" i="22" s="1"/>
  <c r="BA89" i="22"/>
  <c r="AY89" i="22"/>
  <c r="AX89" i="22"/>
  <c r="AR89" i="22"/>
  <c r="AS89" i="22" s="1"/>
  <c r="AK89" i="22"/>
  <c r="AZ89" i="22" s="1"/>
  <c r="CX24" i="22"/>
  <c r="CU24" i="22"/>
  <c r="CL24" i="22"/>
  <c r="CJ24" i="22"/>
  <c r="BI24" i="22"/>
  <c r="BB24" i="22"/>
  <c r="BD24" i="22" s="1"/>
  <c r="BA24" i="22"/>
  <c r="AY24" i="22"/>
  <c r="AX24" i="22"/>
  <c r="AR24" i="22"/>
  <c r="AS24" i="22" s="1"/>
  <c r="AK24" i="22"/>
  <c r="AW24" i="22" s="1"/>
  <c r="CX102" i="22"/>
  <c r="CU102" i="22"/>
  <c r="CL102" i="22"/>
  <c r="CJ102" i="22"/>
  <c r="BI102" i="22"/>
  <c r="BB102" i="22"/>
  <c r="BD102" i="22" s="1"/>
  <c r="BA102" i="22"/>
  <c r="BF102" i="22" s="1"/>
  <c r="AY102" i="22"/>
  <c r="AX102" i="22"/>
  <c r="AR102" i="22"/>
  <c r="AK102" i="22"/>
  <c r="CU106" i="22"/>
  <c r="CL106" i="22"/>
  <c r="CJ106" i="22"/>
  <c r="BI106" i="22"/>
  <c r="BB106" i="22"/>
  <c r="BA106" i="22"/>
  <c r="BF106" i="22" s="1"/>
  <c r="AY106" i="22"/>
  <c r="AX106" i="22"/>
  <c r="AR106" i="22"/>
  <c r="AS106" i="22" s="1"/>
  <c r="AK106" i="22"/>
  <c r="AZ106" i="22" s="1"/>
  <c r="CU93" i="22"/>
  <c r="CL93" i="22"/>
  <c r="CJ93" i="22"/>
  <c r="BI93" i="22"/>
  <c r="BB93" i="22"/>
  <c r="BD93" i="22" s="1"/>
  <c r="BA93" i="22"/>
  <c r="BF93" i="22" s="1"/>
  <c r="AY93" i="22"/>
  <c r="AX93" i="22"/>
  <c r="AR93" i="22"/>
  <c r="AS93" i="22" s="1"/>
  <c r="AK93" i="22"/>
  <c r="CX118" i="22"/>
  <c r="CU118" i="22"/>
  <c r="CL118" i="22"/>
  <c r="CJ118" i="22"/>
  <c r="BI118" i="22"/>
  <c r="BB118" i="22"/>
  <c r="BD118" i="22" s="1"/>
  <c r="BA118" i="22"/>
  <c r="BG118" i="22" s="1"/>
  <c r="AY118" i="22"/>
  <c r="AX118" i="22"/>
  <c r="AR118" i="22"/>
  <c r="AS118" i="22" s="1"/>
  <c r="AK118" i="22"/>
  <c r="AZ118" i="22" s="1"/>
  <c r="CU86" i="22"/>
  <c r="CL86" i="22"/>
  <c r="CJ86" i="22"/>
  <c r="BI86" i="22"/>
  <c r="BB86" i="22"/>
  <c r="BD86" i="22" s="1"/>
  <c r="BA86" i="22"/>
  <c r="BG86" i="22" s="1"/>
  <c r="AY86" i="22"/>
  <c r="AX86" i="22"/>
  <c r="AR86" i="22"/>
  <c r="AS86" i="22" s="1"/>
  <c r="AK86" i="22"/>
  <c r="AZ86" i="22" s="1"/>
  <c r="CU6" i="22"/>
  <c r="CL6" i="22"/>
  <c r="CJ6" i="22"/>
  <c r="BI6" i="22"/>
  <c r="BB6" i="22"/>
  <c r="BD6" i="22" s="1"/>
  <c r="BA6" i="22"/>
  <c r="BG6" i="22" s="1"/>
  <c r="AY6" i="22"/>
  <c r="AX6" i="22"/>
  <c r="AR6" i="22"/>
  <c r="AS6" i="22" s="1"/>
  <c r="AK6" i="22"/>
  <c r="AZ6" i="22" s="1"/>
  <c r="CU95" i="22"/>
  <c r="CL95" i="22"/>
  <c r="CJ95" i="22"/>
  <c r="BI95" i="22"/>
  <c r="BB95" i="22"/>
  <c r="BD95" i="22" s="1"/>
  <c r="BA95" i="22"/>
  <c r="BG95" i="22" s="1"/>
  <c r="AY95" i="22"/>
  <c r="AX95" i="22"/>
  <c r="AR95" i="22"/>
  <c r="AS95" i="22" s="1"/>
  <c r="AK95" i="22"/>
  <c r="AW95" i="22" s="1"/>
  <c r="CV125" i="23" l="1"/>
  <c r="BG114" i="23"/>
  <c r="AW60" i="23"/>
  <c r="BH15" i="23"/>
  <c r="BH41" i="23"/>
  <c r="BH137" i="23"/>
  <c r="AW6" i="23"/>
  <c r="BG137" i="23"/>
  <c r="BF141" i="23"/>
  <c r="BH13" i="23"/>
  <c r="BH117" i="23"/>
  <c r="BC60" i="23"/>
  <c r="BC36" i="23"/>
  <c r="BH115" i="23"/>
  <c r="BH84" i="23"/>
  <c r="BG128" i="23"/>
  <c r="AW105" i="23"/>
  <c r="BC120" i="23"/>
  <c r="BH7" i="23"/>
  <c r="BF35" i="23"/>
  <c r="BF107" i="23"/>
  <c r="BF119" i="23"/>
  <c r="BC130" i="23"/>
  <c r="AZ132" i="23"/>
  <c r="AZ85" i="23"/>
  <c r="BC99" i="23"/>
  <c r="AW102" i="23"/>
  <c r="BC82" i="23"/>
  <c r="AW14" i="23"/>
  <c r="BF73" i="23"/>
  <c r="BH114" i="23"/>
  <c r="BF24" i="23"/>
  <c r="BG134" i="23"/>
  <c r="AW3" i="23"/>
  <c r="BH32" i="23"/>
  <c r="BC40" i="23"/>
  <c r="BG138" i="23"/>
  <c r="BH129" i="23"/>
  <c r="BH3" i="23"/>
  <c r="BC115" i="23"/>
  <c r="BC103" i="23"/>
  <c r="BC53" i="23"/>
  <c r="BH11" i="23"/>
  <c r="BC74" i="23"/>
  <c r="BC121" i="23"/>
  <c r="BC54" i="23"/>
  <c r="BH14" i="23"/>
  <c r="BC136" i="23"/>
  <c r="BH119" i="23"/>
  <c r="AZ120" i="23"/>
  <c r="BH136" i="23"/>
  <c r="BF5" i="23"/>
  <c r="BC14" i="23"/>
  <c r="BC4" i="23"/>
  <c r="BF52" i="23"/>
  <c r="BD53" i="23"/>
  <c r="AW40" i="23"/>
  <c r="BF112" i="23"/>
  <c r="BC94" i="23"/>
  <c r="BG100" i="23"/>
  <c r="AW113" i="23"/>
  <c r="BC129" i="23"/>
  <c r="AW56" i="23"/>
  <c r="BF60" i="23"/>
  <c r="BD14" i="23"/>
  <c r="BH77" i="23"/>
  <c r="BH94" i="23"/>
  <c r="AW84" i="23"/>
  <c r="AZ34" i="23"/>
  <c r="BH26" i="23"/>
  <c r="BH104" i="23"/>
  <c r="AZ128" i="23"/>
  <c r="AW11" i="23"/>
  <c r="BC6" i="23"/>
  <c r="BH33" i="23"/>
  <c r="BH40" i="23"/>
  <c r="AW108" i="23"/>
  <c r="BC104" i="23"/>
  <c r="BC140" i="23"/>
  <c r="BC25" i="23"/>
  <c r="AW74" i="23"/>
  <c r="BC32" i="23"/>
  <c r="BG115" i="23"/>
  <c r="BH103" i="23"/>
  <c r="BF139" i="23"/>
  <c r="BC133" i="23"/>
  <c r="BH39" i="23"/>
  <c r="BC78" i="23"/>
  <c r="BF64" i="23"/>
  <c r="BF56" i="23"/>
  <c r="BH31" i="23"/>
  <c r="BF94" i="23"/>
  <c r="BF136" i="23"/>
  <c r="BC79" i="23"/>
  <c r="AW29" i="23"/>
  <c r="AW55" i="23"/>
  <c r="BF53" i="23"/>
  <c r="BH10" i="23"/>
  <c r="BF32" i="23"/>
  <c r="BC35" i="23"/>
  <c r="BD104" i="23"/>
  <c r="BC65" i="23"/>
  <c r="BF96" i="23"/>
  <c r="BH116" i="23"/>
  <c r="BC128" i="23"/>
  <c r="BF129" i="23"/>
  <c r="AW63" i="23"/>
  <c r="BF39" i="23"/>
  <c r="BG26" i="23"/>
  <c r="AZ37" i="23"/>
  <c r="BG117" i="23"/>
  <c r="BF121" i="23"/>
  <c r="BF103" i="23"/>
  <c r="BH55" i="23"/>
  <c r="BC9" i="23"/>
  <c r="AW2" i="23"/>
  <c r="BF28" i="23"/>
  <c r="BH82" i="23"/>
  <c r="AW36" i="23"/>
  <c r="AW111" i="23"/>
  <c r="AW94" i="23"/>
  <c r="BG103" i="23"/>
  <c r="BF59" i="23"/>
  <c r="BC56" i="23"/>
  <c r="BC73" i="23"/>
  <c r="AW80" i="23"/>
  <c r="BC134" i="23"/>
  <c r="BC137" i="23"/>
  <c r="BC141" i="23"/>
  <c r="AZ12" i="23"/>
  <c r="BC81" i="23"/>
  <c r="BF79" i="23"/>
  <c r="BG82" i="23"/>
  <c r="AZ83" i="23"/>
  <c r="AZ76" i="23"/>
  <c r="BH99" i="23"/>
  <c r="AW104" i="23"/>
  <c r="AZ136" i="23"/>
  <c r="AW130" i="23"/>
  <c r="BH134" i="23"/>
  <c r="BC131" i="23"/>
  <c r="BH141" i="23"/>
  <c r="BH56" i="23"/>
  <c r="BH57" i="23"/>
  <c r="BF54" i="23"/>
  <c r="AW4" i="23"/>
  <c r="BC31" i="23"/>
  <c r="AW32" i="23"/>
  <c r="BH35" i="23"/>
  <c r="BF30" i="23"/>
  <c r="BH42" i="23"/>
  <c r="BH76" i="23"/>
  <c r="BC77" i="23"/>
  <c r="AZ118" i="23"/>
  <c r="AZ93" i="23"/>
  <c r="AZ94" i="23"/>
  <c r="AZ98" i="23"/>
  <c r="BH107" i="23"/>
  <c r="BH138" i="23"/>
  <c r="BF11" i="23"/>
  <c r="BH2" i="23"/>
  <c r="AW8" i="23"/>
  <c r="BC15" i="23"/>
  <c r="AW35" i="23"/>
  <c r="BG75" i="23"/>
  <c r="BF77" i="23"/>
  <c r="BH118" i="23"/>
  <c r="BC111" i="23"/>
  <c r="BH93" i="23"/>
  <c r="BH98" i="23"/>
  <c r="AW65" i="23"/>
  <c r="AS107" i="23"/>
  <c r="BC12" i="23"/>
  <c r="BH75" i="23"/>
  <c r="BG77" i="23"/>
  <c r="BH140" i="23"/>
  <c r="BC139" i="23"/>
  <c r="AZ141" i="23"/>
  <c r="BC80" i="23"/>
  <c r="BH59" i="23"/>
  <c r="BD56" i="23"/>
  <c r="BH4" i="23"/>
  <c r="AZ13" i="23"/>
  <c r="BF27" i="23"/>
  <c r="BD32" i="23"/>
  <c r="BC43" i="23"/>
  <c r="BD78" i="23"/>
  <c r="BH24" i="23"/>
  <c r="AZ33" i="23"/>
  <c r="BF26" i="23"/>
  <c r="BF82" i="23"/>
  <c r="BF101" i="23"/>
  <c r="BC98" i="23"/>
  <c r="BH65" i="23"/>
  <c r="BD121" i="23"/>
  <c r="BC57" i="23"/>
  <c r="BC10" i="23"/>
  <c r="BC13" i="23"/>
  <c r="AW38" i="23"/>
  <c r="BC33" i="23"/>
  <c r="BH37" i="23"/>
  <c r="BH83" i="23"/>
  <c r="BC118" i="23"/>
  <c r="AW114" i="23"/>
  <c r="BG99" i="23"/>
  <c r="BH108" i="23"/>
  <c r="BC100" i="23"/>
  <c r="BH102" i="23"/>
  <c r="BF120" i="23"/>
  <c r="AW97" i="23"/>
  <c r="AW134" i="23"/>
  <c r="AZ133" i="23"/>
  <c r="BG129" i="23"/>
  <c r="AW59" i="23"/>
  <c r="BF57" i="23"/>
  <c r="AW52" i="23"/>
  <c r="BF10" i="23"/>
  <c r="AW61" i="23"/>
  <c r="AW25" i="23"/>
  <c r="BF74" i="23"/>
  <c r="BC39" i="23"/>
  <c r="BH34" i="23"/>
  <c r="AW109" i="23"/>
  <c r="AW96" i="23"/>
  <c r="BG110" i="23"/>
  <c r="BH121" i="23"/>
  <c r="BH130" i="23"/>
  <c r="AW131" i="23"/>
  <c r="BF135" i="23"/>
  <c r="AW138" i="23"/>
  <c r="AS35" i="23"/>
  <c r="BF7" i="23"/>
  <c r="BG57" i="23"/>
  <c r="BF14" i="23"/>
  <c r="BG10" i="23"/>
  <c r="AW78" i="23"/>
  <c r="BG81" i="23"/>
  <c r="BC37" i="23"/>
  <c r="BC83" i="23"/>
  <c r="BC75" i="23"/>
  <c r="BD80" i="23"/>
  <c r="BF111" i="23"/>
  <c r="AW95" i="23"/>
  <c r="BF104" i="23"/>
  <c r="AW107" i="23"/>
  <c r="BF116" i="23"/>
  <c r="BF113" i="23"/>
  <c r="BD60" i="23"/>
  <c r="BG7" i="23"/>
  <c r="BH63" i="23"/>
  <c r="AW62" i="23"/>
  <c r="BF58" i="23"/>
  <c r="BH6" i="23"/>
  <c r="BD4" i="23"/>
  <c r="AW53" i="23"/>
  <c r="BC8" i="23"/>
  <c r="BH5" i="23"/>
  <c r="AW27" i="23"/>
  <c r="BG39" i="23"/>
  <c r="BC24" i="23"/>
  <c r="BH81" i="23"/>
  <c r="AW41" i="23"/>
  <c r="BH79" i="23"/>
  <c r="BH36" i="23"/>
  <c r="BG80" i="23"/>
  <c r="BH112" i="23"/>
  <c r="AW101" i="23"/>
  <c r="BD65" i="23"/>
  <c r="AW100" i="23"/>
  <c r="BC105" i="23"/>
  <c r="BH106" i="23"/>
  <c r="BG116" i="23"/>
  <c r="BH97" i="23"/>
  <c r="AW121" i="23"/>
  <c r="AS136" i="23"/>
  <c r="BD130" i="23"/>
  <c r="AW140" i="23"/>
  <c r="BD133" i="23"/>
  <c r="AS141" i="23"/>
  <c r="BH132" i="23"/>
  <c r="AW9" i="23"/>
  <c r="BF4" i="23"/>
  <c r="AW5" i="23"/>
  <c r="BF15" i="23"/>
  <c r="BH25" i="23"/>
  <c r="BF31" i="23"/>
  <c r="BF43" i="23"/>
  <c r="BF40" i="23"/>
  <c r="BC28" i="23"/>
  <c r="BC30" i="23"/>
  <c r="AW42" i="23"/>
  <c r="AW112" i="23"/>
  <c r="BC93" i="23"/>
  <c r="BC114" i="23"/>
  <c r="BC64" i="23"/>
  <c r="BF65" i="23"/>
  <c r="BC106" i="23"/>
  <c r="BC113" i="23"/>
  <c r="AW136" i="23"/>
  <c r="BF130" i="23"/>
  <c r="BH139" i="23"/>
  <c r="BF133" i="23"/>
  <c r="AZ131" i="23"/>
  <c r="AW141" i="23"/>
  <c r="BC55" i="23"/>
  <c r="BC59" i="23"/>
  <c r="BC7" i="23"/>
  <c r="BC11" i="23"/>
  <c r="BD6" i="23"/>
  <c r="BH60" i="23"/>
  <c r="BG8" i="23"/>
  <c r="BH61" i="23"/>
  <c r="BG15" i="23"/>
  <c r="AW73" i="23"/>
  <c r="BG31" i="23"/>
  <c r="BC84" i="23"/>
  <c r="BG40" i="23"/>
  <c r="BD114" i="23"/>
  <c r="AW99" i="23"/>
  <c r="BH109" i="23"/>
  <c r="BF105" i="23"/>
  <c r="BF106" i="23"/>
  <c r="BC116" i="23"/>
  <c r="BC117" i="23"/>
  <c r="BH113" i="23"/>
  <c r="AW139" i="23"/>
  <c r="BH133" i="23"/>
  <c r="BH131" i="23"/>
  <c r="BC132" i="23"/>
  <c r="BC138" i="23"/>
  <c r="BH62" i="23"/>
  <c r="BC52" i="23"/>
  <c r="BC61" i="23"/>
  <c r="BF38" i="23"/>
  <c r="BH78" i="23"/>
  <c r="AW24" i="23"/>
  <c r="BD35" i="23"/>
  <c r="BC29" i="23"/>
  <c r="BF36" i="23"/>
  <c r="BH80" i="23"/>
  <c r="BH95" i="23"/>
  <c r="BH100" i="23"/>
  <c r="BC110" i="23"/>
  <c r="BG106" i="23"/>
  <c r="BF117" i="23"/>
  <c r="AS113" i="23"/>
  <c r="BC135" i="23"/>
  <c r="BD138" i="23"/>
  <c r="BH111" i="23"/>
  <c r="BH110" i="23"/>
  <c r="BC107" i="23"/>
  <c r="BH9" i="23"/>
  <c r="BC58" i="23"/>
  <c r="BH12" i="23"/>
  <c r="BH8" i="23"/>
  <c r="BC5" i="23"/>
  <c r="BG25" i="23"/>
  <c r="BC27" i="23"/>
  <c r="BH73" i="23"/>
  <c r="BC26" i="23"/>
  <c r="BH85" i="23"/>
  <c r="BC112" i="23"/>
  <c r="BC101" i="23"/>
  <c r="BH105" i="23"/>
  <c r="BD107" i="23"/>
  <c r="BH53" i="23"/>
  <c r="AS59" i="23"/>
  <c r="BD57" i="23"/>
  <c r="AW58" i="23"/>
  <c r="AW54" i="23"/>
  <c r="AS60" i="23"/>
  <c r="AS4" i="23"/>
  <c r="BD10" i="23"/>
  <c r="AS5" i="23"/>
  <c r="BD39" i="23"/>
  <c r="AW43" i="23"/>
  <c r="BD23" i="23"/>
  <c r="BD26" i="23"/>
  <c r="AW28" i="23"/>
  <c r="BD82" i="23"/>
  <c r="AW30" i="23"/>
  <c r="BD77" i="23"/>
  <c r="AS112" i="23"/>
  <c r="AS111" i="23"/>
  <c r="AS114" i="23"/>
  <c r="AW64" i="23"/>
  <c r="AS65" i="23"/>
  <c r="BD106" i="23"/>
  <c r="BD117" i="23"/>
  <c r="BD103" i="23"/>
  <c r="AS134" i="23"/>
  <c r="AS139" i="23"/>
  <c r="BD129" i="23"/>
  <c r="AW135" i="23"/>
  <c r="AS138" i="23"/>
  <c r="BC38" i="23"/>
  <c r="BC96" i="23"/>
  <c r="BF55" i="23"/>
  <c r="BF9" i="23"/>
  <c r="BC63" i="23"/>
  <c r="BC62" i="23"/>
  <c r="AZ58" i="23"/>
  <c r="BG6" i="23"/>
  <c r="AZ54" i="23"/>
  <c r="BF12" i="23"/>
  <c r="BG14" i="23"/>
  <c r="BD52" i="23"/>
  <c r="BG61" i="23"/>
  <c r="BF13" i="23"/>
  <c r="BD27" i="23"/>
  <c r="BD74" i="23"/>
  <c r="AZ43" i="23"/>
  <c r="BF78" i="23"/>
  <c r="BF33" i="23"/>
  <c r="AZ28" i="23"/>
  <c r="BF37" i="23"/>
  <c r="AZ30" i="23"/>
  <c r="BF83" i="23"/>
  <c r="BC42" i="23"/>
  <c r="BF118" i="23"/>
  <c r="BF93" i="23"/>
  <c r="BD101" i="23"/>
  <c r="BC108" i="23"/>
  <c r="AS115" i="23"/>
  <c r="BG98" i="23"/>
  <c r="AZ64" i="23"/>
  <c r="BG104" i="23"/>
  <c r="AS110" i="23"/>
  <c r="BD120" i="23"/>
  <c r="BC97" i="23"/>
  <c r="BG130" i="23"/>
  <c r="BF140" i="23"/>
  <c r="BD128" i="23"/>
  <c r="AS137" i="23"/>
  <c r="AZ135" i="23"/>
  <c r="BF132" i="23"/>
  <c r="AS11" i="23"/>
  <c r="BG55" i="23"/>
  <c r="BG9" i="23"/>
  <c r="BC2" i="23"/>
  <c r="BG12" i="23"/>
  <c r="BC3" i="23"/>
  <c r="BG13" i="23"/>
  <c r="BG78" i="23"/>
  <c r="BC34" i="23"/>
  <c r="AW81" i="23"/>
  <c r="BG33" i="23"/>
  <c r="BC41" i="23"/>
  <c r="BG37" i="23"/>
  <c r="BC85" i="23"/>
  <c r="BG83" i="23"/>
  <c r="AW75" i="23"/>
  <c r="BC76" i="23"/>
  <c r="BG118" i="23"/>
  <c r="BG93" i="23"/>
  <c r="BC109" i="23"/>
  <c r="AW115" i="23"/>
  <c r="BC95" i="23"/>
  <c r="BC102" i="23"/>
  <c r="AW110" i="23"/>
  <c r="AZ134" i="23"/>
  <c r="BG140" i="23"/>
  <c r="AW137" i="23"/>
  <c r="BG132" i="23"/>
  <c r="AS94" i="23"/>
  <c r="AZ7" i="23"/>
  <c r="BF63" i="23"/>
  <c r="BF62" i="23"/>
  <c r="AW57" i="23"/>
  <c r="AW10" i="23"/>
  <c r="AZ15" i="23"/>
  <c r="AZ25" i="23"/>
  <c r="AZ73" i="23"/>
  <c r="AZ31" i="23"/>
  <c r="AW39" i="23"/>
  <c r="AZ24" i="23"/>
  <c r="AZ40" i="23"/>
  <c r="AW26" i="23"/>
  <c r="AZ79" i="23"/>
  <c r="AW82" i="23"/>
  <c r="AZ36" i="23"/>
  <c r="BF42" i="23"/>
  <c r="AW77" i="23"/>
  <c r="AZ99" i="23"/>
  <c r="BF108" i="23"/>
  <c r="AZ100" i="23"/>
  <c r="AW106" i="23"/>
  <c r="AZ116" i="23"/>
  <c r="BF97" i="23"/>
  <c r="AW117" i="23"/>
  <c r="AW103" i="23"/>
  <c r="AW129" i="23"/>
  <c r="BG63" i="23"/>
  <c r="BG62" i="23"/>
  <c r="BF2" i="23"/>
  <c r="BH52" i="23"/>
  <c r="BF3" i="23"/>
  <c r="BH27" i="23"/>
  <c r="BH74" i="23"/>
  <c r="BH38" i="23"/>
  <c r="BF84" i="23"/>
  <c r="BF34" i="23"/>
  <c r="BF41" i="23"/>
  <c r="BF85" i="23"/>
  <c r="BG42" i="23"/>
  <c r="BF76" i="23"/>
  <c r="BH101" i="23"/>
  <c r="BG108" i="23"/>
  <c r="BF109" i="23"/>
  <c r="BF95" i="23"/>
  <c r="BH96" i="23"/>
  <c r="BF102" i="23"/>
  <c r="BH120" i="23"/>
  <c r="BG97" i="23"/>
  <c r="BH128" i="23"/>
  <c r="BF131" i="23"/>
  <c r="BG2" i="23"/>
  <c r="BG3" i="23"/>
  <c r="BG84" i="23"/>
  <c r="BG34" i="23"/>
  <c r="AZ81" i="23"/>
  <c r="BG41" i="23"/>
  <c r="BG85" i="23"/>
  <c r="AZ75" i="23"/>
  <c r="BG76" i="23"/>
  <c r="BG109" i="23"/>
  <c r="AZ115" i="23"/>
  <c r="BG95" i="23"/>
  <c r="BG102" i="23"/>
  <c r="AZ110" i="23"/>
  <c r="BG131" i="23"/>
  <c r="AZ137" i="23"/>
  <c r="BH58" i="23"/>
  <c r="BH54" i="23"/>
  <c r="BH43" i="23"/>
  <c r="BH28" i="23"/>
  <c r="BH30" i="23"/>
  <c r="BH64" i="23"/>
  <c r="BH135" i="23"/>
  <c r="AZ49" i="22"/>
  <c r="BH61" i="22"/>
  <c r="BH64" i="22"/>
  <c r="BH116" i="22"/>
  <c r="BC99" i="22"/>
  <c r="BF118" i="22"/>
  <c r="BH122" i="22"/>
  <c r="BC94" i="22"/>
  <c r="BH84" i="22"/>
  <c r="BC93" i="22"/>
  <c r="BC105" i="22"/>
  <c r="BC116" i="22"/>
  <c r="BF96" i="22"/>
  <c r="AW77" i="22"/>
  <c r="BC25" i="22"/>
  <c r="AW82" i="22"/>
  <c r="BG102" i="22"/>
  <c r="AW127" i="22"/>
  <c r="AW91" i="22"/>
  <c r="BH121" i="22"/>
  <c r="BH103" i="22"/>
  <c r="BF86" i="22"/>
  <c r="AW99" i="22"/>
  <c r="BC64" i="22"/>
  <c r="BH80" i="22"/>
  <c r="BG21" i="22"/>
  <c r="BH102" i="22"/>
  <c r="BF90" i="22"/>
  <c r="BH99" i="22"/>
  <c r="BC125" i="22"/>
  <c r="AZ117" i="22"/>
  <c r="BH39" i="22"/>
  <c r="BF44" i="22"/>
  <c r="BC13" i="22"/>
  <c r="BF55" i="22"/>
  <c r="AW23" i="22"/>
  <c r="AW14" i="22"/>
  <c r="AZ51" i="22"/>
  <c r="BH43" i="22"/>
  <c r="BD13" i="22"/>
  <c r="AZ2" i="22"/>
  <c r="AW46" i="22"/>
  <c r="AZ5" i="22"/>
  <c r="AW12" i="22"/>
  <c r="AW3" i="22"/>
  <c r="AZ4" i="22"/>
  <c r="BH2" i="22"/>
  <c r="BC55" i="22"/>
  <c r="BF47" i="22"/>
  <c r="BC36" i="22"/>
  <c r="BC24" i="22"/>
  <c r="BG57" i="22"/>
  <c r="AW55" i="22"/>
  <c r="BF48" i="22"/>
  <c r="BF36" i="22"/>
  <c r="BH40" i="22"/>
  <c r="AW35" i="22"/>
  <c r="BH4" i="22"/>
  <c r="BH15" i="22"/>
  <c r="BF20" i="22"/>
  <c r="BH62" i="22"/>
  <c r="BH24" i="22"/>
  <c r="BG114" i="22"/>
  <c r="BF121" i="22"/>
  <c r="BC58" i="22"/>
  <c r="BC82" i="22"/>
  <c r="BF105" i="22"/>
  <c r="BF78" i="22"/>
  <c r="AW59" i="22"/>
  <c r="BF5" i="22"/>
  <c r="AW62" i="22"/>
  <c r="BC106" i="22"/>
  <c r="AZ122" i="22"/>
  <c r="AZ123" i="22"/>
  <c r="BH105" i="22"/>
  <c r="AW85" i="22"/>
  <c r="BF6" i="22"/>
  <c r="BG93" i="22"/>
  <c r="BH96" i="22"/>
  <c r="BC39" i="22"/>
  <c r="BH94" i="22"/>
  <c r="AW19" i="22"/>
  <c r="AW44" i="22"/>
  <c r="BF95" i="22"/>
  <c r="BC122" i="22"/>
  <c r="AS80" i="22"/>
  <c r="AW124" i="22"/>
  <c r="AW34" i="22"/>
  <c r="AW120" i="22"/>
  <c r="AW107" i="22"/>
  <c r="BG54" i="22"/>
  <c r="BF39" i="22"/>
  <c r="BC40" i="22"/>
  <c r="BF33" i="22"/>
  <c r="AW97" i="22"/>
  <c r="BC4" i="22"/>
  <c r="BC15" i="22"/>
  <c r="BC59" i="22"/>
  <c r="BF62" i="22"/>
  <c r="BD94" i="22"/>
  <c r="BG52" i="22"/>
  <c r="BH9" i="22"/>
  <c r="BF103" i="22"/>
  <c r="BH27" i="22"/>
  <c r="BD25" i="22"/>
  <c r="AZ13" i="22"/>
  <c r="BC56" i="22"/>
  <c r="BH16" i="22"/>
  <c r="AZ61" i="22"/>
  <c r="BH22" i="22"/>
  <c r="BF38" i="22"/>
  <c r="BC85" i="22"/>
  <c r="BG103" i="22"/>
  <c r="BF25" i="22"/>
  <c r="BF4" i="22"/>
  <c r="BH120" i="22"/>
  <c r="BH13" i="22"/>
  <c r="AZ53" i="22"/>
  <c r="BC9" i="22"/>
  <c r="BC17" i="22"/>
  <c r="BC107" i="22"/>
  <c r="BC61" i="22"/>
  <c r="BC84" i="22"/>
  <c r="BC124" i="22"/>
  <c r="BD107" i="22"/>
  <c r="BC26" i="22"/>
  <c r="AW104" i="22"/>
  <c r="BF80" i="22"/>
  <c r="BF119" i="22"/>
  <c r="BD124" i="22"/>
  <c r="BC34" i="22"/>
  <c r="BC53" i="22"/>
  <c r="AZ24" i="22"/>
  <c r="AW89" i="22"/>
  <c r="BH126" i="22"/>
  <c r="BH58" i="22"/>
  <c r="BG27" i="22"/>
  <c r="BF49" i="22"/>
  <c r="BD105" i="22"/>
  <c r="BC78" i="22"/>
  <c r="BF34" i="22"/>
  <c r="BH54" i="22"/>
  <c r="AS62" i="22"/>
  <c r="BH115" i="22"/>
  <c r="BD58" i="22"/>
  <c r="BG87" i="22"/>
  <c r="AW101" i="22"/>
  <c r="AS43" i="22"/>
  <c r="BC2" i="22"/>
  <c r="BD59" i="22"/>
  <c r="AW48" i="22"/>
  <c r="BD39" i="22"/>
  <c r="AW41" i="22"/>
  <c r="BC22" i="22"/>
  <c r="BD106" i="22"/>
  <c r="AW79" i="22"/>
  <c r="AW86" i="22"/>
  <c r="BH89" i="22"/>
  <c r="BF115" i="22"/>
  <c r="BG58" i="22"/>
  <c r="BF91" i="22"/>
  <c r="AW105" i="22"/>
  <c r="BH78" i="22"/>
  <c r="BC117" i="22"/>
  <c r="BH90" i="22"/>
  <c r="BG37" i="22"/>
  <c r="BD56" i="22"/>
  <c r="AW88" i="22"/>
  <c r="BC23" i="22"/>
  <c r="BF46" i="22"/>
  <c r="BH53" i="22"/>
  <c r="AW65" i="22"/>
  <c r="BH36" i="22"/>
  <c r="BG98" i="22"/>
  <c r="BG39" i="22"/>
  <c r="BD45" i="22"/>
  <c r="AW7" i="22"/>
  <c r="BF94" i="22"/>
  <c r="AW50" i="22"/>
  <c r="BD17" i="22"/>
  <c r="BH19" i="22"/>
  <c r="BF10" i="22"/>
  <c r="BF58" i="22"/>
  <c r="AW92" i="22"/>
  <c r="AW43" i="22"/>
  <c r="BC89" i="22"/>
  <c r="AZ81" i="22"/>
  <c r="BG126" i="22"/>
  <c r="BC123" i="22"/>
  <c r="BH104" i="22"/>
  <c r="AW114" i="22"/>
  <c r="AZ101" i="22"/>
  <c r="BC120" i="22"/>
  <c r="BC90" i="22"/>
  <c r="AW11" i="22"/>
  <c r="AS20" i="22"/>
  <c r="BH47" i="22"/>
  <c r="BG94" i="22"/>
  <c r="BG17" i="22"/>
  <c r="BF83" i="22"/>
  <c r="AW18" i="22"/>
  <c r="BG100" i="22"/>
  <c r="AZ95" i="22"/>
  <c r="BC102" i="22"/>
  <c r="AZ96" i="22"/>
  <c r="BG84" i="22"/>
  <c r="BC104" i="22"/>
  <c r="AZ63" i="22"/>
  <c r="AW80" i="22"/>
  <c r="BF117" i="22"/>
  <c r="AW15" i="22"/>
  <c r="BH59" i="22"/>
  <c r="BF23" i="22"/>
  <c r="AW20" i="22"/>
  <c r="BC47" i="22"/>
  <c r="BH100" i="22"/>
  <c r="BH85" i="22"/>
  <c r="AW33" i="22"/>
  <c r="BC103" i="22"/>
  <c r="BF51" i="22"/>
  <c r="AW106" i="22"/>
  <c r="BF89" i="22"/>
  <c r="BD104" i="22"/>
  <c r="BG64" i="22"/>
  <c r="BH63" i="22"/>
  <c r="BF82" i="22"/>
  <c r="BH79" i="22"/>
  <c r="BC87" i="22"/>
  <c r="AW78" i="22"/>
  <c r="AZ25" i="22"/>
  <c r="AW8" i="22"/>
  <c r="AS59" i="22"/>
  <c r="BH65" i="22"/>
  <c r="BH12" i="22"/>
  <c r="BC41" i="22"/>
  <c r="BH44" i="22"/>
  <c r="AW66" i="22"/>
  <c r="BG89" i="22"/>
  <c r="BF81" i="22"/>
  <c r="BH82" i="22"/>
  <c r="BH87" i="22"/>
  <c r="BH49" i="22"/>
  <c r="BC43" i="22"/>
  <c r="BC65" i="22"/>
  <c r="AZ60" i="22"/>
  <c r="BH7" i="22"/>
  <c r="BC96" i="22"/>
  <c r="BC63" i="22"/>
  <c r="AZ121" i="22"/>
  <c r="AW58" i="22"/>
  <c r="BC79" i="22"/>
  <c r="BH57" i="22"/>
  <c r="BD43" i="22"/>
  <c r="BH37" i="22"/>
  <c r="BH55" i="22"/>
  <c r="BC16" i="22"/>
  <c r="BG42" i="22"/>
  <c r="BD65" i="22"/>
  <c r="BG26" i="22"/>
  <c r="BH60" i="22"/>
  <c r="AW39" i="22"/>
  <c r="BC7" i="22"/>
  <c r="AZ40" i="22"/>
  <c r="BC12" i="22"/>
  <c r="BC50" i="22"/>
  <c r="BF41" i="22"/>
  <c r="BH18" i="22"/>
  <c r="BH38" i="22"/>
  <c r="BF59" i="22"/>
  <c r="BC126" i="22"/>
  <c r="BF101" i="22"/>
  <c r="BF43" i="22"/>
  <c r="BH107" i="22"/>
  <c r="AW37" i="22"/>
  <c r="BF16" i="22"/>
  <c r="BH46" i="22"/>
  <c r="BF65" i="22"/>
  <c r="AZ36" i="22"/>
  <c r="BH98" i="22"/>
  <c r="BG125" i="22"/>
  <c r="AW94" i="22"/>
  <c r="BC18" i="22"/>
  <c r="AW38" i="22"/>
  <c r="BF116" i="22"/>
  <c r="BH10" i="22"/>
  <c r="BH86" i="22"/>
  <c r="BC80" i="22"/>
  <c r="BH101" i="22"/>
  <c r="BG16" i="22"/>
  <c r="BC20" i="22"/>
  <c r="BC60" i="22"/>
  <c r="BF50" i="22"/>
  <c r="AW17" i="22"/>
  <c r="BG116" i="22"/>
  <c r="AW10" i="22"/>
  <c r="BG8" i="22"/>
  <c r="BH8" i="22"/>
  <c r="BF8" i="22"/>
  <c r="AZ57" i="22"/>
  <c r="AW57" i="22"/>
  <c r="BG3" i="22"/>
  <c r="BH3" i="22"/>
  <c r="BF3" i="22"/>
  <c r="BH127" i="22"/>
  <c r="BG127" i="22"/>
  <c r="BF127" i="22"/>
  <c r="BH25" i="22"/>
  <c r="BC49" i="22"/>
  <c r="BD49" i="22"/>
  <c r="BH97" i="22"/>
  <c r="BG97" i="22"/>
  <c r="BF97" i="22"/>
  <c r="BH14" i="22"/>
  <c r="BG14" i="22"/>
  <c r="BF14" i="22"/>
  <c r="BH92" i="22"/>
  <c r="BG92" i="22"/>
  <c r="BF92" i="22"/>
  <c r="BC42" i="22"/>
  <c r="AZ42" i="22"/>
  <c r="AW42" i="22"/>
  <c r="BD81" i="22"/>
  <c r="BC81" i="22"/>
  <c r="BH117" i="22"/>
  <c r="BH66" i="22"/>
  <c r="BG66" i="22"/>
  <c r="BF66" i="22"/>
  <c r="BC54" i="22"/>
  <c r="AZ54" i="22"/>
  <c r="AW54" i="22"/>
  <c r="BH34" i="22"/>
  <c r="BH88" i="22"/>
  <c r="BG88" i="22"/>
  <c r="BF88" i="22"/>
  <c r="BC121" i="22"/>
  <c r="BD121" i="22"/>
  <c r="BG77" i="22"/>
  <c r="BH77" i="22"/>
  <c r="BF77" i="22"/>
  <c r="BG35" i="22"/>
  <c r="BH35" i="22"/>
  <c r="BF35" i="22"/>
  <c r="BH11" i="22"/>
  <c r="BG11" i="22"/>
  <c r="BF11" i="22"/>
  <c r="BC98" i="22"/>
  <c r="AZ98" i="22"/>
  <c r="AW98" i="22"/>
  <c r="AZ27" i="22"/>
  <c r="AW27" i="22"/>
  <c r="BD5" i="22"/>
  <c r="BC5" i="22"/>
  <c r="BH95" i="22"/>
  <c r="BH93" i="22"/>
  <c r="BC6" i="22"/>
  <c r="BC118" i="22"/>
  <c r="AS102" i="22"/>
  <c r="BC115" i="22"/>
  <c r="AS126" i="22"/>
  <c r="AS84" i="22"/>
  <c r="AS64" i="22"/>
  <c r="BH114" i="22"/>
  <c r="BC119" i="22"/>
  <c r="AS87" i="22"/>
  <c r="BH91" i="22"/>
  <c r="AS21" i="22"/>
  <c r="AW93" i="22"/>
  <c r="AW102" i="22"/>
  <c r="AW126" i="22"/>
  <c r="AW84" i="22"/>
  <c r="AW64" i="22"/>
  <c r="AW87" i="22"/>
  <c r="BD90" i="22"/>
  <c r="AW21" i="22"/>
  <c r="AS37" i="22"/>
  <c r="BD16" i="22"/>
  <c r="AS48" i="22"/>
  <c r="AS46" i="22"/>
  <c r="BD47" i="22"/>
  <c r="AW26" i="22"/>
  <c r="AW125" i="22"/>
  <c r="BH17" i="22"/>
  <c r="AS44" i="22"/>
  <c r="AS38" i="22"/>
  <c r="AS10" i="22"/>
  <c r="BG115" i="22"/>
  <c r="BH42" i="22"/>
  <c r="BF61" i="22"/>
  <c r="BF7" i="22"/>
  <c r="BH52" i="22"/>
  <c r="BH83" i="22"/>
  <c r="BC51" i="22"/>
  <c r="BH6" i="22"/>
  <c r="BH118" i="22"/>
  <c r="AZ93" i="22"/>
  <c r="BG106" i="22"/>
  <c r="AZ102" i="22"/>
  <c r="BF24" i="22"/>
  <c r="AZ126" i="22"/>
  <c r="BG123" i="22"/>
  <c r="AZ84" i="22"/>
  <c r="BG104" i="22"/>
  <c r="AZ64" i="22"/>
  <c r="BF63" i="22"/>
  <c r="BC127" i="22"/>
  <c r="BC92" i="22"/>
  <c r="AS27" i="22"/>
  <c r="BH119" i="22"/>
  <c r="AZ87" i="22"/>
  <c r="BG124" i="22"/>
  <c r="BC77" i="22"/>
  <c r="BC3" i="22"/>
  <c r="BC97" i="22"/>
  <c r="BC66" i="22"/>
  <c r="BC35" i="22"/>
  <c r="BC8" i="22"/>
  <c r="BG107" i="22"/>
  <c r="AZ21" i="22"/>
  <c r="BF2" i="22"/>
  <c r="BF13" i="22"/>
  <c r="BC88" i="22"/>
  <c r="AS54" i="22"/>
  <c r="BG23" i="22"/>
  <c r="BC11" i="22"/>
  <c r="BG61" i="22"/>
  <c r="BF53" i="22"/>
  <c r="BC14" i="22"/>
  <c r="AS98" i="22"/>
  <c r="AZ26" i="22"/>
  <c r="BF60" i="22"/>
  <c r="BG7" i="22"/>
  <c r="AZ125" i="22"/>
  <c r="BF40" i="22"/>
  <c r="BF9" i="22"/>
  <c r="BC19" i="22"/>
  <c r="BG18" i="22"/>
  <c r="BF22" i="22"/>
  <c r="BF107" i="22"/>
  <c r="AZ56" i="22"/>
  <c r="BG24" i="22"/>
  <c r="BH124" i="22"/>
  <c r="BG2" i="22"/>
  <c r="BG13" i="22"/>
  <c r="BG53" i="22"/>
  <c r="BG60" i="22"/>
  <c r="BG40" i="22"/>
  <c r="AW52" i="22"/>
  <c r="BG9" i="22"/>
  <c r="AW83" i="22"/>
  <c r="BG22" i="22"/>
  <c r="BF104" i="22"/>
  <c r="BH106" i="22"/>
  <c r="BH123" i="22"/>
  <c r="BG63" i="22"/>
  <c r="BC95" i="22"/>
  <c r="AW6" i="22"/>
  <c r="BC86" i="22"/>
  <c r="AW118" i="22"/>
  <c r="AW115" i="22"/>
  <c r="AW119" i="22"/>
  <c r="AW90" i="22"/>
  <c r="AW16" i="22"/>
  <c r="AW47" i="22"/>
  <c r="BC62" i="22"/>
  <c r="BF19" i="22"/>
  <c r="AW116" i="22"/>
  <c r="BC33" i="22"/>
  <c r="AW103" i="22"/>
  <c r="BF15" i="22"/>
  <c r="BH5" i="22"/>
  <c r="BF99" i="22"/>
  <c r="BF12" i="22"/>
  <c r="BG19" i="22"/>
  <c r="BF85" i="22"/>
  <c r="BH51" i="22"/>
  <c r="BH81" i="22"/>
  <c r="BF122" i="22"/>
  <c r="BF79" i="22"/>
  <c r="BF120" i="22"/>
  <c r="BG122" i="22"/>
  <c r="BC114" i="22"/>
  <c r="AS121" i="22"/>
  <c r="BG79" i="22"/>
  <c r="BC91" i="22"/>
  <c r="BG120" i="22"/>
  <c r="BC37" i="22"/>
  <c r="BG15" i="22"/>
  <c r="BC48" i="22"/>
  <c r="BC46" i="22"/>
  <c r="BG99" i="22"/>
  <c r="BG12" i="22"/>
  <c r="AW9" i="22"/>
  <c r="BC44" i="22"/>
  <c r="AW22" i="22"/>
  <c r="BC38" i="22"/>
  <c r="BG85" i="22"/>
  <c r="BC10" i="22"/>
  <c r="AZ116" i="22"/>
  <c r="AZ103" i="22"/>
  <c r="BH50" i="22"/>
  <c r="BH41" i="22"/>
  <c r="BH33" i="22"/>
  <c r="BC57" i="22"/>
  <c r="BH26" i="22"/>
  <c r="BH125" i="22"/>
  <c r="BC52" i="22"/>
  <c r="BC83" i="22"/>
  <c r="BC27" i="22"/>
  <c r="CX102" i="20"/>
  <c r="CU102" i="20"/>
  <c r="CL102" i="20"/>
  <c r="CJ102" i="20"/>
  <c r="BI102" i="20"/>
  <c r="BB102" i="20"/>
  <c r="BD102" i="20" s="1"/>
  <c r="BA102" i="20"/>
  <c r="BF102" i="20" s="1"/>
  <c r="AY102" i="20"/>
  <c r="AX102" i="20"/>
  <c r="AR102" i="20"/>
  <c r="AS102" i="20" s="1"/>
  <c r="AK102" i="20"/>
  <c r="AZ102" i="20" s="1"/>
  <c r="CU86" i="20"/>
  <c r="CL86" i="20"/>
  <c r="CJ86" i="20"/>
  <c r="BI86" i="20"/>
  <c r="BB86" i="20"/>
  <c r="BA86" i="20"/>
  <c r="AY86" i="20"/>
  <c r="AX86" i="20"/>
  <c r="AR86" i="20"/>
  <c r="AS86" i="20" s="1"/>
  <c r="AK86" i="20"/>
  <c r="AZ86" i="20" s="1"/>
  <c r="CU9" i="20"/>
  <c r="CR9" i="20"/>
  <c r="CL9" i="20"/>
  <c r="CJ9" i="20"/>
  <c r="BI9" i="20"/>
  <c r="BB9" i="20"/>
  <c r="BD9" i="20" s="1"/>
  <c r="BA9" i="20"/>
  <c r="BG9" i="20" s="1"/>
  <c r="AY9" i="20"/>
  <c r="AX9" i="20"/>
  <c r="AR9" i="20"/>
  <c r="AS9" i="20" s="1"/>
  <c r="CU11" i="20"/>
  <c r="CL11" i="20"/>
  <c r="CJ11" i="20"/>
  <c r="BI11" i="20"/>
  <c r="BB11" i="20"/>
  <c r="BD11" i="20" s="1"/>
  <c r="BA11" i="20"/>
  <c r="BF11" i="20" s="1"/>
  <c r="AY11" i="20"/>
  <c r="AX11" i="20"/>
  <c r="AR11" i="20"/>
  <c r="AS11" i="20" s="1"/>
  <c r="AK11" i="20"/>
  <c r="CU110" i="20"/>
  <c r="CL110" i="20"/>
  <c r="CJ110" i="20"/>
  <c r="BI110" i="20"/>
  <c r="BB110" i="20"/>
  <c r="BA110" i="20"/>
  <c r="BG110" i="20" s="1"/>
  <c r="AY110" i="20"/>
  <c r="AX110" i="20"/>
  <c r="AR110" i="20"/>
  <c r="AS110" i="20" s="1"/>
  <c r="AK110" i="20"/>
  <c r="AZ110" i="20" s="1"/>
  <c r="CU104" i="20"/>
  <c r="CL104" i="20"/>
  <c r="CJ104" i="20"/>
  <c r="BI104" i="20"/>
  <c r="BB104" i="20"/>
  <c r="BD104" i="20" s="1"/>
  <c r="BA104" i="20"/>
  <c r="BF104" i="20" s="1"/>
  <c r="AY104" i="20"/>
  <c r="AX104" i="20"/>
  <c r="AR104" i="20"/>
  <c r="AS104" i="20" s="1"/>
  <c r="AK104" i="20"/>
  <c r="AW104" i="20" s="1"/>
  <c r="CX116" i="20"/>
  <c r="CU116" i="20"/>
  <c r="CL116" i="20"/>
  <c r="CJ116" i="20"/>
  <c r="BI116" i="20"/>
  <c r="BB116" i="20"/>
  <c r="BA116" i="20"/>
  <c r="BF116" i="20" s="1"/>
  <c r="AY116" i="20"/>
  <c r="AX116" i="20"/>
  <c r="AR116" i="20"/>
  <c r="AS116" i="20" s="1"/>
  <c r="AK116" i="20"/>
  <c r="AZ116" i="20" s="1"/>
  <c r="CX111" i="20"/>
  <c r="CU111" i="20"/>
  <c r="CL111" i="20"/>
  <c r="CJ111" i="20"/>
  <c r="BI111" i="20"/>
  <c r="BB111" i="20"/>
  <c r="BD111" i="20" s="1"/>
  <c r="BA111" i="20"/>
  <c r="AY111" i="20"/>
  <c r="AX111" i="20"/>
  <c r="AR111" i="20"/>
  <c r="AS111" i="20" s="1"/>
  <c r="AK111" i="20"/>
  <c r="AW111" i="20" s="1"/>
  <c r="CU115" i="20"/>
  <c r="CL115" i="20"/>
  <c r="CJ115" i="20"/>
  <c r="BI115" i="20"/>
  <c r="BB115" i="20"/>
  <c r="BD115" i="20" s="1"/>
  <c r="BA115" i="20"/>
  <c r="BG115" i="20" s="1"/>
  <c r="AY115" i="20"/>
  <c r="AX115" i="20"/>
  <c r="AR115" i="20"/>
  <c r="AS115" i="20" s="1"/>
  <c r="AK115" i="20"/>
  <c r="AZ115" i="20" s="1"/>
  <c r="CX103" i="20"/>
  <c r="CU103" i="20"/>
  <c r="CL103" i="20"/>
  <c r="CJ103" i="20"/>
  <c r="BI103" i="20"/>
  <c r="BB103" i="20"/>
  <c r="BA103" i="20"/>
  <c r="AY103" i="20"/>
  <c r="AX103" i="20"/>
  <c r="AR103" i="20"/>
  <c r="AS103" i="20" s="1"/>
  <c r="AK103" i="20"/>
  <c r="AZ103" i="20" s="1"/>
  <c r="CU92" i="20"/>
  <c r="CL92" i="20"/>
  <c r="CJ92" i="20"/>
  <c r="BI92" i="20"/>
  <c r="BB92" i="20"/>
  <c r="BD92" i="20" s="1"/>
  <c r="BA92" i="20"/>
  <c r="BF92" i="20" s="1"/>
  <c r="AY92" i="20"/>
  <c r="AX92" i="20"/>
  <c r="AR92" i="20"/>
  <c r="AK92" i="20"/>
  <c r="AZ92" i="20" s="1"/>
  <c r="CU120" i="20"/>
  <c r="CL120" i="20"/>
  <c r="CJ120" i="20"/>
  <c r="BI120" i="20"/>
  <c r="BB120" i="20"/>
  <c r="BD120" i="20" s="1"/>
  <c r="BA120" i="20"/>
  <c r="AY120" i="20"/>
  <c r="AX120" i="20"/>
  <c r="AR120" i="20"/>
  <c r="AS120" i="20" s="1"/>
  <c r="AK120" i="20"/>
  <c r="AZ120" i="20" s="1"/>
  <c r="CU107" i="20"/>
  <c r="CL107" i="20"/>
  <c r="CJ107" i="20"/>
  <c r="BI107" i="20"/>
  <c r="BB107" i="20"/>
  <c r="BD107" i="20" s="1"/>
  <c r="BA107" i="20"/>
  <c r="BF107" i="20" s="1"/>
  <c r="AY107" i="20"/>
  <c r="AX107" i="20"/>
  <c r="AR107" i="20"/>
  <c r="AK107" i="20"/>
  <c r="AZ107" i="20" s="1"/>
  <c r="CU88" i="20"/>
  <c r="CL88" i="20"/>
  <c r="CJ88" i="20"/>
  <c r="BI88" i="20"/>
  <c r="BB88" i="20"/>
  <c r="BA88" i="20"/>
  <c r="AY88" i="20"/>
  <c r="AX88" i="20"/>
  <c r="AR88" i="20"/>
  <c r="AS88" i="20" s="1"/>
  <c r="AK88" i="20"/>
  <c r="AZ88" i="20" s="1"/>
  <c r="CX109" i="20"/>
  <c r="CU109" i="20"/>
  <c r="CL109" i="20"/>
  <c r="CJ109" i="20"/>
  <c r="BI109" i="20"/>
  <c r="BB109" i="20"/>
  <c r="BA109" i="20"/>
  <c r="BG109" i="20" s="1"/>
  <c r="AY109" i="20"/>
  <c r="AX109" i="20"/>
  <c r="AR109" i="20"/>
  <c r="AK109" i="20"/>
  <c r="AZ109" i="20" s="1"/>
  <c r="CX106" i="20"/>
  <c r="CU106" i="20"/>
  <c r="CL106" i="20"/>
  <c r="CJ106" i="20"/>
  <c r="BI106" i="20"/>
  <c r="BB106" i="20"/>
  <c r="BD106" i="20" s="1"/>
  <c r="BA106" i="20"/>
  <c r="AY106" i="20"/>
  <c r="AX106" i="20"/>
  <c r="AR106" i="20"/>
  <c r="AS106" i="20" s="1"/>
  <c r="AK106" i="20"/>
  <c r="AW106" i="20" s="1"/>
  <c r="CU118" i="20"/>
  <c r="CL118" i="20"/>
  <c r="CJ118" i="20"/>
  <c r="BI118" i="20"/>
  <c r="BB118" i="20"/>
  <c r="BA118" i="20"/>
  <c r="BG118" i="20" s="1"/>
  <c r="AY118" i="20"/>
  <c r="AX118" i="20"/>
  <c r="AR118" i="20"/>
  <c r="AK118" i="20"/>
  <c r="AZ118" i="20" s="1"/>
  <c r="CU2" i="20"/>
  <c r="CL2" i="20"/>
  <c r="CJ2" i="20"/>
  <c r="BI2" i="20"/>
  <c r="BB2" i="20"/>
  <c r="BD2" i="20" s="1"/>
  <c r="BA2" i="20"/>
  <c r="AY2" i="20"/>
  <c r="AX2" i="20"/>
  <c r="AR2" i="20"/>
  <c r="AS2" i="20" s="1"/>
  <c r="AK2" i="20"/>
  <c r="AW2" i="20" s="1"/>
  <c r="CU87" i="20"/>
  <c r="CL87" i="20"/>
  <c r="CJ87" i="20"/>
  <c r="BI87" i="20"/>
  <c r="BB87" i="20"/>
  <c r="BA87" i="20"/>
  <c r="BF87" i="20" s="1"/>
  <c r="AY87" i="20"/>
  <c r="AX87" i="20"/>
  <c r="AR87" i="20"/>
  <c r="AS87" i="20" s="1"/>
  <c r="AK87" i="20"/>
  <c r="AZ87" i="20" s="1"/>
  <c r="CX113" i="20"/>
  <c r="CU113" i="20"/>
  <c r="CL113" i="20"/>
  <c r="CJ113" i="20"/>
  <c r="BI113" i="20"/>
  <c r="BB113" i="20"/>
  <c r="BD113" i="20" s="1"/>
  <c r="BA113" i="20"/>
  <c r="BG113" i="20" s="1"/>
  <c r="AY113" i="20"/>
  <c r="AX113" i="20"/>
  <c r="AR113" i="20"/>
  <c r="AS113" i="20" s="1"/>
  <c r="AK113" i="20"/>
  <c r="AW113" i="20" s="1"/>
  <c r="CU99" i="20"/>
  <c r="CL99" i="20"/>
  <c r="CJ99" i="20"/>
  <c r="BI99" i="20"/>
  <c r="BB99" i="20"/>
  <c r="BD99" i="20" s="1"/>
  <c r="BA99" i="20"/>
  <c r="BF99" i="20" s="1"/>
  <c r="AY99" i="20"/>
  <c r="AX99" i="20"/>
  <c r="AR99" i="20"/>
  <c r="AS99" i="20" s="1"/>
  <c r="AK99" i="20"/>
  <c r="CX114" i="20"/>
  <c r="CU114" i="20"/>
  <c r="CL114" i="20"/>
  <c r="CJ114" i="20"/>
  <c r="BI114" i="20"/>
  <c r="BB114" i="20"/>
  <c r="BD114" i="20" s="1"/>
  <c r="BA114" i="20"/>
  <c r="AY114" i="20"/>
  <c r="AX114" i="20"/>
  <c r="AR114" i="20"/>
  <c r="AS114" i="20" s="1"/>
  <c r="AK114" i="20"/>
  <c r="AZ114" i="20" s="1"/>
  <c r="CU90" i="20"/>
  <c r="CL90" i="20"/>
  <c r="CJ90" i="20"/>
  <c r="BI90" i="20"/>
  <c r="BB90" i="20"/>
  <c r="BD90" i="20" s="1"/>
  <c r="BA90" i="20"/>
  <c r="BF90" i="20" s="1"/>
  <c r="AY90" i="20"/>
  <c r="AX90" i="20"/>
  <c r="AR90" i="20"/>
  <c r="AS90" i="20" s="1"/>
  <c r="AK90" i="20"/>
  <c r="AZ90" i="20" s="1"/>
  <c r="CU119" i="20"/>
  <c r="CL119" i="20"/>
  <c r="CJ119" i="20"/>
  <c r="BI119" i="20"/>
  <c r="BB119" i="20"/>
  <c r="BD119" i="20" s="1"/>
  <c r="BA119" i="20"/>
  <c r="AY119" i="20"/>
  <c r="AX119" i="20"/>
  <c r="AR119" i="20"/>
  <c r="AS119" i="20" s="1"/>
  <c r="AK119" i="20"/>
  <c r="AZ119" i="20" s="1"/>
  <c r="CU91" i="20"/>
  <c r="CL91" i="20"/>
  <c r="CJ91" i="20"/>
  <c r="BI91" i="20"/>
  <c r="BB91" i="20"/>
  <c r="BD91" i="20" s="1"/>
  <c r="BA91" i="20"/>
  <c r="BG91" i="20" s="1"/>
  <c r="AY91" i="20"/>
  <c r="AX91" i="20"/>
  <c r="AR91" i="20"/>
  <c r="AS91" i="20" s="1"/>
  <c r="AK91" i="20"/>
  <c r="AZ91" i="20" s="1"/>
  <c r="CX95" i="20"/>
  <c r="CU95" i="20"/>
  <c r="CL95" i="20"/>
  <c r="CJ95" i="20"/>
  <c r="BI95" i="20"/>
  <c r="BB95" i="20"/>
  <c r="BD95" i="20" s="1"/>
  <c r="BA95" i="20"/>
  <c r="BF95" i="20" s="1"/>
  <c r="AY95" i="20"/>
  <c r="AX95" i="20"/>
  <c r="AR95" i="20"/>
  <c r="AS95" i="20" s="1"/>
  <c r="AK95" i="20"/>
  <c r="AZ95" i="20" s="1"/>
  <c r="CU100" i="20"/>
  <c r="CL100" i="20"/>
  <c r="CJ100" i="20"/>
  <c r="BI100" i="20"/>
  <c r="BB100" i="20"/>
  <c r="BD100" i="20" s="1"/>
  <c r="BA100" i="20"/>
  <c r="AY100" i="20"/>
  <c r="AX100" i="20"/>
  <c r="AR100" i="20"/>
  <c r="AS100" i="20" s="1"/>
  <c r="AK100" i="20"/>
  <c r="AW100" i="20" s="1"/>
  <c r="CX101" i="20"/>
  <c r="CU101" i="20"/>
  <c r="CL101" i="20"/>
  <c r="CJ101" i="20"/>
  <c r="BI101" i="20"/>
  <c r="BB101" i="20"/>
  <c r="BD101" i="20" s="1"/>
  <c r="BA101" i="20"/>
  <c r="BF101" i="20" s="1"/>
  <c r="AY101" i="20"/>
  <c r="AX101" i="20"/>
  <c r="AR101" i="20"/>
  <c r="AS101" i="20" s="1"/>
  <c r="AK101" i="20"/>
  <c r="AZ101" i="20" s="1"/>
  <c r="CU8" i="20"/>
  <c r="CL8" i="20"/>
  <c r="CJ8" i="20"/>
  <c r="BI8" i="20"/>
  <c r="BB8" i="20"/>
  <c r="BA8" i="20"/>
  <c r="AY8" i="20"/>
  <c r="AX8" i="20"/>
  <c r="AR8" i="20"/>
  <c r="AS8" i="20" s="1"/>
  <c r="AK8" i="20"/>
  <c r="AZ8" i="20" s="1"/>
  <c r="CU89" i="20"/>
  <c r="CL89" i="20"/>
  <c r="CJ89" i="20"/>
  <c r="BI89" i="20"/>
  <c r="BB89" i="20"/>
  <c r="BD89" i="20" s="1"/>
  <c r="BA89" i="20"/>
  <c r="BF89" i="20" s="1"/>
  <c r="AY89" i="20"/>
  <c r="AX89" i="20"/>
  <c r="AR89" i="20"/>
  <c r="AS89" i="20" s="1"/>
  <c r="AK89" i="20"/>
  <c r="AZ89" i="20" s="1"/>
  <c r="CU105" i="20"/>
  <c r="CL105" i="20"/>
  <c r="CJ105" i="20"/>
  <c r="BI105" i="20"/>
  <c r="BB105" i="20"/>
  <c r="BA105" i="20"/>
  <c r="AY105" i="20"/>
  <c r="AX105" i="20"/>
  <c r="AR105" i="20"/>
  <c r="AS105" i="20" s="1"/>
  <c r="AK105" i="20"/>
  <c r="AW105" i="20" s="1"/>
  <c r="CU108" i="20"/>
  <c r="CL108" i="20"/>
  <c r="CJ108" i="20"/>
  <c r="BI108" i="20"/>
  <c r="BB108" i="20"/>
  <c r="BD108" i="20" s="1"/>
  <c r="BA108" i="20"/>
  <c r="BF108" i="20" s="1"/>
  <c r="AY108" i="20"/>
  <c r="AX108" i="20"/>
  <c r="AR108" i="20"/>
  <c r="AS108" i="20" s="1"/>
  <c r="AK108" i="20"/>
  <c r="AZ108" i="20" s="1"/>
  <c r="CU98" i="20"/>
  <c r="CL98" i="20"/>
  <c r="CJ98" i="20"/>
  <c r="BI98" i="20"/>
  <c r="BB98" i="20"/>
  <c r="BA98" i="20"/>
  <c r="AY98" i="20"/>
  <c r="AX98" i="20"/>
  <c r="AR98" i="20"/>
  <c r="AS98" i="20" s="1"/>
  <c r="AK98" i="20"/>
  <c r="AZ98" i="20" s="1"/>
  <c r="CX97" i="20"/>
  <c r="CU97" i="20"/>
  <c r="CL97" i="20"/>
  <c r="CJ97" i="20"/>
  <c r="BI97" i="20"/>
  <c r="BB97" i="20"/>
  <c r="BA97" i="20"/>
  <c r="BG97" i="20" s="1"/>
  <c r="AY97" i="20"/>
  <c r="AX97" i="20"/>
  <c r="AR97" i="20"/>
  <c r="AK97" i="20"/>
  <c r="AZ97" i="20" s="1"/>
  <c r="CX117" i="20"/>
  <c r="CU117" i="20"/>
  <c r="CL117" i="20"/>
  <c r="CJ117" i="20"/>
  <c r="BI117" i="20"/>
  <c r="BB117" i="20"/>
  <c r="BD117" i="20" s="1"/>
  <c r="BA117" i="20"/>
  <c r="AY117" i="20"/>
  <c r="AX117" i="20"/>
  <c r="AR117" i="20"/>
  <c r="AS117" i="20" s="1"/>
  <c r="AK117" i="20"/>
  <c r="AW117" i="20" s="1"/>
  <c r="CU4" i="20"/>
  <c r="CL4" i="20"/>
  <c r="CJ4" i="20"/>
  <c r="BI4" i="20"/>
  <c r="BB4" i="20"/>
  <c r="BD4" i="20" s="1"/>
  <c r="BA4" i="20"/>
  <c r="BF4" i="20" s="1"/>
  <c r="AY4" i="20"/>
  <c r="AX4" i="20"/>
  <c r="AR4" i="20"/>
  <c r="AK4" i="20"/>
  <c r="AZ4" i="20" s="1"/>
  <c r="CU93" i="20"/>
  <c r="CL93" i="20"/>
  <c r="CJ93" i="20"/>
  <c r="BI93" i="20"/>
  <c r="BB93" i="20"/>
  <c r="BD93" i="20" s="1"/>
  <c r="BA93" i="20"/>
  <c r="BG93" i="20" s="1"/>
  <c r="AY93" i="20"/>
  <c r="AX93" i="20"/>
  <c r="AR93" i="20"/>
  <c r="AS93" i="20" s="1"/>
  <c r="AK93" i="20"/>
  <c r="AW93" i="20" s="1"/>
  <c r="CU112" i="20"/>
  <c r="CL112" i="20"/>
  <c r="CJ112" i="20"/>
  <c r="BI112" i="20"/>
  <c r="BB112" i="20"/>
  <c r="BD112" i="20" s="1"/>
  <c r="BA112" i="20"/>
  <c r="BG112" i="20" s="1"/>
  <c r="AY112" i="20"/>
  <c r="AX112" i="20"/>
  <c r="AR112" i="20"/>
  <c r="AS112" i="20" s="1"/>
  <c r="AK112" i="20"/>
  <c r="AW112" i="20" s="1"/>
  <c r="CU96" i="20"/>
  <c r="CL96" i="20"/>
  <c r="CJ96" i="20"/>
  <c r="BI96" i="20"/>
  <c r="BB96" i="20"/>
  <c r="BD96" i="20" s="1"/>
  <c r="BA96" i="20"/>
  <c r="AY96" i="20"/>
  <c r="AX96" i="20"/>
  <c r="AR96" i="20"/>
  <c r="AS96" i="20" s="1"/>
  <c r="AK96" i="20"/>
  <c r="AW96" i="20" s="1"/>
  <c r="CU10" i="20"/>
  <c r="CL10" i="20"/>
  <c r="CJ10" i="20"/>
  <c r="BI10" i="20"/>
  <c r="BB10" i="20"/>
  <c r="BD10" i="20" s="1"/>
  <c r="BA10" i="20"/>
  <c r="BG10" i="20" s="1"/>
  <c r="AY10" i="20"/>
  <c r="AX10" i="20"/>
  <c r="AR10" i="20"/>
  <c r="AK10" i="20"/>
  <c r="CU5" i="20"/>
  <c r="CL5" i="20"/>
  <c r="CJ5" i="20"/>
  <c r="BI5" i="20"/>
  <c r="BB5" i="20"/>
  <c r="BD5" i="20" s="1"/>
  <c r="BA5" i="20"/>
  <c r="AY5" i="20"/>
  <c r="AX5" i="20"/>
  <c r="AR5" i="20"/>
  <c r="AS5" i="20" s="1"/>
  <c r="AK5" i="20"/>
  <c r="AW5" i="20" s="1"/>
  <c r="CU6" i="20"/>
  <c r="CL6" i="20"/>
  <c r="CJ6" i="20"/>
  <c r="BI6" i="20"/>
  <c r="BB6" i="20"/>
  <c r="BD6" i="20" s="1"/>
  <c r="BA6" i="20"/>
  <c r="BG6" i="20" s="1"/>
  <c r="AY6" i="20"/>
  <c r="AX6" i="20"/>
  <c r="AR6" i="20"/>
  <c r="AK6" i="20"/>
  <c r="AZ6" i="20" s="1"/>
  <c r="CU3" i="20"/>
  <c r="CL3" i="20"/>
  <c r="CJ3" i="20"/>
  <c r="BI3" i="20"/>
  <c r="BB3" i="20"/>
  <c r="BD3" i="20" s="1"/>
  <c r="BA3" i="20"/>
  <c r="AY3" i="20"/>
  <c r="AX3" i="20"/>
  <c r="AR3" i="20"/>
  <c r="AS3" i="20" s="1"/>
  <c r="AK3" i="20"/>
  <c r="AW3" i="20" s="1"/>
  <c r="CU7" i="20"/>
  <c r="CL7" i="20"/>
  <c r="CJ7" i="20"/>
  <c r="BI7" i="20"/>
  <c r="BB7" i="20"/>
  <c r="BD7" i="20" s="1"/>
  <c r="BA7" i="20"/>
  <c r="BG7" i="20" s="1"/>
  <c r="AY7" i="20"/>
  <c r="AX7" i="20"/>
  <c r="AR7" i="20"/>
  <c r="AK7" i="20"/>
  <c r="AW7" i="20" s="1"/>
  <c r="CX94" i="20"/>
  <c r="CU94" i="20"/>
  <c r="CL94" i="20"/>
  <c r="CJ94" i="20"/>
  <c r="BI94" i="20"/>
  <c r="BB94" i="20"/>
  <c r="BA94" i="20"/>
  <c r="BG94" i="20" s="1"/>
  <c r="AY94" i="20"/>
  <c r="AX94" i="20"/>
  <c r="AR94" i="20"/>
  <c r="AS94" i="20" s="1"/>
  <c r="AK94" i="20"/>
  <c r="AW94" i="20" s="1"/>
  <c r="CU25" i="20"/>
  <c r="CL25" i="20"/>
  <c r="CJ25" i="20"/>
  <c r="BI25" i="20"/>
  <c r="BB25" i="20"/>
  <c r="BD25" i="20" s="1"/>
  <c r="BA25" i="20"/>
  <c r="BG25" i="20" s="1"/>
  <c r="AY25" i="20"/>
  <c r="AX25" i="20"/>
  <c r="AR25" i="20"/>
  <c r="AS25" i="20" s="1"/>
  <c r="AK25" i="20"/>
  <c r="AZ25" i="20" s="1"/>
  <c r="CU27" i="20"/>
  <c r="CL27" i="20"/>
  <c r="CJ27" i="20"/>
  <c r="BI27" i="20"/>
  <c r="BB27" i="20"/>
  <c r="BA27" i="20"/>
  <c r="AY27" i="20"/>
  <c r="AX27" i="20"/>
  <c r="AR27" i="20"/>
  <c r="AS27" i="20" s="1"/>
  <c r="AK27" i="20"/>
  <c r="AZ27" i="20" s="1"/>
  <c r="CX35" i="20"/>
  <c r="CU35" i="20"/>
  <c r="CJ35" i="20"/>
  <c r="BI35" i="20"/>
  <c r="BB35" i="20"/>
  <c r="BD35" i="20" s="1"/>
  <c r="BA35" i="20"/>
  <c r="BG35" i="20" s="1"/>
  <c r="AY35" i="20"/>
  <c r="AX35" i="20"/>
  <c r="AR35" i="20"/>
  <c r="AS35" i="20" s="1"/>
  <c r="AK35" i="20"/>
  <c r="AW35" i="20" s="1"/>
  <c r="CX43" i="20"/>
  <c r="CU43" i="20"/>
  <c r="CL43" i="20"/>
  <c r="CJ43" i="20"/>
  <c r="BI43" i="20"/>
  <c r="BB43" i="20"/>
  <c r="BD43" i="20" s="1"/>
  <c r="BA43" i="20"/>
  <c r="BG43" i="20" s="1"/>
  <c r="AY43" i="20"/>
  <c r="AX43" i="20"/>
  <c r="AR43" i="20"/>
  <c r="AS43" i="20" s="1"/>
  <c r="AK43" i="20"/>
  <c r="AZ43" i="20" s="1"/>
  <c r="CU22" i="20"/>
  <c r="CL22" i="20"/>
  <c r="CJ22" i="20"/>
  <c r="BI22" i="20"/>
  <c r="BB22" i="20"/>
  <c r="BD22" i="20" s="1"/>
  <c r="BA22" i="20"/>
  <c r="AY22" i="20"/>
  <c r="AX22" i="20"/>
  <c r="AR22" i="20"/>
  <c r="AS22" i="20" s="1"/>
  <c r="AK22" i="20"/>
  <c r="AW22" i="20" s="1"/>
  <c r="CX28" i="20"/>
  <c r="CU28" i="20"/>
  <c r="CL28" i="20"/>
  <c r="CJ28" i="20"/>
  <c r="BI28" i="20"/>
  <c r="BB28" i="20"/>
  <c r="BD28" i="20" s="1"/>
  <c r="BA28" i="20"/>
  <c r="BF28" i="20" s="1"/>
  <c r="AY28" i="20"/>
  <c r="AX28" i="20"/>
  <c r="AR28" i="20"/>
  <c r="AK28" i="20"/>
  <c r="AZ28" i="20" s="1"/>
  <c r="CX21" i="20"/>
  <c r="CU21" i="20"/>
  <c r="CL21" i="20"/>
  <c r="CJ21" i="20"/>
  <c r="BI21" i="20"/>
  <c r="BB21" i="20"/>
  <c r="BD21" i="20" s="1"/>
  <c r="BA21" i="20"/>
  <c r="AY21" i="20"/>
  <c r="AX21" i="20"/>
  <c r="AR21" i="20"/>
  <c r="AS21" i="20" s="1"/>
  <c r="AK21" i="20"/>
  <c r="AZ21" i="20" s="1"/>
  <c r="CX31" i="20"/>
  <c r="CU31" i="20"/>
  <c r="CL31" i="20"/>
  <c r="CJ31" i="20"/>
  <c r="BI31" i="20"/>
  <c r="BB31" i="20"/>
  <c r="BA31" i="20"/>
  <c r="BG31" i="20" s="1"/>
  <c r="AY31" i="20"/>
  <c r="AX31" i="20"/>
  <c r="AR31" i="20"/>
  <c r="AS31" i="20" s="1"/>
  <c r="AK31" i="20"/>
  <c r="AW31" i="20" s="1"/>
  <c r="CU54" i="20"/>
  <c r="CL54" i="20"/>
  <c r="CJ54" i="20"/>
  <c r="BI54" i="20"/>
  <c r="BB54" i="20"/>
  <c r="BD54" i="20" s="1"/>
  <c r="BA54" i="20"/>
  <c r="BG54" i="20" s="1"/>
  <c r="AY54" i="20"/>
  <c r="AX54" i="20"/>
  <c r="AR54" i="20"/>
  <c r="AS54" i="20" s="1"/>
  <c r="AK54" i="20"/>
  <c r="AW54" i="20" s="1"/>
  <c r="CU30" i="20"/>
  <c r="CL30" i="20"/>
  <c r="CJ30" i="20"/>
  <c r="BI30" i="20"/>
  <c r="BB30" i="20"/>
  <c r="BD30" i="20" s="1"/>
  <c r="BA30" i="20"/>
  <c r="BF30" i="20" s="1"/>
  <c r="AY30" i="20"/>
  <c r="AX30" i="20"/>
  <c r="AR30" i="20"/>
  <c r="AK30" i="20"/>
  <c r="AZ30" i="20" s="1"/>
  <c r="CU12" i="20"/>
  <c r="CL12" i="20"/>
  <c r="CJ12" i="20"/>
  <c r="BI12" i="20"/>
  <c r="BB12" i="20"/>
  <c r="BD12" i="20" s="1"/>
  <c r="BA12" i="20"/>
  <c r="BG12" i="20" s="1"/>
  <c r="AY12" i="20"/>
  <c r="AX12" i="20"/>
  <c r="AR12" i="20"/>
  <c r="AS12" i="20" s="1"/>
  <c r="AK12" i="20"/>
  <c r="AW12" i="20" s="1"/>
  <c r="CU73" i="20"/>
  <c r="CL73" i="20"/>
  <c r="CJ73" i="20"/>
  <c r="BI73" i="20"/>
  <c r="BB73" i="20"/>
  <c r="BD73" i="20" s="1"/>
  <c r="BA73" i="20"/>
  <c r="BG73" i="20" s="1"/>
  <c r="AY73" i="20"/>
  <c r="AX73" i="20"/>
  <c r="AR73" i="20"/>
  <c r="AS73" i="20" s="1"/>
  <c r="AK73" i="20"/>
  <c r="AW73" i="20" s="1"/>
  <c r="CX71" i="20"/>
  <c r="CU71" i="20"/>
  <c r="CL71" i="20"/>
  <c r="CJ71" i="20"/>
  <c r="BI71" i="20"/>
  <c r="BB71" i="20"/>
  <c r="BD71" i="20" s="1"/>
  <c r="BA71" i="20"/>
  <c r="BG71" i="20" s="1"/>
  <c r="AY71" i="20"/>
  <c r="AX71" i="20"/>
  <c r="AR71" i="20"/>
  <c r="AS71" i="20" s="1"/>
  <c r="AK71" i="20"/>
  <c r="AW71" i="20" s="1"/>
  <c r="CU61" i="20"/>
  <c r="CL61" i="20"/>
  <c r="CJ61" i="20"/>
  <c r="BI61" i="20"/>
  <c r="BB61" i="20"/>
  <c r="BA61" i="20"/>
  <c r="BF61" i="20" s="1"/>
  <c r="AY61" i="20"/>
  <c r="AX61" i="20"/>
  <c r="AR61" i="20"/>
  <c r="AS61" i="20" s="1"/>
  <c r="AK61" i="20"/>
  <c r="AZ61" i="20" s="1"/>
  <c r="CU69" i="20"/>
  <c r="CL69" i="20"/>
  <c r="CJ69" i="20"/>
  <c r="BI69" i="20"/>
  <c r="BB69" i="20"/>
  <c r="BD69" i="20" s="1"/>
  <c r="BA69" i="20"/>
  <c r="BG69" i="20" s="1"/>
  <c r="AY69" i="20"/>
  <c r="AX69" i="20"/>
  <c r="AR69" i="20"/>
  <c r="AS69" i="20" s="1"/>
  <c r="AK69" i="20"/>
  <c r="AW69" i="20" s="1"/>
  <c r="CX57" i="20"/>
  <c r="CU57" i="20"/>
  <c r="CL57" i="20"/>
  <c r="CJ57" i="20"/>
  <c r="BI57" i="20"/>
  <c r="BB57" i="20"/>
  <c r="BD57" i="20" s="1"/>
  <c r="BA57" i="20"/>
  <c r="BG57" i="20" s="1"/>
  <c r="AY57" i="20"/>
  <c r="AX57" i="20"/>
  <c r="AR57" i="20"/>
  <c r="AS57" i="20" s="1"/>
  <c r="AK57" i="20"/>
  <c r="AW57" i="20" s="1"/>
  <c r="CX79" i="20"/>
  <c r="CU79" i="20"/>
  <c r="CL79" i="20"/>
  <c r="CJ79" i="20"/>
  <c r="BI79" i="20"/>
  <c r="BB79" i="20"/>
  <c r="BD79" i="20" s="1"/>
  <c r="BA79" i="20"/>
  <c r="BG79" i="20" s="1"/>
  <c r="AY79" i="20"/>
  <c r="AX79" i="20"/>
  <c r="AR79" i="20"/>
  <c r="AS79" i="20" s="1"/>
  <c r="AK79" i="20"/>
  <c r="AZ79" i="20" s="1"/>
  <c r="CU33" i="20"/>
  <c r="CL33" i="20"/>
  <c r="CJ33" i="20"/>
  <c r="BI33" i="20"/>
  <c r="BB33" i="20"/>
  <c r="BD33" i="20" s="1"/>
  <c r="BA33" i="20"/>
  <c r="AY33" i="20"/>
  <c r="AX33" i="20"/>
  <c r="AR33" i="20"/>
  <c r="AS33" i="20" s="1"/>
  <c r="AK33" i="20"/>
  <c r="AW33" i="20" s="1"/>
  <c r="CX38" i="20"/>
  <c r="CU38" i="20"/>
  <c r="CL38" i="20"/>
  <c r="CJ38" i="20"/>
  <c r="BI38" i="20"/>
  <c r="BB38" i="20"/>
  <c r="BD38" i="20" s="1"/>
  <c r="BA38" i="20"/>
  <c r="BF38" i="20" s="1"/>
  <c r="AY38" i="20"/>
  <c r="AX38" i="20"/>
  <c r="AR38" i="20"/>
  <c r="AS38" i="20" s="1"/>
  <c r="AK38" i="20"/>
  <c r="AZ38" i="20" s="1"/>
  <c r="CU78" i="20"/>
  <c r="CL78" i="20"/>
  <c r="CJ78" i="20"/>
  <c r="BI78" i="20"/>
  <c r="BB78" i="20"/>
  <c r="BD78" i="20" s="1"/>
  <c r="BA78" i="20"/>
  <c r="AY78" i="20"/>
  <c r="AX78" i="20"/>
  <c r="AR78" i="20"/>
  <c r="AS78" i="20" s="1"/>
  <c r="AK78" i="20"/>
  <c r="AW78" i="20" s="1"/>
  <c r="CU76" i="20"/>
  <c r="CL76" i="20"/>
  <c r="CJ76" i="20"/>
  <c r="BI76" i="20"/>
  <c r="BB76" i="20"/>
  <c r="BD76" i="20" s="1"/>
  <c r="BA76" i="20"/>
  <c r="BF76" i="20" s="1"/>
  <c r="AY76" i="20"/>
  <c r="AX76" i="20"/>
  <c r="AR76" i="20"/>
  <c r="AS76" i="20" s="1"/>
  <c r="AK76" i="20"/>
  <c r="AZ76" i="20" s="1"/>
  <c r="CX49" i="20"/>
  <c r="CU49" i="20"/>
  <c r="CL49" i="20"/>
  <c r="CJ49" i="20"/>
  <c r="BI49" i="20"/>
  <c r="BB49" i="20"/>
  <c r="BD49" i="20" s="1"/>
  <c r="BA49" i="20"/>
  <c r="AY49" i="20"/>
  <c r="AX49" i="20"/>
  <c r="AR49" i="20"/>
  <c r="AS49" i="20" s="1"/>
  <c r="AK49" i="20"/>
  <c r="AZ49" i="20" s="1"/>
  <c r="CU50" i="20"/>
  <c r="CL50" i="20"/>
  <c r="CJ50" i="20"/>
  <c r="BI50" i="20"/>
  <c r="BB50" i="20"/>
  <c r="BA50" i="20"/>
  <c r="BG50" i="20" s="1"/>
  <c r="AY50" i="20"/>
  <c r="AX50" i="20"/>
  <c r="AR50" i="20"/>
  <c r="AK50" i="20"/>
  <c r="AZ50" i="20" s="1"/>
  <c r="CU39" i="20"/>
  <c r="CL39" i="20"/>
  <c r="CJ39" i="20"/>
  <c r="BI39" i="20"/>
  <c r="BB39" i="20"/>
  <c r="BD39" i="20" s="1"/>
  <c r="BA39" i="20"/>
  <c r="AY39" i="20"/>
  <c r="AX39" i="20"/>
  <c r="AR39" i="20"/>
  <c r="AS39" i="20" s="1"/>
  <c r="AK39" i="20"/>
  <c r="AZ39" i="20" s="1"/>
  <c r="CX77" i="20"/>
  <c r="CU77" i="20"/>
  <c r="CL77" i="20"/>
  <c r="CJ77" i="20"/>
  <c r="BI77" i="20"/>
  <c r="BB77" i="20"/>
  <c r="BA77" i="20"/>
  <c r="BF77" i="20" s="1"/>
  <c r="AY77" i="20"/>
  <c r="AX77" i="20"/>
  <c r="AR77" i="20"/>
  <c r="AS77" i="20" s="1"/>
  <c r="AK77" i="20"/>
  <c r="AZ77" i="20" s="1"/>
  <c r="CX56" i="20"/>
  <c r="CU56" i="20"/>
  <c r="CL56" i="20"/>
  <c r="CJ56" i="20"/>
  <c r="BI56" i="20"/>
  <c r="BB56" i="20"/>
  <c r="BD56" i="20" s="1"/>
  <c r="BA56" i="20"/>
  <c r="BG56" i="20" s="1"/>
  <c r="AY56" i="20"/>
  <c r="AX56" i="20"/>
  <c r="AR56" i="20"/>
  <c r="AS56" i="20" s="1"/>
  <c r="AK56" i="20"/>
  <c r="AW56" i="20" s="1"/>
  <c r="CX75" i="20"/>
  <c r="CU75" i="20"/>
  <c r="CL75" i="20"/>
  <c r="CJ75" i="20"/>
  <c r="BI75" i="20"/>
  <c r="BB75" i="20"/>
  <c r="BD75" i="20" s="1"/>
  <c r="BA75" i="20"/>
  <c r="BG75" i="20" s="1"/>
  <c r="AY75" i="20"/>
  <c r="AX75" i="20"/>
  <c r="AR75" i="20"/>
  <c r="AS75" i="20" s="1"/>
  <c r="AK75" i="20"/>
  <c r="AW75" i="20" s="1"/>
  <c r="CU65" i="20"/>
  <c r="CR65" i="20"/>
  <c r="CL65" i="20"/>
  <c r="CJ65" i="20"/>
  <c r="BI65" i="20"/>
  <c r="BB65" i="20"/>
  <c r="BD65" i="20" s="1"/>
  <c r="BA65" i="20"/>
  <c r="BF65" i="20" s="1"/>
  <c r="AY65" i="20"/>
  <c r="AX65" i="20"/>
  <c r="AR65" i="20"/>
  <c r="AS65" i="20" s="1"/>
  <c r="AK65" i="20"/>
  <c r="AZ65" i="20" s="1"/>
  <c r="CX52" i="20"/>
  <c r="CU52" i="20"/>
  <c r="CL52" i="20"/>
  <c r="CJ52" i="20"/>
  <c r="BI52" i="20"/>
  <c r="BB52" i="20"/>
  <c r="BD52" i="20" s="1"/>
  <c r="BA52" i="20"/>
  <c r="AY52" i="20"/>
  <c r="AX52" i="20"/>
  <c r="AR52" i="20"/>
  <c r="AS52" i="20" s="1"/>
  <c r="AK52" i="20"/>
  <c r="AZ52" i="20" s="1"/>
  <c r="CX36" i="20"/>
  <c r="CU36" i="20"/>
  <c r="CL36" i="20"/>
  <c r="CJ36" i="20"/>
  <c r="BI36" i="20"/>
  <c r="BB36" i="20"/>
  <c r="BA36" i="20"/>
  <c r="BG36" i="20" s="1"/>
  <c r="AY36" i="20"/>
  <c r="AX36" i="20"/>
  <c r="AR36" i="20"/>
  <c r="AS36" i="20" s="1"/>
  <c r="AK36" i="20"/>
  <c r="AZ36" i="20" s="1"/>
  <c r="CX64" i="20"/>
  <c r="CU64" i="20"/>
  <c r="CL64" i="20"/>
  <c r="CJ64" i="20"/>
  <c r="BI64" i="20"/>
  <c r="BB64" i="20"/>
  <c r="BD64" i="20" s="1"/>
  <c r="BA64" i="20"/>
  <c r="BF64" i="20" s="1"/>
  <c r="AY64" i="20"/>
  <c r="AX64" i="20"/>
  <c r="AR64" i="20"/>
  <c r="AS64" i="20" s="1"/>
  <c r="AK64" i="20"/>
  <c r="AW64" i="20" s="1"/>
  <c r="CU46" i="20"/>
  <c r="CL46" i="20"/>
  <c r="CJ46" i="20"/>
  <c r="BI46" i="20"/>
  <c r="BB46" i="20"/>
  <c r="BD46" i="20" s="1"/>
  <c r="BA46" i="20"/>
  <c r="AY46" i="20"/>
  <c r="AX46" i="20"/>
  <c r="AR46" i="20"/>
  <c r="AS46" i="20" s="1"/>
  <c r="AK46" i="20"/>
  <c r="AZ46" i="20" s="1"/>
  <c r="CX55" i="20"/>
  <c r="CU55" i="20"/>
  <c r="CL55" i="20"/>
  <c r="CJ55" i="20"/>
  <c r="BI55" i="20"/>
  <c r="BB55" i="20"/>
  <c r="BD55" i="20" s="1"/>
  <c r="BA55" i="20"/>
  <c r="BG55" i="20" s="1"/>
  <c r="AY55" i="20"/>
  <c r="AX55" i="20"/>
  <c r="AR55" i="20"/>
  <c r="AS55" i="20" s="1"/>
  <c r="AK55" i="20"/>
  <c r="AW55" i="20" s="1"/>
  <c r="CX68" i="20"/>
  <c r="CU68" i="20"/>
  <c r="CL68" i="20"/>
  <c r="CJ68" i="20"/>
  <c r="BI68" i="20"/>
  <c r="BB68" i="20"/>
  <c r="BD68" i="20" s="1"/>
  <c r="BA68" i="20"/>
  <c r="BG68" i="20" s="1"/>
  <c r="AY68" i="20"/>
  <c r="AX68" i="20"/>
  <c r="AR68" i="20"/>
  <c r="AS68" i="20" s="1"/>
  <c r="AK68" i="20"/>
  <c r="AW68" i="20" s="1"/>
  <c r="CX45" i="20"/>
  <c r="CU45" i="20"/>
  <c r="CR45" i="20"/>
  <c r="CL45" i="20"/>
  <c r="CJ45" i="20"/>
  <c r="BI45" i="20"/>
  <c r="BB45" i="20"/>
  <c r="BD45" i="20" s="1"/>
  <c r="BA45" i="20"/>
  <c r="BF45" i="20" s="1"/>
  <c r="AY45" i="20"/>
  <c r="AX45" i="20"/>
  <c r="AR45" i="20"/>
  <c r="AS45" i="20" s="1"/>
  <c r="AK45" i="20"/>
  <c r="AZ45" i="20" s="1"/>
  <c r="CX74" i="20"/>
  <c r="CU74" i="20"/>
  <c r="CL74" i="20"/>
  <c r="CJ74" i="20"/>
  <c r="BI74" i="20"/>
  <c r="BB74" i="20"/>
  <c r="BD74" i="20" s="1"/>
  <c r="BA74" i="20"/>
  <c r="AY74" i="20"/>
  <c r="AX74" i="20"/>
  <c r="AR74" i="20"/>
  <c r="AS74" i="20" s="1"/>
  <c r="AK74" i="20"/>
  <c r="AZ74" i="20" s="1"/>
  <c r="CX26" i="20"/>
  <c r="CU26" i="20"/>
  <c r="CL26" i="20"/>
  <c r="CJ26" i="20"/>
  <c r="BI26" i="20"/>
  <c r="BB26" i="20"/>
  <c r="BD26" i="20" s="1"/>
  <c r="BA26" i="20"/>
  <c r="BF26" i="20" s="1"/>
  <c r="AY26" i="20"/>
  <c r="AX26" i="20"/>
  <c r="AR26" i="20"/>
  <c r="AS26" i="20" s="1"/>
  <c r="AK26" i="20"/>
  <c r="AW26" i="20" s="1"/>
  <c r="CX34" i="20"/>
  <c r="CU34" i="20"/>
  <c r="CL34" i="20"/>
  <c r="CJ34" i="20"/>
  <c r="BI34" i="20"/>
  <c r="BB34" i="20"/>
  <c r="BD34" i="20" s="1"/>
  <c r="BA34" i="20"/>
  <c r="BG34" i="20" s="1"/>
  <c r="AY34" i="20"/>
  <c r="AX34" i="20"/>
  <c r="AR34" i="20"/>
  <c r="AS34" i="20" s="1"/>
  <c r="AK34" i="20"/>
  <c r="AW34" i="20" s="1"/>
  <c r="CX62" i="20"/>
  <c r="CU62" i="20"/>
  <c r="CL62" i="20"/>
  <c r="CJ62" i="20"/>
  <c r="BI62" i="20"/>
  <c r="BB62" i="20"/>
  <c r="BD62" i="20" s="1"/>
  <c r="BA62" i="20"/>
  <c r="BG62" i="20" s="1"/>
  <c r="AY62" i="20"/>
  <c r="AX62" i="20"/>
  <c r="AR62" i="20"/>
  <c r="AS62" i="20" s="1"/>
  <c r="AK62" i="20"/>
  <c r="AW62" i="20" s="1"/>
  <c r="CU60" i="20"/>
  <c r="CL60" i="20"/>
  <c r="CJ60" i="20"/>
  <c r="BI60" i="20"/>
  <c r="BB60" i="20"/>
  <c r="BD60" i="20" s="1"/>
  <c r="BA60" i="20"/>
  <c r="AY60" i="20"/>
  <c r="AX60" i="20"/>
  <c r="AR60" i="20"/>
  <c r="AS60" i="20" s="1"/>
  <c r="AK60" i="20"/>
  <c r="AZ60" i="20" s="1"/>
  <c r="CX41" i="20"/>
  <c r="CU41" i="20"/>
  <c r="CL41" i="20"/>
  <c r="CJ41" i="20"/>
  <c r="BI41" i="20"/>
  <c r="BB41" i="20"/>
  <c r="BD41" i="20" s="1"/>
  <c r="BA41" i="20"/>
  <c r="AZ41" i="20"/>
  <c r="AY41" i="20"/>
  <c r="AX41" i="20"/>
  <c r="AR41" i="20"/>
  <c r="AS41" i="20" s="1"/>
  <c r="AK41" i="20"/>
  <c r="AW41" i="20" s="1"/>
  <c r="CX51" i="20"/>
  <c r="CU51" i="20"/>
  <c r="CL51" i="20"/>
  <c r="CJ51" i="20"/>
  <c r="BI51" i="20"/>
  <c r="BB51" i="20"/>
  <c r="BD51" i="20" s="1"/>
  <c r="BA51" i="20"/>
  <c r="BF51" i="20" s="1"/>
  <c r="AY51" i="20"/>
  <c r="AX51" i="20"/>
  <c r="AR51" i="20"/>
  <c r="AS51" i="20" s="1"/>
  <c r="AK51" i="20"/>
  <c r="AZ51" i="20" s="1"/>
  <c r="CX53" i="20"/>
  <c r="CU53" i="20"/>
  <c r="CL53" i="20"/>
  <c r="CJ53" i="20"/>
  <c r="BI53" i="20"/>
  <c r="BB53" i="20"/>
  <c r="BD53" i="20" s="1"/>
  <c r="BA53" i="20"/>
  <c r="AY53" i="20"/>
  <c r="AX53" i="20"/>
  <c r="AR53" i="20"/>
  <c r="AS53" i="20" s="1"/>
  <c r="AK53" i="20"/>
  <c r="AZ53" i="20" s="1"/>
  <c r="CU23" i="20"/>
  <c r="CL23" i="20"/>
  <c r="CJ23" i="20"/>
  <c r="BI23" i="20"/>
  <c r="BB23" i="20"/>
  <c r="BA23" i="20"/>
  <c r="BG23" i="20" s="1"/>
  <c r="AY23" i="20"/>
  <c r="AX23" i="20"/>
  <c r="AR23" i="20"/>
  <c r="AK23" i="20"/>
  <c r="AZ23" i="20" s="1"/>
  <c r="CX63" i="20"/>
  <c r="CU63" i="20"/>
  <c r="CL63" i="20"/>
  <c r="CJ63" i="20"/>
  <c r="BI63" i="20"/>
  <c r="BB63" i="20"/>
  <c r="BA63" i="20"/>
  <c r="BF63" i="20" s="1"/>
  <c r="AY63" i="20"/>
  <c r="AX63" i="20"/>
  <c r="AR63" i="20"/>
  <c r="AS63" i="20" s="1"/>
  <c r="AK63" i="20"/>
  <c r="AW63" i="20" s="1"/>
  <c r="CU42" i="20"/>
  <c r="CL42" i="20"/>
  <c r="CJ42" i="20"/>
  <c r="BI42" i="20"/>
  <c r="BB42" i="20"/>
  <c r="BD42" i="20" s="1"/>
  <c r="BA42" i="20"/>
  <c r="AY42" i="20"/>
  <c r="AX42" i="20"/>
  <c r="AR42" i="20"/>
  <c r="AS42" i="20" s="1"/>
  <c r="AK42" i="20"/>
  <c r="AW42" i="20" s="1"/>
  <c r="CU24" i="20"/>
  <c r="CL24" i="20"/>
  <c r="CJ24" i="20"/>
  <c r="BI24" i="20"/>
  <c r="BB24" i="20"/>
  <c r="BD24" i="20" s="1"/>
  <c r="BA24" i="20"/>
  <c r="BF24" i="20" s="1"/>
  <c r="AY24" i="20"/>
  <c r="AX24" i="20"/>
  <c r="AR24" i="20"/>
  <c r="AS24" i="20" s="1"/>
  <c r="AK24" i="20"/>
  <c r="AW24" i="20" s="1"/>
  <c r="CU70" i="20"/>
  <c r="CP70" i="20"/>
  <c r="CL70" i="20"/>
  <c r="CJ70" i="20"/>
  <c r="BI70" i="20"/>
  <c r="BB70" i="20"/>
  <c r="BD70" i="20" s="1"/>
  <c r="BA70" i="20"/>
  <c r="BF70" i="20" s="1"/>
  <c r="AY70" i="20"/>
  <c r="AX70" i="20"/>
  <c r="AK70" i="20"/>
  <c r="AZ70" i="20" s="1"/>
  <c r="CX72" i="20"/>
  <c r="CU72" i="20"/>
  <c r="CL72" i="20"/>
  <c r="CJ72" i="20"/>
  <c r="BI72" i="20"/>
  <c r="BB72" i="20"/>
  <c r="BD72" i="20" s="1"/>
  <c r="BA72" i="20"/>
  <c r="AY72" i="20"/>
  <c r="AX72" i="20"/>
  <c r="AR72" i="20"/>
  <c r="AS72" i="20" s="1"/>
  <c r="AK72" i="20"/>
  <c r="AZ72" i="20" s="1"/>
  <c r="CX32" i="20"/>
  <c r="CU32" i="20"/>
  <c r="CL32" i="20"/>
  <c r="CJ32" i="20"/>
  <c r="BI32" i="20"/>
  <c r="BB32" i="20"/>
  <c r="BD32" i="20" s="1"/>
  <c r="BA32" i="20"/>
  <c r="BG32" i="20" s="1"/>
  <c r="AY32" i="20"/>
  <c r="AX32" i="20"/>
  <c r="AR32" i="20"/>
  <c r="AS32" i="20" s="1"/>
  <c r="AK32" i="20"/>
  <c r="AW32" i="20" s="1"/>
  <c r="CX48" i="20"/>
  <c r="CU48" i="20"/>
  <c r="CL48" i="20"/>
  <c r="CJ48" i="20"/>
  <c r="BI48" i="20"/>
  <c r="BB48" i="20"/>
  <c r="BD48" i="20" s="1"/>
  <c r="BA48" i="20"/>
  <c r="BF48" i="20" s="1"/>
  <c r="AY48" i="20"/>
  <c r="AX48" i="20"/>
  <c r="AR48" i="20"/>
  <c r="AS48" i="20" s="1"/>
  <c r="AK48" i="20"/>
  <c r="AW48" i="20" s="1"/>
  <c r="CX67" i="20"/>
  <c r="CU67" i="20"/>
  <c r="CL67" i="20"/>
  <c r="CJ67" i="20"/>
  <c r="BI67" i="20"/>
  <c r="BB67" i="20"/>
  <c r="BA67" i="20"/>
  <c r="BF67" i="20" s="1"/>
  <c r="AY67" i="20"/>
  <c r="AX67" i="20"/>
  <c r="AR67" i="20"/>
  <c r="AS67" i="20" s="1"/>
  <c r="AK67" i="20"/>
  <c r="AZ67" i="20" s="1"/>
  <c r="CX66" i="20"/>
  <c r="CU66" i="20"/>
  <c r="CL66" i="20"/>
  <c r="CJ66" i="20"/>
  <c r="BI66" i="20"/>
  <c r="BB66" i="20"/>
  <c r="BD66" i="20" s="1"/>
  <c r="BA66" i="20"/>
  <c r="BF66" i="20" s="1"/>
  <c r="AY66" i="20"/>
  <c r="AX66" i="20"/>
  <c r="AR66" i="20"/>
  <c r="AS66" i="20" s="1"/>
  <c r="AK66" i="20"/>
  <c r="AZ66" i="20" s="1"/>
  <c r="CU47" i="20"/>
  <c r="CL47" i="20"/>
  <c r="CJ47" i="20"/>
  <c r="BI47" i="20"/>
  <c r="BB47" i="20"/>
  <c r="BD47" i="20" s="1"/>
  <c r="BA47" i="20"/>
  <c r="BG47" i="20" s="1"/>
  <c r="AY47" i="20"/>
  <c r="AX47" i="20"/>
  <c r="AR47" i="20"/>
  <c r="AS47" i="20" s="1"/>
  <c r="AK47" i="20"/>
  <c r="AW47" i="20" s="1"/>
  <c r="CU58" i="20"/>
  <c r="CL58" i="20"/>
  <c r="CJ58" i="20"/>
  <c r="BI58" i="20"/>
  <c r="BB58" i="20"/>
  <c r="BA58" i="20"/>
  <c r="AY58" i="20"/>
  <c r="AX58" i="20"/>
  <c r="AR58" i="20"/>
  <c r="AS58" i="20" s="1"/>
  <c r="AK58" i="20"/>
  <c r="AZ58" i="20" s="1"/>
  <c r="CU37" i="20"/>
  <c r="CR37" i="20"/>
  <c r="CP37" i="20"/>
  <c r="CL37" i="20"/>
  <c r="CJ37" i="20"/>
  <c r="BI37" i="20"/>
  <c r="BB37" i="20"/>
  <c r="BD37" i="20" s="1"/>
  <c r="BA37" i="20"/>
  <c r="AY37" i="20"/>
  <c r="AX37" i="20"/>
  <c r="AR37" i="20"/>
  <c r="AS37" i="20" s="1"/>
  <c r="AK37" i="20"/>
  <c r="AZ37" i="20" s="1"/>
  <c r="CX44" i="20"/>
  <c r="CU44" i="20"/>
  <c r="CL44" i="20"/>
  <c r="CJ44" i="20"/>
  <c r="BI44" i="20"/>
  <c r="BB44" i="20"/>
  <c r="BA44" i="20"/>
  <c r="BG44" i="20" s="1"/>
  <c r="AY44" i="20"/>
  <c r="AX44" i="20"/>
  <c r="AR44" i="20"/>
  <c r="AS44" i="20" s="1"/>
  <c r="AK44" i="20"/>
  <c r="AW44" i="20" s="1"/>
  <c r="CU29" i="20"/>
  <c r="CR29" i="20"/>
  <c r="CP29" i="20"/>
  <c r="CL29" i="20"/>
  <c r="CJ29" i="20"/>
  <c r="BI29" i="20"/>
  <c r="BB29" i="20"/>
  <c r="BD29" i="20" s="1"/>
  <c r="BA29" i="20"/>
  <c r="BG29" i="20" s="1"/>
  <c r="AY29" i="20"/>
  <c r="AX29" i="20"/>
  <c r="AR29" i="20"/>
  <c r="AS29" i="20" s="1"/>
  <c r="AK29" i="20"/>
  <c r="AW29" i="20" s="1"/>
  <c r="CX40" i="20"/>
  <c r="CU40" i="20"/>
  <c r="CP40" i="20"/>
  <c r="CL40" i="20"/>
  <c r="CJ40" i="20"/>
  <c r="BI40" i="20"/>
  <c r="BB40" i="20"/>
  <c r="BD40" i="20" s="1"/>
  <c r="BA40" i="20"/>
  <c r="AY40" i="20"/>
  <c r="AX40" i="20"/>
  <c r="AR40" i="20"/>
  <c r="AS40" i="20" s="1"/>
  <c r="AK40" i="20"/>
  <c r="AW40" i="20" s="1"/>
  <c r="CU59" i="20"/>
  <c r="CR59" i="20"/>
  <c r="CP59" i="20"/>
  <c r="CL59" i="20"/>
  <c r="CJ59" i="20"/>
  <c r="BI59" i="20"/>
  <c r="BB59" i="20"/>
  <c r="BD59" i="20" s="1"/>
  <c r="BA59" i="20"/>
  <c r="BF59" i="20" s="1"/>
  <c r="AZ59" i="20"/>
  <c r="AY59" i="20"/>
  <c r="AX59" i="20"/>
  <c r="AW59" i="20"/>
  <c r="CU39" i="19"/>
  <c r="CR39" i="19"/>
  <c r="CL39" i="19"/>
  <c r="CJ39" i="19"/>
  <c r="BI39" i="19"/>
  <c r="BB39" i="19"/>
  <c r="BD39" i="19" s="1"/>
  <c r="BA39" i="19"/>
  <c r="BG39" i="19" s="1"/>
  <c r="AY39" i="19"/>
  <c r="AX39" i="19"/>
  <c r="AR39" i="19"/>
  <c r="AS39" i="19" s="1"/>
  <c r="AK39" i="19"/>
  <c r="AZ39" i="19" s="1"/>
  <c r="CU8" i="19"/>
  <c r="CR8" i="19"/>
  <c r="CP8" i="19"/>
  <c r="CL8" i="19"/>
  <c r="CJ8" i="19"/>
  <c r="BI8" i="19"/>
  <c r="BB8" i="19"/>
  <c r="BD8" i="19" s="1"/>
  <c r="BA8" i="19"/>
  <c r="AY8" i="19"/>
  <c r="AX8" i="19"/>
  <c r="AR8" i="19"/>
  <c r="AS8" i="19" s="1"/>
  <c r="AK8" i="19"/>
  <c r="AZ8" i="19" s="1"/>
  <c r="CU20" i="19"/>
  <c r="CL20" i="19"/>
  <c r="CJ20" i="19"/>
  <c r="BI20" i="19"/>
  <c r="BB20" i="19"/>
  <c r="BD20" i="19" s="1"/>
  <c r="BA20" i="19"/>
  <c r="BG20" i="19" s="1"/>
  <c r="AY20" i="19"/>
  <c r="AX20" i="19"/>
  <c r="AR20" i="19"/>
  <c r="AS20" i="19" s="1"/>
  <c r="AK20" i="19"/>
  <c r="CU25" i="19"/>
  <c r="CL25" i="19"/>
  <c r="CJ25" i="19"/>
  <c r="BI25" i="19"/>
  <c r="BB25" i="19"/>
  <c r="BD25" i="19" s="1"/>
  <c r="BA25" i="19"/>
  <c r="AY25" i="19"/>
  <c r="AX25" i="19"/>
  <c r="AR25" i="19"/>
  <c r="AS25" i="19" s="1"/>
  <c r="AK25" i="19"/>
  <c r="AZ25" i="19" s="1"/>
  <c r="CX29" i="19"/>
  <c r="CU29" i="19"/>
  <c r="CL29" i="19"/>
  <c r="CJ29" i="19"/>
  <c r="BI29" i="19"/>
  <c r="BB29" i="19"/>
  <c r="BD29" i="19" s="1"/>
  <c r="BA29" i="19"/>
  <c r="AY29" i="19"/>
  <c r="AX29" i="19"/>
  <c r="AR29" i="19"/>
  <c r="AS29" i="19" s="1"/>
  <c r="AK29" i="19"/>
  <c r="CU4" i="19"/>
  <c r="CL4" i="19"/>
  <c r="CJ4" i="19"/>
  <c r="BI4" i="19"/>
  <c r="BB4" i="19"/>
  <c r="BD4" i="19" s="1"/>
  <c r="BA4" i="19"/>
  <c r="BG4" i="19" s="1"/>
  <c r="AY4" i="19"/>
  <c r="AX4" i="19"/>
  <c r="AR4" i="19"/>
  <c r="AS4" i="19" s="1"/>
  <c r="AK4" i="19"/>
  <c r="AW4" i="19" s="1"/>
  <c r="CU18" i="19"/>
  <c r="CR18" i="19"/>
  <c r="CL18" i="19"/>
  <c r="CJ18" i="19"/>
  <c r="BI18" i="19"/>
  <c r="BB18" i="19"/>
  <c r="BD18" i="19" s="1"/>
  <c r="BA18" i="19"/>
  <c r="AY18" i="19"/>
  <c r="AX18" i="19"/>
  <c r="AR18" i="19"/>
  <c r="AS18" i="19" s="1"/>
  <c r="CX27" i="19"/>
  <c r="CU27" i="19"/>
  <c r="CL27" i="19"/>
  <c r="CJ27" i="19"/>
  <c r="BI27" i="19"/>
  <c r="BB27" i="19"/>
  <c r="BD27" i="19" s="1"/>
  <c r="BA27" i="19"/>
  <c r="BF27" i="19" s="1"/>
  <c r="AY27" i="19"/>
  <c r="AX27" i="19"/>
  <c r="AR27" i="19"/>
  <c r="AS27" i="19" s="1"/>
  <c r="AK27" i="19"/>
  <c r="AZ27" i="19" s="1"/>
  <c r="CX22" i="19"/>
  <c r="CU22" i="19"/>
  <c r="CL22" i="19"/>
  <c r="CJ22" i="19"/>
  <c r="BI22" i="19"/>
  <c r="BB22" i="19"/>
  <c r="BD22" i="19" s="1"/>
  <c r="BA22" i="19"/>
  <c r="BG22" i="19" s="1"/>
  <c r="AY22" i="19"/>
  <c r="AX22" i="19"/>
  <c r="AR22" i="19"/>
  <c r="AS22" i="19" s="1"/>
  <c r="AK22" i="19"/>
  <c r="CU33" i="19"/>
  <c r="CL33" i="19"/>
  <c r="CJ33" i="19"/>
  <c r="BI33" i="19"/>
  <c r="BB33" i="19"/>
  <c r="BD33" i="19" s="1"/>
  <c r="BA33" i="19"/>
  <c r="AY33" i="19"/>
  <c r="AX33" i="19"/>
  <c r="AR33" i="19"/>
  <c r="AS33" i="19" s="1"/>
  <c r="AK33" i="19"/>
  <c r="AZ33" i="19" s="1"/>
  <c r="CU17" i="19"/>
  <c r="CR17" i="19"/>
  <c r="CP17" i="19"/>
  <c r="CL17" i="19"/>
  <c r="CJ17" i="19"/>
  <c r="BI17" i="19"/>
  <c r="BB17" i="19"/>
  <c r="BD17" i="19" s="1"/>
  <c r="BA17" i="19"/>
  <c r="BG17" i="19" s="1"/>
  <c r="AY17" i="19"/>
  <c r="AX17" i="19"/>
  <c r="AR17" i="19"/>
  <c r="AK17" i="19"/>
  <c r="AZ17" i="19" s="1"/>
  <c r="CX31" i="19"/>
  <c r="CU31" i="19"/>
  <c r="CL31" i="19"/>
  <c r="CJ31" i="19"/>
  <c r="BI31" i="19"/>
  <c r="BB31" i="19"/>
  <c r="BD31" i="19" s="1"/>
  <c r="BA31" i="19"/>
  <c r="BF31" i="19" s="1"/>
  <c r="AY31" i="19"/>
  <c r="AX31" i="19"/>
  <c r="AR31" i="19"/>
  <c r="AS31" i="19" s="1"/>
  <c r="AK31" i="19"/>
  <c r="AW31" i="19" s="1"/>
  <c r="CU3" i="19"/>
  <c r="CL3" i="19"/>
  <c r="CJ3" i="19"/>
  <c r="BI3" i="19"/>
  <c r="BB3" i="19"/>
  <c r="BD3" i="19" s="1"/>
  <c r="BA3" i="19"/>
  <c r="BF3" i="19" s="1"/>
  <c r="AY3" i="19"/>
  <c r="AX3" i="19"/>
  <c r="AR3" i="19"/>
  <c r="AS3" i="19" s="1"/>
  <c r="AK3" i="19"/>
  <c r="AW3" i="19" s="1"/>
  <c r="CX19" i="19"/>
  <c r="CU19" i="19"/>
  <c r="CL19" i="19"/>
  <c r="CJ19" i="19"/>
  <c r="BI19" i="19"/>
  <c r="BB19" i="19"/>
  <c r="BD19" i="19" s="1"/>
  <c r="BA19" i="19"/>
  <c r="BG19" i="19" s="1"/>
  <c r="AY19" i="19"/>
  <c r="AX19" i="19"/>
  <c r="AR19" i="19"/>
  <c r="AS19" i="19" s="1"/>
  <c r="AK19" i="19"/>
  <c r="AZ19" i="19" s="1"/>
  <c r="CX16" i="19"/>
  <c r="CU16" i="19"/>
  <c r="CL16" i="19"/>
  <c r="CJ16" i="19"/>
  <c r="BI16" i="19"/>
  <c r="BB16" i="19"/>
  <c r="BD16" i="19" s="1"/>
  <c r="BA16" i="19"/>
  <c r="AY16" i="19"/>
  <c r="AX16" i="19"/>
  <c r="AR16" i="19"/>
  <c r="AS16" i="19" s="1"/>
  <c r="AK16" i="19"/>
  <c r="AZ16" i="19" s="1"/>
  <c r="CX7" i="19"/>
  <c r="CU7" i="19"/>
  <c r="CL7" i="19"/>
  <c r="CJ7" i="19"/>
  <c r="BI7" i="19"/>
  <c r="BB7" i="19"/>
  <c r="BD7" i="19" s="1"/>
  <c r="BA7" i="19"/>
  <c r="BG7" i="19" s="1"/>
  <c r="AY7" i="19"/>
  <c r="AX7" i="19"/>
  <c r="AR7" i="19"/>
  <c r="AS7" i="19" s="1"/>
  <c r="AK7" i="19"/>
  <c r="AZ7" i="19" s="1"/>
  <c r="CX38" i="19"/>
  <c r="CU38" i="19"/>
  <c r="CL38" i="19"/>
  <c r="CJ38" i="19"/>
  <c r="BI38" i="19"/>
  <c r="BB38" i="19"/>
  <c r="BA38" i="19"/>
  <c r="BG38" i="19" s="1"/>
  <c r="AY38" i="19"/>
  <c r="AX38" i="19"/>
  <c r="AR38" i="19"/>
  <c r="AS38" i="19" s="1"/>
  <c r="AK38" i="19"/>
  <c r="AW38" i="19" s="1"/>
  <c r="CX40" i="19"/>
  <c r="CU40" i="19"/>
  <c r="CL40" i="19"/>
  <c r="CJ40" i="19"/>
  <c r="BI40" i="19"/>
  <c r="BB40" i="19"/>
  <c r="BD40" i="19" s="1"/>
  <c r="BA40" i="19"/>
  <c r="BG40" i="19" s="1"/>
  <c r="AY40" i="19"/>
  <c r="AX40" i="19"/>
  <c r="AR40" i="19"/>
  <c r="AK40" i="19"/>
  <c r="AZ40" i="19" s="1"/>
  <c r="CX10" i="19"/>
  <c r="CU10" i="19"/>
  <c r="CL10" i="19"/>
  <c r="CJ10" i="19"/>
  <c r="BI10" i="19"/>
  <c r="BB10" i="19"/>
  <c r="BD10" i="19" s="1"/>
  <c r="BA10" i="19"/>
  <c r="BF10" i="19" s="1"/>
  <c r="AY10" i="19"/>
  <c r="AX10" i="19"/>
  <c r="AR10" i="19"/>
  <c r="AS10" i="19" s="1"/>
  <c r="AK10" i="19"/>
  <c r="AZ10" i="19" s="1"/>
  <c r="CX11" i="19"/>
  <c r="CU11" i="19"/>
  <c r="CL11" i="19"/>
  <c r="CJ11" i="19"/>
  <c r="BI11" i="19"/>
  <c r="BB11" i="19"/>
  <c r="BA11" i="19"/>
  <c r="BG11" i="19" s="1"/>
  <c r="AY11" i="19"/>
  <c r="AX11" i="19"/>
  <c r="AR11" i="19"/>
  <c r="AS11" i="19" s="1"/>
  <c r="AK11" i="19"/>
  <c r="AW11" i="19" s="1"/>
  <c r="CU30" i="19"/>
  <c r="CL30" i="19"/>
  <c r="CJ30" i="19"/>
  <c r="BI30" i="19"/>
  <c r="BB30" i="19"/>
  <c r="BD30" i="19" s="1"/>
  <c r="BA30" i="19"/>
  <c r="BG30" i="19" s="1"/>
  <c r="AY30" i="19"/>
  <c r="AX30" i="19"/>
  <c r="AR30" i="19"/>
  <c r="AS30" i="19" s="1"/>
  <c r="AK30" i="19"/>
  <c r="AZ30" i="19" s="1"/>
  <c r="CU46" i="19"/>
  <c r="CL46" i="19"/>
  <c r="CJ46" i="19"/>
  <c r="BI46" i="19"/>
  <c r="BB46" i="19"/>
  <c r="BA46" i="19"/>
  <c r="BG46" i="19" s="1"/>
  <c r="AY46" i="19"/>
  <c r="AX46" i="19"/>
  <c r="AR46" i="19"/>
  <c r="AS46" i="19" s="1"/>
  <c r="AK46" i="19"/>
  <c r="AZ46" i="19" s="1"/>
  <c r="CX5" i="19"/>
  <c r="CU5" i="19"/>
  <c r="CL5" i="19"/>
  <c r="CJ5" i="19"/>
  <c r="BI5" i="19"/>
  <c r="BB5" i="19"/>
  <c r="BD5" i="19" s="1"/>
  <c r="BA5" i="19"/>
  <c r="BF5" i="19" s="1"/>
  <c r="AY5" i="19"/>
  <c r="AX5" i="19"/>
  <c r="AR5" i="19"/>
  <c r="AS5" i="19" s="1"/>
  <c r="AK5" i="19"/>
  <c r="AZ5" i="19" s="1"/>
  <c r="CX47" i="19"/>
  <c r="CU47" i="19"/>
  <c r="CL47" i="19"/>
  <c r="CJ47" i="19"/>
  <c r="BI47" i="19"/>
  <c r="BB47" i="19"/>
  <c r="BD47" i="19" s="1"/>
  <c r="BA47" i="19"/>
  <c r="AY47" i="19"/>
  <c r="AX47" i="19"/>
  <c r="AR47" i="19"/>
  <c r="AS47" i="19" s="1"/>
  <c r="AK47" i="19"/>
  <c r="AZ47" i="19" s="1"/>
  <c r="CU34" i="19"/>
  <c r="CR34" i="19"/>
  <c r="CP34" i="19"/>
  <c r="CL34" i="19"/>
  <c r="CJ34" i="19"/>
  <c r="BI34" i="19"/>
  <c r="BB34" i="19"/>
  <c r="BC34" i="19" s="1"/>
  <c r="BA34" i="19"/>
  <c r="BF34" i="19" s="1"/>
  <c r="AZ34" i="19"/>
  <c r="AY34" i="19"/>
  <c r="AX34" i="19"/>
  <c r="AW34" i="19"/>
  <c r="CX28" i="19"/>
  <c r="CU28" i="19"/>
  <c r="CL28" i="19"/>
  <c r="CJ28" i="19"/>
  <c r="BI28" i="19"/>
  <c r="BB28" i="19"/>
  <c r="BA28" i="19"/>
  <c r="BG28" i="19" s="1"/>
  <c r="AY28" i="19"/>
  <c r="AX28" i="19"/>
  <c r="AR28" i="19"/>
  <c r="AS28" i="19" s="1"/>
  <c r="AK28" i="19"/>
  <c r="AZ28" i="19" s="1"/>
  <c r="CU44" i="19"/>
  <c r="CL44" i="19"/>
  <c r="CJ44" i="19"/>
  <c r="BI44" i="19"/>
  <c r="BB44" i="19"/>
  <c r="BD44" i="19" s="1"/>
  <c r="BA44" i="19"/>
  <c r="BF44" i="19" s="1"/>
  <c r="AY44" i="19"/>
  <c r="AX44" i="19"/>
  <c r="AR44" i="19"/>
  <c r="AS44" i="19" s="1"/>
  <c r="AK44" i="19"/>
  <c r="AZ44" i="19" s="1"/>
  <c r="CX24" i="19"/>
  <c r="CU24" i="19"/>
  <c r="CR24" i="19"/>
  <c r="CL24" i="19"/>
  <c r="CJ24" i="19"/>
  <c r="BI24" i="19"/>
  <c r="BB24" i="19"/>
  <c r="BD24" i="19" s="1"/>
  <c r="BA24" i="19"/>
  <c r="BF24" i="19" s="1"/>
  <c r="AY24" i="19"/>
  <c r="AX24" i="19"/>
  <c r="AR24" i="19"/>
  <c r="AS24" i="19" s="1"/>
  <c r="AK24" i="19"/>
  <c r="AZ24" i="19" s="1"/>
  <c r="CU36" i="19"/>
  <c r="CL36" i="19"/>
  <c r="CJ36" i="19"/>
  <c r="BI36" i="19"/>
  <c r="BB36" i="19"/>
  <c r="BD36" i="19" s="1"/>
  <c r="BA36" i="19"/>
  <c r="BG36" i="19" s="1"/>
  <c r="AY36" i="19"/>
  <c r="AX36" i="19"/>
  <c r="AR36" i="19"/>
  <c r="AS36" i="19" s="1"/>
  <c r="AK36" i="19"/>
  <c r="AZ36" i="19" s="1"/>
  <c r="CX15" i="19"/>
  <c r="CU15" i="19"/>
  <c r="CL15" i="19"/>
  <c r="CJ15" i="19"/>
  <c r="BI15" i="19"/>
  <c r="BB15" i="19"/>
  <c r="BD15" i="19" s="1"/>
  <c r="BA15" i="19"/>
  <c r="BF15" i="19" s="1"/>
  <c r="AY15" i="19"/>
  <c r="AX15" i="19"/>
  <c r="AR15" i="19"/>
  <c r="AS15" i="19" s="1"/>
  <c r="AK15" i="19"/>
  <c r="AW15" i="19" s="1"/>
  <c r="CU13" i="19"/>
  <c r="CL13" i="19"/>
  <c r="CJ13" i="19"/>
  <c r="BI13" i="19"/>
  <c r="BB13" i="19"/>
  <c r="BD13" i="19" s="1"/>
  <c r="BA13" i="19"/>
  <c r="AY13" i="19"/>
  <c r="AX13" i="19"/>
  <c r="AR13" i="19"/>
  <c r="AS13" i="19" s="1"/>
  <c r="AK13" i="19"/>
  <c r="CU12" i="19"/>
  <c r="CL12" i="19"/>
  <c r="CJ12" i="19"/>
  <c r="BI12" i="19"/>
  <c r="BB12" i="19"/>
  <c r="BD12" i="19" s="1"/>
  <c r="BA12" i="19"/>
  <c r="BF12" i="19" s="1"/>
  <c r="AY12" i="19"/>
  <c r="AX12" i="19"/>
  <c r="AR12" i="19"/>
  <c r="AS12" i="19" s="1"/>
  <c r="AK12" i="19"/>
  <c r="AW12" i="19" s="1"/>
  <c r="CU26" i="19"/>
  <c r="CL26" i="19"/>
  <c r="CJ26" i="19"/>
  <c r="BI26" i="19"/>
  <c r="BB26" i="19"/>
  <c r="BD26" i="19" s="1"/>
  <c r="BA26" i="19"/>
  <c r="BG26" i="19" s="1"/>
  <c r="AY26" i="19"/>
  <c r="AX26" i="19"/>
  <c r="AR26" i="19"/>
  <c r="AS26" i="19" s="1"/>
  <c r="AK26" i="19"/>
  <c r="CU2" i="19"/>
  <c r="CL2" i="19"/>
  <c r="CJ2" i="19"/>
  <c r="BI2" i="19"/>
  <c r="BB2" i="19"/>
  <c r="BA2" i="19"/>
  <c r="BF2" i="19" s="1"/>
  <c r="AY2" i="19"/>
  <c r="AX2" i="19"/>
  <c r="AR2" i="19"/>
  <c r="AS2" i="19" s="1"/>
  <c r="AK2" i="19"/>
  <c r="AW2" i="19" s="1"/>
  <c r="CU48" i="19"/>
  <c r="CL48" i="19"/>
  <c r="CJ48" i="19"/>
  <c r="BI48" i="19"/>
  <c r="BB48" i="19"/>
  <c r="BD48" i="19" s="1"/>
  <c r="BA48" i="19"/>
  <c r="BG48" i="19" s="1"/>
  <c r="AY48" i="19"/>
  <c r="AX48" i="19"/>
  <c r="AR48" i="19"/>
  <c r="AS48" i="19" s="1"/>
  <c r="AK48" i="19"/>
  <c r="CX41" i="19"/>
  <c r="CU41" i="19"/>
  <c r="CL41" i="19"/>
  <c r="CJ41" i="19"/>
  <c r="BI41" i="19"/>
  <c r="BB41" i="19"/>
  <c r="BD41" i="19" s="1"/>
  <c r="BA41" i="19"/>
  <c r="AY41" i="19"/>
  <c r="AX41" i="19"/>
  <c r="AR41" i="19"/>
  <c r="AS41" i="19" s="1"/>
  <c r="AK41" i="19"/>
  <c r="AW41" i="19" s="1"/>
  <c r="CU35" i="19"/>
  <c r="CL35" i="19"/>
  <c r="CJ35" i="19"/>
  <c r="BI35" i="19"/>
  <c r="BB35" i="19"/>
  <c r="BD35" i="19" s="1"/>
  <c r="BA35" i="19"/>
  <c r="BG35" i="19" s="1"/>
  <c r="AY35" i="19"/>
  <c r="AX35" i="19"/>
  <c r="AR35" i="19"/>
  <c r="AS35" i="19" s="1"/>
  <c r="AK35" i="19"/>
  <c r="AW35" i="19" s="1"/>
  <c r="CX45" i="19"/>
  <c r="CU45" i="19"/>
  <c r="CL45" i="19"/>
  <c r="CJ45" i="19"/>
  <c r="BI45" i="19"/>
  <c r="BB45" i="19"/>
  <c r="BD45" i="19" s="1"/>
  <c r="BA45" i="19"/>
  <c r="BG45" i="19" s="1"/>
  <c r="AY45" i="19"/>
  <c r="AX45" i="19"/>
  <c r="AR45" i="19"/>
  <c r="AS45" i="19" s="1"/>
  <c r="AK45" i="19"/>
  <c r="AZ45" i="19" s="1"/>
  <c r="CU21" i="19"/>
  <c r="CL21" i="19"/>
  <c r="CJ21" i="19"/>
  <c r="BI21" i="19"/>
  <c r="BB21" i="19"/>
  <c r="BD21" i="19" s="1"/>
  <c r="BA21" i="19"/>
  <c r="BF21" i="19" s="1"/>
  <c r="AY21" i="19"/>
  <c r="AX21" i="19"/>
  <c r="AR21" i="19"/>
  <c r="AS21" i="19" s="1"/>
  <c r="AK21" i="19"/>
  <c r="AW21" i="19" s="1"/>
  <c r="CX32" i="19"/>
  <c r="CU32" i="19"/>
  <c r="CL32" i="19"/>
  <c r="CJ32" i="19"/>
  <c r="BI32" i="19"/>
  <c r="BB32" i="19"/>
  <c r="BD32" i="19" s="1"/>
  <c r="BA32" i="19"/>
  <c r="BG32" i="19" s="1"/>
  <c r="AY32" i="19"/>
  <c r="AX32" i="19"/>
  <c r="AR32" i="19"/>
  <c r="AS32" i="19" s="1"/>
  <c r="AK32" i="19"/>
  <c r="AZ32" i="19" s="1"/>
  <c r="CU9" i="19"/>
  <c r="CL9" i="19"/>
  <c r="CJ9" i="19"/>
  <c r="BI9" i="19"/>
  <c r="BB9" i="19"/>
  <c r="BD9" i="19" s="1"/>
  <c r="BA9" i="19"/>
  <c r="BG9" i="19" s="1"/>
  <c r="AY9" i="19"/>
  <c r="AX9" i="19"/>
  <c r="AR9" i="19"/>
  <c r="AS9" i="19" s="1"/>
  <c r="AK9" i="19"/>
  <c r="AZ9" i="19" s="1"/>
  <c r="CX37" i="19"/>
  <c r="CU37" i="19"/>
  <c r="CL37" i="19"/>
  <c r="CJ37" i="19"/>
  <c r="BI37" i="19"/>
  <c r="BB37" i="19"/>
  <c r="BA37" i="19"/>
  <c r="AY37" i="19"/>
  <c r="AX37" i="19"/>
  <c r="AR37" i="19"/>
  <c r="AS37" i="19" s="1"/>
  <c r="AK37" i="19"/>
  <c r="AZ37" i="19" s="1"/>
  <c r="CU23" i="19"/>
  <c r="CL23" i="19"/>
  <c r="CJ23" i="19"/>
  <c r="BI23" i="19"/>
  <c r="BB23" i="19"/>
  <c r="BD23" i="19" s="1"/>
  <c r="BA23" i="19"/>
  <c r="BG23" i="19" s="1"/>
  <c r="AY23" i="19"/>
  <c r="AX23" i="19"/>
  <c r="AR23" i="19"/>
  <c r="AK23" i="19"/>
  <c r="AW23" i="19" s="1"/>
  <c r="CX43" i="19"/>
  <c r="CU43" i="19"/>
  <c r="CL43" i="19"/>
  <c r="CJ43" i="19"/>
  <c r="BI43" i="19"/>
  <c r="BB43" i="19"/>
  <c r="BD43" i="19" s="1"/>
  <c r="BA43" i="19"/>
  <c r="BG43" i="19" s="1"/>
  <c r="AY43" i="19"/>
  <c r="AX43" i="19"/>
  <c r="AR43" i="19"/>
  <c r="AS43" i="19" s="1"/>
  <c r="AK43" i="19"/>
  <c r="AW43" i="19" s="1"/>
  <c r="CX42" i="19"/>
  <c r="CU42" i="19"/>
  <c r="CL42" i="19"/>
  <c r="CJ42" i="19"/>
  <c r="BI42" i="19"/>
  <c r="BB42" i="19"/>
  <c r="BA42" i="19"/>
  <c r="BG42" i="19" s="1"/>
  <c r="AY42" i="19"/>
  <c r="AX42" i="19"/>
  <c r="AR42" i="19"/>
  <c r="AS42" i="19" s="1"/>
  <c r="AK42" i="19"/>
  <c r="AZ42" i="19" s="1"/>
  <c r="CX14" i="19"/>
  <c r="CU14" i="19"/>
  <c r="CL14" i="19"/>
  <c r="CJ14" i="19"/>
  <c r="BI14" i="19"/>
  <c r="BB14" i="19"/>
  <c r="BD14" i="19" s="1"/>
  <c r="BA14" i="19"/>
  <c r="BG14" i="19" s="1"/>
  <c r="AY14" i="19"/>
  <c r="AX14" i="19"/>
  <c r="AR14" i="19"/>
  <c r="AK14" i="19"/>
  <c r="AZ14" i="19" s="1"/>
  <c r="CX79" i="19"/>
  <c r="CU79" i="19"/>
  <c r="CJ79" i="19"/>
  <c r="BI79" i="19"/>
  <c r="BB79" i="19"/>
  <c r="BD79" i="19" s="1"/>
  <c r="BA79" i="19"/>
  <c r="BF79" i="19" s="1"/>
  <c r="AY79" i="19"/>
  <c r="AX79" i="19"/>
  <c r="AR79" i="19"/>
  <c r="AS79" i="19" s="1"/>
  <c r="AK79" i="19"/>
  <c r="AW79" i="19" s="1"/>
  <c r="CU69" i="19"/>
  <c r="CL69" i="19"/>
  <c r="CJ69" i="19"/>
  <c r="BI69" i="19"/>
  <c r="BB69" i="19"/>
  <c r="BD69" i="19" s="1"/>
  <c r="BA69" i="19"/>
  <c r="BG69" i="19" s="1"/>
  <c r="AY69" i="19"/>
  <c r="AX69" i="19"/>
  <c r="AR69" i="19"/>
  <c r="AS69" i="19" s="1"/>
  <c r="AK69" i="19"/>
  <c r="AZ69" i="19" s="1"/>
  <c r="CU104" i="19"/>
  <c r="CL104" i="19"/>
  <c r="CJ104" i="19"/>
  <c r="BI104" i="19"/>
  <c r="BB104" i="19"/>
  <c r="BD104" i="19" s="1"/>
  <c r="BA104" i="19"/>
  <c r="BG104" i="19" s="1"/>
  <c r="AY104" i="19"/>
  <c r="AX104" i="19"/>
  <c r="AR104" i="19"/>
  <c r="AS104" i="19" s="1"/>
  <c r="AK104" i="19"/>
  <c r="AW104" i="19" s="1"/>
  <c r="CU105" i="19"/>
  <c r="CP105" i="19"/>
  <c r="CL105" i="19"/>
  <c r="CJ105" i="19"/>
  <c r="BI105" i="19"/>
  <c r="BB105" i="19"/>
  <c r="BD105" i="19" s="1"/>
  <c r="BA105" i="19"/>
  <c r="BF105" i="19" s="1"/>
  <c r="AY105" i="19"/>
  <c r="AX105" i="19"/>
  <c r="AK105" i="19"/>
  <c r="AW105" i="19" s="1"/>
  <c r="CX75" i="19"/>
  <c r="CU75" i="19"/>
  <c r="CL75" i="19"/>
  <c r="CJ75" i="19"/>
  <c r="BI75" i="19"/>
  <c r="BB75" i="19"/>
  <c r="BA75" i="19"/>
  <c r="BG75" i="19" s="1"/>
  <c r="AY75" i="19"/>
  <c r="AX75" i="19"/>
  <c r="AR75" i="19"/>
  <c r="AS75" i="19" s="1"/>
  <c r="AK75" i="19"/>
  <c r="AZ75" i="19" s="1"/>
  <c r="CX93" i="19"/>
  <c r="CU93" i="19"/>
  <c r="CL93" i="19"/>
  <c r="CJ93" i="19"/>
  <c r="BI93" i="19"/>
  <c r="BB93" i="19"/>
  <c r="BD93" i="19" s="1"/>
  <c r="BA93" i="19"/>
  <c r="BG93" i="19" s="1"/>
  <c r="AY93" i="19"/>
  <c r="AX93" i="19"/>
  <c r="AR93" i="19"/>
  <c r="AS93" i="19" s="1"/>
  <c r="AK93" i="19"/>
  <c r="CX57" i="19"/>
  <c r="CU57" i="19"/>
  <c r="CL57" i="19"/>
  <c r="CJ57" i="19"/>
  <c r="BI57" i="19"/>
  <c r="BB57" i="19"/>
  <c r="BD57" i="19" s="1"/>
  <c r="BA57" i="19"/>
  <c r="AY57" i="19"/>
  <c r="AX57" i="19"/>
  <c r="AR57" i="19"/>
  <c r="AS57" i="19" s="1"/>
  <c r="AK57" i="19"/>
  <c r="AW57" i="19" s="1"/>
  <c r="CX83" i="19"/>
  <c r="CU83" i="19"/>
  <c r="CP83" i="19"/>
  <c r="CL83" i="19"/>
  <c r="CJ83" i="19"/>
  <c r="BI83" i="19"/>
  <c r="BB83" i="19"/>
  <c r="BA83" i="19"/>
  <c r="BG83" i="19" s="1"/>
  <c r="AY83" i="19"/>
  <c r="AX83" i="19"/>
  <c r="AR83" i="19"/>
  <c r="AS83" i="19" s="1"/>
  <c r="AK83" i="19"/>
  <c r="AZ83" i="19" s="1"/>
  <c r="CX86" i="19"/>
  <c r="CU86" i="19"/>
  <c r="CL86" i="19"/>
  <c r="CJ86" i="19"/>
  <c r="BI86" i="19"/>
  <c r="BB86" i="19"/>
  <c r="BA86" i="19"/>
  <c r="AY86" i="19"/>
  <c r="AX86" i="19"/>
  <c r="AR86" i="19"/>
  <c r="AS86" i="19" s="1"/>
  <c r="AK86" i="19"/>
  <c r="AZ86" i="19" s="1"/>
  <c r="CX98" i="19"/>
  <c r="CU98" i="19"/>
  <c r="CL98" i="19"/>
  <c r="CJ98" i="19"/>
  <c r="BI98" i="19"/>
  <c r="BB98" i="19"/>
  <c r="BD98" i="19" s="1"/>
  <c r="BA98" i="19"/>
  <c r="BG98" i="19" s="1"/>
  <c r="AY98" i="19"/>
  <c r="AX98" i="19"/>
  <c r="AR98" i="19"/>
  <c r="AS98" i="19" s="1"/>
  <c r="AK98" i="19"/>
  <c r="AZ98" i="19" s="1"/>
  <c r="CX71" i="19"/>
  <c r="CU71" i="19"/>
  <c r="CL71" i="19"/>
  <c r="CJ71" i="19"/>
  <c r="BI71" i="19"/>
  <c r="BB71" i="19"/>
  <c r="BD71" i="19" s="1"/>
  <c r="BA71" i="19"/>
  <c r="AY71" i="19"/>
  <c r="AX71" i="19"/>
  <c r="AR71" i="19"/>
  <c r="AS71" i="19" s="1"/>
  <c r="AK71" i="19"/>
  <c r="CX99" i="19"/>
  <c r="CU99" i="19"/>
  <c r="CL99" i="19"/>
  <c r="CJ99" i="19"/>
  <c r="BI99" i="19"/>
  <c r="BB99" i="19"/>
  <c r="BD99" i="19" s="1"/>
  <c r="BA99" i="19"/>
  <c r="AY99" i="19"/>
  <c r="AX99" i="19"/>
  <c r="AR99" i="19"/>
  <c r="AS99" i="19" s="1"/>
  <c r="AK99" i="19"/>
  <c r="AW99" i="19" s="1"/>
  <c r="CU63" i="19"/>
  <c r="CL63" i="19"/>
  <c r="CJ63" i="19"/>
  <c r="BI63" i="19"/>
  <c r="BB63" i="19"/>
  <c r="BD63" i="19" s="1"/>
  <c r="BA63" i="19"/>
  <c r="BG63" i="19" s="1"/>
  <c r="AY63" i="19"/>
  <c r="AX63" i="19"/>
  <c r="AR63" i="19"/>
  <c r="AK63" i="19"/>
  <c r="AZ63" i="19" s="1"/>
  <c r="CU68" i="19"/>
  <c r="CL68" i="19"/>
  <c r="CJ68" i="19"/>
  <c r="BI68" i="19"/>
  <c r="BB68" i="19"/>
  <c r="BD68" i="19" s="1"/>
  <c r="BA68" i="19"/>
  <c r="BF68" i="19" s="1"/>
  <c r="AY68" i="19"/>
  <c r="AX68" i="19"/>
  <c r="AR68" i="19"/>
  <c r="AS68" i="19" s="1"/>
  <c r="AK68" i="19"/>
  <c r="AW68" i="19" s="1"/>
  <c r="CX88" i="19"/>
  <c r="CU88" i="19"/>
  <c r="CL88" i="19"/>
  <c r="CJ88" i="19"/>
  <c r="BI88" i="19"/>
  <c r="BB88" i="19"/>
  <c r="BD88" i="19" s="1"/>
  <c r="BA88" i="19"/>
  <c r="BF88" i="19" s="1"/>
  <c r="AY88" i="19"/>
  <c r="AX88" i="19"/>
  <c r="AR88" i="19"/>
  <c r="AS88" i="19" s="1"/>
  <c r="AK88" i="19"/>
  <c r="AW88" i="19" s="1"/>
  <c r="CX92" i="19"/>
  <c r="CU92" i="19"/>
  <c r="CL92" i="19"/>
  <c r="CJ92" i="19"/>
  <c r="BI92" i="19"/>
  <c r="BB92" i="19"/>
  <c r="BD92" i="19" s="1"/>
  <c r="BA92" i="19"/>
  <c r="BG92" i="19" s="1"/>
  <c r="AY92" i="19"/>
  <c r="AX92" i="19"/>
  <c r="AR92" i="19"/>
  <c r="AS92" i="19" s="1"/>
  <c r="AK92" i="19"/>
  <c r="AZ92" i="19" s="1"/>
  <c r="CX80" i="19"/>
  <c r="CU80" i="19"/>
  <c r="CL80" i="19"/>
  <c r="CJ80" i="19"/>
  <c r="BI80" i="19"/>
  <c r="BB80" i="19"/>
  <c r="BD80" i="19" s="1"/>
  <c r="BA80" i="19"/>
  <c r="BG80" i="19" s="1"/>
  <c r="AY80" i="19"/>
  <c r="AX80" i="19"/>
  <c r="AR80" i="19"/>
  <c r="AK80" i="19"/>
  <c r="AZ80" i="19" s="1"/>
  <c r="CX113" i="19"/>
  <c r="CU113" i="19"/>
  <c r="CL113" i="19"/>
  <c r="CJ113" i="19"/>
  <c r="BI113" i="19"/>
  <c r="BB113" i="19"/>
  <c r="BD113" i="19" s="1"/>
  <c r="BA113" i="19"/>
  <c r="BG113" i="19" s="1"/>
  <c r="AY113" i="19"/>
  <c r="AX113" i="19"/>
  <c r="AR113" i="19"/>
  <c r="AS113" i="19" s="1"/>
  <c r="AK113" i="19"/>
  <c r="AZ113" i="19" s="1"/>
  <c r="CX91" i="19"/>
  <c r="CU91" i="19"/>
  <c r="CL91" i="19"/>
  <c r="CJ91" i="19"/>
  <c r="BI91" i="19"/>
  <c r="BB91" i="19"/>
  <c r="BA91" i="19"/>
  <c r="BG91" i="19" s="1"/>
  <c r="AY91" i="19"/>
  <c r="AX91" i="19"/>
  <c r="AR91" i="19"/>
  <c r="AS91" i="19" s="1"/>
  <c r="AK91" i="19"/>
  <c r="AZ91" i="19" s="1"/>
  <c r="CU78" i="19"/>
  <c r="CL78" i="19"/>
  <c r="CJ78" i="19"/>
  <c r="BI78" i="19"/>
  <c r="BB78" i="19"/>
  <c r="BD78" i="19" s="1"/>
  <c r="BA78" i="19"/>
  <c r="AY78" i="19"/>
  <c r="AX78" i="19"/>
  <c r="AR78" i="19"/>
  <c r="AS78" i="19" s="1"/>
  <c r="AK78" i="19"/>
  <c r="CU95" i="19"/>
  <c r="CL95" i="19"/>
  <c r="CJ95" i="19"/>
  <c r="BI95" i="19"/>
  <c r="BB95" i="19"/>
  <c r="BA95" i="19"/>
  <c r="BG95" i="19" s="1"/>
  <c r="AY95" i="19"/>
  <c r="AX95" i="19"/>
  <c r="AR95" i="19"/>
  <c r="AS95" i="19" s="1"/>
  <c r="AK95" i="19"/>
  <c r="AW95" i="19" s="1"/>
  <c r="CU61" i="19"/>
  <c r="CL61" i="19"/>
  <c r="CJ61" i="19"/>
  <c r="BI61" i="19"/>
  <c r="BB61" i="19"/>
  <c r="BD61" i="19" s="1"/>
  <c r="BA61" i="19"/>
  <c r="BG61" i="19" s="1"/>
  <c r="AY61" i="19"/>
  <c r="AX61" i="19"/>
  <c r="AR61" i="19"/>
  <c r="AS61" i="19" s="1"/>
  <c r="AK61" i="19"/>
  <c r="CU58" i="19"/>
  <c r="CL58" i="19"/>
  <c r="CJ58" i="19"/>
  <c r="BI58" i="19"/>
  <c r="BB58" i="19"/>
  <c r="BD58" i="19" s="1"/>
  <c r="BA58" i="19"/>
  <c r="BG58" i="19" s="1"/>
  <c r="AY58" i="19"/>
  <c r="AX58" i="19"/>
  <c r="AR58" i="19"/>
  <c r="AS58" i="19" s="1"/>
  <c r="AK58" i="19"/>
  <c r="AZ58" i="19" s="1"/>
  <c r="CU56" i="19"/>
  <c r="CL56" i="19"/>
  <c r="CJ56" i="19"/>
  <c r="BI56" i="19"/>
  <c r="BB56" i="19"/>
  <c r="BD56" i="19" s="1"/>
  <c r="BA56" i="19"/>
  <c r="BG56" i="19" s="1"/>
  <c r="AY56" i="19"/>
  <c r="AX56" i="19"/>
  <c r="AR56" i="19"/>
  <c r="AS56" i="19" s="1"/>
  <c r="AK56" i="19"/>
  <c r="CU84" i="19"/>
  <c r="CL84" i="19"/>
  <c r="CJ84" i="19"/>
  <c r="BI84" i="19"/>
  <c r="BB84" i="19"/>
  <c r="BA84" i="19"/>
  <c r="BG84" i="19" s="1"/>
  <c r="AY84" i="19"/>
  <c r="AX84" i="19"/>
  <c r="AR84" i="19"/>
  <c r="AS84" i="19" s="1"/>
  <c r="AK84" i="19"/>
  <c r="AZ84" i="19" s="1"/>
  <c r="CX102" i="19"/>
  <c r="CU102" i="19"/>
  <c r="CL102" i="19"/>
  <c r="CJ102" i="19"/>
  <c r="BI102" i="19"/>
  <c r="BB102" i="19"/>
  <c r="BD102" i="19" s="1"/>
  <c r="BA102" i="19"/>
  <c r="BG102" i="19" s="1"/>
  <c r="AY102" i="19"/>
  <c r="AX102" i="19"/>
  <c r="AR102" i="19"/>
  <c r="AS102" i="19" s="1"/>
  <c r="AK102" i="19"/>
  <c r="AZ102" i="19" s="1"/>
  <c r="CX72" i="19"/>
  <c r="CU72" i="19"/>
  <c r="CL72" i="19"/>
  <c r="CJ72" i="19"/>
  <c r="BI72" i="19"/>
  <c r="BB72" i="19"/>
  <c r="BD72" i="19" s="1"/>
  <c r="BA72" i="19"/>
  <c r="BG72" i="19" s="1"/>
  <c r="AY72" i="19"/>
  <c r="AX72" i="19"/>
  <c r="AR72" i="19"/>
  <c r="AS72" i="19" s="1"/>
  <c r="AK72" i="19"/>
  <c r="AW72" i="19" s="1"/>
  <c r="CX108" i="19"/>
  <c r="CU108" i="19"/>
  <c r="CL108" i="19"/>
  <c r="CJ108" i="19"/>
  <c r="BI108" i="19"/>
  <c r="BB108" i="19"/>
  <c r="BA108" i="19"/>
  <c r="BG108" i="19" s="1"/>
  <c r="AY108" i="19"/>
  <c r="AX108" i="19"/>
  <c r="AR108" i="19"/>
  <c r="AS108" i="19" s="1"/>
  <c r="AK108" i="19"/>
  <c r="AZ108" i="19" s="1"/>
  <c r="CU6" i="19"/>
  <c r="CL6" i="19"/>
  <c r="CJ6" i="19"/>
  <c r="BI6" i="19"/>
  <c r="BB6" i="19"/>
  <c r="BD6" i="19" s="1"/>
  <c r="BA6" i="19"/>
  <c r="BG6" i="19" s="1"/>
  <c r="AY6" i="19"/>
  <c r="AX6" i="19"/>
  <c r="AR6" i="19"/>
  <c r="AS6" i="19" s="1"/>
  <c r="AK6" i="19"/>
  <c r="AW6" i="19" s="1"/>
  <c r="CU97" i="19"/>
  <c r="CL97" i="19"/>
  <c r="CJ97" i="19"/>
  <c r="BI97" i="19"/>
  <c r="BB97" i="19"/>
  <c r="BA97" i="19"/>
  <c r="BG97" i="19" s="1"/>
  <c r="AY97" i="19"/>
  <c r="AX97" i="19"/>
  <c r="AR97" i="19"/>
  <c r="AS97" i="19" s="1"/>
  <c r="AK97" i="19"/>
  <c r="AZ97" i="19" s="1"/>
  <c r="CU60" i="19"/>
  <c r="CL60" i="19"/>
  <c r="CJ60" i="19"/>
  <c r="BI60" i="19"/>
  <c r="BB60" i="19"/>
  <c r="BD60" i="19" s="1"/>
  <c r="BA60" i="19"/>
  <c r="BF60" i="19" s="1"/>
  <c r="AY60" i="19"/>
  <c r="AX60" i="19"/>
  <c r="AR60" i="19"/>
  <c r="AS60" i="19" s="1"/>
  <c r="AK60" i="19"/>
  <c r="AZ60" i="19" s="1"/>
  <c r="CU106" i="19"/>
  <c r="CL106" i="19"/>
  <c r="CJ106" i="19"/>
  <c r="BI106" i="19"/>
  <c r="BB106" i="19"/>
  <c r="BA106" i="19"/>
  <c r="BG106" i="19" s="1"/>
  <c r="AY106" i="19"/>
  <c r="AX106" i="19"/>
  <c r="AR106" i="19"/>
  <c r="AS106" i="19" s="1"/>
  <c r="AK106" i="19"/>
  <c r="AZ106" i="19" s="1"/>
  <c r="CU59" i="19"/>
  <c r="CL59" i="19"/>
  <c r="CJ59" i="19"/>
  <c r="BI59" i="19"/>
  <c r="BB59" i="19"/>
  <c r="BD59" i="19" s="1"/>
  <c r="BA59" i="19"/>
  <c r="AY59" i="19"/>
  <c r="AX59" i="19"/>
  <c r="AR59" i="19"/>
  <c r="AS59" i="19" s="1"/>
  <c r="AK59" i="19"/>
  <c r="CU89" i="19"/>
  <c r="CL89" i="19"/>
  <c r="CJ89" i="19"/>
  <c r="BI89" i="19"/>
  <c r="BB89" i="19"/>
  <c r="BA89" i="19"/>
  <c r="BG89" i="19" s="1"/>
  <c r="AY89" i="19"/>
  <c r="AX89" i="19"/>
  <c r="AR89" i="19"/>
  <c r="AS89" i="19" s="1"/>
  <c r="AK89" i="19"/>
  <c r="AZ89" i="19" s="1"/>
  <c r="CU73" i="19"/>
  <c r="CL73" i="19"/>
  <c r="CJ73" i="19"/>
  <c r="BI73" i="19"/>
  <c r="BB73" i="19"/>
  <c r="BD73" i="19" s="1"/>
  <c r="BA73" i="19"/>
  <c r="AY73" i="19"/>
  <c r="AX73" i="19"/>
  <c r="AR73" i="19"/>
  <c r="AS73" i="19" s="1"/>
  <c r="AK73" i="19"/>
  <c r="AW73" i="19" s="1"/>
  <c r="CU64" i="19"/>
  <c r="CL64" i="19"/>
  <c r="CJ64" i="19"/>
  <c r="BI64" i="19"/>
  <c r="BB64" i="19"/>
  <c r="BA64" i="19"/>
  <c r="BG64" i="19" s="1"/>
  <c r="AY64" i="19"/>
  <c r="AX64" i="19"/>
  <c r="AR64" i="19"/>
  <c r="AS64" i="19" s="1"/>
  <c r="AK64" i="19"/>
  <c r="AZ64" i="19" s="1"/>
  <c r="CU110" i="19"/>
  <c r="CL110" i="19"/>
  <c r="CJ110" i="19"/>
  <c r="BI110" i="19"/>
  <c r="BB110" i="19"/>
  <c r="BD110" i="19" s="1"/>
  <c r="BA110" i="19"/>
  <c r="BG110" i="19" s="1"/>
  <c r="AY110" i="19"/>
  <c r="AX110" i="19"/>
  <c r="AR110" i="19"/>
  <c r="AS110" i="19" s="1"/>
  <c r="AK110" i="19"/>
  <c r="AZ110" i="19" s="1"/>
  <c r="CX107" i="19"/>
  <c r="CU107" i="19"/>
  <c r="CL107" i="19"/>
  <c r="CJ107" i="19"/>
  <c r="BI107" i="19"/>
  <c r="BB107" i="19"/>
  <c r="BD107" i="19" s="1"/>
  <c r="BA107" i="19"/>
  <c r="BG107" i="19" s="1"/>
  <c r="AY107" i="19"/>
  <c r="AX107" i="19"/>
  <c r="AR107" i="19"/>
  <c r="AK107" i="19"/>
  <c r="AZ107" i="19" s="1"/>
  <c r="CX100" i="19"/>
  <c r="CU100" i="19"/>
  <c r="CL100" i="19"/>
  <c r="CJ100" i="19"/>
  <c r="BI100" i="19"/>
  <c r="BB100" i="19"/>
  <c r="BD100" i="19" s="1"/>
  <c r="BA100" i="19"/>
  <c r="BG100" i="19" s="1"/>
  <c r="AY100" i="19"/>
  <c r="AX100" i="19"/>
  <c r="AR100" i="19"/>
  <c r="AS100" i="19" s="1"/>
  <c r="AK100" i="19"/>
  <c r="AZ100" i="19" s="1"/>
  <c r="CU90" i="19"/>
  <c r="CL90" i="19"/>
  <c r="CJ90" i="19"/>
  <c r="BI90" i="19"/>
  <c r="BB90" i="19"/>
  <c r="BD90" i="19" s="1"/>
  <c r="BA90" i="19"/>
  <c r="BG90" i="19" s="1"/>
  <c r="AY90" i="19"/>
  <c r="AX90" i="19"/>
  <c r="AR90" i="19"/>
  <c r="AS90" i="19" s="1"/>
  <c r="AK90" i="19"/>
  <c r="AZ90" i="19" s="1"/>
  <c r="CU111" i="19"/>
  <c r="CL111" i="19"/>
  <c r="CJ111" i="19"/>
  <c r="BI111" i="19"/>
  <c r="BB111" i="19"/>
  <c r="BD111" i="19" s="1"/>
  <c r="BA111" i="19"/>
  <c r="BG111" i="19" s="1"/>
  <c r="AY111" i="19"/>
  <c r="AX111" i="19"/>
  <c r="AR111" i="19"/>
  <c r="AS111" i="19" s="1"/>
  <c r="AK111" i="19"/>
  <c r="AW111" i="19" s="1"/>
  <c r="CX112" i="19"/>
  <c r="CU112" i="19"/>
  <c r="CL112" i="19"/>
  <c r="CJ112" i="19"/>
  <c r="BI112" i="19"/>
  <c r="BB112" i="19"/>
  <c r="BD112" i="19" s="1"/>
  <c r="BA112" i="19"/>
  <c r="BF112" i="19" s="1"/>
  <c r="AY112" i="19"/>
  <c r="AX112" i="19"/>
  <c r="AR112" i="19"/>
  <c r="AS112" i="19" s="1"/>
  <c r="AK112" i="19"/>
  <c r="AZ112" i="19" s="1"/>
  <c r="CU82" i="19"/>
  <c r="CL82" i="19"/>
  <c r="CJ82" i="19"/>
  <c r="BI82" i="19"/>
  <c r="BB82" i="19"/>
  <c r="BD82" i="19" s="1"/>
  <c r="BA82" i="19"/>
  <c r="AY82" i="19"/>
  <c r="AX82" i="19"/>
  <c r="AR82" i="19"/>
  <c r="AS82" i="19" s="1"/>
  <c r="AK82" i="19"/>
  <c r="CU65" i="19"/>
  <c r="CL65" i="19"/>
  <c r="CJ65" i="19"/>
  <c r="BI65" i="19"/>
  <c r="BB65" i="19"/>
  <c r="BD65" i="19" s="1"/>
  <c r="BA65" i="19"/>
  <c r="BF65" i="19" s="1"/>
  <c r="AY65" i="19"/>
  <c r="AX65" i="19"/>
  <c r="AR65" i="19"/>
  <c r="AS65" i="19" s="1"/>
  <c r="AK65" i="19"/>
  <c r="AZ65" i="19" s="1"/>
  <c r="CX103" i="19"/>
  <c r="CU103" i="19"/>
  <c r="CL103" i="19"/>
  <c r="CJ103" i="19"/>
  <c r="BI103" i="19"/>
  <c r="BB103" i="19"/>
  <c r="BD103" i="19" s="1"/>
  <c r="BA103" i="19"/>
  <c r="BG103" i="19" s="1"/>
  <c r="AY103" i="19"/>
  <c r="AX103" i="19"/>
  <c r="AR103" i="19"/>
  <c r="AK103" i="19"/>
  <c r="AZ103" i="19" s="1"/>
  <c r="CU109" i="19"/>
  <c r="CL109" i="19"/>
  <c r="CJ109" i="19"/>
  <c r="BI109" i="19"/>
  <c r="BB109" i="19"/>
  <c r="BD109" i="19" s="1"/>
  <c r="BA109" i="19"/>
  <c r="BG109" i="19" s="1"/>
  <c r="AY109" i="19"/>
  <c r="AX109" i="19"/>
  <c r="AR109" i="19"/>
  <c r="AS109" i="19" s="1"/>
  <c r="AK109" i="19"/>
  <c r="AW109" i="19" s="1"/>
  <c r="CU94" i="19"/>
  <c r="CL94" i="19"/>
  <c r="CJ94" i="19"/>
  <c r="BI94" i="19"/>
  <c r="BB94" i="19"/>
  <c r="BD94" i="19" s="1"/>
  <c r="BA94" i="19"/>
  <c r="BG94" i="19" s="1"/>
  <c r="AY94" i="19"/>
  <c r="AX94" i="19"/>
  <c r="AR94" i="19"/>
  <c r="AK94" i="19"/>
  <c r="AZ94" i="19" s="1"/>
  <c r="CU101" i="19"/>
  <c r="CL101" i="19"/>
  <c r="CJ101" i="19"/>
  <c r="BI101" i="19"/>
  <c r="BB101" i="19"/>
  <c r="BD101" i="19" s="1"/>
  <c r="BA101" i="19"/>
  <c r="BG101" i="19" s="1"/>
  <c r="AY101" i="19"/>
  <c r="AX101" i="19"/>
  <c r="AR101" i="19"/>
  <c r="AS101" i="19" s="1"/>
  <c r="AK101" i="19"/>
  <c r="AW101" i="19" s="1"/>
  <c r="CU77" i="19"/>
  <c r="CL77" i="19"/>
  <c r="CJ77" i="19"/>
  <c r="BI77" i="19"/>
  <c r="BB77" i="19"/>
  <c r="BD77" i="19" s="1"/>
  <c r="BA77" i="19"/>
  <c r="BG77" i="19" s="1"/>
  <c r="AY77" i="19"/>
  <c r="AX77" i="19"/>
  <c r="AR77" i="19"/>
  <c r="AS77" i="19" s="1"/>
  <c r="AK77" i="19"/>
  <c r="AW77" i="19" s="1"/>
  <c r="CU62" i="19"/>
  <c r="CL62" i="19"/>
  <c r="CJ62" i="19"/>
  <c r="BI62" i="19"/>
  <c r="BB62" i="19"/>
  <c r="BD62" i="19" s="1"/>
  <c r="BA62" i="19"/>
  <c r="BG62" i="19" s="1"/>
  <c r="AY62" i="19"/>
  <c r="AX62" i="19"/>
  <c r="AR62" i="19"/>
  <c r="AS62" i="19" s="1"/>
  <c r="AK62" i="19"/>
  <c r="AW62" i="19" s="1"/>
  <c r="CU70" i="19"/>
  <c r="CL70" i="19"/>
  <c r="CJ70" i="19"/>
  <c r="BI70" i="19"/>
  <c r="BB70" i="19"/>
  <c r="BD70" i="19" s="1"/>
  <c r="BA70" i="19"/>
  <c r="BG70" i="19" s="1"/>
  <c r="AY70" i="19"/>
  <c r="AX70" i="19"/>
  <c r="AR70" i="19"/>
  <c r="AS70" i="19" s="1"/>
  <c r="AK70" i="19"/>
  <c r="AZ70" i="19" s="1"/>
  <c r="CX87" i="19"/>
  <c r="CU87" i="19"/>
  <c r="CL87" i="19"/>
  <c r="CJ87" i="19"/>
  <c r="BI87" i="19"/>
  <c r="BB87" i="19"/>
  <c r="BD87" i="19" s="1"/>
  <c r="BA87" i="19"/>
  <c r="BG87" i="19" s="1"/>
  <c r="AY87" i="19"/>
  <c r="AX87" i="19"/>
  <c r="AR87" i="19"/>
  <c r="AS87" i="19" s="1"/>
  <c r="AK87" i="19"/>
  <c r="AZ87" i="19" s="1"/>
  <c r="CX81" i="19"/>
  <c r="CU81" i="19"/>
  <c r="CL81" i="19"/>
  <c r="CJ81" i="19"/>
  <c r="BI81" i="19"/>
  <c r="BB81" i="19"/>
  <c r="BA81" i="19"/>
  <c r="BG81" i="19" s="1"/>
  <c r="AY81" i="19"/>
  <c r="AX81" i="19"/>
  <c r="AR81" i="19"/>
  <c r="AS81" i="19" s="1"/>
  <c r="AK81" i="19"/>
  <c r="AZ81" i="19" s="1"/>
  <c r="CU85" i="19"/>
  <c r="CL85" i="19"/>
  <c r="CJ85" i="19"/>
  <c r="BI85" i="19"/>
  <c r="BB85" i="19"/>
  <c r="BD85" i="19" s="1"/>
  <c r="BA85" i="19"/>
  <c r="BF85" i="19" s="1"/>
  <c r="AY85" i="19"/>
  <c r="AX85" i="19"/>
  <c r="AR85" i="19"/>
  <c r="AS85" i="19" s="1"/>
  <c r="AK85" i="19"/>
  <c r="AW85" i="19" s="1"/>
  <c r="CU74" i="19"/>
  <c r="CL74" i="19"/>
  <c r="CJ74" i="19"/>
  <c r="BI74" i="19"/>
  <c r="BB74" i="19"/>
  <c r="BD74" i="19" s="1"/>
  <c r="BA74" i="19"/>
  <c r="BG74" i="19" s="1"/>
  <c r="AY74" i="19"/>
  <c r="AX74" i="19"/>
  <c r="AR74" i="19"/>
  <c r="AS74" i="19" s="1"/>
  <c r="AK74" i="19"/>
  <c r="AZ74" i="19" s="1"/>
  <c r="CX96" i="19"/>
  <c r="CU96" i="19"/>
  <c r="CL96" i="19"/>
  <c r="CJ96" i="19"/>
  <c r="BI96" i="19"/>
  <c r="BB96" i="19"/>
  <c r="BA96" i="19"/>
  <c r="AY96" i="19"/>
  <c r="AX96" i="19"/>
  <c r="AS96" i="19"/>
  <c r="AR96" i="19"/>
  <c r="AK96" i="19"/>
  <c r="AZ96" i="19" s="1"/>
  <c r="CU66" i="19"/>
  <c r="CL66" i="19"/>
  <c r="CJ66" i="19"/>
  <c r="BI66" i="19"/>
  <c r="BB66" i="19"/>
  <c r="BD66" i="19" s="1"/>
  <c r="BA66" i="19"/>
  <c r="BG66" i="19" s="1"/>
  <c r="AY66" i="19"/>
  <c r="AX66" i="19"/>
  <c r="AR66" i="19"/>
  <c r="AK66" i="19"/>
  <c r="AW66" i="19" s="1"/>
  <c r="CU67" i="19"/>
  <c r="CL67" i="19"/>
  <c r="CJ67" i="19"/>
  <c r="BI67" i="19"/>
  <c r="BB67" i="19"/>
  <c r="BD67" i="19" s="1"/>
  <c r="BA67" i="19"/>
  <c r="AY67" i="19"/>
  <c r="AX67" i="19"/>
  <c r="AR67" i="19"/>
  <c r="AS67" i="19" s="1"/>
  <c r="AK67" i="19"/>
  <c r="AZ67" i="19" s="1"/>
  <c r="CU76" i="19"/>
  <c r="CL76" i="19"/>
  <c r="CJ76" i="19"/>
  <c r="BI76" i="19"/>
  <c r="BB76" i="19"/>
  <c r="BD76" i="19" s="1"/>
  <c r="BA76" i="19"/>
  <c r="BG76" i="19" s="1"/>
  <c r="AY76" i="19"/>
  <c r="AX76" i="19"/>
  <c r="AR76" i="19"/>
  <c r="AK76" i="19"/>
  <c r="AW76" i="19" s="1"/>
  <c r="CI128" i="17"/>
  <c r="CI124" i="17"/>
  <c r="CI63" i="17"/>
  <c r="CX59" i="17"/>
  <c r="CU59" i="17"/>
  <c r="CJ59" i="17"/>
  <c r="BI59" i="17"/>
  <c r="BB59" i="17"/>
  <c r="BD59" i="17" s="1"/>
  <c r="BA59" i="17"/>
  <c r="AY59" i="17"/>
  <c r="AX59" i="17"/>
  <c r="AR59" i="17"/>
  <c r="AS59" i="17" s="1"/>
  <c r="AK59" i="17"/>
  <c r="AZ59" i="17" s="1"/>
  <c r="CU4" i="17"/>
  <c r="CR4" i="17"/>
  <c r="CP4" i="17"/>
  <c r="CL4" i="17"/>
  <c r="CJ4" i="17"/>
  <c r="BI4" i="17"/>
  <c r="BB4" i="17"/>
  <c r="BD4" i="17" s="1"/>
  <c r="BA4" i="17"/>
  <c r="AY4" i="17"/>
  <c r="AX4" i="17"/>
  <c r="AR4" i="17"/>
  <c r="AS4" i="17" s="1"/>
  <c r="AK4" i="17"/>
  <c r="CX98" i="17"/>
  <c r="CU98" i="17"/>
  <c r="CL98" i="17"/>
  <c r="CJ98" i="17"/>
  <c r="BI98" i="17"/>
  <c r="BB98" i="17"/>
  <c r="BA98" i="17"/>
  <c r="AY98" i="17"/>
  <c r="AX98" i="17"/>
  <c r="AR98" i="17"/>
  <c r="AS98" i="17" s="1"/>
  <c r="AK98" i="17"/>
  <c r="AZ98" i="17" s="1"/>
  <c r="CU47" i="17"/>
  <c r="CL47" i="17"/>
  <c r="CJ47" i="17"/>
  <c r="BI47" i="17"/>
  <c r="BB47" i="17"/>
  <c r="BA47" i="17"/>
  <c r="BF47" i="17" s="1"/>
  <c r="AY47" i="17"/>
  <c r="AX47" i="17"/>
  <c r="AR47" i="17"/>
  <c r="AS47" i="17" s="1"/>
  <c r="AK47" i="17"/>
  <c r="AZ47" i="17" s="1"/>
  <c r="CX21" i="17"/>
  <c r="CU21" i="17"/>
  <c r="CL21" i="17"/>
  <c r="CJ21" i="17"/>
  <c r="BI21" i="17"/>
  <c r="BB21" i="17"/>
  <c r="BA21" i="17"/>
  <c r="AY21" i="17"/>
  <c r="AX21" i="17"/>
  <c r="AR21" i="17"/>
  <c r="AS21" i="17" s="1"/>
  <c r="AK21" i="17"/>
  <c r="AZ21" i="17" s="1"/>
  <c r="CU14" i="17"/>
  <c r="CP14" i="17"/>
  <c r="CL14" i="17"/>
  <c r="CJ14" i="17"/>
  <c r="BI14" i="17"/>
  <c r="BB14" i="17"/>
  <c r="BD14" i="17" s="1"/>
  <c r="BA14" i="17"/>
  <c r="BF14" i="17" s="1"/>
  <c r="AY14" i="17"/>
  <c r="AX14" i="17"/>
  <c r="AK14" i="17"/>
  <c r="AZ14" i="17" s="1"/>
  <c r="CX20" i="17"/>
  <c r="CU20" i="17"/>
  <c r="CL20" i="17"/>
  <c r="CJ20" i="17"/>
  <c r="BI20" i="17"/>
  <c r="BB20" i="17"/>
  <c r="BD20" i="17" s="1"/>
  <c r="BA20" i="17"/>
  <c r="AY20" i="17"/>
  <c r="AX20" i="17"/>
  <c r="AW20" i="17"/>
  <c r="AR20" i="17"/>
  <c r="AS20" i="17" s="1"/>
  <c r="AK20" i="17"/>
  <c r="AZ20" i="17" s="1"/>
  <c r="CX3" i="17"/>
  <c r="CU3" i="17"/>
  <c r="CP3" i="17"/>
  <c r="CL3" i="17"/>
  <c r="CJ3" i="17"/>
  <c r="BI3" i="17"/>
  <c r="BB3" i="17"/>
  <c r="BD3" i="17" s="1"/>
  <c r="BA3" i="17"/>
  <c r="BG3" i="17" s="1"/>
  <c r="AY3" i="17"/>
  <c r="AX3" i="17"/>
  <c r="AR3" i="17"/>
  <c r="AK3" i="17"/>
  <c r="AZ3" i="17" s="1"/>
  <c r="CX97" i="17"/>
  <c r="CU97" i="17"/>
  <c r="CL97" i="17"/>
  <c r="CJ97" i="17"/>
  <c r="BI97" i="17"/>
  <c r="BB97" i="17"/>
  <c r="BD97" i="17" s="1"/>
  <c r="BA97" i="17"/>
  <c r="BG97" i="17" s="1"/>
  <c r="AY97" i="17"/>
  <c r="AX97" i="17"/>
  <c r="AR97" i="17"/>
  <c r="AS97" i="17" s="1"/>
  <c r="AK97" i="17"/>
  <c r="CU7" i="17"/>
  <c r="CL7" i="17"/>
  <c r="CJ7" i="17"/>
  <c r="BI7" i="17"/>
  <c r="BB7" i="17"/>
  <c r="BD7" i="17" s="1"/>
  <c r="BA7" i="17"/>
  <c r="AY7" i="17"/>
  <c r="AX7" i="17"/>
  <c r="AR7" i="17"/>
  <c r="AS7" i="17" s="1"/>
  <c r="AK7" i="17"/>
  <c r="AW7" i="17" s="1"/>
  <c r="CU6" i="17"/>
  <c r="CR6" i="17"/>
  <c r="CP6" i="17"/>
  <c r="CL6" i="17"/>
  <c r="CJ6" i="17"/>
  <c r="BI6" i="17"/>
  <c r="BB6" i="17"/>
  <c r="BD6" i="17" s="1"/>
  <c r="BA6" i="17"/>
  <c r="AY6" i="17"/>
  <c r="AX6" i="17"/>
  <c r="AR6" i="17"/>
  <c r="AS6" i="17" s="1"/>
  <c r="AK6" i="17"/>
  <c r="AW6" i="17" s="1"/>
  <c r="CX46" i="17"/>
  <c r="CU46" i="17"/>
  <c r="CL46" i="17"/>
  <c r="CJ46" i="17"/>
  <c r="BI46" i="17"/>
  <c r="BB46" i="17"/>
  <c r="BD46" i="17" s="1"/>
  <c r="BA46" i="17"/>
  <c r="BG46" i="17" s="1"/>
  <c r="AY46" i="17"/>
  <c r="AX46" i="17"/>
  <c r="AR46" i="17"/>
  <c r="AS46" i="17" s="1"/>
  <c r="AK46" i="17"/>
  <c r="AZ46" i="17" s="1"/>
  <c r="CX43" i="17"/>
  <c r="CU43" i="17"/>
  <c r="CL43" i="17"/>
  <c r="CJ43" i="17"/>
  <c r="BI43" i="17"/>
  <c r="BB43" i="17"/>
  <c r="BD43" i="17" s="1"/>
  <c r="BA43" i="17"/>
  <c r="BF43" i="17" s="1"/>
  <c r="AY43" i="17"/>
  <c r="AX43" i="17"/>
  <c r="AR43" i="17"/>
  <c r="AS43" i="17" s="1"/>
  <c r="AK43" i="17"/>
  <c r="AZ43" i="17" s="1"/>
  <c r="CX56" i="17"/>
  <c r="CU56" i="17"/>
  <c r="CL56" i="17"/>
  <c r="CJ56" i="17"/>
  <c r="BI56" i="17"/>
  <c r="BB56" i="17"/>
  <c r="BA56" i="17"/>
  <c r="AY56" i="17"/>
  <c r="AX56" i="17"/>
  <c r="AR56" i="17"/>
  <c r="AS56" i="17" s="1"/>
  <c r="AK56" i="17"/>
  <c r="AZ56" i="17" s="1"/>
  <c r="CX9" i="17"/>
  <c r="CU9" i="17"/>
  <c r="CL9" i="17"/>
  <c r="CJ9" i="17"/>
  <c r="BI9" i="17"/>
  <c r="BB9" i="17"/>
  <c r="BD9" i="17" s="1"/>
  <c r="BA9" i="17"/>
  <c r="AY9" i="17"/>
  <c r="AX9" i="17"/>
  <c r="AR9" i="17"/>
  <c r="AS9" i="17" s="1"/>
  <c r="AK9" i="17"/>
  <c r="AW9" i="17" s="1"/>
  <c r="CX35" i="17"/>
  <c r="CU35" i="17"/>
  <c r="CL35" i="17"/>
  <c r="CJ35" i="17"/>
  <c r="BI35" i="17"/>
  <c r="BB35" i="17"/>
  <c r="BA35" i="17"/>
  <c r="BF35" i="17" s="1"/>
  <c r="AY35" i="17"/>
  <c r="AX35" i="17"/>
  <c r="AR35" i="17"/>
  <c r="AK35" i="17"/>
  <c r="AZ35" i="17" s="1"/>
  <c r="CU2" i="17"/>
  <c r="CR2" i="17"/>
  <c r="CP2" i="17"/>
  <c r="CL2" i="17"/>
  <c r="CJ2" i="17"/>
  <c r="BI2" i="17"/>
  <c r="BB2" i="17"/>
  <c r="BD2" i="17" s="1"/>
  <c r="BA2" i="17"/>
  <c r="BF2" i="17" s="1"/>
  <c r="AZ2" i="17"/>
  <c r="AY2" i="17"/>
  <c r="AX2" i="17"/>
  <c r="AW2" i="17"/>
  <c r="CX19" i="17"/>
  <c r="CU19" i="17"/>
  <c r="CL19" i="17"/>
  <c r="CJ19" i="17"/>
  <c r="BI19" i="17"/>
  <c r="BB19" i="17"/>
  <c r="BA19" i="17"/>
  <c r="BG19" i="17" s="1"/>
  <c r="AY19" i="17"/>
  <c r="AX19" i="17"/>
  <c r="AR19" i="17"/>
  <c r="AS19" i="17" s="1"/>
  <c r="AK19" i="17"/>
  <c r="AZ19" i="17" s="1"/>
  <c r="CX45" i="17"/>
  <c r="CU45" i="17"/>
  <c r="CL45" i="17"/>
  <c r="CJ45" i="17"/>
  <c r="BI45" i="17"/>
  <c r="BB45" i="17"/>
  <c r="BD45" i="17" s="1"/>
  <c r="BA45" i="17"/>
  <c r="AZ45" i="17"/>
  <c r="AY45" i="17"/>
  <c r="AX45" i="17"/>
  <c r="AR45" i="17"/>
  <c r="AS45" i="17" s="1"/>
  <c r="AK45" i="17"/>
  <c r="AW45" i="17" s="1"/>
  <c r="CU50" i="17"/>
  <c r="CL50" i="17"/>
  <c r="CJ50" i="17"/>
  <c r="BI50" i="17"/>
  <c r="BB50" i="17"/>
  <c r="BD50" i="17" s="1"/>
  <c r="BA50" i="17"/>
  <c r="BF50" i="17" s="1"/>
  <c r="AY50" i="17"/>
  <c r="AX50" i="17"/>
  <c r="AR50" i="17"/>
  <c r="AS50" i="17" s="1"/>
  <c r="AK50" i="17"/>
  <c r="CX27" i="17"/>
  <c r="CU27" i="17"/>
  <c r="CR27" i="17"/>
  <c r="CL27" i="17"/>
  <c r="CJ27" i="17"/>
  <c r="BI27" i="17"/>
  <c r="BB27" i="17"/>
  <c r="BD27" i="17" s="1"/>
  <c r="BA27" i="17"/>
  <c r="BF27" i="17" s="1"/>
  <c r="AY27" i="17"/>
  <c r="AX27" i="17"/>
  <c r="AR27" i="17"/>
  <c r="AK27" i="17"/>
  <c r="AZ27" i="17" s="1"/>
  <c r="CX87" i="17"/>
  <c r="CU87" i="17"/>
  <c r="CL87" i="17"/>
  <c r="CJ87" i="17"/>
  <c r="BI87" i="17"/>
  <c r="BB87" i="17"/>
  <c r="BD87" i="17" s="1"/>
  <c r="BA87" i="17"/>
  <c r="BG87" i="17" s="1"/>
  <c r="AY87" i="17"/>
  <c r="AX87" i="17"/>
  <c r="AR87" i="17"/>
  <c r="AS87" i="17" s="1"/>
  <c r="AK87" i="17"/>
  <c r="CU75" i="17"/>
  <c r="CL75" i="17"/>
  <c r="CJ75" i="17"/>
  <c r="BI75" i="17"/>
  <c r="BB75" i="17"/>
  <c r="BD75" i="17" s="1"/>
  <c r="BA75" i="17"/>
  <c r="AY75" i="17"/>
  <c r="AX75" i="17"/>
  <c r="AR75" i="17"/>
  <c r="AS75" i="17" s="1"/>
  <c r="AK75" i="17"/>
  <c r="AZ75" i="17" s="1"/>
  <c r="CU44" i="17"/>
  <c r="CL44" i="17"/>
  <c r="CJ44" i="17"/>
  <c r="BI44" i="17"/>
  <c r="BB44" i="17"/>
  <c r="BD44" i="17" s="1"/>
  <c r="BA44" i="17"/>
  <c r="AY44" i="17"/>
  <c r="AX44" i="17"/>
  <c r="AR44" i="17"/>
  <c r="AS44" i="17" s="1"/>
  <c r="AK44" i="17"/>
  <c r="CU42" i="17"/>
  <c r="CL42" i="17"/>
  <c r="CJ42" i="17"/>
  <c r="BI42" i="17"/>
  <c r="BB42" i="17"/>
  <c r="BD42" i="17" s="1"/>
  <c r="BA42" i="17"/>
  <c r="AY42" i="17"/>
  <c r="AX42" i="17"/>
  <c r="AR42" i="17"/>
  <c r="AS42" i="17" s="1"/>
  <c r="AK42" i="17"/>
  <c r="AZ42" i="17" s="1"/>
  <c r="CX26" i="17"/>
  <c r="CU26" i="17"/>
  <c r="CL26" i="17"/>
  <c r="CJ26" i="17"/>
  <c r="BI26" i="17"/>
  <c r="BB26" i="17"/>
  <c r="BD26" i="17" s="1"/>
  <c r="BA26" i="17"/>
  <c r="BF26" i="17" s="1"/>
  <c r="AY26" i="17"/>
  <c r="AX26" i="17"/>
  <c r="AR26" i="17"/>
  <c r="AS26" i="17" s="1"/>
  <c r="AK26" i="17"/>
  <c r="AZ26" i="17" s="1"/>
  <c r="CX49" i="17"/>
  <c r="CU49" i="17"/>
  <c r="CL49" i="17"/>
  <c r="CJ49" i="17"/>
  <c r="BI49" i="17"/>
  <c r="BB49" i="17"/>
  <c r="BA49" i="17"/>
  <c r="AY49" i="17"/>
  <c r="AX49" i="17"/>
  <c r="AR49" i="17"/>
  <c r="AS49" i="17" s="1"/>
  <c r="AK49" i="17"/>
  <c r="AZ49" i="17" s="1"/>
  <c r="CU41" i="17"/>
  <c r="CL41" i="17"/>
  <c r="CJ41" i="17"/>
  <c r="BI41" i="17"/>
  <c r="BB41" i="17"/>
  <c r="BA41" i="17"/>
  <c r="BG41" i="17" s="1"/>
  <c r="AY41" i="17"/>
  <c r="AX41" i="17"/>
  <c r="AR41" i="17"/>
  <c r="AS41" i="17" s="1"/>
  <c r="AK41" i="17"/>
  <c r="AZ41" i="17" s="1"/>
  <c r="CX36" i="17"/>
  <c r="CU36" i="17"/>
  <c r="CL36" i="17"/>
  <c r="CJ36" i="17"/>
  <c r="BI36" i="17"/>
  <c r="BB36" i="17"/>
  <c r="BD36" i="17" s="1"/>
  <c r="BA36" i="17"/>
  <c r="BF36" i="17" s="1"/>
  <c r="AY36" i="17"/>
  <c r="AX36" i="17"/>
  <c r="AR36" i="17"/>
  <c r="AS36" i="17" s="1"/>
  <c r="AK36" i="17"/>
  <c r="CX23" i="17"/>
  <c r="CU23" i="17"/>
  <c r="CL23" i="17"/>
  <c r="CJ23" i="17"/>
  <c r="BI23" i="17"/>
  <c r="BB23" i="17"/>
  <c r="BD23" i="17" s="1"/>
  <c r="BA23" i="17"/>
  <c r="AY23" i="17"/>
  <c r="AX23" i="17"/>
  <c r="AR23" i="17"/>
  <c r="AS23" i="17" s="1"/>
  <c r="AK23" i="17"/>
  <c r="AZ23" i="17" s="1"/>
  <c r="CU92" i="17"/>
  <c r="CL92" i="17"/>
  <c r="CJ92" i="17"/>
  <c r="BI92" i="17"/>
  <c r="BB92" i="17"/>
  <c r="BD92" i="17" s="1"/>
  <c r="BA92" i="17"/>
  <c r="BF92" i="17" s="1"/>
  <c r="AY92" i="17"/>
  <c r="AX92" i="17"/>
  <c r="AR92" i="17"/>
  <c r="AS92" i="17" s="1"/>
  <c r="AK92" i="17"/>
  <c r="AZ92" i="17" s="1"/>
  <c r="CX13" i="17"/>
  <c r="CU13" i="17"/>
  <c r="CL13" i="17"/>
  <c r="CJ13" i="17"/>
  <c r="BI13" i="17"/>
  <c r="BB13" i="17"/>
  <c r="BD13" i="17" s="1"/>
  <c r="BA13" i="17"/>
  <c r="BG13" i="17" s="1"/>
  <c r="AY13" i="17"/>
  <c r="AX13" i="17"/>
  <c r="AR13" i="17"/>
  <c r="AK13" i="17"/>
  <c r="AZ13" i="17" s="1"/>
  <c r="CX58" i="17"/>
  <c r="CU58" i="17"/>
  <c r="CL58" i="17"/>
  <c r="CJ58" i="17"/>
  <c r="BI58" i="17"/>
  <c r="BB58" i="17"/>
  <c r="BD58" i="17" s="1"/>
  <c r="BA58" i="17"/>
  <c r="AY58" i="17"/>
  <c r="AX58" i="17"/>
  <c r="AW58" i="17"/>
  <c r="AR58" i="17"/>
  <c r="AS58" i="17" s="1"/>
  <c r="AK58" i="17"/>
  <c r="CU74" i="17"/>
  <c r="CL74" i="17"/>
  <c r="CJ74" i="17"/>
  <c r="BI74" i="17"/>
  <c r="BB74" i="17"/>
  <c r="BD74" i="17" s="1"/>
  <c r="BA74" i="17"/>
  <c r="AY74" i="17"/>
  <c r="AX74" i="17"/>
  <c r="AR74" i="17"/>
  <c r="AS74" i="17" s="1"/>
  <c r="AK74" i="17"/>
  <c r="AZ74" i="17" s="1"/>
  <c r="CX105" i="17"/>
  <c r="CU105" i="17"/>
  <c r="CL105" i="17"/>
  <c r="CJ105" i="17"/>
  <c r="BI105" i="17"/>
  <c r="BB105" i="17"/>
  <c r="BA105" i="17"/>
  <c r="BF105" i="17" s="1"/>
  <c r="AY105" i="17"/>
  <c r="AX105" i="17"/>
  <c r="AR105" i="17"/>
  <c r="AS105" i="17" s="1"/>
  <c r="AK105" i="17"/>
  <c r="AZ105" i="17" s="1"/>
  <c r="CU34" i="17"/>
  <c r="CR34" i="17"/>
  <c r="CL34" i="17"/>
  <c r="CJ34" i="17"/>
  <c r="BI34" i="17"/>
  <c r="BB34" i="17"/>
  <c r="BA34" i="17"/>
  <c r="BF34" i="17" s="1"/>
  <c r="AY34" i="17"/>
  <c r="AX34" i="17"/>
  <c r="AR34" i="17"/>
  <c r="AS34" i="17" s="1"/>
  <c r="AK34" i="17"/>
  <c r="AZ34" i="17" s="1"/>
  <c r="CX33" i="17"/>
  <c r="CU33" i="17"/>
  <c r="CL33" i="17"/>
  <c r="CJ33" i="17"/>
  <c r="BI33" i="17"/>
  <c r="BB33" i="17"/>
  <c r="BD33" i="17" s="1"/>
  <c r="BA33" i="17"/>
  <c r="AY33" i="17"/>
  <c r="AX33" i="17"/>
  <c r="AR33" i="17"/>
  <c r="AS33" i="17" s="1"/>
  <c r="AK33" i="17"/>
  <c r="AW33" i="17" s="1"/>
  <c r="CX12" i="17"/>
  <c r="CU12" i="17"/>
  <c r="CL12" i="17"/>
  <c r="CJ12" i="17"/>
  <c r="BI12" i="17"/>
  <c r="BB12" i="17"/>
  <c r="BD12" i="17" s="1"/>
  <c r="BA12" i="17"/>
  <c r="BF12" i="17" s="1"/>
  <c r="AZ12" i="17"/>
  <c r="AY12" i="17"/>
  <c r="AX12" i="17"/>
  <c r="AR12" i="17"/>
  <c r="AS12" i="17" s="1"/>
  <c r="AK12" i="17"/>
  <c r="CX55" i="17"/>
  <c r="CU55" i="17"/>
  <c r="CL55" i="17"/>
  <c r="CJ55" i="17"/>
  <c r="BI55" i="17"/>
  <c r="BB55" i="17"/>
  <c r="BD55" i="17" s="1"/>
  <c r="BA55" i="17"/>
  <c r="BG55" i="17" s="1"/>
  <c r="AY55" i="17"/>
  <c r="AX55" i="17"/>
  <c r="AR55" i="17"/>
  <c r="AK55" i="17"/>
  <c r="AZ55" i="17" s="1"/>
  <c r="CX32" i="17"/>
  <c r="CU32" i="17"/>
  <c r="CL32" i="17"/>
  <c r="CJ32" i="17"/>
  <c r="BI32" i="17"/>
  <c r="BB32" i="17"/>
  <c r="BD32" i="17" s="1"/>
  <c r="BA32" i="17"/>
  <c r="BG32" i="17" s="1"/>
  <c r="AY32" i="17"/>
  <c r="AX32" i="17"/>
  <c r="AR32" i="17"/>
  <c r="AS32" i="17" s="1"/>
  <c r="AK32" i="17"/>
  <c r="AW32" i="17" s="1"/>
  <c r="CX31" i="17"/>
  <c r="CU31" i="17"/>
  <c r="CL31" i="17"/>
  <c r="CJ31" i="17"/>
  <c r="BI31" i="17"/>
  <c r="BB31" i="17"/>
  <c r="BA31" i="17"/>
  <c r="AY31" i="17"/>
  <c r="AX31" i="17"/>
  <c r="AR31" i="17"/>
  <c r="AS31" i="17" s="1"/>
  <c r="AK31" i="17"/>
  <c r="AZ31" i="17" s="1"/>
  <c r="CX68" i="17"/>
  <c r="CU68" i="17"/>
  <c r="CL68" i="17"/>
  <c r="CJ68" i="17"/>
  <c r="BI68" i="17"/>
  <c r="BB68" i="17"/>
  <c r="BD68" i="17" s="1"/>
  <c r="BA68" i="17"/>
  <c r="BG68" i="17" s="1"/>
  <c r="AY68" i="17"/>
  <c r="AX68" i="17"/>
  <c r="AR68" i="17"/>
  <c r="AK68" i="17"/>
  <c r="AZ68" i="17" s="1"/>
  <c r="CX93" i="17"/>
  <c r="CU93" i="17"/>
  <c r="CL93" i="17"/>
  <c r="CJ93" i="17"/>
  <c r="BI93" i="17"/>
  <c r="BB93" i="17"/>
  <c r="BD93" i="17" s="1"/>
  <c r="BA93" i="17"/>
  <c r="BF93" i="17" s="1"/>
  <c r="AY93" i="17"/>
  <c r="AX93" i="17"/>
  <c r="AR93" i="17"/>
  <c r="AS93" i="17" s="1"/>
  <c r="AK93" i="17"/>
  <c r="CU18" i="17"/>
  <c r="CL18" i="17"/>
  <c r="CJ18" i="17"/>
  <c r="BI18" i="17"/>
  <c r="BB18" i="17"/>
  <c r="BC18" i="17" s="1"/>
  <c r="BA18" i="17"/>
  <c r="AY18" i="17"/>
  <c r="AX18" i="17"/>
  <c r="AR18" i="17"/>
  <c r="AS18" i="17" s="1"/>
  <c r="AK18" i="17"/>
  <c r="AW18" i="17" s="1"/>
  <c r="CX54" i="17"/>
  <c r="CU54" i="17"/>
  <c r="CL54" i="17"/>
  <c r="CJ54" i="17"/>
  <c r="BI54" i="17"/>
  <c r="BB54" i="17"/>
  <c r="BD54" i="17" s="1"/>
  <c r="BA54" i="17"/>
  <c r="BF54" i="17" s="1"/>
  <c r="AY54" i="17"/>
  <c r="AX54" i="17"/>
  <c r="AR54" i="17"/>
  <c r="AS54" i="17" s="1"/>
  <c r="AK54" i="17"/>
  <c r="CX5" i="17"/>
  <c r="CU5" i="17"/>
  <c r="CL5" i="17"/>
  <c r="CJ5" i="17"/>
  <c r="BI5" i="17"/>
  <c r="BB5" i="17"/>
  <c r="BD5" i="17" s="1"/>
  <c r="BA5" i="17"/>
  <c r="BF5" i="17" s="1"/>
  <c r="AY5" i="17"/>
  <c r="AX5" i="17"/>
  <c r="AR5" i="17"/>
  <c r="AK5" i="17"/>
  <c r="AZ5" i="17" s="1"/>
  <c r="CX40" i="17"/>
  <c r="CU40" i="17"/>
  <c r="CL40" i="17"/>
  <c r="CJ40" i="17"/>
  <c r="BI40" i="17"/>
  <c r="BB40" i="17"/>
  <c r="BD40" i="17" s="1"/>
  <c r="BA40" i="17"/>
  <c r="BG40" i="17" s="1"/>
  <c r="AY40" i="17"/>
  <c r="AX40" i="17"/>
  <c r="AR40" i="17"/>
  <c r="AS40" i="17" s="1"/>
  <c r="AK40" i="17"/>
  <c r="CX25" i="17"/>
  <c r="CU25" i="17"/>
  <c r="CL25" i="17"/>
  <c r="CJ25" i="17"/>
  <c r="BI25" i="17"/>
  <c r="BB25" i="17"/>
  <c r="BD25" i="17" s="1"/>
  <c r="BA25" i="17"/>
  <c r="AY25" i="17"/>
  <c r="AX25" i="17"/>
  <c r="AR25" i="17"/>
  <c r="AS25" i="17" s="1"/>
  <c r="AK25" i="17"/>
  <c r="AW25" i="17" s="1"/>
  <c r="CX11" i="17"/>
  <c r="CU11" i="17"/>
  <c r="CL11" i="17"/>
  <c r="CJ11" i="17"/>
  <c r="BI11" i="17"/>
  <c r="BB11" i="17"/>
  <c r="BA11" i="17"/>
  <c r="BG11" i="17" s="1"/>
  <c r="AY11" i="17"/>
  <c r="AX11" i="17"/>
  <c r="AR11" i="17"/>
  <c r="AS11" i="17" s="1"/>
  <c r="AK11" i="17"/>
  <c r="AZ11" i="17" s="1"/>
  <c r="CU108" i="17"/>
  <c r="CL108" i="17"/>
  <c r="CJ108" i="17"/>
  <c r="BI108" i="17"/>
  <c r="BB108" i="17"/>
  <c r="BA108" i="17"/>
  <c r="BF108" i="17" s="1"/>
  <c r="AY108" i="17"/>
  <c r="AX108" i="17"/>
  <c r="AS108" i="17"/>
  <c r="AR108" i="17"/>
  <c r="AK108" i="17"/>
  <c r="AZ108" i="17" s="1"/>
  <c r="CU86" i="17"/>
  <c r="CL86" i="17"/>
  <c r="CJ86" i="17"/>
  <c r="BI86" i="17"/>
  <c r="BB86" i="17"/>
  <c r="BD86" i="17" s="1"/>
  <c r="BA86" i="17"/>
  <c r="BG86" i="17" s="1"/>
  <c r="AY86" i="17"/>
  <c r="AX86" i="17"/>
  <c r="AR86" i="17"/>
  <c r="AS86" i="17" s="1"/>
  <c r="AK86" i="17"/>
  <c r="CU94" i="17"/>
  <c r="CL94" i="17"/>
  <c r="CJ94" i="17"/>
  <c r="BI94" i="17"/>
  <c r="BB94" i="17"/>
  <c r="BA94" i="17"/>
  <c r="BF94" i="17" s="1"/>
  <c r="AY94" i="17"/>
  <c r="AX94" i="17"/>
  <c r="AR94" i="17"/>
  <c r="AS94" i="17" s="1"/>
  <c r="AK94" i="17"/>
  <c r="AZ94" i="17" s="1"/>
  <c r="CU30" i="17"/>
  <c r="CL30" i="17"/>
  <c r="CJ30" i="17"/>
  <c r="BI30" i="17"/>
  <c r="BB30" i="17"/>
  <c r="BD30" i="17" s="1"/>
  <c r="BA30" i="17"/>
  <c r="BG30" i="17" s="1"/>
  <c r="AY30" i="17"/>
  <c r="AX30" i="17"/>
  <c r="AR30" i="17"/>
  <c r="AS30" i="17" s="1"/>
  <c r="AK30" i="17"/>
  <c r="AZ30" i="17" s="1"/>
  <c r="CU39" i="17"/>
  <c r="CL39" i="17"/>
  <c r="CJ39" i="17"/>
  <c r="BI39" i="17"/>
  <c r="BB39" i="17"/>
  <c r="BA39" i="17"/>
  <c r="BF39" i="17" s="1"/>
  <c r="AY39" i="17"/>
  <c r="AX39" i="17"/>
  <c r="AR39" i="17"/>
  <c r="AS39" i="17" s="1"/>
  <c r="AK39" i="17"/>
  <c r="AZ39" i="17" s="1"/>
  <c r="CU83" i="17"/>
  <c r="CL83" i="17"/>
  <c r="CJ83" i="17"/>
  <c r="BI83" i="17"/>
  <c r="BB83" i="17"/>
  <c r="BA83" i="17"/>
  <c r="BG83" i="17" s="1"/>
  <c r="AY83" i="17"/>
  <c r="AX83" i="17"/>
  <c r="AR83" i="17"/>
  <c r="BH83" i="17" s="1"/>
  <c r="AK83" i="17"/>
  <c r="AZ83" i="17" s="1"/>
  <c r="CX10" i="17"/>
  <c r="CU10" i="17"/>
  <c r="CL10" i="17"/>
  <c r="CJ10" i="17"/>
  <c r="BI10" i="17"/>
  <c r="BB10" i="17"/>
  <c r="BD10" i="17" s="1"/>
  <c r="BA10" i="17"/>
  <c r="BF10" i="17" s="1"/>
  <c r="AY10" i="17"/>
  <c r="AX10" i="17"/>
  <c r="AR10" i="17"/>
  <c r="AS10" i="17" s="1"/>
  <c r="AK10" i="17"/>
  <c r="CU22" i="17"/>
  <c r="CL22" i="17"/>
  <c r="CJ22" i="17"/>
  <c r="BI22" i="17"/>
  <c r="BB22" i="17"/>
  <c r="BD22" i="17" s="1"/>
  <c r="BA22" i="17"/>
  <c r="BG22" i="17" s="1"/>
  <c r="AY22" i="17"/>
  <c r="AX22" i="17"/>
  <c r="AR22" i="17"/>
  <c r="AS22" i="17" s="1"/>
  <c r="AK22" i="17"/>
  <c r="AW22" i="17" s="1"/>
  <c r="CU38" i="17"/>
  <c r="CL38" i="17"/>
  <c r="CJ38" i="17"/>
  <c r="BI38" i="17"/>
  <c r="BB38" i="17"/>
  <c r="BD38" i="17" s="1"/>
  <c r="BA38" i="17"/>
  <c r="BF38" i="17" s="1"/>
  <c r="AY38" i="17"/>
  <c r="AX38" i="17"/>
  <c r="AR38" i="17"/>
  <c r="AS38" i="17" s="1"/>
  <c r="AK38" i="17"/>
  <c r="CX91" i="17"/>
  <c r="CU91" i="17"/>
  <c r="CL91" i="17"/>
  <c r="CJ91" i="17"/>
  <c r="BI91" i="17"/>
  <c r="BB91" i="17"/>
  <c r="BD91" i="17" s="1"/>
  <c r="BA91" i="17"/>
  <c r="AY91" i="17"/>
  <c r="AX91" i="17"/>
  <c r="AR91" i="17"/>
  <c r="AS91" i="17" s="1"/>
  <c r="AK91" i="17"/>
  <c r="AZ91" i="17" s="1"/>
  <c r="CX37" i="17"/>
  <c r="CU37" i="17"/>
  <c r="CL37" i="17"/>
  <c r="CJ37" i="17"/>
  <c r="BI37" i="17"/>
  <c r="BB37" i="17"/>
  <c r="BD37" i="17" s="1"/>
  <c r="BA37" i="17"/>
  <c r="AY37" i="17"/>
  <c r="AX37" i="17"/>
  <c r="AR37" i="17"/>
  <c r="AS37" i="17" s="1"/>
  <c r="AK37" i="17"/>
  <c r="AZ37" i="17" s="1"/>
  <c r="CU107" i="17"/>
  <c r="CL107" i="17"/>
  <c r="CJ107" i="17"/>
  <c r="BI107" i="17"/>
  <c r="BB107" i="17"/>
  <c r="BD107" i="17" s="1"/>
  <c r="BA107" i="17"/>
  <c r="BG107" i="17" s="1"/>
  <c r="AY107" i="17"/>
  <c r="AX107" i="17"/>
  <c r="AR107" i="17"/>
  <c r="AK107" i="17"/>
  <c r="AW107" i="17" s="1"/>
  <c r="CX106" i="17"/>
  <c r="CU106" i="17"/>
  <c r="CL106" i="17"/>
  <c r="CJ106" i="17"/>
  <c r="BI106" i="17"/>
  <c r="BB106" i="17"/>
  <c r="BD106" i="17" s="1"/>
  <c r="BA106" i="17"/>
  <c r="BF106" i="17" s="1"/>
  <c r="AY106" i="17"/>
  <c r="AX106" i="17"/>
  <c r="AR106" i="17"/>
  <c r="BH106" i="17" s="1"/>
  <c r="AK106" i="17"/>
  <c r="AW106" i="17" s="1"/>
  <c r="CU16" i="17"/>
  <c r="CL16" i="17"/>
  <c r="CJ16" i="17"/>
  <c r="BI16" i="17"/>
  <c r="BB16" i="17"/>
  <c r="BD16" i="17" s="1"/>
  <c r="BA16" i="17"/>
  <c r="AY16" i="17"/>
  <c r="AX16" i="17"/>
  <c r="AR16" i="17"/>
  <c r="AS16" i="17" s="1"/>
  <c r="AK16" i="17"/>
  <c r="CU104" i="17"/>
  <c r="CL104" i="17"/>
  <c r="CJ104" i="17"/>
  <c r="BI104" i="17"/>
  <c r="BB104" i="17"/>
  <c r="BD104" i="17" s="1"/>
  <c r="BA104" i="17"/>
  <c r="BF104" i="17" s="1"/>
  <c r="AY104" i="17"/>
  <c r="AX104" i="17"/>
  <c r="AR104" i="17"/>
  <c r="AK104" i="17"/>
  <c r="CX28" i="17"/>
  <c r="CU28" i="17"/>
  <c r="CL28" i="17"/>
  <c r="CJ28" i="17"/>
  <c r="BI28" i="17"/>
  <c r="BB28" i="17"/>
  <c r="BA28" i="17"/>
  <c r="AY28" i="17"/>
  <c r="AX28" i="17"/>
  <c r="AR28" i="17"/>
  <c r="AS28" i="17" s="1"/>
  <c r="AK28" i="17"/>
  <c r="AZ28" i="17" s="1"/>
  <c r="CX24" i="17"/>
  <c r="CU24" i="17"/>
  <c r="CL24" i="17"/>
  <c r="CJ24" i="17"/>
  <c r="BI24" i="17"/>
  <c r="BB24" i="17"/>
  <c r="BD24" i="17" s="1"/>
  <c r="BA24" i="17"/>
  <c r="BG24" i="17" s="1"/>
  <c r="AY24" i="17"/>
  <c r="AX24" i="17"/>
  <c r="AR24" i="17"/>
  <c r="AK24" i="17"/>
  <c r="AW24" i="17" s="1"/>
  <c r="CX103" i="17"/>
  <c r="CU103" i="17"/>
  <c r="CL103" i="17"/>
  <c r="CJ103" i="17"/>
  <c r="BI103" i="17"/>
  <c r="BB103" i="17"/>
  <c r="BD103" i="17" s="1"/>
  <c r="BA103" i="17"/>
  <c r="BF103" i="17" s="1"/>
  <c r="AY103" i="17"/>
  <c r="AX103" i="17"/>
  <c r="AR103" i="17"/>
  <c r="AS103" i="17" s="1"/>
  <c r="AK103" i="17"/>
  <c r="BC103" i="17" s="1"/>
  <c r="CU82" i="17"/>
  <c r="CL82" i="17"/>
  <c r="CJ82" i="17"/>
  <c r="BI82" i="17"/>
  <c r="BB82" i="17"/>
  <c r="BA82" i="17"/>
  <c r="BG82" i="17" s="1"/>
  <c r="AY82" i="17"/>
  <c r="AX82" i="17"/>
  <c r="AR82" i="17"/>
  <c r="AS82" i="17" s="1"/>
  <c r="AK82" i="17"/>
  <c r="AW82" i="17" s="1"/>
  <c r="CU8" i="17"/>
  <c r="CL8" i="17"/>
  <c r="CJ8" i="17"/>
  <c r="BI8" i="17"/>
  <c r="BB8" i="17"/>
  <c r="BD8" i="17" s="1"/>
  <c r="BA8" i="17"/>
  <c r="BF8" i="17" s="1"/>
  <c r="AY8" i="17"/>
  <c r="AX8" i="17"/>
  <c r="AR8" i="17"/>
  <c r="AS8" i="17" s="1"/>
  <c r="AK8" i="17"/>
  <c r="CX29" i="17"/>
  <c r="CU29" i="17"/>
  <c r="CL29" i="17"/>
  <c r="CJ29" i="17"/>
  <c r="BI29" i="17"/>
  <c r="BB29" i="17"/>
  <c r="BD29" i="17" s="1"/>
  <c r="BA29" i="17"/>
  <c r="AY29" i="17"/>
  <c r="AX29" i="17"/>
  <c r="AR29" i="17"/>
  <c r="AS29" i="17" s="1"/>
  <c r="AK29" i="17"/>
  <c r="AZ29" i="17" s="1"/>
  <c r="CU60" i="17"/>
  <c r="CL60" i="17"/>
  <c r="CJ60" i="17"/>
  <c r="BI60" i="17"/>
  <c r="BB60" i="17"/>
  <c r="BA60" i="17"/>
  <c r="BF60" i="17" s="1"/>
  <c r="AY60" i="17"/>
  <c r="AX60" i="17"/>
  <c r="AR60" i="17"/>
  <c r="AK60" i="17"/>
  <c r="AZ60" i="17" s="1"/>
  <c r="CX79" i="17"/>
  <c r="CU79" i="17"/>
  <c r="CL79" i="17"/>
  <c r="CJ79" i="17"/>
  <c r="BI79" i="17"/>
  <c r="BB79" i="17"/>
  <c r="BD79" i="17" s="1"/>
  <c r="BA79" i="17"/>
  <c r="BG79" i="17" s="1"/>
  <c r="AY79" i="17"/>
  <c r="AX79" i="17"/>
  <c r="AR79" i="17"/>
  <c r="AK79" i="17"/>
  <c r="AZ79" i="17" s="1"/>
  <c r="CU53" i="17"/>
  <c r="CL53" i="17"/>
  <c r="CJ53" i="17"/>
  <c r="BI53" i="17"/>
  <c r="BB53" i="17"/>
  <c r="BD53" i="17" s="1"/>
  <c r="BA53" i="17"/>
  <c r="BG53" i="17" s="1"/>
  <c r="AY53" i="17"/>
  <c r="AX53" i="17"/>
  <c r="AR53" i="17"/>
  <c r="AS53" i="17" s="1"/>
  <c r="AK53" i="17"/>
  <c r="AZ53" i="17" s="1"/>
  <c r="CU96" i="17"/>
  <c r="CL96" i="17"/>
  <c r="CJ96" i="17"/>
  <c r="BI96" i="17"/>
  <c r="BB96" i="17"/>
  <c r="BD96" i="17" s="1"/>
  <c r="BA96" i="17"/>
  <c r="BG96" i="17" s="1"/>
  <c r="AY96" i="17"/>
  <c r="AX96" i="17"/>
  <c r="AR96" i="17"/>
  <c r="AK96" i="17"/>
  <c r="AZ96" i="17" s="1"/>
  <c r="CX112" i="17"/>
  <c r="CU112" i="17"/>
  <c r="CL112" i="17"/>
  <c r="CJ112" i="17"/>
  <c r="BI112" i="17"/>
  <c r="BB112" i="17"/>
  <c r="BD112" i="17" s="1"/>
  <c r="BA112" i="17"/>
  <c r="AY112" i="17"/>
  <c r="AX112" i="17"/>
  <c r="AR112" i="17"/>
  <c r="AS112" i="17" s="1"/>
  <c r="AK112" i="17"/>
  <c r="AW112" i="17" s="1"/>
  <c r="CU48" i="17"/>
  <c r="CL48" i="17"/>
  <c r="CJ48" i="17"/>
  <c r="BI48" i="17"/>
  <c r="BB48" i="17"/>
  <c r="BD48" i="17" s="1"/>
  <c r="BA48" i="17"/>
  <c r="BG48" i="17" s="1"/>
  <c r="AY48" i="17"/>
  <c r="AX48" i="17"/>
  <c r="AR48" i="17"/>
  <c r="AS48" i="17" s="1"/>
  <c r="AK48" i="17"/>
  <c r="AZ48" i="17" s="1"/>
  <c r="CU57" i="17"/>
  <c r="CL57" i="17"/>
  <c r="CJ57" i="17"/>
  <c r="BI57" i="17"/>
  <c r="BB57" i="17"/>
  <c r="BD57" i="17" s="1"/>
  <c r="BA57" i="17"/>
  <c r="BG57" i="17" s="1"/>
  <c r="AY57" i="17"/>
  <c r="AX57" i="17"/>
  <c r="AR57" i="17"/>
  <c r="AS57" i="17" s="1"/>
  <c r="AK57" i="17"/>
  <c r="CU111" i="17"/>
  <c r="CL111" i="17"/>
  <c r="CJ111" i="17"/>
  <c r="BI111" i="17"/>
  <c r="BB111" i="17"/>
  <c r="BD111" i="17" s="1"/>
  <c r="BA111" i="17"/>
  <c r="BG111" i="17" s="1"/>
  <c r="AY111" i="17"/>
  <c r="AX111" i="17"/>
  <c r="AR111" i="17"/>
  <c r="AS111" i="17" s="1"/>
  <c r="AK111" i="17"/>
  <c r="AZ111" i="17" s="1"/>
  <c r="CX85" i="17"/>
  <c r="CU85" i="17"/>
  <c r="CL85" i="17"/>
  <c r="CJ85" i="17"/>
  <c r="BI85" i="17"/>
  <c r="BB85" i="17"/>
  <c r="BA85" i="17"/>
  <c r="BF85" i="17" s="1"/>
  <c r="AY85" i="17"/>
  <c r="AX85" i="17"/>
  <c r="AR85" i="17"/>
  <c r="AS85" i="17" s="1"/>
  <c r="AK85" i="17"/>
  <c r="AZ85" i="17" s="1"/>
  <c r="CX17" i="17"/>
  <c r="CU17" i="17"/>
  <c r="CL17" i="17"/>
  <c r="CJ17" i="17"/>
  <c r="BI17" i="17"/>
  <c r="BB17" i="17"/>
  <c r="BA17" i="17"/>
  <c r="AY17" i="17"/>
  <c r="AX17" i="17"/>
  <c r="AR17" i="17"/>
  <c r="AS17" i="17" s="1"/>
  <c r="AK17" i="17"/>
  <c r="AZ17" i="17" s="1"/>
  <c r="CX78" i="17"/>
  <c r="CU78" i="17"/>
  <c r="CL78" i="17"/>
  <c r="CJ78" i="17"/>
  <c r="BI78" i="17"/>
  <c r="BB78" i="17"/>
  <c r="BD78" i="17" s="1"/>
  <c r="BA78" i="17"/>
  <c r="AY78" i="17"/>
  <c r="AX78" i="17"/>
  <c r="AR78" i="17"/>
  <c r="AS78" i="17" s="1"/>
  <c r="AK78" i="17"/>
  <c r="AW78" i="17" s="1"/>
  <c r="CU102" i="17"/>
  <c r="CL102" i="17"/>
  <c r="CJ102" i="17"/>
  <c r="BI102" i="17"/>
  <c r="BB102" i="17"/>
  <c r="BD102" i="17" s="1"/>
  <c r="BA102" i="17"/>
  <c r="BG102" i="17" s="1"/>
  <c r="AY102" i="17"/>
  <c r="AX102" i="17"/>
  <c r="AR102" i="17"/>
  <c r="AS102" i="17" s="1"/>
  <c r="AK102" i="17"/>
  <c r="CU15" i="17"/>
  <c r="CL15" i="17"/>
  <c r="CJ15" i="17"/>
  <c r="BI15" i="17"/>
  <c r="BB15" i="17"/>
  <c r="BC15" i="17" s="1"/>
  <c r="BA15" i="17"/>
  <c r="BG15" i="17" s="1"/>
  <c r="AY15" i="17"/>
  <c r="AX15" i="17"/>
  <c r="AR15" i="17"/>
  <c r="AS15" i="17" s="1"/>
  <c r="AK15" i="17"/>
  <c r="AW15" i="17" s="1"/>
  <c r="CU101" i="17"/>
  <c r="CL101" i="17"/>
  <c r="CJ101" i="17"/>
  <c r="BI101" i="17"/>
  <c r="BB101" i="17"/>
  <c r="BD101" i="17" s="1"/>
  <c r="BA101" i="17"/>
  <c r="BF101" i="17" s="1"/>
  <c r="AY101" i="17"/>
  <c r="AX101" i="17"/>
  <c r="AR101" i="17"/>
  <c r="AS101" i="17" s="1"/>
  <c r="AK101" i="17"/>
  <c r="CU100" i="17"/>
  <c r="CL100" i="17"/>
  <c r="CJ100" i="17"/>
  <c r="BI100" i="17"/>
  <c r="BB100" i="17"/>
  <c r="BD100" i="17" s="1"/>
  <c r="BA100" i="17"/>
  <c r="AZ100" i="17"/>
  <c r="AY100" i="17"/>
  <c r="AX100" i="17"/>
  <c r="AR100" i="17"/>
  <c r="AS100" i="17" s="1"/>
  <c r="AK100" i="17"/>
  <c r="AW100" i="17" s="1"/>
  <c r="CU90" i="17"/>
  <c r="CL90" i="17"/>
  <c r="CJ90" i="17"/>
  <c r="BI90" i="17"/>
  <c r="BB90" i="17"/>
  <c r="BD90" i="17" s="1"/>
  <c r="BA90" i="17"/>
  <c r="BF90" i="17" s="1"/>
  <c r="AY90" i="17"/>
  <c r="AX90" i="17"/>
  <c r="AR90" i="17"/>
  <c r="AS90" i="17" s="1"/>
  <c r="AK90" i="17"/>
  <c r="CU52" i="17"/>
  <c r="CL52" i="17"/>
  <c r="CJ52" i="17"/>
  <c r="BI52" i="17"/>
  <c r="BB52" i="17"/>
  <c r="BA52" i="17"/>
  <c r="AY52" i="17"/>
  <c r="AX52" i="17"/>
  <c r="AR52" i="17"/>
  <c r="AS52" i="17" s="1"/>
  <c r="AK52" i="17"/>
  <c r="AW52" i="17" s="1"/>
  <c r="CU89" i="17"/>
  <c r="CL89" i="17"/>
  <c r="CJ89" i="17"/>
  <c r="BI89" i="17"/>
  <c r="BB89" i="17"/>
  <c r="BD89" i="17" s="1"/>
  <c r="BA89" i="17"/>
  <c r="BF89" i="17" s="1"/>
  <c r="AY89" i="17"/>
  <c r="AX89" i="17"/>
  <c r="AR89" i="17"/>
  <c r="AS89" i="17" s="1"/>
  <c r="AK89" i="17"/>
  <c r="CU81" i="17"/>
  <c r="CL81" i="17"/>
  <c r="CJ81" i="17"/>
  <c r="BI81" i="17"/>
  <c r="BB81" i="17"/>
  <c r="BD81" i="17" s="1"/>
  <c r="BA81" i="17"/>
  <c r="BH81" i="17" s="1"/>
  <c r="AY81" i="17"/>
  <c r="AX81" i="17"/>
  <c r="AR81" i="17"/>
  <c r="AS81" i="17" s="1"/>
  <c r="AK81" i="17"/>
  <c r="AW81" i="17" s="1"/>
  <c r="CU99" i="17"/>
  <c r="CL99" i="17"/>
  <c r="CJ99" i="17"/>
  <c r="BI99" i="17"/>
  <c r="BB99" i="17"/>
  <c r="BD99" i="17" s="1"/>
  <c r="BA99" i="17"/>
  <c r="BF99" i="17" s="1"/>
  <c r="AY99" i="17"/>
  <c r="AX99" i="17"/>
  <c r="AR99" i="17"/>
  <c r="AS99" i="17" s="1"/>
  <c r="AK99" i="17"/>
  <c r="CU76" i="17"/>
  <c r="CL76" i="17"/>
  <c r="CJ76" i="17"/>
  <c r="BI76" i="17"/>
  <c r="BB76" i="17"/>
  <c r="BD76" i="17" s="1"/>
  <c r="BA76" i="17"/>
  <c r="BG76" i="17" s="1"/>
  <c r="AY76" i="17"/>
  <c r="AX76" i="17"/>
  <c r="AR76" i="17"/>
  <c r="AS76" i="17" s="1"/>
  <c r="AK76" i="17"/>
  <c r="AW76" i="17" s="1"/>
  <c r="CU88" i="17"/>
  <c r="CL88" i="17"/>
  <c r="CJ88" i="17"/>
  <c r="BI88" i="17"/>
  <c r="BB88" i="17"/>
  <c r="BD88" i="17" s="1"/>
  <c r="BA88" i="17"/>
  <c r="BF88" i="17" s="1"/>
  <c r="AY88" i="17"/>
  <c r="AX88" i="17"/>
  <c r="AR88" i="17"/>
  <c r="AS88" i="17" s="1"/>
  <c r="AK88" i="17"/>
  <c r="BC88" i="17" s="1"/>
  <c r="CU61" i="17"/>
  <c r="CL61" i="17"/>
  <c r="CJ61" i="17"/>
  <c r="BI61" i="17"/>
  <c r="BB61" i="17"/>
  <c r="BD61" i="17" s="1"/>
  <c r="BA61" i="17"/>
  <c r="BG61" i="17" s="1"/>
  <c r="AY61" i="17"/>
  <c r="AX61" i="17"/>
  <c r="AR61" i="17"/>
  <c r="AS61" i="17" s="1"/>
  <c r="AK61" i="17"/>
  <c r="AW61" i="17" s="1"/>
  <c r="CU80" i="17"/>
  <c r="CL80" i="17"/>
  <c r="CJ80" i="17"/>
  <c r="BI80" i="17"/>
  <c r="BB80" i="17"/>
  <c r="BD80" i="17" s="1"/>
  <c r="BA80" i="17"/>
  <c r="BF80" i="17" s="1"/>
  <c r="AY80" i="17"/>
  <c r="AX80" i="17"/>
  <c r="AR80" i="17"/>
  <c r="AS80" i="17" s="1"/>
  <c r="AK80" i="17"/>
  <c r="CU73" i="17"/>
  <c r="CL73" i="17"/>
  <c r="CJ73" i="17"/>
  <c r="BI73" i="17"/>
  <c r="BB73" i="17"/>
  <c r="BA73" i="17"/>
  <c r="BG73" i="17" s="1"/>
  <c r="AY73" i="17"/>
  <c r="AX73" i="17"/>
  <c r="AR73" i="17"/>
  <c r="AS73" i="17" s="1"/>
  <c r="AK73" i="17"/>
  <c r="AW73" i="17" s="1"/>
  <c r="CU72" i="17"/>
  <c r="CL72" i="17"/>
  <c r="CJ72" i="17"/>
  <c r="BI72" i="17"/>
  <c r="BB72" i="17"/>
  <c r="BD72" i="17" s="1"/>
  <c r="BA72" i="17"/>
  <c r="BF72" i="17" s="1"/>
  <c r="AY72" i="17"/>
  <c r="AX72" i="17"/>
  <c r="AR72" i="17"/>
  <c r="AS72" i="17" s="1"/>
  <c r="AK72" i="17"/>
  <c r="CU110" i="17"/>
  <c r="CR110" i="17"/>
  <c r="CL110" i="17"/>
  <c r="CJ110" i="17"/>
  <c r="BI110" i="17"/>
  <c r="BB110" i="17"/>
  <c r="BD110" i="17" s="1"/>
  <c r="BA110" i="17"/>
  <c r="BG110" i="17" s="1"/>
  <c r="AY110" i="17"/>
  <c r="AX110" i="17"/>
  <c r="AR110" i="17"/>
  <c r="AS110" i="17" s="1"/>
  <c r="CU71" i="17"/>
  <c r="CL71" i="17"/>
  <c r="CJ71" i="17"/>
  <c r="BI71" i="17"/>
  <c r="BB71" i="17"/>
  <c r="BA71" i="17"/>
  <c r="BG71" i="17" s="1"/>
  <c r="AY71" i="17"/>
  <c r="AX71" i="17"/>
  <c r="AR71" i="17"/>
  <c r="AS71" i="17" s="1"/>
  <c r="AK71" i="17"/>
  <c r="AZ71" i="17" s="1"/>
  <c r="CU77" i="17"/>
  <c r="CL77" i="17"/>
  <c r="CJ77" i="17"/>
  <c r="BI77" i="17"/>
  <c r="BB77" i="17"/>
  <c r="BD77" i="17" s="1"/>
  <c r="BA77" i="17"/>
  <c r="BG77" i="17" s="1"/>
  <c r="AY77" i="17"/>
  <c r="AX77" i="17"/>
  <c r="AR77" i="17"/>
  <c r="AS77" i="17" s="1"/>
  <c r="AK77" i="17"/>
  <c r="AZ77" i="17" s="1"/>
  <c r="CU84" i="17"/>
  <c r="CL84" i="17"/>
  <c r="CJ84" i="17"/>
  <c r="BI84" i="17"/>
  <c r="BB84" i="17"/>
  <c r="BD84" i="17" s="1"/>
  <c r="BA84" i="17"/>
  <c r="BG84" i="17" s="1"/>
  <c r="AY84" i="17"/>
  <c r="AX84" i="17"/>
  <c r="AR84" i="17"/>
  <c r="AS84" i="17" s="1"/>
  <c r="AK84" i="17"/>
  <c r="AZ84" i="17" s="1"/>
  <c r="CU95" i="17"/>
  <c r="CL95" i="17"/>
  <c r="CJ95" i="17"/>
  <c r="BI95" i="17"/>
  <c r="BB95" i="17"/>
  <c r="BD95" i="17" s="1"/>
  <c r="BA95" i="17"/>
  <c r="AY95" i="17"/>
  <c r="AX95" i="17"/>
  <c r="AR95" i="17"/>
  <c r="AS95" i="17" s="1"/>
  <c r="AK95" i="17"/>
  <c r="AZ95" i="17" s="1"/>
  <c r="CU109" i="17"/>
  <c r="CL109" i="17"/>
  <c r="CJ109" i="17"/>
  <c r="BI109" i="17"/>
  <c r="BB109" i="17"/>
  <c r="BD109" i="17" s="1"/>
  <c r="BA109" i="17"/>
  <c r="BG109" i="17" s="1"/>
  <c r="AY109" i="17"/>
  <c r="AX109" i="17"/>
  <c r="AR109" i="17"/>
  <c r="AS109" i="17" s="1"/>
  <c r="AK109" i="17"/>
  <c r="AW109" i="17" s="1"/>
  <c r="CU70" i="17"/>
  <c r="CL70" i="17"/>
  <c r="CJ70" i="17"/>
  <c r="BI70" i="17"/>
  <c r="BB70" i="17"/>
  <c r="BD70" i="17" s="1"/>
  <c r="BA70" i="17"/>
  <c r="BG70" i="17" s="1"/>
  <c r="AY70" i="17"/>
  <c r="AX70" i="17"/>
  <c r="AR70" i="17"/>
  <c r="AS70" i="17" s="1"/>
  <c r="AK70" i="17"/>
  <c r="CU51" i="17"/>
  <c r="CL51" i="17"/>
  <c r="CJ51" i="17"/>
  <c r="BI51" i="17"/>
  <c r="BB51" i="17"/>
  <c r="BD51" i="17" s="1"/>
  <c r="BA51" i="17"/>
  <c r="BG51" i="17" s="1"/>
  <c r="AY51" i="17"/>
  <c r="AX51" i="17"/>
  <c r="AR51" i="17"/>
  <c r="AS51" i="17" s="1"/>
  <c r="AK51" i="17"/>
  <c r="AZ51" i="17" s="1"/>
  <c r="CU69" i="17"/>
  <c r="CL69" i="17"/>
  <c r="CJ69" i="17"/>
  <c r="BI69" i="17"/>
  <c r="BB69" i="17"/>
  <c r="BD69" i="17" s="1"/>
  <c r="BA69" i="17"/>
  <c r="AY69" i="17"/>
  <c r="AX69" i="17"/>
  <c r="AR69" i="17"/>
  <c r="AS69" i="17" s="1"/>
  <c r="AK69" i="17"/>
  <c r="BF66" i="19" l="1"/>
  <c r="BC56" i="19"/>
  <c r="BC96" i="19"/>
  <c r="AW80" i="19"/>
  <c r="AZ15" i="19"/>
  <c r="BC59" i="19"/>
  <c r="BF110" i="19"/>
  <c r="AW7" i="19"/>
  <c r="BC71" i="19"/>
  <c r="BH40" i="19"/>
  <c r="BC82" i="19"/>
  <c r="BG24" i="19"/>
  <c r="BH103" i="19"/>
  <c r="BH82" i="19"/>
  <c r="AZ111" i="19"/>
  <c r="BG44" i="19"/>
  <c r="BC22" i="19"/>
  <c r="BH59" i="19"/>
  <c r="AW108" i="19"/>
  <c r="BG15" i="19"/>
  <c r="BF62" i="19"/>
  <c r="BF75" i="19"/>
  <c r="BF4" i="19"/>
  <c r="AW96" i="19"/>
  <c r="AZ85" i="19"/>
  <c r="AW107" i="19"/>
  <c r="BF22" i="19"/>
  <c r="AW67" i="19"/>
  <c r="BC95" i="19"/>
  <c r="BF98" i="19"/>
  <c r="BC2" i="19"/>
  <c r="BH107" i="19"/>
  <c r="AZ73" i="19"/>
  <c r="BC78" i="19"/>
  <c r="BH104" i="19"/>
  <c r="BH80" i="19"/>
  <c r="BC75" i="19"/>
  <c r="BD75" i="19"/>
  <c r="AZ77" i="19"/>
  <c r="BC108" i="19"/>
  <c r="BF72" i="19"/>
  <c r="BF91" i="19"/>
  <c r="BG112" i="19"/>
  <c r="BC90" i="19"/>
  <c r="BG60" i="19"/>
  <c r="BF80" i="19"/>
  <c r="BG85" i="19"/>
  <c r="BG65" i="19"/>
  <c r="BC93" i="19"/>
  <c r="AZ43" i="19"/>
  <c r="AW46" i="19"/>
  <c r="AZ35" i="19"/>
  <c r="AZ11" i="19"/>
  <c r="AW36" i="19"/>
  <c r="BC11" i="19"/>
  <c r="AW37" i="19"/>
  <c r="BH47" i="19"/>
  <c r="BC37" i="19"/>
  <c r="BG31" i="19"/>
  <c r="BC20" i="19"/>
  <c r="BC11" i="17"/>
  <c r="BC36" i="17"/>
  <c r="BH91" i="17"/>
  <c r="BH37" i="17"/>
  <c r="BC41" i="17"/>
  <c r="AW28" i="17"/>
  <c r="BC83" i="17"/>
  <c r="BG5" i="17"/>
  <c r="BC94" i="17"/>
  <c r="BC101" i="17"/>
  <c r="BC34" i="17"/>
  <c r="AZ24" i="17"/>
  <c r="BG39" i="17"/>
  <c r="BC54" i="17"/>
  <c r="BG72" i="17"/>
  <c r="AW29" i="17"/>
  <c r="AZ82" i="17"/>
  <c r="BH45" i="17"/>
  <c r="AW94" i="17"/>
  <c r="BD11" i="17"/>
  <c r="BC85" i="17"/>
  <c r="BG63" i="20"/>
  <c r="BC99" i="20"/>
  <c r="BH117" i="20"/>
  <c r="BH50" i="20"/>
  <c r="BH92" i="20"/>
  <c r="BC7" i="20"/>
  <c r="AW37" i="20"/>
  <c r="AZ47" i="20"/>
  <c r="BH49" i="20"/>
  <c r="BH30" i="20"/>
  <c r="BF94" i="20"/>
  <c r="AZ56" i="20"/>
  <c r="BC110" i="20"/>
  <c r="BC44" i="20"/>
  <c r="BC63" i="20"/>
  <c r="BD63" i="20"/>
  <c r="BH106" i="20"/>
  <c r="BC109" i="20"/>
  <c r="BG38" i="20"/>
  <c r="BC118" i="20"/>
  <c r="AZ35" i="20"/>
  <c r="BH27" i="20"/>
  <c r="BF118" i="20"/>
  <c r="BF115" i="20"/>
  <c r="AZ32" i="20"/>
  <c r="AZ26" i="20"/>
  <c r="BG95" i="20"/>
  <c r="BC34" i="20"/>
  <c r="BC97" i="20"/>
  <c r="BG67" i="20"/>
  <c r="AW50" i="20"/>
  <c r="BH96" i="20"/>
  <c r="BF23" i="20"/>
  <c r="BH58" i="20"/>
  <c r="AW49" i="20"/>
  <c r="AZ78" i="20"/>
  <c r="BF79" i="20"/>
  <c r="BC22" i="20"/>
  <c r="AW90" i="20"/>
  <c r="BH107" i="20"/>
  <c r="AW86" i="20"/>
  <c r="BC100" i="20"/>
  <c r="BF29" i="20"/>
  <c r="BH8" i="20"/>
  <c r="AZ75" i="20"/>
  <c r="BH78" i="20"/>
  <c r="BC96" i="20"/>
  <c r="AZ105" i="20"/>
  <c r="BH5" i="20"/>
  <c r="BC11" i="20"/>
  <c r="BH118" i="20"/>
  <c r="BG92" i="20"/>
  <c r="BG51" i="20"/>
  <c r="BH23" i="20"/>
  <c r="BF75" i="20"/>
  <c r="BC77" i="20"/>
  <c r="BC50" i="20"/>
  <c r="BG30" i="20"/>
  <c r="BG5" i="20"/>
  <c r="AW118" i="20"/>
  <c r="BC24" i="20"/>
  <c r="BC51" i="20"/>
  <c r="BC4" i="20"/>
  <c r="BC36" i="20"/>
  <c r="BD50" i="20"/>
  <c r="AZ71" i="20"/>
  <c r="AZ7" i="20"/>
  <c r="BH3" i="20"/>
  <c r="BF6" i="20"/>
  <c r="BG90" i="20"/>
  <c r="BG4" i="20"/>
  <c r="BH46" i="20"/>
  <c r="BC94" i="20"/>
  <c r="BC98" i="20"/>
  <c r="BC88" i="20"/>
  <c r="BG107" i="20"/>
  <c r="AZ44" i="20"/>
  <c r="BH41" i="20"/>
  <c r="AW36" i="20"/>
  <c r="BD77" i="20"/>
  <c r="BC31" i="20"/>
  <c r="BD94" i="20"/>
  <c r="BD118" i="20"/>
  <c r="BF62" i="20"/>
  <c r="BD31" i="20"/>
  <c r="BF43" i="20"/>
  <c r="AZ112" i="20"/>
  <c r="BF10" i="20"/>
  <c r="BG108" i="20"/>
  <c r="BD44" i="20"/>
  <c r="BH37" i="20"/>
  <c r="BC67" i="20"/>
  <c r="AW72" i="20"/>
  <c r="BF34" i="20"/>
  <c r="AW52" i="20"/>
  <c r="BF50" i="20"/>
  <c r="BG96" i="20"/>
  <c r="BC112" i="20"/>
  <c r="BC26" i="20"/>
  <c r="AS118" i="20"/>
  <c r="BC32" i="20"/>
  <c r="BF36" i="20"/>
  <c r="AW77" i="20"/>
  <c r="AW103" i="20"/>
  <c r="AW110" i="20"/>
  <c r="BC86" i="20"/>
  <c r="BH72" i="20"/>
  <c r="AZ42" i="20"/>
  <c r="BC61" i="20"/>
  <c r="BC10" i="20"/>
  <c r="AW91" i="20"/>
  <c r="AW120" i="20"/>
  <c r="BC58" i="20"/>
  <c r="AZ40" i="20"/>
  <c r="BH42" i="20"/>
  <c r="BD61" i="20"/>
  <c r="BC71" i="20"/>
  <c r="BH7" i="20"/>
  <c r="BH6" i="20"/>
  <c r="AW109" i="20"/>
  <c r="AW88" i="20"/>
  <c r="BH40" i="20"/>
  <c r="BG24" i="20"/>
  <c r="BC42" i="20"/>
  <c r="AW39" i="20"/>
  <c r="AZ73" i="20"/>
  <c r="AW25" i="20"/>
  <c r="AS6" i="20"/>
  <c r="BH4" i="20"/>
  <c r="BH100" i="20"/>
  <c r="BH119" i="20"/>
  <c r="BC87" i="20"/>
  <c r="BH111" i="20"/>
  <c r="BC116" i="20"/>
  <c r="BH53" i="20"/>
  <c r="BH36" i="20"/>
  <c r="AZ33" i="20"/>
  <c r="BF71" i="20"/>
  <c r="BC54" i="20"/>
  <c r="AZ31" i="20"/>
  <c r="AZ22" i="20"/>
  <c r="AW97" i="20"/>
  <c r="AW98" i="20"/>
  <c r="BG87" i="20"/>
  <c r="BC2" i="20"/>
  <c r="BH120" i="20"/>
  <c r="AW74" i="20"/>
  <c r="BG65" i="20"/>
  <c r="AW6" i="20"/>
  <c r="BG117" i="20"/>
  <c r="BG106" i="20"/>
  <c r="BC46" i="20"/>
  <c r="BD97" i="20"/>
  <c r="BD109" i="20"/>
  <c r="BC40" i="20"/>
  <c r="AZ29" i="20"/>
  <c r="BD58" i="20"/>
  <c r="BH66" i="20"/>
  <c r="AS23" i="20"/>
  <c r="BC41" i="20"/>
  <c r="BH60" i="20"/>
  <c r="AZ62" i="20"/>
  <c r="BH74" i="20"/>
  <c r="BC64" i="20"/>
  <c r="BC56" i="20"/>
  <c r="BG76" i="20"/>
  <c r="BH38" i="20"/>
  <c r="BH33" i="20"/>
  <c r="AS30" i="20"/>
  <c r="BF35" i="20"/>
  <c r="BC27" i="20"/>
  <c r="BF7" i="20"/>
  <c r="BC3" i="20"/>
  <c r="BH10" i="20"/>
  <c r="AW4" i="20"/>
  <c r="BF97" i="20"/>
  <c r="BF91" i="20"/>
  <c r="BD87" i="20"/>
  <c r="BH2" i="20"/>
  <c r="BF109" i="20"/>
  <c r="BD110" i="20"/>
  <c r="AS4" i="20"/>
  <c r="BH44" i="20"/>
  <c r="BF58" i="20"/>
  <c r="BF47" i="20"/>
  <c r="BC66" i="20"/>
  <c r="BH32" i="20"/>
  <c r="AW23" i="20"/>
  <c r="BC60" i="20"/>
  <c r="BC45" i="20"/>
  <c r="AZ68" i="20"/>
  <c r="BF46" i="20"/>
  <c r="AZ57" i="20"/>
  <c r="BC73" i="20"/>
  <c r="BH12" i="20"/>
  <c r="AW30" i="20"/>
  <c r="AW21" i="20"/>
  <c r="BH28" i="20"/>
  <c r="BD27" i="20"/>
  <c r="BG3" i="20"/>
  <c r="AS10" i="20"/>
  <c r="BH93" i="20"/>
  <c r="BH98" i="20"/>
  <c r="AW8" i="20"/>
  <c r="AW99" i="20"/>
  <c r="BH88" i="20"/>
  <c r="BF110" i="20"/>
  <c r="BH9" i="20"/>
  <c r="BH86" i="20"/>
  <c r="BG45" i="20"/>
  <c r="BG64" i="20"/>
  <c r="BC33" i="20"/>
  <c r="BF27" i="20"/>
  <c r="AZ94" i="20"/>
  <c r="AW10" i="20"/>
  <c r="BF119" i="20"/>
  <c r="BH114" i="20"/>
  <c r="BF56" i="20"/>
  <c r="BC29" i="20"/>
  <c r="BD67" i="20"/>
  <c r="BF42" i="20"/>
  <c r="BF60" i="20"/>
  <c r="AZ55" i="20"/>
  <c r="BH77" i="20"/>
  <c r="AS50" i="20"/>
  <c r="AZ69" i="20"/>
  <c r="AW61" i="20"/>
  <c r="BF73" i="20"/>
  <c r="BC12" i="20"/>
  <c r="BF31" i="20"/>
  <c r="BG27" i="20"/>
  <c r="AS7" i="20"/>
  <c r="BC6" i="20"/>
  <c r="BF112" i="20"/>
  <c r="BC93" i="20"/>
  <c r="BD98" i="20"/>
  <c r="BH105" i="20"/>
  <c r="BC114" i="20"/>
  <c r="AZ113" i="20"/>
  <c r="BH87" i="20"/>
  <c r="BG2" i="20"/>
  <c r="BD88" i="20"/>
  <c r="BC120" i="20"/>
  <c r="BH103" i="20"/>
  <c r="BC104" i="20"/>
  <c r="BD86" i="20"/>
  <c r="BG102" i="20"/>
  <c r="BC48" i="20"/>
  <c r="BF68" i="20"/>
  <c r="BF57" i="20"/>
  <c r="BF25" i="20"/>
  <c r="BH97" i="20"/>
  <c r="BH108" i="20"/>
  <c r="BC105" i="20"/>
  <c r="BH109" i="20"/>
  <c r="BC103" i="20"/>
  <c r="AZ111" i="20"/>
  <c r="AZ34" i="20"/>
  <c r="AW53" i="20"/>
  <c r="AW46" i="20"/>
  <c r="BD36" i="20"/>
  <c r="BH73" i="20"/>
  <c r="BH31" i="20"/>
  <c r="BH21" i="20"/>
  <c r="BC5" i="20"/>
  <c r="AZ10" i="20"/>
  <c r="BH112" i="20"/>
  <c r="AS97" i="20"/>
  <c r="BD105" i="20"/>
  <c r="BG89" i="20"/>
  <c r="BF114" i="20"/>
  <c r="AW87" i="20"/>
  <c r="AS109" i="20"/>
  <c r="BD103" i="20"/>
  <c r="BG48" i="20"/>
  <c r="BC23" i="20"/>
  <c r="BC55" i="20"/>
  <c r="BH89" i="20"/>
  <c r="BC8" i="20"/>
  <c r="BC113" i="20"/>
  <c r="BH116" i="20"/>
  <c r="BC69" i="20"/>
  <c r="BD23" i="20"/>
  <c r="BH52" i="20"/>
  <c r="BH39" i="20"/>
  <c r="BC30" i="20"/>
  <c r="BH54" i="20"/>
  <c r="BG28" i="20"/>
  <c r="BH22" i="20"/>
  <c r="BD8" i="20"/>
  <c r="BG101" i="20"/>
  <c r="AZ100" i="20"/>
  <c r="BC111" i="20"/>
  <c r="BC70" i="20"/>
  <c r="BH26" i="20"/>
  <c r="BF55" i="20"/>
  <c r="BF69" i="20"/>
  <c r="BC117" i="20"/>
  <c r="BH101" i="20"/>
  <c r="BF113" i="20"/>
  <c r="BC106" i="20"/>
  <c r="BD116" i="20"/>
  <c r="AW11" i="20"/>
  <c r="BH47" i="20"/>
  <c r="BH62" i="20"/>
  <c r="BH68" i="20"/>
  <c r="BH75" i="20"/>
  <c r="BC76" i="20"/>
  <c r="BC38" i="20"/>
  <c r="BH57" i="20"/>
  <c r="BG61" i="20"/>
  <c r="BC28" i="20"/>
  <c r="BH35" i="20"/>
  <c r="BH25" i="20"/>
  <c r="BC108" i="20"/>
  <c r="BC89" i="20"/>
  <c r="BC101" i="20"/>
  <c r="BH91" i="20"/>
  <c r="BH90" i="20"/>
  <c r="BG99" i="20"/>
  <c r="BC107" i="20"/>
  <c r="BC92" i="20"/>
  <c r="BG104" i="20"/>
  <c r="BG11" i="20"/>
  <c r="BC102" i="20"/>
  <c r="BC59" i="20"/>
  <c r="BF44" i="20"/>
  <c r="BH67" i="20"/>
  <c r="AZ48" i="20"/>
  <c r="BF32" i="20"/>
  <c r="AZ24" i="20"/>
  <c r="BG42" i="20"/>
  <c r="AZ63" i="20"/>
  <c r="BG26" i="20"/>
  <c r="BG46" i="20"/>
  <c r="AZ64" i="20"/>
  <c r="BC65" i="20"/>
  <c r="BG77" i="20"/>
  <c r="BC79" i="20"/>
  <c r="BH61" i="20"/>
  <c r="AZ12" i="20"/>
  <c r="AZ54" i="20"/>
  <c r="BC43" i="20"/>
  <c r="AZ3" i="20"/>
  <c r="AZ5" i="20"/>
  <c r="AZ96" i="20"/>
  <c r="AZ93" i="20"/>
  <c r="AZ117" i="20"/>
  <c r="BC95" i="20"/>
  <c r="BH99" i="20"/>
  <c r="AZ2" i="20"/>
  <c r="AZ106" i="20"/>
  <c r="BC115" i="20"/>
  <c r="BH104" i="20"/>
  <c r="BH11" i="20"/>
  <c r="BF9" i="20"/>
  <c r="BC119" i="20"/>
  <c r="AW67" i="20"/>
  <c r="BH51" i="20"/>
  <c r="BH45" i="20"/>
  <c r="BH76" i="20"/>
  <c r="BH102" i="20"/>
  <c r="BG58" i="20"/>
  <c r="BG66" i="20"/>
  <c r="AW70" i="20"/>
  <c r="BC53" i="20"/>
  <c r="BG60" i="20"/>
  <c r="BC74" i="20"/>
  <c r="BH65" i="20"/>
  <c r="BC39" i="20"/>
  <c r="BC49" i="20"/>
  <c r="BH79" i="20"/>
  <c r="BC21" i="20"/>
  <c r="AS28" i="20"/>
  <c r="BH43" i="20"/>
  <c r="BH95" i="20"/>
  <c r="BG119" i="20"/>
  <c r="BG114" i="20"/>
  <c r="AS107" i="20"/>
  <c r="AS92" i="20"/>
  <c r="BH115" i="20"/>
  <c r="BG116" i="20"/>
  <c r="BC37" i="20"/>
  <c r="BC72" i="20"/>
  <c r="AW51" i="20"/>
  <c r="AW45" i="20"/>
  <c r="BC52" i="20"/>
  <c r="AW76" i="20"/>
  <c r="BC78" i="20"/>
  <c r="AW38" i="20"/>
  <c r="BF12" i="20"/>
  <c r="BF54" i="20"/>
  <c r="AW28" i="20"/>
  <c r="BF3" i="20"/>
  <c r="BF5" i="20"/>
  <c r="BF96" i="20"/>
  <c r="BF93" i="20"/>
  <c r="BF117" i="20"/>
  <c r="AW108" i="20"/>
  <c r="AW89" i="20"/>
  <c r="AW101" i="20"/>
  <c r="AZ99" i="20"/>
  <c r="BF2" i="20"/>
  <c r="BF106" i="20"/>
  <c r="AW107" i="20"/>
  <c r="AW92" i="20"/>
  <c r="AZ104" i="20"/>
  <c r="AZ11" i="20"/>
  <c r="AW102" i="20"/>
  <c r="BH29" i="20"/>
  <c r="BF53" i="20"/>
  <c r="BH34" i="20"/>
  <c r="BF74" i="20"/>
  <c r="BH55" i="20"/>
  <c r="AW65" i="20"/>
  <c r="BH56" i="20"/>
  <c r="BF39" i="20"/>
  <c r="BF49" i="20"/>
  <c r="AW79" i="20"/>
  <c r="BH69" i="20"/>
  <c r="BH71" i="20"/>
  <c r="BF21" i="20"/>
  <c r="AW43" i="20"/>
  <c r="BH94" i="20"/>
  <c r="AW95" i="20"/>
  <c r="BH113" i="20"/>
  <c r="AW115" i="20"/>
  <c r="BH110" i="20"/>
  <c r="BF37" i="20"/>
  <c r="AW58" i="20"/>
  <c r="BC47" i="20"/>
  <c r="AW66" i="20"/>
  <c r="BH48" i="20"/>
  <c r="BF72" i="20"/>
  <c r="BH24" i="20"/>
  <c r="BH63" i="20"/>
  <c r="BG53" i="20"/>
  <c r="AW60" i="20"/>
  <c r="BC62" i="20"/>
  <c r="BG74" i="20"/>
  <c r="BC68" i="20"/>
  <c r="BH64" i="20"/>
  <c r="BF52" i="20"/>
  <c r="BC75" i="20"/>
  <c r="BG39" i="20"/>
  <c r="BG49" i="20"/>
  <c r="BF78" i="20"/>
  <c r="BC57" i="20"/>
  <c r="BG21" i="20"/>
  <c r="BC35" i="20"/>
  <c r="AW27" i="20"/>
  <c r="BC25" i="20"/>
  <c r="BF98" i="20"/>
  <c r="BF105" i="20"/>
  <c r="BF8" i="20"/>
  <c r="BC91" i="20"/>
  <c r="AW119" i="20"/>
  <c r="BC90" i="20"/>
  <c r="AW114" i="20"/>
  <c r="BF88" i="20"/>
  <c r="BF120" i="20"/>
  <c r="BF103" i="20"/>
  <c r="AW116" i="20"/>
  <c r="BF86" i="20"/>
  <c r="BF40" i="20"/>
  <c r="BG37" i="20"/>
  <c r="BG72" i="20"/>
  <c r="BF41" i="20"/>
  <c r="BG52" i="20"/>
  <c r="BG78" i="20"/>
  <c r="BF33" i="20"/>
  <c r="BF22" i="20"/>
  <c r="BG98" i="20"/>
  <c r="BG105" i="20"/>
  <c r="BG8" i="20"/>
  <c r="BF100" i="20"/>
  <c r="BG88" i="20"/>
  <c r="BG120" i="20"/>
  <c r="BG103" i="20"/>
  <c r="BF111" i="20"/>
  <c r="BG86" i="20"/>
  <c r="BG40" i="20"/>
  <c r="BG41" i="20"/>
  <c r="BG33" i="20"/>
  <c r="BG22" i="20"/>
  <c r="BG100" i="20"/>
  <c r="BG111" i="20"/>
  <c r="AZ76" i="19"/>
  <c r="BH41" i="19"/>
  <c r="BC60" i="19"/>
  <c r="BC97" i="19"/>
  <c r="BF42" i="19"/>
  <c r="AZ23" i="19"/>
  <c r="BF45" i="19"/>
  <c r="BD2" i="19"/>
  <c r="AW16" i="19"/>
  <c r="AW22" i="19"/>
  <c r="BH94" i="19"/>
  <c r="AW110" i="19"/>
  <c r="BF59" i="19"/>
  <c r="AW91" i="19"/>
  <c r="BF104" i="19"/>
  <c r="BG2" i="19"/>
  <c r="BC28" i="19"/>
  <c r="AW17" i="19"/>
  <c r="BH8" i="19"/>
  <c r="BG59" i="19"/>
  <c r="AW70" i="19"/>
  <c r="BH73" i="19"/>
  <c r="AW92" i="19"/>
  <c r="BF23" i="19"/>
  <c r="BD37" i="19"/>
  <c r="BF47" i="19"/>
  <c r="BF7" i="19"/>
  <c r="AZ22" i="19"/>
  <c r="BF8" i="19"/>
  <c r="BF109" i="19"/>
  <c r="BF100" i="19"/>
  <c r="AZ95" i="19"/>
  <c r="BH78" i="19"/>
  <c r="BH99" i="19"/>
  <c r="BG47" i="19"/>
  <c r="BG10" i="19"/>
  <c r="BH16" i="19"/>
  <c r="BH33" i="19"/>
  <c r="BH25" i="19"/>
  <c r="BG8" i="19"/>
  <c r="BC91" i="19"/>
  <c r="AW86" i="19"/>
  <c r="BC13" i="19"/>
  <c r="BH29" i="19"/>
  <c r="AW42" i="19"/>
  <c r="BC26" i="19"/>
  <c r="BG5" i="19"/>
  <c r="BC46" i="19"/>
  <c r="BC3" i="19"/>
  <c r="BC25" i="19"/>
  <c r="BH76" i="19"/>
  <c r="BF58" i="19"/>
  <c r="BH86" i="19"/>
  <c r="AW106" i="19"/>
  <c r="AZ6" i="19"/>
  <c r="BC86" i="19"/>
  <c r="AZ105" i="19"/>
  <c r="AZ2" i="19"/>
  <c r="BH12" i="19"/>
  <c r="BH13" i="19"/>
  <c r="BH24" i="19"/>
  <c r="AW44" i="19"/>
  <c r="AW28" i="19"/>
  <c r="AW94" i="19"/>
  <c r="AW100" i="19"/>
  <c r="AW59" i="19"/>
  <c r="AW102" i="19"/>
  <c r="BC92" i="19"/>
  <c r="AW83" i="19"/>
  <c r="AW69" i="19"/>
  <c r="BC36" i="19"/>
  <c r="BD34" i="19"/>
  <c r="BD46" i="19"/>
  <c r="BC30" i="19"/>
  <c r="AW19" i="19"/>
  <c r="AW20" i="19"/>
  <c r="BC85" i="19"/>
  <c r="BC98" i="19"/>
  <c r="BD28" i="19"/>
  <c r="BC7" i="19"/>
  <c r="BC81" i="19"/>
  <c r="BF87" i="19"/>
  <c r="BH62" i="19"/>
  <c r="AW103" i="19"/>
  <c r="BH90" i="19"/>
  <c r="BC64" i="19"/>
  <c r="AW89" i="19"/>
  <c r="BC6" i="19"/>
  <c r="AW84" i="19"/>
  <c r="BD95" i="19"/>
  <c r="BF92" i="19"/>
  <c r="AZ88" i="19"/>
  <c r="BH63" i="19"/>
  <c r="BC105" i="19"/>
  <c r="BH14" i="19"/>
  <c r="BF43" i="19"/>
  <c r="AW9" i="19"/>
  <c r="AW32" i="19"/>
  <c r="BF41" i="19"/>
  <c r="BH5" i="19"/>
  <c r="AW40" i="19"/>
  <c r="BC33" i="19"/>
  <c r="BC39" i="19"/>
  <c r="BH101" i="19"/>
  <c r="AW65" i="19"/>
  <c r="BF111" i="19"/>
  <c r="BC73" i="19"/>
  <c r="BF6" i="19"/>
  <c r="BF95" i="19"/>
  <c r="AW113" i="19"/>
  <c r="AW63" i="19"/>
  <c r="AW14" i="19"/>
  <c r="BG41" i="19"/>
  <c r="AZ12" i="19"/>
  <c r="BF36" i="19"/>
  <c r="BF30" i="19"/>
  <c r="BH109" i="19"/>
  <c r="BF73" i="19"/>
  <c r="AZ59" i="19"/>
  <c r="BH68" i="19"/>
  <c r="BH79" i="19"/>
  <c r="BH37" i="19"/>
  <c r="BC24" i="19"/>
  <c r="BC47" i="19"/>
  <c r="AW5" i="19"/>
  <c r="BF33" i="19"/>
  <c r="AZ20" i="19"/>
  <c r="BF39" i="19"/>
  <c r="BH66" i="19"/>
  <c r="BF101" i="19"/>
  <c r="AW112" i="19"/>
  <c r="BG73" i="19"/>
  <c r="AW60" i="19"/>
  <c r="AW58" i="19"/>
  <c r="BD91" i="19"/>
  <c r="BC88" i="19"/>
  <c r="BD86" i="19"/>
  <c r="BC83" i="19"/>
  <c r="BH57" i="19"/>
  <c r="BC12" i="19"/>
  <c r="BD11" i="19"/>
  <c r="AZ38" i="19"/>
  <c r="BF16" i="19"/>
  <c r="BG33" i="19"/>
  <c r="AW27" i="19"/>
  <c r="BF25" i="19"/>
  <c r="BC89" i="19"/>
  <c r="BC61" i="19"/>
  <c r="BC9" i="19"/>
  <c r="BC19" i="19"/>
  <c r="BH17" i="19"/>
  <c r="BG25" i="19"/>
  <c r="BC110" i="19"/>
  <c r="BC84" i="19"/>
  <c r="BC38" i="19"/>
  <c r="BC29" i="19"/>
  <c r="AZ66" i="19"/>
  <c r="AW74" i="19"/>
  <c r="BC65" i="19"/>
  <c r="BD84" i="19"/>
  <c r="BG68" i="19"/>
  <c r="BF57" i="19"/>
  <c r="BG79" i="19"/>
  <c r="BC32" i="19"/>
  <c r="BG12" i="19"/>
  <c r="BC15" i="19"/>
  <c r="BC5" i="19"/>
  <c r="AW30" i="19"/>
  <c r="BD38" i="19"/>
  <c r="BF19" i="19"/>
  <c r="AZ3" i="19"/>
  <c r="BD96" i="19"/>
  <c r="BC21" i="19"/>
  <c r="BH67" i="19"/>
  <c r="AW97" i="19"/>
  <c r="BF84" i="19"/>
  <c r="BF113" i="19"/>
  <c r="BF99" i="19"/>
  <c r="BH71" i="19"/>
  <c r="BG57" i="19"/>
  <c r="BH75" i="19"/>
  <c r="BC42" i="19"/>
  <c r="BF32" i="19"/>
  <c r="AZ21" i="19"/>
  <c r="BC48" i="19"/>
  <c r="BC44" i="19"/>
  <c r="BF38" i="19"/>
  <c r="BH27" i="19"/>
  <c r="BH18" i="19"/>
  <c r="AZ4" i="19"/>
  <c r="BF20" i="19"/>
  <c r="BC8" i="19"/>
  <c r="AW39" i="19"/>
  <c r="BF76" i="19"/>
  <c r="BC67" i="19"/>
  <c r="BH96" i="19"/>
  <c r="AW81" i="19"/>
  <c r="BC112" i="19"/>
  <c r="BF107" i="19"/>
  <c r="AW64" i="19"/>
  <c r="BC106" i="19"/>
  <c r="BC58" i="19"/>
  <c r="BG99" i="19"/>
  <c r="BH98" i="19"/>
  <c r="BD42" i="19"/>
  <c r="BH23" i="19"/>
  <c r="BH85" i="19"/>
  <c r="BH92" i="19"/>
  <c r="BH32" i="19"/>
  <c r="AW87" i="19"/>
  <c r="BH65" i="19"/>
  <c r="BH112" i="19"/>
  <c r="BD89" i="19"/>
  <c r="BD106" i="19"/>
  <c r="BD97" i="19"/>
  <c r="BD108" i="19"/>
  <c r="BH58" i="19"/>
  <c r="BH42" i="19"/>
  <c r="AW45" i="19"/>
  <c r="BH2" i="19"/>
  <c r="BH15" i="19"/>
  <c r="AW10" i="19"/>
  <c r="BH38" i="19"/>
  <c r="BH4" i="19"/>
  <c r="AS76" i="19"/>
  <c r="AS66" i="19"/>
  <c r="BH74" i="19"/>
  <c r="BH81" i="19"/>
  <c r="BF70" i="19"/>
  <c r="BF77" i="19"/>
  <c r="BF94" i="19"/>
  <c r="BF103" i="19"/>
  <c r="BC111" i="19"/>
  <c r="AW90" i="19"/>
  <c r="BC100" i="19"/>
  <c r="AS107" i="19"/>
  <c r="BH64" i="19"/>
  <c r="BH89" i="19"/>
  <c r="BH106" i="19"/>
  <c r="BH97" i="19"/>
  <c r="BH108" i="19"/>
  <c r="AZ72" i="19"/>
  <c r="BF102" i="19"/>
  <c r="BC113" i="19"/>
  <c r="AS80" i="19"/>
  <c r="BG88" i="19"/>
  <c r="BF63" i="19"/>
  <c r="AW98" i="19"/>
  <c r="BH83" i="19"/>
  <c r="AW75" i="19"/>
  <c r="BF69" i="19"/>
  <c r="BF14" i="19"/>
  <c r="BC43" i="19"/>
  <c r="AS23" i="19"/>
  <c r="BH9" i="19"/>
  <c r="BG21" i="19"/>
  <c r="BF35" i="19"/>
  <c r="AW24" i="19"/>
  <c r="BH28" i="19"/>
  <c r="AW47" i="19"/>
  <c r="BH46" i="19"/>
  <c r="BH11" i="19"/>
  <c r="BF40" i="19"/>
  <c r="BG3" i="19"/>
  <c r="AZ31" i="19"/>
  <c r="BF17" i="19"/>
  <c r="AW33" i="19"/>
  <c r="BF18" i="19"/>
  <c r="AW25" i="19"/>
  <c r="AW8" i="19"/>
  <c r="BH60" i="19"/>
  <c r="BD81" i="19"/>
  <c r="BD64" i="19"/>
  <c r="BH84" i="19"/>
  <c r="BH95" i="19"/>
  <c r="BH91" i="19"/>
  <c r="BD83" i="19"/>
  <c r="AZ62" i="19"/>
  <c r="AZ101" i="19"/>
  <c r="AZ109" i="19"/>
  <c r="BF82" i="19"/>
  <c r="BF56" i="19"/>
  <c r="BF61" i="19"/>
  <c r="BF78" i="19"/>
  <c r="BH88" i="19"/>
  <c r="AZ68" i="19"/>
  <c r="AZ99" i="19"/>
  <c r="BF71" i="19"/>
  <c r="AZ57" i="19"/>
  <c r="BF93" i="19"/>
  <c r="AZ104" i="19"/>
  <c r="AZ79" i="19"/>
  <c r="BH21" i="19"/>
  <c r="AZ41" i="19"/>
  <c r="BF48" i="19"/>
  <c r="BF26" i="19"/>
  <c r="BF13" i="19"/>
  <c r="BH3" i="19"/>
  <c r="BG18" i="19"/>
  <c r="BF29" i="19"/>
  <c r="BG29" i="19"/>
  <c r="BH30" i="19"/>
  <c r="BH19" i="19"/>
  <c r="BH70" i="19"/>
  <c r="BH77" i="19"/>
  <c r="BG82" i="19"/>
  <c r="BH102" i="19"/>
  <c r="BG78" i="19"/>
  <c r="BG71" i="19"/>
  <c r="BH69" i="19"/>
  <c r="BH35" i="19"/>
  <c r="BG13" i="19"/>
  <c r="BF67" i="19"/>
  <c r="BF96" i="19"/>
  <c r="BC87" i="19"/>
  <c r="AS94" i="19"/>
  <c r="AS103" i="19"/>
  <c r="BC72" i="19"/>
  <c r="BH56" i="19"/>
  <c r="BH61" i="19"/>
  <c r="AS63" i="19"/>
  <c r="BF86" i="19"/>
  <c r="BH93" i="19"/>
  <c r="AS14" i="19"/>
  <c r="BF37" i="19"/>
  <c r="BC45" i="19"/>
  <c r="BH48" i="19"/>
  <c r="BH26" i="19"/>
  <c r="BC10" i="19"/>
  <c r="AS40" i="19"/>
  <c r="BC31" i="19"/>
  <c r="AS17" i="19"/>
  <c r="BH6" i="19"/>
  <c r="BH44" i="19"/>
  <c r="BG67" i="19"/>
  <c r="BG96" i="19"/>
  <c r="BC62" i="19"/>
  <c r="BC101" i="19"/>
  <c r="BC109" i="19"/>
  <c r="BH111" i="19"/>
  <c r="BH100" i="19"/>
  <c r="BH113" i="19"/>
  <c r="BC68" i="19"/>
  <c r="BC99" i="19"/>
  <c r="BG86" i="19"/>
  <c r="BC57" i="19"/>
  <c r="BC104" i="19"/>
  <c r="BC79" i="19"/>
  <c r="BH43" i="19"/>
  <c r="BG37" i="19"/>
  <c r="BC41" i="19"/>
  <c r="BH36" i="19"/>
  <c r="BH7" i="19"/>
  <c r="BH22" i="19"/>
  <c r="BH20" i="19"/>
  <c r="BH110" i="19"/>
  <c r="AW82" i="19"/>
  <c r="AW56" i="19"/>
  <c r="AW61" i="19"/>
  <c r="AW78" i="19"/>
  <c r="AW71" i="19"/>
  <c r="AW93" i="19"/>
  <c r="AW48" i="19"/>
  <c r="AW26" i="19"/>
  <c r="AW13" i="19"/>
  <c r="BC4" i="19"/>
  <c r="AW29" i="19"/>
  <c r="BH39" i="19"/>
  <c r="BC76" i="19"/>
  <c r="BC66" i="19"/>
  <c r="BH87" i="19"/>
  <c r="BC107" i="19"/>
  <c r="BH72" i="19"/>
  <c r="BC80" i="19"/>
  <c r="BC23" i="19"/>
  <c r="BH45" i="19"/>
  <c r="BH10" i="19"/>
  <c r="BC16" i="19"/>
  <c r="BH31" i="19"/>
  <c r="BC27" i="19"/>
  <c r="BC74" i="19"/>
  <c r="AZ82" i="19"/>
  <c r="BF90" i="19"/>
  <c r="AZ56" i="19"/>
  <c r="AZ61" i="19"/>
  <c r="AZ78" i="19"/>
  <c r="AZ71" i="19"/>
  <c r="AZ93" i="19"/>
  <c r="AZ48" i="19"/>
  <c r="AZ26" i="19"/>
  <c r="AZ13" i="19"/>
  <c r="AZ29" i="19"/>
  <c r="BF74" i="19"/>
  <c r="BF81" i="19"/>
  <c r="BC70" i="19"/>
  <c r="BC77" i="19"/>
  <c r="BC94" i="19"/>
  <c r="BC103" i="19"/>
  <c r="BF64" i="19"/>
  <c r="BF89" i="19"/>
  <c r="BF106" i="19"/>
  <c r="BF97" i="19"/>
  <c r="BF108" i="19"/>
  <c r="BC102" i="19"/>
  <c r="BC63" i="19"/>
  <c r="BF83" i="19"/>
  <c r="BC69" i="19"/>
  <c r="BC14" i="19"/>
  <c r="BF9" i="19"/>
  <c r="BC35" i="19"/>
  <c r="BF28" i="19"/>
  <c r="BF46" i="19"/>
  <c r="BF11" i="19"/>
  <c r="BC40" i="19"/>
  <c r="BG16" i="19"/>
  <c r="BC17" i="19"/>
  <c r="BG27" i="19"/>
  <c r="BC10" i="17"/>
  <c r="AW39" i="17"/>
  <c r="BC40" i="17"/>
  <c r="BH5" i="17"/>
  <c r="BH74" i="17"/>
  <c r="BH60" i="17"/>
  <c r="BC68" i="17"/>
  <c r="BC35" i="17"/>
  <c r="BC4" i="17"/>
  <c r="BC82" i="17"/>
  <c r="BF55" i="17"/>
  <c r="AW49" i="17"/>
  <c r="AW42" i="17"/>
  <c r="BG27" i="17"/>
  <c r="BH3" i="17"/>
  <c r="AW98" i="17"/>
  <c r="AW91" i="17"/>
  <c r="AZ22" i="17"/>
  <c r="BC39" i="17"/>
  <c r="BH25" i="17"/>
  <c r="BF68" i="17"/>
  <c r="AW3" i="17"/>
  <c r="BC60" i="17"/>
  <c r="BH54" i="17"/>
  <c r="BH49" i="17"/>
  <c r="BC49" i="17"/>
  <c r="BC52" i="17"/>
  <c r="BC104" i="17"/>
  <c r="BC86" i="17"/>
  <c r="BH23" i="17"/>
  <c r="BD41" i="17"/>
  <c r="AW71" i="17"/>
  <c r="BG80" i="17"/>
  <c r="BH35" i="17"/>
  <c r="BC20" i="17"/>
  <c r="BG106" i="17"/>
  <c r="AW86" i="17"/>
  <c r="AW11" i="17"/>
  <c r="AW34" i="17"/>
  <c r="BH58" i="17"/>
  <c r="BC92" i="17"/>
  <c r="AW19" i="17"/>
  <c r="BC69" i="17"/>
  <c r="BC102" i="17"/>
  <c r="BH16" i="17"/>
  <c r="BC22" i="17"/>
  <c r="BH108" i="17"/>
  <c r="AW69" i="17"/>
  <c r="AW51" i="17"/>
  <c r="AW95" i="17"/>
  <c r="AW84" i="17"/>
  <c r="AZ73" i="17"/>
  <c r="BC61" i="17"/>
  <c r="BG99" i="17"/>
  <c r="AW111" i="17"/>
  <c r="BH29" i="17"/>
  <c r="BG10" i="17"/>
  <c r="BD83" i="17"/>
  <c r="BH68" i="17"/>
  <c r="BC105" i="17"/>
  <c r="BF41" i="17"/>
  <c r="BC42" i="17"/>
  <c r="BG50" i="17"/>
  <c r="AW56" i="17"/>
  <c r="AW46" i="17"/>
  <c r="AS3" i="17"/>
  <c r="BG88" i="17"/>
  <c r="AZ15" i="17"/>
  <c r="BH112" i="17"/>
  <c r="BF53" i="17"/>
  <c r="BF79" i="17"/>
  <c r="BG8" i="17"/>
  <c r="BG103" i="17"/>
  <c r="BF107" i="17"/>
  <c r="AW40" i="17"/>
  <c r="AW68" i="17"/>
  <c r="BG105" i="17"/>
  <c r="BF19" i="17"/>
  <c r="BH9" i="17"/>
  <c r="BC73" i="17"/>
  <c r="BD60" i="17"/>
  <c r="BC28" i="17"/>
  <c r="AZ25" i="17"/>
  <c r="BC87" i="17"/>
  <c r="BD35" i="17"/>
  <c r="BH69" i="17"/>
  <c r="AZ109" i="17"/>
  <c r="BH95" i="17"/>
  <c r="BH17" i="17"/>
  <c r="BF11" i="17"/>
  <c r="BH56" i="17"/>
  <c r="BH6" i="17"/>
  <c r="BC71" i="17"/>
  <c r="BH100" i="17"/>
  <c r="BD15" i="17"/>
  <c r="BF102" i="17"/>
  <c r="BG85" i="17"/>
  <c r="BH55" i="17"/>
  <c r="BC12" i="17"/>
  <c r="AW87" i="17"/>
  <c r="BH27" i="17"/>
  <c r="BG9" i="17"/>
  <c r="BC56" i="17"/>
  <c r="BF69" i="17"/>
  <c r="BC51" i="17"/>
  <c r="BF70" i="17"/>
  <c r="BC95" i="17"/>
  <c r="BC84" i="17"/>
  <c r="BD71" i="17"/>
  <c r="AZ52" i="17"/>
  <c r="BC111" i="17"/>
  <c r="AW41" i="17"/>
  <c r="BC44" i="17"/>
  <c r="AS27" i="17"/>
  <c r="BF6" i="17"/>
  <c r="BH7" i="17"/>
  <c r="BH20" i="17"/>
  <c r="BH21" i="17"/>
  <c r="BC47" i="17"/>
  <c r="BC98" i="17"/>
  <c r="BH52" i="17"/>
  <c r="BC16" i="17"/>
  <c r="BH18" i="17"/>
  <c r="AW12" i="17"/>
  <c r="AW92" i="17"/>
  <c r="BG6" i="17"/>
  <c r="BC21" i="17"/>
  <c r="BD98" i="17"/>
  <c r="BH107" i="17"/>
  <c r="BH31" i="17"/>
  <c r="BH32" i="17"/>
  <c r="BH87" i="17"/>
  <c r="BC72" i="17"/>
  <c r="BC80" i="17"/>
  <c r="BH79" i="17"/>
  <c r="AS107" i="17"/>
  <c r="BC75" i="17"/>
  <c r="BC48" i="17"/>
  <c r="BF37" i="17"/>
  <c r="AS83" i="17"/>
  <c r="BC30" i="17"/>
  <c r="AS5" i="17"/>
  <c r="BD18" i="17"/>
  <c r="BF21" i="17"/>
  <c r="AW4" i="17"/>
  <c r="BG89" i="17"/>
  <c r="BC74" i="17"/>
  <c r="BC109" i="17"/>
  <c r="AW77" i="17"/>
  <c r="BG81" i="17"/>
  <c r="BD52" i="17"/>
  <c r="BG90" i="17"/>
  <c r="BC100" i="17"/>
  <c r="BH15" i="17"/>
  <c r="BG112" i="17"/>
  <c r="BH53" i="17"/>
  <c r="AW60" i="17"/>
  <c r="BC8" i="17"/>
  <c r="BC24" i="17"/>
  <c r="BH104" i="17"/>
  <c r="BG37" i="17"/>
  <c r="BH22" i="17"/>
  <c r="AW83" i="17"/>
  <c r="BH94" i="17"/>
  <c r="BG18" i="17"/>
  <c r="BG93" i="17"/>
  <c r="BG58" i="17"/>
  <c r="BF49" i="17"/>
  <c r="BC26" i="17"/>
  <c r="AW44" i="17"/>
  <c r="AW75" i="17"/>
  <c r="AW35" i="17"/>
  <c r="BF56" i="17"/>
  <c r="BC43" i="17"/>
  <c r="BG7" i="17"/>
  <c r="BF97" i="17"/>
  <c r="BG21" i="17"/>
  <c r="BD47" i="17"/>
  <c r="AW59" i="17"/>
  <c r="BG52" i="17"/>
  <c r="BG101" i="17"/>
  <c r="AZ78" i="17"/>
  <c r="BF96" i="17"/>
  <c r="AW104" i="17"/>
  <c r="AW16" i="17"/>
  <c r="BC106" i="17"/>
  <c r="BG38" i="17"/>
  <c r="BF30" i="17"/>
  <c r="AZ86" i="17"/>
  <c r="BH11" i="17"/>
  <c r="BC25" i="17"/>
  <c r="BH40" i="17"/>
  <c r="AW54" i="17"/>
  <c r="BF13" i="17"/>
  <c r="AW23" i="17"/>
  <c r="BH41" i="17"/>
  <c r="BG49" i="17"/>
  <c r="BG45" i="17"/>
  <c r="BH19" i="17"/>
  <c r="BG56" i="17"/>
  <c r="BG47" i="17"/>
  <c r="BH98" i="17"/>
  <c r="BF95" i="17"/>
  <c r="BG100" i="17"/>
  <c r="BH78" i="17"/>
  <c r="BF24" i="17"/>
  <c r="AW108" i="17"/>
  <c r="AW31" i="17"/>
  <c r="BC32" i="17"/>
  <c r="AZ33" i="17"/>
  <c r="BG26" i="17"/>
  <c r="BH42" i="17"/>
  <c r="BC19" i="17"/>
  <c r="BG43" i="17"/>
  <c r="BH4" i="17"/>
  <c r="BC70" i="17"/>
  <c r="BG95" i="17"/>
  <c r="BH77" i="17"/>
  <c r="BC57" i="17"/>
  <c r="BH28" i="17"/>
  <c r="BH30" i="17"/>
  <c r="BH12" i="17"/>
  <c r="BH33" i="17"/>
  <c r="BH44" i="17"/>
  <c r="BH59" i="17"/>
  <c r="BC99" i="17"/>
  <c r="BH24" i="17"/>
  <c r="AZ16" i="17"/>
  <c r="AZ54" i="17"/>
  <c r="BH75" i="17"/>
  <c r="BC50" i="17"/>
  <c r="BC46" i="17"/>
  <c r="AZ6" i="17"/>
  <c r="BC3" i="17"/>
  <c r="AW70" i="17"/>
  <c r="BC77" i="17"/>
  <c r="BC89" i="17"/>
  <c r="BG78" i="17"/>
  <c r="BC17" i="17"/>
  <c r="AW57" i="17"/>
  <c r="AW48" i="17"/>
  <c r="BC112" i="17"/>
  <c r="AS24" i="17"/>
  <c r="BD28" i="17"/>
  <c r="AW30" i="17"/>
  <c r="BC93" i="17"/>
  <c r="AS55" i="17"/>
  <c r="AW74" i="17"/>
  <c r="BC58" i="17"/>
  <c r="BG44" i="17"/>
  <c r="BC97" i="17"/>
  <c r="AS79" i="17"/>
  <c r="BF77" i="17"/>
  <c r="BH73" i="17"/>
  <c r="AZ61" i="17"/>
  <c r="BC90" i="17"/>
  <c r="BF17" i="17"/>
  <c r="BD85" i="17"/>
  <c r="BH82" i="17"/>
  <c r="BG104" i="17"/>
  <c r="BC38" i="17"/>
  <c r="BH39" i="17"/>
  <c r="BF86" i="17"/>
  <c r="BC108" i="17"/>
  <c r="BG33" i="17"/>
  <c r="BH34" i="17"/>
  <c r="BH92" i="17"/>
  <c r="BG36" i="17"/>
  <c r="AZ9" i="17"/>
  <c r="BF3" i="17"/>
  <c r="AW21" i="17"/>
  <c r="BH110" i="17"/>
  <c r="BH61" i="17"/>
  <c r="AZ76" i="17"/>
  <c r="BH96" i="17"/>
  <c r="AZ107" i="17"/>
  <c r="BC31" i="17"/>
  <c r="BH13" i="17"/>
  <c r="BG69" i="17"/>
  <c r="BH70" i="17"/>
  <c r="BD73" i="17"/>
  <c r="BH76" i="17"/>
  <c r="AZ81" i="17"/>
  <c r="BH57" i="17"/>
  <c r="AS96" i="17"/>
  <c r="BD82" i="17"/>
  <c r="BF83" i="17"/>
  <c r="BH86" i="17"/>
  <c r="AZ18" i="17"/>
  <c r="AS68" i="17"/>
  <c r="BD31" i="17"/>
  <c r="BD105" i="17"/>
  <c r="AS13" i="17"/>
  <c r="AZ7" i="17"/>
  <c r="BC14" i="17"/>
  <c r="BD17" i="17"/>
  <c r="AW85" i="17"/>
  <c r="BG60" i="17"/>
  <c r="AS104" i="17"/>
  <c r="AS106" i="17"/>
  <c r="BD39" i="17"/>
  <c r="BD94" i="17"/>
  <c r="BD108" i="17"/>
  <c r="BG54" i="17"/>
  <c r="BG12" i="17"/>
  <c r="BD34" i="17"/>
  <c r="AW105" i="17"/>
  <c r="BG92" i="17"/>
  <c r="BD49" i="17"/>
  <c r="AW26" i="17"/>
  <c r="BD19" i="17"/>
  <c r="BG35" i="17"/>
  <c r="BD56" i="17"/>
  <c r="AW43" i="17"/>
  <c r="AW14" i="17"/>
  <c r="BD21" i="17"/>
  <c r="AW47" i="17"/>
  <c r="BH72" i="17"/>
  <c r="BH80" i="17"/>
  <c r="BH88" i="17"/>
  <c r="BH99" i="17"/>
  <c r="BH89" i="17"/>
  <c r="BH90" i="17"/>
  <c r="BH101" i="17"/>
  <c r="BH102" i="17"/>
  <c r="BG17" i="17"/>
  <c r="BC96" i="17"/>
  <c r="AW53" i="17"/>
  <c r="BC79" i="17"/>
  <c r="AS60" i="17"/>
  <c r="BH8" i="17"/>
  <c r="BH103" i="17"/>
  <c r="BF28" i="17"/>
  <c r="BC107" i="17"/>
  <c r="AW37" i="17"/>
  <c r="BH38" i="17"/>
  <c r="BH10" i="17"/>
  <c r="BG94" i="17"/>
  <c r="BG108" i="17"/>
  <c r="BF25" i="17"/>
  <c r="BC5" i="17"/>
  <c r="BH93" i="17"/>
  <c r="BF31" i="17"/>
  <c r="BC55" i="17"/>
  <c r="BG34" i="17"/>
  <c r="BC13" i="17"/>
  <c r="BH36" i="17"/>
  <c r="BC27" i="17"/>
  <c r="BH50" i="17"/>
  <c r="AS35" i="17"/>
  <c r="BH97" i="17"/>
  <c r="BF98" i="17"/>
  <c r="BF51" i="17"/>
  <c r="BF109" i="17"/>
  <c r="BF84" i="17"/>
  <c r="BF71" i="17"/>
  <c r="BF111" i="17"/>
  <c r="BF48" i="17"/>
  <c r="BC29" i="17"/>
  <c r="BG28" i="17"/>
  <c r="BF16" i="17"/>
  <c r="BC91" i="17"/>
  <c r="BG25" i="17"/>
  <c r="BG31" i="17"/>
  <c r="BF74" i="17"/>
  <c r="BC23" i="17"/>
  <c r="BF42" i="17"/>
  <c r="BF75" i="17"/>
  <c r="BC2" i="17"/>
  <c r="BF46" i="17"/>
  <c r="BF20" i="17"/>
  <c r="BG98" i="17"/>
  <c r="BC59" i="17"/>
  <c r="AZ69" i="17"/>
  <c r="AZ70" i="17"/>
  <c r="AW72" i="17"/>
  <c r="AW80" i="17"/>
  <c r="AW88" i="17"/>
  <c r="BC76" i="17"/>
  <c r="AW99" i="17"/>
  <c r="BC81" i="17"/>
  <c r="AW89" i="17"/>
  <c r="AW90" i="17"/>
  <c r="AW101" i="17"/>
  <c r="AW102" i="17"/>
  <c r="BC78" i="17"/>
  <c r="AZ57" i="17"/>
  <c r="AZ112" i="17"/>
  <c r="AW8" i="17"/>
  <c r="AW103" i="17"/>
  <c r="AZ104" i="17"/>
  <c r="BG16" i="17"/>
  <c r="AZ106" i="17"/>
  <c r="AW38" i="17"/>
  <c r="AW10" i="17"/>
  <c r="AZ40" i="17"/>
  <c r="AW93" i="17"/>
  <c r="AZ32" i="17"/>
  <c r="BC33" i="17"/>
  <c r="BG74" i="17"/>
  <c r="AZ58" i="17"/>
  <c r="AW36" i="17"/>
  <c r="BG42" i="17"/>
  <c r="AZ44" i="17"/>
  <c r="BG75" i="17"/>
  <c r="AZ87" i="17"/>
  <c r="AW50" i="17"/>
  <c r="BC45" i="17"/>
  <c r="BC9" i="17"/>
  <c r="BC7" i="17"/>
  <c r="AW97" i="17"/>
  <c r="BG20" i="17"/>
  <c r="AZ4" i="17"/>
  <c r="BH51" i="17"/>
  <c r="BH109" i="17"/>
  <c r="BH84" i="17"/>
  <c r="BH71" i="17"/>
  <c r="BF110" i="17"/>
  <c r="AW17" i="17"/>
  <c r="BH111" i="17"/>
  <c r="BH48" i="17"/>
  <c r="BF29" i="17"/>
  <c r="BF91" i="17"/>
  <c r="BF23" i="17"/>
  <c r="BH46" i="17"/>
  <c r="BF59" i="17"/>
  <c r="BF73" i="17"/>
  <c r="BF61" i="17"/>
  <c r="BF76" i="17"/>
  <c r="BF81" i="17"/>
  <c r="BF52" i="17"/>
  <c r="BF100" i="17"/>
  <c r="BF15" i="17"/>
  <c r="BF78" i="17"/>
  <c r="BG29" i="17"/>
  <c r="BF82" i="17"/>
  <c r="BG91" i="17"/>
  <c r="BF22" i="17"/>
  <c r="BF18" i="17"/>
  <c r="BF33" i="17"/>
  <c r="BG23" i="17"/>
  <c r="BF45" i="17"/>
  <c r="BF9" i="17"/>
  <c r="BF7" i="17"/>
  <c r="BG59" i="17"/>
  <c r="AZ72" i="17"/>
  <c r="AZ80" i="17"/>
  <c r="AZ88" i="17"/>
  <c r="AZ99" i="17"/>
  <c r="AZ89" i="17"/>
  <c r="AZ90" i="17"/>
  <c r="AZ101" i="17"/>
  <c r="AZ102" i="17"/>
  <c r="AZ8" i="17"/>
  <c r="AZ103" i="17"/>
  <c r="AZ38" i="17"/>
  <c r="AZ10" i="17"/>
  <c r="AZ93" i="17"/>
  <c r="AZ36" i="17"/>
  <c r="AZ50" i="17"/>
  <c r="AZ97" i="17"/>
  <c r="AW96" i="17"/>
  <c r="BC53" i="17"/>
  <c r="AW79" i="17"/>
  <c r="BC37" i="17"/>
  <c r="AW5" i="17"/>
  <c r="AW55" i="17"/>
  <c r="AW13" i="17"/>
  <c r="AW27" i="17"/>
  <c r="BC6" i="17"/>
  <c r="BF57" i="17"/>
  <c r="BF112" i="17"/>
  <c r="BF40" i="17"/>
  <c r="BF32" i="17"/>
  <c r="BF58" i="17"/>
  <c r="BF44" i="17"/>
  <c r="BF87" i="17"/>
  <c r="BF4" i="17"/>
  <c r="BH85" i="17"/>
  <c r="BH105" i="17"/>
  <c r="BH26" i="17"/>
  <c r="BH43" i="17"/>
  <c r="BH47" i="17"/>
  <c r="BG4" i="17"/>
  <c r="CH122" i="11" l="1"/>
  <c r="CH83" i="11"/>
  <c r="CH45" i="11"/>
  <c r="CH14" i="11"/>
  <c r="CW120" i="11" l="1"/>
  <c r="CT120" i="11"/>
  <c r="CI120" i="11"/>
  <c r="BI120" i="11"/>
  <c r="BB120" i="11"/>
  <c r="BD120" i="11" s="1"/>
  <c r="BA120" i="11"/>
  <c r="AY120" i="11"/>
  <c r="AX120" i="11"/>
  <c r="AR120" i="11"/>
  <c r="AS120" i="11" s="1"/>
  <c r="AK120" i="11"/>
  <c r="AW120" i="11" s="1"/>
  <c r="CT81" i="11"/>
  <c r="CQ81" i="11"/>
  <c r="CK81" i="11"/>
  <c r="CI81" i="11"/>
  <c r="BI81" i="11"/>
  <c r="BB81" i="11"/>
  <c r="BD81" i="11" s="1"/>
  <c r="BA81" i="11"/>
  <c r="BF81" i="11" s="1"/>
  <c r="AZ81" i="11"/>
  <c r="AY81" i="11"/>
  <c r="AX81" i="11"/>
  <c r="AS81" i="11"/>
  <c r="AR81" i="11"/>
  <c r="AK81" i="11"/>
  <c r="CT119" i="11"/>
  <c r="CQ119" i="11"/>
  <c r="CO119" i="11"/>
  <c r="CK119" i="11"/>
  <c r="CI119" i="11"/>
  <c r="BI119" i="11"/>
  <c r="BB119" i="11"/>
  <c r="BA119" i="11"/>
  <c r="BG119" i="11" s="1"/>
  <c r="AY119" i="11"/>
  <c r="AX119" i="11"/>
  <c r="AR119" i="11"/>
  <c r="AS119" i="11" s="1"/>
  <c r="AK119" i="11"/>
  <c r="AZ119" i="11" s="1"/>
  <c r="CT12" i="11"/>
  <c r="CK12" i="11"/>
  <c r="CI12" i="11"/>
  <c r="BI12" i="11"/>
  <c r="BB12" i="11"/>
  <c r="BA12" i="11"/>
  <c r="AY12" i="11"/>
  <c r="AX12" i="11"/>
  <c r="AR12" i="11"/>
  <c r="AS12" i="11" s="1"/>
  <c r="AK12" i="11"/>
  <c r="AZ12" i="11" s="1"/>
  <c r="CT43" i="11"/>
  <c r="CK43" i="11"/>
  <c r="CI43" i="11"/>
  <c r="BI43" i="11"/>
  <c r="BB43" i="11"/>
  <c r="BA43" i="11"/>
  <c r="BG43" i="11" s="1"/>
  <c r="AY43" i="11"/>
  <c r="AX43" i="11"/>
  <c r="AR43" i="11"/>
  <c r="AK43" i="11"/>
  <c r="AZ43" i="11" s="1"/>
  <c r="CW118" i="11"/>
  <c r="CT118" i="11"/>
  <c r="CK118" i="11"/>
  <c r="CI118" i="11"/>
  <c r="BI118" i="11"/>
  <c r="BB118" i="11"/>
  <c r="BD118" i="11" s="1"/>
  <c r="BA118" i="11"/>
  <c r="AY118" i="11"/>
  <c r="AX118" i="11"/>
  <c r="AR118" i="11"/>
  <c r="AS118" i="11" s="1"/>
  <c r="AK118" i="11"/>
  <c r="AZ118" i="11" s="1"/>
  <c r="CT11" i="11"/>
  <c r="CK11" i="11"/>
  <c r="CI11" i="11"/>
  <c r="BI11" i="11"/>
  <c r="BB11" i="11"/>
  <c r="BD11" i="11" s="1"/>
  <c r="BA11" i="11"/>
  <c r="BG11" i="11" s="1"/>
  <c r="AY11" i="11"/>
  <c r="AX11" i="11"/>
  <c r="AR11" i="11"/>
  <c r="AK11" i="11"/>
  <c r="AZ11" i="11" s="1"/>
  <c r="CT10" i="11"/>
  <c r="CQ10" i="11"/>
  <c r="CK10" i="11"/>
  <c r="CI10" i="11"/>
  <c r="BI10" i="11"/>
  <c r="BB10" i="11"/>
  <c r="BD10" i="11" s="1"/>
  <c r="BA10" i="11"/>
  <c r="BG10" i="11" s="1"/>
  <c r="AY10" i="11"/>
  <c r="AX10" i="11"/>
  <c r="AR10" i="11"/>
  <c r="CT9" i="11"/>
  <c r="CK9" i="11"/>
  <c r="CI9" i="11"/>
  <c r="BI9" i="11"/>
  <c r="BB9" i="11"/>
  <c r="BD9" i="11" s="1"/>
  <c r="BA9" i="11"/>
  <c r="BF9" i="11" s="1"/>
  <c r="AY9" i="11"/>
  <c r="AX9" i="11"/>
  <c r="AR9" i="11"/>
  <c r="AS9" i="11" s="1"/>
  <c r="AK9" i="11"/>
  <c r="AW9" i="11" s="1"/>
  <c r="CT117" i="11"/>
  <c r="CK117" i="11"/>
  <c r="CI117" i="11"/>
  <c r="BI117" i="11"/>
  <c r="BB117" i="11"/>
  <c r="BD117" i="11" s="1"/>
  <c r="BA117" i="11"/>
  <c r="BF117" i="11" s="1"/>
  <c r="AY117" i="11"/>
  <c r="AX117" i="11"/>
  <c r="AR117" i="11"/>
  <c r="AS117" i="11" s="1"/>
  <c r="AK117" i="11"/>
  <c r="AZ117" i="11" s="1"/>
  <c r="CW80" i="11"/>
  <c r="CT80" i="11"/>
  <c r="CK80" i="11"/>
  <c r="CI80" i="11"/>
  <c r="BI80" i="11"/>
  <c r="BB80" i="11"/>
  <c r="BD80" i="11" s="1"/>
  <c r="BA80" i="11"/>
  <c r="BF80" i="11" s="1"/>
  <c r="AY80" i="11"/>
  <c r="AX80" i="11"/>
  <c r="AR80" i="11"/>
  <c r="AS80" i="11" s="1"/>
  <c r="AK80" i="11"/>
  <c r="CW116" i="11"/>
  <c r="CT116" i="11"/>
  <c r="CK116" i="11"/>
  <c r="CI116" i="11"/>
  <c r="BI116" i="11"/>
  <c r="BB116" i="11"/>
  <c r="BA116" i="11"/>
  <c r="AY116" i="11"/>
  <c r="AX116" i="11"/>
  <c r="AR116" i="11"/>
  <c r="AS116" i="11" s="1"/>
  <c r="AK116" i="11"/>
  <c r="AZ116" i="11" s="1"/>
  <c r="CT115" i="11"/>
  <c r="CO115" i="11"/>
  <c r="CK115" i="11"/>
  <c r="CI115" i="11"/>
  <c r="BI115" i="11"/>
  <c r="BB115" i="11"/>
  <c r="BD115" i="11" s="1"/>
  <c r="BA115" i="11"/>
  <c r="BF115" i="11" s="1"/>
  <c r="AY115" i="11"/>
  <c r="AX115" i="11"/>
  <c r="AK115" i="11"/>
  <c r="AZ115" i="11" s="1"/>
  <c r="CW79" i="11"/>
  <c r="CT79" i="11"/>
  <c r="CK79" i="11"/>
  <c r="CI79" i="11"/>
  <c r="BI79" i="11"/>
  <c r="BB79" i="11"/>
  <c r="BD79" i="11" s="1"/>
  <c r="BA79" i="11"/>
  <c r="BF79" i="11" s="1"/>
  <c r="AY79" i="11"/>
  <c r="AX79" i="11"/>
  <c r="AR79" i="11"/>
  <c r="AS79" i="11" s="1"/>
  <c r="AK79" i="11"/>
  <c r="AZ79" i="11" s="1"/>
  <c r="CW114" i="11"/>
  <c r="CT114" i="11"/>
  <c r="CK114" i="11"/>
  <c r="CI114" i="11"/>
  <c r="BI114" i="11"/>
  <c r="BB114" i="11"/>
  <c r="BD114" i="11" s="1"/>
  <c r="BA114" i="11"/>
  <c r="BF114" i="11" s="1"/>
  <c r="AY114" i="11"/>
  <c r="AX114" i="11"/>
  <c r="AR114" i="11"/>
  <c r="AS114" i="11" s="1"/>
  <c r="AK114" i="11"/>
  <c r="CW78" i="11"/>
  <c r="CT78" i="11"/>
  <c r="CK78" i="11"/>
  <c r="CI78" i="11"/>
  <c r="BI78" i="11"/>
  <c r="BB78" i="11"/>
  <c r="BA78" i="11"/>
  <c r="AY78" i="11"/>
  <c r="AX78" i="11"/>
  <c r="AR78" i="11"/>
  <c r="AS78" i="11" s="1"/>
  <c r="AK78" i="11"/>
  <c r="AZ78" i="11" s="1"/>
  <c r="CW113" i="11"/>
  <c r="CT113" i="11"/>
  <c r="CO113" i="11"/>
  <c r="CK113" i="11"/>
  <c r="CI113" i="11"/>
  <c r="BI113" i="11"/>
  <c r="BB113" i="11"/>
  <c r="BD113" i="11" s="1"/>
  <c r="BA113" i="11"/>
  <c r="BG113" i="11" s="1"/>
  <c r="AY113" i="11"/>
  <c r="AX113" i="11"/>
  <c r="AR113" i="11"/>
  <c r="AS113" i="11" s="1"/>
  <c r="AK113" i="11"/>
  <c r="AW113" i="11" s="1"/>
  <c r="CW112" i="11"/>
  <c r="CT112" i="11"/>
  <c r="CK112" i="11"/>
  <c r="CI112" i="11"/>
  <c r="BI112" i="11"/>
  <c r="BB112" i="11"/>
  <c r="BD112" i="11" s="1"/>
  <c r="BA112" i="11"/>
  <c r="AY112" i="11"/>
  <c r="AX112" i="11"/>
  <c r="AR112" i="11"/>
  <c r="AS112" i="11" s="1"/>
  <c r="AK112" i="11"/>
  <c r="AW112" i="11" s="1"/>
  <c r="CT111" i="11"/>
  <c r="CK111" i="11"/>
  <c r="CI111" i="11"/>
  <c r="BI111" i="11"/>
  <c r="BB111" i="11"/>
  <c r="BD111" i="11" s="1"/>
  <c r="BA111" i="11"/>
  <c r="BG111" i="11" s="1"/>
  <c r="AZ111" i="11"/>
  <c r="AY111" i="11"/>
  <c r="AX111" i="11"/>
  <c r="AR111" i="11"/>
  <c r="AS111" i="11" s="1"/>
  <c r="AK111" i="11"/>
  <c r="AW111" i="11" s="1"/>
  <c r="CT110" i="11"/>
  <c r="CQ110" i="11"/>
  <c r="CO110" i="11"/>
  <c r="CK110" i="11"/>
  <c r="CI110" i="11"/>
  <c r="BI110" i="11"/>
  <c r="BB110" i="11"/>
  <c r="BD110" i="11" s="1"/>
  <c r="BA110" i="11"/>
  <c r="BF110" i="11" s="1"/>
  <c r="AY110" i="11"/>
  <c r="AX110" i="11"/>
  <c r="AR110" i="11"/>
  <c r="AS110" i="11" s="1"/>
  <c r="AK110" i="11"/>
  <c r="CW109" i="11"/>
  <c r="CT109" i="11"/>
  <c r="CK109" i="11"/>
  <c r="CI109" i="11"/>
  <c r="BI109" i="11"/>
  <c r="BB109" i="11"/>
  <c r="BA109" i="11"/>
  <c r="AZ109" i="11"/>
  <c r="AY109" i="11"/>
  <c r="AX109" i="11"/>
  <c r="AS109" i="11"/>
  <c r="AR109" i="11"/>
  <c r="AK109" i="11"/>
  <c r="AW109" i="11" s="1"/>
  <c r="CW42" i="11"/>
  <c r="CT42" i="11"/>
  <c r="CK42" i="11"/>
  <c r="CI42" i="11"/>
  <c r="BI42" i="11"/>
  <c r="BB42" i="11"/>
  <c r="BD42" i="11" s="1"/>
  <c r="BA42" i="11"/>
  <c r="BG42" i="11" s="1"/>
  <c r="AY42" i="11"/>
  <c r="AX42" i="11"/>
  <c r="AR42" i="11"/>
  <c r="AK42" i="11"/>
  <c r="AZ42" i="11" s="1"/>
  <c r="CT8" i="11"/>
  <c r="CK8" i="11"/>
  <c r="CI8" i="11"/>
  <c r="BI8" i="11"/>
  <c r="BB8" i="11"/>
  <c r="BD8" i="11" s="1"/>
  <c r="BA8" i="11"/>
  <c r="BG8" i="11" s="1"/>
  <c r="AY8" i="11"/>
  <c r="AX8" i="11"/>
  <c r="AR8" i="11"/>
  <c r="AS8" i="11" s="1"/>
  <c r="AK8" i="11"/>
  <c r="AZ8" i="11" s="1"/>
  <c r="CW108" i="11"/>
  <c r="CT108" i="11"/>
  <c r="CK108" i="11"/>
  <c r="CI108" i="11"/>
  <c r="BI108" i="11"/>
  <c r="BB108" i="11"/>
  <c r="BD108" i="11" s="1"/>
  <c r="BA108" i="11"/>
  <c r="AY108" i="11"/>
  <c r="AX108" i="11"/>
  <c r="AR108" i="11"/>
  <c r="AS108" i="11" s="1"/>
  <c r="AK108" i="11"/>
  <c r="CW77" i="11"/>
  <c r="CT77" i="11"/>
  <c r="CK77" i="11"/>
  <c r="CI77" i="11"/>
  <c r="BI77" i="11"/>
  <c r="BB77" i="11"/>
  <c r="BD77" i="11" s="1"/>
  <c r="BA77" i="11"/>
  <c r="BF77" i="11" s="1"/>
  <c r="AY77" i="11"/>
  <c r="AX77" i="11"/>
  <c r="AR77" i="11"/>
  <c r="AS77" i="11" s="1"/>
  <c r="AK77" i="11"/>
  <c r="AW77" i="11" s="1"/>
  <c r="CW107" i="11"/>
  <c r="CT107" i="11"/>
  <c r="CK107" i="11"/>
  <c r="CI107" i="11"/>
  <c r="BI107" i="11"/>
  <c r="BB107" i="11"/>
  <c r="BD107" i="11" s="1"/>
  <c r="BA107" i="11"/>
  <c r="BF107" i="11" s="1"/>
  <c r="AY107" i="11"/>
  <c r="AX107" i="11"/>
  <c r="AR107" i="11"/>
  <c r="AS107" i="11" s="1"/>
  <c r="AK107" i="11"/>
  <c r="CW76" i="11"/>
  <c r="CT76" i="11"/>
  <c r="CK76" i="11"/>
  <c r="CI76" i="11"/>
  <c r="BI76" i="11"/>
  <c r="BB76" i="11"/>
  <c r="BD76" i="11" s="1"/>
  <c r="BA76" i="11"/>
  <c r="BF76" i="11" s="1"/>
  <c r="AY76" i="11"/>
  <c r="AX76" i="11"/>
  <c r="AR76" i="11"/>
  <c r="AS76" i="11" s="1"/>
  <c r="AK76" i="11"/>
  <c r="CW75" i="11"/>
  <c r="CT75" i="11"/>
  <c r="CK75" i="11"/>
  <c r="CI75" i="11"/>
  <c r="BI75" i="11"/>
  <c r="BB75" i="11"/>
  <c r="BA75" i="11"/>
  <c r="AY75" i="11"/>
  <c r="AX75" i="11"/>
  <c r="AR75" i="11"/>
  <c r="AS75" i="11" s="1"/>
  <c r="AK75" i="11"/>
  <c r="AZ75" i="11" s="1"/>
  <c r="CW74" i="11"/>
  <c r="CT74" i="11"/>
  <c r="CK74" i="11"/>
  <c r="CI74" i="11"/>
  <c r="BI74" i="11"/>
  <c r="BB74" i="11"/>
  <c r="BD74" i="11" s="1"/>
  <c r="BA74" i="11"/>
  <c r="BG74" i="11" s="1"/>
  <c r="AY74" i="11"/>
  <c r="AX74" i="11"/>
  <c r="AR74" i="11"/>
  <c r="AK74" i="11"/>
  <c r="AZ74" i="11" s="1"/>
  <c r="CW106" i="11"/>
  <c r="CT106" i="11"/>
  <c r="CK106" i="11"/>
  <c r="CI106" i="11"/>
  <c r="BI106" i="11"/>
  <c r="BB106" i="11"/>
  <c r="BD106" i="11" s="1"/>
  <c r="BA106" i="11"/>
  <c r="BG106" i="11" s="1"/>
  <c r="AY106" i="11"/>
  <c r="AX106" i="11"/>
  <c r="AR106" i="11"/>
  <c r="AS106" i="11" s="1"/>
  <c r="AK106" i="11"/>
  <c r="AW106" i="11" s="1"/>
  <c r="CT73" i="11"/>
  <c r="CK73" i="11"/>
  <c r="CI73" i="11"/>
  <c r="BI73" i="11"/>
  <c r="BG73" i="11"/>
  <c r="BB73" i="11"/>
  <c r="BD73" i="11" s="1"/>
  <c r="BA73" i="11"/>
  <c r="AY73" i="11"/>
  <c r="AX73" i="11"/>
  <c r="AR73" i="11"/>
  <c r="AS73" i="11" s="1"/>
  <c r="AK73" i="11"/>
  <c r="AW73" i="11" s="1"/>
  <c r="CW72" i="11"/>
  <c r="CT72" i="11"/>
  <c r="CK72" i="11"/>
  <c r="CI72" i="11"/>
  <c r="BI72" i="11"/>
  <c r="BB72" i="11"/>
  <c r="BD72" i="11" s="1"/>
  <c r="BA72" i="11"/>
  <c r="AY72" i="11"/>
  <c r="AX72" i="11"/>
  <c r="AR72" i="11"/>
  <c r="AS72" i="11" s="1"/>
  <c r="AK72" i="11"/>
  <c r="AW72" i="11" s="1"/>
  <c r="CT41" i="11"/>
  <c r="CK41" i="11"/>
  <c r="CI41" i="11"/>
  <c r="BI41" i="11"/>
  <c r="BG41" i="11"/>
  <c r="BF41" i="11"/>
  <c r="BB41" i="11"/>
  <c r="BD41" i="11" s="1"/>
  <c r="BA41" i="11"/>
  <c r="AY41" i="11"/>
  <c r="AX41" i="11"/>
  <c r="AR41" i="11"/>
  <c r="AS41" i="11" s="1"/>
  <c r="AK41" i="11"/>
  <c r="AW41" i="11" s="1"/>
  <c r="CW40" i="11"/>
  <c r="CT40" i="11"/>
  <c r="CK40" i="11"/>
  <c r="CI40" i="11"/>
  <c r="BI40" i="11"/>
  <c r="BG40" i="11"/>
  <c r="BB40" i="11"/>
  <c r="BD40" i="11" s="1"/>
  <c r="BA40" i="11"/>
  <c r="BF40" i="11" s="1"/>
  <c r="AY40" i="11"/>
  <c r="AX40" i="11"/>
  <c r="AR40" i="11"/>
  <c r="AS40" i="11" s="1"/>
  <c r="AK40" i="11"/>
  <c r="AW40" i="11" s="1"/>
  <c r="CT39" i="11"/>
  <c r="CK39" i="11"/>
  <c r="CI39" i="11"/>
  <c r="BI39" i="11"/>
  <c r="BB39" i="11"/>
  <c r="BD39" i="11" s="1"/>
  <c r="BA39" i="11"/>
  <c r="BF39" i="11" s="1"/>
  <c r="AY39" i="11"/>
  <c r="AX39" i="11"/>
  <c r="AR39" i="11"/>
  <c r="AS39" i="11" s="1"/>
  <c r="AK39" i="11"/>
  <c r="AZ39" i="11" s="1"/>
  <c r="CW71" i="11"/>
  <c r="CT71" i="11"/>
  <c r="CK71" i="11"/>
  <c r="CI71" i="11"/>
  <c r="BI71" i="11"/>
  <c r="BB71" i="11"/>
  <c r="BD71" i="11" s="1"/>
  <c r="BA71" i="11"/>
  <c r="BF71" i="11" s="1"/>
  <c r="AY71" i="11"/>
  <c r="AX71" i="11"/>
  <c r="AR71" i="11"/>
  <c r="AS71" i="11" s="1"/>
  <c r="AK71" i="11"/>
  <c r="CT38" i="11"/>
  <c r="CK38" i="11"/>
  <c r="CI38" i="11"/>
  <c r="BI38" i="11"/>
  <c r="BB38" i="11"/>
  <c r="BD38" i="11" s="1"/>
  <c r="BA38" i="11"/>
  <c r="AY38" i="11"/>
  <c r="AX38" i="11"/>
  <c r="AR38" i="11"/>
  <c r="AS38" i="11" s="1"/>
  <c r="AK38" i="11"/>
  <c r="AZ38" i="11" s="1"/>
  <c r="CW70" i="11"/>
  <c r="CT70" i="11"/>
  <c r="CK70" i="11"/>
  <c r="CI70" i="11"/>
  <c r="BI70" i="11"/>
  <c r="BB70" i="11"/>
  <c r="BA70" i="11"/>
  <c r="BF70" i="11" s="1"/>
  <c r="AY70" i="11"/>
  <c r="AX70" i="11"/>
  <c r="AR70" i="11"/>
  <c r="AS70" i="11" s="1"/>
  <c r="AK70" i="11"/>
  <c r="AZ70" i="11" s="1"/>
  <c r="CW69" i="11"/>
  <c r="CT69" i="11"/>
  <c r="CK69" i="11"/>
  <c r="CI69" i="11"/>
  <c r="BI69" i="11"/>
  <c r="BB69" i="11"/>
  <c r="BD69" i="11" s="1"/>
  <c r="BA69" i="11"/>
  <c r="AY69" i="11"/>
  <c r="AX69" i="11"/>
  <c r="AR69" i="11"/>
  <c r="AS69" i="11" s="1"/>
  <c r="AK69" i="11"/>
  <c r="AZ69" i="11" s="1"/>
  <c r="CW37" i="11"/>
  <c r="CT37" i="11"/>
  <c r="CK37" i="11"/>
  <c r="CI37" i="11"/>
  <c r="BI37" i="11"/>
  <c r="BB37" i="11"/>
  <c r="BD37" i="11" s="1"/>
  <c r="BA37" i="11"/>
  <c r="BG37" i="11" s="1"/>
  <c r="AY37" i="11"/>
  <c r="AX37" i="11"/>
  <c r="AW37" i="11"/>
  <c r="AR37" i="11"/>
  <c r="AS37" i="11" s="1"/>
  <c r="AK37" i="11"/>
  <c r="CW105" i="11"/>
  <c r="CT105" i="11"/>
  <c r="CK105" i="11"/>
  <c r="CI105" i="11"/>
  <c r="BI105" i="11"/>
  <c r="BB105" i="11"/>
  <c r="BD105" i="11" s="1"/>
  <c r="BA105" i="11"/>
  <c r="AY105" i="11"/>
  <c r="AX105" i="11"/>
  <c r="AR105" i="11"/>
  <c r="AS105" i="11" s="1"/>
  <c r="AK105" i="11"/>
  <c r="AW105" i="11" s="1"/>
  <c r="CT104" i="11"/>
  <c r="CQ104" i="11"/>
  <c r="CO104" i="11"/>
  <c r="CK104" i="11"/>
  <c r="CI104" i="11"/>
  <c r="BI104" i="11"/>
  <c r="BB104" i="11"/>
  <c r="BD104" i="11" s="1"/>
  <c r="BA104" i="11"/>
  <c r="BF104" i="11" s="1"/>
  <c r="AZ104" i="11"/>
  <c r="AY104" i="11"/>
  <c r="AX104" i="11"/>
  <c r="AW104" i="11"/>
  <c r="CW103" i="11"/>
  <c r="CT103" i="11"/>
  <c r="CK103" i="11"/>
  <c r="CI103" i="11"/>
  <c r="BI103" i="11"/>
  <c r="BB103" i="11"/>
  <c r="BD103" i="11" s="1"/>
  <c r="BA103" i="11"/>
  <c r="AY103" i="11"/>
  <c r="AX103" i="11"/>
  <c r="AR103" i="11"/>
  <c r="AS103" i="11" s="1"/>
  <c r="AK103" i="11"/>
  <c r="AZ103" i="11" s="1"/>
  <c r="CW102" i="11"/>
  <c r="CT102" i="11"/>
  <c r="CK102" i="11"/>
  <c r="CI102" i="11"/>
  <c r="BI102" i="11"/>
  <c r="BB102" i="11"/>
  <c r="BD102" i="11" s="1"/>
  <c r="BA102" i="11"/>
  <c r="BG102" i="11" s="1"/>
  <c r="AY102" i="11"/>
  <c r="AX102" i="11"/>
  <c r="AR102" i="11"/>
  <c r="AS102" i="11" s="1"/>
  <c r="AK102" i="11"/>
  <c r="AW102" i="11" s="1"/>
  <c r="CW68" i="11"/>
  <c r="CT68" i="11"/>
  <c r="CK68" i="11"/>
  <c r="CI68" i="11"/>
  <c r="BI68" i="11"/>
  <c r="BB68" i="11"/>
  <c r="BD68" i="11" s="1"/>
  <c r="BA68" i="11"/>
  <c r="AY68" i="11"/>
  <c r="AX68" i="11"/>
  <c r="AR68" i="11"/>
  <c r="AS68" i="11" s="1"/>
  <c r="AK68" i="11"/>
  <c r="AW68" i="11" s="1"/>
  <c r="CT7" i="11"/>
  <c r="CK7" i="11"/>
  <c r="CI7" i="11"/>
  <c r="BI7" i="11"/>
  <c r="BB7" i="11"/>
  <c r="BD7" i="11" s="1"/>
  <c r="BA7" i="11"/>
  <c r="BG7" i="11" s="1"/>
  <c r="AY7" i="11"/>
  <c r="AX7" i="11"/>
  <c r="AR7" i="11"/>
  <c r="AS7" i="11" s="1"/>
  <c r="AK7" i="11"/>
  <c r="AW7" i="11" s="1"/>
  <c r="CT101" i="11"/>
  <c r="CK101" i="11"/>
  <c r="CI101" i="11"/>
  <c r="BI101" i="11"/>
  <c r="BB101" i="11"/>
  <c r="BD101" i="11" s="1"/>
  <c r="BA101" i="11"/>
  <c r="BF101" i="11" s="1"/>
  <c r="AY101" i="11"/>
  <c r="AX101" i="11"/>
  <c r="AR101" i="11"/>
  <c r="AS101" i="11" s="1"/>
  <c r="AK101" i="11"/>
  <c r="AW101" i="11" s="1"/>
  <c r="CW100" i="11"/>
  <c r="CT100" i="11"/>
  <c r="CQ100" i="11"/>
  <c r="CK100" i="11"/>
  <c r="CI100" i="11"/>
  <c r="BI100" i="11"/>
  <c r="BB100" i="11"/>
  <c r="BD100" i="11" s="1"/>
  <c r="BA100" i="11"/>
  <c r="AY100" i="11"/>
  <c r="AX100" i="11"/>
  <c r="AR100" i="11"/>
  <c r="AS100" i="11" s="1"/>
  <c r="AK100" i="11"/>
  <c r="AZ100" i="11" s="1"/>
  <c r="CT67" i="11"/>
  <c r="CK67" i="11"/>
  <c r="CI67" i="11"/>
  <c r="BI67" i="11"/>
  <c r="BB67" i="11"/>
  <c r="BD67" i="11" s="1"/>
  <c r="BA67" i="11"/>
  <c r="BF67" i="11" s="1"/>
  <c r="AY67" i="11"/>
  <c r="AX67" i="11"/>
  <c r="AR67" i="11"/>
  <c r="AS67" i="11" s="1"/>
  <c r="AK67" i="11"/>
  <c r="CT36" i="11"/>
  <c r="CK36" i="11"/>
  <c r="CI36" i="11"/>
  <c r="BI36" i="11"/>
  <c r="BB36" i="11"/>
  <c r="BA36" i="11"/>
  <c r="AY36" i="11"/>
  <c r="AX36" i="11"/>
  <c r="AR36" i="11"/>
  <c r="AS36" i="11" s="1"/>
  <c r="AK36" i="11"/>
  <c r="AW36" i="11" s="1"/>
  <c r="CT35" i="11"/>
  <c r="CK35" i="11"/>
  <c r="CI35" i="11"/>
  <c r="BI35" i="11"/>
  <c r="BB35" i="11"/>
  <c r="BD35" i="11" s="1"/>
  <c r="BA35" i="11"/>
  <c r="BF35" i="11" s="1"/>
  <c r="AY35" i="11"/>
  <c r="AX35" i="11"/>
  <c r="AR35" i="11"/>
  <c r="AS35" i="11" s="1"/>
  <c r="AK35" i="11"/>
  <c r="CT34" i="11"/>
  <c r="CK34" i="11"/>
  <c r="CI34" i="11"/>
  <c r="BI34" i="11"/>
  <c r="BB34" i="11"/>
  <c r="BD34" i="11" s="1"/>
  <c r="BA34" i="11"/>
  <c r="AY34" i="11"/>
  <c r="AX34" i="11"/>
  <c r="AR34" i="11"/>
  <c r="AS34" i="11" s="1"/>
  <c r="AK34" i="11"/>
  <c r="AZ34" i="11" s="1"/>
  <c r="CT6" i="11"/>
  <c r="CK6" i="11"/>
  <c r="CI6" i="11"/>
  <c r="BI6" i="11"/>
  <c r="BB6" i="11"/>
  <c r="BD6" i="11" s="1"/>
  <c r="BA6" i="11"/>
  <c r="BF6" i="11" s="1"/>
  <c r="AY6" i="11"/>
  <c r="AX6" i="11"/>
  <c r="AR6" i="11"/>
  <c r="AS6" i="11" s="1"/>
  <c r="AK6" i="11"/>
  <c r="CW33" i="11"/>
  <c r="CT33" i="11"/>
  <c r="CK33" i="11"/>
  <c r="CI33" i="11"/>
  <c r="BI33" i="11"/>
  <c r="BB33" i="11"/>
  <c r="BA33" i="11"/>
  <c r="AY33" i="11"/>
  <c r="AX33" i="11"/>
  <c r="AW33" i="11"/>
  <c r="AR33" i="11"/>
  <c r="AS33" i="11" s="1"/>
  <c r="AK33" i="11"/>
  <c r="AZ33" i="11" s="1"/>
  <c r="CT5" i="11"/>
  <c r="CK5" i="11"/>
  <c r="CI5" i="11"/>
  <c r="BI5" i="11"/>
  <c r="BB5" i="11"/>
  <c r="BA5" i="11"/>
  <c r="BF5" i="11" s="1"/>
  <c r="AY5" i="11"/>
  <c r="AX5" i="11"/>
  <c r="AR5" i="11"/>
  <c r="AS5" i="11" s="1"/>
  <c r="AK5" i="11"/>
  <c r="AZ5" i="11" s="1"/>
  <c r="CW32" i="11"/>
  <c r="CT32" i="11"/>
  <c r="CK32" i="11"/>
  <c r="CI32" i="11"/>
  <c r="BI32" i="11"/>
  <c r="BB32" i="11"/>
  <c r="BD32" i="11" s="1"/>
  <c r="BA32" i="11"/>
  <c r="AY32" i="11"/>
  <c r="AX32" i="11"/>
  <c r="AR32" i="11"/>
  <c r="AS32" i="11" s="1"/>
  <c r="AK32" i="11"/>
  <c r="AZ32" i="11" s="1"/>
  <c r="CT66" i="11"/>
  <c r="CK66" i="11"/>
  <c r="CI66" i="11"/>
  <c r="BI66" i="11"/>
  <c r="BB66" i="11"/>
  <c r="BD66" i="11" s="1"/>
  <c r="BA66" i="11"/>
  <c r="BG66" i="11" s="1"/>
  <c r="AY66" i="11"/>
  <c r="AX66" i="11"/>
  <c r="AR66" i="11"/>
  <c r="AK66" i="11"/>
  <c r="AZ66" i="11" s="1"/>
  <c r="CW99" i="11"/>
  <c r="CT99" i="11"/>
  <c r="CK99" i="11"/>
  <c r="CI99" i="11"/>
  <c r="BI99" i="11"/>
  <c r="BB99" i="11"/>
  <c r="BA99" i="11"/>
  <c r="BG99" i="11" s="1"/>
  <c r="AY99" i="11"/>
  <c r="AX99" i="11"/>
  <c r="AR99" i="11"/>
  <c r="AS99" i="11" s="1"/>
  <c r="AK99" i="11"/>
  <c r="AW99" i="11" s="1"/>
  <c r="CW31" i="11"/>
  <c r="CT31" i="11"/>
  <c r="CK31" i="11"/>
  <c r="CI31" i="11"/>
  <c r="BI31" i="11"/>
  <c r="BB31" i="11"/>
  <c r="BD31" i="11" s="1"/>
  <c r="BA31" i="11"/>
  <c r="BF31" i="11" s="1"/>
  <c r="AY31" i="11"/>
  <c r="AX31" i="11"/>
  <c r="AR31" i="11"/>
  <c r="AS31" i="11" s="1"/>
  <c r="AK31" i="11"/>
  <c r="AW31" i="11" s="1"/>
  <c r="CT30" i="11"/>
  <c r="CK30" i="11"/>
  <c r="CI30" i="11"/>
  <c r="BI30" i="11"/>
  <c r="BB30" i="11"/>
  <c r="BD30" i="11" s="1"/>
  <c r="BA30" i="11"/>
  <c r="AY30" i="11"/>
  <c r="AX30" i="11"/>
  <c r="AR30" i="11"/>
  <c r="AS30" i="11" s="1"/>
  <c r="AK30" i="11"/>
  <c r="AW30" i="11" s="1"/>
  <c r="CT98" i="11"/>
  <c r="CK98" i="11"/>
  <c r="CI98" i="11"/>
  <c r="BI98" i="11"/>
  <c r="BB98" i="11"/>
  <c r="BD98" i="11" s="1"/>
  <c r="BA98" i="11"/>
  <c r="BF98" i="11" s="1"/>
  <c r="AY98" i="11"/>
  <c r="AX98" i="11"/>
  <c r="AR98" i="11"/>
  <c r="AS98" i="11" s="1"/>
  <c r="AK98" i="11"/>
  <c r="AW98" i="11" s="1"/>
  <c r="CT4" i="11"/>
  <c r="CK4" i="11"/>
  <c r="CI4" i="11"/>
  <c r="BI4" i="11"/>
  <c r="BB4" i="11"/>
  <c r="BD4" i="11" s="1"/>
  <c r="BA4" i="11"/>
  <c r="AY4" i="11"/>
  <c r="AX4" i="11"/>
  <c r="AR4" i="11"/>
  <c r="AS4" i="11" s="1"/>
  <c r="AK4" i="11"/>
  <c r="AW4" i="11" s="1"/>
  <c r="CT3" i="11"/>
  <c r="CK3" i="11"/>
  <c r="CI3" i="11"/>
  <c r="BI3" i="11"/>
  <c r="BB3" i="11"/>
  <c r="BD3" i="11" s="1"/>
  <c r="BA3" i="11"/>
  <c r="BF3" i="11" s="1"/>
  <c r="AY3" i="11"/>
  <c r="AX3" i="11"/>
  <c r="AR3" i="11"/>
  <c r="AS3" i="11" s="1"/>
  <c r="AK3" i="11"/>
  <c r="AW3" i="11" s="1"/>
  <c r="CT65" i="11"/>
  <c r="CK65" i="11"/>
  <c r="CI65" i="11"/>
  <c r="BI65" i="11"/>
  <c r="BB65" i="11"/>
  <c r="BD65" i="11" s="1"/>
  <c r="BA65" i="11"/>
  <c r="AY65" i="11"/>
  <c r="AX65" i="11"/>
  <c r="AR65" i="11"/>
  <c r="AS65" i="11" s="1"/>
  <c r="AK65" i="11"/>
  <c r="AW65" i="11" s="1"/>
  <c r="CT97" i="11"/>
  <c r="CK97" i="11"/>
  <c r="CI97" i="11"/>
  <c r="BI97" i="11"/>
  <c r="BF97" i="11"/>
  <c r="BB97" i="11"/>
  <c r="BD97" i="11" s="1"/>
  <c r="BA97" i="11"/>
  <c r="BG97" i="11" s="1"/>
  <c r="AZ97" i="11"/>
  <c r="AY97" i="11"/>
  <c r="AX97" i="11"/>
  <c r="AR97" i="11"/>
  <c r="AS97" i="11" s="1"/>
  <c r="AK97" i="11"/>
  <c r="AW97" i="11" s="1"/>
  <c r="CT64" i="11"/>
  <c r="CK64" i="11"/>
  <c r="CI64" i="11"/>
  <c r="BI64" i="11"/>
  <c r="BB64" i="11"/>
  <c r="BD64" i="11" s="1"/>
  <c r="BA64" i="11"/>
  <c r="AY64" i="11"/>
  <c r="AX64" i="11"/>
  <c r="AR64" i="11"/>
  <c r="AS64" i="11" s="1"/>
  <c r="AK64" i="11"/>
  <c r="AW64" i="11" s="1"/>
  <c r="CT63" i="11"/>
  <c r="CK63" i="11"/>
  <c r="CI63" i="11"/>
  <c r="BI63" i="11"/>
  <c r="BB63" i="11"/>
  <c r="BD63" i="11" s="1"/>
  <c r="BA63" i="11"/>
  <c r="BF63" i="11" s="1"/>
  <c r="AY63" i="11"/>
  <c r="AX63" i="11"/>
  <c r="AR63" i="11"/>
  <c r="AS63" i="11" s="1"/>
  <c r="AK63" i="11"/>
  <c r="AW63" i="11" s="1"/>
  <c r="CT29" i="11"/>
  <c r="CK29" i="11"/>
  <c r="CI29" i="11"/>
  <c r="BI29" i="11"/>
  <c r="BB29" i="11"/>
  <c r="BD29" i="11" s="1"/>
  <c r="BA29" i="11"/>
  <c r="AY29" i="11"/>
  <c r="AX29" i="11"/>
  <c r="AR29" i="11"/>
  <c r="AS29" i="11" s="1"/>
  <c r="AK29" i="11"/>
  <c r="AW29" i="11" s="1"/>
  <c r="CT96" i="11"/>
  <c r="CK96" i="11"/>
  <c r="CI96" i="11"/>
  <c r="BI96" i="11"/>
  <c r="BB96" i="11"/>
  <c r="BD96" i="11" s="1"/>
  <c r="BA96" i="11"/>
  <c r="BF96" i="11" s="1"/>
  <c r="AY96" i="11"/>
  <c r="AX96" i="11"/>
  <c r="AR96" i="11"/>
  <c r="AS96" i="11" s="1"/>
  <c r="AK96" i="11"/>
  <c r="AW96" i="11" s="1"/>
  <c r="CT2" i="11"/>
  <c r="CK2" i="11"/>
  <c r="CI2" i="11"/>
  <c r="BI2" i="11"/>
  <c r="BB2" i="11"/>
  <c r="BD2" i="11" s="1"/>
  <c r="BA2" i="11"/>
  <c r="AY2" i="11"/>
  <c r="AX2" i="11"/>
  <c r="AR2" i="11"/>
  <c r="AS2" i="11" s="1"/>
  <c r="AK2" i="11"/>
  <c r="AW2" i="11" s="1"/>
  <c r="CT62" i="11"/>
  <c r="CK62" i="11"/>
  <c r="CI62" i="11"/>
  <c r="BI62" i="11"/>
  <c r="BB62" i="11"/>
  <c r="BD62" i="11" s="1"/>
  <c r="BA62" i="11"/>
  <c r="BG62" i="11" s="1"/>
  <c r="AY62" i="11"/>
  <c r="AX62" i="11"/>
  <c r="AR62" i="11"/>
  <c r="AK62" i="11"/>
  <c r="AW62" i="11" s="1"/>
  <c r="CW61" i="11"/>
  <c r="CT61" i="11"/>
  <c r="CK61" i="11"/>
  <c r="CI61" i="11"/>
  <c r="BI61" i="11"/>
  <c r="BB61" i="11"/>
  <c r="BD61" i="11" s="1"/>
  <c r="BA61" i="11"/>
  <c r="BG61" i="11" s="1"/>
  <c r="AY61" i="11"/>
  <c r="AX61" i="11"/>
  <c r="AR61" i="11"/>
  <c r="AS61" i="11" s="1"/>
  <c r="AK61" i="11"/>
  <c r="AW61" i="11" s="1"/>
  <c r="CT60" i="11"/>
  <c r="CK60" i="11"/>
  <c r="CI60" i="11"/>
  <c r="BI60" i="11"/>
  <c r="BB60" i="11"/>
  <c r="BD60" i="11" s="1"/>
  <c r="BA60" i="11"/>
  <c r="BF60" i="11" s="1"/>
  <c r="AZ60" i="11"/>
  <c r="AY60" i="11"/>
  <c r="AX60" i="11"/>
  <c r="AR60" i="11"/>
  <c r="AS60" i="11" s="1"/>
  <c r="AK60" i="11"/>
  <c r="CW95" i="11"/>
  <c r="CT95" i="11"/>
  <c r="CK95" i="11"/>
  <c r="CI95" i="11"/>
  <c r="BI95" i="11"/>
  <c r="BB95" i="11"/>
  <c r="BD95" i="11" s="1"/>
  <c r="BA95" i="11"/>
  <c r="BF95" i="11" s="1"/>
  <c r="AY95" i="11"/>
  <c r="AX95" i="11"/>
  <c r="AR95" i="11"/>
  <c r="AS95" i="11" s="1"/>
  <c r="AK95" i="11"/>
  <c r="CT28" i="11"/>
  <c r="CK28" i="11"/>
  <c r="CI28" i="11"/>
  <c r="BI28" i="11"/>
  <c r="BB28" i="11"/>
  <c r="BA28" i="11"/>
  <c r="AY28" i="11"/>
  <c r="AX28" i="11"/>
  <c r="AR28" i="11"/>
  <c r="AS28" i="11" s="1"/>
  <c r="AK28" i="11"/>
  <c r="AW28" i="11" s="1"/>
  <c r="CW94" i="11"/>
  <c r="CT94" i="11"/>
  <c r="CK94" i="11"/>
  <c r="CI94" i="11"/>
  <c r="BI94" i="11"/>
  <c r="BB94" i="11"/>
  <c r="BA94" i="11"/>
  <c r="BF94" i="11" s="1"/>
  <c r="AY94" i="11"/>
  <c r="AX94" i="11"/>
  <c r="AR94" i="11"/>
  <c r="AS94" i="11" s="1"/>
  <c r="AK94" i="11"/>
  <c r="AZ94" i="11" s="1"/>
  <c r="CT59" i="11"/>
  <c r="CK59" i="11"/>
  <c r="CI59" i="11"/>
  <c r="BI59" i="11"/>
  <c r="BB59" i="11"/>
  <c r="BA59" i="11"/>
  <c r="AY59" i="11"/>
  <c r="AX59" i="11"/>
  <c r="AR59" i="11"/>
  <c r="AS59" i="11" s="1"/>
  <c r="AK59" i="11"/>
  <c r="AZ59" i="11" s="1"/>
  <c r="CW58" i="11"/>
  <c r="CT58" i="11"/>
  <c r="CK58" i="11"/>
  <c r="CI58" i="11"/>
  <c r="BI58" i="11"/>
  <c r="BB58" i="11"/>
  <c r="BD58" i="11" s="1"/>
  <c r="BA58" i="11"/>
  <c r="BG58" i="11" s="1"/>
  <c r="AY58" i="11"/>
  <c r="AX58" i="11"/>
  <c r="AR58" i="11"/>
  <c r="AK58" i="11"/>
  <c r="AZ58" i="11" s="1"/>
  <c r="CT27" i="11"/>
  <c r="CK27" i="11"/>
  <c r="CI27" i="11"/>
  <c r="BI27" i="11"/>
  <c r="BB27" i="11"/>
  <c r="BD27" i="11" s="1"/>
  <c r="BA27" i="11"/>
  <c r="BH27" i="11" s="1"/>
  <c r="AY27" i="11"/>
  <c r="AX27" i="11"/>
  <c r="AS27" i="11"/>
  <c r="AR27" i="11"/>
  <c r="AK27" i="11"/>
  <c r="AZ27" i="11" s="1"/>
  <c r="CT93" i="11"/>
  <c r="CK93" i="11"/>
  <c r="CI93" i="11"/>
  <c r="BI93" i="11"/>
  <c r="BB93" i="11"/>
  <c r="BD93" i="11" s="1"/>
  <c r="BA93" i="11"/>
  <c r="BG93" i="11" s="1"/>
  <c r="AY93" i="11"/>
  <c r="AX93" i="11"/>
  <c r="AR93" i="11"/>
  <c r="AS93" i="11" s="1"/>
  <c r="AK93" i="11"/>
  <c r="AZ93" i="11" s="1"/>
  <c r="CW57" i="11"/>
  <c r="CT57" i="11"/>
  <c r="CK57" i="11"/>
  <c r="CI57" i="11"/>
  <c r="BI57" i="11"/>
  <c r="BB57" i="11"/>
  <c r="BA57" i="11"/>
  <c r="BF57" i="11" s="1"/>
  <c r="AY57" i="11"/>
  <c r="AX57" i="11"/>
  <c r="AR57" i="11"/>
  <c r="AS57" i="11" s="1"/>
  <c r="AK57" i="11"/>
  <c r="AW57" i="11" s="1"/>
  <c r="CT56" i="11"/>
  <c r="CK56" i="11"/>
  <c r="CI56" i="11"/>
  <c r="BI56" i="11"/>
  <c r="BB56" i="11"/>
  <c r="BD56" i="11" s="1"/>
  <c r="BA56" i="11"/>
  <c r="AY56" i="11"/>
  <c r="AX56" i="11"/>
  <c r="AR56" i="11"/>
  <c r="AS56" i="11" s="1"/>
  <c r="AK56" i="11"/>
  <c r="AW56" i="11" s="1"/>
  <c r="CT26" i="11"/>
  <c r="CK26" i="11"/>
  <c r="CI26" i="11"/>
  <c r="BI26" i="11"/>
  <c r="BD26" i="11"/>
  <c r="BB26" i="11"/>
  <c r="BC26" i="11" s="1"/>
  <c r="BA26" i="11"/>
  <c r="BG26" i="11" s="1"/>
  <c r="AZ26" i="11"/>
  <c r="AY26" i="11"/>
  <c r="AX26" i="11"/>
  <c r="AR26" i="11"/>
  <c r="AK26" i="11"/>
  <c r="AW26" i="11" s="1"/>
  <c r="CW92" i="11"/>
  <c r="CT92" i="11"/>
  <c r="CK92" i="11"/>
  <c r="CI92" i="11"/>
  <c r="BI92" i="11"/>
  <c r="BB92" i="11"/>
  <c r="BD92" i="11" s="1"/>
  <c r="BA92" i="11"/>
  <c r="BG92" i="11" s="1"/>
  <c r="AY92" i="11"/>
  <c r="AX92" i="11"/>
  <c r="AR92" i="11"/>
  <c r="AS92" i="11" s="1"/>
  <c r="AK92" i="11"/>
  <c r="AW92" i="11" s="1"/>
  <c r="CT25" i="11"/>
  <c r="CK25" i="11"/>
  <c r="CI25" i="11"/>
  <c r="BI25" i="11"/>
  <c r="BB25" i="11"/>
  <c r="BD25" i="11" s="1"/>
  <c r="BA25" i="11"/>
  <c r="AY25" i="11"/>
  <c r="AX25" i="11"/>
  <c r="AR25" i="11"/>
  <c r="AS25" i="11" s="1"/>
  <c r="AK25" i="11"/>
  <c r="AW25" i="11" s="1"/>
  <c r="CW55" i="11"/>
  <c r="CT55" i="11"/>
  <c r="CK55" i="11"/>
  <c r="CI55" i="11"/>
  <c r="BI55" i="11"/>
  <c r="BB55" i="11"/>
  <c r="BD55" i="11" s="1"/>
  <c r="BA55" i="11"/>
  <c r="BF55" i="11" s="1"/>
  <c r="AY55" i="11"/>
  <c r="AX55" i="11"/>
  <c r="AR55" i="11"/>
  <c r="AS55" i="11" s="1"/>
  <c r="AK55" i="11"/>
  <c r="AZ55" i="11" s="1"/>
  <c r="CT24" i="11"/>
  <c r="CK24" i="11"/>
  <c r="CI24" i="11"/>
  <c r="BI24" i="11"/>
  <c r="BB24" i="11"/>
  <c r="BA24" i="11"/>
  <c r="BG24" i="11" s="1"/>
  <c r="AY24" i="11"/>
  <c r="AX24" i="11"/>
  <c r="AR24" i="11"/>
  <c r="AS24" i="11" s="1"/>
  <c r="AK24" i="11"/>
  <c r="AZ24" i="11" s="1"/>
  <c r="CW91" i="11"/>
  <c r="CT91" i="11"/>
  <c r="CK91" i="11"/>
  <c r="CI91" i="11"/>
  <c r="BI91" i="11"/>
  <c r="BB91" i="11"/>
  <c r="BD91" i="11" s="1"/>
  <c r="BA91" i="11"/>
  <c r="AY91" i="11"/>
  <c r="AX91" i="11"/>
  <c r="AR91" i="11"/>
  <c r="AS91" i="11" s="1"/>
  <c r="AK91" i="11"/>
  <c r="AZ91" i="11" s="1"/>
  <c r="CT23" i="11"/>
  <c r="CK23" i="11"/>
  <c r="CI23" i="11"/>
  <c r="BI23" i="11"/>
  <c r="BB23" i="11"/>
  <c r="BD23" i="11" s="1"/>
  <c r="BA23" i="11"/>
  <c r="BF23" i="11" s="1"/>
  <c r="AY23" i="11"/>
  <c r="AX23" i="11"/>
  <c r="AR23" i="11"/>
  <c r="AK23" i="11"/>
  <c r="CT54" i="11"/>
  <c r="CK54" i="11"/>
  <c r="CI54" i="11"/>
  <c r="BI54" i="11"/>
  <c r="BB54" i="11"/>
  <c r="BD54" i="11" s="1"/>
  <c r="BA54" i="11"/>
  <c r="AY54" i="11"/>
  <c r="AX54" i="11"/>
  <c r="AR54" i="11"/>
  <c r="AS54" i="11" s="1"/>
  <c r="AK54" i="11"/>
  <c r="AZ54" i="11" s="1"/>
  <c r="CT53" i="11"/>
  <c r="CK53" i="11"/>
  <c r="CI53" i="11"/>
  <c r="BI53" i="11"/>
  <c r="BB53" i="11"/>
  <c r="BD53" i="11" s="1"/>
  <c r="BA53" i="11"/>
  <c r="BF53" i="11" s="1"/>
  <c r="AY53" i="11"/>
  <c r="AX53" i="11"/>
  <c r="AR53" i="11"/>
  <c r="AS53" i="11" s="1"/>
  <c r="AK53" i="11"/>
  <c r="CT90" i="11"/>
  <c r="CK90" i="11"/>
  <c r="CI90" i="11"/>
  <c r="BI90" i="11"/>
  <c r="BB90" i="11"/>
  <c r="BA90" i="11"/>
  <c r="AY90" i="11"/>
  <c r="AX90" i="11"/>
  <c r="AR90" i="11"/>
  <c r="AS90" i="11" s="1"/>
  <c r="AK90" i="11"/>
  <c r="AZ90" i="11" s="1"/>
  <c r="CW89" i="11"/>
  <c r="CT89" i="11"/>
  <c r="CK89" i="11"/>
  <c r="CI89" i="11"/>
  <c r="BI89" i="11"/>
  <c r="BB89" i="11"/>
  <c r="BA89" i="11"/>
  <c r="BF89" i="11" s="1"/>
  <c r="AY89" i="11"/>
  <c r="AX89" i="11"/>
  <c r="AR89" i="11"/>
  <c r="AS89" i="11" s="1"/>
  <c r="AK89" i="11"/>
  <c r="AZ89" i="11" s="1"/>
  <c r="CT22" i="11"/>
  <c r="CK22" i="11"/>
  <c r="CI22" i="11"/>
  <c r="BI22" i="11"/>
  <c r="BB22" i="11"/>
  <c r="BD22" i="11" s="1"/>
  <c r="BA22" i="11"/>
  <c r="BF22" i="11" s="1"/>
  <c r="AY22" i="11"/>
  <c r="AX22" i="11"/>
  <c r="AR22" i="11"/>
  <c r="AS22" i="11" s="1"/>
  <c r="AK22" i="11"/>
  <c r="AZ22" i="11" s="1"/>
  <c r="CW52" i="11"/>
  <c r="CT52" i="11"/>
  <c r="CK52" i="11"/>
  <c r="CI52" i="11"/>
  <c r="BI52" i="11"/>
  <c r="BB52" i="11"/>
  <c r="BD52" i="11" s="1"/>
  <c r="BA52" i="11"/>
  <c r="BG52" i="11" s="1"/>
  <c r="AY52" i="11"/>
  <c r="AX52" i="11"/>
  <c r="AS52" i="11"/>
  <c r="AR52" i="11"/>
  <c r="AK52" i="11"/>
  <c r="AZ52" i="11" s="1"/>
  <c r="CW51" i="11"/>
  <c r="CT51" i="11"/>
  <c r="CK51" i="11"/>
  <c r="CI51" i="11"/>
  <c r="BI51" i="11"/>
  <c r="BB51" i="11"/>
  <c r="BD51" i="11" s="1"/>
  <c r="BA51" i="11"/>
  <c r="BF51" i="11" s="1"/>
  <c r="AY51" i="11"/>
  <c r="AX51" i="11"/>
  <c r="AR51" i="11"/>
  <c r="AS51" i="11" s="1"/>
  <c r="AK51" i="11"/>
  <c r="AW51" i="11" s="1"/>
  <c r="CT21" i="11"/>
  <c r="CK21" i="11"/>
  <c r="CI21" i="11"/>
  <c r="BI21" i="11"/>
  <c r="BB21" i="11"/>
  <c r="BD21" i="11" s="1"/>
  <c r="BA21" i="11"/>
  <c r="BG21" i="11" s="1"/>
  <c r="AY21" i="11"/>
  <c r="AX21" i="11"/>
  <c r="AR21" i="11"/>
  <c r="AS21" i="11" s="1"/>
  <c r="AK21" i="11"/>
  <c r="AZ21" i="11" s="1"/>
  <c r="CW88" i="11"/>
  <c r="CT88" i="11"/>
  <c r="CK88" i="11"/>
  <c r="CI88" i="11"/>
  <c r="BI88" i="11"/>
  <c r="BB88" i="11"/>
  <c r="BD88" i="11" s="1"/>
  <c r="BA88" i="11"/>
  <c r="AY88" i="11"/>
  <c r="AX88" i="11"/>
  <c r="AR88" i="11"/>
  <c r="AS88" i="11" s="1"/>
  <c r="AK88" i="11"/>
  <c r="CW50" i="11"/>
  <c r="CT50" i="11"/>
  <c r="CK50" i="11"/>
  <c r="CI50" i="11"/>
  <c r="BI50" i="11"/>
  <c r="BB50" i="11"/>
  <c r="BD50" i="11" s="1"/>
  <c r="BA50" i="11"/>
  <c r="BG50" i="11" s="1"/>
  <c r="AY50" i="11"/>
  <c r="AX50" i="11"/>
  <c r="AR50" i="11"/>
  <c r="AS50" i="11" s="1"/>
  <c r="AK50" i="11"/>
  <c r="AW50" i="11" s="1"/>
  <c r="CT49" i="11"/>
  <c r="CK49" i="11"/>
  <c r="CI49" i="11"/>
  <c r="BI49" i="11"/>
  <c r="BB49" i="11"/>
  <c r="BA49" i="11"/>
  <c r="BG49" i="11" s="1"/>
  <c r="AY49" i="11"/>
  <c r="AX49" i="11"/>
  <c r="AR49" i="11"/>
  <c r="AS49" i="11" s="1"/>
  <c r="AK49" i="11"/>
  <c r="AZ49" i="11" s="1"/>
  <c r="CT87" i="11"/>
  <c r="CK87" i="11"/>
  <c r="CI87" i="11"/>
  <c r="BI87" i="11"/>
  <c r="BB87" i="11"/>
  <c r="BD87" i="11" s="1"/>
  <c r="BA87" i="11"/>
  <c r="BF87" i="11" s="1"/>
  <c r="AY87" i="11"/>
  <c r="AX87" i="11"/>
  <c r="AR87" i="11"/>
  <c r="AS87" i="11" s="1"/>
  <c r="AK87" i="11"/>
  <c r="AW87" i="11" s="1"/>
  <c r="CW86" i="11"/>
  <c r="CT86" i="11"/>
  <c r="CK86" i="11"/>
  <c r="CI86" i="11"/>
  <c r="BI86" i="11"/>
  <c r="BB86" i="11"/>
  <c r="BD86" i="11" s="1"/>
  <c r="BA86" i="11"/>
  <c r="BF86" i="11" s="1"/>
  <c r="AY86" i="11"/>
  <c r="AX86" i="11"/>
  <c r="AR86" i="11"/>
  <c r="AS86" i="11" s="1"/>
  <c r="AK86" i="11"/>
  <c r="CT20" i="11"/>
  <c r="CK20" i="11"/>
  <c r="CI20" i="11"/>
  <c r="BI20" i="11"/>
  <c r="BB20" i="11"/>
  <c r="BA20" i="11"/>
  <c r="AY20" i="11"/>
  <c r="AX20" i="11"/>
  <c r="AR20" i="11"/>
  <c r="AS20" i="11" s="1"/>
  <c r="AK20" i="11"/>
  <c r="AZ20" i="11" s="1"/>
  <c r="CT19" i="11"/>
  <c r="CK19" i="11"/>
  <c r="CI19" i="11"/>
  <c r="BI19" i="11"/>
  <c r="BB19" i="11"/>
  <c r="BD19" i="11" s="1"/>
  <c r="BA19" i="11"/>
  <c r="BF19" i="11" s="1"/>
  <c r="AY19" i="11"/>
  <c r="AX19" i="11"/>
  <c r="AR19" i="11"/>
  <c r="AS19" i="11" s="1"/>
  <c r="AK19" i="11"/>
  <c r="CT18" i="11"/>
  <c r="CK18" i="11"/>
  <c r="CI18" i="11"/>
  <c r="BI18" i="11"/>
  <c r="BB18" i="11"/>
  <c r="BA18" i="11"/>
  <c r="AZ18" i="11"/>
  <c r="AY18" i="11"/>
  <c r="AX18" i="11"/>
  <c r="AR18" i="11"/>
  <c r="AS18" i="11" s="1"/>
  <c r="AK18" i="11"/>
  <c r="AW18" i="11" s="1"/>
  <c r="M34" i="10"/>
  <c r="M13" i="10"/>
  <c r="M106" i="10"/>
  <c r="J106" i="10"/>
  <c r="J105" i="10"/>
  <c r="G105" i="10"/>
  <c r="J104" i="10"/>
  <c r="G104" i="10"/>
  <c r="E104" i="10"/>
  <c r="J103" i="10"/>
  <c r="J102" i="10"/>
  <c r="M101" i="10"/>
  <c r="J101" i="10"/>
  <c r="J100" i="10"/>
  <c r="J99" i="10"/>
  <c r="G99" i="10"/>
  <c r="J98" i="10"/>
  <c r="J97" i="10"/>
  <c r="M96" i="10"/>
  <c r="J96" i="10"/>
  <c r="M95" i="10"/>
  <c r="J95" i="10"/>
  <c r="J94" i="10"/>
  <c r="E94" i="10"/>
  <c r="M93" i="10"/>
  <c r="J93" i="10"/>
  <c r="M92" i="10"/>
  <c r="J92" i="10"/>
  <c r="M91" i="10"/>
  <c r="J91" i="10"/>
  <c r="M90" i="10"/>
  <c r="J90" i="10"/>
  <c r="E90" i="10"/>
  <c r="M89" i="10"/>
  <c r="J89" i="10"/>
  <c r="J88" i="10"/>
  <c r="J87" i="10"/>
  <c r="G87" i="10"/>
  <c r="E87" i="10"/>
  <c r="M86" i="10"/>
  <c r="J86" i="10"/>
  <c r="M85" i="10"/>
  <c r="J85" i="10"/>
  <c r="J84" i="10"/>
  <c r="M83" i="10"/>
  <c r="J83" i="10"/>
  <c r="M82" i="10"/>
  <c r="J82" i="10"/>
  <c r="M81" i="10"/>
  <c r="J81" i="10"/>
  <c r="M80" i="10"/>
  <c r="J80" i="10"/>
  <c r="M79" i="10"/>
  <c r="J79" i="10"/>
  <c r="M78" i="10"/>
  <c r="J78" i="10"/>
  <c r="M77" i="10"/>
  <c r="J77" i="10"/>
  <c r="J76" i="10"/>
  <c r="M75" i="10"/>
  <c r="J75" i="10"/>
  <c r="J74" i="10"/>
  <c r="M73" i="10"/>
  <c r="J73" i="10"/>
  <c r="J72" i="10"/>
  <c r="M71" i="10"/>
  <c r="J71" i="10"/>
  <c r="J70" i="10"/>
  <c r="M69" i="10"/>
  <c r="J69" i="10"/>
  <c r="M68" i="10"/>
  <c r="J68" i="10"/>
  <c r="M67" i="10"/>
  <c r="J67" i="10"/>
  <c r="M66" i="10"/>
  <c r="J66" i="10"/>
  <c r="J65" i="10"/>
  <c r="G65" i="10"/>
  <c r="E65" i="10"/>
  <c r="M64" i="10"/>
  <c r="J64" i="10"/>
  <c r="M63" i="10"/>
  <c r="J63" i="10"/>
  <c r="M62" i="10"/>
  <c r="J62" i="10"/>
  <c r="J61" i="10"/>
  <c r="J60" i="10"/>
  <c r="M59" i="10"/>
  <c r="J59" i="10"/>
  <c r="G59" i="10"/>
  <c r="J58" i="10"/>
  <c r="J57" i="10"/>
  <c r="J56" i="10"/>
  <c r="J55" i="10"/>
  <c r="J54" i="10"/>
  <c r="M53" i="10"/>
  <c r="J53" i="10"/>
  <c r="J52" i="10"/>
  <c r="M51" i="10"/>
  <c r="J51" i="10"/>
  <c r="J50" i="10"/>
  <c r="M49" i="10"/>
  <c r="J49" i="10"/>
  <c r="M48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M35" i="10"/>
  <c r="J35" i="10"/>
  <c r="J34" i="10"/>
  <c r="M33" i="10"/>
  <c r="J33" i="10"/>
  <c r="J32" i="10"/>
  <c r="M31" i="10"/>
  <c r="J31" i="10"/>
  <c r="J30" i="10"/>
  <c r="M29" i="10"/>
  <c r="J29" i="10"/>
  <c r="J28" i="10"/>
  <c r="J27" i="10"/>
  <c r="M26" i="10"/>
  <c r="J26" i="10"/>
  <c r="J25" i="10"/>
  <c r="J24" i="10"/>
  <c r="M23" i="10"/>
  <c r="J23" i="10"/>
  <c r="J22" i="10"/>
  <c r="M21" i="10"/>
  <c r="J21" i="10"/>
  <c r="J20" i="10"/>
  <c r="M19" i="10"/>
  <c r="J19" i="10"/>
  <c r="J18" i="10"/>
  <c r="J17" i="10"/>
  <c r="J16" i="10"/>
  <c r="J15" i="10"/>
  <c r="M14" i="10"/>
  <c r="J14" i="10"/>
  <c r="J13" i="10"/>
  <c r="M12" i="10"/>
  <c r="J12" i="10"/>
  <c r="M11" i="10"/>
  <c r="J11" i="10"/>
  <c r="J10" i="10"/>
  <c r="M9" i="10"/>
  <c r="J9" i="10"/>
  <c r="M8" i="10"/>
  <c r="J8" i="10"/>
  <c r="J7" i="10"/>
  <c r="J6" i="10"/>
  <c r="M5" i="10"/>
  <c r="J5" i="10"/>
  <c r="J4" i="10"/>
  <c r="J3" i="10"/>
  <c r="J2" i="10"/>
  <c r="BC57" i="11" l="1"/>
  <c r="BH56" i="11"/>
  <c r="AW94" i="11"/>
  <c r="BH64" i="11"/>
  <c r="BH118" i="11"/>
  <c r="BH87" i="11"/>
  <c r="AW91" i="11"/>
  <c r="BC58" i="11"/>
  <c r="BG3" i="11"/>
  <c r="BG19" i="11"/>
  <c r="BC18" i="11"/>
  <c r="AW100" i="11"/>
  <c r="BH38" i="11"/>
  <c r="BC11" i="11"/>
  <c r="BF43" i="11"/>
  <c r="BF119" i="11"/>
  <c r="BH69" i="11"/>
  <c r="BF11" i="11"/>
  <c r="BH119" i="11"/>
  <c r="BG63" i="11"/>
  <c r="BH32" i="11"/>
  <c r="BH70" i="11"/>
  <c r="AW8" i="11"/>
  <c r="AW42" i="11"/>
  <c r="BG9" i="11"/>
  <c r="AZ96" i="11"/>
  <c r="AZ99" i="11"/>
  <c r="BG5" i="11"/>
  <c r="AW78" i="11"/>
  <c r="BH54" i="11"/>
  <c r="BH2" i="11"/>
  <c r="AW58" i="11"/>
  <c r="AZ62" i="11"/>
  <c r="BH30" i="11"/>
  <c r="BG31" i="11"/>
  <c r="BC99" i="11"/>
  <c r="BH112" i="11"/>
  <c r="BF61" i="11"/>
  <c r="BC74" i="11"/>
  <c r="BG107" i="11"/>
  <c r="BF42" i="11"/>
  <c r="AW11" i="11"/>
  <c r="BH20" i="11"/>
  <c r="BG87" i="11"/>
  <c r="AZ57" i="11"/>
  <c r="AZ28" i="11"/>
  <c r="BG98" i="11"/>
  <c r="AW12" i="11"/>
  <c r="BH52" i="11"/>
  <c r="AW89" i="11"/>
  <c r="BC54" i="11"/>
  <c r="BC23" i="11"/>
  <c r="BG55" i="11"/>
  <c r="BF26" i="11"/>
  <c r="BG57" i="11"/>
  <c r="BC93" i="11"/>
  <c r="BG60" i="11"/>
  <c r="BC37" i="11"/>
  <c r="BF111" i="11"/>
  <c r="BG80" i="11"/>
  <c r="AW22" i="11"/>
  <c r="BF62" i="11"/>
  <c r="BG96" i="11"/>
  <c r="AW34" i="11"/>
  <c r="BH100" i="11"/>
  <c r="AZ51" i="11"/>
  <c r="BF58" i="11"/>
  <c r="AZ31" i="11"/>
  <c r="BH66" i="11"/>
  <c r="AZ36" i="11"/>
  <c r="BH74" i="11"/>
  <c r="AW20" i="11"/>
  <c r="BC90" i="11"/>
  <c r="AS66" i="11"/>
  <c r="BH103" i="11"/>
  <c r="AW70" i="11"/>
  <c r="AZ41" i="11"/>
  <c r="AZ106" i="11"/>
  <c r="AW74" i="11"/>
  <c r="BC108" i="11"/>
  <c r="BD57" i="11"/>
  <c r="BH90" i="11"/>
  <c r="BH26" i="11"/>
  <c r="BC36" i="11"/>
  <c r="BH7" i="11"/>
  <c r="BH105" i="11"/>
  <c r="BH42" i="11"/>
  <c r="BG51" i="11"/>
  <c r="BG103" i="11"/>
  <c r="BH43" i="11"/>
  <c r="BC106" i="11"/>
  <c r="BH93" i="11"/>
  <c r="BH62" i="11"/>
  <c r="BD99" i="11"/>
  <c r="BC66" i="11"/>
  <c r="BH77" i="11"/>
  <c r="BH108" i="11"/>
  <c r="BG89" i="11"/>
  <c r="AW24" i="11"/>
  <c r="BG27" i="11"/>
  <c r="BC32" i="11"/>
  <c r="BC69" i="11"/>
  <c r="AW38" i="11"/>
  <c r="BC51" i="11"/>
  <c r="AW52" i="11"/>
  <c r="BC53" i="11"/>
  <c r="AW59" i="11"/>
  <c r="BF30" i="11"/>
  <c r="BG32" i="11"/>
  <c r="BG69" i="11"/>
  <c r="AS42" i="11"/>
  <c r="AW118" i="11"/>
  <c r="BH29" i="11"/>
  <c r="AZ63" i="11"/>
  <c r="BG67" i="11"/>
  <c r="AZ40" i="11"/>
  <c r="BF106" i="11"/>
  <c r="AW43" i="11"/>
  <c r="BH120" i="11"/>
  <c r="BG23" i="11"/>
  <c r="BC91" i="11"/>
  <c r="BG56" i="11"/>
  <c r="AW93" i="11"/>
  <c r="BF2" i="11"/>
  <c r="AW66" i="11"/>
  <c r="BG6" i="11"/>
  <c r="BC34" i="11"/>
  <c r="BD36" i="11"/>
  <c r="BH67" i="11"/>
  <c r="BC100" i="11"/>
  <c r="BG70" i="11"/>
  <c r="BC73" i="11"/>
  <c r="BG108" i="11"/>
  <c r="BH8" i="11"/>
  <c r="BF112" i="11"/>
  <c r="BH113" i="11"/>
  <c r="BG81" i="11"/>
  <c r="BD18" i="11"/>
  <c r="BC20" i="11"/>
  <c r="BC87" i="11"/>
  <c r="AZ50" i="11"/>
  <c r="AZ92" i="11"/>
  <c r="BF29" i="11"/>
  <c r="BF99" i="11"/>
  <c r="BH101" i="11"/>
  <c r="AZ7" i="11"/>
  <c r="BC102" i="11"/>
  <c r="BC38" i="11"/>
  <c r="BG39" i="11"/>
  <c r="AW75" i="11"/>
  <c r="BC8" i="11"/>
  <c r="AW116" i="11"/>
  <c r="AW119" i="11"/>
  <c r="BF120" i="11"/>
  <c r="BF49" i="11"/>
  <c r="BF24" i="11"/>
  <c r="BH58" i="11"/>
  <c r="BG94" i="11"/>
  <c r="BH65" i="11"/>
  <c r="AZ3" i="11"/>
  <c r="BH72" i="11"/>
  <c r="BH11" i="11"/>
  <c r="BG118" i="11"/>
  <c r="AW21" i="11"/>
  <c r="BC52" i="11"/>
  <c r="AW27" i="11"/>
  <c r="AS58" i="11"/>
  <c r="BH94" i="11"/>
  <c r="BF64" i="11"/>
  <c r="AW32" i="11"/>
  <c r="BF105" i="11"/>
  <c r="BH37" i="11"/>
  <c r="AW69" i="11"/>
  <c r="AS11" i="11"/>
  <c r="BC50" i="11"/>
  <c r="BH88" i="11"/>
  <c r="AW90" i="11"/>
  <c r="AW54" i="11"/>
  <c r="BF92" i="11"/>
  <c r="BC28" i="11"/>
  <c r="BG95" i="11"/>
  <c r="AZ61" i="11"/>
  <c r="BH4" i="11"/>
  <c r="AZ98" i="11"/>
  <c r="BF7" i="11"/>
  <c r="BH68" i="11"/>
  <c r="BF74" i="11"/>
  <c r="BC42" i="11"/>
  <c r="BC115" i="11"/>
  <c r="AZ9" i="11"/>
  <c r="BF52" i="11"/>
  <c r="BH23" i="11"/>
  <c r="BD28" i="11"/>
  <c r="BH95" i="11"/>
  <c r="BF65" i="11"/>
  <c r="AW5" i="11"/>
  <c r="BF72" i="11"/>
  <c r="BH73" i="11"/>
  <c r="AW108" i="11"/>
  <c r="BC113" i="11"/>
  <c r="BG79" i="11"/>
  <c r="BC21" i="11"/>
  <c r="BC89" i="11"/>
  <c r="BF93" i="11"/>
  <c r="BF4" i="11"/>
  <c r="BF66" i="11"/>
  <c r="BF68" i="11"/>
  <c r="BH102" i="11"/>
  <c r="AW103" i="11"/>
  <c r="AS74" i="11"/>
  <c r="BG117" i="11"/>
  <c r="BF10" i="11"/>
  <c r="BD20" i="11"/>
  <c r="BH25" i="11"/>
  <c r="BG25" i="11"/>
  <c r="BH19" i="11"/>
  <c r="BG20" i="11"/>
  <c r="BF20" i="11"/>
  <c r="BH49" i="11"/>
  <c r="BH51" i="11"/>
  <c r="BH89" i="11"/>
  <c r="BG90" i="11"/>
  <c r="BF90" i="11"/>
  <c r="AZ23" i="11"/>
  <c r="AW23" i="11"/>
  <c r="BD24" i="11"/>
  <c r="BC24" i="11"/>
  <c r="AZ6" i="11"/>
  <c r="AW6" i="11"/>
  <c r="BC6" i="11"/>
  <c r="BC103" i="11"/>
  <c r="BH76" i="11"/>
  <c r="AZ80" i="11"/>
  <c r="AW80" i="11"/>
  <c r="BC80" i="11"/>
  <c r="AS23" i="11"/>
  <c r="BH78" i="11"/>
  <c r="BF78" i="11"/>
  <c r="BG78" i="11"/>
  <c r="AZ95" i="11"/>
  <c r="AW95" i="11"/>
  <c r="BC95" i="11"/>
  <c r="BD5" i="11"/>
  <c r="BC5" i="11"/>
  <c r="BG71" i="11"/>
  <c r="BH109" i="11"/>
  <c r="BG109" i="11"/>
  <c r="BF109" i="11"/>
  <c r="BD78" i="11"/>
  <c r="BC78" i="11"/>
  <c r="BG114" i="11"/>
  <c r="AS43" i="11"/>
  <c r="AZ19" i="11"/>
  <c r="AW19" i="11"/>
  <c r="BC86" i="11"/>
  <c r="BG86" i="11"/>
  <c r="BF88" i="11"/>
  <c r="BG54" i="11"/>
  <c r="BF54" i="11"/>
  <c r="BC56" i="11"/>
  <c r="AZ56" i="11"/>
  <c r="BC60" i="11"/>
  <c r="AW60" i="11"/>
  <c r="AZ67" i="11"/>
  <c r="AW67" i="11"/>
  <c r="BC67" i="11"/>
  <c r="BH71" i="11"/>
  <c r="BD109" i="11"/>
  <c r="BC109" i="11"/>
  <c r="BG110" i="11"/>
  <c r="BH114" i="11"/>
  <c r="BH10" i="11"/>
  <c r="AS10" i="11"/>
  <c r="BG38" i="11"/>
  <c r="BF38" i="11"/>
  <c r="BD90" i="11"/>
  <c r="AZ87" i="11"/>
  <c r="AW49" i="11"/>
  <c r="BG53" i="11"/>
  <c r="BH59" i="11"/>
  <c r="BG59" i="11"/>
  <c r="BF59" i="11"/>
  <c r="BH86" i="11"/>
  <c r="BG88" i="11"/>
  <c r="BH21" i="11"/>
  <c r="BF21" i="11"/>
  <c r="BH53" i="11"/>
  <c r="BF25" i="11"/>
  <c r="BD59" i="11"/>
  <c r="BC59" i="11"/>
  <c r="BD94" i="11"/>
  <c r="BC94" i="11"/>
  <c r="BH5" i="11"/>
  <c r="BH33" i="11"/>
  <c r="BG33" i="11"/>
  <c r="BF33" i="11"/>
  <c r="AZ76" i="11"/>
  <c r="AW76" i="11"/>
  <c r="BC76" i="11"/>
  <c r="BH110" i="11"/>
  <c r="BC118" i="11"/>
  <c r="BH22" i="11"/>
  <c r="BG22" i="11"/>
  <c r="BD33" i="11"/>
  <c r="BC33" i="11"/>
  <c r="BG34" i="11"/>
  <c r="BF34" i="11"/>
  <c r="BC107" i="11"/>
  <c r="AW107" i="11"/>
  <c r="BH116" i="11"/>
  <c r="BF116" i="11"/>
  <c r="BG116" i="11"/>
  <c r="BG18" i="11"/>
  <c r="BF18" i="11"/>
  <c r="BC55" i="11"/>
  <c r="AW55" i="11"/>
  <c r="BH92" i="11"/>
  <c r="BG28" i="11"/>
  <c r="BF28" i="11"/>
  <c r="BH6" i="11"/>
  <c r="BD116" i="11"/>
  <c r="BC116" i="11"/>
  <c r="BD43" i="11"/>
  <c r="BC43" i="11"/>
  <c r="AZ86" i="11"/>
  <c r="AW86" i="11"/>
  <c r="AW88" i="11"/>
  <c r="BC88" i="11"/>
  <c r="AZ88" i="11"/>
  <c r="BC22" i="11"/>
  <c r="AZ53" i="11"/>
  <c r="AW53" i="11"/>
  <c r="BG91" i="11"/>
  <c r="BF91" i="11"/>
  <c r="BG35" i="11"/>
  <c r="BG36" i="11"/>
  <c r="BF36" i="11"/>
  <c r="BH80" i="11"/>
  <c r="BD49" i="11"/>
  <c r="BC49" i="11"/>
  <c r="BH34" i="11"/>
  <c r="BH35" i="11"/>
  <c r="AZ71" i="11"/>
  <c r="AW71" i="11"/>
  <c r="BC71" i="11"/>
  <c r="AZ114" i="11"/>
  <c r="AW114" i="11"/>
  <c r="BC114" i="11"/>
  <c r="BC81" i="11"/>
  <c r="AW81" i="11"/>
  <c r="BH18" i="11"/>
  <c r="BC19" i="11"/>
  <c r="BD89" i="11"/>
  <c r="BC27" i="11"/>
  <c r="BH28" i="11"/>
  <c r="BG100" i="11"/>
  <c r="BF100" i="11"/>
  <c r="BC39" i="11"/>
  <c r="AW39" i="11"/>
  <c r="BH75" i="11"/>
  <c r="BF75" i="11"/>
  <c r="BG75" i="11"/>
  <c r="AZ110" i="11"/>
  <c r="AW110" i="11"/>
  <c r="BC110" i="11"/>
  <c r="BC79" i="11"/>
  <c r="AW79" i="11"/>
  <c r="BH12" i="11"/>
  <c r="BF12" i="11"/>
  <c r="BG12" i="11"/>
  <c r="AZ35" i="11"/>
  <c r="AW35" i="11"/>
  <c r="BC35" i="11"/>
  <c r="BC117" i="11"/>
  <c r="AW117" i="11"/>
  <c r="BF50" i="11"/>
  <c r="BH50" i="11"/>
  <c r="BH91" i="11"/>
  <c r="BH36" i="11"/>
  <c r="BD70" i="11"/>
  <c r="BC70" i="11"/>
  <c r="BD75" i="11"/>
  <c r="BC75" i="11"/>
  <c r="BG76" i="11"/>
  <c r="AZ107" i="11"/>
  <c r="BD12" i="11"/>
  <c r="BC12" i="11"/>
  <c r="BD119" i="11"/>
  <c r="BC119" i="11"/>
  <c r="BH55" i="11"/>
  <c r="AZ25" i="11"/>
  <c r="BF56" i="11"/>
  <c r="BH60" i="11"/>
  <c r="AZ2" i="11"/>
  <c r="AZ29" i="11"/>
  <c r="AZ64" i="11"/>
  <c r="AZ65" i="11"/>
  <c r="AZ4" i="11"/>
  <c r="AZ30" i="11"/>
  <c r="AZ101" i="11"/>
  <c r="AZ68" i="11"/>
  <c r="BF102" i="11"/>
  <c r="AZ105" i="11"/>
  <c r="BF37" i="11"/>
  <c r="BH39" i="11"/>
  <c r="AZ72" i="11"/>
  <c r="BF73" i="11"/>
  <c r="BH107" i="11"/>
  <c r="AZ77" i="11"/>
  <c r="BF108" i="11"/>
  <c r="AZ112" i="11"/>
  <c r="BF113" i="11"/>
  <c r="BH79" i="11"/>
  <c r="BH117" i="11"/>
  <c r="BH81" i="11"/>
  <c r="AZ120" i="11"/>
  <c r="BH96" i="11"/>
  <c r="BH63" i="11"/>
  <c r="BH31" i="11"/>
  <c r="BH97" i="11"/>
  <c r="BH3" i="11"/>
  <c r="BH98" i="11"/>
  <c r="BH41" i="11"/>
  <c r="BH111" i="11"/>
  <c r="BC61" i="11"/>
  <c r="AS62" i="11"/>
  <c r="BC40" i="11"/>
  <c r="BC9" i="11"/>
  <c r="BC25" i="11"/>
  <c r="BC2" i="11"/>
  <c r="BC29" i="11"/>
  <c r="BC64" i="11"/>
  <c r="BC65" i="11"/>
  <c r="BC4" i="11"/>
  <c r="BC30" i="11"/>
  <c r="BC101" i="11"/>
  <c r="BC68" i="11"/>
  <c r="BC105" i="11"/>
  <c r="BC72" i="11"/>
  <c r="BC77" i="11"/>
  <c r="BC112" i="11"/>
  <c r="BC120" i="11"/>
  <c r="BH24" i="11"/>
  <c r="BH61" i="11"/>
  <c r="BG2" i="11"/>
  <c r="BG29" i="11"/>
  <c r="BG64" i="11"/>
  <c r="BG65" i="11"/>
  <c r="BG4" i="11"/>
  <c r="BG30" i="11"/>
  <c r="BG68" i="11"/>
  <c r="BG105" i="11"/>
  <c r="BH40" i="11"/>
  <c r="BG72" i="11"/>
  <c r="BG77" i="11"/>
  <c r="BG112" i="11"/>
  <c r="BG101" i="11"/>
  <c r="BH9" i="11"/>
  <c r="BG120" i="11"/>
  <c r="BF27" i="11"/>
  <c r="BF32" i="11"/>
  <c r="AZ102" i="11"/>
  <c r="BF103" i="11"/>
  <c r="AZ37" i="11"/>
  <c r="BF69" i="11"/>
  <c r="AZ73" i="11"/>
  <c r="AZ108" i="11"/>
  <c r="BF8" i="11"/>
  <c r="AZ113" i="11"/>
  <c r="AW115" i="11"/>
  <c r="BF118" i="11"/>
  <c r="BH57" i="11"/>
  <c r="BH99" i="11"/>
  <c r="BH106" i="11"/>
  <c r="BC92" i="11"/>
  <c r="AS26" i="11"/>
  <c r="BC62" i="11"/>
  <c r="BC96" i="11"/>
  <c r="BC63" i="11"/>
  <c r="BC97" i="11"/>
  <c r="BC3" i="11"/>
  <c r="BC98" i="11"/>
  <c r="BC31" i="11"/>
  <c r="BC7" i="11"/>
  <c r="BC104" i="11"/>
  <c r="BC41" i="11"/>
  <c r="BC111" i="11"/>
</calcChain>
</file>

<file path=xl/sharedStrings.xml><?xml version="1.0" encoding="utf-8"?>
<sst xmlns="http://schemas.openxmlformats.org/spreadsheetml/2006/main" count="4656" uniqueCount="187">
  <si>
    <t>Age</t>
  </si>
  <si>
    <t>Race</t>
  </si>
  <si>
    <t>Gender</t>
  </si>
  <si>
    <t>Heart Failure</t>
  </si>
  <si>
    <t>Status of heart failure</t>
  </si>
  <si>
    <t>Atrial fibrillation</t>
  </si>
  <si>
    <t>Statin</t>
  </si>
  <si>
    <t>Beta Blocker</t>
  </si>
  <si>
    <t>Inotrope</t>
  </si>
  <si>
    <t>Diuretic</t>
  </si>
  <si>
    <t>NSAIDs</t>
  </si>
  <si>
    <t>Dose of ASA</t>
  </si>
  <si>
    <t>BMI (kg/m2)</t>
  </si>
  <si>
    <t>Cardiac Rhythm</t>
  </si>
  <si>
    <t>LVEDP</t>
  </si>
  <si>
    <t>LVEF</t>
  </si>
  <si>
    <t>0= White</t>
  </si>
  <si>
    <t>1=Black</t>
  </si>
  <si>
    <t>2=Asian</t>
  </si>
  <si>
    <t>0= Male</t>
  </si>
  <si>
    <t xml:space="preserve">1=Female </t>
  </si>
  <si>
    <t>3= Other</t>
  </si>
  <si>
    <t>0= No</t>
  </si>
  <si>
    <t>1= Yes</t>
  </si>
  <si>
    <t>1= HFrEF</t>
  </si>
  <si>
    <t>2= HFpEF</t>
  </si>
  <si>
    <t>0= Ischemic</t>
  </si>
  <si>
    <t>1= Non-ischemic</t>
  </si>
  <si>
    <t>1= NYHA 1</t>
  </si>
  <si>
    <t>2=NYHA 2</t>
  </si>
  <si>
    <t>3=NYHA 3</t>
  </si>
  <si>
    <t>4= NYHA 4</t>
  </si>
  <si>
    <t>NYHA class</t>
  </si>
  <si>
    <t>Diabetes</t>
  </si>
  <si>
    <t>Dyslipidemia</t>
  </si>
  <si>
    <t>Arrhythmia</t>
  </si>
  <si>
    <t>Valvular disease</t>
  </si>
  <si>
    <t>Pulmonary Hypertension</t>
  </si>
  <si>
    <t xml:space="preserve"> LVAD </t>
  </si>
  <si>
    <t>Cardiac Transplantation</t>
  </si>
  <si>
    <t xml:space="preserve">0=never </t>
  </si>
  <si>
    <t xml:space="preserve">1= previous </t>
  </si>
  <si>
    <t xml:space="preserve">2=current </t>
  </si>
  <si>
    <t>Tobacco use</t>
  </si>
  <si>
    <t>ACE/ARB</t>
  </si>
  <si>
    <t>0=81</t>
  </si>
  <si>
    <t>1=162</t>
  </si>
  <si>
    <t>2=325</t>
  </si>
  <si>
    <t>PVR (Wood Units)</t>
  </si>
  <si>
    <t>LV Data source</t>
  </si>
  <si>
    <t>HTN</t>
  </si>
  <si>
    <t>CAD</t>
  </si>
  <si>
    <t>ICD</t>
  </si>
  <si>
    <t>1=yes</t>
  </si>
  <si>
    <t>0=no</t>
  </si>
  <si>
    <t>1=compensated</t>
  </si>
  <si>
    <t>1=sinus</t>
  </si>
  <si>
    <t>0=decompensated</t>
  </si>
  <si>
    <t>3=afib</t>
  </si>
  <si>
    <t>Pacemaker</t>
  </si>
  <si>
    <t>0/1</t>
  </si>
  <si>
    <t>IABP</t>
  </si>
  <si>
    <t>PVR index (dyne/sec5*m2)</t>
  </si>
  <si>
    <t>PAPi</t>
  </si>
  <si>
    <t>BSA (m2)</t>
  </si>
  <si>
    <t>SVRI (dyne/sec5*m2)</t>
  </si>
  <si>
    <t>LVEF (v-gram)</t>
  </si>
  <si>
    <t>LVEF Assessment</t>
  </si>
  <si>
    <t>Diastolic Dysfunction</t>
  </si>
  <si>
    <t>BNP &gt;150</t>
  </si>
  <si>
    <t>NT-ProBNP &gt;600</t>
  </si>
  <si>
    <t>8-isoprostane (pg/mg creat)</t>
  </si>
  <si>
    <t>NT-proBNP (pg/mL)</t>
  </si>
  <si>
    <t>BNP (pg/mL)</t>
  </si>
  <si>
    <t>GFR (mL/min)</t>
  </si>
  <si>
    <t>Creatinine (mg/dL)</t>
  </si>
  <si>
    <t>Sodium (mmol/L)</t>
  </si>
  <si>
    <r>
      <t>TXB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-M (pg/mg creat)</t>
    </r>
  </si>
  <si>
    <t xml:space="preserve">HF Type </t>
  </si>
  <si>
    <t>HF Etiology</t>
  </si>
  <si>
    <t xml:space="preserve"> RV Dysfunction</t>
  </si>
  <si>
    <t>2=paced (+/- afib)</t>
  </si>
  <si>
    <t>CO (L/min)</t>
  </si>
  <si>
    <t>CI (L/min/m2)</t>
  </si>
  <si>
    <t>PCWP (mmHg)</t>
  </si>
  <si>
    <t>PPP (mmHg)</t>
  </si>
  <si>
    <t>Mean PAP (mmHg)</t>
  </si>
  <si>
    <t>PADSP (mmHg)</t>
  </si>
  <si>
    <t>PASP (mmHg)</t>
  </si>
  <si>
    <t>RAP (mmHg)</t>
  </si>
  <si>
    <t>HR (bpm)</t>
  </si>
  <si>
    <t>MAP (mmHg)</t>
  </si>
  <si>
    <t>DBP (mmHg)</t>
  </si>
  <si>
    <t>SBP (mmHg)</t>
  </si>
  <si>
    <t>LVSWI (g/m2/beat)</t>
  </si>
  <si>
    <t>RVSW (g/m2/beat)</t>
  </si>
  <si>
    <t>LHC/CA Performed</t>
  </si>
  <si>
    <t>0 =No</t>
  </si>
  <si>
    <t>Number of diseased CA</t>
  </si>
  <si>
    <t>Left main stenosis</t>
  </si>
  <si>
    <t>0 =Echo</t>
  </si>
  <si>
    <t>1 =LVgram</t>
  </si>
  <si>
    <t>LVEDD (mm)</t>
  </si>
  <si>
    <t>LVESD (mm)</t>
  </si>
  <si>
    <t>LV Thickness (cm)</t>
  </si>
  <si>
    <t>LA Diameter (cm)</t>
  </si>
  <si>
    <t>LA Volume Index (mL/m2)</t>
  </si>
  <si>
    <t>LA Dilatation*</t>
  </si>
  <si>
    <t>1 =Yes</t>
  </si>
  <si>
    <t>* Either called dilated, LAVI &gt;34, Tx</t>
  </si>
  <si>
    <t>Cohort Number</t>
  </si>
  <si>
    <t>1000 =UMass</t>
  </si>
  <si>
    <t>2000 =JHU</t>
  </si>
  <si>
    <t>Ischemic CM</t>
  </si>
  <si>
    <t>CPO (W)</t>
  </si>
  <si>
    <t>SV (mL/beat)</t>
  </si>
  <si>
    <t>SI (mL/m2/beat)</t>
  </si>
  <si>
    <t>Ea(Z) (mmHg/mL)</t>
  </si>
  <si>
    <t>RAP/PCWP</t>
  </si>
  <si>
    <t>PA Compliance (mL/mmHg)</t>
  </si>
  <si>
    <t>Ea (mmHg/mL)(mPAP)</t>
  </si>
  <si>
    <t>Ea (mmHg/mL)(sPAP)</t>
  </si>
  <si>
    <t>Ln TXB2-M</t>
  </si>
  <si>
    <t>Ln 8-iso</t>
  </si>
  <si>
    <t>Date of Cath</t>
  </si>
  <si>
    <t>POD</t>
  </si>
  <si>
    <t>Date of death</t>
  </si>
  <si>
    <t>Date Assessment</t>
  </si>
  <si>
    <t>Notes</t>
  </si>
  <si>
    <t>Med Rec</t>
  </si>
  <si>
    <t>Obituary/Med Rec</t>
  </si>
  <si>
    <t>Dead</t>
  </si>
  <si>
    <t>Stauder verified alive</t>
  </si>
  <si>
    <t>Died 12/2/18 per PCP</t>
  </si>
  <si>
    <t>PCP appointment that date</t>
  </si>
  <si>
    <t>Saw PCP that date</t>
  </si>
  <si>
    <t>PCP visit that date</t>
  </si>
  <si>
    <t>JJR spoke to daughter</t>
  </si>
  <si>
    <t>Date of Last Known Clincial Status</t>
  </si>
  <si>
    <t>Transplanted 2009</t>
  </si>
  <si>
    <t>HIV, HEP B ETC, Obit</t>
  </si>
  <si>
    <t>Obit</t>
  </si>
  <si>
    <t>No obit</t>
  </si>
  <si>
    <t>Obit, EPR</t>
  </si>
  <si>
    <t>EPR, Obit</t>
  </si>
  <si>
    <t>Moved to Brooklyn, NY, Obit</t>
  </si>
  <si>
    <t>EPR</t>
  </si>
  <si>
    <t>EPR, Obbit</t>
  </si>
  <si>
    <t>CEREBRAL BLEED, Obit</t>
  </si>
  <si>
    <t>?Tx</t>
  </si>
  <si>
    <t>Obituary</t>
  </si>
  <si>
    <t>Date of TX</t>
  </si>
  <si>
    <t>Date of LVAD</t>
  </si>
  <si>
    <t>Public Records</t>
  </si>
  <si>
    <t>Transplanted</t>
  </si>
  <si>
    <t>LVED 3/30/11, DIED CICU/BRAJN STEM CVA 5/25/11</t>
  </si>
  <si>
    <t>JJR spoke with subject on 3/20/21</t>
  </si>
  <si>
    <t>Tx 4/21/11, JJR spoke with subject 3/20/21</t>
  </si>
  <si>
    <t>Death/LVAD/Tx</t>
  </si>
  <si>
    <t>Group</t>
  </si>
  <si>
    <t>TXB2-M Group</t>
  </si>
  <si>
    <t>0= &lt;1500</t>
  </si>
  <si>
    <t>1= &gt;/=1500</t>
  </si>
  <si>
    <t>10/9/210</t>
  </si>
  <si>
    <t>BUN (mg/dL)</t>
  </si>
  <si>
    <t>Tertile of BNP/NT-proBNP</t>
  </si>
  <si>
    <t>p =0.00214</t>
  </si>
  <si>
    <t>Mann-Whitney p=0.0034</t>
  </si>
  <si>
    <t>Mann-Whitnet P =0.067 HFpEF vs HFrEF</t>
  </si>
  <si>
    <t>p =0.50</t>
  </si>
  <si>
    <t>p =0.36</t>
  </si>
  <si>
    <t>p =0.046</t>
  </si>
  <si>
    <t>Ea (mmHg/mL) Combo</t>
  </si>
  <si>
    <t>p  =0.0065 % &gt;1500</t>
  </si>
  <si>
    <t>p=0.00552 for medians</t>
  </si>
  <si>
    <t>P =0.49</t>
  </si>
  <si>
    <t>p =0.10082</t>
  </si>
  <si>
    <t>p=0.185</t>
  </si>
  <si>
    <t>p =0.24367</t>
  </si>
  <si>
    <t>Kruskal-Wallis P =0.00686</t>
  </si>
  <si>
    <t>p=0.201</t>
  </si>
  <si>
    <t>P =0.091944 Pearson</t>
  </si>
  <si>
    <t>p =0.02934 class 1 vs 4</t>
  </si>
  <si>
    <t>P=0.0.08024 no HF vs HFpEF and HFrEF</t>
  </si>
  <si>
    <t>Non-group 2 PHT</t>
  </si>
  <si>
    <t>P =0.2483</t>
  </si>
  <si>
    <t>TXB2-M/eGFR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</si>
</sst>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mm/dd/yy;@"/>
    <numFmt numFmtId="167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auto="1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18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/>
    <xf numFmtId="2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Fill="1"/>
    <xf numFmtId="0" fontId="19" fillId="33" borderId="0" xfId="0" applyFont="1" applyFill="1" applyProtection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/>
    <xf numFmtId="49" fontId="18" fillId="0" borderId="0" xfId="0" applyNumberFormat="1" applyFont="1" applyBorder="1" applyAlignment="1">
      <alignment horizontal="center"/>
    </xf>
    <xf numFmtId="1" fontId="0" fillId="0" borderId="0" xfId="0" applyNumberFormat="1" applyBorder="1"/>
    <xf numFmtId="0" fontId="18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/>
    <xf numFmtId="2" fontId="0" fillId="0" borderId="0" xfId="0" applyNumberFormat="1" applyFill="1" applyBorder="1"/>
    <xf numFmtId="2" fontId="0" fillId="0" borderId="0" xfId="0" applyNumberFormat="1" applyFill="1"/>
    <xf numFmtId="2" fontId="0" fillId="0" borderId="0" xfId="0" applyNumberFormat="1"/>
    <xf numFmtId="2" fontId="0" fillId="0" borderId="0" xfId="0" applyNumberFormat="1" applyBorder="1"/>
    <xf numFmtId="0" fontId="18" fillId="0" borderId="0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Fill="1" applyAlignment="1">
      <alignment horizontal="center"/>
    </xf>
    <xf numFmtId="14" fontId="0" fillId="0" borderId="0" xfId="0" applyNumberFormat="1"/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2" fontId="18" fillId="0" borderId="0" xfId="0" applyNumberFormat="1" applyFont="1" applyAlignment="1">
      <alignment horizontal="center"/>
    </xf>
    <xf numFmtId="164" fontId="0" fillId="0" borderId="0" xfId="0" applyNumberFormat="1" applyFill="1" applyAlignment="1">
      <alignment horizontal="center"/>
    </xf>
    <xf numFmtId="2" fontId="14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Fill="1" applyBorder="1"/>
    <xf numFmtId="2" fontId="0" fillId="0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/>
    </xf>
    <xf numFmtId="1" fontId="0" fillId="34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4F5F2-E907-4D87-8FDE-AAAD6E23650E}">
  <sheetPr codeName="Sheet1"/>
  <dimension ref="A1:DM123"/>
  <sheetViews>
    <sheetView topLeftCell="Z1" workbookViewId="0">
      <pane xSplit="6555" ySplit="660" topLeftCell="CU1" activePane="bottomRight"/>
      <selection activeCell="CL1" sqref="CL1"/>
      <selection pane="topRight" activeCell="CX1" sqref="CX1"/>
      <selection pane="bottomLeft" activeCell="H30" sqref="H30"/>
      <selection pane="bottomRight" activeCell="CX20" sqref="CX20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08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52" t="s">
        <v>186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1" t="s">
        <v>127</v>
      </c>
      <c r="CV1" s="1" t="s">
        <v>138</v>
      </c>
      <c r="CW1" s="1" t="s">
        <v>125</v>
      </c>
      <c r="CX1" s="1" t="s">
        <v>131</v>
      </c>
      <c r="CY1" s="1" t="s">
        <v>126</v>
      </c>
      <c r="CZ1" s="1" t="s">
        <v>125</v>
      </c>
      <c r="DA1" s="1" t="s">
        <v>158</v>
      </c>
      <c r="DB1" s="1" t="s">
        <v>125</v>
      </c>
      <c r="DC1" s="1" t="s">
        <v>160</v>
      </c>
      <c r="DD1" s="1" t="s">
        <v>128</v>
      </c>
    </row>
    <row r="2" spans="1:108" x14ac:dyDescent="0.25">
      <c r="A2" s="25">
        <v>1007</v>
      </c>
      <c r="B2" s="1">
        <v>86</v>
      </c>
      <c r="C2" s="1">
        <v>0</v>
      </c>
      <c r="D2" s="1">
        <v>1</v>
      </c>
      <c r="E2" s="1">
        <v>1</v>
      </c>
      <c r="F2" s="1">
        <v>2</v>
      </c>
      <c r="G2" s="1">
        <v>1</v>
      </c>
      <c r="H2" s="1">
        <v>0</v>
      </c>
      <c r="I2" s="1">
        <v>1</v>
      </c>
      <c r="J2" s="1">
        <v>2</v>
      </c>
      <c r="K2" s="1">
        <v>1</v>
      </c>
      <c r="L2" s="1">
        <v>0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1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25.8</v>
      </c>
      <c r="AI2" s="1">
        <v>1.98</v>
      </c>
      <c r="AJ2" s="1">
        <v>131</v>
      </c>
      <c r="AK2" s="1">
        <v>62</v>
      </c>
      <c r="AL2" s="5">
        <f t="shared" ref="AL2:AL33" si="0">(AJ2+2*AK2)/3</f>
        <v>85</v>
      </c>
      <c r="AM2" s="1">
        <v>62</v>
      </c>
      <c r="AN2" s="1">
        <v>3</v>
      </c>
      <c r="AO2" s="1">
        <v>10</v>
      </c>
      <c r="AP2" s="1">
        <v>53</v>
      </c>
      <c r="AQ2" s="1">
        <v>21</v>
      </c>
      <c r="AR2" s="1">
        <v>34</v>
      </c>
      <c r="AS2" s="1">
        <f t="shared" ref="AS2:AS33" si="1">(AP2-AQ2)</f>
        <v>32</v>
      </c>
      <c r="AT2" s="7">
        <f t="shared" ref="AT2:AT33" si="2">(AS2/AO2)</f>
        <v>3.2</v>
      </c>
      <c r="AU2" s="1">
        <v>22</v>
      </c>
      <c r="AV2" s="19">
        <v>4.91</v>
      </c>
      <c r="AW2" s="1">
        <v>2.48</v>
      </c>
      <c r="AX2" s="19">
        <f t="shared" ref="AX2:AX33" si="3">(AL2*AW2/451)</f>
        <v>0.46740576496674058</v>
      </c>
      <c r="AY2" s="7">
        <f t="shared" ref="AY2:AY33" si="4">((AR2-AU2)/AV2)</f>
        <v>2.4439918533604885</v>
      </c>
      <c r="AZ2" s="7">
        <f t="shared" ref="AZ2:AZ33" si="5">((AR2-AU2)*80/AW2)</f>
        <v>387.09677419354841</v>
      </c>
      <c r="BA2" s="7">
        <f t="shared" ref="BA2:BA33" si="6">((AL2-AO2)*80/AW2)</f>
        <v>2419.3548387096776</v>
      </c>
      <c r="BB2" s="7">
        <f t="shared" ref="BB2:BB33" si="7">(AV2/AM2*1000)</f>
        <v>79.193548387096769</v>
      </c>
      <c r="BC2" s="7">
        <f t="shared" ref="BC2:BC33" si="8">(AW2*1000/AM2)</f>
        <v>40</v>
      </c>
      <c r="BD2" s="7">
        <f t="shared" ref="BD2:BD33" si="9">(BC2*(AL2-AU2)*0.0136)</f>
        <v>34.271999999999998</v>
      </c>
      <c r="BE2" s="7">
        <f t="shared" ref="BE2:BE33" si="10">(BC2*(AR2-AO2)*0.0136)</f>
        <v>13.055999999999999</v>
      </c>
      <c r="BF2" s="19"/>
      <c r="BG2" s="19">
        <f t="shared" ref="BG2:BG33" si="11">(AR2/BB2)</f>
        <v>0.42932790224032591</v>
      </c>
      <c r="BH2" s="19">
        <f t="shared" ref="BH2:BH33" si="12">(AP2/BB2)</f>
        <v>0.66924643584521393</v>
      </c>
      <c r="BI2" s="19">
        <f t="shared" ref="BI2:BI33" si="13">(BB2/AS2)</f>
        <v>2.474798387096774</v>
      </c>
      <c r="BJ2" s="19">
        <f t="shared" ref="BJ2:BJ33" si="14">(AO2/AU2)</f>
        <v>0.45454545454545453</v>
      </c>
      <c r="BK2" s="19"/>
      <c r="BL2" s="20">
        <v>1</v>
      </c>
      <c r="BO2" s="1">
        <v>1</v>
      </c>
      <c r="BP2" s="1">
        <v>1</v>
      </c>
      <c r="BQ2" s="1">
        <v>1</v>
      </c>
      <c r="BR2" s="1">
        <v>0</v>
      </c>
      <c r="BS2" s="1">
        <v>60</v>
      </c>
      <c r="BT2" s="1">
        <v>4.7</v>
      </c>
      <c r="BU2" s="1">
        <v>3</v>
      </c>
      <c r="BV2" s="1">
        <v>0.76</v>
      </c>
      <c r="BW2" s="1">
        <v>5.8</v>
      </c>
      <c r="BX2" s="1">
        <v>72</v>
      </c>
      <c r="BY2" s="1">
        <v>1</v>
      </c>
      <c r="BZ2" s="1">
        <v>1</v>
      </c>
      <c r="CA2" s="1">
        <v>139</v>
      </c>
      <c r="CB2" s="1">
        <v>24</v>
      </c>
      <c r="CC2" s="19">
        <v>1.02</v>
      </c>
      <c r="CD2" s="27">
        <v>50</v>
      </c>
      <c r="CE2" s="1">
        <v>248</v>
      </c>
      <c r="CF2" s="1">
        <v>1</v>
      </c>
      <c r="CI2" s="1">
        <v>2</v>
      </c>
      <c r="CJ2" s="20">
        <v>1041.878201</v>
      </c>
      <c r="CK2" s="19">
        <f t="shared" ref="CK2:CK33" si="15">LN(CJ2)</f>
        <v>6.9487803258458696</v>
      </c>
      <c r="CL2" s="19">
        <f>(CJ2/CD2)</f>
        <v>20.837564019999999</v>
      </c>
      <c r="CM2" s="20">
        <v>817.92866249999997</v>
      </c>
      <c r="CN2" s="19">
        <f t="shared" ref="CN2:CN33" si="16">LN(CM2)</f>
        <v>6.7067751231420623</v>
      </c>
      <c r="CO2" s="22"/>
      <c r="CP2" s="36">
        <v>43206</v>
      </c>
      <c r="CQ2" s="36"/>
      <c r="CR2" s="36"/>
      <c r="CS2" s="36"/>
      <c r="CU2" s="36">
        <v>44217</v>
      </c>
      <c r="CV2" s="37">
        <v>44179</v>
      </c>
      <c r="CW2" s="1">
        <f t="shared" ref="CW2:CW33" si="17">(CV2-CP2)</f>
        <v>973</v>
      </c>
      <c r="CX2" s="1">
        <v>0</v>
      </c>
      <c r="DA2" s="1">
        <v>0</v>
      </c>
      <c r="DB2" s="1">
        <v>973</v>
      </c>
      <c r="DC2" s="3">
        <v>0</v>
      </c>
      <c r="DD2" t="s">
        <v>134</v>
      </c>
    </row>
    <row r="3" spans="1:108" x14ac:dyDescent="0.25">
      <c r="A3" s="25">
        <v>1010</v>
      </c>
      <c r="B3" s="1">
        <v>70</v>
      </c>
      <c r="C3" s="1">
        <v>0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2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1</v>
      </c>
      <c r="AC3" s="1">
        <v>1</v>
      </c>
      <c r="AD3" s="1">
        <v>0</v>
      </c>
      <c r="AE3" s="1">
        <v>1</v>
      </c>
      <c r="AF3" s="1">
        <v>0</v>
      </c>
      <c r="AG3" s="1">
        <v>0</v>
      </c>
      <c r="AH3" s="1">
        <v>26.31</v>
      </c>
      <c r="AI3" s="1">
        <v>2.15</v>
      </c>
      <c r="AJ3" s="1">
        <v>136</v>
      </c>
      <c r="AK3" s="1">
        <v>58</v>
      </c>
      <c r="AL3" s="5">
        <f t="shared" si="0"/>
        <v>84</v>
      </c>
      <c r="AM3" s="1">
        <v>48</v>
      </c>
      <c r="AN3" s="1">
        <v>3</v>
      </c>
      <c r="AO3" s="1">
        <v>11</v>
      </c>
      <c r="AP3" s="1">
        <v>47</v>
      </c>
      <c r="AQ3" s="1">
        <v>14</v>
      </c>
      <c r="AR3" s="1">
        <v>25</v>
      </c>
      <c r="AS3" s="1">
        <f t="shared" si="1"/>
        <v>33</v>
      </c>
      <c r="AT3" s="7">
        <f t="shared" si="2"/>
        <v>3</v>
      </c>
      <c r="AU3" s="1">
        <v>18</v>
      </c>
      <c r="AV3" s="19">
        <v>5.88</v>
      </c>
      <c r="AW3" s="1">
        <v>2.74</v>
      </c>
      <c r="AX3" s="19">
        <f t="shared" si="3"/>
        <v>0.5103325942350333</v>
      </c>
      <c r="AY3" s="7">
        <f t="shared" si="4"/>
        <v>1.1904761904761905</v>
      </c>
      <c r="AZ3" s="7">
        <f t="shared" si="5"/>
        <v>204.3795620437956</v>
      </c>
      <c r="BA3" s="7">
        <f t="shared" si="6"/>
        <v>2131.3868613138684</v>
      </c>
      <c r="BB3" s="7">
        <f t="shared" si="7"/>
        <v>122.5</v>
      </c>
      <c r="BC3" s="7">
        <f t="shared" si="8"/>
        <v>57.083333333333336</v>
      </c>
      <c r="BD3" s="7">
        <f t="shared" si="9"/>
        <v>51.238</v>
      </c>
      <c r="BE3" s="7">
        <f t="shared" si="10"/>
        <v>10.868666666666668</v>
      </c>
      <c r="BF3" s="19">
        <v>1.19</v>
      </c>
      <c r="BG3" s="19">
        <f t="shared" si="11"/>
        <v>0.20408163265306123</v>
      </c>
      <c r="BH3" s="19">
        <f t="shared" si="12"/>
        <v>0.3836734693877551</v>
      </c>
      <c r="BI3" s="19">
        <f t="shared" si="13"/>
        <v>3.7121212121212119</v>
      </c>
      <c r="BJ3" s="19">
        <f t="shared" si="14"/>
        <v>0.61111111111111116</v>
      </c>
      <c r="BK3" s="19"/>
      <c r="BL3" s="20">
        <v>1</v>
      </c>
      <c r="BM3" s="1">
        <v>19</v>
      </c>
      <c r="BO3" s="1">
        <v>3</v>
      </c>
      <c r="BP3" s="1">
        <v>0</v>
      </c>
      <c r="BQ3" s="1">
        <v>1</v>
      </c>
      <c r="BR3" s="1">
        <v>0</v>
      </c>
      <c r="BS3" s="1">
        <v>45</v>
      </c>
      <c r="BT3" s="1">
        <v>5.2</v>
      </c>
      <c r="BU3" s="1">
        <v>4.0999999999999996</v>
      </c>
      <c r="BV3" s="1">
        <v>0.32</v>
      </c>
      <c r="BW3" s="1">
        <v>5.3</v>
      </c>
      <c r="BX3" s="1">
        <v>70</v>
      </c>
      <c r="BY3" s="1">
        <v>1</v>
      </c>
      <c r="BZ3" s="1">
        <v>0</v>
      </c>
      <c r="CA3" s="1">
        <v>136</v>
      </c>
      <c r="CB3" s="1">
        <v>33</v>
      </c>
      <c r="CC3" s="19">
        <v>1</v>
      </c>
      <c r="CD3" s="27">
        <v>76</v>
      </c>
      <c r="CJ3" s="20">
        <v>775.30122070000004</v>
      </c>
      <c r="CK3" s="19">
        <f t="shared" si="15"/>
        <v>6.6532516257109693</v>
      </c>
      <c r="CL3" s="19">
        <f t="shared" ref="CL3:CL66" si="18">(CJ3/CD3)</f>
        <v>10.201331851315791</v>
      </c>
      <c r="CM3" s="20">
        <v>156.2758365</v>
      </c>
      <c r="CN3" s="19">
        <f t="shared" si="16"/>
        <v>5.0516226285471113</v>
      </c>
      <c r="CO3" s="22"/>
      <c r="CP3" s="36">
        <v>43208</v>
      </c>
      <c r="CQ3" s="36"/>
      <c r="CR3" s="36"/>
      <c r="CS3" s="36"/>
      <c r="CU3" s="36">
        <v>44274</v>
      </c>
      <c r="CV3" s="36">
        <v>44272</v>
      </c>
      <c r="CW3" s="1">
        <f t="shared" si="17"/>
        <v>1064</v>
      </c>
      <c r="CX3" s="1">
        <v>0</v>
      </c>
      <c r="DA3" s="1">
        <v>0</v>
      </c>
      <c r="DB3" s="1">
        <v>1064</v>
      </c>
      <c r="DC3" s="3">
        <v>0</v>
      </c>
      <c r="DD3"/>
    </row>
    <row r="4" spans="1:108" x14ac:dyDescent="0.25">
      <c r="A4" s="25">
        <v>1012</v>
      </c>
      <c r="B4" s="1">
        <v>59</v>
      </c>
      <c r="C4" s="1">
        <v>0</v>
      </c>
      <c r="D4" s="1">
        <v>1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2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23.7</v>
      </c>
      <c r="AI4" s="1">
        <v>1.69</v>
      </c>
      <c r="AJ4" s="1">
        <v>104</v>
      </c>
      <c r="AK4" s="1">
        <v>62</v>
      </c>
      <c r="AL4" s="5">
        <f t="shared" si="0"/>
        <v>76</v>
      </c>
      <c r="AM4" s="1">
        <v>66</v>
      </c>
      <c r="AN4" s="1">
        <v>3</v>
      </c>
      <c r="AO4" s="1">
        <v>8</v>
      </c>
      <c r="AP4" s="1">
        <v>43</v>
      </c>
      <c r="AQ4" s="1">
        <v>16</v>
      </c>
      <c r="AR4" s="1">
        <v>27</v>
      </c>
      <c r="AS4" s="1">
        <f t="shared" si="1"/>
        <v>27</v>
      </c>
      <c r="AT4" s="7">
        <f t="shared" si="2"/>
        <v>3.375</v>
      </c>
      <c r="AU4" s="1">
        <v>22</v>
      </c>
      <c r="AV4" s="19">
        <v>7.45</v>
      </c>
      <c r="AW4" s="1">
        <v>4.41</v>
      </c>
      <c r="AX4" s="19">
        <f t="shared" si="3"/>
        <v>0.74314855875831487</v>
      </c>
      <c r="AY4" s="7">
        <f t="shared" si="4"/>
        <v>0.67114093959731547</v>
      </c>
      <c r="AZ4" s="7">
        <f t="shared" si="5"/>
        <v>90.702947845804985</v>
      </c>
      <c r="BA4" s="7">
        <f t="shared" si="6"/>
        <v>1233.5600907029477</v>
      </c>
      <c r="BB4" s="7">
        <f t="shared" si="7"/>
        <v>112.87878787878789</v>
      </c>
      <c r="BC4" s="7">
        <f t="shared" si="8"/>
        <v>66.818181818181813</v>
      </c>
      <c r="BD4" s="7">
        <f t="shared" si="9"/>
        <v>49.071272727272721</v>
      </c>
      <c r="BE4" s="7">
        <f t="shared" si="10"/>
        <v>17.26581818181818</v>
      </c>
      <c r="BF4" s="19"/>
      <c r="BG4" s="19">
        <f t="shared" si="11"/>
        <v>0.23919463087248319</v>
      </c>
      <c r="BH4" s="19">
        <f t="shared" si="12"/>
        <v>0.3809395973154362</v>
      </c>
      <c r="BI4" s="19">
        <f t="shared" si="13"/>
        <v>4.1806958473625144</v>
      </c>
      <c r="BJ4" s="19">
        <f t="shared" si="14"/>
        <v>0.36363636363636365</v>
      </c>
      <c r="BK4" s="19"/>
      <c r="BL4" s="20">
        <v>1</v>
      </c>
      <c r="BO4" s="1">
        <v>0</v>
      </c>
      <c r="BP4" s="1">
        <v>0</v>
      </c>
      <c r="BQ4" s="1">
        <v>1</v>
      </c>
      <c r="BR4" s="1">
        <v>0</v>
      </c>
      <c r="BS4" s="1">
        <v>65</v>
      </c>
      <c r="BT4" s="1">
        <v>3.7</v>
      </c>
      <c r="BU4" s="1">
        <v>2.5</v>
      </c>
      <c r="BV4" s="1">
        <v>0.46</v>
      </c>
      <c r="BW4" s="1">
        <v>3.5</v>
      </c>
      <c r="BX4" s="1">
        <v>68.5</v>
      </c>
      <c r="BY4" s="1">
        <v>1</v>
      </c>
      <c r="BZ4" s="1">
        <v>1</v>
      </c>
      <c r="CA4" s="1">
        <v>134</v>
      </c>
      <c r="CB4" s="1">
        <v>13</v>
      </c>
      <c r="CC4" s="19">
        <v>0.79</v>
      </c>
      <c r="CD4" s="27">
        <v>83</v>
      </c>
      <c r="CJ4" s="20">
        <v>771.32060049999995</v>
      </c>
      <c r="CK4" s="19">
        <f t="shared" si="15"/>
        <v>6.6481041113865986</v>
      </c>
      <c r="CL4" s="19">
        <f t="shared" si="18"/>
        <v>9.29301928313253</v>
      </c>
      <c r="CM4" s="20">
        <v>1076.284185</v>
      </c>
      <c r="CN4" s="19">
        <f t="shared" si="16"/>
        <v>6.9812698183037067</v>
      </c>
      <c r="CO4" s="22"/>
      <c r="CP4" s="36">
        <v>43208</v>
      </c>
      <c r="CQ4" s="36"/>
      <c r="CR4" s="36"/>
      <c r="CS4" s="36"/>
      <c r="CU4" s="36">
        <v>44217</v>
      </c>
      <c r="CV4" s="36">
        <v>44208</v>
      </c>
      <c r="CW4" s="1">
        <f t="shared" si="17"/>
        <v>1000</v>
      </c>
      <c r="CX4" s="1">
        <v>0</v>
      </c>
      <c r="DA4" s="1">
        <v>0</v>
      </c>
      <c r="DB4" s="1">
        <v>1000</v>
      </c>
      <c r="DC4" s="3">
        <v>0</v>
      </c>
      <c r="DD4"/>
    </row>
    <row r="5" spans="1:108" x14ac:dyDescent="0.25">
      <c r="A5" s="25">
        <v>1013</v>
      </c>
      <c r="B5" s="1">
        <v>65</v>
      </c>
      <c r="C5" s="1">
        <v>1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4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R5" s="1">
        <v>0</v>
      </c>
      <c r="S5" s="1">
        <v>0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43.8</v>
      </c>
      <c r="AI5" s="1">
        <v>2.06</v>
      </c>
      <c r="AJ5" s="1">
        <v>139</v>
      </c>
      <c r="AK5" s="1">
        <v>103</v>
      </c>
      <c r="AL5" s="5">
        <f t="shared" si="0"/>
        <v>115</v>
      </c>
      <c r="AM5" s="1">
        <v>84</v>
      </c>
      <c r="AN5" s="1">
        <v>1</v>
      </c>
      <c r="AO5" s="1">
        <v>9</v>
      </c>
      <c r="AP5" s="1">
        <v>59</v>
      </c>
      <c r="AQ5" s="1">
        <v>25</v>
      </c>
      <c r="AR5" s="1">
        <v>39</v>
      </c>
      <c r="AS5" s="1">
        <f t="shared" si="1"/>
        <v>34</v>
      </c>
      <c r="AT5" s="7">
        <f t="shared" si="2"/>
        <v>3.7777777777777777</v>
      </c>
      <c r="AU5" s="1">
        <v>17</v>
      </c>
      <c r="AV5" s="19">
        <v>5.9</v>
      </c>
      <c r="AW5" s="1">
        <v>2.87</v>
      </c>
      <c r="AX5" s="19">
        <f t="shared" si="3"/>
        <v>0.73181818181818181</v>
      </c>
      <c r="AY5" s="7">
        <f t="shared" si="4"/>
        <v>3.7288135593220337</v>
      </c>
      <c r="AZ5" s="7">
        <f t="shared" si="5"/>
        <v>613.24041811846689</v>
      </c>
      <c r="BA5" s="7">
        <f t="shared" si="6"/>
        <v>2954.7038327526129</v>
      </c>
      <c r="BB5" s="7">
        <f t="shared" si="7"/>
        <v>70.238095238095241</v>
      </c>
      <c r="BC5" s="7">
        <f t="shared" si="8"/>
        <v>34.166666666666664</v>
      </c>
      <c r="BD5" s="7">
        <f t="shared" si="9"/>
        <v>45.537333333333329</v>
      </c>
      <c r="BE5" s="7">
        <f t="shared" si="10"/>
        <v>13.94</v>
      </c>
      <c r="BF5" s="19"/>
      <c r="BG5" s="19">
        <f t="shared" si="11"/>
        <v>0.55525423728813561</v>
      </c>
      <c r="BH5" s="19">
        <f t="shared" si="12"/>
        <v>0.84</v>
      </c>
      <c r="BI5" s="19">
        <f t="shared" si="13"/>
        <v>2.0658263305322131</v>
      </c>
      <c r="BJ5" s="19">
        <f t="shared" si="14"/>
        <v>0.52941176470588236</v>
      </c>
      <c r="BK5" s="19"/>
      <c r="BL5" s="20">
        <v>0</v>
      </c>
      <c r="BP5" s="1">
        <v>0</v>
      </c>
      <c r="BQ5" s="1">
        <v>1</v>
      </c>
      <c r="BR5" s="1">
        <v>0</v>
      </c>
      <c r="BS5" s="1">
        <v>72</v>
      </c>
      <c r="BT5" s="1">
        <v>3.8</v>
      </c>
      <c r="BU5" s="1">
        <v>2</v>
      </c>
      <c r="BV5" s="1">
        <v>0.47</v>
      </c>
      <c r="BW5" s="1">
        <v>3.8</v>
      </c>
      <c r="BX5" s="1">
        <v>47.7</v>
      </c>
      <c r="BY5" s="1">
        <v>1</v>
      </c>
      <c r="BZ5" s="1">
        <v>1</v>
      </c>
      <c r="CA5" s="25">
        <v>140</v>
      </c>
      <c r="CB5" s="25">
        <v>25</v>
      </c>
      <c r="CC5" s="44">
        <v>1.1100000000000001</v>
      </c>
      <c r="CD5" s="27">
        <v>60</v>
      </c>
      <c r="CE5" s="1">
        <v>67</v>
      </c>
      <c r="CF5" s="1">
        <v>0</v>
      </c>
      <c r="CI5" s="1">
        <v>1</v>
      </c>
      <c r="CJ5" s="20">
        <v>2038.4509190000001</v>
      </c>
      <c r="CK5" s="19">
        <f t="shared" si="15"/>
        <v>7.6199454449520374</v>
      </c>
      <c r="CL5" s="19">
        <f t="shared" si="18"/>
        <v>33.974181983333338</v>
      </c>
      <c r="CM5" s="20">
        <v>1513.5492879999999</v>
      </c>
      <c r="CN5" s="19">
        <f t="shared" si="16"/>
        <v>7.3222126935080052</v>
      </c>
      <c r="CO5" s="22"/>
      <c r="CP5" s="36">
        <v>43209</v>
      </c>
      <c r="CQ5" s="36"/>
      <c r="CR5" s="36"/>
      <c r="CS5" s="36"/>
      <c r="CU5" s="36">
        <v>44217</v>
      </c>
      <c r="CV5" s="36">
        <v>43231</v>
      </c>
      <c r="CW5" s="1">
        <f t="shared" si="17"/>
        <v>22</v>
      </c>
      <c r="CX5" s="1">
        <v>1</v>
      </c>
      <c r="CY5" s="36">
        <v>43231</v>
      </c>
      <c r="CZ5" s="20">
        <f>(CY5-CP5)</f>
        <v>22</v>
      </c>
      <c r="DA5" s="20">
        <v>1</v>
      </c>
      <c r="DB5" s="20">
        <v>22</v>
      </c>
      <c r="DC5" s="1">
        <v>1</v>
      </c>
      <c r="DD5" t="s">
        <v>129</v>
      </c>
    </row>
    <row r="6" spans="1:108" x14ac:dyDescent="0.25">
      <c r="A6" s="25">
        <v>1016</v>
      </c>
      <c r="B6" s="1">
        <v>53</v>
      </c>
      <c r="C6" s="1">
        <v>0</v>
      </c>
      <c r="D6" s="1">
        <v>1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4</v>
      </c>
      <c r="K6" s="1">
        <v>0</v>
      </c>
      <c r="L6" s="1">
        <v>1</v>
      </c>
      <c r="M6" s="1">
        <v>1</v>
      </c>
      <c r="N6" s="1">
        <v>0</v>
      </c>
      <c r="O6" s="1">
        <v>1</v>
      </c>
      <c r="P6" s="1">
        <v>0</v>
      </c>
      <c r="R6" s="1">
        <v>0</v>
      </c>
      <c r="S6" s="1">
        <v>0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2</v>
      </c>
      <c r="AA6" s="1">
        <v>1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43.48</v>
      </c>
      <c r="AI6" s="1">
        <v>2.5099999999999998</v>
      </c>
      <c r="AJ6" s="1">
        <v>137</v>
      </c>
      <c r="AK6" s="1">
        <v>71</v>
      </c>
      <c r="AL6" s="5">
        <f t="shared" si="0"/>
        <v>93</v>
      </c>
      <c r="AM6" s="1">
        <v>73</v>
      </c>
      <c r="AN6" s="1">
        <v>1</v>
      </c>
      <c r="AO6" s="1">
        <v>6</v>
      </c>
      <c r="AP6" s="1">
        <v>38</v>
      </c>
      <c r="AQ6" s="1">
        <v>17</v>
      </c>
      <c r="AR6" s="1">
        <v>26</v>
      </c>
      <c r="AS6" s="1">
        <f t="shared" si="1"/>
        <v>21</v>
      </c>
      <c r="AT6" s="7">
        <f t="shared" si="2"/>
        <v>3.5</v>
      </c>
      <c r="AU6" s="1">
        <v>13</v>
      </c>
      <c r="AV6" s="19">
        <v>5.13</v>
      </c>
      <c r="AW6" s="1">
        <v>2.04</v>
      </c>
      <c r="AX6" s="19">
        <f t="shared" si="3"/>
        <v>0.42066518847006651</v>
      </c>
      <c r="AY6" s="7">
        <f t="shared" si="4"/>
        <v>2.53411306042885</v>
      </c>
      <c r="AZ6" s="7">
        <f t="shared" si="5"/>
        <v>509.80392156862746</v>
      </c>
      <c r="BA6" s="7">
        <f t="shared" si="6"/>
        <v>3411.7647058823527</v>
      </c>
      <c r="BB6" s="7">
        <f t="shared" si="7"/>
        <v>70.273972602739718</v>
      </c>
      <c r="BC6" s="7">
        <f t="shared" si="8"/>
        <v>27.945205479452056</v>
      </c>
      <c r="BD6" s="7">
        <f t="shared" si="9"/>
        <v>30.404383561643836</v>
      </c>
      <c r="BE6" s="7">
        <f t="shared" si="10"/>
        <v>7.6010958904109591</v>
      </c>
      <c r="BF6" s="19"/>
      <c r="BG6" s="19">
        <f t="shared" si="11"/>
        <v>0.36998050682261213</v>
      </c>
      <c r="BH6" s="19">
        <f t="shared" si="12"/>
        <v>0.54074074074074086</v>
      </c>
      <c r="BI6" s="19">
        <f t="shared" si="13"/>
        <v>3.3463796477495102</v>
      </c>
      <c r="BJ6" s="19">
        <f t="shared" si="14"/>
        <v>0.46153846153846156</v>
      </c>
      <c r="BK6" s="19"/>
      <c r="BL6" s="20">
        <v>1</v>
      </c>
      <c r="BO6" s="1">
        <v>0</v>
      </c>
      <c r="BP6" s="1">
        <v>0</v>
      </c>
      <c r="BQ6" s="1">
        <v>1</v>
      </c>
      <c r="BR6" s="1">
        <v>0</v>
      </c>
      <c r="BS6" s="1">
        <v>55</v>
      </c>
      <c r="BT6" s="1">
        <v>4.7</v>
      </c>
      <c r="BU6" s="1">
        <v>3.7</v>
      </c>
      <c r="BV6" s="1">
        <v>0.31</v>
      </c>
      <c r="BX6" s="1">
        <v>37</v>
      </c>
      <c r="BY6" s="1">
        <v>1</v>
      </c>
      <c r="CA6" s="25">
        <v>133</v>
      </c>
      <c r="CB6" s="25">
        <v>18</v>
      </c>
      <c r="CC6" s="44">
        <v>1.27</v>
      </c>
      <c r="CD6" s="27">
        <v>48</v>
      </c>
      <c r="CE6" s="1">
        <v>70</v>
      </c>
      <c r="CF6" s="1">
        <v>0</v>
      </c>
      <c r="CI6" s="1">
        <v>1</v>
      </c>
      <c r="CJ6" s="20">
        <v>983.77614300000005</v>
      </c>
      <c r="CK6" s="19">
        <f t="shared" si="15"/>
        <v>6.8913983742196772</v>
      </c>
      <c r="CL6" s="19">
        <f t="shared" si="18"/>
        <v>20.495336312500001</v>
      </c>
      <c r="CM6" s="20">
        <v>718.5312113</v>
      </c>
      <c r="CN6" s="19">
        <f t="shared" si="16"/>
        <v>6.5772091441024028</v>
      </c>
      <c r="CO6" s="22"/>
      <c r="CP6" s="36">
        <v>43213</v>
      </c>
      <c r="CQ6" s="36"/>
      <c r="CR6" s="36"/>
      <c r="CS6" s="36"/>
      <c r="CU6" s="36">
        <v>44217</v>
      </c>
      <c r="CV6" s="36">
        <v>44119</v>
      </c>
      <c r="CW6" s="1">
        <f t="shared" si="17"/>
        <v>906</v>
      </c>
      <c r="CX6" s="1">
        <v>0</v>
      </c>
      <c r="DA6" s="1">
        <v>0</v>
      </c>
      <c r="DB6" s="1">
        <v>906</v>
      </c>
      <c r="DC6" s="3">
        <v>0</v>
      </c>
      <c r="DD6"/>
    </row>
    <row r="7" spans="1:108" x14ac:dyDescent="0.25">
      <c r="A7" s="25">
        <v>1020</v>
      </c>
      <c r="B7" s="1">
        <v>75</v>
      </c>
      <c r="C7" s="1">
        <v>0</v>
      </c>
      <c r="D7" s="1">
        <v>1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3</v>
      </c>
      <c r="K7" s="1">
        <v>1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1</v>
      </c>
      <c r="AC7" s="1">
        <v>0</v>
      </c>
      <c r="AD7" s="1">
        <v>0</v>
      </c>
      <c r="AE7" s="1">
        <v>1</v>
      </c>
      <c r="AF7" s="1">
        <v>0</v>
      </c>
      <c r="AG7" s="1">
        <v>0</v>
      </c>
      <c r="AH7" s="1">
        <v>48</v>
      </c>
      <c r="AI7" s="1">
        <v>2.02</v>
      </c>
      <c r="AJ7" s="1">
        <v>154</v>
      </c>
      <c r="AK7" s="1">
        <v>72</v>
      </c>
      <c r="AL7" s="5">
        <f t="shared" si="0"/>
        <v>99.333333333333329</v>
      </c>
      <c r="AM7" s="1">
        <v>65</v>
      </c>
      <c r="AN7" s="1">
        <v>1</v>
      </c>
      <c r="AO7" s="1">
        <v>11</v>
      </c>
      <c r="AP7" s="1">
        <v>44</v>
      </c>
      <c r="AQ7" s="1">
        <v>9</v>
      </c>
      <c r="AR7" s="1">
        <v>25</v>
      </c>
      <c r="AS7" s="1">
        <f t="shared" si="1"/>
        <v>35</v>
      </c>
      <c r="AT7" s="7">
        <f t="shared" si="2"/>
        <v>3.1818181818181817</v>
      </c>
      <c r="AU7" s="1">
        <v>16</v>
      </c>
      <c r="AV7" s="19">
        <v>7.88</v>
      </c>
      <c r="AW7" s="1">
        <v>3.58</v>
      </c>
      <c r="AX7" s="19">
        <f t="shared" si="3"/>
        <v>0.78849963045085003</v>
      </c>
      <c r="AY7" s="7">
        <f t="shared" si="4"/>
        <v>1.1421319796954315</v>
      </c>
      <c r="AZ7" s="7">
        <f t="shared" si="5"/>
        <v>201.11731843575419</v>
      </c>
      <c r="BA7" s="7">
        <f t="shared" si="6"/>
        <v>1973.9292364990688</v>
      </c>
      <c r="BB7" s="7">
        <f t="shared" si="7"/>
        <v>121.23076923076923</v>
      </c>
      <c r="BC7" s="7">
        <f t="shared" si="8"/>
        <v>55.07692307692308</v>
      </c>
      <c r="BD7" s="7">
        <f t="shared" si="9"/>
        <v>62.420512820512819</v>
      </c>
      <c r="BE7" s="7">
        <f t="shared" si="10"/>
        <v>10.486646153846154</v>
      </c>
      <c r="BF7" s="19">
        <v>1.29</v>
      </c>
      <c r="BG7" s="19">
        <f t="shared" si="11"/>
        <v>0.20621827411167512</v>
      </c>
      <c r="BH7" s="19">
        <f t="shared" si="12"/>
        <v>0.36294416243654826</v>
      </c>
      <c r="BI7" s="19">
        <f t="shared" si="13"/>
        <v>3.4637362637362634</v>
      </c>
      <c r="BJ7" s="19">
        <f t="shared" si="14"/>
        <v>0.6875</v>
      </c>
      <c r="BK7" s="19"/>
      <c r="BL7" s="20">
        <v>1</v>
      </c>
      <c r="BM7" s="1">
        <v>26</v>
      </c>
      <c r="BO7" s="1">
        <v>0</v>
      </c>
      <c r="BP7" s="1">
        <v>0</v>
      </c>
      <c r="BQ7" s="1">
        <v>1</v>
      </c>
      <c r="BR7" s="1">
        <v>0</v>
      </c>
      <c r="BS7" s="1">
        <v>60</v>
      </c>
      <c r="BT7" s="1"/>
      <c r="BU7" s="1"/>
      <c r="BV7" s="1"/>
      <c r="CA7" s="25">
        <v>141</v>
      </c>
      <c r="CB7" s="25">
        <v>31</v>
      </c>
      <c r="CC7" s="44">
        <v>1.0900000000000001</v>
      </c>
      <c r="CD7" s="27">
        <v>50</v>
      </c>
      <c r="CE7" s="1">
        <v>35</v>
      </c>
      <c r="CF7" s="1">
        <v>0</v>
      </c>
      <c r="CI7" s="1">
        <v>1</v>
      </c>
      <c r="CJ7" s="20">
        <v>1329.01487</v>
      </c>
      <c r="CK7" s="19">
        <f t="shared" si="15"/>
        <v>7.1921932475144574</v>
      </c>
      <c r="CL7" s="19">
        <f t="shared" si="18"/>
        <v>26.580297399999999</v>
      </c>
      <c r="CM7" s="20">
        <v>1189.6214</v>
      </c>
      <c r="CN7" s="19">
        <f t="shared" si="16"/>
        <v>7.0813903842242212</v>
      </c>
      <c r="CO7" s="22"/>
      <c r="CP7" s="36">
        <v>43215</v>
      </c>
      <c r="CQ7" s="36"/>
      <c r="CR7" s="36"/>
      <c r="CS7" s="36"/>
      <c r="CU7" s="36">
        <v>44274</v>
      </c>
      <c r="CV7" s="36">
        <v>44274</v>
      </c>
      <c r="CW7" s="1">
        <f t="shared" si="17"/>
        <v>1059</v>
      </c>
      <c r="CX7" s="1">
        <v>0</v>
      </c>
      <c r="DA7" s="1">
        <v>0</v>
      </c>
      <c r="DB7" s="1">
        <v>1059</v>
      </c>
      <c r="DC7" s="3">
        <v>0</v>
      </c>
      <c r="DD7"/>
    </row>
    <row r="8" spans="1:108" x14ac:dyDescent="0.25">
      <c r="A8" s="25">
        <v>1021</v>
      </c>
      <c r="B8" s="1">
        <v>78</v>
      </c>
      <c r="C8" s="1">
        <v>0</v>
      </c>
      <c r="D8" s="1">
        <v>1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3</v>
      </c>
      <c r="K8" s="1">
        <v>1</v>
      </c>
      <c r="L8" s="1">
        <v>1</v>
      </c>
      <c r="M8" s="1">
        <v>1</v>
      </c>
      <c r="N8" s="1">
        <v>1</v>
      </c>
      <c r="O8" s="1">
        <v>0</v>
      </c>
      <c r="P8" s="1">
        <v>1</v>
      </c>
      <c r="Q8" s="1">
        <v>1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1</v>
      </c>
      <c r="AD8" s="1">
        <v>0</v>
      </c>
      <c r="AE8" s="1">
        <v>1</v>
      </c>
      <c r="AF8" s="1">
        <v>0</v>
      </c>
      <c r="AG8" s="1">
        <v>0</v>
      </c>
      <c r="AH8" s="1">
        <v>33</v>
      </c>
      <c r="AI8" s="1">
        <v>1.88</v>
      </c>
      <c r="AJ8" s="1">
        <v>122</v>
      </c>
      <c r="AK8" s="1">
        <v>54</v>
      </c>
      <c r="AL8" s="5">
        <f t="shared" si="0"/>
        <v>76.666666666666671</v>
      </c>
      <c r="AM8" s="1">
        <v>59</v>
      </c>
      <c r="AN8" s="1">
        <v>3</v>
      </c>
      <c r="AO8" s="1">
        <v>10</v>
      </c>
      <c r="AP8" s="1">
        <v>56</v>
      </c>
      <c r="AQ8" s="1">
        <v>20</v>
      </c>
      <c r="AR8" s="1">
        <v>35</v>
      </c>
      <c r="AS8" s="1">
        <f t="shared" si="1"/>
        <v>36</v>
      </c>
      <c r="AT8" s="7">
        <f t="shared" si="2"/>
        <v>3.6</v>
      </c>
      <c r="AU8" s="1">
        <v>17</v>
      </c>
      <c r="AV8" s="19">
        <v>3.8</v>
      </c>
      <c r="AW8" s="1">
        <v>2.02</v>
      </c>
      <c r="AX8" s="19">
        <f t="shared" si="3"/>
        <v>0.34338507021433851</v>
      </c>
      <c r="AY8" s="7">
        <f t="shared" si="4"/>
        <v>4.7368421052631584</v>
      </c>
      <c r="AZ8" s="7">
        <f t="shared" si="5"/>
        <v>712.87128712871288</v>
      </c>
      <c r="BA8" s="7">
        <f t="shared" si="6"/>
        <v>2640.2640264026404</v>
      </c>
      <c r="BB8" s="7">
        <f t="shared" si="7"/>
        <v>64.406779661016941</v>
      </c>
      <c r="BC8" s="7">
        <f t="shared" si="8"/>
        <v>34.237288135593218</v>
      </c>
      <c r="BD8" s="7">
        <f t="shared" si="9"/>
        <v>27.782418079096043</v>
      </c>
      <c r="BE8" s="7">
        <f t="shared" si="10"/>
        <v>11.640677966101693</v>
      </c>
      <c r="BF8" s="19"/>
      <c r="BG8" s="19">
        <f t="shared" si="11"/>
        <v>0.54342105263157903</v>
      </c>
      <c r="BH8" s="19">
        <f t="shared" si="12"/>
        <v>0.8694736842105264</v>
      </c>
      <c r="BI8" s="19">
        <f t="shared" si="13"/>
        <v>1.7890772128060262</v>
      </c>
      <c r="BJ8" s="19">
        <f t="shared" si="14"/>
        <v>0.58823529411764708</v>
      </c>
      <c r="BK8" s="19"/>
      <c r="BL8" s="20">
        <v>0</v>
      </c>
      <c r="BP8" s="1"/>
      <c r="BQ8" s="1">
        <v>1</v>
      </c>
      <c r="BR8" s="1">
        <v>0</v>
      </c>
      <c r="BS8" s="1">
        <v>70</v>
      </c>
      <c r="BT8" s="1">
        <v>4.2</v>
      </c>
      <c r="BU8" s="1">
        <v>2.2000000000000002</v>
      </c>
      <c r="BV8" s="1">
        <v>0.51</v>
      </c>
      <c r="BW8" s="1">
        <v>4.7</v>
      </c>
      <c r="BX8" s="1">
        <v>51.5</v>
      </c>
      <c r="BY8" s="1">
        <v>1</v>
      </c>
      <c r="CA8" s="25">
        <v>139</v>
      </c>
      <c r="CB8" s="25">
        <v>37</v>
      </c>
      <c r="CC8" s="44">
        <v>1.2</v>
      </c>
      <c r="CD8" s="27">
        <v>43</v>
      </c>
      <c r="CE8" s="1">
        <v>215</v>
      </c>
      <c r="CF8" s="1">
        <v>1</v>
      </c>
      <c r="CI8" s="1">
        <v>2</v>
      </c>
      <c r="CJ8" s="20">
        <v>1268.335</v>
      </c>
      <c r="CK8" s="19">
        <f t="shared" si="15"/>
        <v>7.1454602956872604</v>
      </c>
      <c r="CL8" s="19">
        <f t="shared" si="18"/>
        <v>29.496162790697674</v>
      </c>
      <c r="CM8" s="20">
        <v>2576.056</v>
      </c>
      <c r="CN8" s="19">
        <f t="shared" si="16"/>
        <v>7.8540148261183873</v>
      </c>
      <c r="CO8" s="22"/>
      <c r="CP8" s="36">
        <v>43215</v>
      </c>
      <c r="CQ8" s="36"/>
      <c r="CR8" s="36"/>
      <c r="CS8" s="36"/>
      <c r="CU8" s="36">
        <v>44217</v>
      </c>
      <c r="CV8" s="36">
        <v>43252</v>
      </c>
      <c r="CW8" s="1">
        <f t="shared" si="17"/>
        <v>37</v>
      </c>
      <c r="CX8" s="1">
        <v>1</v>
      </c>
      <c r="CY8" s="36">
        <v>43252</v>
      </c>
      <c r="CZ8" s="20">
        <f>(CY8-CP8)</f>
        <v>37</v>
      </c>
      <c r="DA8" s="20">
        <v>1</v>
      </c>
      <c r="DB8" s="20">
        <v>37</v>
      </c>
      <c r="DC8" s="3">
        <v>0</v>
      </c>
      <c r="DD8" t="s">
        <v>129</v>
      </c>
    </row>
    <row r="9" spans="1:108" x14ac:dyDescent="0.25">
      <c r="A9" s="25">
        <v>1023</v>
      </c>
      <c r="B9" s="1">
        <v>69</v>
      </c>
      <c r="C9" s="1">
        <v>0</v>
      </c>
      <c r="D9" s="1">
        <v>1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4</v>
      </c>
      <c r="K9" s="1">
        <v>1</v>
      </c>
      <c r="L9" s="1">
        <v>1</v>
      </c>
      <c r="M9" s="1">
        <v>0</v>
      </c>
      <c r="N9" s="1">
        <v>0</v>
      </c>
      <c r="O9" s="1">
        <v>1</v>
      </c>
      <c r="P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1</v>
      </c>
      <c r="AD9" s="1">
        <v>0</v>
      </c>
      <c r="AE9" s="1">
        <v>1</v>
      </c>
      <c r="AF9" s="1">
        <v>0</v>
      </c>
      <c r="AG9" s="1">
        <v>0</v>
      </c>
      <c r="AH9" s="1">
        <v>59.74</v>
      </c>
      <c r="AI9" s="1">
        <v>2.42</v>
      </c>
      <c r="AJ9" s="1">
        <v>123</v>
      </c>
      <c r="AK9" s="1">
        <v>65</v>
      </c>
      <c r="AL9" s="5">
        <f t="shared" si="0"/>
        <v>84.333333333333329</v>
      </c>
      <c r="AM9" s="1">
        <v>65</v>
      </c>
      <c r="AN9" s="1">
        <v>1</v>
      </c>
      <c r="AO9" s="1">
        <v>16</v>
      </c>
      <c r="AP9" s="1">
        <v>54</v>
      </c>
      <c r="AQ9" s="1">
        <v>24</v>
      </c>
      <c r="AR9" s="1">
        <v>39</v>
      </c>
      <c r="AS9" s="1">
        <f t="shared" si="1"/>
        <v>30</v>
      </c>
      <c r="AT9" s="7">
        <f t="shared" si="2"/>
        <v>1.875</v>
      </c>
      <c r="AU9" s="1">
        <v>26</v>
      </c>
      <c r="AV9" s="19">
        <v>6.95</v>
      </c>
      <c r="AW9" s="1">
        <v>2.87</v>
      </c>
      <c r="AX9" s="19">
        <f t="shared" si="3"/>
        <v>0.53666666666666663</v>
      </c>
      <c r="AY9" s="7">
        <f t="shared" si="4"/>
        <v>1.8705035971223021</v>
      </c>
      <c r="AZ9" s="7">
        <f t="shared" si="5"/>
        <v>362.36933797909404</v>
      </c>
      <c r="BA9" s="7">
        <f t="shared" si="6"/>
        <v>1904.7619047619046</v>
      </c>
      <c r="BB9" s="7">
        <f t="shared" si="7"/>
        <v>106.92307692307692</v>
      </c>
      <c r="BC9" s="7">
        <f t="shared" si="8"/>
        <v>44.153846153846153</v>
      </c>
      <c r="BD9" s="7">
        <f t="shared" si="9"/>
        <v>35.02871794871794</v>
      </c>
      <c r="BE9" s="7">
        <f t="shared" si="10"/>
        <v>13.811323076923076</v>
      </c>
      <c r="BF9" s="19">
        <v>1.2</v>
      </c>
      <c r="BG9" s="19">
        <f t="shared" si="11"/>
        <v>0.36474820143884895</v>
      </c>
      <c r="BH9" s="19">
        <f t="shared" si="12"/>
        <v>0.50503597122302157</v>
      </c>
      <c r="BI9" s="19">
        <f t="shared" si="13"/>
        <v>3.5641025641025639</v>
      </c>
      <c r="BJ9" s="19">
        <f t="shared" si="14"/>
        <v>0.61538461538461542</v>
      </c>
      <c r="BK9" s="19"/>
      <c r="BL9" s="20">
        <v>1</v>
      </c>
      <c r="BM9" s="1">
        <v>32</v>
      </c>
      <c r="BO9" s="1">
        <v>0</v>
      </c>
      <c r="BP9" s="1">
        <v>0</v>
      </c>
      <c r="BQ9" s="1">
        <v>1</v>
      </c>
      <c r="BR9" s="1">
        <v>0</v>
      </c>
      <c r="BS9" s="1">
        <v>40</v>
      </c>
      <c r="BT9" s="1"/>
      <c r="BU9" s="1"/>
      <c r="BV9" s="1"/>
      <c r="CA9" s="25">
        <v>138</v>
      </c>
      <c r="CB9" s="25">
        <v>32</v>
      </c>
      <c r="CC9" s="44">
        <v>1.74</v>
      </c>
      <c r="CD9" s="27">
        <v>29</v>
      </c>
      <c r="CE9" s="1">
        <v>311</v>
      </c>
      <c r="CF9" s="1">
        <v>1</v>
      </c>
      <c r="CI9" s="1">
        <v>2</v>
      </c>
      <c r="CJ9" s="20">
        <v>1391.337</v>
      </c>
      <c r="CK9" s="19">
        <f t="shared" si="15"/>
        <v>7.2380204343273267</v>
      </c>
      <c r="CL9" s="19">
        <f t="shared" si="18"/>
        <v>47.977137931034484</v>
      </c>
      <c r="CM9" s="20">
        <v>1929.7621999999999</v>
      </c>
      <c r="CN9" s="19">
        <f t="shared" si="16"/>
        <v>7.5651520618724222</v>
      </c>
      <c r="CO9" s="22"/>
      <c r="CP9" s="36">
        <v>43217</v>
      </c>
      <c r="CQ9" s="36"/>
      <c r="CR9" s="36"/>
      <c r="CS9" s="36"/>
      <c r="CU9" s="36">
        <v>44217</v>
      </c>
      <c r="CV9" s="36">
        <v>43369</v>
      </c>
      <c r="CW9" s="1">
        <f t="shared" si="17"/>
        <v>152</v>
      </c>
      <c r="CX9" s="1">
        <v>1</v>
      </c>
      <c r="CY9" s="36">
        <v>43369</v>
      </c>
      <c r="CZ9" s="20">
        <f>(CY9-CP9)</f>
        <v>152</v>
      </c>
      <c r="DA9" s="20">
        <v>1</v>
      </c>
      <c r="DB9" s="20">
        <v>152</v>
      </c>
      <c r="DC9" s="3">
        <v>0</v>
      </c>
      <c r="DD9" t="s">
        <v>129</v>
      </c>
    </row>
    <row r="10" spans="1:108" x14ac:dyDescent="0.25">
      <c r="A10" s="25">
        <v>1028</v>
      </c>
      <c r="B10" s="1">
        <v>55</v>
      </c>
      <c r="C10" s="1">
        <v>0</v>
      </c>
      <c r="D10" s="1">
        <v>1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2</v>
      </c>
      <c r="K10" s="1">
        <v>0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26.1</v>
      </c>
      <c r="AI10" s="1">
        <v>1.66</v>
      </c>
      <c r="AJ10" s="1">
        <v>150</v>
      </c>
      <c r="AK10" s="1">
        <v>65</v>
      </c>
      <c r="AL10" s="5">
        <f t="shared" si="0"/>
        <v>93.333333333333329</v>
      </c>
      <c r="AM10" s="1">
        <v>79</v>
      </c>
      <c r="AN10" s="1">
        <v>1</v>
      </c>
      <c r="AO10" s="1">
        <v>2</v>
      </c>
      <c r="AP10" s="1">
        <v>72</v>
      </c>
      <c r="AQ10" s="1">
        <v>21</v>
      </c>
      <c r="AR10" s="1">
        <v>44</v>
      </c>
      <c r="AS10" s="1">
        <f t="shared" si="1"/>
        <v>51</v>
      </c>
      <c r="AT10" s="7">
        <f t="shared" si="2"/>
        <v>25.5</v>
      </c>
      <c r="AU10" s="1">
        <v>17</v>
      </c>
      <c r="AV10" s="19">
        <v>5.67</v>
      </c>
      <c r="AW10" s="1">
        <v>3.41</v>
      </c>
      <c r="AX10" s="19">
        <f t="shared" si="3"/>
        <v>0.7056910569105691</v>
      </c>
      <c r="AY10" s="7">
        <f t="shared" si="4"/>
        <v>4.7619047619047619</v>
      </c>
      <c r="AZ10" s="7">
        <f t="shared" si="5"/>
        <v>633.43108504398822</v>
      </c>
      <c r="BA10" s="7">
        <f t="shared" si="6"/>
        <v>2142.717497556207</v>
      </c>
      <c r="BB10" s="7">
        <f t="shared" si="7"/>
        <v>71.77215189873418</v>
      </c>
      <c r="BC10" s="7">
        <f t="shared" si="8"/>
        <v>43.164556962025316</v>
      </c>
      <c r="BD10" s="7">
        <f t="shared" si="9"/>
        <v>44.810565400843878</v>
      </c>
      <c r="BE10" s="7">
        <f t="shared" si="10"/>
        <v>24.655594936708859</v>
      </c>
      <c r="BF10" s="19">
        <v>2.2200000000000002</v>
      </c>
      <c r="BG10" s="19">
        <f t="shared" si="11"/>
        <v>0.61305114638447966</v>
      </c>
      <c r="BH10" s="19">
        <f t="shared" si="12"/>
        <v>1.0031746031746032</v>
      </c>
      <c r="BI10" s="19">
        <f t="shared" si="13"/>
        <v>1.4072970960536113</v>
      </c>
      <c r="BJ10" s="19">
        <f t="shared" si="14"/>
        <v>0.11764705882352941</v>
      </c>
      <c r="BK10" s="19"/>
      <c r="BL10" s="20">
        <v>1</v>
      </c>
      <c r="BM10" s="1">
        <v>9</v>
      </c>
      <c r="BO10" s="1">
        <v>1</v>
      </c>
      <c r="BP10" s="1">
        <v>0</v>
      </c>
      <c r="BQ10" s="1">
        <v>1</v>
      </c>
      <c r="BR10" s="1">
        <v>0</v>
      </c>
      <c r="BS10" s="1">
        <v>56</v>
      </c>
      <c r="BT10" s="1">
        <v>3.71</v>
      </c>
      <c r="BU10" s="1">
        <v>3</v>
      </c>
      <c r="BV10" s="1">
        <v>0.57999999999999996</v>
      </c>
      <c r="BX10" s="1">
        <v>15.9</v>
      </c>
      <c r="BY10" s="1">
        <v>0</v>
      </c>
      <c r="CA10" s="25">
        <v>144</v>
      </c>
      <c r="CB10" s="25">
        <v>25</v>
      </c>
      <c r="CC10" s="44">
        <v>1.1200000000000001</v>
      </c>
      <c r="CD10" s="27">
        <v>55</v>
      </c>
      <c r="CJ10" s="20">
        <v>869.66</v>
      </c>
      <c r="CK10" s="19">
        <f t="shared" si="15"/>
        <v>6.7681023306669097</v>
      </c>
      <c r="CL10" s="19">
        <f t="shared" si="18"/>
        <v>15.811999999999999</v>
      </c>
      <c r="CM10" s="20">
        <v>1325.69</v>
      </c>
      <c r="CN10" s="19">
        <f t="shared" si="16"/>
        <v>7.1896883575916215</v>
      </c>
      <c r="CO10" s="22"/>
      <c r="CP10" s="36">
        <v>43231</v>
      </c>
      <c r="CQ10" s="36"/>
      <c r="CR10" s="36"/>
      <c r="CS10" s="36"/>
      <c r="CU10" s="36">
        <v>44274</v>
      </c>
      <c r="CV10" s="36">
        <v>44255</v>
      </c>
      <c r="CW10" s="1">
        <f t="shared" si="17"/>
        <v>1024</v>
      </c>
      <c r="CX10" s="1">
        <v>0</v>
      </c>
      <c r="CY10" s="36"/>
      <c r="CZ10" s="20"/>
      <c r="DA10" s="20">
        <v>0</v>
      </c>
      <c r="DB10" s="20">
        <v>1024</v>
      </c>
      <c r="DC10" s="3">
        <v>0</v>
      </c>
      <c r="DD10" s="20"/>
    </row>
    <row r="11" spans="1:108" x14ac:dyDescent="0.25">
      <c r="A11" s="25">
        <v>1030</v>
      </c>
      <c r="B11" s="1">
        <v>80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0</v>
      </c>
      <c r="J11" s="1">
        <v>3</v>
      </c>
      <c r="K11" s="1">
        <v>1</v>
      </c>
      <c r="L11" s="1">
        <v>1</v>
      </c>
      <c r="M11" s="1">
        <v>1</v>
      </c>
      <c r="N11" s="1">
        <v>1</v>
      </c>
      <c r="O11" s="1">
        <v>0</v>
      </c>
      <c r="P11" s="1">
        <v>1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2</v>
      </c>
      <c r="AA11" s="1">
        <v>1</v>
      </c>
      <c r="AB11" s="1">
        <v>1</v>
      </c>
      <c r="AC11" s="1">
        <v>1</v>
      </c>
      <c r="AD11" s="1">
        <v>0</v>
      </c>
      <c r="AE11" s="1">
        <v>1</v>
      </c>
      <c r="AF11" s="1">
        <v>0</v>
      </c>
      <c r="AG11" s="1">
        <v>0</v>
      </c>
      <c r="AH11" s="1">
        <v>25.8</v>
      </c>
      <c r="AI11" s="1">
        <v>2.06</v>
      </c>
      <c r="AJ11" s="1">
        <v>102</v>
      </c>
      <c r="AK11" s="1">
        <v>63</v>
      </c>
      <c r="AL11" s="5">
        <f t="shared" si="0"/>
        <v>76</v>
      </c>
      <c r="AM11" s="1">
        <v>80</v>
      </c>
      <c r="AN11" s="1">
        <v>2</v>
      </c>
      <c r="AO11" s="1">
        <v>9</v>
      </c>
      <c r="AP11" s="1">
        <v>42</v>
      </c>
      <c r="AQ11" s="1">
        <v>16</v>
      </c>
      <c r="AR11" s="1">
        <v>27</v>
      </c>
      <c r="AS11" s="1">
        <f t="shared" si="1"/>
        <v>26</v>
      </c>
      <c r="AT11" s="7">
        <f t="shared" si="2"/>
        <v>2.8888888888888888</v>
      </c>
      <c r="AU11" s="1">
        <v>20</v>
      </c>
      <c r="AV11" s="19">
        <v>3.57</v>
      </c>
      <c r="AW11" s="1">
        <v>1.73</v>
      </c>
      <c r="AX11" s="19">
        <f t="shared" si="3"/>
        <v>0.29152993348115297</v>
      </c>
      <c r="AY11" s="7">
        <f t="shared" si="4"/>
        <v>1.9607843137254903</v>
      </c>
      <c r="AZ11" s="7">
        <f t="shared" si="5"/>
        <v>323.69942196531792</v>
      </c>
      <c r="BA11" s="7">
        <f t="shared" si="6"/>
        <v>3098.2658959537571</v>
      </c>
      <c r="BB11" s="7">
        <f t="shared" si="7"/>
        <v>44.625</v>
      </c>
      <c r="BC11" s="7">
        <f t="shared" si="8"/>
        <v>21.625</v>
      </c>
      <c r="BD11" s="7">
        <f t="shared" si="9"/>
        <v>16.4696</v>
      </c>
      <c r="BE11" s="7">
        <f t="shared" si="10"/>
        <v>5.2938000000000001</v>
      </c>
      <c r="BF11" s="19"/>
      <c r="BG11" s="19">
        <f t="shared" si="11"/>
        <v>0.60504201680672265</v>
      </c>
      <c r="BH11" s="19">
        <f t="shared" si="12"/>
        <v>0.94117647058823528</v>
      </c>
      <c r="BI11" s="19">
        <f t="shared" si="13"/>
        <v>1.7163461538461537</v>
      </c>
      <c r="BJ11" s="19">
        <f t="shared" si="14"/>
        <v>0.45</v>
      </c>
      <c r="BK11" s="19"/>
      <c r="BL11" s="20">
        <v>0</v>
      </c>
      <c r="BP11" s="1"/>
      <c r="BQ11" s="1">
        <v>1</v>
      </c>
      <c r="BR11" s="1">
        <v>0</v>
      </c>
      <c r="BS11" s="1">
        <v>20</v>
      </c>
      <c r="BT11" s="1">
        <v>7.5</v>
      </c>
      <c r="BU11" s="1">
        <v>6.9</v>
      </c>
      <c r="BV11" s="1">
        <v>0.28999999999999998</v>
      </c>
      <c r="BW11" s="1">
        <v>5.6</v>
      </c>
      <c r="BX11" s="1">
        <v>39.5</v>
      </c>
      <c r="BY11" s="1">
        <v>1</v>
      </c>
      <c r="CA11" s="25">
        <v>142</v>
      </c>
      <c r="CB11" s="25">
        <v>39</v>
      </c>
      <c r="CC11" s="44">
        <v>1.24</v>
      </c>
      <c r="CD11" s="27">
        <v>55</v>
      </c>
      <c r="CE11" s="1">
        <v>1647</v>
      </c>
      <c r="CF11" s="1">
        <v>1</v>
      </c>
      <c r="CI11" s="1">
        <v>3</v>
      </c>
      <c r="CJ11" s="20">
        <v>1115.944195</v>
      </c>
      <c r="CK11" s="19">
        <f t="shared" si="15"/>
        <v>7.0174561372107043</v>
      </c>
      <c r="CL11" s="19">
        <f t="shared" si="18"/>
        <v>20.289894454545454</v>
      </c>
      <c r="CM11" s="20">
        <v>2764.9858049999998</v>
      </c>
      <c r="CN11" s="19">
        <f t="shared" si="16"/>
        <v>7.9247907801277053</v>
      </c>
      <c r="CO11" s="22"/>
      <c r="CP11" s="36">
        <v>43235</v>
      </c>
      <c r="CQ11" s="36"/>
      <c r="CR11" s="36"/>
      <c r="CS11" s="36"/>
      <c r="CU11" s="36">
        <v>44217</v>
      </c>
      <c r="CV11" s="36">
        <v>43432</v>
      </c>
      <c r="CW11" s="1">
        <f t="shared" si="17"/>
        <v>197</v>
      </c>
      <c r="CX11" s="1">
        <v>1</v>
      </c>
      <c r="CY11" s="36">
        <v>43432</v>
      </c>
      <c r="CZ11" s="20">
        <f>(CY11-CP11)</f>
        <v>197</v>
      </c>
      <c r="DA11" s="20">
        <v>1</v>
      </c>
      <c r="DB11" s="20">
        <v>197</v>
      </c>
      <c r="DC11" s="3">
        <v>0</v>
      </c>
      <c r="DD11" t="s">
        <v>129</v>
      </c>
    </row>
    <row r="12" spans="1:108" x14ac:dyDescent="0.25">
      <c r="A12" s="25">
        <v>1031</v>
      </c>
      <c r="B12" s="1">
        <v>73</v>
      </c>
      <c r="C12" s="1">
        <v>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0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1</v>
      </c>
      <c r="AC12" s="1">
        <v>1</v>
      </c>
      <c r="AD12" s="1">
        <v>0</v>
      </c>
      <c r="AE12" s="1">
        <v>1</v>
      </c>
      <c r="AF12" s="1">
        <v>0</v>
      </c>
      <c r="AG12" s="1">
        <v>0</v>
      </c>
      <c r="AH12" s="1">
        <v>20.25</v>
      </c>
      <c r="AI12" s="1">
        <v>1.77</v>
      </c>
      <c r="AJ12" s="1">
        <v>128</v>
      </c>
      <c r="AK12" s="1">
        <v>87</v>
      </c>
      <c r="AL12" s="5">
        <f t="shared" si="0"/>
        <v>100.66666666666667</v>
      </c>
      <c r="AM12" s="1">
        <v>74</v>
      </c>
      <c r="AN12" s="1">
        <v>1</v>
      </c>
      <c r="AO12" s="1">
        <v>15</v>
      </c>
      <c r="AP12" s="1">
        <v>71</v>
      </c>
      <c r="AQ12" s="1">
        <v>30</v>
      </c>
      <c r="AR12" s="1">
        <v>46</v>
      </c>
      <c r="AS12" s="1">
        <f t="shared" si="1"/>
        <v>41</v>
      </c>
      <c r="AT12" s="7">
        <f t="shared" si="2"/>
        <v>2.7333333333333334</v>
      </c>
      <c r="AU12" s="1">
        <v>23</v>
      </c>
      <c r="AV12" s="19">
        <v>2.65</v>
      </c>
      <c r="AW12" s="1">
        <v>1.5</v>
      </c>
      <c r="AX12" s="19">
        <f t="shared" si="3"/>
        <v>0.33481152993348118</v>
      </c>
      <c r="AY12" s="7">
        <f t="shared" si="4"/>
        <v>8.6792452830188687</v>
      </c>
      <c r="AZ12" s="7">
        <f t="shared" si="5"/>
        <v>1226.6666666666667</v>
      </c>
      <c r="BA12" s="7">
        <f t="shared" si="6"/>
        <v>4568.8888888888896</v>
      </c>
      <c r="BB12" s="7">
        <f t="shared" si="7"/>
        <v>35.810810810810814</v>
      </c>
      <c r="BC12" s="7">
        <f t="shared" si="8"/>
        <v>20.27027027027027</v>
      </c>
      <c r="BD12" s="7">
        <f t="shared" si="9"/>
        <v>21.410810810810812</v>
      </c>
      <c r="BE12" s="7">
        <f t="shared" si="10"/>
        <v>8.5459459459459453</v>
      </c>
      <c r="BF12" s="19"/>
      <c r="BG12" s="19">
        <f t="shared" si="11"/>
        <v>1.2845283018867923</v>
      </c>
      <c r="BH12" s="19">
        <f t="shared" si="12"/>
        <v>1.982641509433962</v>
      </c>
      <c r="BI12" s="19">
        <f t="shared" si="13"/>
        <v>0.87343441001977595</v>
      </c>
      <c r="BJ12" s="19">
        <f t="shared" si="14"/>
        <v>0.65217391304347827</v>
      </c>
      <c r="BK12" s="19"/>
      <c r="BL12" s="20">
        <v>0</v>
      </c>
      <c r="BP12" s="1"/>
      <c r="BQ12" s="1">
        <v>1</v>
      </c>
      <c r="BR12" s="1">
        <v>0</v>
      </c>
      <c r="BS12" s="1">
        <v>21</v>
      </c>
      <c r="BT12" s="1">
        <v>6.1</v>
      </c>
      <c r="BU12" s="1">
        <v>5.8</v>
      </c>
      <c r="BV12" s="1">
        <v>0.32</v>
      </c>
      <c r="BW12" s="1">
        <v>4.3</v>
      </c>
      <c r="BX12" s="1">
        <v>40.4</v>
      </c>
      <c r="BY12" s="1">
        <v>1</v>
      </c>
      <c r="BZ12" s="1">
        <v>1</v>
      </c>
      <c r="CA12" s="25">
        <v>136</v>
      </c>
      <c r="CB12" s="25">
        <v>22</v>
      </c>
      <c r="CC12" s="44">
        <v>0.89</v>
      </c>
      <c r="CD12" s="27">
        <v>85</v>
      </c>
      <c r="CE12" s="1">
        <v>1546</v>
      </c>
      <c r="CF12" s="1">
        <v>1</v>
      </c>
      <c r="CI12" s="1">
        <v>3</v>
      </c>
      <c r="CJ12" s="20">
        <v>2921.0889999999999</v>
      </c>
      <c r="CK12" s="19">
        <f t="shared" si="15"/>
        <v>7.9797117709410292</v>
      </c>
      <c r="CL12" s="19">
        <f t="shared" si="18"/>
        <v>34.365752941176467</v>
      </c>
      <c r="CM12" s="20">
        <v>2411.0205000000001</v>
      </c>
      <c r="CN12" s="19">
        <f t="shared" si="16"/>
        <v>7.7878053808410002</v>
      </c>
      <c r="CO12" s="22"/>
      <c r="CP12" s="36">
        <v>43236</v>
      </c>
      <c r="CQ12" s="36"/>
      <c r="CR12" s="36"/>
      <c r="CS12" s="36"/>
      <c r="CU12" s="36">
        <v>44217</v>
      </c>
      <c r="CV12" s="36">
        <v>44217</v>
      </c>
      <c r="CW12" s="1">
        <f t="shared" si="17"/>
        <v>981</v>
      </c>
      <c r="CX12" s="1">
        <v>1</v>
      </c>
      <c r="CY12" s="36">
        <v>44228</v>
      </c>
      <c r="CZ12" s="20">
        <f>(CY12-CP12)</f>
        <v>992</v>
      </c>
      <c r="DA12" s="20">
        <v>1</v>
      </c>
      <c r="DB12" s="20">
        <v>992</v>
      </c>
      <c r="DC12" s="1">
        <v>1</v>
      </c>
      <c r="DD12" t="s">
        <v>137</v>
      </c>
    </row>
    <row r="13" spans="1:108" x14ac:dyDescent="0.25">
      <c r="A13" s="25">
        <v>1032</v>
      </c>
      <c r="B13" s="1">
        <v>85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1</v>
      </c>
      <c r="N13" s="1">
        <v>1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26.2</v>
      </c>
      <c r="AI13" s="1">
        <v>1.86</v>
      </c>
      <c r="AJ13" s="1">
        <v>150</v>
      </c>
      <c r="AK13" s="1">
        <v>81</v>
      </c>
      <c r="AL13" s="5">
        <f t="shared" si="0"/>
        <v>104</v>
      </c>
      <c r="AM13" s="1">
        <v>75</v>
      </c>
      <c r="AN13" s="1">
        <v>1</v>
      </c>
      <c r="AO13" s="1">
        <v>5</v>
      </c>
      <c r="AP13" s="1">
        <v>47</v>
      </c>
      <c r="AQ13" s="1">
        <v>4</v>
      </c>
      <c r="AR13" s="1">
        <v>25</v>
      </c>
      <c r="AS13" s="1">
        <f t="shared" si="1"/>
        <v>43</v>
      </c>
      <c r="AT13" s="7">
        <f t="shared" si="2"/>
        <v>8.6</v>
      </c>
      <c r="AU13" s="1">
        <v>5</v>
      </c>
      <c r="AV13" s="19">
        <v>5.97</v>
      </c>
      <c r="AW13" s="1">
        <v>3.21</v>
      </c>
      <c r="AX13" s="19">
        <f t="shared" si="3"/>
        <v>0.74022172949002207</v>
      </c>
      <c r="AY13" s="7">
        <f t="shared" si="4"/>
        <v>3.3500837520938025</v>
      </c>
      <c r="AZ13" s="7">
        <f t="shared" si="5"/>
        <v>498.44236760124613</v>
      </c>
      <c r="BA13" s="7">
        <f t="shared" si="6"/>
        <v>2467.2897196261683</v>
      </c>
      <c r="BB13" s="7">
        <f t="shared" si="7"/>
        <v>79.599999999999994</v>
      </c>
      <c r="BC13" s="7">
        <f t="shared" si="8"/>
        <v>42.8</v>
      </c>
      <c r="BD13" s="7">
        <f t="shared" si="9"/>
        <v>57.625919999999994</v>
      </c>
      <c r="BE13" s="7">
        <f t="shared" si="10"/>
        <v>11.641599999999999</v>
      </c>
      <c r="BF13" s="19"/>
      <c r="BG13" s="19">
        <f t="shared" si="11"/>
        <v>0.314070351758794</v>
      </c>
      <c r="BH13" s="19">
        <f t="shared" si="12"/>
        <v>0.59045226130653272</v>
      </c>
      <c r="BI13" s="19">
        <f t="shared" si="13"/>
        <v>1.8511627906976742</v>
      </c>
      <c r="BJ13" s="19">
        <f t="shared" si="14"/>
        <v>1</v>
      </c>
      <c r="BK13" s="19"/>
      <c r="BL13" s="20">
        <v>1</v>
      </c>
      <c r="BO13" s="1">
        <v>3</v>
      </c>
      <c r="BP13" s="1">
        <v>0</v>
      </c>
      <c r="BQ13" s="1">
        <v>1</v>
      </c>
      <c r="BR13" s="1">
        <v>0</v>
      </c>
      <c r="BS13" s="1">
        <v>70</v>
      </c>
      <c r="BT13" s="1">
        <v>4.5999999999999996</v>
      </c>
      <c r="BU13" s="1">
        <v>1.6</v>
      </c>
      <c r="BV13" s="1">
        <v>0.46</v>
      </c>
      <c r="BX13" s="1">
        <v>38</v>
      </c>
      <c r="BY13" s="1">
        <v>1</v>
      </c>
      <c r="BZ13" s="1">
        <v>1</v>
      </c>
      <c r="CA13" s="25">
        <v>138</v>
      </c>
      <c r="CB13" s="25">
        <v>35</v>
      </c>
      <c r="CC13" s="44">
        <v>1.78</v>
      </c>
      <c r="CD13" s="27">
        <v>34</v>
      </c>
      <c r="CE13" s="1">
        <v>724</v>
      </c>
      <c r="CF13" s="1">
        <v>1</v>
      </c>
      <c r="CI13" s="1">
        <v>2</v>
      </c>
      <c r="CJ13" s="20">
        <v>541.53700000000003</v>
      </c>
      <c r="CK13" s="19">
        <f t="shared" si="15"/>
        <v>6.2944113928232728</v>
      </c>
      <c r="CL13" s="19">
        <f t="shared" si="18"/>
        <v>15.927558823529413</v>
      </c>
      <c r="CM13" s="20">
        <v>3221.5210000000002</v>
      </c>
      <c r="CN13" s="19">
        <f t="shared" si="16"/>
        <v>8.0776088872599185</v>
      </c>
      <c r="CO13" s="22"/>
      <c r="CP13" s="36">
        <v>43236</v>
      </c>
      <c r="CQ13" s="36"/>
      <c r="CR13" s="36"/>
      <c r="CS13" s="36"/>
      <c r="CU13" s="36">
        <v>44274</v>
      </c>
      <c r="CV13" s="36">
        <v>44255</v>
      </c>
      <c r="CW13" s="1">
        <f t="shared" si="17"/>
        <v>1019</v>
      </c>
      <c r="CX13" s="1">
        <v>0</v>
      </c>
      <c r="DA13" s="1">
        <v>0</v>
      </c>
      <c r="DB13" s="1">
        <v>1019</v>
      </c>
      <c r="DC13" s="3">
        <v>0</v>
      </c>
      <c r="DD13"/>
    </row>
    <row r="14" spans="1:108" x14ac:dyDescent="0.25">
      <c r="A14" s="25">
        <v>1033</v>
      </c>
      <c r="B14" s="1">
        <v>84</v>
      </c>
      <c r="C14" s="1">
        <v>0</v>
      </c>
      <c r="D14" s="1">
        <v>1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4</v>
      </c>
      <c r="K14" s="1">
        <v>1</v>
      </c>
      <c r="L14" s="1">
        <v>0</v>
      </c>
      <c r="M14" s="1">
        <v>1</v>
      </c>
      <c r="N14" s="1">
        <v>1</v>
      </c>
      <c r="O14" s="1">
        <v>0</v>
      </c>
      <c r="P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1</v>
      </c>
      <c r="AA14" s="1">
        <v>1</v>
      </c>
      <c r="AB14" s="1">
        <v>1</v>
      </c>
      <c r="AC14" s="1">
        <v>0</v>
      </c>
      <c r="AD14" s="1">
        <v>0</v>
      </c>
      <c r="AE14" s="1">
        <v>1</v>
      </c>
      <c r="AF14" s="1">
        <v>0</v>
      </c>
      <c r="AG14" s="1">
        <v>0</v>
      </c>
      <c r="AH14" s="1">
        <v>17.7</v>
      </c>
      <c r="AI14" s="1">
        <v>1.62</v>
      </c>
      <c r="AJ14" s="1">
        <v>121</v>
      </c>
      <c r="AK14" s="1">
        <v>55</v>
      </c>
      <c r="AL14" s="5">
        <f t="shared" si="0"/>
        <v>77</v>
      </c>
      <c r="AM14" s="1">
        <v>63</v>
      </c>
      <c r="AN14" s="1">
        <v>1</v>
      </c>
      <c r="AO14" s="1">
        <v>5</v>
      </c>
      <c r="AP14" s="1">
        <v>49</v>
      </c>
      <c r="AQ14" s="1">
        <v>22</v>
      </c>
      <c r="AR14" s="1">
        <v>32</v>
      </c>
      <c r="AS14" s="1">
        <f t="shared" si="1"/>
        <v>27</v>
      </c>
      <c r="AT14" s="7">
        <f t="shared" si="2"/>
        <v>5.4</v>
      </c>
      <c r="AU14" s="1">
        <v>6</v>
      </c>
      <c r="AV14" s="19">
        <v>5.75</v>
      </c>
      <c r="AW14" s="1">
        <v>3.55</v>
      </c>
      <c r="AX14" s="19">
        <f t="shared" si="3"/>
        <v>0.60609756097560963</v>
      </c>
      <c r="AY14" s="7">
        <f t="shared" si="4"/>
        <v>4.5217391304347823</v>
      </c>
      <c r="AZ14" s="7">
        <f t="shared" si="5"/>
        <v>585.91549295774655</v>
      </c>
      <c r="BA14" s="7">
        <f t="shared" si="6"/>
        <v>1622.5352112676057</v>
      </c>
      <c r="BB14" s="7">
        <f t="shared" si="7"/>
        <v>91.269841269841265</v>
      </c>
      <c r="BC14" s="7">
        <f t="shared" si="8"/>
        <v>56.349206349206348</v>
      </c>
      <c r="BD14" s="7">
        <f t="shared" si="9"/>
        <v>54.410793650793643</v>
      </c>
      <c r="BE14" s="7">
        <f t="shared" si="10"/>
        <v>20.69142857142857</v>
      </c>
      <c r="BF14" s="19"/>
      <c r="BG14" s="19">
        <f t="shared" si="11"/>
        <v>0.35060869565217395</v>
      </c>
      <c r="BH14" s="19">
        <f t="shared" si="12"/>
        <v>0.53686956521739138</v>
      </c>
      <c r="BI14" s="19">
        <f t="shared" si="13"/>
        <v>3.3803644914756026</v>
      </c>
      <c r="BJ14" s="19">
        <f t="shared" si="14"/>
        <v>0.83333333333333337</v>
      </c>
      <c r="BK14" s="19"/>
      <c r="BL14" s="20">
        <v>1</v>
      </c>
      <c r="BM14" s="1">
        <v>11</v>
      </c>
      <c r="BO14" s="1">
        <v>3</v>
      </c>
      <c r="BP14" s="1">
        <v>1</v>
      </c>
      <c r="BQ14" s="1">
        <v>1</v>
      </c>
      <c r="BR14" s="1">
        <v>0</v>
      </c>
      <c r="BS14" s="1">
        <v>15</v>
      </c>
      <c r="BT14" s="1">
        <v>6.1</v>
      </c>
      <c r="BU14" s="1">
        <v>5.6</v>
      </c>
      <c r="BV14" s="1">
        <v>0.28000000000000003</v>
      </c>
      <c r="BW14" s="1">
        <v>4.7</v>
      </c>
      <c r="BX14" s="1">
        <v>36.299999999999997</v>
      </c>
      <c r="BY14" s="1">
        <v>1</v>
      </c>
      <c r="CA14" s="25">
        <v>142</v>
      </c>
      <c r="CB14" s="25">
        <v>27</v>
      </c>
      <c r="CC14" s="44">
        <v>1.82</v>
      </c>
      <c r="CD14" s="27">
        <v>25</v>
      </c>
      <c r="CE14" s="1">
        <v>2746</v>
      </c>
      <c r="CF14" s="1">
        <v>1</v>
      </c>
      <c r="CI14" s="1">
        <v>3</v>
      </c>
      <c r="CJ14" s="20">
        <v>3473.2943679999998</v>
      </c>
      <c r="CK14" s="19">
        <f t="shared" si="15"/>
        <v>8.1528588081502171</v>
      </c>
      <c r="CL14" s="19">
        <f t="shared" si="18"/>
        <v>138.93177471999999</v>
      </c>
      <c r="CM14" s="20">
        <v>1289.2461390000001</v>
      </c>
      <c r="CN14" s="19">
        <f t="shared" si="16"/>
        <v>7.1618129381621864</v>
      </c>
      <c r="CO14" s="22"/>
      <c r="CP14" s="36">
        <v>43244</v>
      </c>
      <c r="CQ14" s="36"/>
      <c r="CR14" s="36"/>
      <c r="CS14" s="36"/>
      <c r="CU14" s="36">
        <v>44217</v>
      </c>
      <c r="CV14" s="36">
        <v>43405</v>
      </c>
      <c r="CW14" s="1">
        <f t="shared" si="17"/>
        <v>161</v>
      </c>
      <c r="CX14" s="1">
        <v>1</v>
      </c>
      <c r="CY14" s="36">
        <v>43405</v>
      </c>
      <c r="CZ14" s="20">
        <f>(CY14-CP14)</f>
        <v>161</v>
      </c>
      <c r="DA14" s="20">
        <v>1</v>
      </c>
      <c r="DB14" s="20">
        <v>161</v>
      </c>
      <c r="DC14" s="1">
        <v>1</v>
      </c>
      <c r="DD14" t="s">
        <v>129</v>
      </c>
    </row>
    <row r="15" spans="1:108" x14ac:dyDescent="0.25">
      <c r="A15" s="25">
        <v>1034</v>
      </c>
      <c r="B15" s="1">
        <v>83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0</v>
      </c>
      <c r="J15" s="1">
        <v>4</v>
      </c>
      <c r="K15" s="1">
        <v>1</v>
      </c>
      <c r="L15" s="1">
        <v>0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2</v>
      </c>
      <c r="AH15" s="1">
        <v>38.299999999999997</v>
      </c>
      <c r="AI15" s="1">
        <v>1.97</v>
      </c>
      <c r="AJ15" s="1">
        <v>122</v>
      </c>
      <c r="AK15" s="1">
        <v>57</v>
      </c>
      <c r="AL15" s="5">
        <f t="shared" si="0"/>
        <v>78.666666666666671</v>
      </c>
      <c r="AM15" s="1">
        <v>61</v>
      </c>
      <c r="AN15" s="1">
        <v>2</v>
      </c>
      <c r="AO15" s="1">
        <v>10</v>
      </c>
      <c r="AP15" s="1">
        <v>34</v>
      </c>
      <c r="AQ15" s="1">
        <v>15</v>
      </c>
      <c r="AR15" s="1">
        <v>24</v>
      </c>
      <c r="AS15" s="1">
        <f t="shared" si="1"/>
        <v>19</v>
      </c>
      <c r="AT15" s="7">
        <f t="shared" si="2"/>
        <v>1.9</v>
      </c>
      <c r="AU15" s="1">
        <v>20</v>
      </c>
      <c r="AV15" s="19">
        <v>4.05</v>
      </c>
      <c r="AW15" s="1">
        <v>1.47</v>
      </c>
      <c r="AX15" s="19">
        <f t="shared" si="3"/>
        <v>0.2564079822616408</v>
      </c>
      <c r="AY15" s="7">
        <f t="shared" si="4"/>
        <v>0.98765432098765438</v>
      </c>
      <c r="AZ15" s="7">
        <f t="shared" si="5"/>
        <v>217.68707482993199</v>
      </c>
      <c r="BA15" s="7">
        <f t="shared" si="6"/>
        <v>3736.9614512471662</v>
      </c>
      <c r="BB15" s="7">
        <f t="shared" si="7"/>
        <v>66.393442622950815</v>
      </c>
      <c r="BC15" s="7">
        <f t="shared" si="8"/>
        <v>24.098360655737704</v>
      </c>
      <c r="BD15" s="7">
        <f t="shared" si="9"/>
        <v>19.227278688524589</v>
      </c>
      <c r="BE15" s="7">
        <f t="shared" si="10"/>
        <v>4.588327868852458</v>
      </c>
      <c r="BF15" s="19"/>
      <c r="BG15" s="19">
        <f t="shared" si="11"/>
        <v>0.36148148148148151</v>
      </c>
      <c r="BH15" s="19">
        <f t="shared" si="12"/>
        <v>0.51209876543209876</v>
      </c>
      <c r="BI15" s="19">
        <f t="shared" si="13"/>
        <v>3.4943917169974115</v>
      </c>
      <c r="BJ15" s="19">
        <f t="shared" si="14"/>
        <v>0.5</v>
      </c>
      <c r="BK15" s="19"/>
      <c r="BL15" s="20">
        <v>1</v>
      </c>
      <c r="BO15" s="1">
        <v>3</v>
      </c>
      <c r="BP15" s="1"/>
      <c r="BQ15" s="1">
        <v>1</v>
      </c>
      <c r="BR15" s="1">
        <v>0</v>
      </c>
      <c r="BS15" s="1">
        <v>65</v>
      </c>
      <c r="BT15" s="1">
        <v>4</v>
      </c>
      <c r="BU15" s="1">
        <v>2.4</v>
      </c>
      <c r="BV15" s="1">
        <v>0.61</v>
      </c>
      <c r="BW15" s="1">
        <v>5.3</v>
      </c>
      <c r="BX15" s="1">
        <v>55.9</v>
      </c>
      <c r="BY15" s="1">
        <v>1</v>
      </c>
      <c r="CA15" s="25">
        <v>134</v>
      </c>
      <c r="CB15" s="25">
        <v>30</v>
      </c>
      <c r="CC15" s="44">
        <v>1.1000000000000001</v>
      </c>
      <c r="CD15" s="27">
        <v>46</v>
      </c>
      <c r="CE15" s="1">
        <v>252</v>
      </c>
      <c r="CF15" s="1">
        <v>1</v>
      </c>
      <c r="CI15" s="1">
        <v>2</v>
      </c>
      <c r="CJ15" s="20">
        <v>1050.7691319999999</v>
      </c>
      <c r="CK15" s="19">
        <f t="shared" si="15"/>
        <v>6.9572776816661683</v>
      </c>
      <c r="CL15" s="19">
        <f t="shared" si="18"/>
        <v>22.842807217391304</v>
      </c>
      <c r="CM15" s="20">
        <v>1740.829612</v>
      </c>
      <c r="CN15" s="19">
        <f t="shared" si="16"/>
        <v>7.4621170670867984</v>
      </c>
      <c r="CO15" s="22"/>
      <c r="CP15" s="36">
        <v>43244</v>
      </c>
      <c r="CQ15" s="36"/>
      <c r="CR15" s="36"/>
      <c r="CS15" s="36"/>
      <c r="CU15" s="36">
        <v>44217</v>
      </c>
      <c r="CV15" s="36">
        <v>44208</v>
      </c>
      <c r="CW15" s="1">
        <f t="shared" si="17"/>
        <v>964</v>
      </c>
      <c r="CX15" s="1">
        <v>0</v>
      </c>
      <c r="DA15" s="1">
        <v>0</v>
      </c>
      <c r="DB15" s="1">
        <v>964</v>
      </c>
      <c r="DC15" s="3">
        <v>0</v>
      </c>
      <c r="DD15"/>
    </row>
    <row r="16" spans="1:108" x14ac:dyDescent="0.25">
      <c r="A16" s="25">
        <v>1035</v>
      </c>
      <c r="B16" s="1">
        <v>57</v>
      </c>
      <c r="C16" s="1">
        <v>0</v>
      </c>
      <c r="D16" s="1">
        <v>1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3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51.6</v>
      </c>
      <c r="AI16" s="1">
        <v>2.2000000000000002</v>
      </c>
      <c r="AJ16" s="1">
        <v>163</v>
      </c>
      <c r="AK16" s="1">
        <v>80</v>
      </c>
      <c r="AL16" s="5">
        <f t="shared" si="0"/>
        <v>107.66666666666667</v>
      </c>
      <c r="AM16" s="1">
        <v>82</v>
      </c>
      <c r="AN16" s="1">
        <v>1</v>
      </c>
      <c r="AO16" s="1">
        <v>13</v>
      </c>
      <c r="AP16" s="1">
        <v>77</v>
      </c>
      <c r="AQ16" s="1">
        <v>31</v>
      </c>
      <c r="AR16" s="1">
        <v>49</v>
      </c>
      <c r="AS16" s="1">
        <f t="shared" si="1"/>
        <v>46</v>
      </c>
      <c r="AT16" s="7">
        <f t="shared" si="2"/>
        <v>3.5384615384615383</v>
      </c>
      <c r="AU16" s="1">
        <v>15</v>
      </c>
      <c r="AV16" s="19">
        <v>3.24</v>
      </c>
      <c r="AW16" s="1">
        <v>1.47</v>
      </c>
      <c r="AX16" s="19">
        <f t="shared" si="3"/>
        <v>0.35093126385809315</v>
      </c>
      <c r="AY16" s="7">
        <f t="shared" si="4"/>
        <v>10.493827160493826</v>
      </c>
      <c r="AZ16" s="7">
        <f t="shared" si="5"/>
        <v>1850.3401360544217</v>
      </c>
      <c r="BA16" s="7">
        <f t="shared" si="6"/>
        <v>5151.9274376417243</v>
      </c>
      <c r="BB16" s="7">
        <f t="shared" si="7"/>
        <v>39.512195121951223</v>
      </c>
      <c r="BC16" s="7">
        <f t="shared" si="8"/>
        <v>17.926829268292682</v>
      </c>
      <c r="BD16" s="7">
        <f t="shared" si="9"/>
        <v>22.592585365853658</v>
      </c>
      <c r="BE16" s="7">
        <f t="shared" si="10"/>
        <v>8.7769756097560965</v>
      </c>
      <c r="BF16" s="19"/>
      <c r="BG16" s="19">
        <f t="shared" si="11"/>
        <v>1.2401234567901234</v>
      </c>
      <c r="BH16" s="19">
        <f t="shared" si="12"/>
        <v>1.9487654320987653</v>
      </c>
      <c r="BI16" s="19">
        <f t="shared" si="13"/>
        <v>0.85896076352067874</v>
      </c>
      <c r="BJ16" s="19">
        <f t="shared" si="14"/>
        <v>0.8666666666666667</v>
      </c>
      <c r="BK16" s="19"/>
      <c r="BL16" s="20">
        <v>0</v>
      </c>
      <c r="BP16" s="1"/>
      <c r="BQ16" s="1">
        <v>1</v>
      </c>
      <c r="BR16" s="1">
        <v>0</v>
      </c>
      <c r="BS16" s="1">
        <v>70</v>
      </c>
      <c r="BT16" s="1">
        <v>3.9</v>
      </c>
      <c r="BU16" s="1">
        <v>2.1</v>
      </c>
      <c r="BV16" s="1">
        <v>0.53</v>
      </c>
      <c r="BW16" s="1">
        <v>3.6</v>
      </c>
      <c r="CA16" s="25">
        <v>139</v>
      </c>
      <c r="CB16" s="25">
        <v>21</v>
      </c>
      <c r="CC16" s="44">
        <v>0.93</v>
      </c>
      <c r="CD16" s="27">
        <v>69</v>
      </c>
      <c r="CE16" s="1">
        <v>189</v>
      </c>
      <c r="CF16" s="1">
        <v>1</v>
      </c>
      <c r="CI16" s="1">
        <v>1</v>
      </c>
      <c r="CJ16" s="20">
        <v>2366.0682160000001</v>
      </c>
      <c r="CK16" s="19">
        <f t="shared" si="15"/>
        <v>7.7689848759063054</v>
      </c>
      <c r="CL16" s="19">
        <f t="shared" si="18"/>
        <v>34.290843710144927</v>
      </c>
      <c r="CM16" s="20">
        <v>1390.4658810000001</v>
      </c>
      <c r="CN16" s="19">
        <f t="shared" si="16"/>
        <v>7.2373941361561487</v>
      </c>
      <c r="CO16" s="22"/>
      <c r="CP16" s="36">
        <v>43250</v>
      </c>
      <c r="CQ16" s="36"/>
      <c r="CR16" s="36"/>
      <c r="CS16" s="36"/>
      <c r="CU16" s="36">
        <v>44274</v>
      </c>
      <c r="CV16" s="36">
        <v>44266</v>
      </c>
      <c r="CW16" s="1">
        <f t="shared" si="17"/>
        <v>1016</v>
      </c>
      <c r="CX16" s="1">
        <v>0</v>
      </c>
      <c r="DA16" s="1">
        <v>0</v>
      </c>
      <c r="DB16" s="1">
        <v>1016</v>
      </c>
      <c r="DC16" s="1">
        <v>1</v>
      </c>
      <c r="DD16"/>
    </row>
    <row r="17" spans="1:108" x14ac:dyDescent="0.25">
      <c r="A17" s="25">
        <v>1036</v>
      </c>
      <c r="B17" s="1">
        <v>64</v>
      </c>
      <c r="C17" s="1">
        <v>0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1</v>
      </c>
      <c r="J17" s="1">
        <v>3</v>
      </c>
      <c r="K17" s="1">
        <v>1</v>
      </c>
      <c r="L17" s="1">
        <v>0</v>
      </c>
      <c r="M17" s="1">
        <v>1</v>
      </c>
      <c r="N17" s="1">
        <v>1</v>
      </c>
      <c r="O17" s="1">
        <v>1</v>
      </c>
      <c r="P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2</v>
      </c>
      <c r="AA17" s="1">
        <v>1</v>
      </c>
      <c r="AB17" s="1">
        <v>1</v>
      </c>
      <c r="AC17" s="1">
        <v>1</v>
      </c>
      <c r="AD17" s="1">
        <v>0</v>
      </c>
      <c r="AE17" s="1">
        <v>1</v>
      </c>
      <c r="AF17" s="1">
        <v>0</v>
      </c>
      <c r="AG17" s="1">
        <v>0</v>
      </c>
      <c r="AH17" s="1">
        <v>23.8</v>
      </c>
      <c r="AI17" s="1">
        <v>1.88</v>
      </c>
      <c r="AJ17" s="1">
        <v>120</v>
      </c>
      <c r="AK17" s="1">
        <v>42</v>
      </c>
      <c r="AL17" s="5">
        <f t="shared" si="0"/>
        <v>68</v>
      </c>
      <c r="AM17" s="1">
        <v>66</v>
      </c>
      <c r="AN17" s="1">
        <v>1</v>
      </c>
      <c r="AO17" s="1">
        <v>12</v>
      </c>
      <c r="AP17" s="1">
        <v>57</v>
      </c>
      <c r="AQ17" s="1">
        <v>28</v>
      </c>
      <c r="AR17" s="1">
        <v>33</v>
      </c>
      <c r="AS17" s="1">
        <f t="shared" si="1"/>
        <v>29</v>
      </c>
      <c r="AT17" s="7">
        <f t="shared" si="2"/>
        <v>2.4166666666666665</v>
      </c>
      <c r="AU17" s="1">
        <v>23</v>
      </c>
      <c r="AV17" s="19">
        <v>3.59</v>
      </c>
      <c r="AW17" s="1">
        <v>1.91</v>
      </c>
      <c r="AX17" s="19">
        <f t="shared" si="3"/>
        <v>0.28798226164079821</v>
      </c>
      <c r="AY17" s="7">
        <f t="shared" si="4"/>
        <v>2.785515320334262</v>
      </c>
      <c r="AZ17" s="7">
        <f t="shared" si="5"/>
        <v>418.84816753926702</v>
      </c>
      <c r="BA17" s="7">
        <f t="shared" si="6"/>
        <v>2345.5497382198955</v>
      </c>
      <c r="BB17" s="7">
        <f t="shared" si="7"/>
        <v>54.393939393939391</v>
      </c>
      <c r="BC17" s="7">
        <f t="shared" si="8"/>
        <v>28.939393939393938</v>
      </c>
      <c r="BD17" s="7">
        <f t="shared" si="9"/>
        <v>17.710909090909091</v>
      </c>
      <c r="BE17" s="7">
        <f t="shared" si="10"/>
        <v>8.2650909090909082</v>
      </c>
      <c r="BF17" s="19">
        <v>2.5186629526462396</v>
      </c>
      <c r="BG17" s="19">
        <f t="shared" si="11"/>
        <v>0.60668523676880226</v>
      </c>
      <c r="BH17" s="19">
        <f t="shared" si="12"/>
        <v>1.0479108635097494</v>
      </c>
      <c r="BI17" s="19">
        <f t="shared" si="13"/>
        <v>1.8756530825496343</v>
      </c>
      <c r="BJ17" s="19">
        <f t="shared" si="14"/>
        <v>0.52173913043478259</v>
      </c>
      <c r="BK17" s="19"/>
      <c r="BL17" s="20">
        <v>1</v>
      </c>
      <c r="BM17" s="1">
        <v>34</v>
      </c>
      <c r="BO17" s="1">
        <v>3</v>
      </c>
      <c r="BP17" s="1"/>
      <c r="BQ17" s="1">
        <v>1</v>
      </c>
      <c r="BR17" s="1">
        <v>0</v>
      </c>
      <c r="BS17" s="1">
        <v>17</v>
      </c>
      <c r="BT17" s="1">
        <v>6.2</v>
      </c>
      <c r="BU17" s="1">
        <v>5.8</v>
      </c>
      <c r="BV17" s="1">
        <v>0.36</v>
      </c>
      <c r="BW17" s="1">
        <v>5.0999999999999996</v>
      </c>
      <c r="BX17" s="1">
        <v>54.8</v>
      </c>
      <c r="BY17" s="1">
        <v>1</v>
      </c>
      <c r="CA17" s="25">
        <v>141</v>
      </c>
      <c r="CB17" s="25">
        <v>15</v>
      </c>
      <c r="CC17" s="44">
        <v>1.18</v>
      </c>
      <c r="CD17" s="27">
        <v>65</v>
      </c>
      <c r="CE17" s="1">
        <v>3018</v>
      </c>
      <c r="CF17" s="1">
        <v>1</v>
      </c>
      <c r="CI17" s="1">
        <v>3</v>
      </c>
      <c r="CJ17" s="20">
        <v>1350.73224</v>
      </c>
      <c r="CK17" s="19">
        <f t="shared" si="15"/>
        <v>7.2084021243867644</v>
      </c>
      <c r="CL17" s="19">
        <f t="shared" si="18"/>
        <v>20.780495999999999</v>
      </c>
      <c r="CM17" s="20">
        <v>945.8621905</v>
      </c>
      <c r="CN17" s="19">
        <f t="shared" si="16"/>
        <v>6.8520968824358706</v>
      </c>
      <c r="CO17" s="22"/>
      <c r="CP17" s="36">
        <v>43250</v>
      </c>
      <c r="CQ17" s="36"/>
      <c r="CR17" s="36"/>
      <c r="CS17" s="36"/>
      <c r="CU17" s="36">
        <v>44217</v>
      </c>
      <c r="CV17" s="36">
        <v>44204</v>
      </c>
      <c r="CW17" s="1">
        <f t="shared" si="17"/>
        <v>954</v>
      </c>
      <c r="CX17" s="1">
        <v>0</v>
      </c>
      <c r="DA17" s="1">
        <v>0</v>
      </c>
      <c r="DB17" s="1">
        <v>954</v>
      </c>
      <c r="DC17" s="3">
        <v>0</v>
      </c>
      <c r="DD17"/>
    </row>
    <row r="18" spans="1:108" x14ac:dyDescent="0.25">
      <c r="A18" s="25">
        <v>1037</v>
      </c>
      <c r="B18" s="1">
        <v>63</v>
      </c>
      <c r="C18" s="1">
        <v>0</v>
      </c>
      <c r="D18" s="1">
        <v>1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2</v>
      </c>
      <c r="K18" s="1">
        <v>1</v>
      </c>
      <c r="L18" s="1">
        <v>1</v>
      </c>
      <c r="M18" s="1">
        <v>1</v>
      </c>
      <c r="N18" s="1">
        <v>1</v>
      </c>
      <c r="O18" s="1">
        <v>0</v>
      </c>
      <c r="P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  <c r="AC18" s="1">
        <v>0</v>
      </c>
      <c r="AD18" s="1">
        <v>0</v>
      </c>
      <c r="AE18" s="1">
        <v>1</v>
      </c>
      <c r="AF18" s="1">
        <v>0</v>
      </c>
      <c r="AG18" s="1">
        <v>0</v>
      </c>
      <c r="AH18" s="1">
        <v>48.9</v>
      </c>
      <c r="AI18" s="1">
        <v>2.02</v>
      </c>
      <c r="AJ18" s="1">
        <v>150</v>
      </c>
      <c r="AK18" s="1">
        <v>71</v>
      </c>
      <c r="AL18" s="5">
        <f t="shared" si="0"/>
        <v>97.333333333333329</v>
      </c>
      <c r="AM18" s="1">
        <v>76</v>
      </c>
      <c r="AN18" s="1">
        <v>1</v>
      </c>
      <c r="AO18" s="1">
        <v>14</v>
      </c>
      <c r="AP18" s="1">
        <v>43</v>
      </c>
      <c r="AQ18" s="1">
        <v>20</v>
      </c>
      <c r="AR18" s="1">
        <v>30</v>
      </c>
      <c r="AS18" s="1">
        <f t="shared" si="1"/>
        <v>23</v>
      </c>
      <c r="AT18" s="7">
        <f t="shared" si="2"/>
        <v>1.6428571428571428</v>
      </c>
      <c r="AU18" s="1">
        <v>27</v>
      </c>
      <c r="AV18" s="19">
        <v>5.12</v>
      </c>
      <c r="AW18" s="1">
        <v>2.54</v>
      </c>
      <c r="AX18" s="19">
        <f t="shared" si="3"/>
        <v>0.54817442719881748</v>
      </c>
      <c r="AY18" s="7">
        <f t="shared" si="4"/>
        <v>0.5859375</v>
      </c>
      <c r="AZ18" s="7">
        <f t="shared" si="5"/>
        <v>94.488188976377955</v>
      </c>
      <c r="BA18" s="7">
        <f t="shared" si="6"/>
        <v>2624.6719160104985</v>
      </c>
      <c r="BB18" s="7">
        <f t="shared" si="7"/>
        <v>67.368421052631575</v>
      </c>
      <c r="BC18" s="7">
        <f t="shared" si="8"/>
        <v>33.421052631578945</v>
      </c>
      <c r="BD18" s="7">
        <f t="shared" si="9"/>
        <v>31.968350877192975</v>
      </c>
      <c r="BE18" s="7">
        <f t="shared" si="10"/>
        <v>7.2724210526315778</v>
      </c>
      <c r="BF18" s="19">
        <v>2.1226562499999999</v>
      </c>
      <c r="BG18" s="19">
        <f t="shared" si="11"/>
        <v>0.4453125</v>
      </c>
      <c r="BH18" s="19">
        <f t="shared" si="12"/>
        <v>0.63828125000000002</v>
      </c>
      <c r="BI18" s="19">
        <f t="shared" si="13"/>
        <v>2.9290617848970251</v>
      </c>
      <c r="BJ18" s="19">
        <f t="shared" si="14"/>
        <v>0.51851851851851849</v>
      </c>
      <c r="BK18" s="19"/>
      <c r="BL18" s="20">
        <v>1</v>
      </c>
      <c r="BM18" s="1">
        <v>20</v>
      </c>
      <c r="BO18" s="1">
        <v>0</v>
      </c>
      <c r="BP18" s="1">
        <v>0</v>
      </c>
      <c r="BQ18" s="1">
        <v>1</v>
      </c>
      <c r="BR18" s="1">
        <v>0</v>
      </c>
      <c r="BS18" s="1">
        <v>60</v>
      </c>
      <c r="BT18" s="1">
        <v>4.8</v>
      </c>
      <c r="BU18" s="1">
        <v>3.1</v>
      </c>
      <c r="BV18" s="1">
        <v>0.38</v>
      </c>
      <c r="BW18" s="1">
        <v>3.6</v>
      </c>
      <c r="BX18" s="1">
        <v>22</v>
      </c>
      <c r="BY18" s="1">
        <v>0</v>
      </c>
      <c r="CA18" s="25">
        <v>140</v>
      </c>
      <c r="CB18" s="25">
        <v>14</v>
      </c>
      <c r="CC18" s="44">
        <v>0.93</v>
      </c>
      <c r="CD18" s="27">
        <v>66</v>
      </c>
      <c r="CE18" s="1">
        <v>164</v>
      </c>
      <c r="CF18" s="1">
        <v>1</v>
      </c>
      <c r="CI18" s="1">
        <v>1</v>
      </c>
      <c r="CJ18" s="20">
        <v>1676.4175700000001</v>
      </c>
      <c r="CK18" s="19">
        <f t="shared" si="15"/>
        <v>7.4244143967881673</v>
      </c>
      <c r="CL18" s="19">
        <f t="shared" si="18"/>
        <v>25.400266212121213</v>
      </c>
      <c r="CM18" s="20">
        <v>1397.1778730000001</v>
      </c>
      <c r="CN18" s="19">
        <f t="shared" si="16"/>
        <v>7.2422096761339292</v>
      </c>
      <c r="CO18" s="22"/>
      <c r="CP18" s="36">
        <v>43250</v>
      </c>
      <c r="CQ18" s="36"/>
      <c r="CR18" s="36"/>
      <c r="CS18" s="36"/>
      <c r="CU18" s="36">
        <v>44217</v>
      </c>
      <c r="CV18" s="36">
        <v>44133</v>
      </c>
      <c r="CW18" s="1">
        <f t="shared" si="17"/>
        <v>883</v>
      </c>
      <c r="CX18" s="1">
        <v>0</v>
      </c>
      <c r="DA18" s="1">
        <v>0</v>
      </c>
      <c r="DB18" s="1">
        <v>883</v>
      </c>
      <c r="DC18" s="1">
        <v>1</v>
      </c>
      <c r="DD18"/>
    </row>
    <row r="19" spans="1:108" x14ac:dyDescent="0.25">
      <c r="A19" s="25">
        <v>1039</v>
      </c>
      <c r="B19" s="1">
        <v>57</v>
      </c>
      <c r="C19" s="1">
        <v>0</v>
      </c>
      <c r="D19" s="1">
        <v>1</v>
      </c>
      <c r="E19" s="1">
        <v>1</v>
      </c>
      <c r="F19" s="1">
        <v>1</v>
      </c>
      <c r="G19" s="1">
        <v>0</v>
      </c>
      <c r="H19" s="1">
        <v>1</v>
      </c>
      <c r="I19" s="1">
        <v>0</v>
      </c>
      <c r="J19" s="1">
        <v>4</v>
      </c>
      <c r="K19" s="1">
        <v>1</v>
      </c>
      <c r="L19" s="1">
        <v>1</v>
      </c>
      <c r="M19" s="1">
        <v>1</v>
      </c>
      <c r="N19" s="1">
        <v>1</v>
      </c>
      <c r="O19" s="1">
        <v>0</v>
      </c>
      <c r="P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</v>
      </c>
      <c r="AA19" s="1">
        <v>1</v>
      </c>
      <c r="AB19" s="1">
        <v>1</v>
      </c>
      <c r="AC19" s="1">
        <v>1</v>
      </c>
      <c r="AD19" s="1">
        <v>0</v>
      </c>
      <c r="AE19" s="1">
        <v>1</v>
      </c>
      <c r="AF19" s="1">
        <v>1</v>
      </c>
      <c r="AG19" s="1">
        <v>0</v>
      </c>
      <c r="AH19" s="1">
        <v>27.1</v>
      </c>
      <c r="AI19" s="1">
        <v>1.7</v>
      </c>
      <c r="AJ19" s="1">
        <v>126</v>
      </c>
      <c r="AK19" s="1">
        <v>64</v>
      </c>
      <c r="AL19" s="5">
        <f t="shared" si="0"/>
        <v>84.666666666666671</v>
      </c>
      <c r="AM19" s="1">
        <v>65</v>
      </c>
      <c r="AN19" s="1">
        <v>1</v>
      </c>
      <c r="AO19" s="1">
        <v>10</v>
      </c>
      <c r="AP19" s="1">
        <v>50</v>
      </c>
      <c r="AQ19" s="1">
        <v>20</v>
      </c>
      <c r="AR19" s="1">
        <v>31</v>
      </c>
      <c r="AS19" s="1">
        <f t="shared" si="1"/>
        <v>30</v>
      </c>
      <c r="AT19" s="7">
        <f t="shared" si="2"/>
        <v>3</v>
      </c>
      <c r="AU19" s="1">
        <v>15</v>
      </c>
      <c r="AV19" s="19">
        <v>3.1</v>
      </c>
      <c r="AW19" s="1">
        <v>1.82</v>
      </c>
      <c r="AX19" s="19">
        <f t="shared" si="3"/>
        <v>0.34167036215816704</v>
      </c>
      <c r="AY19" s="7">
        <f t="shared" si="4"/>
        <v>5.161290322580645</v>
      </c>
      <c r="AZ19" s="7">
        <f t="shared" si="5"/>
        <v>703.2967032967033</v>
      </c>
      <c r="BA19" s="7">
        <f t="shared" si="6"/>
        <v>3282.0512820512822</v>
      </c>
      <c r="BB19" s="7">
        <f t="shared" si="7"/>
        <v>47.692307692307693</v>
      </c>
      <c r="BC19" s="7">
        <f t="shared" si="8"/>
        <v>28</v>
      </c>
      <c r="BD19" s="7">
        <f t="shared" si="9"/>
        <v>26.529066666666665</v>
      </c>
      <c r="BE19" s="7">
        <f t="shared" si="10"/>
        <v>7.9967999999999995</v>
      </c>
      <c r="BF19" s="19">
        <v>2.6838709677419352</v>
      </c>
      <c r="BG19" s="19">
        <f t="shared" si="11"/>
        <v>0.65</v>
      </c>
      <c r="BH19" s="19">
        <f t="shared" si="12"/>
        <v>1.0483870967741935</v>
      </c>
      <c r="BI19" s="19">
        <f t="shared" si="13"/>
        <v>1.5897435897435899</v>
      </c>
      <c r="BJ19" s="19">
        <f t="shared" si="14"/>
        <v>0.66666666666666663</v>
      </c>
      <c r="BK19" s="19"/>
      <c r="BL19" s="20">
        <v>1</v>
      </c>
      <c r="BM19" s="1">
        <v>26</v>
      </c>
      <c r="BO19" s="1">
        <v>3</v>
      </c>
      <c r="BP19" s="1">
        <v>1</v>
      </c>
      <c r="BQ19" s="1">
        <v>1</v>
      </c>
      <c r="BR19" s="1">
        <v>0</v>
      </c>
      <c r="BS19" s="1">
        <v>19</v>
      </c>
      <c r="BT19" s="1">
        <v>4.5</v>
      </c>
      <c r="BU19" s="1">
        <v>3.6</v>
      </c>
      <c r="BV19" s="1">
        <v>0.5</v>
      </c>
      <c r="BW19" s="1">
        <v>4.2</v>
      </c>
      <c r="BX19" s="1">
        <v>34.4</v>
      </c>
      <c r="BY19" s="1">
        <v>1</v>
      </c>
      <c r="BZ19" s="1">
        <v>1</v>
      </c>
      <c r="CA19" s="25">
        <v>135</v>
      </c>
      <c r="CB19" s="25">
        <v>10</v>
      </c>
      <c r="CC19" s="44">
        <v>0.97</v>
      </c>
      <c r="CD19" s="27">
        <v>65</v>
      </c>
      <c r="CE19" s="1">
        <v>1326</v>
      </c>
      <c r="CF19" s="1">
        <v>1</v>
      </c>
      <c r="CI19" s="1">
        <v>3</v>
      </c>
      <c r="CJ19" s="20">
        <v>2355.1615790000001</v>
      </c>
      <c r="CK19" s="19">
        <f t="shared" si="15"/>
        <v>7.7643646151372279</v>
      </c>
      <c r="CL19" s="19">
        <f t="shared" si="18"/>
        <v>36.233255061538465</v>
      </c>
      <c r="CM19" s="20">
        <v>4622.8931570000004</v>
      </c>
      <c r="CN19" s="19">
        <f t="shared" si="16"/>
        <v>8.438776012537943</v>
      </c>
      <c r="CO19" s="22"/>
      <c r="CP19" s="36">
        <v>43272</v>
      </c>
      <c r="CQ19" s="36"/>
      <c r="CR19" s="36"/>
      <c r="CS19" s="36"/>
      <c r="CU19" s="36">
        <v>44217</v>
      </c>
      <c r="CV19" s="37">
        <v>43609</v>
      </c>
      <c r="CW19" s="1">
        <f t="shared" si="17"/>
        <v>337</v>
      </c>
      <c r="CX19" s="1">
        <v>1</v>
      </c>
      <c r="CY19" s="36">
        <v>43609</v>
      </c>
      <c r="CZ19" s="20">
        <f>(CY19-CP19)</f>
        <v>337</v>
      </c>
      <c r="DA19" s="20">
        <v>1</v>
      </c>
      <c r="DB19" s="20">
        <v>337</v>
      </c>
      <c r="DC19" s="1">
        <v>1</v>
      </c>
      <c r="DD19" t="s">
        <v>150</v>
      </c>
    </row>
    <row r="20" spans="1:108" x14ac:dyDescent="0.25">
      <c r="A20" s="25">
        <v>1040</v>
      </c>
      <c r="B20" s="1">
        <v>69</v>
      </c>
      <c r="C20" s="1">
        <v>0</v>
      </c>
      <c r="D20" s="1">
        <v>1</v>
      </c>
      <c r="E20" s="1">
        <v>1</v>
      </c>
      <c r="F20" s="1">
        <v>2</v>
      </c>
      <c r="G20" s="1">
        <v>1</v>
      </c>
      <c r="H20" s="1">
        <v>0</v>
      </c>
      <c r="I20" s="1">
        <v>1</v>
      </c>
      <c r="J20" s="1">
        <v>2</v>
      </c>
      <c r="K20" s="1">
        <v>1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2</v>
      </c>
      <c r="AH20" s="1">
        <v>38.6</v>
      </c>
      <c r="AI20" s="1">
        <v>2.1800000000000002</v>
      </c>
      <c r="AJ20" s="1">
        <v>93</v>
      </c>
      <c r="AK20" s="1">
        <v>53</v>
      </c>
      <c r="AL20" s="5">
        <f t="shared" si="0"/>
        <v>66.333333333333329</v>
      </c>
      <c r="AM20" s="1">
        <v>78</v>
      </c>
      <c r="AN20" s="1">
        <v>1</v>
      </c>
      <c r="AO20" s="1">
        <v>2</v>
      </c>
      <c r="AP20" s="1">
        <v>22</v>
      </c>
      <c r="AQ20" s="1">
        <v>7</v>
      </c>
      <c r="AR20" s="1">
        <v>13</v>
      </c>
      <c r="AS20" s="1">
        <f t="shared" si="1"/>
        <v>15</v>
      </c>
      <c r="AT20" s="7">
        <f t="shared" si="2"/>
        <v>7.5</v>
      </c>
      <c r="AU20" s="1">
        <v>6</v>
      </c>
      <c r="AV20" s="19">
        <v>6.31</v>
      </c>
      <c r="AW20" s="1">
        <v>2.9</v>
      </c>
      <c r="AX20" s="19">
        <f t="shared" si="3"/>
        <v>0.42653362897265329</v>
      </c>
      <c r="AY20" s="7">
        <f t="shared" si="4"/>
        <v>1.1093502377179081</v>
      </c>
      <c r="AZ20" s="7">
        <f t="shared" si="5"/>
        <v>193.10344827586206</v>
      </c>
      <c r="BA20" s="7">
        <f t="shared" si="6"/>
        <v>1774.7126436781607</v>
      </c>
      <c r="BB20" s="7">
        <f t="shared" si="7"/>
        <v>80.897435897435898</v>
      </c>
      <c r="BC20" s="7">
        <f t="shared" si="8"/>
        <v>37.179487179487182</v>
      </c>
      <c r="BD20" s="7">
        <f t="shared" si="9"/>
        <v>30.507008547008542</v>
      </c>
      <c r="BE20" s="7">
        <f t="shared" si="10"/>
        <v>5.5620512820512822</v>
      </c>
      <c r="BF20" s="19">
        <v>1.2361331220285261</v>
      </c>
      <c r="BG20" s="19">
        <f t="shared" si="11"/>
        <v>0.1606973058637084</v>
      </c>
      <c r="BH20" s="19">
        <f t="shared" si="12"/>
        <v>0.27194928684627573</v>
      </c>
      <c r="BI20" s="19">
        <f t="shared" si="13"/>
        <v>5.3931623931623935</v>
      </c>
      <c r="BJ20" s="19">
        <f t="shared" si="14"/>
        <v>0.33333333333333331</v>
      </c>
      <c r="BK20" s="19"/>
      <c r="BL20" s="20">
        <v>1</v>
      </c>
      <c r="BM20" s="1">
        <v>8</v>
      </c>
      <c r="BO20" s="1">
        <v>0</v>
      </c>
      <c r="BP20" s="1">
        <v>0</v>
      </c>
      <c r="BQ20" s="1">
        <v>1</v>
      </c>
      <c r="BR20" s="1">
        <v>0</v>
      </c>
      <c r="BS20" s="1">
        <v>65</v>
      </c>
      <c r="BT20" s="1"/>
      <c r="BU20" s="1"/>
      <c r="BV20" s="1"/>
      <c r="CA20" s="25">
        <v>139</v>
      </c>
      <c r="CB20" s="25">
        <v>23</v>
      </c>
      <c r="CC20" s="44">
        <v>1.1000000000000001</v>
      </c>
      <c r="CD20" s="27">
        <v>52</v>
      </c>
      <c r="CJ20" s="20">
        <v>5126.6365130000004</v>
      </c>
      <c r="CK20" s="19">
        <f t="shared" si="15"/>
        <v>8.542205072644709</v>
      </c>
      <c r="CL20" s="19">
        <f t="shared" si="18"/>
        <v>98.589163711538475</v>
      </c>
      <c r="CM20" s="20">
        <v>810.19909759999996</v>
      </c>
      <c r="CN20" s="19">
        <f t="shared" si="16"/>
        <v>6.6972800169689082</v>
      </c>
      <c r="CO20" s="22"/>
      <c r="CP20" s="36">
        <v>43283</v>
      </c>
      <c r="CQ20" s="36"/>
      <c r="CR20" s="36"/>
      <c r="CS20" s="36"/>
      <c r="CU20" s="36">
        <v>44274</v>
      </c>
      <c r="CV20" s="36">
        <v>44255</v>
      </c>
      <c r="CW20" s="1">
        <f t="shared" si="17"/>
        <v>972</v>
      </c>
      <c r="CX20" s="1">
        <v>0</v>
      </c>
      <c r="DA20" s="1">
        <v>0</v>
      </c>
      <c r="DB20" s="1">
        <v>972</v>
      </c>
      <c r="DC20" s="1">
        <v>1</v>
      </c>
    </row>
    <row r="21" spans="1:108" x14ac:dyDescent="0.25">
      <c r="A21" s="25">
        <v>1043</v>
      </c>
      <c r="B21" s="1">
        <v>65</v>
      </c>
      <c r="C21" s="1">
        <v>0</v>
      </c>
      <c r="D21" s="1">
        <v>0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3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1">
        <v>1</v>
      </c>
      <c r="AD21" s="1">
        <v>0</v>
      </c>
      <c r="AE21" s="1">
        <v>1</v>
      </c>
      <c r="AF21" s="1">
        <v>0</v>
      </c>
      <c r="AG21" s="1">
        <v>0</v>
      </c>
      <c r="AH21" s="1">
        <v>23.48</v>
      </c>
      <c r="AI21" s="1">
        <v>1.87</v>
      </c>
      <c r="AJ21" s="1">
        <v>106</v>
      </c>
      <c r="AK21" s="1">
        <v>52</v>
      </c>
      <c r="AL21" s="5">
        <f t="shared" si="0"/>
        <v>70</v>
      </c>
      <c r="AM21" s="1">
        <v>66</v>
      </c>
      <c r="AN21" s="1">
        <v>1</v>
      </c>
      <c r="AO21" s="1">
        <v>17</v>
      </c>
      <c r="AP21" s="1">
        <v>100</v>
      </c>
      <c r="AQ21" s="1">
        <v>37</v>
      </c>
      <c r="AR21" s="1">
        <v>65</v>
      </c>
      <c r="AS21" s="1">
        <f t="shared" si="1"/>
        <v>63</v>
      </c>
      <c r="AT21" s="7">
        <f t="shared" si="2"/>
        <v>3.7058823529411766</v>
      </c>
      <c r="AU21" s="1">
        <v>33</v>
      </c>
      <c r="AV21" s="19">
        <v>4.72</v>
      </c>
      <c r="AW21" s="1">
        <v>2.52</v>
      </c>
      <c r="AX21" s="19">
        <f t="shared" si="3"/>
        <v>0.39113082039911312</v>
      </c>
      <c r="AY21" s="7">
        <f t="shared" si="4"/>
        <v>6.7796610169491531</v>
      </c>
      <c r="AZ21" s="7">
        <f t="shared" si="5"/>
        <v>1015.8730158730159</v>
      </c>
      <c r="BA21" s="7">
        <f t="shared" si="6"/>
        <v>1682.5396825396824</v>
      </c>
      <c r="BB21" s="7">
        <f t="shared" si="7"/>
        <v>71.515151515151516</v>
      </c>
      <c r="BC21" s="7">
        <f t="shared" si="8"/>
        <v>38.18181818181818</v>
      </c>
      <c r="BD21" s="7">
        <f t="shared" si="9"/>
        <v>19.213090909090909</v>
      </c>
      <c r="BE21" s="7">
        <f t="shared" si="10"/>
        <v>24.925090909090905</v>
      </c>
      <c r="BF21" s="19">
        <v>1.3703389830508474</v>
      </c>
      <c r="BG21" s="19">
        <f t="shared" si="11"/>
        <v>0.90889830508474578</v>
      </c>
      <c r="BH21" s="19">
        <f t="shared" si="12"/>
        <v>1.3983050847457628</v>
      </c>
      <c r="BI21" s="19">
        <f t="shared" si="13"/>
        <v>1.1351611351611353</v>
      </c>
      <c r="BJ21" s="19">
        <f t="shared" si="14"/>
        <v>0.51515151515151514</v>
      </c>
      <c r="BK21" s="19"/>
      <c r="BL21" s="20">
        <v>1</v>
      </c>
      <c r="BM21" s="1">
        <v>19</v>
      </c>
      <c r="BO21" s="1">
        <v>2</v>
      </c>
      <c r="BP21" s="1">
        <v>0</v>
      </c>
      <c r="BQ21" s="1">
        <v>1</v>
      </c>
      <c r="BR21" s="1">
        <v>0</v>
      </c>
      <c r="BS21" s="1">
        <v>75</v>
      </c>
      <c r="BT21" s="1">
        <v>3.4</v>
      </c>
      <c r="BU21" s="1">
        <v>2.2000000000000002</v>
      </c>
      <c r="BV21" s="1">
        <v>0.89</v>
      </c>
      <c r="BX21" s="1">
        <v>69.7</v>
      </c>
      <c r="BY21" s="1">
        <v>1</v>
      </c>
      <c r="CA21" s="25">
        <v>140</v>
      </c>
      <c r="CB21" s="25">
        <v>10</v>
      </c>
      <c r="CC21" s="44">
        <v>0.9</v>
      </c>
      <c r="CD21" s="27">
        <v>89</v>
      </c>
      <c r="CE21" s="1">
        <v>148</v>
      </c>
      <c r="CF21" s="1">
        <v>0</v>
      </c>
      <c r="CI21" s="1">
        <v>1</v>
      </c>
      <c r="CJ21" s="20">
        <v>2773.1953469999999</v>
      </c>
      <c r="CK21" s="19">
        <f t="shared" si="15"/>
        <v>7.9277554892218394</v>
      </c>
      <c r="CL21" s="19">
        <f t="shared" si="18"/>
        <v>31.159498280898873</v>
      </c>
      <c r="CM21" s="20">
        <v>3204.6363689999998</v>
      </c>
      <c r="CN21" s="19">
        <f t="shared" si="16"/>
        <v>8.0723539055076952</v>
      </c>
      <c r="CO21" s="22"/>
      <c r="CP21" s="36">
        <v>43299</v>
      </c>
      <c r="CQ21" s="36"/>
      <c r="CR21" s="36"/>
      <c r="CS21" s="36"/>
      <c r="CU21" s="36">
        <v>44217</v>
      </c>
      <c r="CV21" s="37">
        <v>43436</v>
      </c>
      <c r="CW21" s="1">
        <f t="shared" si="17"/>
        <v>137</v>
      </c>
      <c r="CX21" s="1">
        <v>1</v>
      </c>
      <c r="CY21" s="36">
        <v>43436</v>
      </c>
      <c r="CZ21" s="20">
        <f>(CY21-CP21)</f>
        <v>137</v>
      </c>
      <c r="DA21" s="20">
        <v>1</v>
      </c>
      <c r="DB21" s="20">
        <v>137</v>
      </c>
      <c r="DC21" s="1">
        <v>1</v>
      </c>
      <c r="DD21" t="s">
        <v>133</v>
      </c>
    </row>
    <row r="22" spans="1:108" x14ac:dyDescent="0.25">
      <c r="A22" s="25">
        <v>1044</v>
      </c>
      <c r="B22" s="1">
        <v>75</v>
      </c>
      <c r="C22" s="1">
        <v>0</v>
      </c>
      <c r="D22" s="1">
        <v>0</v>
      </c>
      <c r="E22" s="1">
        <v>1</v>
      </c>
      <c r="F22" s="1">
        <v>1</v>
      </c>
      <c r="G22" s="1">
        <v>0</v>
      </c>
      <c r="H22" s="1">
        <v>1</v>
      </c>
      <c r="I22" s="1">
        <v>1</v>
      </c>
      <c r="J22" s="1">
        <v>2</v>
      </c>
      <c r="K22" s="1">
        <v>1</v>
      </c>
      <c r="L22" s="1">
        <v>1</v>
      </c>
      <c r="M22" s="1">
        <v>1</v>
      </c>
      <c r="N22" s="1">
        <v>1</v>
      </c>
      <c r="O22" s="1">
        <v>0</v>
      </c>
      <c r="P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1</v>
      </c>
      <c r="AB22" s="1">
        <v>1</v>
      </c>
      <c r="AC22" s="1">
        <v>1</v>
      </c>
      <c r="AD22" s="1">
        <v>0</v>
      </c>
      <c r="AE22" s="1">
        <v>1</v>
      </c>
      <c r="AF22" s="1">
        <v>0</v>
      </c>
      <c r="AG22" s="1">
        <v>0</v>
      </c>
      <c r="AH22" s="1">
        <v>27.2</v>
      </c>
      <c r="AI22" s="1">
        <v>2.1</v>
      </c>
      <c r="AJ22" s="1">
        <v>121</v>
      </c>
      <c r="AK22" s="1">
        <v>65</v>
      </c>
      <c r="AL22" s="5">
        <f t="shared" si="0"/>
        <v>83.666666666666671</v>
      </c>
      <c r="AM22" s="1">
        <v>85</v>
      </c>
      <c r="AN22" s="1">
        <v>1</v>
      </c>
      <c r="AO22" s="1">
        <v>2</v>
      </c>
      <c r="AP22" s="1">
        <v>29</v>
      </c>
      <c r="AQ22" s="1">
        <v>8</v>
      </c>
      <c r="AR22" s="1">
        <v>17</v>
      </c>
      <c r="AS22" s="1">
        <f t="shared" si="1"/>
        <v>21</v>
      </c>
      <c r="AT22" s="7">
        <f t="shared" si="2"/>
        <v>10.5</v>
      </c>
      <c r="AU22" s="1">
        <v>4</v>
      </c>
      <c r="AV22" s="19">
        <v>4.78</v>
      </c>
      <c r="AW22" s="1">
        <v>2.2799999999999998</v>
      </c>
      <c r="AX22" s="19">
        <f t="shared" si="3"/>
        <v>0.42297117516629712</v>
      </c>
      <c r="AY22" s="7">
        <f t="shared" si="4"/>
        <v>2.7196652719665271</v>
      </c>
      <c r="AZ22" s="7">
        <f t="shared" si="5"/>
        <v>456.14035087719304</v>
      </c>
      <c r="BA22" s="7">
        <f t="shared" si="6"/>
        <v>2865.4970760233923</v>
      </c>
      <c r="BB22" s="7">
        <f t="shared" si="7"/>
        <v>56.235294117647065</v>
      </c>
      <c r="BC22" s="7">
        <f t="shared" si="8"/>
        <v>26.823529411764707</v>
      </c>
      <c r="BD22" s="7">
        <f t="shared" si="9"/>
        <v>29.0624</v>
      </c>
      <c r="BE22" s="7">
        <f t="shared" si="10"/>
        <v>5.4719999999999995</v>
      </c>
      <c r="BF22" s="19">
        <v>2.3117154811715479</v>
      </c>
      <c r="BG22" s="19">
        <f t="shared" si="11"/>
        <v>0.30230125523012547</v>
      </c>
      <c r="BH22" s="19">
        <f t="shared" si="12"/>
        <v>0.5156903765690376</v>
      </c>
      <c r="BI22" s="19">
        <f t="shared" si="13"/>
        <v>2.677871148459384</v>
      </c>
      <c r="BJ22" s="19">
        <f t="shared" si="14"/>
        <v>0.5</v>
      </c>
      <c r="BK22" s="19"/>
      <c r="BL22" s="20">
        <v>1</v>
      </c>
      <c r="BM22" s="1">
        <v>9</v>
      </c>
      <c r="BO22" s="1">
        <v>3</v>
      </c>
      <c r="BP22" s="1"/>
      <c r="BQ22" s="1">
        <v>1</v>
      </c>
      <c r="BR22" s="1">
        <v>0</v>
      </c>
      <c r="BS22" s="1">
        <v>35</v>
      </c>
      <c r="BT22" s="1">
        <v>4.9000000000000004</v>
      </c>
      <c r="BU22" s="1">
        <v>3.9</v>
      </c>
      <c r="BV22" s="1">
        <v>0.45</v>
      </c>
      <c r="BW22" s="1">
        <v>4.5</v>
      </c>
      <c r="BX22" s="1">
        <v>35</v>
      </c>
      <c r="BY22" s="1">
        <v>1</v>
      </c>
      <c r="CA22" s="25">
        <v>141</v>
      </c>
      <c r="CB22" s="25">
        <v>23</v>
      </c>
      <c r="CC22" s="44">
        <v>1.86</v>
      </c>
      <c r="CD22" s="27">
        <v>35</v>
      </c>
      <c r="CE22" s="1">
        <v>1040</v>
      </c>
      <c r="CF22" s="1">
        <v>1</v>
      </c>
      <c r="CI22" s="1">
        <v>3</v>
      </c>
      <c r="CJ22" s="20">
        <v>897.65742379999995</v>
      </c>
      <c r="CK22" s="19">
        <f t="shared" si="15"/>
        <v>6.7997885075438766</v>
      </c>
      <c r="CL22" s="19">
        <f t="shared" si="18"/>
        <v>25.647354965714285</v>
      </c>
      <c r="CM22" s="20">
        <v>645.05277060000003</v>
      </c>
      <c r="CN22" s="19">
        <f t="shared" si="16"/>
        <v>6.4693321283328382</v>
      </c>
      <c r="CO22" s="22"/>
      <c r="CP22" s="36">
        <v>43301</v>
      </c>
      <c r="CQ22" s="36"/>
      <c r="CR22" s="36"/>
      <c r="CS22" s="36"/>
      <c r="CU22" s="36">
        <v>44274</v>
      </c>
      <c r="CV22" s="36">
        <v>44244</v>
      </c>
      <c r="CW22" s="1">
        <f t="shared" si="17"/>
        <v>943</v>
      </c>
      <c r="CX22" s="1">
        <v>0</v>
      </c>
      <c r="DA22" s="1">
        <v>0</v>
      </c>
      <c r="DB22" s="1">
        <v>943</v>
      </c>
      <c r="DC22" s="3">
        <v>0</v>
      </c>
      <c r="DD22"/>
    </row>
    <row r="23" spans="1:108" x14ac:dyDescent="0.25">
      <c r="A23" s="25">
        <v>1046</v>
      </c>
      <c r="B23" s="1">
        <v>73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4</v>
      </c>
      <c r="K23" s="1">
        <v>1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0</v>
      </c>
      <c r="AE23" s="1">
        <v>1</v>
      </c>
      <c r="AF23" s="1">
        <v>0</v>
      </c>
      <c r="AG23" s="1">
        <v>0</v>
      </c>
      <c r="AH23" s="1">
        <v>26.8</v>
      </c>
      <c r="AI23" s="1">
        <v>1.71</v>
      </c>
      <c r="AJ23" s="1">
        <v>106</v>
      </c>
      <c r="AK23" s="1">
        <v>56</v>
      </c>
      <c r="AL23" s="5">
        <f t="shared" si="0"/>
        <v>72.666666666666671</v>
      </c>
      <c r="AM23" s="1">
        <v>82</v>
      </c>
      <c r="AN23" s="1">
        <v>1</v>
      </c>
      <c r="AO23" s="1">
        <v>3</v>
      </c>
      <c r="AP23" s="1">
        <v>48</v>
      </c>
      <c r="AQ23" s="1">
        <v>21</v>
      </c>
      <c r="AR23" s="1">
        <v>31</v>
      </c>
      <c r="AS23" s="1">
        <f t="shared" si="1"/>
        <v>27</v>
      </c>
      <c r="AT23" s="7">
        <f t="shared" si="2"/>
        <v>9</v>
      </c>
      <c r="AU23" s="1">
        <v>20</v>
      </c>
      <c r="AV23" s="19">
        <v>3.2</v>
      </c>
      <c r="AW23" s="1">
        <v>1.87</v>
      </c>
      <c r="AX23" s="19">
        <f t="shared" si="3"/>
        <v>0.30130081300813011</v>
      </c>
      <c r="AY23" s="7">
        <f t="shared" si="4"/>
        <v>3.4375</v>
      </c>
      <c r="AZ23" s="7">
        <f t="shared" si="5"/>
        <v>470.58823529411762</v>
      </c>
      <c r="BA23" s="7">
        <f t="shared" si="6"/>
        <v>2980.3921568627452</v>
      </c>
      <c r="BB23" s="7">
        <f t="shared" si="7"/>
        <v>39.024390243902438</v>
      </c>
      <c r="BC23" s="7">
        <f t="shared" si="8"/>
        <v>22.804878048780488</v>
      </c>
      <c r="BD23" s="7">
        <f t="shared" si="9"/>
        <v>16.334373983739837</v>
      </c>
      <c r="BE23" s="7">
        <f t="shared" si="10"/>
        <v>8.6840975609756086</v>
      </c>
      <c r="BF23" s="19">
        <v>2.7162500000000001</v>
      </c>
      <c r="BG23" s="19">
        <f t="shared" si="11"/>
        <v>0.79437500000000005</v>
      </c>
      <c r="BH23" s="19">
        <f t="shared" si="12"/>
        <v>1.23</v>
      </c>
      <c r="BI23" s="19">
        <f t="shared" si="13"/>
        <v>1.4453477868112015</v>
      </c>
      <c r="BJ23" s="19">
        <f t="shared" si="14"/>
        <v>0.15</v>
      </c>
      <c r="BK23" s="19"/>
      <c r="BL23" s="20">
        <v>1</v>
      </c>
      <c r="BM23" s="1">
        <v>15</v>
      </c>
      <c r="BO23" s="1">
        <v>3</v>
      </c>
      <c r="BP23" s="1">
        <v>0</v>
      </c>
      <c r="BQ23" s="1">
        <v>1</v>
      </c>
      <c r="BR23" s="1">
        <v>0</v>
      </c>
      <c r="BS23" s="1">
        <v>24</v>
      </c>
      <c r="BT23" s="1">
        <v>5.0999999999999996</v>
      </c>
      <c r="BU23" s="1">
        <v>4.7</v>
      </c>
      <c r="BV23" s="1">
        <v>0.39</v>
      </c>
      <c r="BW23" s="1">
        <v>3.9</v>
      </c>
      <c r="BX23" s="1">
        <v>42</v>
      </c>
      <c r="BY23" s="1">
        <v>1</v>
      </c>
      <c r="BZ23" s="1">
        <v>1</v>
      </c>
      <c r="CA23" s="25">
        <v>132</v>
      </c>
      <c r="CB23" s="25">
        <v>34</v>
      </c>
      <c r="CC23" s="44">
        <v>1.29</v>
      </c>
      <c r="CD23" s="27">
        <v>54</v>
      </c>
      <c r="CE23" s="1">
        <v>4700</v>
      </c>
      <c r="CF23" s="1">
        <v>1</v>
      </c>
      <c r="CI23" s="1">
        <v>3</v>
      </c>
      <c r="CJ23" s="20">
        <v>2051.4208060000001</v>
      </c>
      <c r="CK23" s="19">
        <f t="shared" si="15"/>
        <v>7.6262879081636932</v>
      </c>
      <c r="CL23" s="19">
        <f t="shared" si="18"/>
        <v>37.989274185185188</v>
      </c>
      <c r="CM23" s="20">
        <v>1849.4345290000001</v>
      </c>
      <c r="CN23" s="19">
        <f t="shared" si="16"/>
        <v>7.522635211348832</v>
      </c>
      <c r="CO23" s="22"/>
      <c r="CP23" s="36">
        <v>43318</v>
      </c>
      <c r="CQ23" s="36"/>
      <c r="CR23" s="36"/>
      <c r="CS23" s="36"/>
      <c r="CU23" s="36">
        <v>44217</v>
      </c>
      <c r="CV23" s="36">
        <v>43844</v>
      </c>
      <c r="CW23" s="1">
        <f t="shared" si="17"/>
        <v>526</v>
      </c>
      <c r="CX23" s="1">
        <v>1</v>
      </c>
      <c r="CY23" s="36">
        <v>43844</v>
      </c>
      <c r="CZ23" s="20">
        <f>(CY23-CP23)</f>
        <v>526</v>
      </c>
      <c r="DA23" s="20">
        <v>1</v>
      </c>
      <c r="DB23" s="20">
        <v>526</v>
      </c>
      <c r="DC23" s="1">
        <v>1</v>
      </c>
      <c r="DD23" t="s">
        <v>130</v>
      </c>
    </row>
    <row r="24" spans="1:108" x14ac:dyDescent="0.25">
      <c r="A24" s="25">
        <v>1050</v>
      </c>
      <c r="B24" s="1">
        <v>61</v>
      </c>
      <c r="C24" s="1">
        <v>0</v>
      </c>
      <c r="D24" s="1">
        <v>0</v>
      </c>
      <c r="E24" s="1">
        <v>1</v>
      </c>
      <c r="F24" s="1">
        <v>2</v>
      </c>
      <c r="G24" s="1">
        <v>1</v>
      </c>
      <c r="H24" s="1">
        <v>0</v>
      </c>
      <c r="I24" s="1">
        <v>1</v>
      </c>
      <c r="J24" s="1">
        <v>2</v>
      </c>
      <c r="K24" s="1">
        <v>1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2</v>
      </c>
      <c r="AA24" s="1">
        <v>1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32.200000000000003</v>
      </c>
      <c r="AI24" s="1">
        <v>2.2799999999999998</v>
      </c>
      <c r="AJ24" s="1">
        <v>129</v>
      </c>
      <c r="AK24" s="1">
        <v>67</v>
      </c>
      <c r="AL24" s="5">
        <f t="shared" si="0"/>
        <v>87.666666666666671</v>
      </c>
      <c r="AM24" s="1">
        <v>68</v>
      </c>
      <c r="AN24" s="1">
        <v>1</v>
      </c>
      <c r="AO24" s="1">
        <v>4</v>
      </c>
      <c r="AP24" s="1">
        <v>26</v>
      </c>
      <c r="AQ24" s="1">
        <v>9</v>
      </c>
      <c r="AR24" s="1">
        <v>16</v>
      </c>
      <c r="AS24" s="1">
        <f t="shared" si="1"/>
        <v>17</v>
      </c>
      <c r="AT24" s="7">
        <f t="shared" si="2"/>
        <v>4.25</v>
      </c>
      <c r="AU24" s="1">
        <v>8</v>
      </c>
      <c r="AV24" s="19">
        <v>6.03</v>
      </c>
      <c r="AW24" s="1">
        <v>2.64</v>
      </c>
      <c r="AX24" s="19">
        <f t="shared" si="3"/>
        <v>0.51317073170731708</v>
      </c>
      <c r="AY24" s="7">
        <f t="shared" si="4"/>
        <v>1.3266998341625207</v>
      </c>
      <c r="AZ24" s="7">
        <f t="shared" si="5"/>
        <v>242.42424242424241</v>
      </c>
      <c r="BA24" s="7">
        <f t="shared" si="6"/>
        <v>2535.3535353535353</v>
      </c>
      <c r="BB24" s="7">
        <f t="shared" si="7"/>
        <v>88.676470588235304</v>
      </c>
      <c r="BC24" s="7">
        <f t="shared" si="8"/>
        <v>38.823529411764703</v>
      </c>
      <c r="BD24" s="7">
        <f t="shared" si="9"/>
        <v>42.064</v>
      </c>
      <c r="BE24" s="7">
        <f t="shared" si="10"/>
        <v>6.3359999999999994</v>
      </c>
      <c r="BF24" s="19">
        <v>1.1276948590381426</v>
      </c>
      <c r="BG24" s="19">
        <f t="shared" si="11"/>
        <v>0.18043117744610279</v>
      </c>
      <c r="BH24" s="19">
        <f t="shared" si="12"/>
        <v>0.29320066334991707</v>
      </c>
      <c r="BI24" s="19">
        <f t="shared" si="13"/>
        <v>5.2162629757785473</v>
      </c>
      <c r="BJ24" s="19">
        <f t="shared" si="14"/>
        <v>0.5</v>
      </c>
      <c r="BK24" s="19"/>
      <c r="BL24" s="20">
        <v>1</v>
      </c>
      <c r="BM24" s="1">
        <v>13</v>
      </c>
      <c r="BO24" s="1">
        <v>0</v>
      </c>
      <c r="BP24" s="1">
        <v>0</v>
      </c>
      <c r="BQ24" s="1">
        <v>1</v>
      </c>
      <c r="BR24" s="1">
        <v>0</v>
      </c>
      <c r="BS24" s="1">
        <v>65</v>
      </c>
      <c r="BT24" s="1"/>
      <c r="BU24" s="1"/>
      <c r="BV24" s="1"/>
      <c r="CA24" s="25">
        <v>140</v>
      </c>
      <c r="CB24" s="25">
        <v>15</v>
      </c>
      <c r="CC24" s="44">
        <v>1.1200000000000001</v>
      </c>
      <c r="CD24" s="27">
        <v>71</v>
      </c>
      <c r="CJ24" s="20">
        <v>730.12165189999996</v>
      </c>
      <c r="CK24" s="19">
        <f t="shared" si="15"/>
        <v>6.5932111666968174</v>
      </c>
      <c r="CL24" s="19">
        <f t="shared" si="18"/>
        <v>10.283403547887323</v>
      </c>
      <c r="CM24" s="20">
        <v>1215.8277880000001</v>
      </c>
      <c r="CN24" s="19">
        <f t="shared" si="16"/>
        <v>7.1031804307862849</v>
      </c>
      <c r="CO24" s="22"/>
      <c r="CP24" s="36">
        <v>43350</v>
      </c>
      <c r="CQ24" s="36"/>
      <c r="CR24" s="36"/>
      <c r="CS24" s="36"/>
      <c r="CU24" s="36">
        <v>44274</v>
      </c>
      <c r="CV24" s="36">
        <v>44257</v>
      </c>
      <c r="CW24" s="1">
        <f t="shared" si="17"/>
        <v>907</v>
      </c>
      <c r="CX24" s="1">
        <v>0</v>
      </c>
      <c r="DA24" s="1">
        <v>0</v>
      </c>
      <c r="DB24" s="1">
        <v>907</v>
      </c>
      <c r="DC24" s="3">
        <v>0</v>
      </c>
      <c r="DD24"/>
    </row>
    <row r="25" spans="1:108" x14ac:dyDescent="0.25">
      <c r="A25" s="25">
        <v>1053</v>
      </c>
      <c r="B25" s="1">
        <v>89</v>
      </c>
      <c r="C25" s="1">
        <v>0</v>
      </c>
      <c r="D25" s="1">
        <v>1</v>
      </c>
      <c r="E25" s="1">
        <v>1</v>
      </c>
      <c r="F25" s="1">
        <v>2</v>
      </c>
      <c r="G25" s="1">
        <v>1</v>
      </c>
      <c r="H25" s="1">
        <v>0</v>
      </c>
      <c r="I25" s="1">
        <v>1</v>
      </c>
      <c r="J25" s="1">
        <v>3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1</v>
      </c>
      <c r="AB25" s="1">
        <v>0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  <c r="AH25" s="1">
        <v>33.229999999999997</v>
      </c>
      <c r="AI25" s="1">
        <v>1.82</v>
      </c>
      <c r="AJ25" s="1">
        <v>161</v>
      </c>
      <c r="AK25" s="1">
        <v>74</v>
      </c>
      <c r="AL25" s="5">
        <f t="shared" si="0"/>
        <v>103</v>
      </c>
      <c r="AM25" s="1">
        <v>65</v>
      </c>
      <c r="AN25" s="1">
        <v>1</v>
      </c>
      <c r="AO25" s="1">
        <v>2</v>
      </c>
      <c r="AP25" s="1">
        <v>30</v>
      </c>
      <c r="AQ25" s="1">
        <v>3</v>
      </c>
      <c r="AR25" s="1">
        <v>14</v>
      </c>
      <c r="AS25" s="1">
        <f t="shared" si="1"/>
        <v>27</v>
      </c>
      <c r="AT25" s="7">
        <f t="shared" si="2"/>
        <v>13.5</v>
      </c>
      <c r="AU25" s="1">
        <v>6</v>
      </c>
      <c r="AV25" s="19">
        <v>3.83</v>
      </c>
      <c r="AW25" s="1">
        <v>2.1</v>
      </c>
      <c r="AX25" s="19">
        <f t="shared" si="3"/>
        <v>0.4796008869179601</v>
      </c>
      <c r="AY25" s="7">
        <f t="shared" si="4"/>
        <v>2.0887728459530024</v>
      </c>
      <c r="AZ25" s="7">
        <f t="shared" si="5"/>
        <v>304.76190476190476</v>
      </c>
      <c r="BA25" s="7">
        <f t="shared" si="6"/>
        <v>3847.6190476190473</v>
      </c>
      <c r="BB25" s="7">
        <f t="shared" si="7"/>
        <v>58.923076923076927</v>
      </c>
      <c r="BC25" s="7">
        <f t="shared" si="8"/>
        <v>32.307692307692307</v>
      </c>
      <c r="BD25" s="7">
        <f t="shared" si="9"/>
        <v>42.620307692307691</v>
      </c>
      <c r="BE25" s="7">
        <f t="shared" si="10"/>
        <v>5.272615384615384</v>
      </c>
      <c r="BF25" s="19"/>
      <c r="BG25" s="19">
        <f t="shared" si="11"/>
        <v>0.23759791122715404</v>
      </c>
      <c r="BH25" s="19">
        <f t="shared" si="12"/>
        <v>0.50913838120104438</v>
      </c>
      <c r="BI25" s="19">
        <f t="shared" si="13"/>
        <v>2.1823361823361824</v>
      </c>
      <c r="BJ25" s="19">
        <f t="shared" si="14"/>
        <v>0.33333333333333331</v>
      </c>
      <c r="BK25" s="19"/>
      <c r="BL25" s="20">
        <v>0</v>
      </c>
      <c r="BP25" s="1"/>
      <c r="BQ25" s="1">
        <v>1</v>
      </c>
      <c r="BR25" s="1">
        <v>0</v>
      </c>
      <c r="BS25" s="1">
        <v>75</v>
      </c>
      <c r="BT25" s="1"/>
      <c r="BU25" s="1"/>
      <c r="BV25" s="1"/>
      <c r="CA25" s="25">
        <v>143</v>
      </c>
      <c r="CB25" s="25">
        <v>26</v>
      </c>
      <c r="CC25" s="44">
        <v>2.11</v>
      </c>
      <c r="CD25" s="27">
        <v>20</v>
      </c>
      <c r="CE25" s="1">
        <v>203</v>
      </c>
      <c r="CF25" s="1">
        <v>1</v>
      </c>
      <c r="CI25" s="1">
        <v>2</v>
      </c>
      <c r="CJ25" s="20">
        <v>1310.7445809999999</v>
      </c>
      <c r="CK25" s="19">
        <f t="shared" si="15"/>
        <v>7.1783506371698254</v>
      </c>
      <c r="CL25" s="19">
        <f t="shared" si="18"/>
        <v>65.537229049999993</v>
      </c>
      <c r="CM25" s="20">
        <v>931.1330236</v>
      </c>
      <c r="CN25" s="19">
        <f t="shared" si="16"/>
        <v>6.8364021495622804</v>
      </c>
      <c r="CO25" s="22"/>
      <c r="CP25" s="36">
        <v>43369</v>
      </c>
      <c r="CQ25" s="36"/>
      <c r="CR25" s="36"/>
      <c r="CS25" s="36"/>
      <c r="CU25" s="36">
        <v>44274</v>
      </c>
      <c r="CV25" s="36">
        <v>44256</v>
      </c>
      <c r="CW25" s="1">
        <f t="shared" si="17"/>
        <v>887</v>
      </c>
      <c r="CX25" s="1">
        <v>0</v>
      </c>
      <c r="DA25" s="1">
        <v>0</v>
      </c>
      <c r="DB25" s="1">
        <v>887</v>
      </c>
      <c r="DC25" s="3">
        <v>0</v>
      </c>
      <c r="DD25"/>
    </row>
    <row r="26" spans="1:108" x14ac:dyDescent="0.25">
      <c r="A26" s="25">
        <v>1054</v>
      </c>
      <c r="B26" s="1">
        <v>71</v>
      </c>
      <c r="C26" s="1">
        <v>0</v>
      </c>
      <c r="D26" s="1">
        <v>0</v>
      </c>
      <c r="E26" s="1">
        <v>1</v>
      </c>
      <c r="F26" s="1">
        <v>1</v>
      </c>
      <c r="G26" s="1">
        <v>1</v>
      </c>
      <c r="H26" s="1">
        <v>0</v>
      </c>
      <c r="I26" s="1">
        <v>1</v>
      </c>
      <c r="J26" s="1">
        <v>3</v>
      </c>
      <c r="K26" s="1">
        <v>0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  <c r="AH26" s="1">
        <v>34.090000000000003</v>
      </c>
      <c r="AI26" s="1">
        <v>2.0099999999999998</v>
      </c>
      <c r="AJ26" s="1">
        <v>111</v>
      </c>
      <c r="AK26" s="1">
        <v>67</v>
      </c>
      <c r="AL26" s="5">
        <f t="shared" si="0"/>
        <v>81.666666666666671</v>
      </c>
      <c r="AM26" s="1">
        <v>73</v>
      </c>
      <c r="AN26" s="1">
        <v>1</v>
      </c>
      <c r="AO26" s="1">
        <v>11</v>
      </c>
      <c r="AP26" s="1">
        <v>48</v>
      </c>
      <c r="AQ26" s="1">
        <v>23</v>
      </c>
      <c r="AR26" s="1">
        <v>33</v>
      </c>
      <c r="AS26" s="1">
        <f t="shared" si="1"/>
        <v>25</v>
      </c>
      <c r="AT26" s="7">
        <f t="shared" si="2"/>
        <v>2.2727272727272729</v>
      </c>
      <c r="AU26" s="1">
        <v>22</v>
      </c>
      <c r="AV26" s="19">
        <v>3.73</v>
      </c>
      <c r="AW26" s="1">
        <v>1.72</v>
      </c>
      <c r="AX26" s="19">
        <f t="shared" si="3"/>
        <v>0.31145602365114561</v>
      </c>
      <c r="AY26" s="7">
        <f t="shared" si="4"/>
        <v>2.9490616621983916</v>
      </c>
      <c r="AZ26" s="7">
        <f t="shared" si="5"/>
        <v>511.62790697674421</v>
      </c>
      <c r="BA26" s="7">
        <f t="shared" si="6"/>
        <v>3286.8217054263569</v>
      </c>
      <c r="BB26" s="7">
        <f t="shared" si="7"/>
        <v>51.095890410958901</v>
      </c>
      <c r="BC26" s="7">
        <f t="shared" si="8"/>
        <v>23.561643835616437</v>
      </c>
      <c r="BD26" s="7">
        <f t="shared" si="9"/>
        <v>19.119488584474883</v>
      </c>
      <c r="BE26" s="7">
        <f t="shared" si="10"/>
        <v>7.049643835616437</v>
      </c>
      <c r="BF26" s="19"/>
      <c r="BG26" s="19">
        <f t="shared" si="11"/>
        <v>0.64584450402144777</v>
      </c>
      <c r="BH26" s="19">
        <f t="shared" si="12"/>
        <v>0.93941018766756035</v>
      </c>
      <c r="BI26" s="19">
        <f t="shared" si="13"/>
        <v>2.043835616438356</v>
      </c>
      <c r="BJ26" s="19">
        <f t="shared" si="14"/>
        <v>0.5</v>
      </c>
      <c r="BK26" s="19"/>
      <c r="BL26" s="20">
        <v>0</v>
      </c>
      <c r="BP26" s="1">
        <v>0</v>
      </c>
      <c r="BQ26" s="1">
        <v>1</v>
      </c>
      <c r="BR26" s="1">
        <v>0</v>
      </c>
      <c r="BS26" s="1">
        <v>25</v>
      </c>
      <c r="BT26" s="1">
        <v>7.5</v>
      </c>
      <c r="BU26" s="1">
        <v>5.8</v>
      </c>
      <c r="BV26" s="1">
        <v>0.25</v>
      </c>
      <c r="BW26" s="1">
        <v>5.4</v>
      </c>
      <c r="BX26" s="1">
        <v>40</v>
      </c>
      <c r="BY26" s="1">
        <v>1</v>
      </c>
      <c r="CA26" s="25">
        <v>135</v>
      </c>
      <c r="CB26" s="25">
        <v>29</v>
      </c>
      <c r="CC26" s="44">
        <v>1.48</v>
      </c>
      <c r="CD26" s="27">
        <v>47</v>
      </c>
      <c r="CE26" s="1">
        <v>2478</v>
      </c>
      <c r="CF26" s="1">
        <v>1</v>
      </c>
      <c r="CI26" s="1">
        <v>3</v>
      </c>
      <c r="CJ26" s="20">
        <v>10597.938480000001</v>
      </c>
      <c r="CK26" s="19">
        <f t="shared" si="15"/>
        <v>9.2684147781670152</v>
      </c>
      <c r="CL26" s="19">
        <f t="shared" si="18"/>
        <v>225.48805276595746</v>
      </c>
      <c r="CM26" s="20">
        <v>1855.385577</v>
      </c>
      <c r="CN26" s="19">
        <f t="shared" si="16"/>
        <v>7.5258478116630325</v>
      </c>
      <c r="CO26" s="22"/>
      <c r="CP26" s="36">
        <v>43369</v>
      </c>
      <c r="CQ26" s="36"/>
      <c r="CR26" s="36"/>
      <c r="CS26" s="36"/>
      <c r="CU26" s="36">
        <v>44217</v>
      </c>
      <c r="CV26" s="36">
        <v>43455</v>
      </c>
      <c r="CW26" s="1">
        <f t="shared" si="17"/>
        <v>86</v>
      </c>
      <c r="CX26" s="1">
        <v>1</v>
      </c>
      <c r="CY26" s="36">
        <v>43455</v>
      </c>
      <c r="CZ26" s="20">
        <f>(CY26-CP26)</f>
        <v>86</v>
      </c>
      <c r="DA26" s="20">
        <v>1</v>
      </c>
      <c r="DB26" s="20">
        <v>86</v>
      </c>
      <c r="DC26" s="1">
        <v>1</v>
      </c>
      <c r="DD26" t="s">
        <v>129</v>
      </c>
    </row>
    <row r="27" spans="1:108" x14ac:dyDescent="0.25">
      <c r="A27" s="25">
        <v>1055</v>
      </c>
      <c r="B27" s="1">
        <v>66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0</v>
      </c>
      <c r="I27" s="1">
        <v>0</v>
      </c>
      <c r="J27" s="1">
        <v>4</v>
      </c>
      <c r="K27" s="1">
        <v>1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  <c r="AH27" s="1">
        <v>18.5</v>
      </c>
      <c r="AI27" s="1">
        <v>1.33</v>
      </c>
      <c r="AJ27" s="1">
        <v>122</v>
      </c>
      <c r="AK27" s="1">
        <v>64</v>
      </c>
      <c r="AL27" s="5">
        <f t="shared" si="0"/>
        <v>83.333333333333329</v>
      </c>
      <c r="AM27" s="1">
        <v>81</v>
      </c>
      <c r="AN27" s="1">
        <v>2</v>
      </c>
      <c r="AO27" s="1">
        <v>12</v>
      </c>
      <c r="AP27" s="1">
        <v>54</v>
      </c>
      <c r="AQ27" s="1">
        <v>20</v>
      </c>
      <c r="AR27" s="1">
        <v>37</v>
      </c>
      <c r="AS27" s="1">
        <f t="shared" si="1"/>
        <v>34</v>
      </c>
      <c r="AT27" s="7">
        <f t="shared" si="2"/>
        <v>2.8333333333333335</v>
      </c>
      <c r="AU27" s="1">
        <v>22</v>
      </c>
      <c r="AV27" s="19">
        <v>2.59</v>
      </c>
      <c r="AW27" s="1">
        <v>1.95</v>
      </c>
      <c r="AX27" s="19">
        <f t="shared" si="3"/>
        <v>0.36031042128603102</v>
      </c>
      <c r="AY27" s="7">
        <f t="shared" si="4"/>
        <v>5.7915057915057915</v>
      </c>
      <c r="AZ27" s="7">
        <f t="shared" si="5"/>
        <v>615.38461538461536</v>
      </c>
      <c r="BA27" s="7">
        <f t="shared" si="6"/>
        <v>2926.4957264957261</v>
      </c>
      <c r="BB27" s="7">
        <f t="shared" si="7"/>
        <v>31.975308641975307</v>
      </c>
      <c r="BC27" s="7">
        <f t="shared" si="8"/>
        <v>24.074074074074073</v>
      </c>
      <c r="BD27" s="7">
        <f t="shared" si="9"/>
        <v>20.080987654320982</v>
      </c>
      <c r="BE27" s="7">
        <f t="shared" si="10"/>
        <v>8.1851851851851851</v>
      </c>
      <c r="BF27" s="19"/>
      <c r="BG27" s="19">
        <f t="shared" si="11"/>
        <v>1.1571428571428573</v>
      </c>
      <c r="BH27" s="19">
        <f t="shared" si="12"/>
        <v>1.6888030888030889</v>
      </c>
      <c r="BI27" s="19">
        <f t="shared" si="13"/>
        <v>0.94045025417574435</v>
      </c>
      <c r="BJ27" s="19">
        <f t="shared" si="14"/>
        <v>0.54545454545454541</v>
      </c>
      <c r="BK27" s="19"/>
      <c r="BL27" s="20">
        <v>0</v>
      </c>
      <c r="BP27" s="1"/>
      <c r="BQ27" s="1">
        <v>1</v>
      </c>
      <c r="BR27" s="1">
        <v>0</v>
      </c>
      <c r="BS27" s="1">
        <v>25</v>
      </c>
      <c r="BT27" s="1">
        <v>5.3</v>
      </c>
      <c r="BU27" s="1">
        <v>4.7</v>
      </c>
      <c r="BV27" s="1">
        <v>0.27</v>
      </c>
      <c r="BW27" s="1">
        <v>3.9</v>
      </c>
      <c r="BX27" s="1">
        <v>58</v>
      </c>
      <c r="BY27" s="1">
        <v>1</v>
      </c>
      <c r="CA27" s="25">
        <v>137</v>
      </c>
      <c r="CB27" s="25">
        <v>14</v>
      </c>
      <c r="CC27" s="44">
        <v>0.68</v>
      </c>
      <c r="CD27" s="27">
        <v>90</v>
      </c>
      <c r="CJ27" s="20">
        <v>8171.9039730000004</v>
      </c>
      <c r="CK27" s="19">
        <f t="shared" si="15"/>
        <v>9.008457205134258</v>
      </c>
      <c r="CL27" s="19">
        <f t="shared" si="18"/>
        <v>90.798933033333341</v>
      </c>
      <c r="CM27" s="20">
        <v>646.74728149999999</v>
      </c>
      <c r="CN27" s="19">
        <f t="shared" si="16"/>
        <v>6.4719556177329904</v>
      </c>
      <c r="CO27" s="22"/>
      <c r="CP27" s="36">
        <v>43370</v>
      </c>
      <c r="CQ27" s="36"/>
      <c r="CR27" s="36"/>
      <c r="CS27" s="36"/>
      <c r="CU27" s="36">
        <v>44274</v>
      </c>
      <c r="CV27" s="36">
        <v>44273</v>
      </c>
      <c r="CW27" s="1">
        <f t="shared" si="17"/>
        <v>903</v>
      </c>
      <c r="CX27" s="1">
        <v>0</v>
      </c>
      <c r="DA27" s="1">
        <v>0</v>
      </c>
      <c r="DB27" s="1">
        <v>903</v>
      </c>
      <c r="DC27" s="1">
        <v>1</v>
      </c>
      <c r="DD27"/>
    </row>
    <row r="28" spans="1:108" x14ac:dyDescent="0.25">
      <c r="A28" s="25">
        <v>1056</v>
      </c>
      <c r="B28" s="1">
        <v>73</v>
      </c>
      <c r="C28" s="1">
        <v>0</v>
      </c>
      <c r="D28" s="1">
        <v>1</v>
      </c>
      <c r="E28" s="1">
        <v>1</v>
      </c>
      <c r="F28" s="1">
        <v>2</v>
      </c>
      <c r="G28" s="1">
        <v>1</v>
      </c>
      <c r="H28" s="1">
        <v>0</v>
      </c>
      <c r="I28" s="1">
        <v>1</v>
      </c>
      <c r="J28" s="1">
        <v>2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0</v>
      </c>
      <c r="AC28" s="1">
        <v>1</v>
      </c>
      <c r="AD28" s="1">
        <v>0</v>
      </c>
      <c r="AE28" s="1">
        <v>1</v>
      </c>
      <c r="AF28" s="1">
        <v>0</v>
      </c>
      <c r="AG28" s="1">
        <v>2</v>
      </c>
      <c r="AH28" s="1">
        <v>32.799999999999997</v>
      </c>
      <c r="AI28" s="1">
        <v>1.89</v>
      </c>
      <c r="AJ28" s="1">
        <v>117</v>
      </c>
      <c r="AK28" s="1">
        <v>43</v>
      </c>
      <c r="AL28" s="5">
        <f t="shared" si="0"/>
        <v>67.666666666666671</v>
      </c>
      <c r="AM28" s="1">
        <v>72</v>
      </c>
      <c r="AN28" s="1">
        <v>1</v>
      </c>
      <c r="AO28" s="1">
        <v>3</v>
      </c>
      <c r="AP28" s="1">
        <v>33</v>
      </c>
      <c r="AQ28" s="1">
        <v>6</v>
      </c>
      <c r="AR28" s="1">
        <v>17</v>
      </c>
      <c r="AS28" s="1">
        <f t="shared" si="1"/>
        <v>27</v>
      </c>
      <c r="AT28" s="7">
        <f t="shared" si="2"/>
        <v>9</v>
      </c>
      <c r="AU28" s="1">
        <v>7</v>
      </c>
      <c r="AV28" s="19">
        <v>5.0599999999999996</v>
      </c>
      <c r="AW28" s="1">
        <v>2.68</v>
      </c>
      <c r="AX28" s="19">
        <f t="shared" si="3"/>
        <v>0.40209903917220996</v>
      </c>
      <c r="AY28" s="7">
        <f t="shared" si="4"/>
        <v>1.9762845849802373</v>
      </c>
      <c r="AZ28" s="7">
        <f t="shared" si="5"/>
        <v>298.50746268656712</v>
      </c>
      <c r="BA28" s="7">
        <f t="shared" si="6"/>
        <v>1930.3482587064677</v>
      </c>
      <c r="BB28" s="7">
        <f t="shared" si="7"/>
        <v>70.277777777777771</v>
      </c>
      <c r="BC28" s="7">
        <f t="shared" si="8"/>
        <v>37.222222222222221</v>
      </c>
      <c r="BD28" s="7">
        <f t="shared" si="9"/>
        <v>30.710814814814814</v>
      </c>
      <c r="BE28" s="7">
        <f t="shared" si="10"/>
        <v>7.0871111111111107</v>
      </c>
      <c r="BF28" s="19">
        <v>2.4047430830039529</v>
      </c>
      <c r="BG28" s="19">
        <f t="shared" si="11"/>
        <v>0.24189723320158105</v>
      </c>
      <c r="BH28" s="19">
        <f t="shared" si="12"/>
        <v>0.46956521739130441</v>
      </c>
      <c r="BI28" s="19">
        <f t="shared" si="13"/>
        <v>2.6028806584362139</v>
      </c>
      <c r="BJ28" s="19">
        <f t="shared" si="14"/>
        <v>0.42857142857142855</v>
      </c>
      <c r="BK28" s="19"/>
      <c r="BL28" s="20">
        <v>1</v>
      </c>
      <c r="BM28" s="1">
        <v>15</v>
      </c>
      <c r="BO28" s="1">
        <v>3</v>
      </c>
      <c r="BP28" s="1">
        <v>0</v>
      </c>
      <c r="BQ28" s="1">
        <v>1</v>
      </c>
      <c r="BR28" s="1">
        <v>0</v>
      </c>
      <c r="BS28" s="1">
        <v>70</v>
      </c>
      <c r="BT28" s="1">
        <v>3.8</v>
      </c>
      <c r="BU28" s="1">
        <v>2.4</v>
      </c>
      <c r="BV28" s="1">
        <v>0.49</v>
      </c>
      <c r="BW28" s="1">
        <v>4.0999999999999996</v>
      </c>
      <c r="BX28" s="1">
        <v>29.3</v>
      </c>
      <c r="BY28" s="1">
        <v>0</v>
      </c>
      <c r="CA28" s="25">
        <v>136</v>
      </c>
      <c r="CB28" s="25">
        <v>25</v>
      </c>
      <c r="CC28" s="44">
        <v>1.75</v>
      </c>
      <c r="CD28" s="27">
        <v>28</v>
      </c>
      <c r="CE28" s="1">
        <v>187</v>
      </c>
      <c r="CF28" s="1">
        <v>1</v>
      </c>
      <c r="CI28" s="1">
        <v>1</v>
      </c>
      <c r="CJ28" s="20">
        <v>1506.8289520000001</v>
      </c>
      <c r="CK28" s="19">
        <f t="shared" si="15"/>
        <v>7.3177626898621249</v>
      </c>
      <c r="CL28" s="19">
        <f t="shared" si="18"/>
        <v>53.815319714285714</v>
      </c>
      <c r="CM28" s="20">
        <v>1317.448296</v>
      </c>
      <c r="CN28" s="19">
        <f t="shared" si="16"/>
        <v>7.1834520356226799</v>
      </c>
      <c r="CO28" s="22"/>
      <c r="CP28" s="36">
        <v>43370</v>
      </c>
      <c r="CQ28" s="36"/>
      <c r="CR28" s="36"/>
      <c r="CS28" s="36"/>
      <c r="CU28" s="36">
        <v>44274</v>
      </c>
      <c r="CV28" s="36">
        <v>44265</v>
      </c>
      <c r="CW28" s="1">
        <f t="shared" si="17"/>
        <v>895</v>
      </c>
      <c r="CX28" s="1">
        <v>0</v>
      </c>
      <c r="DA28" s="1">
        <v>0</v>
      </c>
      <c r="DB28" s="1">
        <v>895</v>
      </c>
      <c r="DC28" s="1">
        <v>1</v>
      </c>
      <c r="DD28"/>
    </row>
    <row r="29" spans="1:108" x14ac:dyDescent="0.25">
      <c r="A29" s="25">
        <v>1060</v>
      </c>
      <c r="B29" s="1">
        <v>78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3</v>
      </c>
      <c r="K29" s="1">
        <v>1</v>
      </c>
      <c r="L29" s="1">
        <v>0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1</v>
      </c>
      <c r="AA29" s="1">
        <v>1</v>
      </c>
      <c r="AB29" s="1">
        <v>1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35.6</v>
      </c>
      <c r="AI29" s="1">
        <v>1.95</v>
      </c>
      <c r="AJ29" s="1">
        <v>136</v>
      </c>
      <c r="AK29" s="1">
        <v>70</v>
      </c>
      <c r="AL29" s="5">
        <f t="shared" si="0"/>
        <v>92</v>
      </c>
      <c r="AM29" s="1">
        <v>60</v>
      </c>
      <c r="AN29" s="1">
        <v>1</v>
      </c>
      <c r="AO29" s="1">
        <v>2</v>
      </c>
      <c r="AP29" s="1">
        <v>37</v>
      </c>
      <c r="AQ29" s="1">
        <v>23</v>
      </c>
      <c r="AR29" s="1">
        <v>29</v>
      </c>
      <c r="AS29" s="1">
        <f t="shared" si="1"/>
        <v>14</v>
      </c>
      <c r="AT29" s="7">
        <f t="shared" si="2"/>
        <v>7</v>
      </c>
      <c r="AU29" s="1">
        <v>17</v>
      </c>
      <c r="AV29" s="19">
        <v>6.75</v>
      </c>
      <c r="AW29" s="1">
        <v>3.46</v>
      </c>
      <c r="AX29" s="19">
        <f t="shared" si="3"/>
        <v>0.70580931263858093</v>
      </c>
      <c r="AY29" s="7">
        <f t="shared" si="4"/>
        <v>1.7777777777777777</v>
      </c>
      <c r="AZ29" s="7">
        <f t="shared" si="5"/>
        <v>277.45664739884393</v>
      </c>
      <c r="BA29" s="7">
        <f t="shared" si="6"/>
        <v>2080.9248554913297</v>
      </c>
      <c r="BB29" s="7">
        <f t="shared" si="7"/>
        <v>112.5</v>
      </c>
      <c r="BC29" s="7">
        <f t="shared" si="8"/>
        <v>57.666666666666664</v>
      </c>
      <c r="BD29" s="7">
        <f t="shared" si="9"/>
        <v>58.819999999999993</v>
      </c>
      <c r="BE29" s="7">
        <f t="shared" si="10"/>
        <v>21.1752</v>
      </c>
      <c r="BF29" s="19">
        <v>1.4666666666666666</v>
      </c>
      <c r="BG29" s="19">
        <f t="shared" si="11"/>
        <v>0.25777777777777777</v>
      </c>
      <c r="BH29" s="19">
        <f t="shared" si="12"/>
        <v>0.3288888888888889</v>
      </c>
      <c r="BI29" s="19">
        <f t="shared" si="13"/>
        <v>8.0357142857142865</v>
      </c>
      <c r="BJ29" s="19">
        <f t="shared" si="14"/>
        <v>0.11764705882352941</v>
      </c>
      <c r="BK29" s="19"/>
      <c r="BL29" s="20">
        <v>1</v>
      </c>
      <c r="BM29" s="1">
        <v>17</v>
      </c>
      <c r="BO29" s="1">
        <v>0</v>
      </c>
      <c r="BP29" s="1">
        <v>0</v>
      </c>
      <c r="BQ29" s="1">
        <v>1</v>
      </c>
      <c r="BR29" s="1">
        <v>0</v>
      </c>
      <c r="BS29" s="1">
        <v>65</v>
      </c>
      <c r="BT29" s="1">
        <v>4.9000000000000004</v>
      </c>
      <c r="BU29" s="1">
        <v>2.7</v>
      </c>
      <c r="BV29" s="1">
        <v>0.51</v>
      </c>
      <c r="BW29" s="1">
        <v>4.7</v>
      </c>
      <c r="BZ29" s="1">
        <v>1</v>
      </c>
      <c r="CA29" s="25">
        <v>137</v>
      </c>
      <c r="CB29" s="25">
        <v>26</v>
      </c>
      <c r="CC29" s="44">
        <v>1.3</v>
      </c>
      <c r="CD29" s="27">
        <v>39</v>
      </c>
      <c r="CJ29" s="20">
        <v>2262.454315</v>
      </c>
      <c r="CK29" s="19">
        <f t="shared" si="15"/>
        <v>7.7242054831050213</v>
      </c>
      <c r="CL29" s="19">
        <f t="shared" si="18"/>
        <v>58.0116491025641</v>
      </c>
      <c r="CM29" s="20">
        <v>1185.8239040000001</v>
      </c>
      <c r="CN29" s="19">
        <f t="shared" si="16"/>
        <v>7.0781930896128422</v>
      </c>
      <c r="CO29" s="22"/>
      <c r="CP29" s="36">
        <v>43396</v>
      </c>
      <c r="CQ29" s="36"/>
      <c r="CR29" s="36"/>
      <c r="CS29" s="36"/>
      <c r="CU29" s="36">
        <v>44217</v>
      </c>
      <c r="CV29" s="36">
        <v>43738</v>
      </c>
      <c r="CW29" s="1">
        <f t="shared" si="17"/>
        <v>342</v>
      </c>
      <c r="CX29" s="1">
        <v>1</v>
      </c>
      <c r="CY29" s="36">
        <v>43738</v>
      </c>
      <c r="CZ29" s="20">
        <f>(CY29-CP29)</f>
        <v>342</v>
      </c>
      <c r="DA29" s="20">
        <v>1</v>
      </c>
      <c r="DB29" s="20">
        <v>342</v>
      </c>
      <c r="DC29" s="1">
        <v>1</v>
      </c>
      <c r="DD29" t="s">
        <v>129</v>
      </c>
    </row>
    <row r="30" spans="1:108" x14ac:dyDescent="0.25">
      <c r="A30" s="25">
        <v>1061</v>
      </c>
      <c r="B30" s="1">
        <v>61</v>
      </c>
      <c r="C30" s="1">
        <v>0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0</v>
      </c>
      <c r="J30" s="1">
        <v>3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2</v>
      </c>
      <c r="AA30" s="1">
        <v>1</v>
      </c>
      <c r="AB30" s="1">
        <v>1</v>
      </c>
      <c r="AC30" s="1">
        <v>1</v>
      </c>
      <c r="AD30" s="1">
        <v>0</v>
      </c>
      <c r="AE30" s="1">
        <v>1</v>
      </c>
      <c r="AF30" s="1">
        <v>0</v>
      </c>
      <c r="AG30" s="1">
        <v>0</v>
      </c>
      <c r="AH30" s="1">
        <v>33.4</v>
      </c>
      <c r="AI30" s="1">
        <v>2.27</v>
      </c>
      <c r="AJ30" s="1">
        <v>129</v>
      </c>
      <c r="AK30" s="1">
        <v>71</v>
      </c>
      <c r="AL30" s="5">
        <f t="shared" si="0"/>
        <v>90.333333333333329</v>
      </c>
      <c r="AM30" s="1">
        <v>93</v>
      </c>
      <c r="AN30" s="1">
        <v>1</v>
      </c>
      <c r="AO30" s="1">
        <v>10</v>
      </c>
      <c r="AP30" s="1">
        <v>32</v>
      </c>
      <c r="AQ30" s="1">
        <v>20</v>
      </c>
      <c r="AR30" s="1">
        <v>24</v>
      </c>
      <c r="AS30" s="1">
        <f t="shared" si="1"/>
        <v>12</v>
      </c>
      <c r="AT30" s="7">
        <f t="shared" si="2"/>
        <v>1.2</v>
      </c>
      <c r="AU30" s="1">
        <v>15</v>
      </c>
      <c r="AV30" s="19">
        <v>5.05</v>
      </c>
      <c r="AW30" s="1">
        <v>2.2200000000000002</v>
      </c>
      <c r="AX30" s="19">
        <f t="shared" si="3"/>
        <v>0.44465631929046567</v>
      </c>
      <c r="AY30" s="7">
        <f t="shared" si="4"/>
        <v>1.7821782178217822</v>
      </c>
      <c r="AZ30" s="7">
        <f t="shared" si="5"/>
        <v>324.32432432432432</v>
      </c>
      <c r="BA30" s="7">
        <f t="shared" si="6"/>
        <v>2894.8948948948942</v>
      </c>
      <c r="BB30" s="7">
        <f t="shared" si="7"/>
        <v>54.3010752688172</v>
      </c>
      <c r="BC30" s="7">
        <f t="shared" si="8"/>
        <v>23.870967741935484</v>
      </c>
      <c r="BD30" s="7">
        <f t="shared" si="9"/>
        <v>24.456602150537634</v>
      </c>
      <c r="BE30" s="7">
        <f t="shared" si="10"/>
        <v>4.5450322580645155</v>
      </c>
      <c r="BF30" s="19">
        <v>2.0994059405940595</v>
      </c>
      <c r="BG30" s="19">
        <f t="shared" si="11"/>
        <v>0.44198019801980198</v>
      </c>
      <c r="BH30" s="19">
        <f t="shared" si="12"/>
        <v>0.58930693069306939</v>
      </c>
      <c r="BI30" s="19">
        <f t="shared" si="13"/>
        <v>4.5250896057347667</v>
      </c>
      <c r="BJ30" s="19">
        <f t="shared" si="14"/>
        <v>0.66666666666666663</v>
      </c>
      <c r="BK30" s="19"/>
      <c r="BL30" s="20">
        <v>1</v>
      </c>
      <c r="BM30" s="1">
        <v>22</v>
      </c>
      <c r="BO30" s="1">
        <v>3</v>
      </c>
      <c r="BP30" s="1">
        <v>0</v>
      </c>
      <c r="BQ30" s="1">
        <v>1</v>
      </c>
      <c r="BR30" s="1">
        <v>0</v>
      </c>
      <c r="BS30" s="1">
        <v>25</v>
      </c>
      <c r="BT30" s="1"/>
      <c r="BU30" s="1"/>
      <c r="BV30" s="1"/>
      <c r="CA30" s="25">
        <v>139</v>
      </c>
      <c r="CB30" s="25">
        <v>35</v>
      </c>
      <c r="CC30" s="44">
        <v>1.58</v>
      </c>
      <c r="CD30" s="27">
        <v>47</v>
      </c>
      <c r="CE30" s="1">
        <v>399</v>
      </c>
      <c r="CF30" s="1">
        <v>1</v>
      </c>
      <c r="CI30" s="1">
        <v>2</v>
      </c>
      <c r="CJ30" s="20">
        <v>1312.3408890000001</v>
      </c>
      <c r="CK30" s="19">
        <f t="shared" si="15"/>
        <v>7.1795677596885685</v>
      </c>
      <c r="CL30" s="19">
        <f t="shared" si="18"/>
        <v>27.922146574468087</v>
      </c>
      <c r="CM30" s="20">
        <v>1484.2853050000001</v>
      </c>
      <c r="CN30" s="19">
        <f t="shared" si="16"/>
        <v>7.3026886592920119</v>
      </c>
      <c r="CO30" s="22"/>
      <c r="CP30" s="36">
        <v>43397</v>
      </c>
      <c r="CQ30" s="36"/>
      <c r="CR30" s="36"/>
      <c r="CS30" s="36"/>
      <c r="CU30" s="36">
        <v>44274</v>
      </c>
      <c r="CV30" s="36">
        <v>44259</v>
      </c>
      <c r="CW30" s="1">
        <f t="shared" si="17"/>
        <v>862</v>
      </c>
      <c r="CX30" s="1">
        <v>0</v>
      </c>
      <c r="DA30" s="1">
        <v>0</v>
      </c>
      <c r="DB30" s="1">
        <v>862</v>
      </c>
      <c r="DC30" s="3">
        <v>0</v>
      </c>
      <c r="DD30"/>
    </row>
    <row r="31" spans="1:108" x14ac:dyDescent="0.25">
      <c r="A31" s="25">
        <v>1063</v>
      </c>
      <c r="B31" s="1">
        <v>65</v>
      </c>
      <c r="C31" s="1">
        <v>0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0</v>
      </c>
      <c r="J31" s="1">
        <v>4</v>
      </c>
      <c r="K31" s="1">
        <v>1</v>
      </c>
      <c r="L31" s="1">
        <v>1</v>
      </c>
      <c r="M31" s="1">
        <v>1</v>
      </c>
      <c r="N31" s="1">
        <v>0</v>
      </c>
      <c r="O31" s="1">
        <v>0</v>
      </c>
      <c r="P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1</v>
      </c>
      <c r="AB31" s="1">
        <v>1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  <c r="AH31" s="1">
        <v>30.5</v>
      </c>
      <c r="AI31" s="1">
        <v>2.0299999999999998</v>
      </c>
      <c r="AJ31" s="1">
        <v>83</v>
      </c>
      <c r="AK31" s="1">
        <v>61</v>
      </c>
      <c r="AL31" s="5">
        <f t="shared" si="0"/>
        <v>68.333333333333329</v>
      </c>
      <c r="AM31" s="1">
        <v>81</v>
      </c>
      <c r="AN31" s="1">
        <v>1</v>
      </c>
      <c r="AO31" s="1">
        <v>11</v>
      </c>
      <c r="AP31" s="1">
        <v>53</v>
      </c>
      <c r="AQ31" s="1">
        <v>23</v>
      </c>
      <c r="AR31" s="1">
        <v>35</v>
      </c>
      <c r="AS31" s="1">
        <f t="shared" si="1"/>
        <v>30</v>
      </c>
      <c r="AT31" s="7">
        <f t="shared" si="2"/>
        <v>2.7272727272727271</v>
      </c>
      <c r="AU31" s="1">
        <v>23</v>
      </c>
      <c r="AV31" s="19">
        <v>4.72</v>
      </c>
      <c r="AW31" s="1">
        <v>2.3199999999999998</v>
      </c>
      <c r="AX31" s="19">
        <f t="shared" si="3"/>
        <v>0.35151515151515145</v>
      </c>
      <c r="AY31" s="7">
        <f t="shared" si="4"/>
        <v>2.5423728813559325</v>
      </c>
      <c r="AZ31" s="7">
        <f t="shared" si="5"/>
        <v>413.79310344827587</v>
      </c>
      <c r="BA31" s="7">
        <f t="shared" si="6"/>
        <v>1977.0114942528735</v>
      </c>
      <c r="BB31" s="7">
        <f t="shared" si="7"/>
        <v>58.271604938271601</v>
      </c>
      <c r="BC31" s="7">
        <f t="shared" si="8"/>
        <v>28.641975308641975</v>
      </c>
      <c r="BD31" s="7">
        <f t="shared" si="9"/>
        <v>17.658732510288061</v>
      </c>
      <c r="BE31" s="7">
        <f t="shared" si="10"/>
        <v>9.3487407407407392</v>
      </c>
      <c r="BF31" s="19"/>
      <c r="BG31" s="19">
        <f t="shared" si="11"/>
        <v>0.60063559322033899</v>
      </c>
      <c r="BH31" s="19">
        <f t="shared" si="12"/>
        <v>0.9095338983050848</v>
      </c>
      <c r="BI31" s="19">
        <f t="shared" si="13"/>
        <v>1.94238683127572</v>
      </c>
      <c r="BJ31" s="19">
        <f t="shared" si="14"/>
        <v>0.47826086956521741</v>
      </c>
      <c r="BK31" s="19"/>
      <c r="BL31" s="20">
        <v>0</v>
      </c>
      <c r="BP31" s="1">
        <v>0</v>
      </c>
      <c r="BQ31" s="1">
        <v>1</v>
      </c>
      <c r="BR31" s="1">
        <v>0</v>
      </c>
      <c r="BS31" s="1">
        <v>30</v>
      </c>
      <c r="BT31" s="1">
        <v>6.7</v>
      </c>
      <c r="BU31" s="1">
        <v>6.1</v>
      </c>
      <c r="BV31" s="1">
        <v>0.32</v>
      </c>
      <c r="BW31" s="1">
        <v>5.5</v>
      </c>
      <c r="BX31" s="1">
        <v>42</v>
      </c>
      <c r="BY31" s="1">
        <v>1</v>
      </c>
      <c r="CA31" s="25">
        <v>131</v>
      </c>
      <c r="CB31" s="25">
        <v>18</v>
      </c>
      <c r="CC31" s="44">
        <v>0.97</v>
      </c>
      <c r="CD31" s="27">
        <v>82</v>
      </c>
      <c r="CE31" s="1">
        <v>758</v>
      </c>
      <c r="CF31" s="1">
        <v>1</v>
      </c>
      <c r="CI31" s="1">
        <v>2</v>
      </c>
      <c r="CJ31" s="20">
        <v>3260.009423</v>
      </c>
      <c r="CK31" s="19">
        <f t="shared" si="15"/>
        <v>8.0894853648473735</v>
      </c>
      <c r="CL31" s="19">
        <f t="shared" si="18"/>
        <v>39.756212475609757</v>
      </c>
      <c r="CM31" s="20">
        <v>955.70465360000003</v>
      </c>
      <c r="CN31" s="19">
        <f t="shared" si="16"/>
        <v>6.8624489255707317</v>
      </c>
      <c r="CO31" s="22"/>
      <c r="CP31" s="36">
        <v>43398</v>
      </c>
      <c r="CQ31" s="36"/>
      <c r="CR31" s="36"/>
      <c r="CS31" s="36"/>
      <c r="CU31" s="36">
        <v>44217</v>
      </c>
      <c r="CV31" s="36">
        <v>44202</v>
      </c>
      <c r="CW31" s="1">
        <f t="shared" si="17"/>
        <v>804</v>
      </c>
      <c r="CX31" s="1">
        <v>1</v>
      </c>
      <c r="CY31" s="36">
        <v>44202</v>
      </c>
      <c r="CZ31" s="20">
        <f>(CY31-CP31)</f>
        <v>804</v>
      </c>
      <c r="DA31" s="20">
        <v>1</v>
      </c>
      <c r="DB31" s="20">
        <v>804</v>
      </c>
      <c r="DC31" s="1">
        <v>1</v>
      </c>
      <c r="DD31" t="s">
        <v>129</v>
      </c>
    </row>
    <row r="32" spans="1:108" x14ac:dyDescent="0.25">
      <c r="A32" s="25">
        <v>1064</v>
      </c>
      <c r="B32" s="1">
        <v>55</v>
      </c>
      <c r="C32" s="1">
        <v>0</v>
      </c>
      <c r="D32" s="1">
        <v>0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2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27.2</v>
      </c>
      <c r="AI32" s="1">
        <v>2.08</v>
      </c>
      <c r="AJ32" s="1">
        <v>159</v>
      </c>
      <c r="AK32" s="1">
        <v>71</v>
      </c>
      <c r="AL32" s="5">
        <f t="shared" si="0"/>
        <v>100.33333333333333</v>
      </c>
      <c r="AM32" s="1">
        <v>67</v>
      </c>
      <c r="AN32" s="1">
        <v>1</v>
      </c>
      <c r="AO32" s="1">
        <v>6</v>
      </c>
      <c r="AP32" s="1">
        <v>41</v>
      </c>
      <c r="AQ32" s="1">
        <v>12</v>
      </c>
      <c r="AR32" s="1">
        <v>27</v>
      </c>
      <c r="AS32" s="1">
        <f t="shared" si="1"/>
        <v>29</v>
      </c>
      <c r="AT32" s="7">
        <f t="shared" si="2"/>
        <v>4.833333333333333</v>
      </c>
      <c r="AU32" s="1">
        <v>17</v>
      </c>
      <c r="AV32" s="19">
        <v>5.17</v>
      </c>
      <c r="AW32" s="1">
        <v>2.48</v>
      </c>
      <c r="AX32" s="19">
        <f t="shared" si="3"/>
        <v>0.55172209903917213</v>
      </c>
      <c r="AY32" s="7">
        <f t="shared" si="4"/>
        <v>1.9342359767891684</v>
      </c>
      <c r="AZ32" s="7">
        <f t="shared" si="5"/>
        <v>322.58064516129031</v>
      </c>
      <c r="BA32" s="7">
        <f t="shared" si="6"/>
        <v>3043.010752688172</v>
      </c>
      <c r="BB32" s="7">
        <f t="shared" si="7"/>
        <v>77.164179104477611</v>
      </c>
      <c r="BC32" s="7">
        <f t="shared" si="8"/>
        <v>37.014925373134325</v>
      </c>
      <c r="BD32" s="7">
        <f t="shared" si="9"/>
        <v>41.950248756218897</v>
      </c>
      <c r="BE32" s="7">
        <f t="shared" si="10"/>
        <v>10.571462686567163</v>
      </c>
      <c r="BF32" s="19">
        <v>2.1771760154738877</v>
      </c>
      <c r="BG32" s="19">
        <f t="shared" si="11"/>
        <v>0.34990328820116057</v>
      </c>
      <c r="BH32" s="19">
        <f t="shared" si="12"/>
        <v>0.53133462282398458</v>
      </c>
      <c r="BI32" s="19">
        <f t="shared" si="13"/>
        <v>2.660833762223366</v>
      </c>
      <c r="BJ32" s="19">
        <f t="shared" si="14"/>
        <v>0.35294117647058826</v>
      </c>
      <c r="BK32" s="19"/>
      <c r="BL32" s="20">
        <v>1</v>
      </c>
      <c r="BM32" s="1">
        <v>32</v>
      </c>
      <c r="BP32" s="1">
        <v>0</v>
      </c>
      <c r="BQ32" s="1">
        <v>1</v>
      </c>
      <c r="BR32" s="1">
        <v>0</v>
      </c>
      <c r="BS32" s="1">
        <v>70</v>
      </c>
      <c r="BT32" s="1"/>
      <c r="BU32" s="1"/>
      <c r="BV32" s="1"/>
      <c r="CA32" s="25">
        <v>136</v>
      </c>
      <c r="CB32" s="25">
        <v>16</v>
      </c>
      <c r="CC32" s="44">
        <v>0.86</v>
      </c>
      <c r="CD32" s="27">
        <v>90</v>
      </c>
      <c r="CJ32" s="20">
        <v>7055.5934989999996</v>
      </c>
      <c r="CK32" s="19">
        <f t="shared" si="15"/>
        <v>8.8615759853411262</v>
      </c>
      <c r="CL32" s="19">
        <f t="shared" si="18"/>
        <v>78.395483322222219</v>
      </c>
      <c r="CM32" s="20">
        <v>1826.90464</v>
      </c>
      <c r="CN32" s="19">
        <f t="shared" si="16"/>
        <v>7.5103783601608542</v>
      </c>
      <c r="CO32" s="22"/>
      <c r="CP32" s="36">
        <v>43399</v>
      </c>
      <c r="CQ32" s="36"/>
      <c r="CR32" s="36"/>
      <c r="CS32" s="36"/>
      <c r="CU32" s="36">
        <v>44274</v>
      </c>
      <c r="CV32" s="36">
        <v>44274</v>
      </c>
      <c r="CW32" s="1">
        <f t="shared" si="17"/>
        <v>875</v>
      </c>
      <c r="CX32" s="1">
        <v>0</v>
      </c>
      <c r="DA32" s="1">
        <v>0</v>
      </c>
      <c r="DB32" s="1">
        <v>875</v>
      </c>
      <c r="DC32" s="1">
        <v>1</v>
      </c>
      <c r="DD32"/>
    </row>
    <row r="33" spans="1:117" x14ac:dyDescent="0.25">
      <c r="A33" s="25">
        <v>1065</v>
      </c>
      <c r="B33" s="1">
        <v>35</v>
      </c>
      <c r="C33" s="1">
        <v>0</v>
      </c>
      <c r="D33" s="1">
        <v>0</v>
      </c>
      <c r="E33" s="1">
        <v>1</v>
      </c>
      <c r="F33" s="1">
        <v>1</v>
      </c>
      <c r="G33" s="1">
        <v>0</v>
      </c>
      <c r="H33" s="1">
        <v>1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0</v>
      </c>
      <c r="P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22.1</v>
      </c>
      <c r="AI33" s="1">
        <v>1.65</v>
      </c>
      <c r="AJ33" s="1">
        <v>101</v>
      </c>
      <c r="AK33" s="1">
        <v>74</v>
      </c>
      <c r="AL33" s="5">
        <f t="shared" si="0"/>
        <v>83</v>
      </c>
      <c r="AM33" s="1">
        <v>82</v>
      </c>
      <c r="AN33" s="1">
        <v>1</v>
      </c>
      <c r="AO33" s="1">
        <v>2</v>
      </c>
      <c r="AP33" s="1">
        <v>53</v>
      </c>
      <c r="AQ33" s="1">
        <v>25</v>
      </c>
      <c r="AR33" s="1">
        <v>36</v>
      </c>
      <c r="AS33" s="1">
        <f t="shared" si="1"/>
        <v>28</v>
      </c>
      <c r="AT33" s="7">
        <f t="shared" si="2"/>
        <v>14</v>
      </c>
      <c r="AU33" s="1">
        <v>24</v>
      </c>
      <c r="AV33" s="19">
        <v>3.17</v>
      </c>
      <c r="AW33" s="1">
        <v>1.93</v>
      </c>
      <c r="AX33" s="19">
        <f t="shared" si="3"/>
        <v>0.35518847006651882</v>
      </c>
      <c r="AY33" s="7">
        <f t="shared" si="4"/>
        <v>3.7854889589905363</v>
      </c>
      <c r="AZ33" s="7">
        <f t="shared" si="5"/>
        <v>497.40932642487047</v>
      </c>
      <c r="BA33" s="7">
        <f t="shared" si="6"/>
        <v>3357.512953367876</v>
      </c>
      <c r="BB33" s="7">
        <f t="shared" si="7"/>
        <v>38.658536585365852</v>
      </c>
      <c r="BC33" s="7">
        <f t="shared" si="8"/>
        <v>23.536585365853657</v>
      </c>
      <c r="BD33" s="7">
        <f t="shared" si="9"/>
        <v>18.885756097560972</v>
      </c>
      <c r="BE33" s="7">
        <f t="shared" si="10"/>
        <v>10.883317073170732</v>
      </c>
      <c r="BF33" s="19"/>
      <c r="BG33" s="19">
        <f t="shared" si="11"/>
        <v>0.93123028391167195</v>
      </c>
      <c r="BH33" s="19">
        <f t="shared" si="12"/>
        <v>1.3709779179810726</v>
      </c>
      <c r="BI33" s="19">
        <f t="shared" si="13"/>
        <v>1.3806620209059233</v>
      </c>
      <c r="BJ33" s="19">
        <f t="shared" si="14"/>
        <v>8.3333333333333329E-2</v>
      </c>
      <c r="BK33" s="19"/>
      <c r="BL33" s="20">
        <v>0</v>
      </c>
      <c r="BP33" s="1">
        <v>0</v>
      </c>
      <c r="BQ33" s="1">
        <v>1</v>
      </c>
      <c r="BR33" s="1">
        <v>0</v>
      </c>
      <c r="BS33" s="1">
        <v>20</v>
      </c>
      <c r="BT33" s="1">
        <v>7.1</v>
      </c>
      <c r="BU33" s="1">
        <v>6.1</v>
      </c>
      <c r="BV33" s="1">
        <v>0.27</v>
      </c>
      <c r="BZ33" s="1">
        <v>0</v>
      </c>
      <c r="CA33" s="25">
        <v>135</v>
      </c>
      <c r="CB33" s="25">
        <v>23</v>
      </c>
      <c r="CC33" s="44">
        <v>1.1200000000000001</v>
      </c>
      <c r="CD33" s="27">
        <v>85</v>
      </c>
      <c r="CE33" s="1">
        <v>2641</v>
      </c>
      <c r="CF33" s="1">
        <v>1</v>
      </c>
      <c r="CI33" s="1">
        <v>3</v>
      </c>
      <c r="CJ33" s="20">
        <v>4104.5503419999995</v>
      </c>
      <c r="CK33" s="19">
        <f t="shared" si="15"/>
        <v>8.3198514767880223</v>
      </c>
      <c r="CL33" s="19">
        <f t="shared" si="18"/>
        <v>48.288827552941171</v>
      </c>
      <c r="CM33" s="20">
        <v>1344.134491</v>
      </c>
      <c r="CN33" s="19">
        <f t="shared" si="16"/>
        <v>7.2035055837849891</v>
      </c>
      <c r="CO33" s="22"/>
      <c r="CP33" s="36">
        <v>43399</v>
      </c>
      <c r="CQ33" s="36"/>
      <c r="CR33" s="36"/>
      <c r="CS33" s="36"/>
      <c r="CU33" s="36">
        <v>44217</v>
      </c>
      <c r="CV33" s="36">
        <v>43619</v>
      </c>
      <c r="CW33" s="1">
        <f t="shared" si="17"/>
        <v>220</v>
      </c>
      <c r="CX33" s="1">
        <v>1</v>
      </c>
      <c r="CY33" s="36">
        <v>43619</v>
      </c>
      <c r="CZ33" s="20">
        <f>(CY33-CP33)</f>
        <v>220</v>
      </c>
      <c r="DA33" s="20">
        <v>1</v>
      </c>
      <c r="DB33" s="20">
        <v>220</v>
      </c>
      <c r="DC33" s="1">
        <v>1</v>
      </c>
      <c r="DD33" t="s">
        <v>129</v>
      </c>
    </row>
    <row r="34" spans="1:117" x14ac:dyDescent="0.25">
      <c r="A34" s="25">
        <v>1067</v>
      </c>
      <c r="B34" s="1">
        <v>72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3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0</v>
      </c>
      <c r="AE34" s="1">
        <v>1</v>
      </c>
      <c r="AF34" s="1">
        <v>0</v>
      </c>
      <c r="AG34" s="1">
        <v>0</v>
      </c>
      <c r="AH34" s="1">
        <v>26.82</v>
      </c>
      <c r="AI34" s="1">
        <v>1.84</v>
      </c>
      <c r="AJ34" s="1">
        <v>124</v>
      </c>
      <c r="AK34" s="1">
        <v>69</v>
      </c>
      <c r="AL34" s="5">
        <f t="shared" ref="AL34:AL64" si="19">(AJ34+2*AK34)/3</f>
        <v>87.333333333333329</v>
      </c>
      <c r="AM34" s="1">
        <v>60</v>
      </c>
      <c r="AN34" s="1">
        <v>2</v>
      </c>
      <c r="AO34" s="1">
        <v>3</v>
      </c>
      <c r="AP34" s="1">
        <v>39</v>
      </c>
      <c r="AQ34" s="1">
        <v>12</v>
      </c>
      <c r="AR34" s="1">
        <v>21</v>
      </c>
      <c r="AS34" s="1">
        <f t="shared" ref="AS34:AS64" si="20">(AP34-AQ34)</f>
        <v>27</v>
      </c>
      <c r="AT34" s="7">
        <f t="shared" ref="AT34:AT64" si="21">(AS34/AO34)</f>
        <v>9</v>
      </c>
      <c r="AU34" s="1">
        <v>11</v>
      </c>
      <c r="AV34" s="19">
        <v>5.5</v>
      </c>
      <c r="AW34" s="1">
        <v>2.98</v>
      </c>
      <c r="AX34" s="19">
        <f t="shared" ref="AX34:AX65" si="22">(AL34*AW34/451)</f>
        <v>0.57705838876570581</v>
      </c>
      <c r="AY34" s="7">
        <f t="shared" ref="AY34:AY65" si="23">((AR34-AU34)/AV34)</f>
        <v>1.8181818181818181</v>
      </c>
      <c r="AZ34" s="7">
        <f t="shared" ref="AZ34:AZ65" si="24">((AR34-AU34)*80/AW34)</f>
        <v>268.45637583892619</v>
      </c>
      <c r="BA34" s="7">
        <f t="shared" ref="BA34:BA65" si="25">((AL34-AO34)*80/AW34)</f>
        <v>2263.9821029082773</v>
      </c>
      <c r="BB34" s="7">
        <f t="shared" ref="BB34:BB65" si="26">(AV34/AM34*1000)</f>
        <v>91.666666666666657</v>
      </c>
      <c r="BC34" s="7">
        <f t="shared" ref="BC34:BC65" si="27">(AW34*1000/AM34)</f>
        <v>49.666666666666664</v>
      </c>
      <c r="BD34" s="7">
        <f t="shared" ref="BD34:BD65" si="28">(BC34*(AL34-AU34)*0.0136)</f>
        <v>51.560622222222214</v>
      </c>
      <c r="BE34" s="7">
        <f t="shared" ref="BE34:BE65" si="29">(BC34*(AR34-AO34)*0.0136)</f>
        <v>12.158399999999999</v>
      </c>
      <c r="BF34" s="19"/>
      <c r="BG34" s="19">
        <f t="shared" ref="BG34:BG65" si="30">(AR34/BB34)</f>
        <v>0.22909090909090912</v>
      </c>
      <c r="BH34" s="19">
        <f t="shared" ref="BH34:BH64" si="31">(AP34/BB34)</f>
        <v>0.42545454545454547</v>
      </c>
      <c r="BI34" s="19">
        <f t="shared" ref="BI34:BI64" si="32">(BB34/AS34)</f>
        <v>3.3950617283950613</v>
      </c>
      <c r="BJ34" s="19">
        <f t="shared" ref="BJ34:BJ65" si="33">(AO34/AU34)</f>
        <v>0.27272727272727271</v>
      </c>
      <c r="BK34" s="19"/>
      <c r="BL34" s="20">
        <v>0</v>
      </c>
      <c r="BP34" s="1">
        <v>0</v>
      </c>
      <c r="BQ34" s="1">
        <v>1</v>
      </c>
      <c r="BR34" s="1">
        <v>0</v>
      </c>
      <c r="BS34" s="1">
        <v>18</v>
      </c>
      <c r="BT34" s="1">
        <v>7.7</v>
      </c>
      <c r="BU34" s="1">
        <v>6.6</v>
      </c>
      <c r="BV34" s="1">
        <v>0.25</v>
      </c>
      <c r="BW34" s="1">
        <v>5</v>
      </c>
      <c r="BX34" s="1">
        <v>40</v>
      </c>
      <c r="BY34" s="1">
        <v>1</v>
      </c>
      <c r="BZ34" s="1">
        <v>0</v>
      </c>
      <c r="CA34" s="25">
        <v>132</v>
      </c>
      <c r="CB34" s="25">
        <v>31</v>
      </c>
      <c r="CC34" s="44">
        <v>1.34</v>
      </c>
      <c r="CD34" s="27">
        <v>53</v>
      </c>
      <c r="CJ34" s="20">
        <v>2210.0992059999999</v>
      </c>
      <c r="CK34" s="19">
        <f t="shared" ref="CK34:CK65" si="34">LN(CJ34)</f>
        <v>7.7007926830970508</v>
      </c>
      <c r="CL34" s="19">
        <f t="shared" si="18"/>
        <v>41.69998501886792</v>
      </c>
      <c r="CM34" s="20">
        <v>3172.640625</v>
      </c>
      <c r="CN34" s="19">
        <f t="shared" ref="CN34:CN65" si="35">LN(CM34)</f>
        <v>8.0623195248472985</v>
      </c>
      <c r="CO34" s="22"/>
      <c r="CP34" s="36">
        <v>43404</v>
      </c>
      <c r="CQ34" s="36"/>
      <c r="CR34" s="36"/>
      <c r="CS34" s="36"/>
      <c r="CU34" s="36">
        <v>44274</v>
      </c>
      <c r="CV34" s="36">
        <v>44274</v>
      </c>
      <c r="CW34" s="1">
        <f t="shared" ref="CW34:CW65" si="36">(CV34-CP34)</f>
        <v>870</v>
      </c>
      <c r="CX34" s="1">
        <v>0</v>
      </c>
      <c r="DA34" s="1">
        <v>0</v>
      </c>
      <c r="DB34" s="1">
        <v>870</v>
      </c>
      <c r="DC34" s="1">
        <v>1</v>
      </c>
      <c r="DD34"/>
    </row>
    <row r="35" spans="1:117" x14ac:dyDescent="0.25">
      <c r="A35" s="25">
        <v>1068</v>
      </c>
      <c r="B35" s="1">
        <v>58</v>
      </c>
      <c r="C35" s="1">
        <v>0</v>
      </c>
      <c r="D35" s="1">
        <v>0</v>
      </c>
      <c r="E35" s="1">
        <v>1</v>
      </c>
      <c r="F35" s="1">
        <v>1</v>
      </c>
      <c r="G35" s="1">
        <v>0</v>
      </c>
      <c r="H35" s="1">
        <v>1</v>
      </c>
      <c r="I35" s="1">
        <v>0</v>
      </c>
      <c r="J35" s="1">
        <v>3</v>
      </c>
      <c r="K35" s="1">
        <v>0</v>
      </c>
      <c r="L35" s="1">
        <v>0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1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31.87</v>
      </c>
      <c r="AI35" s="1">
        <v>2.14</v>
      </c>
      <c r="AJ35" s="1">
        <v>87</v>
      </c>
      <c r="AK35" s="1">
        <v>41</v>
      </c>
      <c r="AL35" s="5">
        <f t="shared" si="19"/>
        <v>56.333333333333336</v>
      </c>
      <c r="AM35" s="1">
        <v>87</v>
      </c>
      <c r="AN35" s="1">
        <v>1</v>
      </c>
      <c r="AO35" s="1">
        <v>18</v>
      </c>
      <c r="AP35" s="1">
        <v>42</v>
      </c>
      <c r="AQ35" s="1">
        <v>17</v>
      </c>
      <c r="AR35" s="1">
        <v>29</v>
      </c>
      <c r="AS35" s="1">
        <f t="shared" si="20"/>
        <v>25</v>
      </c>
      <c r="AT35" s="7">
        <f t="shared" si="21"/>
        <v>1.3888888888888888</v>
      </c>
      <c r="AU35" s="1">
        <v>19</v>
      </c>
      <c r="AV35" s="19">
        <v>3.58</v>
      </c>
      <c r="AW35" s="1">
        <v>1.67</v>
      </c>
      <c r="AX35" s="19">
        <f t="shared" si="22"/>
        <v>0.20859571322985956</v>
      </c>
      <c r="AY35" s="7">
        <f t="shared" si="23"/>
        <v>2.7932960893854748</v>
      </c>
      <c r="AZ35" s="7">
        <f t="shared" si="24"/>
        <v>479.04191616766468</v>
      </c>
      <c r="BA35" s="7">
        <f t="shared" si="25"/>
        <v>1836.3273453093816</v>
      </c>
      <c r="BB35" s="7">
        <f t="shared" si="26"/>
        <v>41.149425287356323</v>
      </c>
      <c r="BC35" s="7">
        <f t="shared" si="27"/>
        <v>19.195402298850574</v>
      </c>
      <c r="BD35" s="7">
        <f t="shared" si="28"/>
        <v>9.7461455938697306</v>
      </c>
      <c r="BE35" s="7">
        <f t="shared" si="29"/>
        <v>2.8716321839080456</v>
      </c>
      <c r="BF35" s="19"/>
      <c r="BG35" s="19">
        <f t="shared" si="30"/>
        <v>0.70474860335195533</v>
      </c>
      <c r="BH35" s="19">
        <f t="shared" si="31"/>
        <v>1.0206703910614525</v>
      </c>
      <c r="BI35" s="19">
        <f t="shared" si="32"/>
        <v>1.6459770114942529</v>
      </c>
      <c r="BJ35" s="19">
        <f t="shared" si="33"/>
        <v>0.94736842105263153</v>
      </c>
      <c r="BK35" s="19"/>
      <c r="BL35" s="20">
        <v>1</v>
      </c>
      <c r="BO35" s="1">
        <v>1</v>
      </c>
      <c r="BP35" s="1">
        <v>0</v>
      </c>
      <c r="BQ35" s="1">
        <v>1</v>
      </c>
      <c r="BR35" s="1">
        <v>0</v>
      </c>
      <c r="BS35" s="1">
        <v>15</v>
      </c>
      <c r="BT35" s="1">
        <v>5.0999999999999996</v>
      </c>
      <c r="BU35" s="1">
        <v>4.7</v>
      </c>
      <c r="BV35" s="1">
        <v>0.36</v>
      </c>
      <c r="BW35" s="1">
        <v>4.4000000000000004</v>
      </c>
      <c r="CA35" s="25">
        <v>135</v>
      </c>
      <c r="CB35" s="25">
        <v>37</v>
      </c>
      <c r="CC35" s="44">
        <v>1.37</v>
      </c>
      <c r="CD35" s="27">
        <v>56</v>
      </c>
      <c r="CE35" s="1">
        <v>293</v>
      </c>
      <c r="CF35" s="1">
        <v>1</v>
      </c>
      <c r="CI35" s="1">
        <v>2</v>
      </c>
      <c r="CJ35" s="20">
        <v>2726.2166569999999</v>
      </c>
      <c r="CK35" s="19">
        <f t="shared" si="34"/>
        <v>7.9106700870879987</v>
      </c>
      <c r="CL35" s="19">
        <f t="shared" si="18"/>
        <v>48.682440303571425</v>
      </c>
      <c r="CM35" s="20">
        <v>3661.8003060000001</v>
      </c>
      <c r="CN35" s="19">
        <f t="shared" si="35"/>
        <v>8.205710192343961</v>
      </c>
      <c r="CO35" s="22"/>
      <c r="CP35" s="36">
        <v>43409</v>
      </c>
      <c r="CQ35" s="36"/>
      <c r="CR35" s="36"/>
      <c r="CS35" s="36"/>
      <c r="CU35" s="36">
        <v>44217</v>
      </c>
      <c r="CV35" s="36">
        <v>43731</v>
      </c>
      <c r="CW35" s="1">
        <f t="shared" si="36"/>
        <v>322</v>
      </c>
      <c r="CX35" s="1">
        <v>1</v>
      </c>
      <c r="CY35" s="36">
        <v>43731</v>
      </c>
      <c r="CZ35" s="20">
        <f>(CY35-CP35)</f>
        <v>322</v>
      </c>
      <c r="DA35" s="20">
        <v>1</v>
      </c>
      <c r="DB35" s="20">
        <v>322</v>
      </c>
      <c r="DC35" s="1">
        <v>1</v>
      </c>
      <c r="DD35" t="s">
        <v>129</v>
      </c>
    </row>
    <row r="36" spans="1:117" x14ac:dyDescent="0.25">
      <c r="A36" s="25">
        <v>1069</v>
      </c>
      <c r="B36" s="1">
        <v>61</v>
      </c>
      <c r="C36" s="1">
        <v>0</v>
      </c>
      <c r="D36" s="1">
        <v>0</v>
      </c>
      <c r="E36" s="1">
        <v>1</v>
      </c>
      <c r="F36" s="1">
        <v>2</v>
      </c>
      <c r="G36" s="1">
        <v>1</v>
      </c>
      <c r="H36" s="1">
        <v>0</v>
      </c>
      <c r="I36" s="1">
        <v>1</v>
      </c>
      <c r="J36" s="1">
        <v>3</v>
      </c>
      <c r="K36" s="1">
        <v>1</v>
      </c>
      <c r="L36" s="1">
        <v>1</v>
      </c>
      <c r="M36" s="1">
        <v>1</v>
      </c>
      <c r="N36" s="1">
        <v>0</v>
      </c>
      <c r="O36" s="1">
        <v>0</v>
      </c>
      <c r="P36" s="1">
        <v>0</v>
      </c>
      <c r="R36" s="1">
        <v>0</v>
      </c>
      <c r="S36" s="1">
        <v>0</v>
      </c>
      <c r="T36" s="1">
        <v>1</v>
      </c>
      <c r="U36" s="1">
        <v>1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1</v>
      </c>
      <c r="AB36" s="1">
        <v>1</v>
      </c>
      <c r="AC36" s="1">
        <v>0</v>
      </c>
      <c r="AD36" s="1">
        <v>0</v>
      </c>
      <c r="AE36" s="1">
        <v>1</v>
      </c>
      <c r="AF36" s="1">
        <v>0</v>
      </c>
      <c r="AG36" s="1">
        <v>0</v>
      </c>
      <c r="AH36" s="1">
        <v>47.88</v>
      </c>
      <c r="AI36" s="1">
        <v>2.4700000000000002</v>
      </c>
      <c r="AJ36" s="1">
        <v>130</v>
      </c>
      <c r="AK36" s="1">
        <v>82</v>
      </c>
      <c r="AL36" s="5">
        <f t="shared" si="19"/>
        <v>98</v>
      </c>
      <c r="AM36" s="1">
        <v>104</v>
      </c>
      <c r="AN36" s="1">
        <v>1</v>
      </c>
      <c r="AO36" s="1">
        <v>16</v>
      </c>
      <c r="AP36" s="1">
        <v>48</v>
      </c>
      <c r="AQ36" s="1">
        <v>24</v>
      </c>
      <c r="AR36" s="1">
        <v>37</v>
      </c>
      <c r="AS36" s="1">
        <f t="shared" si="20"/>
        <v>24</v>
      </c>
      <c r="AT36" s="7">
        <f t="shared" si="21"/>
        <v>1.5</v>
      </c>
      <c r="AU36" s="1">
        <v>22</v>
      </c>
      <c r="AV36" s="19">
        <v>6.46</v>
      </c>
      <c r="AW36" s="1">
        <v>2.61</v>
      </c>
      <c r="AX36" s="19">
        <f t="shared" si="22"/>
        <v>0.56713968957871397</v>
      </c>
      <c r="AY36" s="7">
        <f t="shared" si="23"/>
        <v>2.321981424148607</v>
      </c>
      <c r="AZ36" s="7">
        <f t="shared" si="24"/>
        <v>459.77011494252878</v>
      </c>
      <c r="BA36" s="7">
        <f t="shared" si="25"/>
        <v>2513.4099616858239</v>
      </c>
      <c r="BB36" s="7">
        <f t="shared" si="26"/>
        <v>62.115384615384613</v>
      </c>
      <c r="BC36" s="7">
        <f t="shared" si="27"/>
        <v>25.096153846153847</v>
      </c>
      <c r="BD36" s="7">
        <f t="shared" si="28"/>
        <v>25.939384615384615</v>
      </c>
      <c r="BE36" s="7">
        <f t="shared" si="29"/>
        <v>7.1674615384615388</v>
      </c>
      <c r="BF36" s="19">
        <v>2.2699690402476782</v>
      </c>
      <c r="BG36" s="19">
        <f t="shared" si="30"/>
        <v>0.59566563467492262</v>
      </c>
      <c r="BH36" s="19">
        <f t="shared" si="31"/>
        <v>0.77275541795665637</v>
      </c>
      <c r="BI36" s="19">
        <f t="shared" si="32"/>
        <v>2.5881410256410255</v>
      </c>
      <c r="BJ36" s="19">
        <f t="shared" si="33"/>
        <v>0.72727272727272729</v>
      </c>
      <c r="BK36" s="19"/>
      <c r="BL36" s="20">
        <v>1</v>
      </c>
      <c r="BM36" s="1">
        <v>18</v>
      </c>
      <c r="BO36" s="1">
        <v>0</v>
      </c>
      <c r="BP36" s="1">
        <v>0</v>
      </c>
      <c r="BQ36" s="1">
        <v>1</v>
      </c>
      <c r="BR36" s="1">
        <v>0</v>
      </c>
      <c r="BS36" s="1">
        <v>60</v>
      </c>
      <c r="BT36" s="1">
        <v>4.9000000000000004</v>
      </c>
      <c r="BU36" s="1">
        <v>3</v>
      </c>
      <c r="BV36" s="1">
        <v>0.48</v>
      </c>
      <c r="BW36" s="1">
        <v>4.7</v>
      </c>
      <c r="BX36" s="1">
        <v>27</v>
      </c>
      <c r="BY36" s="1">
        <v>0</v>
      </c>
      <c r="BZ36" s="1">
        <v>1</v>
      </c>
      <c r="CA36" s="25">
        <v>138</v>
      </c>
      <c r="CB36" s="25">
        <v>17</v>
      </c>
      <c r="CC36" s="44">
        <v>0.79</v>
      </c>
      <c r="CD36" s="27">
        <v>90</v>
      </c>
      <c r="CE36" s="1">
        <v>61</v>
      </c>
      <c r="CF36" s="1">
        <v>0</v>
      </c>
      <c r="CI36" s="1">
        <v>1</v>
      </c>
      <c r="CJ36" s="20">
        <v>678.26408739999999</v>
      </c>
      <c r="CK36" s="19">
        <f t="shared" si="34"/>
        <v>6.5195367215408142</v>
      </c>
      <c r="CL36" s="19">
        <f t="shared" si="18"/>
        <v>7.5362676377777778</v>
      </c>
      <c r="CM36" s="20">
        <v>1079.3661910000001</v>
      </c>
      <c r="CN36" s="19">
        <f t="shared" si="35"/>
        <v>6.9841292876632393</v>
      </c>
      <c r="CO36" s="22"/>
      <c r="CP36" s="36">
        <v>43419</v>
      </c>
      <c r="CQ36" s="36"/>
      <c r="CR36" s="36"/>
      <c r="CS36" s="36"/>
      <c r="CU36" s="36">
        <v>44274</v>
      </c>
      <c r="CV36" s="36">
        <v>44246</v>
      </c>
      <c r="CW36" s="1">
        <f t="shared" si="36"/>
        <v>827</v>
      </c>
      <c r="CX36" s="1">
        <v>0</v>
      </c>
      <c r="DA36" s="1">
        <v>0</v>
      </c>
      <c r="DB36" s="1">
        <v>827</v>
      </c>
      <c r="DC36" s="3">
        <v>0</v>
      </c>
      <c r="DD36"/>
    </row>
    <row r="37" spans="1:117" x14ac:dyDescent="0.25">
      <c r="A37" s="25">
        <v>1070</v>
      </c>
      <c r="B37" s="1">
        <v>62</v>
      </c>
      <c r="C37" s="1">
        <v>0</v>
      </c>
      <c r="D37" s="1">
        <v>0</v>
      </c>
      <c r="E37" s="1">
        <v>0</v>
      </c>
      <c r="F37" s="1">
        <v>2</v>
      </c>
      <c r="H37" s="1">
        <v>0</v>
      </c>
      <c r="J37" s="1">
        <v>1</v>
      </c>
      <c r="K37" s="1">
        <v>1</v>
      </c>
      <c r="L37" s="1">
        <v>0</v>
      </c>
      <c r="M37" s="1">
        <v>1</v>
      </c>
      <c r="N37" s="1">
        <v>0</v>
      </c>
      <c r="O37" s="1">
        <v>1</v>
      </c>
      <c r="P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1</v>
      </c>
      <c r="AB37" s="1">
        <v>1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20.94</v>
      </c>
      <c r="AI37" s="1">
        <v>1.83</v>
      </c>
      <c r="AJ37" s="1">
        <v>151</v>
      </c>
      <c r="AK37" s="1">
        <v>91</v>
      </c>
      <c r="AL37" s="5">
        <f t="shared" si="19"/>
        <v>111</v>
      </c>
      <c r="AM37" s="1">
        <v>56</v>
      </c>
      <c r="AN37" s="1">
        <v>1</v>
      </c>
      <c r="AO37" s="1">
        <v>6</v>
      </c>
      <c r="AP37" s="1">
        <v>29</v>
      </c>
      <c r="AQ37" s="1">
        <v>11</v>
      </c>
      <c r="AR37" s="1">
        <v>19</v>
      </c>
      <c r="AS37" s="1">
        <f t="shared" si="20"/>
        <v>18</v>
      </c>
      <c r="AT37" s="7">
        <f t="shared" si="21"/>
        <v>3</v>
      </c>
      <c r="AU37" s="1">
        <v>12</v>
      </c>
      <c r="AV37" s="19">
        <v>4.42</v>
      </c>
      <c r="AW37" s="1">
        <v>2.41</v>
      </c>
      <c r="AX37" s="19">
        <f t="shared" si="22"/>
        <v>0.59314855875831485</v>
      </c>
      <c r="AY37" s="7">
        <f t="shared" si="23"/>
        <v>1.5837104072398189</v>
      </c>
      <c r="AZ37" s="7">
        <f t="shared" si="24"/>
        <v>232.36514522821577</v>
      </c>
      <c r="BA37" s="7">
        <f t="shared" si="25"/>
        <v>3485.4771784232362</v>
      </c>
      <c r="BB37" s="7">
        <f t="shared" si="26"/>
        <v>78.928571428571431</v>
      </c>
      <c r="BC37" s="7">
        <f t="shared" si="27"/>
        <v>43.035714285714285</v>
      </c>
      <c r="BD37" s="7">
        <f t="shared" si="28"/>
        <v>57.943285714285707</v>
      </c>
      <c r="BE37" s="7">
        <f t="shared" si="29"/>
        <v>7.6087142857142842</v>
      </c>
      <c r="BF37" s="19"/>
      <c r="BG37" s="19">
        <f t="shared" si="30"/>
        <v>0.24072398190045249</v>
      </c>
      <c r="BH37" s="19">
        <f t="shared" si="31"/>
        <v>0.36742081447963798</v>
      </c>
      <c r="BI37" s="19">
        <f t="shared" si="32"/>
        <v>4.3849206349206353</v>
      </c>
      <c r="BJ37" s="19">
        <f t="shared" si="33"/>
        <v>0.5</v>
      </c>
      <c r="BK37" s="19"/>
      <c r="BL37" s="20">
        <v>1</v>
      </c>
      <c r="BO37" s="1">
        <v>1</v>
      </c>
      <c r="BP37" s="1"/>
      <c r="BQ37" s="1">
        <v>1</v>
      </c>
      <c r="BR37" s="1">
        <v>0</v>
      </c>
      <c r="BS37" s="1">
        <v>54</v>
      </c>
      <c r="BT37" s="1">
        <v>5.6</v>
      </c>
      <c r="BU37" s="1">
        <v>3.5</v>
      </c>
      <c r="BV37" s="1">
        <v>0.26</v>
      </c>
      <c r="BW37" s="1">
        <v>3.7</v>
      </c>
      <c r="BX37" s="1">
        <v>51.7</v>
      </c>
      <c r="BY37" s="1">
        <v>1</v>
      </c>
      <c r="CA37" s="25">
        <v>138</v>
      </c>
      <c r="CB37" s="25">
        <v>18</v>
      </c>
      <c r="CC37" s="44">
        <v>0.87</v>
      </c>
      <c r="CD37" s="27">
        <v>90</v>
      </c>
      <c r="CE37" s="1">
        <v>156</v>
      </c>
      <c r="CF37" s="1">
        <v>1</v>
      </c>
      <c r="CI37" s="1">
        <v>1</v>
      </c>
      <c r="CJ37" s="20">
        <v>916.93023249999999</v>
      </c>
      <c r="CK37" s="19">
        <f t="shared" si="34"/>
        <v>6.8210313870283601</v>
      </c>
      <c r="CL37" s="19">
        <f t="shared" si="18"/>
        <v>10.188113694444445</v>
      </c>
      <c r="CM37" s="20">
        <v>1758.524993</v>
      </c>
      <c r="CN37" s="19">
        <f t="shared" si="35"/>
        <v>7.4722306644943002</v>
      </c>
      <c r="CO37" s="22"/>
      <c r="CP37" s="36">
        <v>43419</v>
      </c>
      <c r="CQ37" s="36"/>
      <c r="CR37" s="36"/>
      <c r="CS37" s="36"/>
      <c r="CU37" s="36">
        <v>44274</v>
      </c>
      <c r="CV37" s="36">
        <v>44238</v>
      </c>
      <c r="CW37" s="1">
        <f t="shared" si="36"/>
        <v>819</v>
      </c>
      <c r="CX37" s="1">
        <v>0</v>
      </c>
      <c r="DA37" s="1">
        <v>0</v>
      </c>
      <c r="DB37" s="1">
        <v>819</v>
      </c>
      <c r="DC37" s="3">
        <v>0</v>
      </c>
      <c r="DD37"/>
    </row>
    <row r="38" spans="1:117" x14ac:dyDescent="0.25">
      <c r="A38" s="25">
        <v>1071</v>
      </c>
      <c r="B38" s="1">
        <v>46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1</v>
      </c>
      <c r="J38" s="1">
        <v>4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0</v>
      </c>
      <c r="AE38" s="1">
        <v>1</v>
      </c>
      <c r="AF38" s="1">
        <v>0</v>
      </c>
      <c r="AG38" s="1">
        <v>0</v>
      </c>
      <c r="AH38" s="1">
        <v>38.94</v>
      </c>
      <c r="AI38" s="1">
        <v>2.4300000000000002</v>
      </c>
      <c r="AJ38" s="1">
        <v>174</v>
      </c>
      <c r="AK38" s="1">
        <v>106</v>
      </c>
      <c r="AL38" s="5">
        <f t="shared" si="19"/>
        <v>128.66666666666666</v>
      </c>
      <c r="AM38" s="1">
        <v>94</v>
      </c>
      <c r="AN38" s="1">
        <v>1</v>
      </c>
      <c r="AO38" s="1">
        <v>6</v>
      </c>
      <c r="AP38" s="1">
        <v>44</v>
      </c>
      <c r="AQ38" s="1">
        <v>21</v>
      </c>
      <c r="AR38" s="1">
        <v>30</v>
      </c>
      <c r="AS38" s="1">
        <f t="shared" si="20"/>
        <v>23</v>
      </c>
      <c r="AT38" s="7">
        <f t="shared" si="21"/>
        <v>3.8333333333333335</v>
      </c>
      <c r="AU38" s="1">
        <v>19</v>
      </c>
      <c r="AV38" s="19">
        <v>5.6</v>
      </c>
      <c r="AW38" s="1">
        <v>2.2999999999999998</v>
      </c>
      <c r="AX38" s="19">
        <f t="shared" si="22"/>
        <v>0.656171470805617</v>
      </c>
      <c r="AY38" s="7">
        <f t="shared" si="23"/>
        <v>1.9642857142857144</v>
      </c>
      <c r="AZ38" s="7">
        <f t="shared" si="24"/>
        <v>382.60869565217394</v>
      </c>
      <c r="BA38" s="7">
        <f t="shared" si="25"/>
        <v>4266.6666666666661</v>
      </c>
      <c r="BB38" s="7">
        <f t="shared" si="26"/>
        <v>59.574468085106382</v>
      </c>
      <c r="BC38" s="7">
        <f t="shared" si="27"/>
        <v>24.468085106382979</v>
      </c>
      <c r="BD38" s="7">
        <f t="shared" si="28"/>
        <v>36.493333333333325</v>
      </c>
      <c r="BE38" s="7">
        <f t="shared" si="29"/>
        <v>7.9863829787234044</v>
      </c>
      <c r="BF38" s="19"/>
      <c r="BG38" s="19">
        <f t="shared" si="30"/>
        <v>0.50357142857142856</v>
      </c>
      <c r="BH38" s="19">
        <f t="shared" si="31"/>
        <v>0.73857142857142855</v>
      </c>
      <c r="BI38" s="19">
        <f t="shared" si="32"/>
        <v>2.5901942645698428</v>
      </c>
      <c r="BJ38" s="19">
        <f t="shared" si="33"/>
        <v>0.31578947368421051</v>
      </c>
      <c r="BK38" s="19"/>
      <c r="BL38" s="20">
        <v>0</v>
      </c>
      <c r="BP38" s="1"/>
      <c r="BQ38" s="1">
        <v>1</v>
      </c>
      <c r="BR38" s="1">
        <v>0</v>
      </c>
      <c r="BS38" s="1">
        <v>25</v>
      </c>
      <c r="BT38" s="1">
        <v>5.6</v>
      </c>
      <c r="BU38" s="1">
        <v>4.8</v>
      </c>
      <c r="BV38" s="1">
        <v>0.37</v>
      </c>
      <c r="BW38" s="1">
        <v>5</v>
      </c>
      <c r="BX38" s="1">
        <v>32.6</v>
      </c>
      <c r="BY38" s="1">
        <v>0</v>
      </c>
      <c r="BZ38" s="1">
        <v>1</v>
      </c>
      <c r="CA38" s="25">
        <v>139</v>
      </c>
      <c r="CB38" s="25">
        <v>13</v>
      </c>
      <c r="CC38" s="44">
        <v>1.03</v>
      </c>
      <c r="CD38" s="27">
        <v>87</v>
      </c>
      <c r="CE38" s="1">
        <v>829</v>
      </c>
      <c r="CF38" s="1">
        <v>1</v>
      </c>
      <c r="CI38" s="1">
        <v>3</v>
      </c>
      <c r="CJ38" s="20">
        <v>10797.23126</v>
      </c>
      <c r="CK38" s="19">
        <f t="shared" si="34"/>
        <v>9.2870450154304205</v>
      </c>
      <c r="CL38" s="19">
        <f t="shared" si="18"/>
        <v>124.10610643678162</v>
      </c>
      <c r="CM38" s="20">
        <v>2303.646295</v>
      </c>
      <c r="CN38" s="19">
        <f t="shared" si="35"/>
        <v>7.7422484922355803</v>
      </c>
      <c r="CO38" s="22"/>
      <c r="CP38" s="36">
        <v>43419</v>
      </c>
      <c r="CQ38" s="36"/>
      <c r="CR38" s="36"/>
      <c r="CS38" s="36"/>
      <c r="CU38" s="36">
        <v>44274</v>
      </c>
      <c r="CV38" s="36">
        <v>44266</v>
      </c>
      <c r="CW38" s="1">
        <f t="shared" si="36"/>
        <v>847</v>
      </c>
      <c r="CX38" s="1">
        <v>0</v>
      </c>
      <c r="DA38" s="1">
        <v>0</v>
      </c>
      <c r="DB38" s="1">
        <v>847</v>
      </c>
      <c r="DC38" s="1">
        <v>1</v>
      </c>
      <c r="DD38"/>
    </row>
    <row r="39" spans="1:117" x14ac:dyDescent="0.25">
      <c r="A39" s="25">
        <v>1072</v>
      </c>
      <c r="B39" s="1">
        <v>53</v>
      </c>
      <c r="C39" s="1">
        <v>0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2</v>
      </c>
      <c r="J39" s="1">
        <v>2</v>
      </c>
      <c r="K39" s="1">
        <v>1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2</v>
      </c>
      <c r="AA39" s="1">
        <v>1</v>
      </c>
      <c r="AB39" s="1">
        <v>1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26.89</v>
      </c>
      <c r="AI39" s="1">
        <v>2.42</v>
      </c>
      <c r="AJ39" s="1">
        <v>117</v>
      </c>
      <c r="AK39" s="1">
        <v>72</v>
      </c>
      <c r="AL39" s="5">
        <f t="shared" si="19"/>
        <v>87</v>
      </c>
      <c r="AM39" s="1">
        <v>81</v>
      </c>
      <c r="AN39" s="1">
        <v>1</v>
      </c>
      <c r="AO39" s="1">
        <v>5</v>
      </c>
      <c r="AP39" s="1">
        <v>31</v>
      </c>
      <c r="AQ39" s="1">
        <v>14</v>
      </c>
      <c r="AR39" s="1">
        <v>23</v>
      </c>
      <c r="AS39" s="1">
        <f t="shared" si="20"/>
        <v>17</v>
      </c>
      <c r="AT39" s="7">
        <f t="shared" si="21"/>
        <v>3.4</v>
      </c>
      <c r="AU39" s="1">
        <v>17</v>
      </c>
      <c r="AV39" s="19">
        <v>6.78</v>
      </c>
      <c r="AW39" s="1">
        <v>2.8</v>
      </c>
      <c r="AX39" s="19">
        <f t="shared" si="22"/>
        <v>0.54013303769401333</v>
      </c>
      <c r="AY39" s="7">
        <f t="shared" si="23"/>
        <v>0.88495575221238931</v>
      </c>
      <c r="AZ39" s="7">
        <f t="shared" si="24"/>
        <v>171.42857142857144</v>
      </c>
      <c r="BA39" s="7">
        <f t="shared" si="25"/>
        <v>2342.8571428571431</v>
      </c>
      <c r="BB39" s="7">
        <f t="shared" si="26"/>
        <v>83.703703703703709</v>
      </c>
      <c r="BC39" s="7">
        <f t="shared" si="27"/>
        <v>34.567901234567898</v>
      </c>
      <c r="BD39" s="7">
        <f t="shared" si="28"/>
        <v>32.90864197530864</v>
      </c>
      <c r="BE39" s="7">
        <f t="shared" si="29"/>
        <v>8.4622222222222216</v>
      </c>
      <c r="BF39" s="19">
        <v>1.4814159292035398</v>
      </c>
      <c r="BG39" s="19">
        <f t="shared" si="30"/>
        <v>0.27477876106194687</v>
      </c>
      <c r="BH39" s="19">
        <f t="shared" si="31"/>
        <v>0.37035398230088495</v>
      </c>
      <c r="BI39" s="19">
        <f t="shared" si="32"/>
        <v>4.9237472766884531</v>
      </c>
      <c r="BJ39" s="19">
        <f t="shared" si="33"/>
        <v>0.29411764705882354</v>
      </c>
      <c r="BK39" s="19"/>
      <c r="BL39" s="20">
        <v>1</v>
      </c>
      <c r="BM39" s="1">
        <v>7</v>
      </c>
      <c r="BO39" s="1">
        <v>0</v>
      </c>
      <c r="BP39" s="1">
        <v>0</v>
      </c>
      <c r="BQ39" s="1">
        <v>1</v>
      </c>
      <c r="BR39" s="1">
        <v>0</v>
      </c>
      <c r="BS39" s="1">
        <v>16</v>
      </c>
      <c r="BT39" s="1">
        <v>7.1</v>
      </c>
      <c r="BU39" s="1">
        <v>6.6</v>
      </c>
      <c r="BV39" s="1">
        <v>0.25</v>
      </c>
      <c r="BX39" s="1">
        <v>56</v>
      </c>
      <c r="BY39" s="1">
        <v>1</v>
      </c>
      <c r="BZ39" s="1">
        <v>1</v>
      </c>
      <c r="CA39" s="25">
        <v>137</v>
      </c>
      <c r="CB39" s="25">
        <v>15</v>
      </c>
      <c r="CC39" s="44">
        <v>1.07</v>
      </c>
      <c r="CD39" s="27">
        <v>79</v>
      </c>
      <c r="CE39" s="1">
        <v>413</v>
      </c>
      <c r="CF39" s="1">
        <v>1</v>
      </c>
      <c r="CI39" s="1">
        <v>2</v>
      </c>
      <c r="CJ39" s="20">
        <v>707.43604130000006</v>
      </c>
      <c r="CK39" s="19">
        <f t="shared" si="34"/>
        <v>6.561647224441578</v>
      </c>
      <c r="CL39" s="19">
        <f t="shared" si="18"/>
        <v>8.9548865987341788</v>
      </c>
      <c r="CM39" s="20">
        <v>1465.024105</v>
      </c>
      <c r="CN39" s="19">
        <f t="shared" si="35"/>
        <v>7.2896269752407177</v>
      </c>
      <c r="CO39" s="22"/>
      <c r="CP39" s="36">
        <v>43425</v>
      </c>
      <c r="CQ39" s="36"/>
      <c r="CR39" s="36"/>
      <c r="CS39" s="36"/>
      <c r="CU39" s="36">
        <v>44274</v>
      </c>
      <c r="CV39" s="36">
        <v>44246</v>
      </c>
      <c r="CW39" s="1">
        <f t="shared" si="36"/>
        <v>821</v>
      </c>
      <c r="CX39" s="1">
        <v>0</v>
      </c>
      <c r="DA39" s="1">
        <v>0</v>
      </c>
      <c r="DB39" s="1">
        <v>821</v>
      </c>
      <c r="DC39" s="3">
        <v>0</v>
      </c>
      <c r="DD39"/>
    </row>
    <row r="40" spans="1:117" x14ac:dyDescent="0.25">
      <c r="A40" s="25">
        <v>1073</v>
      </c>
      <c r="B40" s="1">
        <v>82</v>
      </c>
      <c r="C40" s="1">
        <v>0</v>
      </c>
      <c r="D40" s="1">
        <v>1</v>
      </c>
      <c r="E40" s="1">
        <v>1</v>
      </c>
      <c r="F40" s="1">
        <v>1</v>
      </c>
      <c r="G40" s="1">
        <v>0</v>
      </c>
      <c r="H40" s="1">
        <v>1</v>
      </c>
      <c r="I40" s="1">
        <v>1</v>
      </c>
      <c r="J40" s="1">
        <v>3</v>
      </c>
      <c r="K40" s="1">
        <v>1</v>
      </c>
      <c r="L40" s="1">
        <v>0</v>
      </c>
      <c r="M40" s="1">
        <v>1</v>
      </c>
      <c r="N40" s="1">
        <v>1</v>
      </c>
      <c r="O40" s="1">
        <v>1</v>
      </c>
      <c r="P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27.31</v>
      </c>
      <c r="AI40" s="1">
        <v>1.62</v>
      </c>
      <c r="AJ40" s="1">
        <v>109</v>
      </c>
      <c r="AK40" s="1">
        <v>70</v>
      </c>
      <c r="AL40" s="5">
        <f t="shared" si="19"/>
        <v>83</v>
      </c>
      <c r="AM40" s="1">
        <v>63</v>
      </c>
      <c r="AN40" s="1">
        <v>1</v>
      </c>
      <c r="AO40" s="1">
        <v>3</v>
      </c>
      <c r="AP40" s="1">
        <v>24</v>
      </c>
      <c r="AQ40" s="1">
        <v>6</v>
      </c>
      <c r="AR40" s="1">
        <v>15</v>
      </c>
      <c r="AS40" s="1">
        <f t="shared" si="20"/>
        <v>18</v>
      </c>
      <c r="AT40" s="7">
        <f t="shared" si="21"/>
        <v>6</v>
      </c>
      <c r="AU40" s="1">
        <v>6</v>
      </c>
      <c r="AV40" s="19">
        <v>4.2300000000000004</v>
      </c>
      <c r="AW40" s="1">
        <v>2.6</v>
      </c>
      <c r="AX40" s="19">
        <f t="shared" si="22"/>
        <v>0.47849223946784925</v>
      </c>
      <c r="AY40" s="7">
        <f t="shared" si="23"/>
        <v>2.1276595744680851</v>
      </c>
      <c r="AZ40" s="7">
        <f t="shared" si="24"/>
        <v>276.92307692307691</v>
      </c>
      <c r="BA40" s="7">
        <f t="shared" si="25"/>
        <v>2461.5384615384614</v>
      </c>
      <c r="BB40" s="7">
        <f t="shared" si="26"/>
        <v>67.142857142857139</v>
      </c>
      <c r="BC40" s="7">
        <f t="shared" si="27"/>
        <v>41.269841269841272</v>
      </c>
      <c r="BD40" s="7">
        <f t="shared" si="28"/>
        <v>43.217777777777776</v>
      </c>
      <c r="BE40" s="7">
        <f t="shared" si="29"/>
        <v>6.7352380952380955</v>
      </c>
      <c r="BF40" s="19">
        <v>1.8617021276595747</v>
      </c>
      <c r="BG40" s="19">
        <f t="shared" si="30"/>
        <v>0.22340425531914895</v>
      </c>
      <c r="BH40" s="19">
        <f t="shared" si="31"/>
        <v>0.35744680851063831</v>
      </c>
      <c r="BI40" s="19">
        <f t="shared" si="32"/>
        <v>3.7301587301587298</v>
      </c>
      <c r="BJ40" s="19">
        <f t="shared" si="33"/>
        <v>0.5</v>
      </c>
      <c r="BK40" s="19"/>
      <c r="BL40" s="20">
        <v>1</v>
      </c>
      <c r="BM40" s="1">
        <v>15</v>
      </c>
      <c r="BO40" s="1">
        <v>3</v>
      </c>
      <c r="BP40" s="1">
        <v>0</v>
      </c>
      <c r="BQ40" s="1">
        <v>1</v>
      </c>
      <c r="BR40" s="1">
        <v>0</v>
      </c>
      <c r="BS40" s="1">
        <v>25</v>
      </c>
      <c r="BT40" s="1">
        <v>5.8</v>
      </c>
      <c r="BU40" s="1">
        <v>5.6</v>
      </c>
      <c r="BV40" s="1">
        <v>0.26</v>
      </c>
      <c r="BX40" s="1">
        <v>72</v>
      </c>
      <c r="BY40" s="1">
        <v>1</v>
      </c>
      <c r="BZ40" s="1">
        <v>1</v>
      </c>
      <c r="CA40" s="25">
        <v>141</v>
      </c>
      <c r="CB40" s="25">
        <v>31</v>
      </c>
      <c r="CC40" s="44">
        <v>1.24</v>
      </c>
      <c r="CD40" s="27">
        <v>40</v>
      </c>
      <c r="CE40" s="1">
        <v>1068</v>
      </c>
      <c r="CF40" s="1">
        <v>1</v>
      </c>
      <c r="CI40" s="1">
        <v>3</v>
      </c>
      <c r="CJ40" s="20">
        <v>1659.4474499999999</v>
      </c>
      <c r="CK40" s="19">
        <f t="shared" si="34"/>
        <v>7.4142399644941381</v>
      </c>
      <c r="CL40" s="19">
        <f t="shared" si="18"/>
        <v>41.486186249999996</v>
      </c>
      <c r="CM40" s="20">
        <v>753.38475570000003</v>
      </c>
      <c r="CN40" s="19">
        <f t="shared" si="35"/>
        <v>6.6245760610473905</v>
      </c>
      <c r="CO40" s="22"/>
      <c r="CP40" s="36">
        <v>43425</v>
      </c>
      <c r="CQ40" s="36"/>
      <c r="CR40" s="36"/>
      <c r="CS40" s="36"/>
      <c r="CU40" s="36">
        <v>44217</v>
      </c>
      <c r="CV40" s="37">
        <v>44104</v>
      </c>
      <c r="CW40" s="1">
        <f t="shared" si="36"/>
        <v>679</v>
      </c>
      <c r="CX40" s="1">
        <v>0</v>
      </c>
      <c r="DA40" s="1">
        <v>0</v>
      </c>
      <c r="DB40" s="1">
        <v>679</v>
      </c>
      <c r="DC40" s="1">
        <v>1</v>
      </c>
      <c r="DD40" t="s">
        <v>135</v>
      </c>
    </row>
    <row r="41" spans="1:117" x14ac:dyDescent="0.25">
      <c r="A41" s="25">
        <v>1075</v>
      </c>
      <c r="B41" s="1">
        <v>67</v>
      </c>
      <c r="C41" s="1">
        <v>2</v>
      </c>
      <c r="D41" s="1">
        <v>1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3</v>
      </c>
      <c r="K41" s="1">
        <v>1</v>
      </c>
      <c r="L41" s="1">
        <v>1</v>
      </c>
      <c r="M41" s="1">
        <v>1</v>
      </c>
      <c r="N41" s="1">
        <v>1</v>
      </c>
      <c r="O41" s="1">
        <v>0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1</v>
      </c>
      <c r="AB41" s="1">
        <v>1</v>
      </c>
      <c r="AC41" s="1">
        <v>1</v>
      </c>
      <c r="AD41" s="1">
        <v>0</v>
      </c>
      <c r="AE41" s="1">
        <v>1</v>
      </c>
      <c r="AF41" s="1">
        <v>0</v>
      </c>
      <c r="AG41" s="1">
        <v>0</v>
      </c>
      <c r="AH41" s="1">
        <v>28.42</v>
      </c>
      <c r="AI41" s="1">
        <v>1.45</v>
      </c>
      <c r="AJ41" s="1">
        <v>130</v>
      </c>
      <c r="AK41" s="1">
        <v>60</v>
      </c>
      <c r="AL41" s="5">
        <f t="shared" si="19"/>
        <v>83.333333333333329</v>
      </c>
      <c r="AM41" s="1">
        <v>73</v>
      </c>
      <c r="AN41" s="1">
        <v>1</v>
      </c>
      <c r="AO41" s="1">
        <v>10</v>
      </c>
      <c r="AP41" s="1">
        <v>51</v>
      </c>
      <c r="AQ41" s="1">
        <v>24</v>
      </c>
      <c r="AR41" s="1">
        <v>39</v>
      </c>
      <c r="AS41" s="1">
        <f t="shared" si="20"/>
        <v>27</v>
      </c>
      <c r="AT41" s="7">
        <f t="shared" si="21"/>
        <v>2.7</v>
      </c>
      <c r="AU41" s="1">
        <v>22</v>
      </c>
      <c r="AV41" s="19">
        <v>3.4</v>
      </c>
      <c r="AW41" s="1">
        <v>2.34</v>
      </c>
      <c r="AX41" s="19">
        <f t="shared" si="22"/>
        <v>0.4323725055432372</v>
      </c>
      <c r="AY41" s="7">
        <f t="shared" si="23"/>
        <v>5</v>
      </c>
      <c r="AZ41" s="7">
        <f t="shared" si="24"/>
        <v>581.19658119658118</v>
      </c>
      <c r="BA41" s="7">
        <f t="shared" si="25"/>
        <v>2507.1225071225072</v>
      </c>
      <c r="BB41" s="7">
        <f t="shared" si="26"/>
        <v>46.575342465753423</v>
      </c>
      <c r="BC41" s="7">
        <f t="shared" si="27"/>
        <v>32.054794520547944</v>
      </c>
      <c r="BD41" s="7">
        <f t="shared" si="28"/>
        <v>26.737972602739724</v>
      </c>
      <c r="BE41" s="7">
        <f t="shared" si="29"/>
        <v>12.642410958904108</v>
      </c>
      <c r="BF41" s="19">
        <v>3.1132352941176471</v>
      </c>
      <c r="BG41" s="19">
        <f t="shared" si="30"/>
        <v>0.83735294117647063</v>
      </c>
      <c r="BH41" s="19">
        <f t="shared" si="31"/>
        <v>1.095</v>
      </c>
      <c r="BI41" s="19">
        <f t="shared" si="32"/>
        <v>1.7250126839167934</v>
      </c>
      <c r="BJ41" s="19">
        <f t="shared" si="33"/>
        <v>0.45454545454545453</v>
      </c>
      <c r="BK41" s="19"/>
      <c r="BL41" s="20">
        <v>1</v>
      </c>
      <c r="BM41" s="1">
        <v>27</v>
      </c>
      <c r="BO41" s="1">
        <v>1</v>
      </c>
      <c r="BP41" s="1">
        <v>0</v>
      </c>
      <c r="BQ41" s="1">
        <v>1</v>
      </c>
      <c r="BR41" s="1">
        <v>0</v>
      </c>
      <c r="BS41" s="1">
        <v>22.5</v>
      </c>
      <c r="BT41" s="1"/>
      <c r="BU41" s="1"/>
      <c r="BV41" s="1"/>
      <c r="CA41" s="25">
        <v>135</v>
      </c>
      <c r="CB41" s="25">
        <v>28</v>
      </c>
      <c r="CC41" s="44">
        <v>1.23</v>
      </c>
      <c r="CD41" s="27">
        <v>45</v>
      </c>
      <c r="CE41" s="1">
        <v>42</v>
      </c>
      <c r="CF41" s="1">
        <v>0</v>
      </c>
      <c r="CI41" s="1">
        <v>1</v>
      </c>
      <c r="CJ41" s="20">
        <v>1491.492393</v>
      </c>
      <c r="CK41" s="19">
        <f t="shared" si="34"/>
        <v>7.3075325037071339</v>
      </c>
      <c r="CL41" s="19">
        <f t="shared" si="18"/>
        <v>33.144275399999998</v>
      </c>
      <c r="CM41" s="20">
        <v>187.0216633</v>
      </c>
      <c r="CN41" s="19">
        <f t="shared" si="35"/>
        <v>5.2312244566689605</v>
      </c>
      <c r="CO41" s="22"/>
      <c r="CP41" s="36">
        <v>43427</v>
      </c>
      <c r="CQ41" s="36"/>
      <c r="CR41" s="36"/>
      <c r="CS41" s="36"/>
      <c r="CU41" s="36">
        <v>44274</v>
      </c>
      <c r="CV41" s="36">
        <v>44273</v>
      </c>
      <c r="CW41" s="1">
        <f t="shared" si="36"/>
        <v>846</v>
      </c>
      <c r="CX41" s="1">
        <v>0</v>
      </c>
      <c r="DA41" s="1">
        <v>0</v>
      </c>
      <c r="DB41" s="1">
        <v>846</v>
      </c>
      <c r="DC41" s="3">
        <v>0</v>
      </c>
      <c r="DD41"/>
    </row>
    <row r="42" spans="1:117" x14ac:dyDescent="0.25">
      <c r="A42" s="25">
        <v>1076</v>
      </c>
      <c r="B42" s="1">
        <v>63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0</v>
      </c>
      <c r="J42" s="1">
        <v>4</v>
      </c>
      <c r="K42" s="1">
        <v>1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2</v>
      </c>
      <c r="AA42" s="1">
        <v>1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2</v>
      </c>
      <c r="AH42" s="1">
        <v>28.39</v>
      </c>
      <c r="AI42" s="1">
        <v>2.09</v>
      </c>
      <c r="AJ42" s="1">
        <v>139</v>
      </c>
      <c r="AK42" s="1">
        <v>91</v>
      </c>
      <c r="AL42" s="5">
        <f t="shared" si="19"/>
        <v>107</v>
      </c>
      <c r="AM42" s="1">
        <v>97</v>
      </c>
      <c r="AN42" s="1">
        <v>1</v>
      </c>
      <c r="AO42" s="1">
        <v>6</v>
      </c>
      <c r="AP42" s="1">
        <v>35</v>
      </c>
      <c r="AQ42" s="1">
        <v>20</v>
      </c>
      <c r="AR42" s="1">
        <v>27</v>
      </c>
      <c r="AS42" s="1">
        <f t="shared" si="20"/>
        <v>15</v>
      </c>
      <c r="AT42" s="7">
        <f t="shared" si="21"/>
        <v>2.5</v>
      </c>
      <c r="AU42" s="1">
        <v>13</v>
      </c>
      <c r="AV42" s="19">
        <v>5.53</v>
      </c>
      <c r="AW42" s="1">
        <v>2.65</v>
      </c>
      <c r="AX42" s="19">
        <f t="shared" si="22"/>
        <v>0.62871396895787146</v>
      </c>
      <c r="AY42" s="7">
        <f t="shared" si="23"/>
        <v>2.5316455696202529</v>
      </c>
      <c r="AZ42" s="7">
        <f t="shared" si="24"/>
        <v>422.64150943396226</v>
      </c>
      <c r="BA42" s="7">
        <f t="shared" si="25"/>
        <v>3049.0566037735848</v>
      </c>
      <c r="BB42" s="7">
        <f t="shared" si="26"/>
        <v>57.010309278350519</v>
      </c>
      <c r="BC42" s="7">
        <f t="shared" si="27"/>
        <v>27.319587628865978</v>
      </c>
      <c r="BD42" s="7">
        <f t="shared" si="28"/>
        <v>34.925360824742263</v>
      </c>
      <c r="BE42" s="7">
        <f t="shared" si="29"/>
        <v>7.8024742268041232</v>
      </c>
      <c r="BF42" s="19"/>
      <c r="BG42" s="19">
        <f t="shared" si="30"/>
        <v>0.47359855334538875</v>
      </c>
      <c r="BH42" s="19">
        <f t="shared" si="31"/>
        <v>0.61392405063291133</v>
      </c>
      <c r="BI42" s="19">
        <f t="shared" si="32"/>
        <v>3.800687285223368</v>
      </c>
      <c r="BJ42" s="19">
        <f t="shared" si="33"/>
        <v>0.46153846153846156</v>
      </c>
      <c r="BK42" s="19"/>
      <c r="BL42" s="20">
        <v>1</v>
      </c>
      <c r="BO42" s="1">
        <v>1</v>
      </c>
      <c r="BP42" s="1">
        <v>0</v>
      </c>
      <c r="BQ42" s="1">
        <v>1</v>
      </c>
      <c r="BR42" s="1">
        <v>0</v>
      </c>
      <c r="BS42" s="1">
        <v>27</v>
      </c>
      <c r="BT42" s="1">
        <v>6.4</v>
      </c>
      <c r="BU42" s="1">
        <v>5.5</v>
      </c>
      <c r="BV42" s="1">
        <v>0.31</v>
      </c>
      <c r="BW42" s="1">
        <v>3.9</v>
      </c>
      <c r="BX42" s="1">
        <v>33.799999999999997</v>
      </c>
      <c r="BY42" s="1">
        <v>0</v>
      </c>
      <c r="CA42" s="25">
        <v>136</v>
      </c>
      <c r="CB42" s="25">
        <v>13</v>
      </c>
      <c r="CC42" s="44">
        <v>0.93</v>
      </c>
      <c r="CD42" s="27">
        <v>85</v>
      </c>
      <c r="CE42" s="1">
        <v>415</v>
      </c>
      <c r="CF42" s="1">
        <v>1</v>
      </c>
      <c r="CI42" s="1">
        <v>2</v>
      </c>
      <c r="CJ42" s="20">
        <v>1069.420601</v>
      </c>
      <c r="CK42" s="19">
        <f t="shared" si="34"/>
        <v>6.9748722864023938</v>
      </c>
      <c r="CL42" s="19">
        <f t="shared" si="18"/>
        <v>12.581418835294118</v>
      </c>
      <c r="CM42" s="20">
        <v>1613.4683110000001</v>
      </c>
      <c r="CN42" s="19">
        <f t="shared" si="35"/>
        <v>7.3861413713859188</v>
      </c>
      <c r="CO42" s="22"/>
      <c r="CP42" s="36">
        <v>43427</v>
      </c>
      <c r="CQ42" s="36"/>
      <c r="CR42" s="36"/>
      <c r="CS42" s="36"/>
      <c r="CU42" s="36">
        <v>44217</v>
      </c>
      <c r="CV42" s="37">
        <v>44032</v>
      </c>
      <c r="CW42" s="1">
        <f t="shared" si="36"/>
        <v>605</v>
      </c>
      <c r="CX42" s="1">
        <v>0</v>
      </c>
      <c r="DA42" s="1">
        <v>0</v>
      </c>
      <c r="DB42" s="1">
        <v>605</v>
      </c>
      <c r="DC42" s="3">
        <v>0</v>
      </c>
      <c r="DD42" t="s">
        <v>135</v>
      </c>
    </row>
    <row r="43" spans="1:117" x14ac:dyDescent="0.25">
      <c r="A43" s="25">
        <v>1119</v>
      </c>
      <c r="B43" s="1">
        <v>58</v>
      </c>
      <c r="C43" s="1">
        <v>0</v>
      </c>
      <c r="D43" s="1">
        <v>1</v>
      </c>
      <c r="E43" s="1">
        <v>1</v>
      </c>
      <c r="F43" s="1">
        <v>2</v>
      </c>
      <c r="G43" s="1">
        <v>1</v>
      </c>
      <c r="H43" s="1">
        <v>0</v>
      </c>
      <c r="I43" s="1">
        <v>1</v>
      </c>
      <c r="J43" s="1">
        <v>3</v>
      </c>
      <c r="K43" s="1">
        <v>1</v>
      </c>
      <c r="L43" s="1">
        <v>1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38</v>
      </c>
      <c r="AI43" s="1">
        <v>2.04</v>
      </c>
      <c r="AJ43" s="1">
        <v>141</v>
      </c>
      <c r="AK43" s="1">
        <v>74</v>
      </c>
      <c r="AL43" s="5">
        <f t="shared" si="19"/>
        <v>96.333333333333329</v>
      </c>
      <c r="AM43" s="1">
        <v>85</v>
      </c>
      <c r="AN43" s="1">
        <v>1</v>
      </c>
      <c r="AO43" s="1">
        <v>5</v>
      </c>
      <c r="AP43" s="1">
        <v>20</v>
      </c>
      <c r="AQ43" s="1">
        <v>7</v>
      </c>
      <c r="AR43" s="1">
        <v>14</v>
      </c>
      <c r="AS43" s="1">
        <f t="shared" si="20"/>
        <v>13</v>
      </c>
      <c r="AT43" s="7">
        <f t="shared" si="21"/>
        <v>2.6</v>
      </c>
      <c r="AU43" s="1">
        <v>10</v>
      </c>
      <c r="AV43" s="19">
        <v>5.47</v>
      </c>
      <c r="AW43" s="1">
        <v>2.68</v>
      </c>
      <c r="AX43" s="19">
        <f t="shared" si="22"/>
        <v>0.5724464153732447</v>
      </c>
      <c r="AY43" s="7">
        <f t="shared" si="23"/>
        <v>0.73126142595978061</v>
      </c>
      <c r="AZ43" s="7">
        <f t="shared" si="24"/>
        <v>119.40298507462686</v>
      </c>
      <c r="BA43" s="7">
        <f t="shared" si="25"/>
        <v>2726.3681592039798</v>
      </c>
      <c r="BB43" s="7">
        <f t="shared" si="26"/>
        <v>64.35294117647058</v>
      </c>
      <c r="BC43" s="7">
        <f t="shared" si="27"/>
        <v>31.529411764705884</v>
      </c>
      <c r="BD43" s="7">
        <f t="shared" si="28"/>
        <v>37.019733333333328</v>
      </c>
      <c r="BE43" s="7">
        <f t="shared" si="29"/>
        <v>3.8591999999999995</v>
      </c>
      <c r="BF43" s="19">
        <v>2.1910420475319929</v>
      </c>
      <c r="BG43" s="19">
        <f t="shared" si="30"/>
        <v>0.21755027422303477</v>
      </c>
      <c r="BH43" s="19">
        <f t="shared" si="31"/>
        <v>0.31078610603290679</v>
      </c>
      <c r="BI43" s="19">
        <f t="shared" si="32"/>
        <v>4.9502262443438907</v>
      </c>
      <c r="BJ43" s="19">
        <f t="shared" si="33"/>
        <v>0.5</v>
      </c>
      <c r="BK43" s="19"/>
      <c r="BL43" s="20">
        <v>1</v>
      </c>
      <c r="BM43" s="1">
        <v>12</v>
      </c>
      <c r="BP43" s="1"/>
      <c r="BQ43" s="1">
        <v>1</v>
      </c>
      <c r="BR43" s="1">
        <v>0</v>
      </c>
      <c r="BS43" s="1">
        <v>66</v>
      </c>
      <c r="BT43" s="1">
        <v>4.3</v>
      </c>
      <c r="BU43" s="1">
        <v>2.8</v>
      </c>
      <c r="BV43" s="1">
        <v>0.44</v>
      </c>
      <c r="BX43" s="1">
        <v>15</v>
      </c>
      <c r="BY43" s="1">
        <v>0</v>
      </c>
      <c r="BZ43" s="1">
        <v>1</v>
      </c>
      <c r="CA43" s="25">
        <v>139</v>
      </c>
      <c r="CB43" s="25">
        <v>30</v>
      </c>
      <c r="CC43" s="44">
        <v>1.19</v>
      </c>
      <c r="CD43" s="27">
        <v>50</v>
      </c>
      <c r="CE43" s="1">
        <v>20</v>
      </c>
      <c r="CF43" s="1">
        <v>0</v>
      </c>
      <c r="CI43" s="1">
        <v>1</v>
      </c>
      <c r="CJ43" s="20">
        <v>508.3518795</v>
      </c>
      <c r="CK43" s="19">
        <f t="shared" si="34"/>
        <v>6.2311738839701629</v>
      </c>
      <c r="CL43" s="19">
        <f t="shared" si="18"/>
        <v>10.16703759</v>
      </c>
      <c r="CM43" s="20">
        <v>899.50075409999999</v>
      </c>
      <c r="CN43" s="19">
        <f t="shared" si="35"/>
        <v>6.8018398917448781</v>
      </c>
      <c r="CO43" s="22"/>
      <c r="CP43" s="36">
        <v>43585</v>
      </c>
      <c r="CQ43" s="36"/>
      <c r="CR43" s="36"/>
      <c r="CS43" s="36"/>
      <c r="CU43" s="36">
        <v>44274</v>
      </c>
      <c r="CV43" s="36">
        <v>44274</v>
      </c>
      <c r="CW43" s="1">
        <f t="shared" si="36"/>
        <v>689</v>
      </c>
      <c r="CX43" s="1">
        <v>0</v>
      </c>
      <c r="DA43" s="1">
        <v>0</v>
      </c>
      <c r="DB43" s="1">
        <v>689</v>
      </c>
      <c r="DC43" s="3">
        <v>0</v>
      </c>
      <c r="DD43"/>
    </row>
    <row r="44" spans="1:117" x14ac:dyDescent="0.25">
      <c r="A44" s="25">
        <v>1145</v>
      </c>
      <c r="B44" s="1">
        <v>67</v>
      </c>
      <c r="C44" s="1">
        <v>0</v>
      </c>
      <c r="D44" s="1">
        <v>1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1</v>
      </c>
      <c r="K44" s="1">
        <v>1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21.1</v>
      </c>
      <c r="AI44" s="1">
        <v>1.68</v>
      </c>
      <c r="AJ44" s="1">
        <v>94</v>
      </c>
      <c r="AK44" s="1">
        <v>64</v>
      </c>
      <c r="AL44" s="5">
        <f t="shared" si="19"/>
        <v>74</v>
      </c>
      <c r="AM44" s="1">
        <v>62</v>
      </c>
      <c r="AN44" s="1">
        <v>1</v>
      </c>
      <c r="AO44" s="1">
        <v>9</v>
      </c>
      <c r="AP44" s="1">
        <v>48</v>
      </c>
      <c r="AQ44" s="1">
        <v>22</v>
      </c>
      <c r="AR44" s="1">
        <v>33</v>
      </c>
      <c r="AS44" s="1">
        <f t="shared" si="20"/>
        <v>26</v>
      </c>
      <c r="AT44" s="7">
        <f t="shared" si="21"/>
        <v>2.8888888888888888</v>
      </c>
      <c r="AU44" s="1">
        <v>23</v>
      </c>
      <c r="AV44" s="19">
        <v>4.29</v>
      </c>
      <c r="AW44" s="1">
        <v>2.56</v>
      </c>
      <c r="AX44" s="19">
        <f t="shared" si="22"/>
        <v>0.42004434589800443</v>
      </c>
      <c r="AY44" s="7">
        <f t="shared" si="23"/>
        <v>2.3310023310023311</v>
      </c>
      <c r="AZ44" s="7">
        <f t="shared" si="24"/>
        <v>312.5</v>
      </c>
      <c r="BA44" s="7">
        <f t="shared" si="25"/>
        <v>2031.25</v>
      </c>
      <c r="BB44" s="7">
        <f t="shared" si="26"/>
        <v>69.193548387096783</v>
      </c>
      <c r="BC44" s="7">
        <f t="shared" si="27"/>
        <v>41.29032258064516</v>
      </c>
      <c r="BD44" s="7">
        <f t="shared" si="28"/>
        <v>28.638967741935478</v>
      </c>
      <c r="BE44" s="7">
        <f t="shared" si="29"/>
        <v>13.477161290322581</v>
      </c>
      <c r="BF44" s="19"/>
      <c r="BG44" s="19">
        <f t="shared" si="30"/>
        <v>0.47692307692307684</v>
      </c>
      <c r="BH44" s="19">
        <f t="shared" si="31"/>
        <v>0.69370629370629366</v>
      </c>
      <c r="BI44" s="19">
        <f t="shared" si="32"/>
        <v>2.6612903225806455</v>
      </c>
      <c r="BJ44" s="19">
        <f t="shared" si="33"/>
        <v>0.39130434782608697</v>
      </c>
      <c r="BK44" s="19"/>
      <c r="BL44" s="20">
        <v>0</v>
      </c>
      <c r="BO44" s="1">
        <v>0</v>
      </c>
      <c r="BP44" s="1">
        <v>0</v>
      </c>
      <c r="BQ44" s="1">
        <v>1</v>
      </c>
      <c r="BR44" s="1">
        <v>0</v>
      </c>
      <c r="BS44" s="1">
        <v>35</v>
      </c>
      <c r="BT44" s="1">
        <v>5.3</v>
      </c>
      <c r="BU44" s="1">
        <v>4.4000000000000004</v>
      </c>
      <c r="BV44" s="1">
        <v>0.5</v>
      </c>
      <c r="BW44" s="1">
        <v>4</v>
      </c>
      <c r="BX44" s="1">
        <v>56.4</v>
      </c>
      <c r="BY44" s="1">
        <v>1</v>
      </c>
      <c r="BZ44" s="1">
        <v>0</v>
      </c>
      <c r="CA44" s="25">
        <v>141</v>
      </c>
      <c r="CB44" s="25">
        <v>18</v>
      </c>
      <c r="CC44" s="44">
        <v>1.01</v>
      </c>
      <c r="CD44" s="27">
        <v>65</v>
      </c>
      <c r="CJ44" s="20">
        <v>3197.5624950000001</v>
      </c>
      <c r="CK44" s="19">
        <f t="shared" si="34"/>
        <v>8.0701440782189948</v>
      </c>
      <c r="CL44" s="19">
        <f t="shared" si="18"/>
        <v>49.193269153846153</v>
      </c>
      <c r="CM44" s="20">
        <v>516.0676618</v>
      </c>
      <c r="CN44" s="19">
        <f t="shared" si="35"/>
        <v>6.246237884404481</v>
      </c>
      <c r="CO44" s="22"/>
      <c r="CP44" s="36">
        <v>43621</v>
      </c>
      <c r="CQ44" s="36"/>
      <c r="CR44" s="36"/>
      <c r="CS44" s="36"/>
      <c r="CU44" s="36">
        <v>44217</v>
      </c>
      <c r="CV44" s="36">
        <v>44123</v>
      </c>
      <c r="CW44" s="1">
        <f t="shared" si="36"/>
        <v>502</v>
      </c>
      <c r="CX44" s="1">
        <v>0</v>
      </c>
      <c r="DA44" s="1">
        <v>0</v>
      </c>
      <c r="DB44" s="1">
        <v>502</v>
      </c>
      <c r="DC44" s="1">
        <v>1</v>
      </c>
      <c r="DD44" t="s">
        <v>136</v>
      </c>
    </row>
    <row r="45" spans="1:117" x14ac:dyDescent="0.25">
      <c r="A45" s="25">
        <v>1158</v>
      </c>
      <c r="B45" s="1">
        <v>61</v>
      </c>
      <c r="C45" s="1">
        <v>0</v>
      </c>
      <c r="D45" s="1">
        <v>0</v>
      </c>
      <c r="E45" s="1">
        <v>0</v>
      </c>
      <c r="F45" s="1">
        <v>2</v>
      </c>
      <c r="H45" s="1">
        <v>0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1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38.700000000000003</v>
      </c>
      <c r="AI45" s="1">
        <v>2.35</v>
      </c>
      <c r="AJ45" s="1">
        <v>128</v>
      </c>
      <c r="AK45" s="1">
        <v>88</v>
      </c>
      <c r="AL45" s="5">
        <f t="shared" si="19"/>
        <v>101.33333333333333</v>
      </c>
      <c r="AM45" s="1">
        <v>93</v>
      </c>
      <c r="AN45" s="1">
        <v>3</v>
      </c>
      <c r="AO45" s="1">
        <v>7</v>
      </c>
      <c r="AP45" s="1">
        <v>45</v>
      </c>
      <c r="AQ45" s="1">
        <v>19</v>
      </c>
      <c r="AR45" s="1">
        <v>30</v>
      </c>
      <c r="AS45" s="1">
        <f t="shared" si="20"/>
        <v>26</v>
      </c>
      <c r="AT45" s="7">
        <f t="shared" si="21"/>
        <v>3.7142857142857144</v>
      </c>
      <c r="AU45" s="1">
        <v>18</v>
      </c>
      <c r="AV45" s="19">
        <v>6.75</v>
      </c>
      <c r="AW45" s="1">
        <v>2.87</v>
      </c>
      <c r="AX45" s="19">
        <f t="shared" si="22"/>
        <v>0.64484848484848478</v>
      </c>
      <c r="AY45" s="7">
        <f t="shared" si="23"/>
        <v>1.7777777777777777</v>
      </c>
      <c r="AZ45" s="7">
        <f t="shared" si="24"/>
        <v>334.49477351916374</v>
      </c>
      <c r="BA45" s="7">
        <f t="shared" si="25"/>
        <v>2629.5005807200928</v>
      </c>
      <c r="BB45" s="7">
        <f t="shared" si="26"/>
        <v>72.580645161290334</v>
      </c>
      <c r="BC45" s="7">
        <f t="shared" si="27"/>
        <v>30.86021505376344</v>
      </c>
      <c r="BD45" s="7">
        <f t="shared" si="28"/>
        <v>34.97491039426523</v>
      </c>
      <c r="BE45" s="7">
        <f t="shared" si="29"/>
        <v>9.6530752688172026</v>
      </c>
      <c r="BF45" s="19">
        <v>1.7635555555555553</v>
      </c>
      <c r="BG45" s="19">
        <f t="shared" si="30"/>
        <v>0.41333333333333327</v>
      </c>
      <c r="BH45" s="19">
        <f t="shared" si="31"/>
        <v>0.61999999999999988</v>
      </c>
      <c r="BI45" s="19">
        <f t="shared" si="32"/>
        <v>2.7915632754342434</v>
      </c>
      <c r="BJ45" s="19">
        <f t="shared" si="33"/>
        <v>0.3888888888888889</v>
      </c>
      <c r="BK45" s="19"/>
      <c r="BL45" s="20">
        <v>1</v>
      </c>
      <c r="BM45" s="1">
        <v>13</v>
      </c>
      <c r="BO45" s="1">
        <v>1</v>
      </c>
      <c r="BP45" s="1">
        <v>0</v>
      </c>
      <c r="BQ45" s="1">
        <v>1</v>
      </c>
      <c r="BR45" s="1">
        <v>0</v>
      </c>
      <c r="BS45" s="1">
        <v>55</v>
      </c>
      <c r="BT45" s="1"/>
      <c r="BU45" s="1"/>
      <c r="BV45" s="1"/>
      <c r="BX45" s="1">
        <v>43.8</v>
      </c>
      <c r="BY45" s="1">
        <v>1</v>
      </c>
      <c r="CA45" s="25">
        <v>137</v>
      </c>
      <c r="CB45" s="25">
        <v>19</v>
      </c>
      <c r="CC45" s="44">
        <v>1.2</v>
      </c>
      <c r="CD45" s="27">
        <v>90</v>
      </c>
      <c r="CJ45" s="20">
        <v>537.90439760000004</v>
      </c>
      <c r="CK45" s="19">
        <f t="shared" si="34"/>
        <v>6.2876808447430825</v>
      </c>
      <c r="CL45" s="19">
        <f t="shared" si="18"/>
        <v>5.9767155288888896</v>
      </c>
      <c r="CM45" s="20">
        <v>1319.47444</v>
      </c>
      <c r="CN45" s="19">
        <f t="shared" si="35"/>
        <v>7.1849887847819049</v>
      </c>
      <c r="CO45" s="22"/>
      <c r="CP45" s="36">
        <v>43662</v>
      </c>
      <c r="CQ45" s="36"/>
      <c r="CR45" s="36"/>
      <c r="CS45" s="36"/>
      <c r="CU45" s="36">
        <v>44217</v>
      </c>
      <c r="CV45" s="37">
        <v>44217</v>
      </c>
      <c r="CW45" s="1">
        <f t="shared" si="36"/>
        <v>555</v>
      </c>
      <c r="CX45" s="1">
        <v>0</v>
      </c>
      <c r="DA45" s="1">
        <v>0</v>
      </c>
      <c r="DB45" s="1">
        <v>555</v>
      </c>
      <c r="DC45" s="3">
        <v>0</v>
      </c>
      <c r="DD45" t="s">
        <v>132</v>
      </c>
    </row>
    <row r="46" spans="1:117" x14ac:dyDescent="0.25">
      <c r="A46" s="25">
        <v>1163</v>
      </c>
      <c r="B46" s="1">
        <v>78</v>
      </c>
      <c r="C46" s="1">
        <v>0</v>
      </c>
      <c r="D46" s="1">
        <v>0</v>
      </c>
      <c r="E46" s="1">
        <v>0</v>
      </c>
      <c r="F46" s="1">
        <v>2</v>
      </c>
      <c r="H46" s="1">
        <v>0</v>
      </c>
      <c r="J46" s="1">
        <v>4</v>
      </c>
      <c r="K46" s="1">
        <v>1</v>
      </c>
      <c r="L46" s="1">
        <v>1</v>
      </c>
      <c r="M46" s="1">
        <v>1</v>
      </c>
      <c r="N46" s="1">
        <v>0</v>
      </c>
      <c r="O46" s="1">
        <v>0</v>
      </c>
      <c r="P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1</v>
      </c>
      <c r="AG46" s="1">
        <v>0</v>
      </c>
      <c r="AH46" s="1">
        <v>34.1</v>
      </c>
      <c r="AI46" s="1">
        <v>2.19</v>
      </c>
      <c r="AJ46" s="1">
        <v>116</v>
      </c>
      <c r="AK46" s="1">
        <v>59</v>
      </c>
      <c r="AL46" s="5">
        <f t="shared" si="19"/>
        <v>78</v>
      </c>
      <c r="AM46" s="1">
        <v>90</v>
      </c>
      <c r="AN46" s="1">
        <v>1</v>
      </c>
      <c r="AO46" s="1">
        <v>2</v>
      </c>
      <c r="AP46" s="1">
        <v>41</v>
      </c>
      <c r="AQ46" s="1">
        <v>10</v>
      </c>
      <c r="AR46" s="1">
        <v>23</v>
      </c>
      <c r="AS46" s="1">
        <f t="shared" si="20"/>
        <v>31</v>
      </c>
      <c r="AT46" s="7">
        <f t="shared" si="21"/>
        <v>15.5</v>
      </c>
      <c r="AU46" s="1">
        <v>11</v>
      </c>
      <c r="AV46" s="19">
        <v>6.45</v>
      </c>
      <c r="AW46" s="1">
        <v>2.94</v>
      </c>
      <c r="AX46" s="19">
        <f t="shared" si="22"/>
        <v>0.50847006651884696</v>
      </c>
      <c r="AY46" s="7">
        <f t="shared" si="23"/>
        <v>1.8604651162790697</v>
      </c>
      <c r="AZ46" s="7">
        <f t="shared" si="24"/>
        <v>326.53061224489795</v>
      </c>
      <c r="BA46" s="7">
        <f t="shared" si="25"/>
        <v>2068.0272108843537</v>
      </c>
      <c r="BB46" s="7">
        <f t="shared" si="26"/>
        <v>71.666666666666671</v>
      </c>
      <c r="BC46" s="7">
        <f t="shared" si="27"/>
        <v>32.666666666666664</v>
      </c>
      <c r="BD46" s="7">
        <f t="shared" si="28"/>
        <v>29.765866666666664</v>
      </c>
      <c r="BE46" s="7">
        <f t="shared" si="29"/>
        <v>9.3295999999999992</v>
      </c>
      <c r="BF46" s="19">
        <v>1.7302325581395348</v>
      </c>
      <c r="BG46" s="19">
        <f t="shared" si="30"/>
        <v>0.32093023255813952</v>
      </c>
      <c r="BH46" s="19">
        <f t="shared" si="31"/>
        <v>0.5720930232558139</v>
      </c>
      <c r="BI46" s="19">
        <f t="shared" si="32"/>
        <v>2.3118279569892475</v>
      </c>
      <c r="BJ46" s="19">
        <f t="shared" si="33"/>
        <v>0.18181818181818182</v>
      </c>
      <c r="BK46" s="19"/>
      <c r="BL46" s="20">
        <v>1</v>
      </c>
      <c r="BM46" s="1">
        <v>12</v>
      </c>
      <c r="BO46" s="1">
        <v>1</v>
      </c>
      <c r="BP46" s="1">
        <v>0</v>
      </c>
      <c r="BQ46" s="1">
        <v>1</v>
      </c>
      <c r="BR46" s="1">
        <v>0</v>
      </c>
      <c r="BS46" s="1">
        <v>55</v>
      </c>
      <c r="BT46" s="1">
        <v>4.7</v>
      </c>
      <c r="BU46" s="1">
        <v>3.1</v>
      </c>
      <c r="BV46" s="1">
        <v>0.4</v>
      </c>
      <c r="BZ46" s="1">
        <v>1</v>
      </c>
      <c r="CA46" s="25">
        <v>139</v>
      </c>
      <c r="CB46" s="25">
        <v>24</v>
      </c>
      <c r="CC46" s="44">
        <v>1.27</v>
      </c>
      <c r="CD46" s="27">
        <v>54</v>
      </c>
      <c r="CJ46" s="20">
        <v>2073.4930890000001</v>
      </c>
      <c r="CK46" s="19">
        <f t="shared" si="34"/>
        <v>7.6369899466690656</v>
      </c>
      <c r="CL46" s="19">
        <f t="shared" si="18"/>
        <v>38.398020166666669</v>
      </c>
      <c r="CM46" s="20">
        <v>3550.0654060000002</v>
      </c>
      <c r="CN46" s="19">
        <f t="shared" si="35"/>
        <v>8.1747213065250897</v>
      </c>
      <c r="CO46" s="22"/>
      <c r="CP46" s="36">
        <v>43678</v>
      </c>
      <c r="CQ46" s="36"/>
      <c r="CR46" s="36"/>
      <c r="CS46" s="36"/>
      <c r="CU46" s="36">
        <v>44274</v>
      </c>
      <c r="CV46" s="36">
        <v>44264</v>
      </c>
      <c r="CW46" s="1">
        <f t="shared" si="36"/>
        <v>586</v>
      </c>
      <c r="CX46" s="1">
        <v>0</v>
      </c>
      <c r="DA46" s="1">
        <v>0</v>
      </c>
      <c r="DB46" s="1">
        <v>586</v>
      </c>
      <c r="DC46" s="1">
        <v>1</v>
      </c>
      <c r="DD46"/>
    </row>
    <row r="47" spans="1:117" s="10" customFormat="1" x14ac:dyDescent="0.25">
      <c r="A47" s="25">
        <v>1172</v>
      </c>
      <c r="B47" s="1">
        <v>68</v>
      </c>
      <c r="C47" s="1">
        <v>0</v>
      </c>
      <c r="D47" s="1">
        <v>1</v>
      </c>
      <c r="E47" s="1">
        <v>0</v>
      </c>
      <c r="F47" s="1">
        <v>2</v>
      </c>
      <c r="G47" s="1"/>
      <c r="H47" s="1">
        <v>1</v>
      </c>
      <c r="I47" s="1"/>
      <c r="J47" s="1">
        <v>2</v>
      </c>
      <c r="K47" s="1">
        <v>1</v>
      </c>
      <c r="L47" s="1">
        <v>0</v>
      </c>
      <c r="M47" s="1">
        <v>1</v>
      </c>
      <c r="N47" s="1">
        <v>0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1</v>
      </c>
      <c r="AG47" s="1">
        <v>0</v>
      </c>
      <c r="AH47" s="1">
        <v>20.7</v>
      </c>
      <c r="AI47" s="1">
        <v>1.42</v>
      </c>
      <c r="AJ47" s="1">
        <v>132</v>
      </c>
      <c r="AK47" s="1">
        <v>65</v>
      </c>
      <c r="AL47" s="5">
        <f t="shared" si="19"/>
        <v>87.333333333333329</v>
      </c>
      <c r="AM47" s="1">
        <v>53</v>
      </c>
      <c r="AN47" s="1">
        <v>1</v>
      </c>
      <c r="AO47" s="1">
        <v>2</v>
      </c>
      <c r="AP47" s="1">
        <v>28</v>
      </c>
      <c r="AQ47" s="1">
        <v>6</v>
      </c>
      <c r="AR47" s="1">
        <v>14</v>
      </c>
      <c r="AS47" s="1">
        <f t="shared" si="20"/>
        <v>22</v>
      </c>
      <c r="AT47" s="7">
        <f t="shared" si="21"/>
        <v>11</v>
      </c>
      <c r="AU47" s="1">
        <v>7</v>
      </c>
      <c r="AV47" s="19">
        <v>4.4000000000000004</v>
      </c>
      <c r="AW47" s="1">
        <v>3.09</v>
      </c>
      <c r="AX47" s="19">
        <f t="shared" si="22"/>
        <v>0.59835920177383584</v>
      </c>
      <c r="AY47" s="7">
        <f t="shared" si="23"/>
        <v>1.5909090909090908</v>
      </c>
      <c r="AZ47" s="7">
        <f t="shared" si="24"/>
        <v>181.22977346278319</v>
      </c>
      <c r="BA47" s="7">
        <f t="shared" si="25"/>
        <v>2209.277238403452</v>
      </c>
      <c r="BB47" s="7">
        <f t="shared" si="26"/>
        <v>83.018867924528308</v>
      </c>
      <c r="BC47" s="7">
        <f t="shared" si="27"/>
        <v>58.301886792452834</v>
      </c>
      <c r="BD47" s="7">
        <f t="shared" si="28"/>
        <v>63.696754716981133</v>
      </c>
      <c r="BE47" s="7">
        <f t="shared" si="29"/>
        <v>9.5148679245283034</v>
      </c>
      <c r="BF47" s="19">
        <v>1.3731818181818181</v>
      </c>
      <c r="BG47" s="19">
        <f t="shared" si="30"/>
        <v>0.16863636363636361</v>
      </c>
      <c r="BH47" s="19">
        <f t="shared" si="31"/>
        <v>0.33727272727272722</v>
      </c>
      <c r="BI47" s="19">
        <f t="shared" si="32"/>
        <v>3.7735849056603779</v>
      </c>
      <c r="BJ47" s="19">
        <f t="shared" si="33"/>
        <v>0.2857142857142857</v>
      </c>
      <c r="BK47" s="19"/>
      <c r="BL47" s="20">
        <v>1</v>
      </c>
      <c r="BM47" s="1">
        <v>12</v>
      </c>
      <c r="BN47" s="20"/>
      <c r="BO47" s="1">
        <v>0</v>
      </c>
      <c r="BP47" s="1">
        <v>0</v>
      </c>
      <c r="BQ47" s="1">
        <v>1</v>
      </c>
      <c r="BR47" s="1">
        <v>0</v>
      </c>
      <c r="BS47" s="1">
        <v>70</v>
      </c>
      <c r="BT47" s="1">
        <v>4.3</v>
      </c>
      <c r="BU47" s="1">
        <v>2.5</v>
      </c>
      <c r="BV47" s="1">
        <v>0.32</v>
      </c>
      <c r="BW47" s="1"/>
      <c r="BX47" s="1"/>
      <c r="BY47" s="1"/>
      <c r="BZ47" s="1">
        <v>0</v>
      </c>
      <c r="CA47" s="25">
        <v>141</v>
      </c>
      <c r="CB47" s="25">
        <v>27</v>
      </c>
      <c r="CC47" s="44">
        <v>0.88</v>
      </c>
      <c r="CD47" s="27">
        <v>68</v>
      </c>
      <c r="CE47" s="1"/>
      <c r="CF47" s="1"/>
      <c r="CG47" s="1"/>
      <c r="CH47" s="1"/>
      <c r="CI47" s="1"/>
      <c r="CJ47" s="20">
        <v>824.77165930000001</v>
      </c>
      <c r="CK47" s="19">
        <f t="shared" si="34"/>
        <v>6.7151065714189064</v>
      </c>
      <c r="CL47" s="19">
        <f t="shared" si="18"/>
        <v>12.128994989705882</v>
      </c>
      <c r="CM47" s="20">
        <v>4584.0394109999997</v>
      </c>
      <c r="CN47" s="19">
        <f t="shared" si="35"/>
        <v>8.4303358558707053</v>
      </c>
      <c r="CO47" s="20"/>
      <c r="CP47" s="36">
        <v>43693</v>
      </c>
      <c r="CQ47" s="36"/>
      <c r="CR47" s="36"/>
      <c r="CS47" s="36"/>
      <c r="CT47" s="20"/>
      <c r="CU47" s="36">
        <v>44274</v>
      </c>
      <c r="CV47" s="36">
        <v>44273</v>
      </c>
      <c r="CW47" s="1">
        <f t="shared" si="36"/>
        <v>580</v>
      </c>
      <c r="CX47" s="1">
        <v>0</v>
      </c>
      <c r="CY47" s="1"/>
      <c r="CZ47" s="1"/>
      <c r="DA47" s="1">
        <v>0</v>
      </c>
      <c r="DB47" s="1">
        <v>580</v>
      </c>
      <c r="DC47" s="3">
        <v>0</v>
      </c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s="1" customFormat="1" x14ac:dyDescent="0.25">
      <c r="A48" s="2">
        <v>2001</v>
      </c>
      <c r="B48" s="3">
        <v>28</v>
      </c>
      <c r="C48" s="3">
        <v>1</v>
      </c>
      <c r="D48" s="3">
        <v>0</v>
      </c>
      <c r="E48" s="3">
        <v>1</v>
      </c>
      <c r="F48" s="3">
        <v>1</v>
      </c>
      <c r="G48" s="3">
        <v>1</v>
      </c>
      <c r="H48" s="1">
        <v>0</v>
      </c>
      <c r="I48" s="3">
        <v>1</v>
      </c>
      <c r="J48" s="3">
        <v>2</v>
      </c>
      <c r="K48" s="3">
        <v>1</v>
      </c>
      <c r="L48" s="3">
        <v>0</v>
      </c>
      <c r="M48" s="3"/>
      <c r="N48" s="3">
        <v>0</v>
      </c>
      <c r="O48" s="3">
        <v>0</v>
      </c>
      <c r="P48" s="3">
        <v>0</v>
      </c>
      <c r="Q48" s="3"/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>
        <v>32.200000000000003</v>
      </c>
      <c r="AI48" s="4">
        <v>2.2400000000000002</v>
      </c>
      <c r="AJ48" s="3">
        <v>166</v>
      </c>
      <c r="AK48" s="3">
        <v>90</v>
      </c>
      <c r="AL48" s="5">
        <f t="shared" si="19"/>
        <v>115.33333333333333</v>
      </c>
      <c r="AM48" s="3">
        <v>72</v>
      </c>
      <c r="AN48" s="3">
        <v>1</v>
      </c>
      <c r="AO48" s="3">
        <v>12</v>
      </c>
      <c r="AP48" s="3">
        <v>48</v>
      </c>
      <c r="AQ48" s="3">
        <v>18</v>
      </c>
      <c r="AR48" s="3">
        <v>26</v>
      </c>
      <c r="AS48" s="3">
        <f t="shared" si="20"/>
        <v>30</v>
      </c>
      <c r="AT48" s="7">
        <f t="shared" si="21"/>
        <v>2.5</v>
      </c>
      <c r="AU48" s="3">
        <v>17</v>
      </c>
      <c r="AV48" s="4">
        <v>5.6896000000000004</v>
      </c>
      <c r="AW48" s="3">
        <v>2.54</v>
      </c>
      <c r="AX48" s="19">
        <f t="shared" si="22"/>
        <v>0.6495491500369549</v>
      </c>
      <c r="AY48" s="7">
        <f t="shared" si="23"/>
        <v>1.5818335208098986</v>
      </c>
      <c r="AZ48" s="7">
        <f t="shared" si="24"/>
        <v>283.46456692913387</v>
      </c>
      <c r="BA48" s="7">
        <f t="shared" si="25"/>
        <v>3254.5931758530182</v>
      </c>
      <c r="BB48" s="7">
        <f t="shared" si="26"/>
        <v>79.022222222222226</v>
      </c>
      <c r="BC48" s="7">
        <f t="shared" si="27"/>
        <v>35.277777777777779</v>
      </c>
      <c r="BD48" s="7">
        <f t="shared" si="28"/>
        <v>47.178148148148146</v>
      </c>
      <c r="BE48" s="7">
        <f t="shared" si="29"/>
        <v>6.7168888888888887</v>
      </c>
      <c r="BF48" s="19"/>
      <c r="BG48" s="19">
        <f t="shared" si="30"/>
        <v>0.32902137232845891</v>
      </c>
      <c r="BH48" s="19">
        <f t="shared" si="31"/>
        <v>0.60742407199100112</v>
      </c>
      <c r="BI48" s="19">
        <f t="shared" si="32"/>
        <v>2.634074074074074</v>
      </c>
      <c r="BJ48" s="19">
        <f t="shared" si="33"/>
        <v>0.70588235294117652</v>
      </c>
      <c r="BK48" s="19"/>
      <c r="BL48" s="5">
        <v>0</v>
      </c>
      <c r="BM48" s="5"/>
      <c r="BN48" s="5"/>
      <c r="BO48" s="5"/>
      <c r="BP48" s="5"/>
      <c r="BQ48" s="3">
        <v>1</v>
      </c>
      <c r="BR48" s="3">
        <v>0</v>
      </c>
      <c r="BS48" s="3">
        <v>57.5</v>
      </c>
      <c r="BT48" s="3">
        <v>4.0999999999999996</v>
      </c>
      <c r="BU48" s="3">
        <v>2.7</v>
      </c>
      <c r="BV48" s="3">
        <v>1.3</v>
      </c>
      <c r="BW48" s="3"/>
      <c r="BX48" s="10"/>
      <c r="BY48" s="3">
        <v>1</v>
      </c>
      <c r="BZ48" s="3">
        <v>1</v>
      </c>
      <c r="CA48" s="3">
        <v>129</v>
      </c>
      <c r="CB48" s="3">
        <v>71</v>
      </c>
      <c r="CC48" s="4">
        <v>1.8</v>
      </c>
      <c r="CD48" s="28">
        <v>54</v>
      </c>
      <c r="CE48" s="8"/>
      <c r="CF48" s="8"/>
      <c r="CG48" s="3"/>
      <c r="CH48" s="3"/>
      <c r="CI48" s="3"/>
      <c r="CJ48" s="12">
        <v>3500</v>
      </c>
      <c r="CK48" s="19">
        <f t="shared" si="34"/>
        <v>8.1605182474775049</v>
      </c>
      <c r="CL48" s="19">
        <f t="shared" si="18"/>
        <v>64.81481481481481</v>
      </c>
      <c r="CM48" s="5">
        <v>3497.6899248076479</v>
      </c>
      <c r="CN48" s="19">
        <f t="shared" si="35"/>
        <v>8.1598580080839085</v>
      </c>
      <c r="CO48" s="10"/>
      <c r="CP48" s="41">
        <v>40214</v>
      </c>
      <c r="CQ48" s="41"/>
      <c r="CR48" s="41"/>
      <c r="CS48" s="41"/>
      <c r="CT48" s="20"/>
      <c r="CU48" s="36">
        <v>44272</v>
      </c>
      <c r="CV48" s="36">
        <v>40769</v>
      </c>
      <c r="CW48" s="1">
        <f t="shared" si="36"/>
        <v>555</v>
      </c>
      <c r="CX48" s="3">
        <v>1</v>
      </c>
      <c r="CY48" s="36">
        <v>40769</v>
      </c>
      <c r="CZ48" s="20">
        <f>(CY48-CP48)</f>
        <v>555</v>
      </c>
      <c r="DA48" s="20">
        <v>1</v>
      </c>
      <c r="DB48" s="20">
        <v>555</v>
      </c>
      <c r="DC48" s="1">
        <v>1</v>
      </c>
      <c r="DD48" t="s">
        <v>140</v>
      </c>
      <c r="DE48" s="10"/>
      <c r="DF48" s="10"/>
      <c r="DG48" s="10"/>
      <c r="DH48" s="10"/>
      <c r="DI48" s="10"/>
      <c r="DJ48" s="10"/>
      <c r="DK48" s="10"/>
      <c r="DL48" s="10"/>
      <c r="DM48" s="10"/>
    </row>
    <row r="49" spans="1:117" s="10" customFormat="1" x14ac:dyDescent="0.25">
      <c r="A49" s="2">
        <v>2002</v>
      </c>
      <c r="B49" s="3">
        <v>19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1">
        <v>0</v>
      </c>
      <c r="I49" s="3">
        <v>1</v>
      </c>
      <c r="J49" s="3">
        <v>4</v>
      </c>
      <c r="K49" s="3">
        <v>1</v>
      </c>
      <c r="L49" s="3">
        <v>0</v>
      </c>
      <c r="M49" s="3"/>
      <c r="N49" s="3">
        <v>1</v>
      </c>
      <c r="O49" s="3">
        <v>0</v>
      </c>
      <c r="P49" s="3">
        <v>0</v>
      </c>
      <c r="Q49" s="3"/>
      <c r="R49" s="3">
        <v>0</v>
      </c>
      <c r="S49" s="3">
        <v>0</v>
      </c>
      <c r="T49" s="3">
        <v>1</v>
      </c>
      <c r="U49" s="3">
        <v>1</v>
      </c>
      <c r="V49" s="3">
        <v>0</v>
      </c>
      <c r="W49" s="3">
        <v>0</v>
      </c>
      <c r="X49" s="3">
        <v>0</v>
      </c>
      <c r="Y49" s="3">
        <v>1</v>
      </c>
      <c r="Z49" s="3">
        <v>1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2</v>
      </c>
      <c r="AH49" s="3">
        <v>29</v>
      </c>
      <c r="AI49" s="4">
        <v>1.75</v>
      </c>
      <c r="AJ49" s="3">
        <v>115</v>
      </c>
      <c r="AK49" s="3">
        <v>84</v>
      </c>
      <c r="AL49" s="5">
        <f t="shared" si="19"/>
        <v>94.333333333333329</v>
      </c>
      <c r="AM49" s="3">
        <v>69</v>
      </c>
      <c r="AN49" s="3">
        <v>1</v>
      </c>
      <c r="AO49" s="3">
        <v>7</v>
      </c>
      <c r="AP49" s="3">
        <v>103</v>
      </c>
      <c r="AQ49" s="3">
        <v>46</v>
      </c>
      <c r="AR49" s="3">
        <v>64</v>
      </c>
      <c r="AS49" s="3">
        <f t="shared" si="20"/>
        <v>57</v>
      </c>
      <c r="AT49" s="7">
        <f t="shared" si="21"/>
        <v>8.1428571428571423</v>
      </c>
      <c r="AU49" s="3">
        <v>10</v>
      </c>
      <c r="AV49" s="4">
        <v>2.835</v>
      </c>
      <c r="AW49" s="3">
        <v>1.62</v>
      </c>
      <c r="AX49" s="19">
        <f t="shared" si="22"/>
        <v>0.33884700665188466</v>
      </c>
      <c r="AY49" s="7">
        <f t="shared" si="23"/>
        <v>19.047619047619047</v>
      </c>
      <c r="AZ49" s="7">
        <f t="shared" si="24"/>
        <v>2666.6666666666665</v>
      </c>
      <c r="BA49" s="7">
        <f t="shared" si="25"/>
        <v>4312.7572016460899</v>
      </c>
      <c r="BB49" s="7">
        <f t="shared" si="26"/>
        <v>41.086956521739133</v>
      </c>
      <c r="BC49" s="7">
        <f t="shared" si="27"/>
        <v>23.478260869565219</v>
      </c>
      <c r="BD49" s="7">
        <f t="shared" si="28"/>
        <v>26.927999999999997</v>
      </c>
      <c r="BE49" s="7">
        <f t="shared" si="29"/>
        <v>18.200347826086958</v>
      </c>
      <c r="BF49" s="19"/>
      <c r="BG49" s="19">
        <f t="shared" si="30"/>
        <v>1.5576719576719575</v>
      </c>
      <c r="BH49" s="19">
        <f t="shared" si="31"/>
        <v>2.5068783068783067</v>
      </c>
      <c r="BI49" s="19">
        <f t="shared" si="32"/>
        <v>0.7208237986270023</v>
      </c>
      <c r="BJ49" s="19">
        <f t="shared" si="33"/>
        <v>0.7</v>
      </c>
      <c r="BK49" s="19"/>
      <c r="BL49" s="5">
        <v>0</v>
      </c>
      <c r="BM49" s="5"/>
      <c r="BN49" s="5"/>
      <c r="BO49" s="5"/>
      <c r="BP49" s="5"/>
      <c r="BQ49" s="3">
        <v>1</v>
      </c>
      <c r="BR49" s="3">
        <v>0</v>
      </c>
      <c r="BS49" s="3">
        <v>62.5</v>
      </c>
      <c r="BT49" s="3">
        <v>3.8</v>
      </c>
      <c r="BU49" s="3">
        <v>2.2999999999999998</v>
      </c>
      <c r="BV49" s="3">
        <v>1</v>
      </c>
      <c r="BW49" s="3">
        <v>3.7</v>
      </c>
      <c r="BY49" s="3">
        <v>1</v>
      </c>
      <c r="BZ49" s="3">
        <v>0</v>
      </c>
      <c r="CA49" s="3">
        <v>135</v>
      </c>
      <c r="CB49" s="3">
        <v>28</v>
      </c>
      <c r="CC49" s="4">
        <v>1.3</v>
      </c>
      <c r="CD49" s="28">
        <v>70</v>
      </c>
      <c r="CE49" s="8"/>
      <c r="CF49" s="8"/>
      <c r="CG49" s="3">
        <v>399</v>
      </c>
      <c r="CH49" s="3">
        <v>0</v>
      </c>
      <c r="CI49" s="3">
        <v>1</v>
      </c>
      <c r="CJ49" s="12">
        <v>916.38418079096039</v>
      </c>
      <c r="CK49" s="19">
        <f t="shared" si="34"/>
        <v>6.8204356880896206</v>
      </c>
      <c r="CL49" s="19">
        <f t="shared" si="18"/>
        <v>13.091202582728005</v>
      </c>
      <c r="CM49" s="5">
        <v>1628.7263151153088</v>
      </c>
      <c r="CN49" s="19">
        <f t="shared" si="35"/>
        <v>7.3955535865775639</v>
      </c>
      <c r="CP49" s="41">
        <v>40217</v>
      </c>
      <c r="CQ49" s="41"/>
      <c r="CR49" s="41"/>
      <c r="CS49" s="41"/>
      <c r="CT49" s="20"/>
      <c r="CU49" s="36">
        <v>44272</v>
      </c>
      <c r="CV49" s="36">
        <v>43850</v>
      </c>
      <c r="CW49" s="1">
        <f t="shared" si="36"/>
        <v>3633</v>
      </c>
      <c r="CX49" s="3">
        <v>1</v>
      </c>
      <c r="CY49" s="40">
        <v>43850</v>
      </c>
      <c r="CZ49" s="20">
        <f>(CY49-CP49)</f>
        <v>3633</v>
      </c>
      <c r="DA49" s="20">
        <v>1</v>
      </c>
      <c r="DB49" s="20">
        <v>3633</v>
      </c>
      <c r="DC49" s="3">
        <v>0</v>
      </c>
      <c r="DD49" s="3" t="s">
        <v>141</v>
      </c>
    </row>
    <row r="50" spans="1:117" s="10" customFormat="1" x14ac:dyDescent="0.25">
      <c r="A50" s="2">
        <v>2003</v>
      </c>
      <c r="B50" s="3">
        <v>57</v>
      </c>
      <c r="C50" s="3">
        <v>0</v>
      </c>
      <c r="D50" s="3">
        <v>0</v>
      </c>
      <c r="E50" s="3">
        <v>1</v>
      </c>
      <c r="F50" s="3">
        <v>1</v>
      </c>
      <c r="G50" s="3">
        <v>0</v>
      </c>
      <c r="H50" s="1">
        <v>1</v>
      </c>
      <c r="I50" s="3">
        <v>1</v>
      </c>
      <c r="J50" s="3">
        <v>3</v>
      </c>
      <c r="K50" s="3">
        <v>1</v>
      </c>
      <c r="L50" s="3">
        <v>0</v>
      </c>
      <c r="M50" s="3"/>
      <c r="N50" s="3">
        <v>1</v>
      </c>
      <c r="O50" s="3">
        <v>0</v>
      </c>
      <c r="P50" s="3">
        <v>1</v>
      </c>
      <c r="Q50" s="3"/>
      <c r="R50" s="3">
        <v>0</v>
      </c>
      <c r="S50" s="3">
        <v>0</v>
      </c>
      <c r="T50" s="3">
        <v>0</v>
      </c>
      <c r="U50" s="3">
        <v>0</v>
      </c>
      <c r="V50" s="3">
        <v>1</v>
      </c>
      <c r="W50" s="3">
        <v>0</v>
      </c>
      <c r="X50" s="3">
        <v>0</v>
      </c>
      <c r="Y50" s="3">
        <v>0</v>
      </c>
      <c r="Z50" s="3">
        <v>0</v>
      </c>
      <c r="AA50" s="3">
        <v>1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21.5</v>
      </c>
      <c r="AI50" s="4">
        <v>1.93</v>
      </c>
      <c r="AJ50" s="3">
        <v>114</v>
      </c>
      <c r="AK50" s="3">
        <v>77</v>
      </c>
      <c r="AL50" s="5">
        <f t="shared" si="19"/>
        <v>89.333333333333329</v>
      </c>
      <c r="AM50" s="3">
        <v>81</v>
      </c>
      <c r="AN50" s="3">
        <v>1</v>
      </c>
      <c r="AO50" s="3">
        <v>3</v>
      </c>
      <c r="AP50" s="3">
        <v>25</v>
      </c>
      <c r="AQ50" s="3">
        <v>10</v>
      </c>
      <c r="AR50" s="3">
        <v>15</v>
      </c>
      <c r="AS50" s="3">
        <f t="shared" si="20"/>
        <v>15</v>
      </c>
      <c r="AT50" s="7">
        <f t="shared" si="21"/>
        <v>5</v>
      </c>
      <c r="AU50" s="3">
        <v>9</v>
      </c>
      <c r="AV50" s="4">
        <v>5.3267999999999995</v>
      </c>
      <c r="AW50" s="3">
        <v>2.76</v>
      </c>
      <c r="AX50" s="19">
        <f t="shared" si="22"/>
        <v>0.54669623059866956</v>
      </c>
      <c r="AY50" s="7">
        <f t="shared" si="23"/>
        <v>1.1263798152737103</v>
      </c>
      <c r="AZ50" s="7">
        <f t="shared" si="24"/>
        <v>173.91304347826087</v>
      </c>
      <c r="BA50" s="7">
        <f t="shared" si="25"/>
        <v>2502.4154589371979</v>
      </c>
      <c r="BB50" s="7">
        <f t="shared" si="26"/>
        <v>65.762962962962959</v>
      </c>
      <c r="BC50" s="7">
        <f t="shared" si="27"/>
        <v>34.074074074074076</v>
      </c>
      <c r="BD50" s="7">
        <f t="shared" si="28"/>
        <v>37.227061728395064</v>
      </c>
      <c r="BE50" s="7">
        <f t="shared" si="29"/>
        <v>5.560888888888889</v>
      </c>
      <c r="BF50" s="19"/>
      <c r="BG50" s="19">
        <f t="shared" si="30"/>
        <v>0.22809191259292635</v>
      </c>
      <c r="BH50" s="19">
        <f t="shared" si="31"/>
        <v>0.38015318765487727</v>
      </c>
      <c r="BI50" s="19">
        <f t="shared" si="32"/>
        <v>4.3841975308641974</v>
      </c>
      <c r="BJ50" s="19">
        <f t="shared" si="33"/>
        <v>0.33333333333333331</v>
      </c>
      <c r="BK50" s="19"/>
      <c r="BL50" s="5">
        <v>0</v>
      </c>
      <c r="BM50" s="5"/>
      <c r="BN50" s="5"/>
      <c r="BO50" s="5"/>
      <c r="BP50" s="5"/>
      <c r="BQ50" s="3">
        <v>1</v>
      </c>
      <c r="BR50" s="3">
        <v>0</v>
      </c>
      <c r="BS50" s="3">
        <v>62.5</v>
      </c>
      <c r="BT50" s="3">
        <v>4.8</v>
      </c>
      <c r="BU50" s="3">
        <v>3.3</v>
      </c>
      <c r="BV50" s="3">
        <v>1</v>
      </c>
      <c r="BW50" s="3"/>
      <c r="BY50" s="3">
        <v>1</v>
      </c>
      <c r="BZ50" s="3">
        <v>0</v>
      </c>
      <c r="CA50" s="3">
        <v>140</v>
      </c>
      <c r="CB50" s="3">
        <v>23</v>
      </c>
      <c r="CC50" s="4">
        <v>1.2</v>
      </c>
      <c r="CD50" s="28">
        <v>90</v>
      </c>
      <c r="CE50" s="8"/>
      <c r="CF50" s="8"/>
      <c r="CG50" s="3">
        <v>860</v>
      </c>
      <c r="CH50" s="3">
        <v>1</v>
      </c>
      <c r="CI50" s="3">
        <v>2</v>
      </c>
      <c r="CJ50" s="12">
        <v>1109.0909090909092</v>
      </c>
      <c r="CK50" s="19">
        <f t="shared" si="34"/>
        <v>7.0112959579229779</v>
      </c>
      <c r="CL50" s="19">
        <f t="shared" si="18"/>
        <v>12.323232323232325</v>
      </c>
      <c r="CM50" s="5">
        <v>3764.3254646879909</v>
      </c>
      <c r="CN50" s="19">
        <f t="shared" si="35"/>
        <v>8.2333239647376022</v>
      </c>
      <c r="CP50" s="41">
        <v>40224</v>
      </c>
      <c r="CQ50" s="41"/>
      <c r="CR50" s="41"/>
      <c r="CS50" s="41"/>
      <c r="CT50" s="20"/>
      <c r="CU50" s="36">
        <v>44272</v>
      </c>
      <c r="CV50" s="36">
        <v>44085</v>
      </c>
      <c r="CW50" s="1">
        <f t="shared" si="36"/>
        <v>3861</v>
      </c>
      <c r="CX50" s="3">
        <v>0</v>
      </c>
      <c r="CY50" s="3"/>
      <c r="CZ50" s="3"/>
      <c r="DA50" s="3">
        <v>0</v>
      </c>
      <c r="DB50" s="3">
        <v>3861</v>
      </c>
      <c r="DC50" s="3">
        <v>0</v>
      </c>
      <c r="DD50" s="39" t="s">
        <v>139</v>
      </c>
    </row>
    <row r="51" spans="1:117" s="10" customFormat="1" x14ac:dyDescent="0.25">
      <c r="A51" s="2">
        <v>2004</v>
      </c>
      <c r="B51" s="3">
        <v>62</v>
      </c>
      <c r="C51" s="3">
        <v>0</v>
      </c>
      <c r="D51" s="3">
        <v>0</v>
      </c>
      <c r="E51" s="3">
        <v>1</v>
      </c>
      <c r="F51" s="3">
        <v>1</v>
      </c>
      <c r="G51" s="3">
        <v>1</v>
      </c>
      <c r="H51" s="1">
        <v>0</v>
      </c>
      <c r="I51" s="3">
        <v>1</v>
      </c>
      <c r="J51" s="3">
        <v>2</v>
      </c>
      <c r="K51" s="3">
        <v>0</v>
      </c>
      <c r="L51" s="3">
        <v>0</v>
      </c>
      <c r="M51" s="3"/>
      <c r="N51" s="3">
        <v>0</v>
      </c>
      <c r="O51" s="3">
        <v>0</v>
      </c>
      <c r="P51" s="3">
        <v>1</v>
      </c>
      <c r="Q51" s="3"/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1</v>
      </c>
      <c r="AA51" s="3">
        <v>0</v>
      </c>
      <c r="AB51" s="3">
        <v>0</v>
      </c>
      <c r="AC51" s="3">
        <v>1</v>
      </c>
      <c r="AD51" s="3">
        <v>0</v>
      </c>
      <c r="AE51" s="3">
        <v>1</v>
      </c>
      <c r="AF51" s="3">
        <v>0</v>
      </c>
      <c r="AG51" s="3">
        <v>0</v>
      </c>
      <c r="AH51" s="3">
        <v>38</v>
      </c>
      <c r="AI51" s="4">
        <v>2.4</v>
      </c>
      <c r="AJ51" s="3">
        <v>107</v>
      </c>
      <c r="AK51" s="3">
        <v>68</v>
      </c>
      <c r="AL51" s="5">
        <f t="shared" si="19"/>
        <v>81</v>
      </c>
      <c r="AM51" s="3">
        <v>60</v>
      </c>
      <c r="AN51" s="3">
        <v>1</v>
      </c>
      <c r="AO51" s="3">
        <v>15</v>
      </c>
      <c r="AP51" s="3">
        <v>37</v>
      </c>
      <c r="AQ51" s="3">
        <v>20</v>
      </c>
      <c r="AR51" s="3">
        <v>25</v>
      </c>
      <c r="AS51" s="3">
        <f t="shared" si="20"/>
        <v>17</v>
      </c>
      <c r="AT51" s="7">
        <f t="shared" si="21"/>
        <v>1.1333333333333333</v>
      </c>
      <c r="AU51" s="3">
        <v>21</v>
      </c>
      <c r="AV51" s="4">
        <v>4.4400000000000004</v>
      </c>
      <c r="AW51" s="3">
        <v>1.85</v>
      </c>
      <c r="AX51" s="19">
        <f t="shared" si="22"/>
        <v>0.33226164079822618</v>
      </c>
      <c r="AY51" s="7">
        <f t="shared" si="23"/>
        <v>0.9009009009009008</v>
      </c>
      <c r="AZ51" s="7">
        <f t="shared" si="24"/>
        <v>172.97297297297297</v>
      </c>
      <c r="BA51" s="7">
        <f t="shared" si="25"/>
        <v>2854.0540540540537</v>
      </c>
      <c r="BB51" s="7">
        <f t="shared" si="26"/>
        <v>74.000000000000014</v>
      </c>
      <c r="BC51" s="7">
        <f t="shared" si="27"/>
        <v>30.833333333333332</v>
      </c>
      <c r="BD51" s="7">
        <f t="shared" si="28"/>
        <v>25.16</v>
      </c>
      <c r="BE51" s="7">
        <f t="shared" si="29"/>
        <v>4.1933333333333325</v>
      </c>
      <c r="BF51" s="19">
        <v>1.36</v>
      </c>
      <c r="BG51" s="19">
        <f t="shared" si="30"/>
        <v>0.33783783783783777</v>
      </c>
      <c r="BH51" s="19">
        <f t="shared" si="31"/>
        <v>0.49999999999999989</v>
      </c>
      <c r="BI51" s="19">
        <f t="shared" si="32"/>
        <v>4.3529411764705888</v>
      </c>
      <c r="BJ51" s="19">
        <f t="shared" si="33"/>
        <v>0.7142857142857143</v>
      </c>
      <c r="BK51" s="19"/>
      <c r="BL51" s="5">
        <v>1</v>
      </c>
      <c r="BM51" s="5">
        <v>26</v>
      </c>
      <c r="BN51" s="5"/>
      <c r="BO51" s="5">
        <v>0</v>
      </c>
      <c r="BP51" s="5">
        <v>0</v>
      </c>
      <c r="BQ51" s="3">
        <v>1</v>
      </c>
      <c r="BR51" s="3">
        <v>0</v>
      </c>
      <c r="BS51" s="3">
        <v>17.5</v>
      </c>
      <c r="BT51" s="3">
        <v>6.2</v>
      </c>
      <c r="BU51" s="3">
        <v>5.6</v>
      </c>
      <c r="BV51" s="3">
        <v>1.3</v>
      </c>
      <c r="BW51" s="3"/>
      <c r="BY51" s="3">
        <v>1</v>
      </c>
      <c r="BZ51" s="3">
        <v>0</v>
      </c>
      <c r="CA51" s="3">
        <v>140</v>
      </c>
      <c r="CB51" s="3">
        <v>27</v>
      </c>
      <c r="CC51" s="4">
        <v>1.97</v>
      </c>
      <c r="CD51" s="28">
        <v>49</v>
      </c>
      <c r="CE51" s="8"/>
      <c r="CF51" s="8"/>
      <c r="CG51" s="3">
        <v>337.2</v>
      </c>
      <c r="CH51" s="3">
        <v>0</v>
      </c>
      <c r="CI51" s="3">
        <v>1</v>
      </c>
      <c r="CJ51" s="12">
        <v>2489.808917197452</v>
      </c>
      <c r="CK51" s="19">
        <f t="shared" si="34"/>
        <v>7.8199612464327384</v>
      </c>
      <c r="CL51" s="19">
        <f t="shared" si="18"/>
        <v>50.812426881580656</v>
      </c>
      <c r="CM51" s="5">
        <v>901.26268952488977</v>
      </c>
      <c r="CN51" s="19">
        <f t="shared" si="35"/>
        <v>6.8037967684166976</v>
      </c>
      <c r="CP51" s="41">
        <v>40231</v>
      </c>
      <c r="CQ51" s="41"/>
      <c r="CR51" s="41"/>
      <c r="CS51" s="41"/>
      <c r="CT51" s="20"/>
      <c r="CU51" s="36">
        <v>44272</v>
      </c>
      <c r="CV51" s="36">
        <v>41394</v>
      </c>
      <c r="CW51" s="1">
        <f t="shared" si="36"/>
        <v>1163</v>
      </c>
      <c r="CX51" s="3">
        <v>1</v>
      </c>
      <c r="CY51" s="40">
        <v>44210</v>
      </c>
      <c r="CZ51" s="20">
        <f>(CY51-CP51)</f>
        <v>3979</v>
      </c>
      <c r="DA51" s="20">
        <v>1</v>
      </c>
      <c r="DB51" s="20">
        <v>3979</v>
      </c>
      <c r="DC51" s="1">
        <v>1</v>
      </c>
      <c r="DD51" s="39" t="s">
        <v>141</v>
      </c>
    </row>
    <row r="52" spans="1:117" s="10" customFormat="1" x14ac:dyDescent="0.25">
      <c r="A52" s="2">
        <v>2005</v>
      </c>
      <c r="B52" s="3">
        <v>43</v>
      </c>
      <c r="C52" s="3">
        <v>1</v>
      </c>
      <c r="D52" s="3">
        <v>1</v>
      </c>
      <c r="E52" s="3">
        <v>0</v>
      </c>
      <c r="F52" s="3">
        <v>1</v>
      </c>
      <c r="G52" s="3">
        <v>1</v>
      </c>
      <c r="H52" s="1">
        <v>0</v>
      </c>
      <c r="I52" s="3">
        <v>1</v>
      </c>
      <c r="J52" s="3">
        <v>1</v>
      </c>
      <c r="K52" s="3">
        <v>0</v>
      </c>
      <c r="L52" s="3">
        <v>0</v>
      </c>
      <c r="M52" s="3"/>
      <c r="N52" s="3">
        <v>0</v>
      </c>
      <c r="O52" s="3">
        <v>0</v>
      </c>
      <c r="P52" s="3">
        <v>0</v>
      </c>
      <c r="Q52" s="3"/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0</v>
      </c>
      <c r="AE52" s="3">
        <v>1</v>
      </c>
      <c r="AF52" s="3">
        <v>0</v>
      </c>
      <c r="AG52" s="3">
        <v>0</v>
      </c>
      <c r="AH52" s="3">
        <v>36</v>
      </c>
      <c r="AI52" s="4">
        <v>2.19</v>
      </c>
      <c r="AJ52" s="3">
        <v>115</v>
      </c>
      <c r="AK52" s="3">
        <v>72</v>
      </c>
      <c r="AL52" s="5">
        <f t="shared" si="19"/>
        <v>86.333333333333329</v>
      </c>
      <c r="AM52" s="3">
        <v>75</v>
      </c>
      <c r="AN52" s="3">
        <v>3</v>
      </c>
      <c r="AO52" s="3">
        <v>2</v>
      </c>
      <c r="AP52" s="3">
        <v>26</v>
      </c>
      <c r="AQ52" s="3">
        <v>7</v>
      </c>
      <c r="AR52" s="3">
        <v>15</v>
      </c>
      <c r="AS52" s="3">
        <f t="shared" si="20"/>
        <v>19</v>
      </c>
      <c r="AT52" s="7">
        <f t="shared" si="21"/>
        <v>9.5</v>
      </c>
      <c r="AU52" s="3">
        <v>6</v>
      </c>
      <c r="AV52" s="4">
        <v>5.4749999999999996</v>
      </c>
      <c r="AW52" s="3">
        <v>2.5</v>
      </c>
      <c r="AX52" s="19">
        <f t="shared" si="22"/>
        <v>0.47856614929785657</v>
      </c>
      <c r="AY52" s="7">
        <f t="shared" si="23"/>
        <v>1.6438356164383563</v>
      </c>
      <c r="AZ52" s="7">
        <f t="shared" si="24"/>
        <v>288</v>
      </c>
      <c r="BA52" s="7">
        <f t="shared" si="25"/>
        <v>2698.6666666666665</v>
      </c>
      <c r="BB52" s="7">
        <f t="shared" si="26"/>
        <v>73</v>
      </c>
      <c r="BC52" s="7">
        <f t="shared" si="27"/>
        <v>33.333333333333336</v>
      </c>
      <c r="BD52" s="7">
        <f t="shared" si="28"/>
        <v>36.417777777777779</v>
      </c>
      <c r="BE52" s="7">
        <f t="shared" si="29"/>
        <v>5.8933333333333335</v>
      </c>
      <c r="BF52" s="19"/>
      <c r="BG52" s="19">
        <f t="shared" si="30"/>
        <v>0.20547945205479451</v>
      </c>
      <c r="BH52" s="19">
        <f t="shared" si="31"/>
        <v>0.35616438356164382</v>
      </c>
      <c r="BI52" s="19">
        <f t="shared" si="32"/>
        <v>3.8421052631578947</v>
      </c>
      <c r="BJ52" s="19">
        <f t="shared" si="33"/>
        <v>0.33333333333333331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3"/>
      <c r="BT52" s="3">
        <v>4.5</v>
      </c>
      <c r="BU52" s="3">
        <v>2.8</v>
      </c>
      <c r="BV52" s="3">
        <v>0.78</v>
      </c>
      <c r="BW52" s="3">
        <v>2.9</v>
      </c>
      <c r="BY52" s="3">
        <v>0</v>
      </c>
      <c r="BZ52" s="3">
        <v>0</v>
      </c>
      <c r="CA52" s="3">
        <v>136</v>
      </c>
      <c r="CB52" s="3">
        <v>19</v>
      </c>
      <c r="CC52" s="4">
        <v>1.2</v>
      </c>
      <c r="CD52" s="28">
        <v>59</v>
      </c>
      <c r="CE52" s="8"/>
      <c r="CF52" s="8"/>
      <c r="CG52" s="3"/>
      <c r="CH52" s="3"/>
      <c r="CI52" s="3"/>
      <c r="CJ52" s="12">
        <v>1318.5053380782917</v>
      </c>
      <c r="CK52" s="19">
        <f t="shared" si="34"/>
        <v>7.1842540543845326</v>
      </c>
      <c r="CL52" s="19">
        <f t="shared" si="18"/>
        <v>22.347548103021893</v>
      </c>
      <c r="CM52" s="5">
        <v>1639.3289918601492</v>
      </c>
      <c r="CN52" s="19">
        <f t="shared" si="35"/>
        <v>7.402042285788224</v>
      </c>
      <c r="CP52" s="41">
        <v>40232</v>
      </c>
      <c r="CQ52" s="41"/>
      <c r="CR52" s="41"/>
      <c r="CS52" s="41"/>
      <c r="CT52" s="20"/>
      <c r="CU52" s="36">
        <v>44272</v>
      </c>
      <c r="CV52" s="36">
        <v>41391</v>
      </c>
      <c r="CW52" s="1">
        <f t="shared" si="36"/>
        <v>1159</v>
      </c>
      <c r="CX52" s="3">
        <v>0</v>
      </c>
      <c r="CY52" s="3"/>
      <c r="CZ52" s="3"/>
      <c r="DA52" s="3">
        <v>0</v>
      </c>
      <c r="DB52" s="3">
        <v>1159</v>
      </c>
      <c r="DC52" s="3">
        <v>0</v>
      </c>
      <c r="DD52" s="3" t="s">
        <v>142</v>
      </c>
    </row>
    <row r="53" spans="1:117" s="10" customFormat="1" x14ac:dyDescent="0.25">
      <c r="A53" s="2">
        <v>2006</v>
      </c>
      <c r="B53" s="3">
        <v>62</v>
      </c>
      <c r="C53" s="3">
        <v>0</v>
      </c>
      <c r="D53" s="3">
        <v>1</v>
      </c>
      <c r="E53" s="3">
        <v>1</v>
      </c>
      <c r="F53" s="3">
        <v>2</v>
      </c>
      <c r="G53" s="3">
        <v>0</v>
      </c>
      <c r="H53" s="1">
        <v>1</v>
      </c>
      <c r="I53" s="3">
        <v>1</v>
      </c>
      <c r="J53" s="3">
        <v>2</v>
      </c>
      <c r="K53" s="3">
        <v>1</v>
      </c>
      <c r="L53" s="3">
        <v>1</v>
      </c>
      <c r="M53" s="3"/>
      <c r="N53" s="3">
        <v>1</v>
      </c>
      <c r="O53" s="3">
        <v>0</v>
      </c>
      <c r="P53" s="3">
        <v>0</v>
      </c>
      <c r="Q53" s="3"/>
      <c r="R53" s="3">
        <v>0</v>
      </c>
      <c r="S53" s="3">
        <v>0</v>
      </c>
      <c r="T53" s="3">
        <v>1</v>
      </c>
      <c r="U53" s="3">
        <v>0</v>
      </c>
      <c r="V53" s="3">
        <v>1</v>
      </c>
      <c r="W53" s="3">
        <v>0</v>
      </c>
      <c r="X53" s="3">
        <v>0</v>
      </c>
      <c r="Y53" s="3">
        <v>0</v>
      </c>
      <c r="Z53" s="3">
        <v>1</v>
      </c>
      <c r="AA53" s="3">
        <v>0</v>
      </c>
      <c r="AB53" s="3">
        <v>0</v>
      </c>
      <c r="AC53" s="3">
        <v>0</v>
      </c>
      <c r="AD53" s="3">
        <v>0</v>
      </c>
      <c r="AE53" s="3">
        <v>1</v>
      </c>
      <c r="AF53" s="3">
        <v>0</v>
      </c>
      <c r="AG53" s="3">
        <v>2</v>
      </c>
      <c r="AH53" s="3">
        <v>23.5</v>
      </c>
      <c r="AI53" s="4">
        <v>1.71</v>
      </c>
      <c r="AJ53" s="3">
        <v>137</v>
      </c>
      <c r="AK53" s="3">
        <v>64</v>
      </c>
      <c r="AL53" s="5">
        <f t="shared" si="19"/>
        <v>88.333333333333329</v>
      </c>
      <c r="AM53" s="3">
        <v>69</v>
      </c>
      <c r="AN53" s="3">
        <v>1</v>
      </c>
      <c r="AO53" s="3">
        <v>4</v>
      </c>
      <c r="AP53" s="3">
        <v>25</v>
      </c>
      <c r="AQ53" s="3">
        <v>10</v>
      </c>
      <c r="AR53" s="3">
        <v>15</v>
      </c>
      <c r="AS53" s="3">
        <f t="shared" si="20"/>
        <v>15</v>
      </c>
      <c r="AT53" s="7">
        <f t="shared" si="21"/>
        <v>3.75</v>
      </c>
      <c r="AU53" s="3">
        <v>8</v>
      </c>
      <c r="AV53" s="4">
        <v>4.1040000000000001</v>
      </c>
      <c r="AW53" s="3">
        <v>2.4</v>
      </c>
      <c r="AX53" s="19">
        <f t="shared" si="22"/>
        <v>0.47006651884700656</v>
      </c>
      <c r="AY53" s="7">
        <f t="shared" si="23"/>
        <v>1.7056530214424952</v>
      </c>
      <c r="AZ53" s="7">
        <f t="shared" si="24"/>
        <v>233.33333333333334</v>
      </c>
      <c r="BA53" s="7">
        <f t="shared" si="25"/>
        <v>2811.1111111111109</v>
      </c>
      <c r="BB53" s="7">
        <f t="shared" si="26"/>
        <v>59.478260869565219</v>
      </c>
      <c r="BC53" s="7">
        <f t="shared" si="27"/>
        <v>34.782608695652172</v>
      </c>
      <c r="BD53" s="7">
        <f t="shared" si="28"/>
        <v>38.001159420289852</v>
      </c>
      <c r="BE53" s="7">
        <f t="shared" si="29"/>
        <v>5.2034782608695647</v>
      </c>
      <c r="BF53" s="19"/>
      <c r="BG53" s="19">
        <f t="shared" si="30"/>
        <v>0.25219298245614036</v>
      </c>
      <c r="BH53" s="19">
        <f t="shared" si="31"/>
        <v>0.4203216374269006</v>
      </c>
      <c r="BI53" s="19">
        <f t="shared" si="32"/>
        <v>3.965217391304348</v>
      </c>
      <c r="BJ53" s="19">
        <f t="shared" si="33"/>
        <v>0.5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>
        <v>62.5</v>
      </c>
      <c r="BT53" s="3">
        <v>4</v>
      </c>
      <c r="BU53" s="3">
        <v>2.2999999999999998</v>
      </c>
      <c r="BV53" s="3">
        <v>1.2</v>
      </c>
      <c r="BW53" s="3"/>
      <c r="BY53" s="3">
        <v>1</v>
      </c>
      <c r="BZ53" s="3">
        <v>1</v>
      </c>
      <c r="CA53" s="3">
        <v>132</v>
      </c>
      <c r="CB53" s="3">
        <v>31</v>
      </c>
      <c r="CC53" s="4">
        <v>1.8</v>
      </c>
      <c r="CD53" s="28">
        <v>28</v>
      </c>
      <c r="CE53" s="8"/>
      <c r="CF53" s="8"/>
      <c r="CG53" s="3">
        <v>2196</v>
      </c>
      <c r="CH53" s="3">
        <v>1</v>
      </c>
      <c r="CI53" s="3">
        <v>2</v>
      </c>
      <c r="CJ53" s="12">
        <v>1157.6923076923076</v>
      </c>
      <c r="CK53" s="19">
        <f t="shared" si="34"/>
        <v>7.0541839127154846</v>
      </c>
      <c r="CL53" s="19">
        <f t="shared" si="18"/>
        <v>41.346153846153847</v>
      </c>
      <c r="CM53" s="5">
        <v>10897.356430003359</v>
      </c>
      <c r="CN53" s="19">
        <f t="shared" si="35"/>
        <v>9.2962755094447438</v>
      </c>
      <c r="CP53" s="41">
        <v>40238</v>
      </c>
      <c r="CQ53" s="41"/>
      <c r="CR53" s="41"/>
      <c r="CS53" s="41"/>
      <c r="CT53" s="20"/>
      <c r="CU53" s="36">
        <v>44272</v>
      </c>
      <c r="CV53" s="36">
        <v>40777</v>
      </c>
      <c r="CW53" s="1">
        <f t="shared" si="36"/>
        <v>539</v>
      </c>
      <c r="CX53" s="3">
        <v>1</v>
      </c>
      <c r="CY53" s="36">
        <v>40777</v>
      </c>
      <c r="CZ53" s="20">
        <f>(CY53-CP53)</f>
        <v>539</v>
      </c>
      <c r="DA53" s="20">
        <v>1</v>
      </c>
      <c r="DB53" s="20">
        <v>539</v>
      </c>
      <c r="DC53" s="3">
        <v>0</v>
      </c>
      <c r="DD53" s="3" t="s">
        <v>141</v>
      </c>
    </row>
    <row r="54" spans="1:117" s="10" customFormat="1" x14ac:dyDescent="0.25">
      <c r="A54" s="2">
        <v>2007</v>
      </c>
      <c r="B54" s="3">
        <v>41</v>
      </c>
      <c r="C54" s="3">
        <v>1</v>
      </c>
      <c r="D54" s="3">
        <v>0</v>
      </c>
      <c r="E54" s="3">
        <v>0</v>
      </c>
      <c r="F54" s="3">
        <v>1</v>
      </c>
      <c r="G54" s="3">
        <v>1</v>
      </c>
      <c r="H54" s="1">
        <v>0</v>
      </c>
      <c r="I54" s="3">
        <v>1</v>
      </c>
      <c r="J54" s="3">
        <v>1</v>
      </c>
      <c r="K54" s="3">
        <v>1</v>
      </c>
      <c r="L54" s="3">
        <v>1</v>
      </c>
      <c r="M54" s="3"/>
      <c r="N54" s="3">
        <v>0</v>
      </c>
      <c r="O54" s="3">
        <v>0</v>
      </c>
      <c r="P54" s="3">
        <v>0</v>
      </c>
      <c r="Q54" s="3"/>
      <c r="R54" s="3">
        <v>0</v>
      </c>
      <c r="S54" s="3">
        <v>0</v>
      </c>
      <c r="T54" s="3">
        <v>0</v>
      </c>
      <c r="U54" s="3">
        <v>0</v>
      </c>
      <c r="V54" s="3">
        <v>1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1</v>
      </c>
      <c r="AC54" s="3">
        <v>1</v>
      </c>
      <c r="AD54" s="3">
        <v>0</v>
      </c>
      <c r="AE54" s="3">
        <v>1</v>
      </c>
      <c r="AF54" s="3">
        <v>0</v>
      </c>
      <c r="AG54" s="3">
        <v>0</v>
      </c>
      <c r="AH54" s="3">
        <v>36.799999999999997</v>
      </c>
      <c r="AI54" s="4">
        <v>2.38</v>
      </c>
      <c r="AJ54" s="3">
        <v>131</v>
      </c>
      <c r="AK54" s="3">
        <v>74</v>
      </c>
      <c r="AL54" s="5">
        <f t="shared" si="19"/>
        <v>93</v>
      </c>
      <c r="AM54" s="3">
        <v>97</v>
      </c>
      <c r="AN54" s="3">
        <v>1</v>
      </c>
      <c r="AO54" s="3">
        <v>3</v>
      </c>
      <c r="AP54" s="3">
        <v>35</v>
      </c>
      <c r="AQ54" s="3">
        <v>13</v>
      </c>
      <c r="AR54" s="3">
        <v>20</v>
      </c>
      <c r="AS54" s="3">
        <f t="shared" si="20"/>
        <v>22</v>
      </c>
      <c r="AT54" s="7">
        <f t="shared" si="21"/>
        <v>7.333333333333333</v>
      </c>
      <c r="AU54" s="3">
        <v>13</v>
      </c>
      <c r="AV54" s="4">
        <v>9.2343999999999991</v>
      </c>
      <c r="AW54" s="3">
        <v>3.88</v>
      </c>
      <c r="AX54" s="19">
        <f t="shared" si="22"/>
        <v>0.80008869179600883</v>
      </c>
      <c r="AY54" s="7">
        <f t="shared" si="23"/>
        <v>0.75803517283201949</v>
      </c>
      <c r="AZ54" s="7">
        <f t="shared" si="24"/>
        <v>144.32989690721649</v>
      </c>
      <c r="BA54" s="7">
        <f t="shared" si="25"/>
        <v>1855.6701030927836</v>
      </c>
      <c r="BB54" s="7">
        <f t="shared" si="26"/>
        <v>95.199999999999989</v>
      </c>
      <c r="BC54" s="7">
        <f t="shared" si="27"/>
        <v>40</v>
      </c>
      <c r="BD54" s="7">
        <f t="shared" si="28"/>
        <v>43.519999999999996</v>
      </c>
      <c r="BE54" s="7">
        <f t="shared" si="29"/>
        <v>9.2479999999999993</v>
      </c>
      <c r="BF54" s="19"/>
      <c r="BG54" s="19">
        <f t="shared" si="30"/>
        <v>0.21008403361344541</v>
      </c>
      <c r="BH54" s="19">
        <f t="shared" si="31"/>
        <v>0.36764705882352944</v>
      </c>
      <c r="BI54" s="19">
        <f t="shared" si="32"/>
        <v>4.3272727272727272</v>
      </c>
      <c r="BJ54" s="19">
        <f t="shared" si="33"/>
        <v>0.23076923076923078</v>
      </c>
      <c r="BK54" s="19"/>
      <c r="BL54" s="5">
        <v>0</v>
      </c>
      <c r="BM54" s="5"/>
      <c r="BN54" s="5"/>
      <c r="BO54" s="5"/>
      <c r="BP54" s="5"/>
      <c r="BQ54" s="3">
        <v>1</v>
      </c>
      <c r="BR54" s="3">
        <v>0</v>
      </c>
      <c r="BS54" s="3">
        <v>67.5</v>
      </c>
      <c r="BT54" s="3">
        <v>4.9000000000000004</v>
      </c>
      <c r="BU54" s="3">
        <v>3.8</v>
      </c>
      <c r="BV54" s="3">
        <v>1.1000000000000001</v>
      </c>
      <c r="BW54" s="3">
        <v>5.2</v>
      </c>
      <c r="BY54" s="3">
        <v>1</v>
      </c>
      <c r="BZ54" s="3">
        <v>1</v>
      </c>
      <c r="CA54" s="3">
        <v>142</v>
      </c>
      <c r="CB54" s="3">
        <v>28</v>
      </c>
      <c r="CC54" s="4">
        <v>2</v>
      </c>
      <c r="CD54" s="28">
        <v>45</v>
      </c>
      <c r="CE54" s="8"/>
      <c r="CF54" s="8"/>
      <c r="CG54" s="3">
        <v>50</v>
      </c>
      <c r="CH54" s="3">
        <v>0</v>
      </c>
      <c r="CI54" s="3">
        <v>1</v>
      </c>
      <c r="CJ54" s="12">
        <v>332.38636363636363</v>
      </c>
      <c r="CK54" s="19">
        <f t="shared" si="34"/>
        <v>5.8062980381817964</v>
      </c>
      <c r="CL54" s="19">
        <f t="shared" si="18"/>
        <v>7.3863636363636358</v>
      </c>
      <c r="CM54" s="5">
        <v>1337.2336203378434</v>
      </c>
      <c r="CN54" s="19">
        <f t="shared" si="35"/>
        <v>7.1983582965704747</v>
      </c>
      <c r="CP54" s="41">
        <v>40245</v>
      </c>
      <c r="CQ54" s="41"/>
      <c r="CR54" s="41"/>
      <c r="CS54" s="41"/>
      <c r="CT54" s="20"/>
      <c r="CU54" s="36">
        <v>44272</v>
      </c>
      <c r="CV54" s="36">
        <v>43723</v>
      </c>
      <c r="CW54" s="1">
        <f t="shared" si="36"/>
        <v>3478</v>
      </c>
      <c r="CX54" s="3">
        <v>0</v>
      </c>
      <c r="CY54" s="3"/>
      <c r="CZ54" s="3"/>
      <c r="DA54" s="3">
        <v>0</v>
      </c>
      <c r="DB54" s="3">
        <v>3478</v>
      </c>
      <c r="DC54" s="3">
        <v>0</v>
      </c>
      <c r="DD54" s="3"/>
    </row>
    <row r="55" spans="1:117" s="10" customFormat="1" x14ac:dyDescent="0.25">
      <c r="A55" s="2">
        <v>2008</v>
      </c>
      <c r="B55" s="3">
        <v>65</v>
      </c>
      <c r="C55" s="3">
        <v>0</v>
      </c>
      <c r="D55" s="3">
        <v>0</v>
      </c>
      <c r="E55" s="3">
        <v>1</v>
      </c>
      <c r="F55" s="3">
        <v>1</v>
      </c>
      <c r="G55" s="3">
        <v>1</v>
      </c>
      <c r="H55" s="1">
        <v>0</v>
      </c>
      <c r="I55" s="3">
        <v>1</v>
      </c>
      <c r="J55" s="3">
        <v>2</v>
      </c>
      <c r="K55" s="3">
        <v>1</v>
      </c>
      <c r="L55" s="3">
        <v>0</v>
      </c>
      <c r="M55" s="3"/>
      <c r="N55" s="3">
        <v>0</v>
      </c>
      <c r="O55" s="3">
        <v>0</v>
      </c>
      <c r="P55" s="3">
        <v>1</v>
      </c>
      <c r="Q55" s="3">
        <v>1</v>
      </c>
      <c r="R55" s="3">
        <v>0</v>
      </c>
      <c r="S55" s="3">
        <v>0</v>
      </c>
      <c r="T55" s="3">
        <v>1</v>
      </c>
      <c r="U55" s="3">
        <v>0</v>
      </c>
      <c r="V55" s="3">
        <v>0</v>
      </c>
      <c r="W55" s="3">
        <v>1</v>
      </c>
      <c r="X55" s="3">
        <v>0</v>
      </c>
      <c r="Y55" s="3">
        <v>1</v>
      </c>
      <c r="Z55" s="3">
        <v>1</v>
      </c>
      <c r="AA55" s="3">
        <v>0</v>
      </c>
      <c r="AB55" s="3">
        <v>0</v>
      </c>
      <c r="AC55" s="3">
        <v>1</v>
      </c>
      <c r="AD55" s="3">
        <v>0</v>
      </c>
      <c r="AE55" s="3">
        <v>1</v>
      </c>
      <c r="AF55" s="3">
        <v>0</v>
      </c>
      <c r="AG55" s="3">
        <v>0</v>
      </c>
      <c r="AH55" s="3">
        <v>28</v>
      </c>
      <c r="AI55" s="4">
        <v>2.15</v>
      </c>
      <c r="AJ55" s="3">
        <v>98</v>
      </c>
      <c r="AK55" s="3">
        <v>76</v>
      </c>
      <c r="AL55" s="5">
        <f t="shared" si="19"/>
        <v>83.333333333333329</v>
      </c>
      <c r="AM55" s="3">
        <v>78</v>
      </c>
      <c r="AN55" s="3">
        <v>3</v>
      </c>
      <c r="AO55" s="3">
        <v>6</v>
      </c>
      <c r="AP55" s="3">
        <v>27</v>
      </c>
      <c r="AQ55" s="3">
        <v>10</v>
      </c>
      <c r="AR55" s="3">
        <v>17</v>
      </c>
      <c r="AS55" s="3">
        <f t="shared" si="20"/>
        <v>17</v>
      </c>
      <c r="AT55" s="7">
        <f t="shared" si="21"/>
        <v>2.8333333333333335</v>
      </c>
      <c r="AU55" s="3">
        <v>9</v>
      </c>
      <c r="AV55" s="4">
        <v>3.0314999999999999</v>
      </c>
      <c r="AW55" s="3">
        <v>1.41</v>
      </c>
      <c r="AX55" s="19">
        <f t="shared" si="22"/>
        <v>0.26053215077605318</v>
      </c>
      <c r="AY55" s="7">
        <f t="shared" si="23"/>
        <v>2.6389576117433613</v>
      </c>
      <c r="AZ55" s="7">
        <f t="shared" si="24"/>
        <v>453.90070921985819</v>
      </c>
      <c r="BA55" s="7">
        <f t="shared" si="25"/>
        <v>4387.706855791962</v>
      </c>
      <c r="BB55" s="7">
        <f t="shared" si="26"/>
        <v>38.865384615384613</v>
      </c>
      <c r="BC55" s="7">
        <f t="shared" si="27"/>
        <v>18.076923076923077</v>
      </c>
      <c r="BD55" s="7">
        <f t="shared" si="28"/>
        <v>18.274564102564099</v>
      </c>
      <c r="BE55" s="7">
        <f t="shared" si="29"/>
        <v>2.7043076923076921</v>
      </c>
      <c r="BF55" s="19"/>
      <c r="BG55" s="19">
        <f t="shared" si="30"/>
        <v>0.43740722414646216</v>
      </c>
      <c r="BH55" s="19">
        <f t="shared" si="31"/>
        <v>0.69470559129143994</v>
      </c>
      <c r="BI55" s="19">
        <f t="shared" si="32"/>
        <v>2.2861990950226243</v>
      </c>
      <c r="BJ55" s="19">
        <f t="shared" si="33"/>
        <v>0.66666666666666663</v>
      </c>
      <c r="BK55" s="19"/>
      <c r="BL55" s="5">
        <v>0</v>
      </c>
      <c r="BM55" s="5"/>
      <c r="BN55" s="5"/>
      <c r="BO55" s="5"/>
      <c r="BP55" s="5"/>
      <c r="BQ55" s="3">
        <v>1</v>
      </c>
      <c r="BR55" s="3">
        <v>0</v>
      </c>
      <c r="BS55" s="3"/>
      <c r="BT55" s="3"/>
      <c r="BU55" s="3"/>
      <c r="BV55" s="3"/>
      <c r="BW55" s="3">
        <v>4.2</v>
      </c>
      <c r="BY55" s="3">
        <v>1</v>
      </c>
      <c r="BZ55" s="3">
        <v>0</v>
      </c>
      <c r="CA55" s="3">
        <v>139</v>
      </c>
      <c r="CB55" s="3">
        <v>20</v>
      </c>
      <c r="CC55" s="4">
        <v>1.1000000000000001</v>
      </c>
      <c r="CD55" s="28">
        <v>87</v>
      </c>
      <c r="CE55" s="8"/>
      <c r="CF55" s="8"/>
      <c r="CG55" s="3">
        <v>1679</v>
      </c>
      <c r="CH55" s="3">
        <v>1</v>
      </c>
      <c r="CI55" s="3">
        <v>2</v>
      </c>
      <c r="CJ55" s="12">
        <v>472.17391304347825</v>
      </c>
      <c r="CK55" s="19">
        <f t="shared" si="34"/>
        <v>6.1573473775587768</v>
      </c>
      <c r="CL55" s="19">
        <f t="shared" si="18"/>
        <v>5.4272863568215888</v>
      </c>
      <c r="CM55" s="5">
        <v>2463.0543542197324</v>
      </c>
      <c r="CN55" s="19">
        <f t="shared" si="35"/>
        <v>7.8091574661757504</v>
      </c>
      <c r="CP55" s="41">
        <v>40246</v>
      </c>
      <c r="CQ55" s="41"/>
      <c r="CR55" s="41"/>
      <c r="CS55" s="41"/>
      <c r="CT55" s="20"/>
      <c r="CU55" s="36">
        <v>44272</v>
      </c>
      <c r="CV55" s="36">
        <v>44239</v>
      </c>
      <c r="CW55" s="1">
        <f t="shared" si="36"/>
        <v>3993</v>
      </c>
      <c r="CX55" s="3">
        <v>0</v>
      </c>
      <c r="CY55" s="3"/>
      <c r="CZ55" s="3"/>
      <c r="DA55" s="3">
        <v>0</v>
      </c>
      <c r="DB55" s="3">
        <v>3993</v>
      </c>
      <c r="DC55" s="3">
        <v>0</v>
      </c>
      <c r="DD55" s="3"/>
    </row>
    <row r="56" spans="1:117" s="10" customFormat="1" x14ac:dyDescent="0.25">
      <c r="A56" s="2">
        <v>2009</v>
      </c>
      <c r="B56" s="3">
        <v>35</v>
      </c>
      <c r="C56" s="3">
        <v>0</v>
      </c>
      <c r="D56" s="3">
        <v>1</v>
      </c>
      <c r="E56" s="3">
        <v>1</v>
      </c>
      <c r="F56" s="3">
        <v>1</v>
      </c>
      <c r="G56" s="3">
        <v>1</v>
      </c>
      <c r="H56" s="1">
        <v>0</v>
      </c>
      <c r="I56" s="3">
        <v>1</v>
      </c>
      <c r="J56" s="3">
        <v>2</v>
      </c>
      <c r="K56" s="3">
        <v>0</v>
      </c>
      <c r="L56" s="3">
        <v>1</v>
      </c>
      <c r="M56" s="3"/>
      <c r="N56" s="3">
        <v>0</v>
      </c>
      <c r="O56" s="3">
        <v>0</v>
      </c>
      <c r="P56" s="3">
        <v>0</v>
      </c>
      <c r="Q56" s="3"/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0</v>
      </c>
      <c r="AE56" s="3">
        <v>1</v>
      </c>
      <c r="AF56" s="3">
        <v>0</v>
      </c>
      <c r="AG56" s="3">
        <v>0</v>
      </c>
      <c r="AH56" s="3">
        <v>22</v>
      </c>
      <c r="AI56" s="4">
        <v>1.7</v>
      </c>
      <c r="AJ56" s="3">
        <v>136</v>
      </c>
      <c r="AK56" s="3">
        <v>88</v>
      </c>
      <c r="AL56" s="5">
        <f t="shared" si="19"/>
        <v>104</v>
      </c>
      <c r="AM56" s="3">
        <v>101</v>
      </c>
      <c r="AN56" s="3">
        <v>1</v>
      </c>
      <c r="AO56" s="3">
        <v>7</v>
      </c>
      <c r="AP56" s="3">
        <v>22</v>
      </c>
      <c r="AQ56" s="3">
        <v>8</v>
      </c>
      <c r="AR56" s="3">
        <v>16</v>
      </c>
      <c r="AS56" s="3">
        <f t="shared" si="20"/>
        <v>14</v>
      </c>
      <c r="AT56" s="7">
        <f t="shared" si="21"/>
        <v>2</v>
      </c>
      <c r="AU56" s="3">
        <v>10</v>
      </c>
      <c r="AV56" s="4">
        <v>4.5049999999999999</v>
      </c>
      <c r="AW56" s="3">
        <v>2.65</v>
      </c>
      <c r="AX56" s="19">
        <f t="shared" si="22"/>
        <v>0.61108647450110853</v>
      </c>
      <c r="AY56" s="7">
        <f t="shared" si="23"/>
        <v>1.3318534961154274</v>
      </c>
      <c r="AZ56" s="7">
        <f t="shared" si="24"/>
        <v>181.13207547169813</v>
      </c>
      <c r="BA56" s="7">
        <f t="shared" si="25"/>
        <v>2928.3018867924529</v>
      </c>
      <c r="BB56" s="7">
        <f t="shared" si="26"/>
        <v>44.603960396039604</v>
      </c>
      <c r="BC56" s="7">
        <f t="shared" si="27"/>
        <v>26.237623762376238</v>
      </c>
      <c r="BD56" s="7">
        <f t="shared" si="28"/>
        <v>33.542178217821778</v>
      </c>
      <c r="BE56" s="7">
        <f t="shared" si="29"/>
        <v>3.2114851485148512</v>
      </c>
      <c r="BF56" s="19"/>
      <c r="BG56" s="19">
        <f t="shared" si="30"/>
        <v>0.35871254162042177</v>
      </c>
      <c r="BH56" s="19">
        <f t="shared" si="31"/>
        <v>0.4932297447280799</v>
      </c>
      <c r="BI56" s="19">
        <f t="shared" si="32"/>
        <v>3.185997171145686</v>
      </c>
      <c r="BJ56" s="19">
        <f t="shared" si="33"/>
        <v>0.7</v>
      </c>
      <c r="BK56" s="19"/>
      <c r="BL56" s="5">
        <v>0</v>
      </c>
      <c r="BM56" s="5"/>
      <c r="BN56" s="5"/>
      <c r="BO56" s="5"/>
      <c r="BP56" s="5"/>
      <c r="BQ56" s="3">
        <v>1</v>
      </c>
      <c r="BR56" s="3">
        <v>0</v>
      </c>
      <c r="BS56" s="3">
        <v>40</v>
      </c>
      <c r="BT56" s="3">
        <v>4.5</v>
      </c>
      <c r="BU56" s="3">
        <v>3</v>
      </c>
      <c r="BV56" s="3">
        <v>1.1000000000000001</v>
      </c>
      <c r="BW56" s="3"/>
      <c r="BY56" s="3">
        <v>1</v>
      </c>
      <c r="BZ56" s="3">
        <v>1</v>
      </c>
      <c r="CA56" s="3">
        <v>142</v>
      </c>
      <c r="CB56" s="3">
        <v>19</v>
      </c>
      <c r="CC56" s="4">
        <v>1.1000000000000001</v>
      </c>
      <c r="CD56" s="28">
        <v>56</v>
      </c>
      <c r="CE56" s="8"/>
      <c r="CF56" s="8"/>
      <c r="CG56" s="3">
        <v>442</v>
      </c>
      <c r="CH56" s="3">
        <v>0</v>
      </c>
      <c r="CI56" s="3">
        <v>1</v>
      </c>
      <c r="CJ56" s="12">
        <v>541.4860681114551</v>
      </c>
      <c r="CK56" s="19">
        <f t="shared" si="34"/>
        <v>6.2943173377840367</v>
      </c>
      <c r="CL56" s="19">
        <f t="shared" si="18"/>
        <v>9.6693940734188413</v>
      </c>
      <c r="CM56" s="5">
        <v>927.15472476583966</v>
      </c>
      <c r="CN56" s="19">
        <f t="shared" si="35"/>
        <v>6.8321204607705885</v>
      </c>
      <c r="CP56" s="41">
        <v>40252</v>
      </c>
      <c r="CQ56" s="41"/>
      <c r="CR56" s="41"/>
      <c r="CS56" s="41"/>
      <c r="CT56" s="20"/>
      <c r="CU56" s="36">
        <v>44272</v>
      </c>
      <c r="CV56" s="36">
        <v>44260</v>
      </c>
      <c r="CW56" s="1">
        <f t="shared" si="36"/>
        <v>4008</v>
      </c>
      <c r="CX56" s="3">
        <v>0</v>
      </c>
      <c r="CY56" s="3"/>
      <c r="CZ56" s="3"/>
      <c r="DA56" s="3">
        <v>0</v>
      </c>
      <c r="DB56" s="3">
        <v>4008</v>
      </c>
      <c r="DC56" s="3">
        <v>0</v>
      </c>
      <c r="DD56" s="3"/>
    </row>
    <row r="57" spans="1:117" s="10" customFormat="1" x14ac:dyDescent="0.25">
      <c r="A57" s="2">
        <v>2011</v>
      </c>
      <c r="B57" s="3">
        <v>49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1</v>
      </c>
      <c r="J57" s="3">
        <v>2</v>
      </c>
      <c r="K57" s="3">
        <v>0</v>
      </c>
      <c r="L57" s="3">
        <v>1</v>
      </c>
      <c r="M57" s="3"/>
      <c r="N57" s="3">
        <v>1</v>
      </c>
      <c r="O57" s="3">
        <v>0</v>
      </c>
      <c r="P57" s="3">
        <v>1</v>
      </c>
      <c r="Q57" s="3"/>
      <c r="R57" s="3">
        <v>1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1</v>
      </c>
      <c r="AB57" s="3">
        <v>1</v>
      </c>
      <c r="AC57" s="3">
        <v>1</v>
      </c>
      <c r="AD57" s="3">
        <v>0</v>
      </c>
      <c r="AE57" s="3">
        <v>1</v>
      </c>
      <c r="AF57" s="3">
        <v>0</v>
      </c>
      <c r="AG57" s="3">
        <v>2</v>
      </c>
      <c r="AH57" s="3">
        <v>35.4</v>
      </c>
      <c r="AI57" s="4">
        <v>2.23</v>
      </c>
      <c r="AJ57" s="3">
        <v>150</v>
      </c>
      <c r="AK57" s="3">
        <v>84</v>
      </c>
      <c r="AL57" s="5">
        <f t="shared" si="19"/>
        <v>106</v>
      </c>
      <c r="AM57" s="3">
        <v>66</v>
      </c>
      <c r="AN57" s="3">
        <v>1</v>
      </c>
      <c r="AO57" s="3">
        <v>5</v>
      </c>
      <c r="AP57" s="3">
        <v>38</v>
      </c>
      <c r="AQ57" s="3">
        <v>14</v>
      </c>
      <c r="AR57" s="3">
        <v>25</v>
      </c>
      <c r="AS57" s="3">
        <f t="shared" si="20"/>
        <v>24</v>
      </c>
      <c r="AT57" s="7">
        <f t="shared" si="21"/>
        <v>4.8</v>
      </c>
      <c r="AU57" s="3">
        <v>16</v>
      </c>
      <c r="AV57" s="4">
        <v>4.9060000000000006</v>
      </c>
      <c r="AW57" s="3">
        <v>2.2000000000000002</v>
      </c>
      <c r="AX57" s="19">
        <f t="shared" si="22"/>
        <v>0.51707317073170733</v>
      </c>
      <c r="AY57" s="7">
        <f t="shared" si="23"/>
        <v>1.8344883815735831</v>
      </c>
      <c r="AZ57" s="7">
        <f t="shared" si="24"/>
        <v>327.27272727272725</v>
      </c>
      <c r="BA57" s="7">
        <f t="shared" si="25"/>
        <v>3672.7272727272725</v>
      </c>
      <c r="BB57" s="7">
        <f t="shared" si="26"/>
        <v>74.333333333333343</v>
      </c>
      <c r="BC57" s="7">
        <f t="shared" si="27"/>
        <v>33.333333333333336</v>
      </c>
      <c r="BD57" s="7">
        <f t="shared" si="28"/>
        <v>40.799999999999997</v>
      </c>
      <c r="BE57" s="7">
        <f t="shared" si="29"/>
        <v>9.0666666666666664</v>
      </c>
      <c r="BF57" s="19"/>
      <c r="BG57" s="19">
        <f t="shared" si="30"/>
        <v>0.33632286995515692</v>
      </c>
      <c r="BH57" s="19">
        <f t="shared" si="31"/>
        <v>0.51121076233183849</v>
      </c>
      <c r="BI57" s="19">
        <f t="shared" si="32"/>
        <v>3.0972222222222228</v>
      </c>
      <c r="BJ57" s="19">
        <f t="shared" si="33"/>
        <v>0.3125</v>
      </c>
      <c r="BK57" s="19"/>
      <c r="BL57" s="5">
        <v>0</v>
      </c>
      <c r="BM57" s="5"/>
      <c r="BN57" s="5"/>
      <c r="BO57" s="5"/>
      <c r="BP57" s="5"/>
      <c r="BQ57" s="3">
        <v>1</v>
      </c>
      <c r="BR57" s="3">
        <v>0</v>
      </c>
      <c r="BS57" s="3">
        <v>30</v>
      </c>
      <c r="BT57" s="3">
        <v>6.6</v>
      </c>
      <c r="BU57" s="3">
        <v>6</v>
      </c>
      <c r="BV57" s="3">
        <v>1</v>
      </c>
      <c r="BW57" s="3">
        <v>4.0999999999999996</v>
      </c>
      <c r="BY57" s="3">
        <v>1</v>
      </c>
      <c r="BZ57" s="3">
        <v>0</v>
      </c>
      <c r="CA57" s="3">
        <v>142</v>
      </c>
      <c r="CB57" s="3">
        <v>13</v>
      </c>
      <c r="CC57" s="4">
        <v>0.9</v>
      </c>
      <c r="CD57" s="28">
        <v>90</v>
      </c>
      <c r="CE57" s="8"/>
      <c r="CF57" s="8"/>
      <c r="CG57" s="3">
        <v>178</v>
      </c>
      <c r="CH57" s="3">
        <v>0</v>
      </c>
      <c r="CI57" s="3">
        <v>1</v>
      </c>
      <c r="CJ57" s="12">
        <v>2307.6923076923076</v>
      </c>
      <c r="CK57" s="19">
        <f t="shared" si="34"/>
        <v>7.7440033031827555</v>
      </c>
      <c r="CL57" s="19">
        <f t="shared" si="18"/>
        <v>25.641025641025639</v>
      </c>
      <c r="CM57" s="5">
        <v>15440.159587835227</v>
      </c>
      <c r="CN57" s="19">
        <f t="shared" si="35"/>
        <v>9.6447271595250417</v>
      </c>
      <c r="CP57" s="41">
        <v>40260</v>
      </c>
      <c r="CQ57" s="41"/>
      <c r="CR57" s="41"/>
      <c r="CS57" s="41"/>
      <c r="CT57" s="20"/>
      <c r="CU57" s="36">
        <v>44272</v>
      </c>
      <c r="CV57" s="36">
        <v>44263</v>
      </c>
      <c r="CW57" s="1">
        <f t="shared" si="36"/>
        <v>4003</v>
      </c>
      <c r="CX57" s="3">
        <v>0</v>
      </c>
      <c r="CY57" s="3"/>
      <c r="CZ57" s="3"/>
      <c r="DA57" s="3">
        <v>0</v>
      </c>
      <c r="DB57" s="3">
        <v>4003</v>
      </c>
      <c r="DC57" s="1">
        <v>1</v>
      </c>
      <c r="DD57" s="3"/>
    </row>
    <row r="58" spans="1:117" s="10" customFormat="1" x14ac:dyDescent="0.25">
      <c r="A58" s="2">
        <v>2012</v>
      </c>
      <c r="B58" s="3">
        <v>62</v>
      </c>
      <c r="C58" s="3">
        <v>0</v>
      </c>
      <c r="D58" s="3">
        <v>1</v>
      </c>
      <c r="E58" s="3">
        <v>1</v>
      </c>
      <c r="F58" s="3">
        <v>2</v>
      </c>
      <c r="G58" s="3">
        <v>1</v>
      </c>
      <c r="H58" s="1">
        <v>0</v>
      </c>
      <c r="I58" s="3">
        <v>1</v>
      </c>
      <c r="J58" s="3">
        <v>3</v>
      </c>
      <c r="K58" s="3">
        <v>1</v>
      </c>
      <c r="L58" s="3">
        <v>0</v>
      </c>
      <c r="M58" s="3"/>
      <c r="N58" s="3">
        <v>1</v>
      </c>
      <c r="O58" s="3">
        <v>1</v>
      </c>
      <c r="P58" s="3">
        <v>0</v>
      </c>
      <c r="Q58" s="3"/>
      <c r="R58" s="3">
        <v>1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1</v>
      </c>
      <c r="AB58" s="3">
        <v>0</v>
      </c>
      <c r="AC58" s="3">
        <v>1</v>
      </c>
      <c r="AD58" s="3">
        <v>0</v>
      </c>
      <c r="AE58" s="3">
        <v>0</v>
      </c>
      <c r="AF58" s="3">
        <v>0</v>
      </c>
      <c r="AG58" s="3">
        <v>0</v>
      </c>
      <c r="AH58" s="3">
        <v>25.5</v>
      </c>
      <c r="AI58" s="4">
        <v>1.64</v>
      </c>
      <c r="AJ58" s="3">
        <v>182</v>
      </c>
      <c r="AK58" s="3">
        <v>80</v>
      </c>
      <c r="AL58" s="5">
        <f t="shared" si="19"/>
        <v>114</v>
      </c>
      <c r="AM58" s="3">
        <v>71</v>
      </c>
      <c r="AN58" s="3">
        <v>1</v>
      </c>
      <c r="AO58" s="3">
        <v>8</v>
      </c>
      <c r="AP58" s="3">
        <v>36</v>
      </c>
      <c r="AQ58" s="3">
        <v>19</v>
      </c>
      <c r="AR58" s="3">
        <v>27</v>
      </c>
      <c r="AS58" s="3">
        <f t="shared" si="20"/>
        <v>17</v>
      </c>
      <c r="AT58" s="7">
        <f t="shared" si="21"/>
        <v>2.125</v>
      </c>
      <c r="AU58" s="3">
        <v>19</v>
      </c>
      <c r="AV58" s="4">
        <v>3.8375999999999997</v>
      </c>
      <c r="AW58" s="3">
        <v>2.34</v>
      </c>
      <c r="AX58" s="19">
        <f t="shared" si="22"/>
        <v>0.59148558758314851</v>
      </c>
      <c r="AY58" s="7">
        <f t="shared" si="23"/>
        <v>2.0846362309776945</v>
      </c>
      <c r="AZ58" s="7">
        <f t="shared" si="24"/>
        <v>273.5042735042735</v>
      </c>
      <c r="BA58" s="7">
        <f t="shared" si="25"/>
        <v>3623.931623931624</v>
      </c>
      <c r="BB58" s="7">
        <f t="shared" si="26"/>
        <v>54.050704225352113</v>
      </c>
      <c r="BC58" s="7">
        <f t="shared" si="27"/>
        <v>32.95774647887324</v>
      </c>
      <c r="BD58" s="7">
        <f t="shared" si="28"/>
        <v>42.581408450704224</v>
      </c>
      <c r="BE58" s="7">
        <f t="shared" si="29"/>
        <v>8.5162816901408451</v>
      </c>
      <c r="BF58" s="19">
        <v>4.68</v>
      </c>
      <c r="BG58" s="19">
        <f t="shared" si="30"/>
        <v>0.49953095684803001</v>
      </c>
      <c r="BH58" s="19">
        <f t="shared" si="31"/>
        <v>0.66604127579737338</v>
      </c>
      <c r="BI58" s="19">
        <f t="shared" si="32"/>
        <v>3.179453189726595</v>
      </c>
      <c r="BJ58" s="19">
        <f t="shared" si="33"/>
        <v>0.42105263157894735</v>
      </c>
      <c r="BK58" s="19"/>
      <c r="BL58" s="5">
        <v>1</v>
      </c>
      <c r="BM58" s="5">
        <v>20</v>
      </c>
      <c r="BN58" s="5">
        <v>75</v>
      </c>
      <c r="BO58" s="5">
        <v>1</v>
      </c>
      <c r="BP58" s="5">
        <v>0</v>
      </c>
      <c r="BQ58" s="3">
        <v>1</v>
      </c>
      <c r="BR58" s="3">
        <v>1</v>
      </c>
      <c r="BS58" s="3">
        <v>75</v>
      </c>
      <c r="BT58" s="3"/>
      <c r="BU58" s="3"/>
      <c r="BV58" s="3"/>
      <c r="BW58" s="3"/>
      <c r="BY58" s="3"/>
      <c r="BZ58" s="3"/>
      <c r="CA58" s="3">
        <v>136</v>
      </c>
      <c r="CB58" s="3">
        <v>15</v>
      </c>
      <c r="CC58" s="4">
        <v>0.9</v>
      </c>
      <c r="CD58" s="28">
        <v>65</v>
      </c>
      <c r="CE58" s="8"/>
      <c r="CF58" s="8"/>
      <c r="CG58" s="3">
        <v>1497</v>
      </c>
      <c r="CH58" s="3">
        <v>1</v>
      </c>
      <c r="CI58" s="3">
        <v>2</v>
      </c>
      <c r="CJ58" s="12">
        <v>1902.5974025974026</v>
      </c>
      <c r="CK58" s="19">
        <f t="shared" si="34"/>
        <v>7.550975285585575</v>
      </c>
      <c r="CL58" s="19">
        <f t="shared" si="18"/>
        <v>29.270729270729269</v>
      </c>
      <c r="CM58" s="5">
        <v>7138.0228918452531</v>
      </c>
      <c r="CN58" s="19">
        <f t="shared" si="35"/>
        <v>8.8731911110840844</v>
      </c>
      <c r="CP58" s="41">
        <v>40261</v>
      </c>
      <c r="CQ58" s="41"/>
      <c r="CR58" s="41"/>
      <c r="CS58" s="41"/>
      <c r="CT58" s="20"/>
      <c r="CU58" s="36">
        <v>44272</v>
      </c>
      <c r="CV58" s="36">
        <v>44260</v>
      </c>
      <c r="CW58" s="1">
        <f t="shared" si="36"/>
        <v>3999</v>
      </c>
      <c r="CX58" s="3">
        <v>0</v>
      </c>
      <c r="CY58" s="3"/>
      <c r="CZ58" s="3"/>
      <c r="DA58" s="3">
        <v>0</v>
      </c>
      <c r="DB58" s="3">
        <v>3999</v>
      </c>
      <c r="DC58" s="1">
        <v>1</v>
      </c>
      <c r="DD58" s="3"/>
    </row>
    <row r="59" spans="1:117" s="10" customFormat="1" x14ac:dyDescent="0.25">
      <c r="A59" s="2">
        <v>2013</v>
      </c>
      <c r="B59" s="3">
        <v>60</v>
      </c>
      <c r="C59" s="3">
        <v>0</v>
      </c>
      <c r="D59" s="3">
        <v>0</v>
      </c>
      <c r="E59" s="3">
        <v>1</v>
      </c>
      <c r="F59" s="3">
        <v>1</v>
      </c>
      <c r="G59" s="3">
        <v>0</v>
      </c>
      <c r="H59" s="1">
        <v>1</v>
      </c>
      <c r="I59" s="3">
        <v>0</v>
      </c>
      <c r="J59" s="3">
        <v>4</v>
      </c>
      <c r="K59" s="3">
        <v>1</v>
      </c>
      <c r="L59" s="3">
        <v>1</v>
      </c>
      <c r="M59" s="3"/>
      <c r="N59" s="3">
        <v>1</v>
      </c>
      <c r="O59" s="3">
        <v>1</v>
      </c>
      <c r="P59" s="3">
        <v>1</v>
      </c>
      <c r="Q59" s="3"/>
      <c r="R59" s="3">
        <v>1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1</v>
      </c>
      <c r="Z59" s="3">
        <v>1</v>
      </c>
      <c r="AA59" s="3">
        <v>1</v>
      </c>
      <c r="AB59" s="3">
        <v>0</v>
      </c>
      <c r="AC59" s="3">
        <v>1</v>
      </c>
      <c r="AD59" s="3">
        <v>1</v>
      </c>
      <c r="AE59" s="3">
        <v>0</v>
      </c>
      <c r="AF59" s="3">
        <v>0</v>
      </c>
      <c r="AG59" s="3">
        <v>0</v>
      </c>
      <c r="AH59" s="3">
        <v>37.6</v>
      </c>
      <c r="AI59" s="4">
        <v>1.79</v>
      </c>
      <c r="AJ59" s="3">
        <v>85</v>
      </c>
      <c r="AK59" s="3">
        <v>60</v>
      </c>
      <c r="AL59" s="5">
        <f t="shared" si="19"/>
        <v>68.333333333333329</v>
      </c>
      <c r="AM59" s="3">
        <v>75</v>
      </c>
      <c r="AN59" s="3">
        <v>2</v>
      </c>
      <c r="AO59" s="3">
        <v>16</v>
      </c>
      <c r="AP59" s="3">
        <v>58</v>
      </c>
      <c r="AQ59" s="3">
        <v>29</v>
      </c>
      <c r="AR59" s="3">
        <v>39</v>
      </c>
      <c r="AS59" s="3">
        <f t="shared" si="20"/>
        <v>29</v>
      </c>
      <c r="AT59" s="7">
        <f t="shared" si="21"/>
        <v>1.8125</v>
      </c>
      <c r="AU59" s="3">
        <v>30</v>
      </c>
      <c r="AV59" s="4">
        <v>3.0251000000000001</v>
      </c>
      <c r="AW59" s="3">
        <v>1.69</v>
      </c>
      <c r="AX59" s="19">
        <f t="shared" si="22"/>
        <v>0.25606060606060604</v>
      </c>
      <c r="AY59" s="7">
        <f t="shared" si="23"/>
        <v>2.9751082608839376</v>
      </c>
      <c r="AZ59" s="7">
        <f t="shared" si="24"/>
        <v>426.03550295857991</v>
      </c>
      <c r="BA59" s="7">
        <f t="shared" si="25"/>
        <v>2477.3175542406307</v>
      </c>
      <c r="BB59" s="7">
        <f t="shared" si="26"/>
        <v>40.334666666666671</v>
      </c>
      <c r="BC59" s="7">
        <f t="shared" si="27"/>
        <v>22.533333333333335</v>
      </c>
      <c r="BD59" s="7">
        <f t="shared" si="28"/>
        <v>11.747377777777777</v>
      </c>
      <c r="BE59" s="7">
        <f t="shared" si="29"/>
        <v>7.048426666666666</v>
      </c>
      <c r="BF59" s="19"/>
      <c r="BG59" s="19">
        <f t="shared" si="30"/>
        <v>0.96691018478727964</v>
      </c>
      <c r="BH59" s="19">
        <f t="shared" si="31"/>
        <v>1.4379689927605697</v>
      </c>
      <c r="BI59" s="19">
        <f t="shared" si="32"/>
        <v>1.3908505747126438</v>
      </c>
      <c r="BJ59" s="19">
        <f t="shared" si="33"/>
        <v>0.53333333333333333</v>
      </c>
      <c r="BK59" s="19"/>
      <c r="BL59" s="5">
        <v>0</v>
      </c>
      <c r="BM59" s="5"/>
      <c r="BN59" s="5"/>
      <c r="BO59" s="5"/>
      <c r="BP59" s="5"/>
      <c r="BQ59" s="3">
        <v>1</v>
      </c>
      <c r="BR59" s="3">
        <v>0</v>
      </c>
      <c r="BS59" s="3">
        <v>20</v>
      </c>
      <c r="BT59" s="3">
        <v>7</v>
      </c>
      <c r="BU59" s="3">
        <v>6.7</v>
      </c>
      <c r="BV59" s="3">
        <v>1.3</v>
      </c>
      <c r="BW59" s="3"/>
      <c r="BY59" s="3">
        <v>1</v>
      </c>
      <c r="BZ59" s="3">
        <v>1</v>
      </c>
      <c r="CA59" s="3">
        <v>139</v>
      </c>
      <c r="CB59" s="3">
        <v>56</v>
      </c>
      <c r="CC59" s="4">
        <v>1.8</v>
      </c>
      <c r="CD59" s="28">
        <v>47</v>
      </c>
      <c r="CE59" s="8"/>
      <c r="CF59" s="8"/>
      <c r="CG59" s="3">
        <v>10322</v>
      </c>
      <c r="CH59" s="3">
        <v>1</v>
      </c>
      <c r="CI59" s="3">
        <v>3</v>
      </c>
      <c r="CJ59" s="12">
        <v>1468.8888888888889</v>
      </c>
      <c r="CK59" s="19">
        <f t="shared" si="34"/>
        <v>7.292261536069458</v>
      </c>
      <c r="CL59" s="19">
        <f t="shared" si="18"/>
        <v>31.252955082742318</v>
      </c>
      <c r="CM59" s="5">
        <v>7069.3969057780678</v>
      </c>
      <c r="CN59" s="19">
        <f t="shared" si="35"/>
        <v>8.8635304519675131</v>
      </c>
      <c r="CP59" s="41">
        <v>40262</v>
      </c>
      <c r="CQ59" s="41"/>
      <c r="CR59" s="41"/>
      <c r="CS59" s="41">
        <v>40272</v>
      </c>
      <c r="CT59" s="43">
        <f>(CS59-CP59)</f>
        <v>10</v>
      </c>
      <c r="CU59" s="36">
        <v>44272</v>
      </c>
      <c r="CV59" s="36">
        <v>42707</v>
      </c>
      <c r="CW59" s="1">
        <f t="shared" si="36"/>
        <v>2445</v>
      </c>
      <c r="CX59" s="3">
        <v>1</v>
      </c>
      <c r="CY59" s="36">
        <v>42707</v>
      </c>
      <c r="CZ59" s="20">
        <f>(CY59-CP59)</f>
        <v>2445</v>
      </c>
      <c r="DA59" s="20">
        <v>1</v>
      </c>
      <c r="DB59" s="20">
        <v>10</v>
      </c>
      <c r="DC59" s="3">
        <v>0</v>
      </c>
      <c r="DD59" s="3"/>
    </row>
    <row r="60" spans="1:117" s="10" customFormat="1" x14ac:dyDescent="0.25">
      <c r="A60" s="2">
        <v>2014</v>
      </c>
      <c r="B60" s="3">
        <v>59</v>
      </c>
      <c r="C60" s="3">
        <v>1</v>
      </c>
      <c r="D60" s="3">
        <v>0</v>
      </c>
      <c r="E60" s="3">
        <v>1</v>
      </c>
      <c r="F60" s="3">
        <v>1</v>
      </c>
      <c r="G60" s="3">
        <v>0</v>
      </c>
      <c r="H60" s="1">
        <v>1</v>
      </c>
      <c r="I60" s="3">
        <v>1</v>
      </c>
      <c r="J60" s="3">
        <v>4</v>
      </c>
      <c r="K60" s="3">
        <v>1</v>
      </c>
      <c r="L60" s="3">
        <v>1</v>
      </c>
      <c r="M60" s="3"/>
      <c r="N60" s="3">
        <v>1</v>
      </c>
      <c r="O60" s="3">
        <v>0</v>
      </c>
      <c r="P60" s="3">
        <v>1</v>
      </c>
      <c r="Q60" s="3"/>
      <c r="R60" s="3">
        <v>0</v>
      </c>
      <c r="S60" s="3">
        <v>0</v>
      </c>
      <c r="T60" s="3">
        <v>0</v>
      </c>
      <c r="U60" s="3">
        <v>0</v>
      </c>
      <c r="V60" s="3">
        <v>1</v>
      </c>
      <c r="W60" s="3">
        <v>0</v>
      </c>
      <c r="X60" s="3">
        <v>0</v>
      </c>
      <c r="Y60" s="3">
        <v>0</v>
      </c>
      <c r="Z60" s="3">
        <v>1</v>
      </c>
      <c r="AA60" s="3">
        <v>1</v>
      </c>
      <c r="AB60" s="3">
        <v>1</v>
      </c>
      <c r="AC60" s="3">
        <v>0</v>
      </c>
      <c r="AD60" s="3">
        <v>0</v>
      </c>
      <c r="AE60" s="3">
        <v>1</v>
      </c>
      <c r="AF60" s="3">
        <v>0</v>
      </c>
      <c r="AG60" s="3">
        <v>0</v>
      </c>
      <c r="AH60" s="3">
        <v>26</v>
      </c>
      <c r="AI60" s="4">
        <v>1.72</v>
      </c>
      <c r="AJ60" s="3">
        <v>121</v>
      </c>
      <c r="AK60" s="3">
        <v>88</v>
      </c>
      <c r="AL60" s="5">
        <f t="shared" si="19"/>
        <v>99</v>
      </c>
      <c r="AM60" s="3">
        <v>100</v>
      </c>
      <c r="AN60" s="3">
        <v>1</v>
      </c>
      <c r="AO60" s="3">
        <v>7</v>
      </c>
      <c r="AP60" s="3">
        <v>24</v>
      </c>
      <c r="AQ60" s="3">
        <v>12</v>
      </c>
      <c r="AR60" s="3">
        <v>16</v>
      </c>
      <c r="AS60" s="3">
        <f t="shared" si="20"/>
        <v>12</v>
      </c>
      <c r="AT60" s="7">
        <f t="shared" si="21"/>
        <v>1.7142857142857142</v>
      </c>
      <c r="AU60" s="3">
        <v>10</v>
      </c>
      <c r="AV60" s="4">
        <v>3.4055999999999997</v>
      </c>
      <c r="AW60" s="3">
        <v>1.98</v>
      </c>
      <c r="AX60" s="19">
        <f t="shared" si="22"/>
        <v>0.43463414634146341</v>
      </c>
      <c r="AY60" s="7">
        <f t="shared" si="23"/>
        <v>1.7618040873854828</v>
      </c>
      <c r="AZ60" s="7">
        <f t="shared" si="24"/>
        <v>242.42424242424244</v>
      </c>
      <c r="BA60" s="7">
        <f t="shared" si="25"/>
        <v>3717.1717171717173</v>
      </c>
      <c r="BB60" s="7">
        <f t="shared" si="26"/>
        <v>34.055999999999997</v>
      </c>
      <c r="BC60" s="7">
        <f t="shared" si="27"/>
        <v>19.8</v>
      </c>
      <c r="BD60" s="7">
        <f t="shared" si="28"/>
        <v>23.965920000000001</v>
      </c>
      <c r="BE60" s="7">
        <f t="shared" si="29"/>
        <v>2.4235199999999999</v>
      </c>
      <c r="BF60" s="19"/>
      <c r="BG60" s="19">
        <f t="shared" si="30"/>
        <v>0.46981442330279544</v>
      </c>
      <c r="BH60" s="19">
        <f t="shared" si="31"/>
        <v>0.70472163495419315</v>
      </c>
      <c r="BI60" s="19">
        <f t="shared" si="32"/>
        <v>2.8379999999999996</v>
      </c>
      <c r="BJ60" s="19">
        <f t="shared" si="33"/>
        <v>0.7</v>
      </c>
      <c r="BK60" s="19"/>
      <c r="BL60" s="5">
        <v>0</v>
      </c>
      <c r="BM60" s="5"/>
      <c r="BN60" s="5"/>
      <c r="BO60" s="5"/>
      <c r="BP60" s="5"/>
      <c r="BQ60" s="3">
        <v>1</v>
      </c>
      <c r="BR60" s="3">
        <v>0</v>
      </c>
      <c r="BS60" s="3">
        <v>32.5</v>
      </c>
      <c r="BT60" s="3">
        <v>4</v>
      </c>
      <c r="BU60" s="3">
        <v>3.6</v>
      </c>
      <c r="BV60" s="3">
        <v>0.8</v>
      </c>
      <c r="BW60" s="3"/>
      <c r="BY60" s="3">
        <v>1</v>
      </c>
      <c r="BZ60" s="3">
        <v>0</v>
      </c>
      <c r="CA60" s="3">
        <v>142</v>
      </c>
      <c r="CB60" s="3">
        <v>29</v>
      </c>
      <c r="CC60" s="4">
        <v>1.6</v>
      </c>
      <c r="CD60" s="28">
        <v>54</v>
      </c>
      <c r="CE60" s="8"/>
      <c r="CF60" s="8"/>
      <c r="CG60" s="3">
        <v>1297</v>
      </c>
      <c r="CH60" s="3">
        <v>1</v>
      </c>
      <c r="CI60" s="3">
        <v>2</v>
      </c>
      <c r="CJ60" s="12">
        <v>3544.0559440559441</v>
      </c>
      <c r="CK60" s="19">
        <f t="shared" si="34"/>
        <v>8.1730270971692143</v>
      </c>
      <c r="CL60" s="19">
        <f t="shared" si="18"/>
        <v>65.630665630665632</v>
      </c>
      <c r="CM60" s="5">
        <v>1426.0904365045594</v>
      </c>
      <c r="CN60" s="19">
        <f t="shared" si="35"/>
        <v>7.2626920186719639</v>
      </c>
      <c r="CP60" s="41">
        <v>40273</v>
      </c>
      <c r="CQ60" s="41"/>
      <c r="CR60" s="41"/>
      <c r="CS60" s="41"/>
      <c r="CT60" s="20"/>
      <c r="CU60" s="36">
        <v>44272</v>
      </c>
      <c r="CV60" s="36">
        <v>44272</v>
      </c>
      <c r="CW60" s="1">
        <f t="shared" si="36"/>
        <v>3999</v>
      </c>
      <c r="CX60" s="3">
        <v>0</v>
      </c>
      <c r="CZ60" s="3"/>
      <c r="DA60" s="3">
        <v>0</v>
      </c>
      <c r="DB60" s="3">
        <v>3999</v>
      </c>
      <c r="DC60" s="1">
        <v>1</v>
      </c>
      <c r="DD60" s="3"/>
    </row>
    <row r="61" spans="1:117" s="10" customFormat="1" x14ac:dyDescent="0.25">
      <c r="A61" s="2">
        <v>2016</v>
      </c>
      <c r="B61" s="3">
        <v>25</v>
      </c>
      <c r="C61" s="3">
        <v>0</v>
      </c>
      <c r="D61" s="3">
        <v>1</v>
      </c>
      <c r="E61" s="3">
        <v>0</v>
      </c>
      <c r="F61" s="3">
        <v>2</v>
      </c>
      <c r="G61" s="3">
        <v>1</v>
      </c>
      <c r="H61" s="1">
        <v>0</v>
      </c>
      <c r="I61" s="3">
        <v>1</v>
      </c>
      <c r="J61" s="3">
        <v>1</v>
      </c>
      <c r="K61" s="3">
        <v>0</v>
      </c>
      <c r="L61" s="3">
        <v>0</v>
      </c>
      <c r="M61" s="3"/>
      <c r="N61" s="3">
        <v>1</v>
      </c>
      <c r="O61" s="3">
        <v>0</v>
      </c>
      <c r="P61" s="3">
        <v>1</v>
      </c>
      <c r="Q61" s="3"/>
      <c r="R61" s="3">
        <v>0</v>
      </c>
      <c r="S61" s="3">
        <v>0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24.5</v>
      </c>
      <c r="AI61" s="4">
        <v>1.78</v>
      </c>
      <c r="AJ61" s="3">
        <v>135</v>
      </c>
      <c r="AK61" s="3">
        <v>83</v>
      </c>
      <c r="AL61" s="5">
        <f t="shared" si="19"/>
        <v>100.33333333333333</v>
      </c>
      <c r="AM61" s="3">
        <v>83</v>
      </c>
      <c r="AN61" s="3">
        <v>1</v>
      </c>
      <c r="AO61" s="3">
        <v>4</v>
      </c>
      <c r="AP61" s="3">
        <v>22</v>
      </c>
      <c r="AQ61" s="3">
        <v>8</v>
      </c>
      <c r="AR61" s="3">
        <v>11</v>
      </c>
      <c r="AS61" s="3">
        <f t="shared" si="20"/>
        <v>14</v>
      </c>
      <c r="AT61" s="7">
        <f t="shared" si="21"/>
        <v>3.5</v>
      </c>
      <c r="AU61" s="3">
        <v>7</v>
      </c>
      <c r="AV61" s="4">
        <v>5.3044000000000002</v>
      </c>
      <c r="AW61" s="3">
        <v>2.98</v>
      </c>
      <c r="AX61" s="19">
        <f t="shared" si="22"/>
        <v>0.66295639320029565</v>
      </c>
      <c r="AY61" s="7">
        <f t="shared" si="23"/>
        <v>0.75409094336777016</v>
      </c>
      <c r="AZ61" s="7">
        <f t="shared" si="24"/>
        <v>107.38255033557047</v>
      </c>
      <c r="BA61" s="7">
        <f t="shared" si="25"/>
        <v>2586.1297539149887</v>
      </c>
      <c r="BB61" s="7">
        <f t="shared" si="26"/>
        <v>63.908433734939763</v>
      </c>
      <c r="BC61" s="7">
        <f t="shared" si="27"/>
        <v>35.903614457831324</v>
      </c>
      <c r="BD61" s="7">
        <f t="shared" si="28"/>
        <v>45.573654618473888</v>
      </c>
      <c r="BE61" s="7">
        <f t="shared" si="29"/>
        <v>3.4180240963855417</v>
      </c>
      <c r="BF61" s="19"/>
      <c r="BG61" s="19">
        <f t="shared" si="30"/>
        <v>0.17212125782369353</v>
      </c>
      <c r="BH61" s="19">
        <f t="shared" si="31"/>
        <v>0.34424251564738706</v>
      </c>
      <c r="BI61" s="19">
        <f t="shared" si="32"/>
        <v>4.5648881239242689</v>
      </c>
      <c r="BJ61" s="19">
        <f t="shared" si="33"/>
        <v>0.5714285714285714</v>
      </c>
      <c r="BK61" s="19"/>
      <c r="BL61" s="5">
        <v>0</v>
      </c>
      <c r="BM61" s="5"/>
      <c r="BN61" s="5"/>
      <c r="BO61" s="5"/>
      <c r="BP61" s="5"/>
      <c r="BQ61" s="3">
        <v>1</v>
      </c>
      <c r="BR61" s="3">
        <v>0</v>
      </c>
      <c r="BS61" s="3">
        <v>62.5</v>
      </c>
      <c r="BT61" s="3">
        <v>4.0999999999999996</v>
      </c>
      <c r="BU61" s="3"/>
      <c r="BV61" s="3">
        <v>0.95</v>
      </c>
      <c r="BW61" s="3">
        <v>3.4</v>
      </c>
      <c r="BY61" s="3">
        <v>1</v>
      </c>
      <c r="BZ61" s="3">
        <v>0</v>
      </c>
      <c r="CA61" s="3">
        <v>139</v>
      </c>
      <c r="CB61" s="3">
        <v>29</v>
      </c>
      <c r="CC61" s="4">
        <v>0.9</v>
      </c>
      <c r="CD61" s="28">
        <v>90</v>
      </c>
      <c r="CE61" s="8"/>
      <c r="CF61" s="8"/>
      <c r="CG61" s="3">
        <v>649</v>
      </c>
      <c r="CH61" s="3">
        <v>1</v>
      </c>
      <c r="CI61" s="3">
        <v>1</v>
      </c>
      <c r="CJ61" s="12">
        <v>1102.016129032258</v>
      </c>
      <c r="CK61" s="19">
        <f t="shared" si="34"/>
        <v>7.0048966257511776</v>
      </c>
      <c r="CL61" s="19">
        <f t="shared" si="18"/>
        <v>12.244623655913978</v>
      </c>
      <c r="CM61" s="5">
        <v>2542.7603235432657</v>
      </c>
      <c r="CN61" s="19">
        <f t="shared" si="35"/>
        <v>7.8410055114889161</v>
      </c>
      <c r="CP61" s="41">
        <v>40283</v>
      </c>
      <c r="CQ61" s="41"/>
      <c r="CR61" s="41"/>
      <c r="CS61" s="41"/>
      <c r="CT61" s="20"/>
      <c r="CU61" s="36">
        <v>44274</v>
      </c>
      <c r="CV61" s="36">
        <v>44274</v>
      </c>
      <c r="CW61" s="1">
        <f t="shared" si="36"/>
        <v>3991</v>
      </c>
      <c r="CX61" s="3">
        <v>0</v>
      </c>
      <c r="CY61" s="3"/>
      <c r="CZ61" s="3"/>
      <c r="DA61" s="3">
        <v>0</v>
      </c>
      <c r="DB61" s="3">
        <v>3991</v>
      </c>
      <c r="DC61" s="3">
        <v>0</v>
      </c>
      <c r="DD61" s="3" t="s">
        <v>153</v>
      </c>
    </row>
    <row r="62" spans="1:117" x14ac:dyDescent="0.25">
      <c r="A62" s="2">
        <v>2018</v>
      </c>
      <c r="B62" s="3">
        <v>65</v>
      </c>
      <c r="C62" s="3">
        <v>0</v>
      </c>
      <c r="D62" s="3">
        <v>1</v>
      </c>
      <c r="E62" s="3">
        <v>1</v>
      </c>
      <c r="F62" s="3">
        <v>1</v>
      </c>
      <c r="G62" s="3">
        <v>1</v>
      </c>
      <c r="H62" s="1">
        <v>0</v>
      </c>
      <c r="I62" s="3">
        <v>1</v>
      </c>
      <c r="J62" s="3">
        <v>3</v>
      </c>
      <c r="K62" s="3">
        <v>0</v>
      </c>
      <c r="L62" s="3">
        <v>1</v>
      </c>
      <c r="M62" s="3"/>
      <c r="N62" s="3">
        <v>0</v>
      </c>
      <c r="O62" s="3">
        <v>0</v>
      </c>
      <c r="P62" s="3">
        <v>0</v>
      </c>
      <c r="Q62" s="3"/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</v>
      </c>
      <c r="AB62" s="3">
        <v>1</v>
      </c>
      <c r="AC62" s="3">
        <v>1</v>
      </c>
      <c r="AD62" s="3">
        <v>0</v>
      </c>
      <c r="AE62" s="3">
        <v>0</v>
      </c>
      <c r="AF62" s="3">
        <v>0</v>
      </c>
      <c r="AG62" s="3">
        <v>0</v>
      </c>
      <c r="AH62" s="3">
        <v>27.5</v>
      </c>
      <c r="AI62" s="4">
        <v>2</v>
      </c>
      <c r="AJ62" s="3">
        <v>135</v>
      </c>
      <c r="AK62" s="3">
        <v>81</v>
      </c>
      <c r="AL62" s="5">
        <f t="shared" si="19"/>
        <v>99</v>
      </c>
      <c r="AM62" s="3">
        <v>91</v>
      </c>
      <c r="AN62" s="3">
        <v>1</v>
      </c>
      <c r="AO62" s="3">
        <v>10</v>
      </c>
      <c r="AP62" s="3">
        <v>57</v>
      </c>
      <c r="AQ62" s="3">
        <v>30</v>
      </c>
      <c r="AR62" s="3">
        <v>41</v>
      </c>
      <c r="AS62" s="3">
        <f t="shared" si="20"/>
        <v>27</v>
      </c>
      <c r="AT62" s="7">
        <f t="shared" si="21"/>
        <v>2.7</v>
      </c>
      <c r="AU62" s="3">
        <v>31</v>
      </c>
      <c r="AV62" s="4">
        <v>4.2</v>
      </c>
      <c r="AW62" s="3">
        <v>2.1</v>
      </c>
      <c r="AX62" s="19">
        <f t="shared" si="22"/>
        <v>0.46097560975609758</v>
      </c>
      <c r="AY62" s="7">
        <f t="shared" si="23"/>
        <v>2.3809523809523809</v>
      </c>
      <c r="AZ62" s="7">
        <f t="shared" si="24"/>
        <v>380.95238095238096</v>
      </c>
      <c r="BA62" s="7">
        <f t="shared" si="25"/>
        <v>3390.4761904761904</v>
      </c>
      <c r="BB62" s="7">
        <f t="shared" si="26"/>
        <v>46.153846153846153</v>
      </c>
      <c r="BC62" s="7">
        <f t="shared" si="27"/>
        <v>23.076923076923077</v>
      </c>
      <c r="BD62" s="7">
        <f t="shared" si="28"/>
        <v>21.341538461538462</v>
      </c>
      <c r="BE62" s="7">
        <f t="shared" si="29"/>
        <v>9.7292307692307691</v>
      </c>
      <c r="BF62" s="19"/>
      <c r="BG62" s="19">
        <f t="shared" si="30"/>
        <v>0.88833333333333331</v>
      </c>
      <c r="BH62" s="19">
        <f t="shared" si="31"/>
        <v>1.2350000000000001</v>
      </c>
      <c r="BI62" s="19">
        <f t="shared" si="32"/>
        <v>1.7094017094017093</v>
      </c>
      <c r="BJ62" s="19">
        <f t="shared" si="33"/>
        <v>0.32258064516129031</v>
      </c>
      <c r="BK62" s="19"/>
      <c r="BL62" s="5">
        <v>1</v>
      </c>
      <c r="BM62" s="5"/>
      <c r="BN62" s="5"/>
      <c r="BO62" s="5">
        <v>0</v>
      </c>
      <c r="BP62" s="5">
        <v>0</v>
      </c>
      <c r="BQ62" s="3">
        <v>1</v>
      </c>
      <c r="BR62" s="3">
        <v>0</v>
      </c>
      <c r="BS62" s="15">
        <v>15</v>
      </c>
      <c r="BT62" s="3">
        <v>6.3</v>
      </c>
      <c r="BU62" s="3">
        <v>5.5</v>
      </c>
      <c r="BV62" s="3">
        <v>1.1000000000000001</v>
      </c>
      <c r="BW62" s="3"/>
      <c r="BX62" s="10"/>
      <c r="BY62" s="3">
        <v>0</v>
      </c>
      <c r="BZ62" s="3">
        <v>1</v>
      </c>
      <c r="CA62" s="3">
        <v>147</v>
      </c>
      <c r="CB62" s="3">
        <v>16</v>
      </c>
      <c r="CC62" s="4">
        <v>1</v>
      </c>
      <c r="CD62" s="28">
        <v>68</v>
      </c>
      <c r="CE62" s="8"/>
      <c r="CF62" s="8"/>
      <c r="CG62" s="3">
        <v>2924</v>
      </c>
      <c r="CH62" s="3">
        <v>1</v>
      </c>
      <c r="CI62" s="3">
        <v>3</v>
      </c>
      <c r="CJ62" s="12">
        <v>1548.6301369863013</v>
      </c>
      <c r="CK62" s="19">
        <f t="shared" si="34"/>
        <v>7.3451260365577244</v>
      </c>
      <c r="CL62" s="19">
        <f t="shared" si="18"/>
        <v>22.773972602739725</v>
      </c>
      <c r="CM62" s="5">
        <v>876.09138954460275</v>
      </c>
      <c r="CN62" s="19">
        <f t="shared" si="35"/>
        <v>6.7754704114589748</v>
      </c>
      <c r="CO62" s="10"/>
      <c r="CP62" s="36">
        <v>40296</v>
      </c>
      <c r="CQ62" s="36"/>
      <c r="CR62" s="36"/>
      <c r="CS62" s="36"/>
      <c r="CU62" s="36">
        <v>44272</v>
      </c>
      <c r="CV62" s="36">
        <v>40847</v>
      </c>
      <c r="CW62" s="1">
        <f t="shared" si="36"/>
        <v>551</v>
      </c>
      <c r="CX62" s="3">
        <v>1</v>
      </c>
      <c r="CY62" s="40">
        <v>40847</v>
      </c>
      <c r="CZ62" s="20">
        <f>(CY62-CP62)</f>
        <v>551</v>
      </c>
      <c r="DA62" s="20">
        <v>1</v>
      </c>
      <c r="DB62" s="20">
        <v>551</v>
      </c>
      <c r="DC62" s="1">
        <v>1</v>
      </c>
      <c r="DD62" s="3" t="s">
        <v>141</v>
      </c>
      <c r="DE62" s="10"/>
      <c r="DF62" s="10"/>
      <c r="DG62" s="10"/>
      <c r="DH62" s="10"/>
      <c r="DI62" s="10"/>
      <c r="DJ62" s="10"/>
      <c r="DK62" s="10"/>
      <c r="DL62" s="10"/>
      <c r="DM62" s="10"/>
    </row>
    <row r="63" spans="1:117" s="10" customFormat="1" x14ac:dyDescent="0.25">
      <c r="A63" s="2">
        <v>2019</v>
      </c>
      <c r="B63" s="3">
        <v>74</v>
      </c>
      <c r="C63" s="3">
        <v>0</v>
      </c>
      <c r="D63" s="3">
        <v>0</v>
      </c>
      <c r="E63" s="3">
        <v>1</v>
      </c>
      <c r="F63" s="3">
        <v>1</v>
      </c>
      <c r="G63" s="3">
        <v>1</v>
      </c>
      <c r="H63" s="1">
        <v>0</v>
      </c>
      <c r="I63" s="3">
        <v>0</v>
      </c>
      <c r="J63" s="3">
        <v>4</v>
      </c>
      <c r="K63" s="3">
        <v>0</v>
      </c>
      <c r="L63" s="3">
        <v>0</v>
      </c>
      <c r="M63" s="3"/>
      <c r="N63" s="3">
        <v>0</v>
      </c>
      <c r="O63" s="3">
        <v>0</v>
      </c>
      <c r="P63" s="3">
        <v>1</v>
      </c>
      <c r="Q63" s="3">
        <v>1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16">
        <v>0</v>
      </c>
      <c r="Z63" s="3">
        <v>0</v>
      </c>
      <c r="AA63" s="3">
        <v>0</v>
      </c>
      <c r="AB63" s="3">
        <v>1</v>
      </c>
      <c r="AC63" s="3">
        <v>0</v>
      </c>
      <c r="AD63" s="3">
        <v>0</v>
      </c>
      <c r="AE63" s="3">
        <v>1</v>
      </c>
      <c r="AF63" s="3">
        <v>0</v>
      </c>
      <c r="AG63" s="3">
        <v>0</v>
      </c>
      <c r="AH63" s="9">
        <v>35</v>
      </c>
      <c r="AI63" s="11">
        <v>2.27</v>
      </c>
      <c r="AJ63" s="9">
        <v>101</v>
      </c>
      <c r="AK63" s="9">
        <v>79</v>
      </c>
      <c r="AL63" s="5">
        <f t="shared" si="19"/>
        <v>86.333333333333329</v>
      </c>
      <c r="AM63" s="9">
        <v>79</v>
      </c>
      <c r="AN63" s="9">
        <v>3</v>
      </c>
      <c r="AO63" s="9">
        <v>9</v>
      </c>
      <c r="AP63" s="9">
        <v>45</v>
      </c>
      <c r="AQ63" s="9">
        <v>22</v>
      </c>
      <c r="AR63" s="9">
        <v>32</v>
      </c>
      <c r="AS63" s="9">
        <f t="shared" si="20"/>
        <v>23</v>
      </c>
      <c r="AT63" s="7">
        <f t="shared" si="21"/>
        <v>2.5555555555555554</v>
      </c>
      <c r="AU63" s="9">
        <v>25</v>
      </c>
      <c r="AV63" s="4">
        <v>5.2891000000000004</v>
      </c>
      <c r="AW63" s="9">
        <v>2.33</v>
      </c>
      <c r="AX63" s="19">
        <f t="shared" si="22"/>
        <v>0.44602365114560238</v>
      </c>
      <c r="AY63" s="7">
        <f t="shared" si="23"/>
        <v>1.3234765839178688</v>
      </c>
      <c r="AZ63" s="7">
        <f t="shared" si="24"/>
        <v>240.34334763948496</v>
      </c>
      <c r="BA63" s="7">
        <f t="shared" si="25"/>
        <v>2655.2217453505004</v>
      </c>
      <c r="BB63" s="7">
        <f t="shared" si="26"/>
        <v>66.950632911392418</v>
      </c>
      <c r="BC63" s="7">
        <f t="shared" si="27"/>
        <v>29.49367088607595</v>
      </c>
      <c r="BD63" s="7">
        <f t="shared" si="28"/>
        <v>24.601654008438818</v>
      </c>
      <c r="BE63" s="7">
        <f t="shared" si="29"/>
        <v>9.225620253164557</v>
      </c>
      <c r="BF63" s="19"/>
      <c r="BG63" s="19">
        <f t="shared" si="30"/>
        <v>0.47796411487776741</v>
      </c>
      <c r="BH63" s="19">
        <f t="shared" si="31"/>
        <v>0.67213703654686041</v>
      </c>
      <c r="BI63" s="19">
        <f t="shared" si="32"/>
        <v>2.9108970831040182</v>
      </c>
      <c r="BJ63" s="19">
        <f t="shared" si="33"/>
        <v>0.36</v>
      </c>
      <c r="BK63" s="19"/>
      <c r="BL63" s="5">
        <v>1</v>
      </c>
      <c r="BM63" s="5"/>
      <c r="BN63" s="5"/>
      <c r="BO63" s="5">
        <v>0</v>
      </c>
      <c r="BP63" s="5">
        <v>0</v>
      </c>
      <c r="BQ63" s="9">
        <v>1</v>
      </c>
      <c r="BR63" s="9">
        <v>0</v>
      </c>
      <c r="BS63" s="16">
        <v>27.5</v>
      </c>
      <c r="BT63" s="16">
        <v>5.8</v>
      </c>
      <c r="BU63" s="16">
        <v>4.8</v>
      </c>
      <c r="BV63" s="16">
        <v>0.99</v>
      </c>
      <c r="BW63" s="3"/>
      <c r="BY63" s="9">
        <v>1</v>
      </c>
      <c r="BZ63" s="16">
        <v>0</v>
      </c>
      <c r="CA63" s="9">
        <v>139</v>
      </c>
      <c r="CB63" s="9">
        <v>23</v>
      </c>
      <c r="CC63" s="11">
        <v>1</v>
      </c>
      <c r="CD63" s="29">
        <v>90</v>
      </c>
      <c r="CE63" s="13"/>
      <c r="CF63" s="13"/>
      <c r="CG63" s="9">
        <v>1810</v>
      </c>
      <c r="CH63" s="9">
        <v>1</v>
      </c>
      <c r="CI63" s="9">
        <v>2</v>
      </c>
      <c r="CJ63" s="12">
        <v>11228.571428571429</v>
      </c>
      <c r="CK63" s="19">
        <f t="shared" si="34"/>
        <v>9.326216829361984</v>
      </c>
      <c r="CL63" s="19">
        <f t="shared" si="18"/>
        <v>124.76190476190477</v>
      </c>
      <c r="CM63" s="5">
        <v>2889.9638055224937</v>
      </c>
      <c r="CN63" s="19">
        <f t="shared" si="35"/>
        <v>7.9689992569873915</v>
      </c>
      <c r="CP63" s="36">
        <v>40296</v>
      </c>
      <c r="CQ63" s="36"/>
      <c r="CR63" s="36"/>
      <c r="CS63" s="36"/>
      <c r="CT63" s="20"/>
      <c r="CU63" s="36">
        <v>44272</v>
      </c>
      <c r="CV63" s="36">
        <v>42050</v>
      </c>
      <c r="CW63" s="1">
        <f t="shared" si="36"/>
        <v>1754</v>
      </c>
      <c r="CX63" s="3">
        <v>1</v>
      </c>
      <c r="CY63" s="40">
        <v>42050</v>
      </c>
      <c r="CZ63" s="20">
        <f>(CY63-CP63)</f>
        <v>1754</v>
      </c>
      <c r="DA63" s="20">
        <v>1</v>
      </c>
      <c r="DB63" s="20">
        <v>1754</v>
      </c>
      <c r="DC63" s="1">
        <v>1</v>
      </c>
      <c r="DD63" s="3" t="s">
        <v>141</v>
      </c>
    </row>
    <row r="64" spans="1:117" s="10" customFormat="1" x14ac:dyDescent="0.25">
      <c r="A64" s="2">
        <v>2020</v>
      </c>
      <c r="B64" s="3">
        <v>38</v>
      </c>
      <c r="C64" s="3">
        <v>0</v>
      </c>
      <c r="D64" s="3">
        <v>0</v>
      </c>
      <c r="E64" s="3">
        <v>1</v>
      </c>
      <c r="F64" s="3">
        <v>1</v>
      </c>
      <c r="G64" s="3">
        <v>0</v>
      </c>
      <c r="H64" s="1">
        <v>1</v>
      </c>
      <c r="I64" s="3">
        <v>0</v>
      </c>
      <c r="J64" s="3">
        <v>4</v>
      </c>
      <c r="K64" s="3">
        <v>1</v>
      </c>
      <c r="L64" s="3">
        <v>1</v>
      </c>
      <c r="M64" s="3"/>
      <c r="N64" s="3">
        <v>1</v>
      </c>
      <c r="O64" s="3">
        <v>0</v>
      </c>
      <c r="P64" s="3">
        <v>0</v>
      </c>
      <c r="Q64" s="3"/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16">
        <v>1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27.5</v>
      </c>
      <c r="AI64" s="4">
        <v>2.0499999999999998</v>
      </c>
      <c r="AJ64" s="3">
        <v>98</v>
      </c>
      <c r="AK64" s="3">
        <v>58</v>
      </c>
      <c r="AL64" s="5">
        <f t="shared" si="19"/>
        <v>71.333333333333329</v>
      </c>
      <c r="AM64" s="3">
        <v>90</v>
      </c>
      <c r="AN64" s="3">
        <v>1</v>
      </c>
      <c r="AO64" s="3">
        <v>16</v>
      </c>
      <c r="AP64" s="3">
        <v>46</v>
      </c>
      <c r="AQ64" s="3">
        <v>28</v>
      </c>
      <c r="AR64" s="3">
        <v>34</v>
      </c>
      <c r="AS64" s="3">
        <f t="shared" si="20"/>
        <v>18</v>
      </c>
      <c r="AT64" s="7">
        <f t="shared" si="21"/>
        <v>1.125</v>
      </c>
      <c r="AU64" s="3">
        <v>29</v>
      </c>
      <c r="AV64" s="4">
        <v>3.5669999999999997</v>
      </c>
      <c r="AW64" s="3">
        <v>1.74</v>
      </c>
      <c r="AX64" s="19">
        <f t="shared" si="22"/>
        <v>0.27521064301552106</v>
      </c>
      <c r="AY64" s="7">
        <f t="shared" si="23"/>
        <v>1.4017381553125876</v>
      </c>
      <c r="AZ64" s="7">
        <f t="shared" si="24"/>
        <v>229.88505747126436</v>
      </c>
      <c r="BA64" s="7">
        <f t="shared" si="25"/>
        <v>2544.0613026819919</v>
      </c>
      <c r="BB64" s="7">
        <f t="shared" si="26"/>
        <v>39.633333333333333</v>
      </c>
      <c r="BC64" s="7">
        <f t="shared" si="27"/>
        <v>19.333333333333332</v>
      </c>
      <c r="BD64" s="7">
        <f t="shared" si="28"/>
        <v>11.130844444444442</v>
      </c>
      <c r="BE64" s="7">
        <f t="shared" si="29"/>
        <v>4.7328000000000001</v>
      </c>
      <c r="BF64" s="19"/>
      <c r="BG64" s="19">
        <f t="shared" si="30"/>
        <v>0.85786375105130364</v>
      </c>
      <c r="BH64" s="19">
        <f t="shared" si="31"/>
        <v>1.1606391925988226</v>
      </c>
      <c r="BI64" s="19">
        <f t="shared" si="32"/>
        <v>2.2018518518518517</v>
      </c>
      <c r="BJ64" s="19">
        <f t="shared" si="33"/>
        <v>0.55172413793103448</v>
      </c>
      <c r="BK64" s="19"/>
      <c r="BL64" s="12">
        <v>0</v>
      </c>
      <c r="BM64" s="12"/>
      <c r="BN64" s="5"/>
      <c r="BO64" s="12"/>
      <c r="BP64" s="12"/>
      <c r="BQ64" s="3">
        <v>1</v>
      </c>
      <c r="BR64" s="9">
        <v>0</v>
      </c>
      <c r="BS64" s="3">
        <v>17.5</v>
      </c>
      <c r="BT64" s="3">
        <v>6.2</v>
      </c>
      <c r="BU64" s="3">
        <v>5.9</v>
      </c>
      <c r="BV64" s="3">
        <v>0.92</v>
      </c>
      <c r="BW64" s="16">
        <v>4.5999999999999996</v>
      </c>
      <c r="BY64" s="16">
        <v>1</v>
      </c>
      <c r="BZ64" s="3">
        <v>0</v>
      </c>
      <c r="CA64" s="3">
        <v>135</v>
      </c>
      <c r="CB64" s="3">
        <v>25</v>
      </c>
      <c r="CC64" s="4">
        <v>1</v>
      </c>
      <c r="CD64" s="28">
        <v>87</v>
      </c>
      <c r="CE64" s="8"/>
      <c r="CF64" s="8"/>
      <c r="CG64" s="3">
        <v>166</v>
      </c>
      <c r="CH64" s="3">
        <v>0</v>
      </c>
      <c r="CI64" s="3">
        <v>1</v>
      </c>
      <c r="CJ64" s="12">
        <v>1719.0789473684208</v>
      </c>
      <c r="CK64" s="19">
        <f t="shared" si="34"/>
        <v>7.4495439306624274</v>
      </c>
      <c r="CL64" s="19">
        <f t="shared" si="18"/>
        <v>19.759528130671505</v>
      </c>
      <c r="CM64" s="5">
        <v>1318.5283583206808</v>
      </c>
      <c r="CN64" s="19">
        <f t="shared" si="35"/>
        <v>7.1842715135792492</v>
      </c>
      <c r="CP64" s="36">
        <v>40301</v>
      </c>
      <c r="CQ64" s="36"/>
      <c r="CR64" s="36"/>
      <c r="CS64" s="36"/>
      <c r="CT64" s="20"/>
      <c r="CU64" s="36">
        <v>44272</v>
      </c>
      <c r="CV64" s="36">
        <v>41094</v>
      </c>
      <c r="CW64" s="1">
        <f t="shared" si="36"/>
        <v>793</v>
      </c>
      <c r="CX64" s="3">
        <v>1</v>
      </c>
      <c r="CY64" s="40">
        <v>41094</v>
      </c>
      <c r="CZ64" s="20">
        <f>(CY64-CP64)</f>
        <v>793</v>
      </c>
      <c r="DA64" s="20">
        <v>1</v>
      </c>
      <c r="DB64" s="20">
        <v>793</v>
      </c>
      <c r="DC64" s="1">
        <v>1</v>
      </c>
      <c r="DD64" s="3" t="s">
        <v>143</v>
      </c>
    </row>
    <row r="65" spans="1:108" s="10" customFormat="1" x14ac:dyDescent="0.25">
      <c r="A65" s="2">
        <v>2021</v>
      </c>
      <c r="B65" s="3">
        <v>63</v>
      </c>
      <c r="C65" s="3">
        <v>0</v>
      </c>
      <c r="D65" s="3">
        <v>0</v>
      </c>
      <c r="E65" s="3">
        <v>1</v>
      </c>
      <c r="F65" s="3">
        <v>1</v>
      </c>
      <c r="G65" s="3">
        <v>0</v>
      </c>
      <c r="H65" s="1">
        <v>1</v>
      </c>
      <c r="I65" s="3">
        <v>0</v>
      </c>
      <c r="J65" s="3">
        <v>4</v>
      </c>
      <c r="K65" s="3">
        <v>0</v>
      </c>
      <c r="L65" s="3">
        <v>1</v>
      </c>
      <c r="M65" s="3"/>
      <c r="N65" s="3">
        <v>1</v>
      </c>
      <c r="O65" s="3">
        <v>0</v>
      </c>
      <c r="P65" s="3">
        <v>1</v>
      </c>
      <c r="Q65" s="3">
        <v>1</v>
      </c>
      <c r="R65" s="3">
        <v>0</v>
      </c>
      <c r="S65" s="3">
        <v>0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16">
        <v>0</v>
      </c>
      <c r="Z65" s="3">
        <v>1</v>
      </c>
      <c r="AA65" s="3">
        <v>0</v>
      </c>
      <c r="AB65" s="3">
        <v>0</v>
      </c>
      <c r="AC65" s="3">
        <v>0</v>
      </c>
      <c r="AD65" s="3">
        <v>1</v>
      </c>
      <c r="AE65" s="3">
        <v>0</v>
      </c>
      <c r="AF65" s="3">
        <v>0</v>
      </c>
      <c r="AG65" s="3">
        <v>0</v>
      </c>
      <c r="AH65" s="9">
        <v>26</v>
      </c>
      <c r="AI65" s="11">
        <v>2.0699999999999998</v>
      </c>
      <c r="AJ65" s="3"/>
      <c r="AK65" s="3"/>
      <c r="AL65" s="5">
        <v>61</v>
      </c>
      <c r="AM65" s="3">
        <v>100</v>
      </c>
      <c r="AN65" s="3">
        <v>3</v>
      </c>
      <c r="AO65" s="3">
        <v>11</v>
      </c>
      <c r="AP65" s="3"/>
      <c r="AQ65" s="3"/>
      <c r="AR65" s="3">
        <v>32</v>
      </c>
      <c r="AS65" s="3"/>
      <c r="AT65" s="8"/>
      <c r="AU65" s="3">
        <v>22</v>
      </c>
      <c r="AV65" s="4">
        <v>4.9679999999999991</v>
      </c>
      <c r="AW65" s="3">
        <v>2.4</v>
      </c>
      <c r="AX65" s="19">
        <f t="shared" si="22"/>
        <v>0.32461197339246123</v>
      </c>
      <c r="AY65" s="7">
        <f t="shared" si="23"/>
        <v>2.0128824476650569</v>
      </c>
      <c r="AZ65" s="7">
        <f t="shared" si="24"/>
        <v>333.33333333333337</v>
      </c>
      <c r="BA65" s="7">
        <f t="shared" si="25"/>
        <v>1666.6666666666667</v>
      </c>
      <c r="BB65" s="7">
        <f t="shared" si="26"/>
        <v>49.679999999999986</v>
      </c>
      <c r="BC65" s="7">
        <f t="shared" si="27"/>
        <v>24</v>
      </c>
      <c r="BD65" s="7">
        <f t="shared" si="28"/>
        <v>12.7296</v>
      </c>
      <c r="BE65" s="7">
        <f t="shared" si="29"/>
        <v>6.8544</v>
      </c>
      <c r="BF65" s="19"/>
      <c r="BG65" s="19">
        <f t="shared" si="30"/>
        <v>0.64412238325281823</v>
      </c>
      <c r="BH65" s="19"/>
      <c r="BI65" s="19"/>
      <c r="BJ65" s="19">
        <f t="shared" si="33"/>
        <v>0.5</v>
      </c>
      <c r="BK65" s="19"/>
      <c r="BL65" s="5">
        <v>0</v>
      </c>
      <c r="BM65" s="5"/>
      <c r="BN65" s="5"/>
      <c r="BO65" s="5"/>
      <c r="BP65" s="5"/>
      <c r="BQ65" s="3">
        <v>1</v>
      </c>
      <c r="BR65" s="9">
        <v>0</v>
      </c>
      <c r="BS65" s="3">
        <v>7.5</v>
      </c>
      <c r="BT65" s="3">
        <v>6.9</v>
      </c>
      <c r="BU65" s="3">
        <v>6.6</v>
      </c>
      <c r="BV65" s="3">
        <v>0.8</v>
      </c>
      <c r="BW65" s="3"/>
      <c r="BY65" s="16">
        <v>1</v>
      </c>
      <c r="BZ65" s="3">
        <v>1</v>
      </c>
      <c r="CA65" s="3">
        <v>138</v>
      </c>
      <c r="CB65" s="3">
        <v>40</v>
      </c>
      <c r="CC65" s="4">
        <v>1.9</v>
      </c>
      <c r="CD65" s="28">
        <v>44</v>
      </c>
      <c r="CE65" s="8"/>
      <c r="CF65" s="8"/>
      <c r="CG65" s="3">
        <v>25777</v>
      </c>
      <c r="CH65" s="3">
        <v>1</v>
      </c>
      <c r="CI65" s="3">
        <v>3</v>
      </c>
      <c r="CJ65" s="12">
        <v>2177.4193548387098</v>
      </c>
      <c r="CK65" s="19">
        <f t="shared" si="34"/>
        <v>7.6858956723754748</v>
      </c>
      <c r="CL65" s="19">
        <f t="shared" si="18"/>
        <v>49.486803519061588</v>
      </c>
      <c r="CM65" s="5">
        <v>982.30118875678568</v>
      </c>
      <c r="CN65" s="19">
        <f t="shared" si="35"/>
        <v>6.8898979708570085</v>
      </c>
      <c r="CP65" s="37">
        <v>40304</v>
      </c>
      <c r="CQ65" s="37">
        <v>40310</v>
      </c>
      <c r="CR65" s="43">
        <f>(CQ65-CP65)</f>
        <v>6</v>
      </c>
      <c r="CS65" s="37">
        <v>40818</v>
      </c>
      <c r="CT65" s="43">
        <f>(CS65-CP65)</f>
        <v>514</v>
      </c>
      <c r="CU65" s="36">
        <v>44272</v>
      </c>
      <c r="CV65" s="36">
        <v>44260</v>
      </c>
      <c r="CW65" s="1">
        <f t="shared" si="36"/>
        <v>3956</v>
      </c>
      <c r="CX65" s="3">
        <v>0</v>
      </c>
      <c r="CY65" s="3"/>
      <c r="CZ65" s="3"/>
      <c r="DA65" s="3">
        <v>1</v>
      </c>
      <c r="DB65" s="3">
        <v>6</v>
      </c>
      <c r="DC65" s="1">
        <v>1</v>
      </c>
      <c r="DD65" s="3" t="s">
        <v>154</v>
      </c>
    </row>
    <row r="66" spans="1:108" s="10" customFormat="1" x14ac:dyDescent="0.25">
      <c r="A66" s="2">
        <v>2022</v>
      </c>
      <c r="B66" s="3">
        <v>68</v>
      </c>
      <c r="C66" s="3">
        <v>0</v>
      </c>
      <c r="D66" s="3">
        <v>0</v>
      </c>
      <c r="E66" s="3">
        <v>1</v>
      </c>
      <c r="F66" s="3">
        <v>1</v>
      </c>
      <c r="G66" s="3">
        <v>0</v>
      </c>
      <c r="H66" s="1">
        <v>1</v>
      </c>
      <c r="I66" s="3">
        <v>0</v>
      </c>
      <c r="J66" s="3">
        <v>4</v>
      </c>
      <c r="K66" s="3">
        <v>1</v>
      </c>
      <c r="L66" s="3">
        <v>0</v>
      </c>
      <c r="M66" s="3"/>
      <c r="N66" s="3">
        <v>1</v>
      </c>
      <c r="O66" s="3">
        <v>0</v>
      </c>
      <c r="P66" s="3">
        <v>1</v>
      </c>
      <c r="Q66" s="3">
        <v>1</v>
      </c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16">
        <v>1</v>
      </c>
      <c r="Z66" s="3">
        <v>1</v>
      </c>
      <c r="AA66" s="3">
        <v>1</v>
      </c>
      <c r="AB66" s="3">
        <v>0</v>
      </c>
      <c r="AC66" s="3">
        <v>0</v>
      </c>
      <c r="AD66" s="3">
        <v>1</v>
      </c>
      <c r="AE66" s="3">
        <v>1</v>
      </c>
      <c r="AF66" s="3">
        <v>0</v>
      </c>
      <c r="AG66" s="3">
        <v>0</v>
      </c>
      <c r="AH66" s="3">
        <v>23.5</v>
      </c>
      <c r="AI66" s="4">
        <v>1.78</v>
      </c>
      <c r="AJ66" s="3">
        <v>108</v>
      </c>
      <c r="AK66" s="3">
        <v>65</v>
      </c>
      <c r="AL66" s="5">
        <f t="shared" ref="AL66:AL98" si="37">(AJ66+2*AK66)/3</f>
        <v>79.333333333333329</v>
      </c>
      <c r="AM66" s="3">
        <v>68</v>
      </c>
      <c r="AN66" s="3">
        <v>3</v>
      </c>
      <c r="AO66" s="3">
        <v>9</v>
      </c>
      <c r="AP66" s="3">
        <v>49</v>
      </c>
      <c r="AQ66" s="3">
        <v>25</v>
      </c>
      <c r="AR66" s="3">
        <v>33</v>
      </c>
      <c r="AS66" s="1">
        <f t="shared" ref="AS66:AS93" si="38">(AP66-AQ66)</f>
        <v>24</v>
      </c>
      <c r="AT66" s="7">
        <f t="shared" ref="AT66:AT93" si="39">(AS66/AO66)</f>
        <v>2.6666666666666665</v>
      </c>
      <c r="AU66" s="3">
        <v>25</v>
      </c>
      <c r="AV66" s="4">
        <v>2.4386000000000001</v>
      </c>
      <c r="AW66" s="3">
        <v>1.37</v>
      </c>
      <c r="AX66" s="19">
        <f t="shared" ref="AX66:AX97" si="40">(AL66*AW66/451)</f>
        <v>0.24099039172209905</v>
      </c>
      <c r="AY66" s="7">
        <f t="shared" ref="AY66:AY97" si="41">((AR66-AU66)/AV66)</f>
        <v>3.2805708193225618</v>
      </c>
      <c r="AZ66" s="7">
        <f t="shared" ref="AZ66:AZ97" si="42">((AR66-AU66)*80/AW66)</f>
        <v>467.15328467153279</v>
      </c>
      <c r="BA66" s="7">
        <f t="shared" ref="BA66:BA98" si="43">((AL66-AO66)*80/AW66)</f>
        <v>4107.0559610705586</v>
      </c>
      <c r="BB66" s="7">
        <f t="shared" ref="BB66:BB97" si="44">(AV66/AM66*1000)</f>
        <v>35.861764705882358</v>
      </c>
      <c r="BC66" s="7">
        <f t="shared" ref="BC66:BC97" si="45">(AW66*1000/AM66)</f>
        <v>20.147058823529413</v>
      </c>
      <c r="BD66" s="7">
        <f t="shared" ref="BD66:BD97" si="46">(BC66*(AL66-AU66)*0.0136)</f>
        <v>14.887333333333334</v>
      </c>
      <c r="BE66" s="7">
        <f t="shared" ref="BE66:BE97" si="47">(BC66*(AR66-AO66)*0.0136)</f>
        <v>6.5759999999999996</v>
      </c>
      <c r="BF66" s="19"/>
      <c r="BG66" s="19">
        <f t="shared" ref="BG66:BG97" si="48">(AR66/BB66)</f>
        <v>0.92020011481997854</v>
      </c>
      <c r="BH66" s="19">
        <f t="shared" ref="BH66:BH93" si="49">(AP66/BB66)</f>
        <v>1.3663577462478469</v>
      </c>
      <c r="BI66" s="19">
        <f t="shared" ref="BI66:BI93" si="50">(BB66/AS66)</f>
        <v>1.4942401960784315</v>
      </c>
      <c r="BJ66" s="19">
        <f t="shared" ref="BJ66:BJ97" si="51">(AO66/AU66)</f>
        <v>0.36</v>
      </c>
      <c r="BK66" s="19"/>
      <c r="BL66" s="5">
        <v>0</v>
      </c>
      <c r="BM66" s="5"/>
      <c r="BN66" s="5"/>
      <c r="BO66" s="5"/>
      <c r="BP66" s="5"/>
      <c r="BQ66" s="9">
        <v>1</v>
      </c>
      <c r="BR66" s="9">
        <v>0</v>
      </c>
      <c r="BS66" s="9">
        <v>22.5</v>
      </c>
      <c r="BT66" s="9">
        <v>7.5</v>
      </c>
      <c r="BU66" s="9">
        <v>7.2</v>
      </c>
      <c r="BV66" s="9">
        <v>0.7</v>
      </c>
      <c r="BW66" s="3"/>
      <c r="BY66" s="16">
        <v>1</v>
      </c>
      <c r="BZ66" s="9">
        <v>1</v>
      </c>
      <c r="CA66" s="3">
        <v>141</v>
      </c>
      <c r="CB66" s="3">
        <v>21</v>
      </c>
      <c r="CC66" s="4">
        <v>1.1000000000000001</v>
      </c>
      <c r="CD66" s="28">
        <v>71</v>
      </c>
      <c r="CE66" s="8"/>
      <c r="CF66" s="8"/>
      <c r="CG66" s="3">
        <v>8219</v>
      </c>
      <c r="CH66" s="3">
        <v>1</v>
      </c>
      <c r="CI66" s="3">
        <v>3</v>
      </c>
      <c r="CJ66" s="12">
        <v>5793.75</v>
      </c>
      <c r="CK66" s="19">
        <f t="shared" ref="CK66:CK97" si="52">LN(CJ66)</f>
        <v>8.6645350293141661</v>
      </c>
      <c r="CL66" s="19">
        <f t="shared" si="18"/>
        <v>81.602112676056336</v>
      </c>
      <c r="CM66" s="5">
        <v>1416.1098919364965</v>
      </c>
      <c r="CN66" s="19">
        <f t="shared" ref="CN66:CN97" si="53">LN(CM66)</f>
        <v>7.2556688785421599</v>
      </c>
      <c r="CP66" s="36">
        <v>40315</v>
      </c>
      <c r="CQ66" s="36"/>
      <c r="CR66" s="36"/>
      <c r="CS66" s="36"/>
      <c r="CT66" s="20"/>
      <c r="CU66" s="36">
        <v>44272</v>
      </c>
      <c r="CV66" s="36">
        <v>42888</v>
      </c>
      <c r="CW66" s="1">
        <f t="shared" ref="CW66:CW97" si="54">(CV66-CP66)</f>
        <v>2573</v>
      </c>
      <c r="CX66" s="3">
        <v>1</v>
      </c>
      <c r="CY66" s="40">
        <v>42888</v>
      </c>
      <c r="CZ66" s="20">
        <f>(CY66-CP66)</f>
        <v>2573</v>
      </c>
      <c r="DA66" s="20">
        <v>1</v>
      </c>
      <c r="DB66" s="20">
        <v>2573</v>
      </c>
      <c r="DC66" s="1">
        <v>1</v>
      </c>
      <c r="DD66" s="3" t="s">
        <v>143</v>
      </c>
    </row>
    <row r="67" spans="1:108" s="10" customFormat="1" x14ac:dyDescent="0.25">
      <c r="A67" s="2">
        <v>2023</v>
      </c>
      <c r="B67" s="3">
        <v>54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1">
        <v>0</v>
      </c>
      <c r="I67" s="3">
        <v>1</v>
      </c>
      <c r="J67" s="3">
        <v>2</v>
      </c>
      <c r="K67" s="3">
        <v>1</v>
      </c>
      <c r="L67" s="3">
        <v>0</v>
      </c>
      <c r="M67" s="3"/>
      <c r="N67" s="3">
        <v>0</v>
      </c>
      <c r="O67" s="3">
        <v>0</v>
      </c>
      <c r="P67" s="3">
        <v>1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  <c r="X67" s="3">
        <v>0</v>
      </c>
      <c r="Y67" s="16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42</v>
      </c>
      <c r="AI67" s="4">
        <v>2.15</v>
      </c>
      <c r="AJ67" s="3">
        <v>151</v>
      </c>
      <c r="AK67" s="3">
        <v>96</v>
      </c>
      <c r="AL67" s="5">
        <f t="shared" si="37"/>
        <v>114.33333333333333</v>
      </c>
      <c r="AM67" s="3">
        <v>70</v>
      </c>
      <c r="AN67" s="3">
        <v>1</v>
      </c>
      <c r="AO67" s="3">
        <v>10</v>
      </c>
      <c r="AP67" s="3">
        <v>36</v>
      </c>
      <c r="AQ67" s="3">
        <v>18</v>
      </c>
      <c r="AR67" s="3">
        <v>23</v>
      </c>
      <c r="AS67" s="1">
        <f t="shared" si="38"/>
        <v>18</v>
      </c>
      <c r="AT67" s="7">
        <f t="shared" si="39"/>
        <v>1.8</v>
      </c>
      <c r="AU67" s="3">
        <v>12</v>
      </c>
      <c r="AV67" s="4">
        <v>5.6760000000000002</v>
      </c>
      <c r="AW67" s="3">
        <v>2.64</v>
      </c>
      <c r="AX67" s="19">
        <f t="shared" si="40"/>
        <v>0.66926829268292676</v>
      </c>
      <c r="AY67" s="7">
        <f t="shared" si="41"/>
        <v>1.9379844961240309</v>
      </c>
      <c r="AZ67" s="7">
        <f t="shared" si="42"/>
        <v>333.33333333333331</v>
      </c>
      <c r="BA67" s="7">
        <f t="shared" si="43"/>
        <v>3161.6161616161612</v>
      </c>
      <c r="BB67" s="7">
        <f t="shared" si="44"/>
        <v>81.085714285714289</v>
      </c>
      <c r="BC67" s="7">
        <f t="shared" si="45"/>
        <v>37.714285714285715</v>
      </c>
      <c r="BD67" s="7">
        <f t="shared" si="46"/>
        <v>52.488228571428571</v>
      </c>
      <c r="BE67" s="7">
        <f t="shared" si="47"/>
        <v>6.6678857142857142</v>
      </c>
      <c r="BF67" s="19"/>
      <c r="BG67" s="19">
        <f t="shared" si="48"/>
        <v>0.28365045806906269</v>
      </c>
      <c r="BH67" s="19">
        <f t="shared" si="49"/>
        <v>0.44397463002114163</v>
      </c>
      <c r="BI67" s="19">
        <f t="shared" si="50"/>
        <v>4.5047619047619047</v>
      </c>
      <c r="BJ67" s="19">
        <f t="shared" si="51"/>
        <v>0.83333333333333337</v>
      </c>
      <c r="BK67" s="19"/>
      <c r="BL67" s="5">
        <v>0</v>
      </c>
      <c r="BM67" s="5"/>
      <c r="BN67" s="5"/>
      <c r="BO67" s="5"/>
      <c r="BP67" s="5"/>
      <c r="BQ67" s="3">
        <v>1</v>
      </c>
      <c r="BR67" s="9">
        <v>0</v>
      </c>
      <c r="BS67" s="3"/>
      <c r="BT67" s="3">
        <v>5</v>
      </c>
      <c r="BU67" s="3">
        <v>4.0999999999999996</v>
      </c>
      <c r="BV67" s="3">
        <v>0.86</v>
      </c>
      <c r="BW67" s="3"/>
      <c r="BY67" s="3"/>
      <c r="BZ67" s="9">
        <v>0</v>
      </c>
      <c r="CA67" s="3">
        <v>137</v>
      </c>
      <c r="CB67" s="3">
        <v>28</v>
      </c>
      <c r="CC67" s="4">
        <v>1.5</v>
      </c>
      <c r="CD67" s="28">
        <v>56</v>
      </c>
      <c r="CE67" s="8"/>
      <c r="CF67" s="8"/>
      <c r="CG67" s="3">
        <v>220</v>
      </c>
      <c r="CH67" s="3">
        <v>0</v>
      </c>
      <c r="CI67" s="3">
        <v>1</v>
      </c>
      <c r="CJ67" s="12">
        <v>1248.3516483516485</v>
      </c>
      <c r="CK67" s="19">
        <f t="shared" si="52"/>
        <v>7.1295792787523382</v>
      </c>
      <c r="CL67" s="19">
        <f t="shared" ref="CL67:CL106" si="55">(CJ67/CD67)</f>
        <v>22.291993720565152</v>
      </c>
      <c r="CM67" s="5">
        <v>1053.4891177296067</v>
      </c>
      <c r="CN67" s="19">
        <f t="shared" si="53"/>
        <v>6.959862903555968</v>
      </c>
      <c r="CP67" s="36">
        <v>40323</v>
      </c>
      <c r="CQ67" s="36"/>
      <c r="CR67" s="36"/>
      <c r="CS67" s="36"/>
      <c r="CT67" s="20"/>
      <c r="CU67" s="36">
        <v>44272</v>
      </c>
      <c r="CV67" s="36">
        <v>40609</v>
      </c>
      <c r="CW67" s="1">
        <f t="shared" si="54"/>
        <v>286</v>
      </c>
      <c r="CX67" s="3">
        <v>1</v>
      </c>
      <c r="CY67" s="40">
        <v>40609</v>
      </c>
      <c r="CZ67" s="3">
        <f>(CY67-CP67)</f>
        <v>286</v>
      </c>
      <c r="DA67" s="3">
        <v>1</v>
      </c>
      <c r="DB67" s="3">
        <v>286</v>
      </c>
      <c r="DC67" s="3">
        <v>0</v>
      </c>
      <c r="DD67" s="3" t="s">
        <v>145</v>
      </c>
    </row>
    <row r="68" spans="1:108" s="10" customFormat="1" x14ac:dyDescent="0.25">
      <c r="A68" s="2">
        <v>2024</v>
      </c>
      <c r="B68" s="3">
        <v>55</v>
      </c>
      <c r="C68" s="3">
        <v>0</v>
      </c>
      <c r="D68" s="3">
        <v>0</v>
      </c>
      <c r="E68" s="3">
        <v>1</v>
      </c>
      <c r="F68" s="3">
        <v>1</v>
      </c>
      <c r="G68" s="3">
        <v>0</v>
      </c>
      <c r="H68" s="1">
        <v>1</v>
      </c>
      <c r="I68" s="3">
        <v>0</v>
      </c>
      <c r="J68" s="3">
        <v>3</v>
      </c>
      <c r="K68" s="3">
        <v>0</v>
      </c>
      <c r="L68" s="3">
        <v>0</v>
      </c>
      <c r="M68" s="3"/>
      <c r="N68" s="3">
        <v>1</v>
      </c>
      <c r="O68" s="3">
        <v>0</v>
      </c>
      <c r="P68" s="3">
        <v>0</v>
      </c>
      <c r="Q68" s="3"/>
      <c r="R68" s="3">
        <v>1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16">
        <v>0</v>
      </c>
      <c r="Z68" s="3">
        <v>0</v>
      </c>
      <c r="AA68" s="3">
        <v>1</v>
      </c>
      <c r="AB68" s="3">
        <v>1</v>
      </c>
      <c r="AC68" s="3">
        <v>1</v>
      </c>
      <c r="AD68" s="3">
        <v>0</v>
      </c>
      <c r="AE68" s="3">
        <v>1</v>
      </c>
      <c r="AF68" s="3">
        <v>0</v>
      </c>
      <c r="AG68" s="3">
        <v>0</v>
      </c>
      <c r="AH68" s="3">
        <v>31.6</v>
      </c>
      <c r="AI68" s="4">
        <v>2.0299999999999998</v>
      </c>
      <c r="AJ68" s="3">
        <v>108</v>
      </c>
      <c r="AK68" s="3">
        <v>64</v>
      </c>
      <c r="AL68" s="5">
        <f t="shared" si="37"/>
        <v>78.666666666666671</v>
      </c>
      <c r="AM68" s="3">
        <v>82</v>
      </c>
      <c r="AN68" s="3">
        <v>2</v>
      </c>
      <c r="AO68" s="3">
        <v>7</v>
      </c>
      <c r="AP68" s="3">
        <v>37</v>
      </c>
      <c r="AQ68" s="3">
        <v>20</v>
      </c>
      <c r="AR68" s="3">
        <v>25</v>
      </c>
      <c r="AS68" s="1">
        <f t="shared" si="38"/>
        <v>17</v>
      </c>
      <c r="AT68" s="7">
        <f t="shared" si="39"/>
        <v>2.4285714285714284</v>
      </c>
      <c r="AU68" s="3">
        <v>17</v>
      </c>
      <c r="AV68" s="4">
        <v>4.6689999999999996</v>
      </c>
      <c r="AW68" s="3">
        <v>2.2999999999999998</v>
      </c>
      <c r="AX68" s="19">
        <f t="shared" si="40"/>
        <v>0.40118255728011826</v>
      </c>
      <c r="AY68" s="7">
        <f t="shared" si="41"/>
        <v>1.7134289997858214</v>
      </c>
      <c r="AZ68" s="7">
        <f t="shared" si="42"/>
        <v>278.26086956521743</v>
      </c>
      <c r="BA68" s="7">
        <f t="shared" si="43"/>
        <v>2492.7536231884064</v>
      </c>
      <c r="BB68" s="7">
        <f t="shared" si="44"/>
        <v>56.939024390243901</v>
      </c>
      <c r="BC68" s="7">
        <f t="shared" si="45"/>
        <v>28.048780487804876</v>
      </c>
      <c r="BD68" s="7">
        <f t="shared" si="46"/>
        <v>23.523577235772358</v>
      </c>
      <c r="BE68" s="7">
        <f t="shared" si="47"/>
        <v>6.866341463414634</v>
      </c>
      <c r="BF68" s="19"/>
      <c r="BG68" s="19">
        <f t="shared" si="48"/>
        <v>0.43906618119511676</v>
      </c>
      <c r="BH68" s="19">
        <f t="shared" si="49"/>
        <v>0.64981794816877281</v>
      </c>
      <c r="BI68" s="19">
        <f t="shared" si="50"/>
        <v>3.3493543758966999</v>
      </c>
      <c r="BJ68" s="19">
        <f t="shared" si="51"/>
        <v>0.41176470588235292</v>
      </c>
      <c r="BK68" s="19"/>
      <c r="BL68" s="5">
        <v>0</v>
      </c>
      <c r="BM68" s="5"/>
      <c r="BN68" s="5"/>
      <c r="BO68" s="5"/>
      <c r="BP68" s="5"/>
      <c r="BQ68" s="3">
        <v>1</v>
      </c>
      <c r="BR68" s="9">
        <v>0</v>
      </c>
      <c r="BS68" s="3">
        <v>20</v>
      </c>
      <c r="BT68" s="3">
        <v>8.8000000000000007</v>
      </c>
      <c r="BU68" s="3">
        <v>3.9</v>
      </c>
      <c r="BV68" s="3">
        <v>0.99</v>
      </c>
      <c r="BW68" s="16">
        <v>5.9</v>
      </c>
      <c r="BY68" s="16">
        <v>1</v>
      </c>
      <c r="BZ68" s="3">
        <v>0</v>
      </c>
      <c r="CA68" s="3">
        <v>138</v>
      </c>
      <c r="CB68" s="3">
        <v>64</v>
      </c>
      <c r="CC68" s="4">
        <v>2</v>
      </c>
      <c r="CD68" s="28">
        <v>35</v>
      </c>
      <c r="CE68" s="8"/>
      <c r="CF68" s="8"/>
      <c r="CG68" s="3">
        <v>2618</v>
      </c>
      <c r="CH68" s="3">
        <v>1</v>
      </c>
      <c r="CI68" s="3">
        <v>3</v>
      </c>
      <c r="CJ68" s="12">
        <v>778.84615384615381</v>
      </c>
      <c r="CK68" s="19">
        <f t="shared" si="52"/>
        <v>6.6578135345132035</v>
      </c>
      <c r="CL68" s="19">
        <f t="shared" si="55"/>
        <v>22.252747252747252</v>
      </c>
      <c r="CM68" s="5">
        <v>325.40634333387641</v>
      </c>
      <c r="CN68" s="19">
        <f t="shared" si="53"/>
        <v>5.7850746885527577</v>
      </c>
      <c r="CP68" s="36">
        <v>40312</v>
      </c>
      <c r="CQ68" s="36"/>
      <c r="CR68" s="36"/>
      <c r="CS68" s="36"/>
      <c r="CT68" s="20"/>
      <c r="CU68" s="36">
        <v>44272</v>
      </c>
      <c r="CV68" s="36">
        <v>40728</v>
      </c>
      <c r="CW68" s="1">
        <f t="shared" si="54"/>
        <v>416</v>
      </c>
      <c r="CX68" s="3">
        <v>1</v>
      </c>
      <c r="CY68" s="40">
        <v>40728</v>
      </c>
      <c r="CZ68" s="20">
        <f>(CY68-CP68)</f>
        <v>416</v>
      </c>
      <c r="DA68" s="20">
        <v>1</v>
      </c>
      <c r="DB68" s="20">
        <v>416</v>
      </c>
      <c r="DC68" s="3">
        <v>0</v>
      </c>
      <c r="DD68" s="3" t="s">
        <v>144</v>
      </c>
    </row>
    <row r="69" spans="1:108" s="10" customFormat="1" x14ac:dyDescent="0.25">
      <c r="A69" s="2">
        <v>2025</v>
      </c>
      <c r="B69" s="3">
        <v>56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1">
        <v>0</v>
      </c>
      <c r="I69" s="3">
        <v>0</v>
      </c>
      <c r="J69" s="3">
        <v>3</v>
      </c>
      <c r="K69" s="3">
        <v>1</v>
      </c>
      <c r="L69" s="3">
        <v>1</v>
      </c>
      <c r="M69" s="3"/>
      <c r="N69" s="3">
        <v>1</v>
      </c>
      <c r="O69" s="3">
        <v>0</v>
      </c>
      <c r="P69" s="3">
        <v>1</v>
      </c>
      <c r="Q69" s="3"/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16">
        <v>0</v>
      </c>
      <c r="Z69" s="3">
        <v>1</v>
      </c>
      <c r="AA69" s="3">
        <v>0</v>
      </c>
      <c r="AB69" s="3">
        <v>1</v>
      </c>
      <c r="AC69" s="3">
        <v>1</v>
      </c>
      <c r="AD69" s="3">
        <v>1</v>
      </c>
      <c r="AE69" s="3">
        <v>1</v>
      </c>
      <c r="AF69" s="3">
        <v>0</v>
      </c>
      <c r="AG69" s="3">
        <v>0</v>
      </c>
      <c r="AH69" s="3">
        <v>33.5</v>
      </c>
      <c r="AI69" s="4">
        <v>1.85</v>
      </c>
      <c r="AJ69" s="3">
        <v>124</v>
      </c>
      <c r="AK69" s="3">
        <v>77</v>
      </c>
      <c r="AL69" s="5">
        <f t="shared" si="37"/>
        <v>92.666666666666671</v>
      </c>
      <c r="AM69" s="3">
        <v>72</v>
      </c>
      <c r="AN69" s="3">
        <v>1</v>
      </c>
      <c r="AO69" s="3">
        <v>14</v>
      </c>
      <c r="AP69" s="9">
        <v>61</v>
      </c>
      <c r="AQ69" s="9">
        <v>31</v>
      </c>
      <c r="AR69" s="3">
        <v>43</v>
      </c>
      <c r="AS69" s="1">
        <f t="shared" si="38"/>
        <v>30</v>
      </c>
      <c r="AT69" s="7">
        <f t="shared" si="39"/>
        <v>2.1428571428571428</v>
      </c>
      <c r="AU69" s="3">
        <v>38</v>
      </c>
      <c r="AV69" s="4">
        <v>3.1635</v>
      </c>
      <c r="AW69" s="3">
        <v>1.71</v>
      </c>
      <c r="AX69" s="19">
        <f t="shared" si="40"/>
        <v>0.35135254988913528</v>
      </c>
      <c r="AY69" s="7">
        <f t="shared" si="41"/>
        <v>1.5805278963173701</v>
      </c>
      <c r="AZ69" s="7">
        <f t="shared" si="42"/>
        <v>233.91812865497076</v>
      </c>
      <c r="BA69" s="7">
        <f t="shared" si="43"/>
        <v>3680.3118908382071</v>
      </c>
      <c r="BB69" s="7">
        <f t="shared" si="44"/>
        <v>43.9375</v>
      </c>
      <c r="BC69" s="7">
        <f t="shared" si="45"/>
        <v>23.75</v>
      </c>
      <c r="BD69" s="7">
        <f t="shared" si="46"/>
        <v>17.657333333333334</v>
      </c>
      <c r="BE69" s="7">
        <f t="shared" si="47"/>
        <v>9.3669999999999991</v>
      </c>
      <c r="BF69" s="19">
        <v>3.1</v>
      </c>
      <c r="BG69" s="19">
        <f t="shared" si="48"/>
        <v>0.97866287339971547</v>
      </c>
      <c r="BH69" s="19">
        <f t="shared" si="49"/>
        <v>1.3883357041251778</v>
      </c>
      <c r="BI69" s="19">
        <f t="shared" si="50"/>
        <v>1.4645833333333333</v>
      </c>
      <c r="BJ69" s="19">
        <f t="shared" si="51"/>
        <v>0.36842105263157893</v>
      </c>
      <c r="BK69" s="19"/>
      <c r="BL69" s="5">
        <v>1</v>
      </c>
      <c r="BM69" s="5">
        <v>25</v>
      </c>
      <c r="BN69" s="5"/>
      <c r="BO69" s="5">
        <v>1</v>
      </c>
      <c r="BP69" s="5">
        <v>0</v>
      </c>
      <c r="BQ69" s="3">
        <v>1</v>
      </c>
      <c r="BR69" s="9">
        <v>0</v>
      </c>
      <c r="BS69" s="3">
        <v>25</v>
      </c>
      <c r="BT69" s="3">
        <v>7.1</v>
      </c>
      <c r="BU69" s="3">
        <v>6.3</v>
      </c>
      <c r="BV69" s="3">
        <v>1.1000000000000001</v>
      </c>
      <c r="BW69" s="3"/>
      <c r="BY69" s="16">
        <v>1</v>
      </c>
      <c r="BZ69" s="3">
        <v>1</v>
      </c>
      <c r="CA69" s="3">
        <v>133</v>
      </c>
      <c r="CB69" s="3">
        <v>60</v>
      </c>
      <c r="CC69" s="4">
        <v>2.4</v>
      </c>
      <c r="CD69" s="28">
        <v>25</v>
      </c>
      <c r="CE69" s="8"/>
      <c r="CF69" s="8"/>
      <c r="CG69" s="3">
        <v>17859</v>
      </c>
      <c r="CH69" s="3">
        <v>1</v>
      </c>
      <c r="CI69" s="3">
        <v>3</v>
      </c>
      <c r="CJ69" s="12">
        <v>1656.5217391304348</v>
      </c>
      <c r="CK69" s="19">
        <f t="shared" si="52"/>
        <v>7.4124753451856424</v>
      </c>
      <c r="CL69" s="19">
        <f t="shared" si="55"/>
        <v>66.260869565217391</v>
      </c>
      <c r="CM69" s="5">
        <v>638.67617881904835</v>
      </c>
      <c r="CN69" s="19">
        <f t="shared" si="53"/>
        <v>6.4593975635185625</v>
      </c>
      <c r="CP69" s="41">
        <v>40345</v>
      </c>
      <c r="CQ69" s="41"/>
      <c r="CR69" s="41"/>
      <c r="CS69" s="41"/>
      <c r="CT69" s="20"/>
      <c r="CU69" s="36">
        <v>44272</v>
      </c>
      <c r="CV69" s="36">
        <v>41727</v>
      </c>
      <c r="CW69" s="1">
        <f t="shared" si="54"/>
        <v>1382</v>
      </c>
      <c r="CX69" s="3">
        <v>1</v>
      </c>
      <c r="CY69" s="40">
        <v>41727</v>
      </c>
      <c r="CZ69" s="3">
        <f>(CY69-CP69)</f>
        <v>1382</v>
      </c>
      <c r="DA69" s="3">
        <v>1</v>
      </c>
      <c r="DB69" s="3">
        <v>1382</v>
      </c>
      <c r="DC69" s="1">
        <v>1</v>
      </c>
      <c r="DD69" s="3" t="s">
        <v>141</v>
      </c>
    </row>
    <row r="70" spans="1:108" s="10" customFormat="1" x14ac:dyDescent="0.25">
      <c r="A70" s="2">
        <v>2026</v>
      </c>
      <c r="B70" s="3">
        <v>63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1</v>
      </c>
      <c r="J70" s="3">
        <v>2</v>
      </c>
      <c r="K70" s="3">
        <v>1</v>
      </c>
      <c r="L70" s="3">
        <v>0</v>
      </c>
      <c r="M70" s="3"/>
      <c r="N70" s="3">
        <v>1</v>
      </c>
      <c r="O70" s="3">
        <v>1</v>
      </c>
      <c r="P70" s="3">
        <v>1</v>
      </c>
      <c r="Q70" s="3"/>
      <c r="R70" s="3">
        <v>0</v>
      </c>
      <c r="S70" s="3">
        <v>0</v>
      </c>
      <c r="T70" s="3">
        <v>1</v>
      </c>
      <c r="U70" s="3">
        <v>0</v>
      </c>
      <c r="V70" s="3">
        <v>1</v>
      </c>
      <c r="W70" s="3">
        <v>0</v>
      </c>
      <c r="X70" s="3">
        <v>0</v>
      </c>
      <c r="Y70" s="16">
        <v>0</v>
      </c>
      <c r="Z70" s="3">
        <v>1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0</v>
      </c>
      <c r="AH70" s="3">
        <v>30.8</v>
      </c>
      <c r="AI70" s="4">
        <v>2.5</v>
      </c>
      <c r="AJ70" s="3">
        <v>176</v>
      </c>
      <c r="AK70" s="3">
        <v>91</v>
      </c>
      <c r="AL70" s="5">
        <f t="shared" si="37"/>
        <v>119.33333333333333</v>
      </c>
      <c r="AM70" s="3">
        <v>74</v>
      </c>
      <c r="AN70" s="3">
        <v>1</v>
      </c>
      <c r="AO70" s="3">
        <v>10</v>
      </c>
      <c r="AP70" s="3">
        <v>40</v>
      </c>
      <c r="AQ70" s="3">
        <v>18</v>
      </c>
      <c r="AR70" s="3">
        <v>26</v>
      </c>
      <c r="AS70" s="1">
        <f t="shared" si="38"/>
        <v>22</v>
      </c>
      <c r="AT70" s="7">
        <f t="shared" si="39"/>
        <v>2.2000000000000002</v>
      </c>
      <c r="AU70" s="3">
        <v>16</v>
      </c>
      <c r="AV70" s="4">
        <v>7.1999999999999993</v>
      </c>
      <c r="AW70" s="3">
        <v>2.88</v>
      </c>
      <c r="AX70" s="19">
        <f t="shared" si="40"/>
        <v>0.76203991130820392</v>
      </c>
      <c r="AY70" s="7">
        <f t="shared" si="41"/>
        <v>1.3888888888888891</v>
      </c>
      <c r="AZ70" s="7">
        <f t="shared" si="42"/>
        <v>277.77777777777777</v>
      </c>
      <c r="BA70" s="7">
        <f t="shared" si="43"/>
        <v>3037.037037037037</v>
      </c>
      <c r="BB70" s="7">
        <f t="shared" si="44"/>
        <v>97.297297297297291</v>
      </c>
      <c r="BC70" s="7">
        <f t="shared" si="45"/>
        <v>38.918918918918919</v>
      </c>
      <c r="BD70" s="7">
        <f t="shared" si="46"/>
        <v>54.69405405405405</v>
      </c>
      <c r="BE70" s="7">
        <f t="shared" si="47"/>
        <v>8.4687567567567559</v>
      </c>
      <c r="BF70" s="19"/>
      <c r="BG70" s="19">
        <f t="shared" si="48"/>
        <v>0.26722222222222225</v>
      </c>
      <c r="BH70" s="19">
        <f t="shared" si="49"/>
        <v>0.41111111111111115</v>
      </c>
      <c r="BI70" s="19">
        <f t="shared" si="50"/>
        <v>4.4226044226044223</v>
      </c>
      <c r="BJ70" s="19">
        <f t="shared" si="51"/>
        <v>0.625</v>
      </c>
      <c r="BK70" s="19"/>
      <c r="BL70" s="5">
        <v>0</v>
      </c>
      <c r="BM70" s="5"/>
      <c r="BN70" s="5"/>
      <c r="BO70" s="5"/>
      <c r="BP70" s="5"/>
      <c r="BQ70" s="3">
        <v>1</v>
      </c>
      <c r="BR70" s="9">
        <v>0</v>
      </c>
      <c r="BS70" s="3">
        <v>67.5</v>
      </c>
      <c r="BT70" s="3">
        <v>4.5999999999999996</v>
      </c>
      <c r="BU70" s="3">
        <v>2.9</v>
      </c>
      <c r="BV70" s="3">
        <v>0.98</v>
      </c>
      <c r="BW70" s="3"/>
      <c r="BY70" s="16">
        <v>1</v>
      </c>
      <c r="BZ70" s="3">
        <v>1</v>
      </c>
      <c r="CA70" s="3">
        <v>144</v>
      </c>
      <c r="CB70" s="3">
        <v>30</v>
      </c>
      <c r="CC70" s="4">
        <v>1.6</v>
      </c>
      <c r="CD70" s="28">
        <v>44</v>
      </c>
      <c r="CE70" s="8"/>
      <c r="CF70" s="8"/>
      <c r="CG70" s="3">
        <v>1380</v>
      </c>
      <c r="CH70" s="3">
        <v>1</v>
      </c>
      <c r="CI70" s="3">
        <v>2</v>
      </c>
      <c r="CJ70" s="12">
        <v>4296.0784313725489</v>
      </c>
      <c r="CK70" s="19">
        <f t="shared" si="52"/>
        <v>8.3654578928592329</v>
      </c>
      <c r="CL70" s="19">
        <f t="shared" si="55"/>
        <v>97.638146167557935</v>
      </c>
      <c r="CM70" s="5">
        <v>689.58186405433935</v>
      </c>
      <c r="CN70" s="19">
        <f t="shared" si="53"/>
        <v>6.536085419778507</v>
      </c>
      <c r="CP70" s="41">
        <v>40350</v>
      </c>
      <c r="CQ70" s="41"/>
      <c r="CR70" s="41"/>
      <c r="CS70" s="41"/>
      <c r="CT70" s="20"/>
      <c r="CU70" s="36">
        <v>44272</v>
      </c>
      <c r="CV70" s="36">
        <v>44242</v>
      </c>
      <c r="CW70" s="1">
        <f t="shared" si="54"/>
        <v>3892</v>
      </c>
      <c r="CX70" s="3">
        <v>0</v>
      </c>
      <c r="CY70" s="3"/>
      <c r="CZ70" s="3"/>
      <c r="DA70" s="3">
        <v>0</v>
      </c>
      <c r="DB70" s="3">
        <v>3892</v>
      </c>
      <c r="DC70" s="1">
        <v>1</v>
      </c>
      <c r="DD70" s="3"/>
    </row>
    <row r="71" spans="1:108" s="10" customFormat="1" x14ac:dyDescent="0.25">
      <c r="A71" s="2">
        <v>2027</v>
      </c>
      <c r="B71" s="3">
        <v>42</v>
      </c>
      <c r="C71" s="3">
        <v>1</v>
      </c>
      <c r="D71" s="3">
        <v>0</v>
      </c>
      <c r="E71" s="3">
        <v>1</v>
      </c>
      <c r="F71" s="3">
        <v>1</v>
      </c>
      <c r="G71" s="3">
        <v>0</v>
      </c>
      <c r="H71" s="1">
        <v>0</v>
      </c>
      <c r="I71" s="3">
        <v>0</v>
      </c>
      <c r="J71" s="3">
        <v>3</v>
      </c>
      <c r="K71" s="3">
        <v>0</v>
      </c>
      <c r="L71" s="3">
        <v>0</v>
      </c>
      <c r="M71" s="3"/>
      <c r="N71" s="3">
        <v>0</v>
      </c>
      <c r="O71" s="3">
        <v>1</v>
      </c>
      <c r="P71" s="3">
        <v>0</v>
      </c>
      <c r="Q71" s="3"/>
      <c r="R71" s="3">
        <v>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16">
        <v>1</v>
      </c>
      <c r="Z71" s="3">
        <v>2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1</v>
      </c>
      <c r="AH71" s="3">
        <v>22.5</v>
      </c>
      <c r="AI71" s="4">
        <v>2.14</v>
      </c>
      <c r="AJ71" s="3">
        <v>95</v>
      </c>
      <c r="AK71" s="3">
        <v>66</v>
      </c>
      <c r="AL71" s="5">
        <f t="shared" si="37"/>
        <v>75.666666666666671</v>
      </c>
      <c r="AM71" s="3">
        <v>78</v>
      </c>
      <c r="AN71" s="3">
        <v>2</v>
      </c>
      <c r="AO71" s="3">
        <v>13</v>
      </c>
      <c r="AP71" s="3">
        <v>50</v>
      </c>
      <c r="AQ71" s="3">
        <v>25</v>
      </c>
      <c r="AR71" s="3">
        <v>33</v>
      </c>
      <c r="AS71" s="1">
        <f t="shared" si="38"/>
        <v>25</v>
      </c>
      <c r="AT71" s="7">
        <f t="shared" si="39"/>
        <v>1.9230769230769231</v>
      </c>
      <c r="AU71" s="3">
        <v>28</v>
      </c>
      <c r="AV71" s="4">
        <v>3.1457999999999999</v>
      </c>
      <c r="AW71" s="3">
        <v>1.47</v>
      </c>
      <c r="AX71" s="19">
        <f t="shared" si="40"/>
        <v>0.24662971175166298</v>
      </c>
      <c r="AY71" s="7">
        <f t="shared" si="41"/>
        <v>1.589420815054994</v>
      </c>
      <c r="AZ71" s="7">
        <f t="shared" si="42"/>
        <v>272.108843537415</v>
      </c>
      <c r="BA71" s="7">
        <f t="shared" si="43"/>
        <v>3410.4308390022679</v>
      </c>
      <c r="BB71" s="7">
        <f t="shared" si="44"/>
        <v>40.330769230769235</v>
      </c>
      <c r="BC71" s="7">
        <f t="shared" si="45"/>
        <v>18.846153846153847</v>
      </c>
      <c r="BD71" s="7">
        <f t="shared" si="46"/>
        <v>12.217333333333334</v>
      </c>
      <c r="BE71" s="7">
        <f t="shared" si="47"/>
        <v>5.1261538461538461</v>
      </c>
      <c r="BF71" s="19"/>
      <c r="BG71" s="19">
        <f t="shared" si="48"/>
        <v>0.81823383559031082</v>
      </c>
      <c r="BH71" s="19">
        <f t="shared" si="49"/>
        <v>1.2397482357428951</v>
      </c>
      <c r="BI71" s="19">
        <f t="shared" si="50"/>
        <v>1.6132307692307695</v>
      </c>
      <c r="BJ71" s="19">
        <f t="shared" si="51"/>
        <v>0.4642857142857143</v>
      </c>
      <c r="BK71" s="19"/>
      <c r="BL71" s="5">
        <v>0</v>
      </c>
      <c r="BM71" s="5"/>
      <c r="BN71" s="5"/>
      <c r="BO71" s="5"/>
      <c r="BP71" s="5"/>
      <c r="BQ71" s="3">
        <v>1</v>
      </c>
      <c r="BR71" s="9">
        <v>0</v>
      </c>
      <c r="BS71" s="15">
        <v>10</v>
      </c>
      <c r="BT71" s="3">
        <v>8.6999999999999993</v>
      </c>
      <c r="BU71" s="3">
        <v>7.9</v>
      </c>
      <c r="BV71" s="3">
        <v>0.93</v>
      </c>
      <c r="BW71" s="16">
        <v>4.7</v>
      </c>
      <c r="BY71" s="16">
        <v>1</v>
      </c>
      <c r="BZ71" s="9">
        <v>0</v>
      </c>
      <c r="CA71" s="3">
        <v>136</v>
      </c>
      <c r="CB71" s="3">
        <v>17</v>
      </c>
      <c r="CC71" s="4">
        <v>1</v>
      </c>
      <c r="CD71" s="29">
        <v>90</v>
      </c>
      <c r="CE71" s="8"/>
      <c r="CF71" s="8"/>
      <c r="CG71" s="3">
        <v>1932</v>
      </c>
      <c r="CH71" s="3">
        <v>1</v>
      </c>
      <c r="CI71" s="3">
        <v>2</v>
      </c>
      <c r="CJ71" s="12">
        <v>1465.0980392156862</v>
      </c>
      <c r="CK71" s="19">
        <f t="shared" si="52"/>
        <v>7.2896774401783988</v>
      </c>
      <c r="CL71" s="19">
        <f t="shared" si="55"/>
        <v>16.278867102396514</v>
      </c>
      <c r="CM71" s="5">
        <v>1424.1356669546039</v>
      </c>
      <c r="CN71" s="19">
        <f t="shared" si="53"/>
        <v>7.2613203591716413</v>
      </c>
      <c r="CP71" s="41">
        <v>40352</v>
      </c>
      <c r="CQ71" s="41"/>
      <c r="CR71" s="41"/>
      <c r="CS71" s="41"/>
      <c r="CT71" s="20"/>
      <c r="CU71" s="36">
        <v>44272</v>
      </c>
      <c r="CV71" s="36">
        <v>40986</v>
      </c>
      <c r="CW71" s="1">
        <f t="shared" si="54"/>
        <v>634</v>
      </c>
      <c r="CX71" s="3">
        <v>1</v>
      </c>
      <c r="CY71" s="36">
        <v>40986</v>
      </c>
      <c r="CZ71" s="20">
        <f>(CY71-CP71)</f>
        <v>634</v>
      </c>
      <c r="DA71" s="20">
        <v>1</v>
      </c>
      <c r="DB71" s="20">
        <v>634</v>
      </c>
      <c r="DC71" s="3">
        <v>0</v>
      </c>
      <c r="DD71" s="3" t="s">
        <v>144</v>
      </c>
    </row>
    <row r="72" spans="1:108" s="10" customFormat="1" x14ac:dyDescent="0.25">
      <c r="A72" s="2">
        <v>2028</v>
      </c>
      <c r="B72" s="3">
        <v>69</v>
      </c>
      <c r="C72" s="3">
        <v>0</v>
      </c>
      <c r="D72" s="3">
        <v>0</v>
      </c>
      <c r="E72" s="3">
        <v>1</v>
      </c>
      <c r="F72" s="3">
        <v>1</v>
      </c>
      <c r="G72" s="3">
        <v>0</v>
      </c>
      <c r="H72" s="1">
        <v>1</v>
      </c>
      <c r="I72" s="3">
        <v>0</v>
      </c>
      <c r="J72" s="3">
        <v>2</v>
      </c>
      <c r="K72" s="3">
        <v>1</v>
      </c>
      <c r="L72" s="3">
        <v>0</v>
      </c>
      <c r="M72" s="3"/>
      <c r="N72" s="3">
        <v>1</v>
      </c>
      <c r="O72" s="3">
        <v>0</v>
      </c>
      <c r="P72" s="3">
        <v>0</v>
      </c>
      <c r="Q72" s="3"/>
      <c r="R72" s="3">
        <v>1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16">
        <v>1</v>
      </c>
      <c r="Z72" s="3">
        <v>1</v>
      </c>
      <c r="AA72" s="3">
        <v>1</v>
      </c>
      <c r="AB72" s="3">
        <v>1</v>
      </c>
      <c r="AC72" s="3">
        <v>1</v>
      </c>
      <c r="AD72" s="3">
        <v>0</v>
      </c>
      <c r="AE72" s="3">
        <v>1</v>
      </c>
      <c r="AF72" s="3">
        <v>0</v>
      </c>
      <c r="AG72" s="3">
        <v>2</v>
      </c>
      <c r="AH72" s="3">
        <v>26</v>
      </c>
      <c r="AI72" s="4">
        <v>1.86</v>
      </c>
      <c r="AJ72" s="3">
        <v>96</v>
      </c>
      <c r="AK72" s="3">
        <v>59</v>
      </c>
      <c r="AL72" s="5">
        <f t="shared" si="37"/>
        <v>71.333333333333329</v>
      </c>
      <c r="AM72" s="3">
        <v>55</v>
      </c>
      <c r="AN72" s="3">
        <v>1</v>
      </c>
      <c r="AO72" s="3">
        <v>10</v>
      </c>
      <c r="AP72" s="3">
        <v>65</v>
      </c>
      <c r="AQ72" s="3">
        <v>24</v>
      </c>
      <c r="AR72" s="3">
        <v>37</v>
      </c>
      <c r="AS72" s="1">
        <f t="shared" si="38"/>
        <v>41</v>
      </c>
      <c r="AT72" s="7">
        <f t="shared" si="39"/>
        <v>4.0999999999999996</v>
      </c>
      <c r="AU72" s="3">
        <v>27</v>
      </c>
      <c r="AV72" s="4">
        <v>3.5339999999999998</v>
      </c>
      <c r="AW72" s="3">
        <v>1.9</v>
      </c>
      <c r="AX72" s="19">
        <f t="shared" si="40"/>
        <v>0.30051736881005175</v>
      </c>
      <c r="AY72" s="7">
        <f t="shared" si="41"/>
        <v>2.8296547821165818</v>
      </c>
      <c r="AZ72" s="7">
        <f t="shared" si="42"/>
        <v>421.0526315789474</v>
      </c>
      <c r="BA72" s="7">
        <f t="shared" si="43"/>
        <v>2582.4561403508769</v>
      </c>
      <c r="BB72" s="7">
        <f t="shared" si="44"/>
        <v>64.25454545454545</v>
      </c>
      <c r="BC72" s="7">
        <f t="shared" si="45"/>
        <v>34.545454545454547</v>
      </c>
      <c r="BD72" s="7">
        <f t="shared" si="46"/>
        <v>20.828606060606059</v>
      </c>
      <c r="BE72" s="7">
        <f t="shared" si="47"/>
        <v>12.685090909090908</v>
      </c>
      <c r="BF72" s="19"/>
      <c r="BG72" s="19">
        <f t="shared" si="48"/>
        <v>0.57583474816072444</v>
      </c>
      <c r="BH72" s="19">
        <f t="shared" si="49"/>
        <v>1.0116015846066782</v>
      </c>
      <c r="BI72" s="19">
        <f t="shared" si="50"/>
        <v>1.5671840354767184</v>
      </c>
      <c r="BJ72" s="19">
        <f t="shared" si="51"/>
        <v>0.37037037037037035</v>
      </c>
      <c r="BK72" s="19"/>
      <c r="BL72" s="5">
        <v>0</v>
      </c>
      <c r="BM72" s="5"/>
      <c r="BN72" s="5"/>
      <c r="BO72" s="5"/>
      <c r="BP72" s="5"/>
      <c r="BQ72" s="3">
        <v>1</v>
      </c>
      <c r="BR72" s="9">
        <v>0</v>
      </c>
      <c r="BS72" s="3">
        <v>35</v>
      </c>
      <c r="BT72" s="3">
        <v>5.8</v>
      </c>
      <c r="BU72" s="3">
        <v>4.8</v>
      </c>
      <c r="BV72" s="3">
        <v>1.1000000000000001</v>
      </c>
      <c r="BW72" s="3">
        <v>4.5999999999999996</v>
      </c>
      <c r="BY72" s="3">
        <v>1</v>
      </c>
      <c r="BZ72" s="3">
        <v>1</v>
      </c>
      <c r="CA72" s="3">
        <v>143</v>
      </c>
      <c r="CB72" s="3">
        <v>15</v>
      </c>
      <c r="CC72" s="4">
        <v>1.3</v>
      </c>
      <c r="CD72" s="28">
        <v>69</v>
      </c>
      <c r="CE72" s="8"/>
      <c r="CF72" s="8"/>
      <c r="CG72" s="3">
        <v>6396</v>
      </c>
      <c r="CH72" s="3">
        <v>1</v>
      </c>
      <c r="CI72" s="3">
        <v>3</v>
      </c>
      <c r="CJ72" s="12">
        <v>1752.4691358024691</v>
      </c>
      <c r="CK72" s="19">
        <f t="shared" si="52"/>
        <v>7.468781007228678</v>
      </c>
      <c r="CL72" s="19">
        <f t="shared" si="55"/>
        <v>25.398103417427087</v>
      </c>
      <c r="CM72" s="5">
        <v>1922.5382525973459</v>
      </c>
      <c r="CN72" s="19">
        <f t="shared" si="53"/>
        <v>7.561401598501666</v>
      </c>
      <c r="CP72" s="41">
        <v>40371</v>
      </c>
      <c r="CQ72" s="41"/>
      <c r="CR72" s="41"/>
      <c r="CS72" s="41"/>
      <c r="CT72" s="20"/>
      <c r="CU72" s="36">
        <v>44272</v>
      </c>
      <c r="CV72" s="36">
        <v>44270</v>
      </c>
      <c r="CW72" s="1">
        <f t="shared" si="54"/>
        <v>3899</v>
      </c>
      <c r="CX72" s="3">
        <v>0</v>
      </c>
      <c r="CY72" s="3"/>
      <c r="CZ72" s="3"/>
      <c r="DA72" s="3">
        <v>0</v>
      </c>
      <c r="DB72" s="3">
        <v>3899</v>
      </c>
      <c r="DC72" s="1">
        <v>1</v>
      </c>
      <c r="DD72" s="3"/>
    </row>
    <row r="73" spans="1:108" s="10" customFormat="1" x14ac:dyDescent="0.25">
      <c r="A73" s="2">
        <v>2029</v>
      </c>
      <c r="B73" s="3">
        <v>58</v>
      </c>
      <c r="C73" s="3">
        <v>0</v>
      </c>
      <c r="D73" s="3">
        <v>0</v>
      </c>
      <c r="E73" s="3">
        <v>1</v>
      </c>
      <c r="F73" s="3">
        <v>1</v>
      </c>
      <c r="G73" s="3">
        <v>0</v>
      </c>
      <c r="H73" s="1">
        <v>1</v>
      </c>
      <c r="I73" s="3">
        <v>1</v>
      </c>
      <c r="J73" s="3">
        <v>2</v>
      </c>
      <c r="K73" s="3">
        <v>1</v>
      </c>
      <c r="L73" s="3">
        <v>1</v>
      </c>
      <c r="M73" s="3"/>
      <c r="N73" s="3">
        <v>1</v>
      </c>
      <c r="O73" s="3">
        <v>0</v>
      </c>
      <c r="P73" s="3">
        <v>1</v>
      </c>
      <c r="Q73" s="3"/>
      <c r="R73" s="3">
        <v>0</v>
      </c>
      <c r="S73" s="3">
        <v>0</v>
      </c>
      <c r="T73" s="3">
        <v>1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1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28</v>
      </c>
      <c r="AI73" s="4">
        <v>2.15</v>
      </c>
      <c r="AJ73" s="3">
        <v>118</v>
      </c>
      <c r="AK73" s="3">
        <v>80</v>
      </c>
      <c r="AL73" s="5">
        <f t="shared" si="37"/>
        <v>92.666666666666671</v>
      </c>
      <c r="AM73" s="3">
        <v>76</v>
      </c>
      <c r="AN73" s="3">
        <v>1</v>
      </c>
      <c r="AO73" s="3">
        <v>4</v>
      </c>
      <c r="AP73" s="3">
        <v>20</v>
      </c>
      <c r="AQ73" s="3">
        <v>10</v>
      </c>
      <c r="AR73" s="3">
        <v>13</v>
      </c>
      <c r="AS73" s="1">
        <f t="shared" si="38"/>
        <v>10</v>
      </c>
      <c r="AT73" s="7">
        <f t="shared" si="39"/>
        <v>2.5</v>
      </c>
      <c r="AU73" s="3">
        <v>8</v>
      </c>
      <c r="AV73" s="4">
        <v>3.0959999999999996</v>
      </c>
      <c r="AW73" s="3">
        <v>1.44</v>
      </c>
      <c r="AX73" s="19">
        <f t="shared" si="40"/>
        <v>0.2958758314855876</v>
      </c>
      <c r="AY73" s="7">
        <f t="shared" si="41"/>
        <v>1.6149870801033595</v>
      </c>
      <c r="AZ73" s="7">
        <f t="shared" si="42"/>
        <v>277.77777777777777</v>
      </c>
      <c r="BA73" s="7">
        <f t="shared" si="43"/>
        <v>4925.9259259259261</v>
      </c>
      <c r="BB73" s="7">
        <f t="shared" si="44"/>
        <v>40.736842105263158</v>
      </c>
      <c r="BC73" s="7">
        <f t="shared" si="45"/>
        <v>18.94736842105263</v>
      </c>
      <c r="BD73" s="7">
        <f t="shared" si="46"/>
        <v>21.817263157894732</v>
      </c>
      <c r="BE73" s="7">
        <f t="shared" si="47"/>
        <v>2.3191578947368416</v>
      </c>
      <c r="BF73" s="19"/>
      <c r="BG73" s="19">
        <f t="shared" si="48"/>
        <v>0.31912144702842377</v>
      </c>
      <c r="BH73" s="19">
        <f t="shared" si="49"/>
        <v>0.49095607235142119</v>
      </c>
      <c r="BI73" s="19">
        <f t="shared" si="50"/>
        <v>4.0736842105263156</v>
      </c>
      <c r="BJ73" s="19">
        <f t="shared" si="51"/>
        <v>0.5</v>
      </c>
      <c r="BK73" s="19"/>
      <c r="BL73" s="5">
        <v>0</v>
      </c>
      <c r="BM73" s="5"/>
      <c r="BN73" s="5"/>
      <c r="BO73" s="5"/>
      <c r="BP73" s="5"/>
      <c r="BQ73" s="3">
        <v>1</v>
      </c>
      <c r="BR73" s="9">
        <v>0</v>
      </c>
      <c r="BS73" s="3">
        <v>57.5</v>
      </c>
      <c r="BT73" s="3">
        <v>4.3</v>
      </c>
      <c r="BU73" s="3">
        <v>3.1</v>
      </c>
      <c r="BV73" s="3">
        <v>1.1000000000000001</v>
      </c>
      <c r="BW73" s="3"/>
      <c r="BY73" s="3">
        <v>1</v>
      </c>
      <c r="BZ73" s="3">
        <v>0</v>
      </c>
      <c r="CA73" s="3">
        <v>139</v>
      </c>
      <c r="CB73" s="3">
        <v>39</v>
      </c>
      <c r="CC73" s="4">
        <v>1.8</v>
      </c>
      <c r="CD73" s="28">
        <v>39</v>
      </c>
      <c r="CE73" s="8"/>
      <c r="CF73" s="8"/>
      <c r="CG73" s="3">
        <v>1495</v>
      </c>
      <c r="CH73" s="3">
        <v>1</v>
      </c>
      <c r="CI73" s="3">
        <v>2</v>
      </c>
      <c r="CJ73" s="12">
        <v>1010.4430379746835</v>
      </c>
      <c r="CK73" s="19">
        <f t="shared" si="52"/>
        <v>6.9181441651159616</v>
      </c>
      <c r="CL73" s="19">
        <f t="shared" si="55"/>
        <v>25.908795845504706</v>
      </c>
      <c r="CM73" s="5">
        <v>591.03216016667329</v>
      </c>
      <c r="CN73" s="19">
        <f t="shared" si="53"/>
        <v>6.3818704324512465</v>
      </c>
      <c r="CP73" s="41">
        <v>40371</v>
      </c>
      <c r="CQ73" s="41"/>
      <c r="CR73" s="41"/>
      <c r="CS73" s="41"/>
      <c r="CT73" s="20"/>
      <c r="CU73" s="36">
        <v>44272</v>
      </c>
      <c r="CV73" s="36">
        <v>42467</v>
      </c>
      <c r="CW73" s="1">
        <f t="shared" si="54"/>
        <v>2096</v>
      </c>
      <c r="CX73" s="3">
        <v>1</v>
      </c>
      <c r="CY73" s="36">
        <v>42467</v>
      </c>
      <c r="CZ73" s="20">
        <f>(CY73-CP73)</f>
        <v>2096</v>
      </c>
      <c r="DA73" s="20">
        <v>1</v>
      </c>
      <c r="DB73" s="20">
        <v>2096</v>
      </c>
      <c r="DC73" s="3">
        <v>0</v>
      </c>
      <c r="DD73" s="3" t="s">
        <v>146</v>
      </c>
    </row>
    <row r="74" spans="1:108" s="10" customFormat="1" x14ac:dyDescent="0.25">
      <c r="A74" s="2">
        <v>2030</v>
      </c>
      <c r="B74" s="3">
        <v>69</v>
      </c>
      <c r="C74" s="3">
        <v>0</v>
      </c>
      <c r="D74" s="3">
        <v>1</v>
      </c>
      <c r="E74" s="3">
        <v>1</v>
      </c>
      <c r="F74" s="3">
        <v>1</v>
      </c>
      <c r="G74" s="3">
        <v>1</v>
      </c>
      <c r="H74" s="1">
        <v>0</v>
      </c>
      <c r="I74" s="3">
        <v>1</v>
      </c>
      <c r="J74" s="3">
        <v>2</v>
      </c>
      <c r="K74" s="3">
        <v>1</v>
      </c>
      <c r="L74" s="3">
        <v>0</v>
      </c>
      <c r="M74" s="3"/>
      <c r="N74" s="3">
        <v>0</v>
      </c>
      <c r="O74" s="3">
        <v>1</v>
      </c>
      <c r="P74" s="3">
        <v>1</v>
      </c>
      <c r="Q74" s="3">
        <v>0</v>
      </c>
      <c r="R74" s="3">
        <v>0</v>
      </c>
      <c r="S74" s="3">
        <v>1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37</v>
      </c>
      <c r="AI74" s="4">
        <v>2.17</v>
      </c>
      <c r="AJ74" s="3">
        <v>148</v>
      </c>
      <c r="AK74" s="3">
        <v>59</v>
      </c>
      <c r="AL74" s="5">
        <f t="shared" si="37"/>
        <v>88.666666666666671</v>
      </c>
      <c r="AM74" s="3">
        <v>72</v>
      </c>
      <c r="AN74" s="3">
        <v>1</v>
      </c>
      <c r="AO74" s="3">
        <v>8</v>
      </c>
      <c r="AP74" s="3">
        <v>35</v>
      </c>
      <c r="AQ74" s="3">
        <v>16</v>
      </c>
      <c r="AR74" s="3">
        <v>22</v>
      </c>
      <c r="AS74" s="1">
        <f t="shared" si="38"/>
        <v>19</v>
      </c>
      <c r="AT74" s="7">
        <f t="shared" si="39"/>
        <v>2.375</v>
      </c>
      <c r="AU74" s="3">
        <v>16</v>
      </c>
      <c r="AV74" s="4">
        <v>5.0994999999999999</v>
      </c>
      <c r="AW74" s="3">
        <v>2.35</v>
      </c>
      <c r="AX74" s="19">
        <f t="shared" si="40"/>
        <v>0.46201034737620106</v>
      </c>
      <c r="AY74" s="7">
        <f t="shared" si="41"/>
        <v>1.1765859397980194</v>
      </c>
      <c r="AZ74" s="7">
        <f t="shared" si="42"/>
        <v>204.25531914893617</v>
      </c>
      <c r="BA74" s="7">
        <f t="shared" si="43"/>
        <v>2746.0992907801419</v>
      </c>
      <c r="BB74" s="7">
        <f t="shared" si="44"/>
        <v>70.826388888888886</v>
      </c>
      <c r="BC74" s="7">
        <f t="shared" si="45"/>
        <v>32.638888888888886</v>
      </c>
      <c r="BD74" s="7">
        <f t="shared" si="46"/>
        <v>32.255925925925922</v>
      </c>
      <c r="BE74" s="7">
        <f t="shared" si="47"/>
        <v>6.2144444444444433</v>
      </c>
      <c r="BF74" s="19">
        <v>2.81</v>
      </c>
      <c r="BG74" s="19">
        <f t="shared" si="48"/>
        <v>0.31061868810667714</v>
      </c>
      <c r="BH74" s="19">
        <f t="shared" si="49"/>
        <v>0.4941660947151682</v>
      </c>
      <c r="BI74" s="19">
        <f t="shared" si="50"/>
        <v>3.7277046783625729</v>
      </c>
      <c r="BJ74" s="19">
        <f t="shared" si="51"/>
        <v>0.5</v>
      </c>
      <c r="BK74" s="19"/>
      <c r="BL74" s="5">
        <v>1</v>
      </c>
      <c r="BM74" s="5">
        <v>18</v>
      </c>
      <c r="BN74" s="5"/>
      <c r="BO74" s="5">
        <v>0</v>
      </c>
      <c r="BP74" s="5">
        <v>0</v>
      </c>
      <c r="BQ74" s="3">
        <v>1</v>
      </c>
      <c r="BR74" s="9">
        <v>0</v>
      </c>
      <c r="BS74" s="3">
        <v>42.5</v>
      </c>
      <c r="BT74" s="3">
        <v>5.6</v>
      </c>
      <c r="BU74" s="3">
        <v>4.4000000000000004</v>
      </c>
      <c r="BV74" s="3">
        <v>0.8</v>
      </c>
      <c r="BW74" s="3">
        <v>3.8</v>
      </c>
      <c r="BY74" s="3">
        <v>0</v>
      </c>
      <c r="BZ74" s="3">
        <v>1</v>
      </c>
      <c r="CA74" s="3">
        <v>140</v>
      </c>
      <c r="CB74" s="3">
        <v>18</v>
      </c>
      <c r="CC74" s="4">
        <v>1.1000000000000001</v>
      </c>
      <c r="CD74" s="28">
        <v>49</v>
      </c>
      <c r="CE74" s="8"/>
      <c r="CF74" s="8"/>
      <c r="CG74" s="3">
        <v>1076</v>
      </c>
      <c r="CH74" s="3">
        <v>1</v>
      </c>
      <c r="CI74" s="3">
        <v>2</v>
      </c>
      <c r="CJ74" s="12">
        <v>810.04016064257019</v>
      </c>
      <c r="CK74" s="19">
        <f t="shared" si="52"/>
        <v>6.697083827477595</v>
      </c>
      <c r="CL74" s="19">
        <f t="shared" si="55"/>
        <v>16.531431849848371</v>
      </c>
      <c r="CM74" s="5">
        <v>1154.7867954838453</v>
      </c>
      <c r="CN74" s="19">
        <f t="shared" si="53"/>
        <v>7.0516710132618936</v>
      </c>
      <c r="CP74" s="41">
        <v>40373</v>
      </c>
      <c r="CQ74" s="41"/>
      <c r="CR74" s="41"/>
      <c r="CS74" s="41"/>
      <c r="CT74" s="20"/>
      <c r="CU74" s="36">
        <v>44272</v>
      </c>
      <c r="CV74" s="36">
        <v>44271</v>
      </c>
      <c r="CW74" s="1">
        <f t="shared" si="54"/>
        <v>3898</v>
      </c>
      <c r="CX74" s="3">
        <v>0</v>
      </c>
      <c r="CY74" s="3"/>
      <c r="CZ74" s="3"/>
      <c r="DA74" s="3">
        <v>0</v>
      </c>
      <c r="DB74" s="3">
        <v>3898</v>
      </c>
      <c r="DC74" s="3">
        <v>0</v>
      </c>
      <c r="DD74" s="3"/>
    </row>
    <row r="75" spans="1:108" s="10" customFormat="1" x14ac:dyDescent="0.25">
      <c r="A75" s="2">
        <v>2031</v>
      </c>
      <c r="B75" s="3">
        <v>63</v>
      </c>
      <c r="C75" s="3">
        <v>0</v>
      </c>
      <c r="D75" s="3">
        <v>0</v>
      </c>
      <c r="E75" s="3">
        <v>1</v>
      </c>
      <c r="F75" s="3">
        <v>1</v>
      </c>
      <c r="G75" s="3">
        <v>0</v>
      </c>
      <c r="H75" s="1">
        <v>1</v>
      </c>
      <c r="I75" s="3">
        <v>0</v>
      </c>
      <c r="J75" s="3">
        <v>3</v>
      </c>
      <c r="K75" s="3">
        <v>1</v>
      </c>
      <c r="L75" s="3">
        <v>0</v>
      </c>
      <c r="M75" s="3"/>
      <c r="N75" s="3">
        <v>1</v>
      </c>
      <c r="O75" s="3">
        <v>0</v>
      </c>
      <c r="P75" s="3">
        <v>1</v>
      </c>
      <c r="Q75" s="3"/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1</v>
      </c>
      <c r="Z75" s="3">
        <v>0</v>
      </c>
      <c r="AA75" s="3">
        <v>1</v>
      </c>
      <c r="AB75" s="3">
        <v>1</v>
      </c>
      <c r="AC75" s="3">
        <v>1</v>
      </c>
      <c r="AD75" s="3">
        <v>0</v>
      </c>
      <c r="AE75" s="3">
        <v>1</v>
      </c>
      <c r="AF75" s="3">
        <v>0</v>
      </c>
      <c r="AG75" s="3">
        <v>2</v>
      </c>
      <c r="AH75" s="3">
        <v>29.5</v>
      </c>
      <c r="AI75" s="4">
        <v>2.09</v>
      </c>
      <c r="AJ75" s="3">
        <v>120</v>
      </c>
      <c r="AK75" s="3">
        <v>74</v>
      </c>
      <c r="AL75" s="5">
        <f t="shared" si="37"/>
        <v>89.333333333333329</v>
      </c>
      <c r="AM75" s="3">
        <v>103</v>
      </c>
      <c r="AN75" s="3">
        <v>1</v>
      </c>
      <c r="AO75" s="3">
        <v>11</v>
      </c>
      <c r="AP75" s="3">
        <v>35</v>
      </c>
      <c r="AQ75" s="3">
        <v>17</v>
      </c>
      <c r="AR75" s="3">
        <v>27</v>
      </c>
      <c r="AS75" s="1">
        <f t="shared" si="38"/>
        <v>18</v>
      </c>
      <c r="AT75" s="7">
        <f t="shared" si="39"/>
        <v>1.6363636363636365</v>
      </c>
      <c r="AU75" s="3">
        <v>20</v>
      </c>
      <c r="AV75" s="4">
        <v>5.83</v>
      </c>
      <c r="AW75" s="3">
        <v>2.79</v>
      </c>
      <c r="AX75" s="19">
        <f t="shared" si="40"/>
        <v>0.55263858093126383</v>
      </c>
      <c r="AY75" s="7">
        <f t="shared" si="41"/>
        <v>1.2006861063464838</v>
      </c>
      <c r="AZ75" s="7">
        <f t="shared" si="42"/>
        <v>200.71684587813621</v>
      </c>
      <c r="BA75" s="7">
        <f t="shared" si="43"/>
        <v>2246.117084826762</v>
      </c>
      <c r="BB75" s="7">
        <f t="shared" si="44"/>
        <v>56.601941747572816</v>
      </c>
      <c r="BC75" s="7">
        <f t="shared" si="45"/>
        <v>27.087378640776699</v>
      </c>
      <c r="BD75" s="7">
        <f t="shared" si="46"/>
        <v>25.541592233009705</v>
      </c>
      <c r="BE75" s="7">
        <f t="shared" si="47"/>
        <v>5.894213592233009</v>
      </c>
      <c r="BF75" s="19">
        <v>2.25</v>
      </c>
      <c r="BG75" s="19">
        <f t="shared" si="48"/>
        <v>0.47701543739279589</v>
      </c>
      <c r="BH75" s="19">
        <f t="shared" si="49"/>
        <v>0.61835334476843906</v>
      </c>
      <c r="BI75" s="19">
        <f t="shared" si="50"/>
        <v>3.144552319309601</v>
      </c>
      <c r="BJ75" s="19">
        <f t="shared" si="51"/>
        <v>0.55000000000000004</v>
      </c>
      <c r="BK75" s="19"/>
      <c r="BL75" s="5">
        <v>1</v>
      </c>
      <c r="BM75" s="5">
        <v>16</v>
      </c>
      <c r="BN75" s="5"/>
      <c r="BO75" s="5">
        <v>3</v>
      </c>
      <c r="BP75" s="5">
        <v>0</v>
      </c>
      <c r="BQ75" s="3">
        <v>1</v>
      </c>
      <c r="BR75" s="9">
        <v>0</v>
      </c>
      <c r="BS75" s="3">
        <v>35</v>
      </c>
      <c r="BT75" s="3">
        <v>5.7</v>
      </c>
      <c r="BU75" s="3">
        <v>5.2</v>
      </c>
      <c r="BV75" s="3">
        <v>1.1000000000000001</v>
      </c>
      <c r="BW75" s="3">
        <v>4.4000000000000004</v>
      </c>
      <c r="BY75" s="3">
        <v>1</v>
      </c>
      <c r="BZ75" s="3">
        <v>0</v>
      </c>
      <c r="CA75" s="3">
        <v>136</v>
      </c>
      <c r="CB75" s="3">
        <v>43</v>
      </c>
      <c r="CC75" s="4">
        <v>2</v>
      </c>
      <c r="CD75" s="28">
        <v>34</v>
      </c>
      <c r="CE75" s="8"/>
      <c r="CF75" s="8"/>
      <c r="CG75" s="3">
        <v>1971</v>
      </c>
      <c r="CH75" s="3">
        <v>1</v>
      </c>
      <c r="CI75" s="3">
        <v>2</v>
      </c>
      <c r="CJ75" s="12">
        <v>900</v>
      </c>
      <c r="CK75" s="19">
        <f t="shared" si="52"/>
        <v>6.8023947633243109</v>
      </c>
      <c r="CL75" s="19">
        <f t="shared" si="55"/>
        <v>26.470588235294116</v>
      </c>
      <c r="CM75" s="5">
        <v>1319.4023438573167</v>
      </c>
      <c r="CN75" s="19">
        <f t="shared" si="53"/>
        <v>7.1849341432441554</v>
      </c>
      <c r="CP75" s="41">
        <v>40373</v>
      </c>
      <c r="CQ75" s="41"/>
      <c r="CR75" s="41"/>
      <c r="CS75" s="41"/>
      <c r="CT75" s="20"/>
      <c r="CU75" s="36">
        <v>44272</v>
      </c>
      <c r="CV75" s="36">
        <v>41156</v>
      </c>
      <c r="CW75" s="1">
        <f t="shared" si="54"/>
        <v>783</v>
      </c>
      <c r="CX75" s="3">
        <v>1</v>
      </c>
      <c r="CY75" s="36">
        <v>41156</v>
      </c>
      <c r="CZ75" s="20">
        <f>(CY75-CP75)</f>
        <v>783</v>
      </c>
      <c r="DA75" s="20">
        <v>1</v>
      </c>
      <c r="DB75" s="20">
        <v>783</v>
      </c>
      <c r="DC75" s="3">
        <v>0</v>
      </c>
      <c r="DD75" s="3" t="s">
        <v>144</v>
      </c>
    </row>
    <row r="76" spans="1:108" s="10" customFormat="1" x14ac:dyDescent="0.25">
      <c r="A76" s="2">
        <v>2032</v>
      </c>
      <c r="B76" s="3">
        <v>52</v>
      </c>
      <c r="C76" s="3">
        <v>1</v>
      </c>
      <c r="D76" s="3">
        <v>0</v>
      </c>
      <c r="E76" s="3">
        <v>1</v>
      </c>
      <c r="F76" s="3">
        <v>1</v>
      </c>
      <c r="G76" s="3">
        <v>1</v>
      </c>
      <c r="H76" s="1">
        <v>0</v>
      </c>
      <c r="I76" s="3">
        <v>0</v>
      </c>
      <c r="J76" s="3">
        <v>3</v>
      </c>
      <c r="K76" s="3">
        <v>1</v>
      </c>
      <c r="L76" s="3">
        <v>1</v>
      </c>
      <c r="M76" s="3"/>
      <c r="N76" s="3">
        <v>0</v>
      </c>
      <c r="O76" s="3">
        <v>0</v>
      </c>
      <c r="P76" s="3">
        <v>0</v>
      </c>
      <c r="Q76" s="3"/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2</v>
      </c>
      <c r="AA76" s="3">
        <v>1</v>
      </c>
      <c r="AB76" s="3">
        <v>1</v>
      </c>
      <c r="AC76" s="3">
        <v>0</v>
      </c>
      <c r="AD76" s="3">
        <v>0</v>
      </c>
      <c r="AE76" s="3">
        <v>0</v>
      </c>
      <c r="AF76" s="3">
        <v>0</v>
      </c>
      <c r="AG76" s="3">
        <v>2</v>
      </c>
      <c r="AH76" s="9">
        <v>24.5</v>
      </c>
      <c r="AI76" s="11">
        <v>1.9</v>
      </c>
      <c r="AJ76" s="3">
        <v>110</v>
      </c>
      <c r="AK76" s="3">
        <v>83</v>
      </c>
      <c r="AL76" s="5">
        <f t="shared" si="37"/>
        <v>92</v>
      </c>
      <c r="AM76" s="3">
        <v>84</v>
      </c>
      <c r="AN76" s="3">
        <v>1</v>
      </c>
      <c r="AO76" s="9">
        <v>8</v>
      </c>
      <c r="AP76" s="3">
        <v>41</v>
      </c>
      <c r="AQ76" s="3">
        <v>23</v>
      </c>
      <c r="AR76" s="9">
        <v>28</v>
      </c>
      <c r="AS76" s="1">
        <f t="shared" si="38"/>
        <v>18</v>
      </c>
      <c r="AT76" s="7">
        <f t="shared" si="39"/>
        <v>2.25</v>
      </c>
      <c r="AU76" s="9">
        <v>23</v>
      </c>
      <c r="AV76" s="4">
        <v>3.8569999999999993</v>
      </c>
      <c r="AW76" s="3">
        <v>2.0299999999999998</v>
      </c>
      <c r="AX76" s="19">
        <f t="shared" si="40"/>
        <v>0.41410199556541016</v>
      </c>
      <c r="AY76" s="7">
        <f t="shared" si="41"/>
        <v>1.2963443090484834</v>
      </c>
      <c r="AZ76" s="7">
        <f t="shared" si="42"/>
        <v>197.04433497536948</v>
      </c>
      <c r="BA76" s="7">
        <f t="shared" si="43"/>
        <v>3310.3448275862074</v>
      </c>
      <c r="BB76" s="7">
        <f t="shared" si="44"/>
        <v>45.916666666666664</v>
      </c>
      <c r="BC76" s="7">
        <f t="shared" si="45"/>
        <v>24.166666666666664</v>
      </c>
      <c r="BD76" s="7">
        <f t="shared" si="46"/>
        <v>22.677999999999997</v>
      </c>
      <c r="BE76" s="7">
        <f t="shared" si="47"/>
        <v>6.5733333333333324</v>
      </c>
      <c r="BF76" s="19"/>
      <c r="BG76" s="19">
        <f t="shared" si="48"/>
        <v>0.60980036297640661</v>
      </c>
      <c r="BH76" s="19">
        <f t="shared" si="49"/>
        <v>0.89292196007259528</v>
      </c>
      <c r="BI76" s="19">
        <f t="shared" si="50"/>
        <v>2.5509259259259256</v>
      </c>
      <c r="BJ76" s="19">
        <f t="shared" si="51"/>
        <v>0.34782608695652173</v>
      </c>
      <c r="BK76" s="19"/>
      <c r="BL76" s="5">
        <v>0</v>
      </c>
      <c r="BM76" s="5"/>
      <c r="BN76" s="5"/>
      <c r="BO76" s="5"/>
      <c r="BP76" s="5"/>
      <c r="BQ76" s="9">
        <v>1</v>
      </c>
      <c r="BR76" s="9">
        <v>0</v>
      </c>
      <c r="BS76" s="3">
        <v>17.5</v>
      </c>
      <c r="BT76" s="3"/>
      <c r="BU76" s="3"/>
      <c r="BV76" s="3"/>
      <c r="BW76" s="3"/>
      <c r="BY76" s="3">
        <v>1</v>
      </c>
      <c r="BZ76" s="3"/>
      <c r="CA76" s="5">
        <v>139</v>
      </c>
      <c r="CB76" s="5">
        <v>13</v>
      </c>
      <c r="CC76" s="4">
        <v>1</v>
      </c>
      <c r="CD76" s="28">
        <v>90</v>
      </c>
      <c r="CE76" s="8"/>
      <c r="CF76" s="8"/>
      <c r="CG76" s="3">
        <v>770</v>
      </c>
      <c r="CH76" s="3">
        <v>1</v>
      </c>
      <c r="CI76" s="3">
        <v>2</v>
      </c>
      <c r="CJ76" s="12">
        <v>545.69892473118284</v>
      </c>
      <c r="CK76" s="19">
        <f t="shared" si="52"/>
        <v>6.3020674037507778</v>
      </c>
      <c r="CL76" s="19">
        <f t="shared" si="55"/>
        <v>6.0633213859020314</v>
      </c>
      <c r="CM76" s="5">
        <v>852.07614837044071</v>
      </c>
      <c r="CN76" s="19">
        <f t="shared" si="53"/>
        <v>6.7476758988571612</v>
      </c>
      <c r="CP76" s="41">
        <v>40374</v>
      </c>
      <c r="CQ76" s="41"/>
      <c r="CR76" s="41"/>
      <c r="CS76" s="41"/>
      <c r="CT76" s="20"/>
      <c r="CU76" s="36">
        <v>44272</v>
      </c>
      <c r="CV76" s="36">
        <v>42398</v>
      </c>
      <c r="CW76" s="1">
        <f t="shared" si="54"/>
        <v>2024</v>
      </c>
      <c r="CX76" s="3">
        <v>0</v>
      </c>
      <c r="CY76" s="3"/>
      <c r="CZ76" s="20"/>
      <c r="DA76" s="20">
        <v>0</v>
      </c>
      <c r="DB76" s="20">
        <v>2024</v>
      </c>
      <c r="DC76" s="3">
        <v>0</v>
      </c>
      <c r="DD76" s="3"/>
    </row>
    <row r="77" spans="1:108" s="10" customFormat="1" x14ac:dyDescent="0.25">
      <c r="A77" s="2">
        <v>2033</v>
      </c>
      <c r="B77" s="3">
        <v>62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4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1</v>
      </c>
      <c r="Q77" s="3"/>
      <c r="R77" s="3">
        <v>1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1</v>
      </c>
      <c r="AB77" s="3">
        <v>1</v>
      </c>
      <c r="AC77" s="3">
        <v>0</v>
      </c>
      <c r="AD77" s="3">
        <v>0</v>
      </c>
      <c r="AE77" s="3">
        <v>1</v>
      </c>
      <c r="AF77" s="3">
        <v>0</v>
      </c>
      <c r="AG77" s="3">
        <v>2</v>
      </c>
      <c r="AH77" s="3">
        <v>23</v>
      </c>
      <c r="AI77" s="4">
        <v>1.94</v>
      </c>
      <c r="AJ77" s="3">
        <v>93</v>
      </c>
      <c r="AK77" s="3">
        <v>75</v>
      </c>
      <c r="AL77" s="5">
        <f t="shared" si="37"/>
        <v>81</v>
      </c>
      <c r="AM77" s="3">
        <v>88</v>
      </c>
      <c r="AN77" s="3">
        <v>1</v>
      </c>
      <c r="AO77" s="3">
        <v>6</v>
      </c>
      <c r="AP77" s="3">
        <v>51</v>
      </c>
      <c r="AQ77" s="3">
        <v>26</v>
      </c>
      <c r="AR77" s="3">
        <v>34</v>
      </c>
      <c r="AS77" s="1">
        <f t="shared" si="38"/>
        <v>25</v>
      </c>
      <c r="AT77" s="7">
        <f t="shared" si="39"/>
        <v>4.166666666666667</v>
      </c>
      <c r="AU77" s="3">
        <v>22</v>
      </c>
      <c r="AV77" s="4">
        <v>3.298</v>
      </c>
      <c r="AW77" s="3">
        <v>1.7</v>
      </c>
      <c r="AX77" s="19">
        <f t="shared" si="40"/>
        <v>0.30532150776053213</v>
      </c>
      <c r="AY77" s="7">
        <f t="shared" si="41"/>
        <v>3.6385688295936931</v>
      </c>
      <c r="AZ77" s="7">
        <f t="shared" si="42"/>
        <v>564.70588235294122</v>
      </c>
      <c r="BA77" s="7">
        <f t="shared" si="43"/>
        <v>3529.4117647058824</v>
      </c>
      <c r="BB77" s="7">
        <f t="shared" si="44"/>
        <v>37.477272727272727</v>
      </c>
      <c r="BC77" s="7">
        <f t="shared" si="45"/>
        <v>19.318181818181817</v>
      </c>
      <c r="BD77" s="7">
        <f t="shared" si="46"/>
        <v>15.50090909090909</v>
      </c>
      <c r="BE77" s="7">
        <f t="shared" si="47"/>
        <v>7.3563636363636355</v>
      </c>
      <c r="BF77" s="19"/>
      <c r="BG77" s="19">
        <f t="shared" si="48"/>
        <v>0.90721649484536082</v>
      </c>
      <c r="BH77" s="19">
        <f t="shared" si="49"/>
        <v>1.3608247422680413</v>
      </c>
      <c r="BI77" s="19">
        <f t="shared" si="50"/>
        <v>1.499090909090909</v>
      </c>
      <c r="BJ77" s="19">
        <f t="shared" si="51"/>
        <v>0.27272727272727271</v>
      </c>
      <c r="BK77" s="19"/>
      <c r="BL77" s="5">
        <v>0</v>
      </c>
      <c r="BM77" s="5"/>
      <c r="BN77" s="5"/>
      <c r="BO77" s="5"/>
      <c r="BP77" s="5"/>
      <c r="BQ77" s="9">
        <v>1</v>
      </c>
      <c r="BR77" s="9">
        <v>0</v>
      </c>
      <c r="BS77" s="3">
        <v>12.5</v>
      </c>
      <c r="BT77" s="3">
        <v>5.7</v>
      </c>
      <c r="BU77" s="3">
        <v>5.3</v>
      </c>
      <c r="BV77" s="3">
        <v>0.88</v>
      </c>
      <c r="BW77" s="3">
        <v>4.8</v>
      </c>
      <c r="BY77" s="3">
        <v>1</v>
      </c>
      <c r="BZ77" s="3">
        <v>0</v>
      </c>
      <c r="CA77" s="3">
        <v>132</v>
      </c>
      <c r="CB77" s="3">
        <v>37</v>
      </c>
      <c r="CC77" s="4">
        <v>0.9</v>
      </c>
      <c r="CD77" s="28">
        <v>90</v>
      </c>
      <c r="CE77" s="8"/>
      <c r="CF77" s="8"/>
      <c r="CG77" s="3">
        <v>2454</v>
      </c>
      <c r="CH77" s="3">
        <v>1</v>
      </c>
      <c r="CI77" s="3">
        <v>3</v>
      </c>
      <c r="CJ77" s="12">
        <v>2695.833333333333</v>
      </c>
      <c r="CK77" s="19">
        <f t="shared" si="52"/>
        <v>7.8994626501410465</v>
      </c>
      <c r="CL77" s="19">
        <f t="shared" si="55"/>
        <v>29.953703703703699</v>
      </c>
      <c r="CM77" s="5">
        <v>1680.7069826280497</v>
      </c>
      <c r="CN77" s="19">
        <f t="shared" si="53"/>
        <v>7.4269698068690291</v>
      </c>
      <c r="CP77" s="41">
        <v>40393</v>
      </c>
      <c r="CQ77" s="41"/>
      <c r="CR77" s="41"/>
      <c r="CS77" s="41"/>
      <c r="CT77" s="20"/>
      <c r="CU77" s="36">
        <v>44272</v>
      </c>
      <c r="CV77" s="36">
        <v>41561</v>
      </c>
      <c r="CW77" s="1">
        <f t="shared" si="54"/>
        <v>1168</v>
      </c>
      <c r="CX77" s="3">
        <v>1</v>
      </c>
      <c r="CY77" s="40">
        <v>41561</v>
      </c>
      <c r="CZ77" s="20">
        <f t="shared" ref="CZ77:CZ83" si="56">(CY77-CP77)</f>
        <v>1168</v>
      </c>
      <c r="DA77" s="20">
        <v>1</v>
      </c>
      <c r="DB77" s="20">
        <v>1168</v>
      </c>
      <c r="DC77" s="1">
        <v>1</v>
      </c>
      <c r="DD77" s="3" t="s">
        <v>141</v>
      </c>
    </row>
    <row r="78" spans="1:108" s="10" customFormat="1" x14ac:dyDescent="0.25">
      <c r="A78" s="2">
        <v>2034</v>
      </c>
      <c r="B78" s="3">
        <v>57</v>
      </c>
      <c r="C78" s="9">
        <v>1</v>
      </c>
      <c r="D78" s="3">
        <v>0</v>
      </c>
      <c r="E78" s="3">
        <v>1</v>
      </c>
      <c r="F78" s="3">
        <v>2</v>
      </c>
      <c r="G78" s="3">
        <v>1</v>
      </c>
      <c r="H78" s="1">
        <v>0</v>
      </c>
      <c r="I78" s="3">
        <v>1</v>
      </c>
      <c r="J78" s="3">
        <v>3</v>
      </c>
      <c r="K78" s="3">
        <v>1</v>
      </c>
      <c r="L78" s="3">
        <v>1</v>
      </c>
      <c r="M78" s="3"/>
      <c r="N78" s="3">
        <v>1</v>
      </c>
      <c r="O78" s="3">
        <v>1</v>
      </c>
      <c r="P78" s="3">
        <v>1</v>
      </c>
      <c r="Q78" s="3">
        <v>1</v>
      </c>
      <c r="R78" s="3">
        <v>0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  <c r="AB78" s="3">
        <v>1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36.5</v>
      </c>
      <c r="AI78" s="4">
        <v>2.2999999999999998</v>
      </c>
      <c r="AJ78" s="3">
        <v>119</v>
      </c>
      <c r="AK78" s="3">
        <v>87</v>
      </c>
      <c r="AL78" s="5">
        <f t="shared" si="37"/>
        <v>97.666666666666671</v>
      </c>
      <c r="AM78" s="3">
        <v>94</v>
      </c>
      <c r="AN78" s="3">
        <v>1</v>
      </c>
      <c r="AO78" s="3">
        <v>12</v>
      </c>
      <c r="AP78" s="3">
        <v>81</v>
      </c>
      <c r="AQ78" s="3">
        <v>30</v>
      </c>
      <c r="AR78" s="3">
        <v>56</v>
      </c>
      <c r="AS78" s="1">
        <f t="shared" si="38"/>
        <v>51</v>
      </c>
      <c r="AT78" s="7">
        <f t="shared" si="39"/>
        <v>4.25</v>
      </c>
      <c r="AU78" s="3">
        <v>27</v>
      </c>
      <c r="AV78" s="4">
        <v>7.11</v>
      </c>
      <c r="AW78" s="3">
        <v>3.09</v>
      </c>
      <c r="AX78" s="19">
        <f t="shared" si="40"/>
        <v>0.66915742793791577</v>
      </c>
      <c r="AY78" s="7">
        <f t="shared" si="41"/>
        <v>4.0787623066104075</v>
      </c>
      <c r="AZ78" s="7">
        <f t="shared" si="42"/>
        <v>750.80906148867314</v>
      </c>
      <c r="BA78" s="7">
        <f t="shared" si="43"/>
        <v>2217.9072276159659</v>
      </c>
      <c r="BB78" s="7">
        <f t="shared" si="44"/>
        <v>75.638297872340431</v>
      </c>
      <c r="BC78" s="7">
        <f t="shared" si="45"/>
        <v>32.872340425531917</v>
      </c>
      <c r="BD78" s="7">
        <f t="shared" si="46"/>
        <v>31.592510638297874</v>
      </c>
      <c r="BE78" s="7">
        <f t="shared" si="47"/>
        <v>19.670808510638299</v>
      </c>
      <c r="BF78" s="19">
        <v>1.57</v>
      </c>
      <c r="BG78" s="19">
        <f t="shared" si="48"/>
        <v>0.74036568213783394</v>
      </c>
      <c r="BH78" s="19">
        <f t="shared" si="49"/>
        <v>1.070886075949367</v>
      </c>
      <c r="BI78" s="19">
        <f t="shared" si="50"/>
        <v>1.4831038798498124</v>
      </c>
      <c r="BJ78" s="19">
        <f t="shared" si="51"/>
        <v>0.44444444444444442</v>
      </c>
      <c r="BK78" s="19"/>
      <c r="BL78" s="5">
        <v>1</v>
      </c>
      <c r="BM78" s="5">
        <v>20</v>
      </c>
      <c r="BN78" s="5"/>
      <c r="BO78" s="5">
        <v>0</v>
      </c>
      <c r="BP78" s="5">
        <v>0</v>
      </c>
      <c r="BQ78" s="3">
        <v>1</v>
      </c>
      <c r="BR78" s="3">
        <v>0</v>
      </c>
      <c r="BS78" s="3">
        <v>65.5</v>
      </c>
      <c r="BT78" s="3">
        <v>5</v>
      </c>
      <c r="BU78" s="3">
        <v>3.1</v>
      </c>
      <c r="BV78" s="3">
        <v>1.2</v>
      </c>
      <c r="BW78" s="3">
        <v>3.8</v>
      </c>
      <c r="BY78" s="3">
        <v>1</v>
      </c>
      <c r="BZ78" s="3">
        <v>1</v>
      </c>
      <c r="CA78" s="3">
        <v>136</v>
      </c>
      <c r="CB78" s="3">
        <v>18</v>
      </c>
      <c r="CC78" s="4">
        <v>0.8</v>
      </c>
      <c r="CD78" s="28">
        <v>90</v>
      </c>
      <c r="CE78" s="8"/>
      <c r="CF78" s="8"/>
      <c r="CG78" s="3">
        <v>599</v>
      </c>
      <c r="CH78" s="3">
        <v>0</v>
      </c>
      <c r="CI78" s="3">
        <v>1</v>
      </c>
      <c r="CJ78" s="12">
        <v>2131.521739130435</v>
      </c>
      <c r="CK78" s="19">
        <f t="shared" si="52"/>
        <v>7.6645914351353976</v>
      </c>
      <c r="CL78" s="19">
        <f t="shared" si="55"/>
        <v>23.683574879227056</v>
      </c>
      <c r="CM78" s="5">
        <v>891.33206970368622</v>
      </c>
      <c r="CN78" s="19">
        <f t="shared" si="53"/>
        <v>6.7927170513080535</v>
      </c>
      <c r="CP78" s="41">
        <v>40399</v>
      </c>
      <c r="CQ78" s="41"/>
      <c r="CR78" s="41"/>
      <c r="CS78" s="41"/>
      <c r="CT78" s="20"/>
      <c r="CU78" s="36">
        <v>44272</v>
      </c>
      <c r="CV78" s="36">
        <v>40552</v>
      </c>
      <c r="CW78" s="1">
        <f t="shared" si="54"/>
        <v>153</v>
      </c>
      <c r="CX78" s="3">
        <v>1</v>
      </c>
      <c r="CY78" s="40">
        <v>40552</v>
      </c>
      <c r="CZ78" s="20">
        <f t="shared" si="56"/>
        <v>153</v>
      </c>
      <c r="DA78" s="20">
        <v>1</v>
      </c>
      <c r="DB78" s="20">
        <v>153</v>
      </c>
      <c r="DC78" s="1">
        <v>1</v>
      </c>
      <c r="DD78" s="3" t="s">
        <v>147</v>
      </c>
    </row>
    <row r="79" spans="1:108" s="10" customFormat="1" x14ac:dyDescent="0.25">
      <c r="A79" s="2">
        <v>2035</v>
      </c>
      <c r="B79" s="3">
        <v>45</v>
      </c>
      <c r="C79" s="3">
        <v>0</v>
      </c>
      <c r="D79" s="3">
        <v>1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3</v>
      </c>
      <c r="K79" s="3">
        <v>0</v>
      </c>
      <c r="L79" s="3">
        <v>0</v>
      </c>
      <c r="M79" s="3"/>
      <c r="N79" s="3">
        <v>1</v>
      </c>
      <c r="O79" s="3">
        <v>1</v>
      </c>
      <c r="P79" s="3">
        <v>1</v>
      </c>
      <c r="Q79" s="3"/>
      <c r="R79" s="3">
        <v>0</v>
      </c>
      <c r="S79" s="3">
        <v>0</v>
      </c>
      <c r="T79" s="3">
        <v>1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1</v>
      </c>
      <c r="AF79" s="3">
        <v>0</v>
      </c>
      <c r="AG79" s="3">
        <v>2</v>
      </c>
      <c r="AH79" s="3">
        <v>23.5</v>
      </c>
      <c r="AI79" s="4">
        <v>1.83</v>
      </c>
      <c r="AJ79" s="3">
        <v>106</v>
      </c>
      <c r="AK79" s="3">
        <v>63</v>
      </c>
      <c r="AL79" s="5">
        <f t="shared" si="37"/>
        <v>77.333333333333329</v>
      </c>
      <c r="AM79" s="3">
        <v>72</v>
      </c>
      <c r="AN79" s="3">
        <v>1</v>
      </c>
      <c r="AO79" s="3">
        <v>8</v>
      </c>
      <c r="AP79" s="3">
        <v>55</v>
      </c>
      <c r="AQ79" s="3">
        <v>35</v>
      </c>
      <c r="AR79" s="3">
        <v>45</v>
      </c>
      <c r="AS79" s="1">
        <f t="shared" si="38"/>
        <v>20</v>
      </c>
      <c r="AT79" s="7">
        <f t="shared" si="39"/>
        <v>2.5</v>
      </c>
      <c r="AU79" s="3">
        <v>19</v>
      </c>
      <c r="AV79" s="4">
        <v>3.39</v>
      </c>
      <c r="AW79" s="3">
        <v>1.85</v>
      </c>
      <c r="AX79" s="19">
        <f t="shared" si="40"/>
        <v>0.31722099039172208</v>
      </c>
      <c r="AY79" s="7">
        <f t="shared" si="41"/>
        <v>7.6696165191740411</v>
      </c>
      <c r="AZ79" s="7">
        <f t="shared" si="42"/>
        <v>1124.3243243243244</v>
      </c>
      <c r="BA79" s="7">
        <f t="shared" si="43"/>
        <v>2998.1981981981976</v>
      </c>
      <c r="BB79" s="7">
        <f t="shared" si="44"/>
        <v>47.083333333333336</v>
      </c>
      <c r="BC79" s="7">
        <f t="shared" si="45"/>
        <v>25.694444444444443</v>
      </c>
      <c r="BD79" s="7">
        <f t="shared" si="46"/>
        <v>20.384259259259256</v>
      </c>
      <c r="BE79" s="7">
        <f t="shared" si="47"/>
        <v>12.929444444444442</v>
      </c>
      <c r="BF79" s="19">
        <v>2.25</v>
      </c>
      <c r="BG79" s="19">
        <f t="shared" si="48"/>
        <v>0.95575221238938046</v>
      </c>
      <c r="BH79" s="19">
        <f t="shared" si="49"/>
        <v>1.168141592920354</v>
      </c>
      <c r="BI79" s="19">
        <f t="shared" si="50"/>
        <v>2.354166666666667</v>
      </c>
      <c r="BJ79" s="19">
        <f t="shared" si="51"/>
        <v>0.42105263157894735</v>
      </c>
      <c r="BK79" s="19"/>
      <c r="BL79" s="5">
        <v>1</v>
      </c>
      <c r="BM79" s="5">
        <v>19</v>
      </c>
      <c r="BN79" s="5">
        <v>50</v>
      </c>
      <c r="BO79" s="5">
        <v>0</v>
      </c>
      <c r="BP79" s="5">
        <v>0</v>
      </c>
      <c r="BQ79" s="3">
        <v>1</v>
      </c>
      <c r="BR79" s="3" t="s">
        <v>60</v>
      </c>
      <c r="BS79" s="5">
        <v>50</v>
      </c>
      <c r="BT79" s="3">
        <v>5.4</v>
      </c>
      <c r="BU79" s="3">
        <v>4.3</v>
      </c>
      <c r="BV79" s="3">
        <v>0.83</v>
      </c>
      <c r="BW79" s="3">
        <v>4.5</v>
      </c>
      <c r="BY79" s="3">
        <v>1</v>
      </c>
      <c r="BZ79" s="3">
        <v>1</v>
      </c>
      <c r="CA79" s="3">
        <v>141</v>
      </c>
      <c r="CB79" s="3">
        <v>9</v>
      </c>
      <c r="CC79" s="4">
        <v>0.5</v>
      </c>
      <c r="CD79" s="28">
        <v>90</v>
      </c>
      <c r="CE79" s="8"/>
      <c r="CF79" s="8"/>
      <c r="CG79" s="3">
        <v>596</v>
      </c>
      <c r="CH79" s="3">
        <v>0</v>
      </c>
      <c r="CI79" s="3">
        <v>1</v>
      </c>
      <c r="CJ79" s="12">
        <v>906.66666666666663</v>
      </c>
      <c r="CK79" s="19">
        <f t="shared" si="52"/>
        <v>6.8097748706219337</v>
      </c>
      <c r="CL79" s="19">
        <f t="shared" si="55"/>
        <v>10.074074074074074</v>
      </c>
      <c r="CM79" s="5">
        <v>379.67119750501365</v>
      </c>
      <c r="CN79" s="19">
        <f t="shared" si="53"/>
        <v>5.9393056084348554</v>
      </c>
      <c r="CP79" s="41">
        <v>40402</v>
      </c>
      <c r="CQ79" s="41"/>
      <c r="CR79" s="41"/>
      <c r="CS79" s="41"/>
      <c r="CT79" s="20"/>
      <c r="CU79" s="36">
        <v>44272</v>
      </c>
      <c r="CV79" s="36">
        <v>43476</v>
      </c>
      <c r="CW79" s="1">
        <f t="shared" si="54"/>
        <v>3074</v>
      </c>
      <c r="CX79" s="3">
        <v>1</v>
      </c>
      <c r="CY79" s="40">
        <v>43476</v>
      </c>
      <c r="CZ79" s="20">
        <f t="shared" si="56"/>
        <v>3074</v>
      </c>
      <c r="DA79" s="20">
        <v>1</v>
      </c>
      <c r="DB79" s="20">
        <v>3074</v>
      </c>
      <c r="DC79" s="3">
        <v>0</v>
      </c>
      <c r="DD79" s="3" t="s">
        <v>144</v>
      </c>
    </row>
    <row r="80" spans="1:108" s="10" customFormat="1" x14ac:dyDescent="0.25">
      <c r="A80" s="2">
        <v>2036</v>
      </c>
      <c r="B80" s="3">
        <v>53</v>
      </c>
      <c r="C80" s="3">
        <v>0</v>
      </c>
      <c r="D80" s="3">
        <v>1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3</v>
      </c>
      <c r="K80" s="3">
        <v>0</v>
      </c>
      <c r="L80" s="3">
        <v>1</v>
      </c>
      <c r="M80" s="3"/>
      <c r="N80" s="3">
        <v>1</v>
      </c>
      <c r="O80" s="3">
        <v>0</v>
      </c>
      <c r="P80" s="3">
        <v>1</v>
      </c>
      <c r="Q80" s="3"/>
      <c r="R80" s="3">
        <v>1</v>
      </c>
      <c r="S80" s="3">
        <v>1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21</v>
      </c>
      <c r="AI80" s="4">
        <v>1.47</v>
      </c>
      <c r="AJ80" s="3">
        <v>74</v>
      </c>
      <c r="AK80" s="3">
        <v>44</v>
      </c>
      <c r="AL80" s="5">
        <f t="shared" si="37"/>
        <v>54</v>
      </c>
      <c r="AM80" s="3">
        <v>57</v>
      </c>
      <c r="AN80" s="3">
        <v>1</v>
      </c>
      <c r="AO80" s="3">
        <v>7</v>
      </c>
      <c r="AP80" s="3">
        <v>45</v>
      </c>
      <c r="AQ80" s="3">
        <v>14</v>
      </c>
      <c r="AR80" s="3">
        <v>27</v>
      </c>
      <c r="AS80" s="1">
        <f t="shared" si="38"/>
        <v>31</v>
      </c>
      <c r="AT80" s="7">
        <f t="shared" si="39"/>
        <v>4.4285714285714288</v>
      </c>
      <c r="AU80" s="3">
        <v>15</v>
      </c>
      <c r="AV80" s="4">
        <v>2.6313</v>
      </c>
      <c r="AW80" s="3">
        <v>1.79</v>
      </c>
      <c r="AX80" s="19">
        <f t="shared" si="40"/>
        <v>0.21432372505543237</v>
      </c>
      <c r="AY80" s="7">
        <f t="shared" si="41"/>
        <v>4.5604834112415915</v>
      </c>
      <c r="AZ80" s="7">
        <f t="shared" si="42"/>
        <v>536.31284916201116</v>
      </c>
      <c r="BA80" s="7">
        <f t="shared" si="43"/>
        <v>2100.558659217877</v>
      </c>
      <c r="BB80" s="7">
        <f t="shared" si="44"/>
        <v>46.163157894736841</v>
      </c>
      <c r="BC80" s="7">
        <f t="shared" si="45"/>
        <v>31.403508771929825</v>
      </c>
      <c r="BD80" s="7">
        <f t="shared" si="46"/>
        <v>16.656421052631579</v>
      </c>
      <c r="BE80" s="7">
        <f t="shared" si="47"/>
        <v>8.5417543859649125</v>
      </c>
      <c r="BF80" s="19"/>
      <c r="BG80" s="19">
        <f t="shared" si="48"/>
        <v>0.58488199749173408</v>
      </c>
      <c r="BH80" s="19">
        <f t="shared" si="49"/>
        <v>0.97480332915289025</v>
      </c>
      <c r="BI80" s="19">
        <f t="shared" si="50"/>
        <v>1.4891341256366724</v>
      </c>
      <c r="BJ80" s="19">
        <f t="shared" si="51"/>
        <v>0.46666666666666667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22.5</v>
      </c>
      <c r="BT80" s="3">
        <v>5.8</v>
      </c>
      <c r="BU80" s="3">
        <v>5</v>
      </c>
      <c r="BV80" s="3">
        <v>0.88</v>
      </c>
      <c r="BW80" s="3">
        <v>4.3</v>
      </c>
      <c r="BY80" s="3">
        <v>1</v>
      </c>
      <c r="BZ80" s="3">
        <v>1</v>
      </c>
      <c r="CA80" s="3">
        <v>122</v>
      </c>
      <c r="CB80" s="3">
        <v>123</v>
      </c>
      <c r="CC80" s="4">
        <v>2.5</v>
      </c>
      <c r="CD80" s="28">
        <v>20</v>
      </c>
      <c r="CE80" s="8"/>
      <c r="CF80" s="8"/>
      <c r="CG80" s="3">
        <v>9846</v>
      </c>
      <c r="CH80" s="3">
        <v>1</v>
      </c>
      <c r="CI80" s="3">
        <v>3</v>
      </c>
      <c r="CJ80" s="12">
        <v>2583.333333333333</v>
      </c>
      <c r="CK80" s="19">
        <f t="shared" si="52"/>
        <v>7.8568358336792832</v>
      </c>
      <c r="CL80" s="19">
        <f t="shared" si="55"/>
        <v>129.16666666666666</v>
      </c>
      <c r="CM80" s="5">
        <v>1012.1407676471865</v>
      </c>
      <c r="CN80" s="19">
        <f t="shared" si="53"/>
        <v>6.9198229386397152</v>
      </c>
      <c r="CP80" s="41">
        <v>40408</v>
      </c>
      <c r="CQ80" s="41"/>
      <c r="CR80" s="41"/>
      <c r="CS80" s="41"/>
      <c r="CT80" s="20"/>
      <c r="CU80" s="36">
        <v>44272</v>
      </c>
      <c r="CV80" s="36">
        <v>41593</v>
      </c>
      <c r="CW80" s="1">
        <f t="shared" si="54"/>
        <v>1185</v>
      </c>
      <c r="CX80" s="3">
        <v>1</v>
      </c>
      <c r="CY80" s="40">
        <v>41593</v>
      </c>
      <c r="CZ80" s="3">
        <f t="shared" si="56"/>
        <v>1185</v>
      </c>
      <c r="DA80" s="3">
        <v>1</v>
      </c>
      <c r="DB80" s="3">
        <v>1185</v>
      </c>
      <c r="DC80" s="1">
        <v>1</v>
      </c>
      <c r="DD80" s="3" t="s">
        <v>141</v>
      </c>
    </row>
    <row r="81" spans="1:108" s="10" customFormat="1" x14ac:dyDescent="0.25">
      <c r="A81" s="2">
        <v>2037</v>
      </c>
      <c r="B81" s="3">
        <v>56</v>
      </c>
      <c r="C81" s="3">
        <v>0</v>
      </c>
      <c r="D81" s="3">
        <v>0</v>
      </c>
      <c r="E81" s="3">
        <v>1</v>
      </c>
      <c r="F81" s="3">
        <v>1</v>
      </c>
      <c r="G81" s="3">
        <v>0</v>
      </c>
      <c r="H81" s="1">
        <v>1</v>
      </c>
      <c r="I81" s="3">
        <v>0</v>
      </c>
      <c r="J81" s="3">
        <v>4</v>
      </c>
      <c r="K81" s="3">
        <v>0</v>
      </c>
      <c r="L81" s="3">
        <v>0</v>
      </c>
      <c r="M81" s="3"/>
      <c r="N81" s="3">
        <v>1</v>
      </c>
      <c r="O81" s="3">
        <v>1</v>
      </c>
      <c r="P81" s="3">
        <v>0</v>
      </c>
      <c r="Q81" s="3"/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1</v>
      </c>
      <c r="AB81" s="3">
        <v>1</v>
      </c>
      <c r="AC81" s="3">
        <v>1</v>
      </c>
      <c r="AD81" s="3">
        <v>0</v>
      </c>
      <c r="AE81" s="3">
        <v>1</v>
      </c>
      <c r="AF81" s="3">
        <v>0</v>
      </c>
      <c r="AG81" s="3">
        <v>2</v>
      </c>
      <c r="AH81" s="3">
        <v>26.5</v>
      </c>
      <c r="AI81" s="4">
        <v>2.0099999999999998</v>
      </c>
      <c r="AJ81" s="3">
        <v>104</v>
      </c>
      <c r="AK81" s="3">
        <v>72</v>
      </c>
      <c r="AL81" s="5">
        <f t="shared" si="37"/>
        <v>82.666666666666671</v>
      </c>
      <c r="AM81" s="3">
        <v>88</v>
      </c>
      <c r="AN81" s="3">
        <v>1</v>
      </c>
      <c r="AO81" s="3">
        <v>5</v>
      </c>
      <c r="AP81" s="3">
        <v>22</v>
      </c>
      <c r="AQ81" s="3">
        <v>10</v>
      </c>
      <c r="AR81" s="3">
        <v>14</v>
      </c>
      <c r="AS81" s="1">
        <f t="shared" si="38"/>
        <v>12</v>
      </c>
      <c r="AT81" s="7">
        <f t="shared" si="39"/>
        <v>2.4</v>
      </c>
      <c r="AU81" s="3">
        <v>8</v>
      </c>
      <c r="AV81" s="4">
        <v>3.8390999999999993</v>
      </c>
      <c r="AW81" s="3">
        <v>1.91</v>
      </c>
      <c r="AX81" s="19">
        <f t="shared" si="40"/>
        <v>0.35009608277900961</v>
      </c>
      <c r="AY81" s="7">
        <f t="shared" si="41"/>
        <v>1.56286629678831</v>
      </c>
      <c r="AZ81" s="7">
        <f t="shared" si="42"/>
        <v>251.30890052356023</v>
      </c>
      <c r="BA81" s="7">
        <f t="shared" si="43"/>
        <v>3253.0541012216408</v>
      </c>
      <c r="BB81" s="7">
        <f t="shared" si="44"/>
        <v>43.626136363636355</v>
      </c>
      <c r="BC81" s="7">
        <f t="shared" si="45"/>
        <v>21.704545454545453</v>
      </c>
      <c r="BD81" s="7">
        <f t="shared" si="46"/>
        <v>22.040242424242422</v>
      </c>
      <c r="BE81" s="7">
        <f t="shared" si="47"/>
        <v>2.656636363636363</v>
      </c>
      <c r="BF81" s="19"/>
      <c r="BG81" s="19">
        <f t="shared" si="48"/>
        <v>0.32090854627386634</v>
      </c>
      <c r="BH81" s="19">
        <f t="shared" si="49"/>
        <v>0.50428485843036142</v>
      </c>
      <c r="BI81" s="19">
        <f t="shared" si="50"/>
        <v>3.635511363636363</v>
      </c>
      <c r="BJ81" s="19">
        <f t="shared" si="51"/>
        <v>0.625</v>
      </c>
      <c r="BK81" s="19"/>
      <c r="BL81" s="5">
        <v>0</v>
      </c>
      <c r="BM81" s="5"/>
      <c r="BN81" s="5"/>
      <c r="BO81" s="5"/>
      <c r="BP81" s="5"/>
      <c r="BQ81" s="3">
        <v>1</v>
      </c>
      <c r="BR81" s="3">
        <v>0</v>
      </c>
      <c r="BS81" s="3">
        <v>35</v>
      </c>
      <c r="BT81" s="3">
        <v>4.8</v>
      </c>
      <c r="BU81" s="3">
        <v>4.2</v>
      </c>
      <c r="BV81" s="3">
        <v>1</v>
      </c>
      <c r="BW81" s="3">
        <v>4.5999999999999996</v>
      </c>
      <c r="BY81" s="3">
        <v>1</v>
      </c>
      <c r="BZ81" s="3">
        <v>1</v>
      </c>
      <c r="CA81" s="3">
        <v>136</v>
      </c>
      <c r="CB81" s="3">
        <v>21</v>
      </c>
      <c r="CC81" s="4">
        <v>1.3</v>
      </c>
      <c r="CD81" s="28">
        <v>69</v>
      </c>
      <c r="CE81" s="8"/>
      <c r="CF81" s="8"/>
      <c r="CG81" s="3">
        <v>448</v>
      </c>
      <c r="CH81" s="3">
        <v>0</v>
      </c>
      <c r="CI81" s="3">
        <v>1</v>
      </c>
      <c r="CJ81" s="12">
        <v>870.58823529411757</v>
      </c>
      <c r="CK81" s="19">
        <f t="shared" si="52"/>
        <v>6.7691691156959903</v>
      </c>
      <c r="CL81" s="19">
        <f t="shared" si="55"/>
        <v>12.617220801364022</v>
      </c>
      <c r="CM81" s="5">
        <v>1616.9280484032786</v>
      </c>
      <c r="CN81" s="19">
        <f t="shared" si="53"/>
        <v>7.3882833616194183</v>
      </c>
      <c r="CP81" s="41">
        <v>40410</v>
      </c>
      <c r="CQ81" s="41"/>
      <c r="CR81" s="41"/>
      <c r="CS81" s="41"/>
      <c r="CT81" s="20"/>
      <c r="CU81" s="36">
        <v>44272</v>
      </c>
      <c r="CV81" s="36">
        <v>40607</v>
      </c>
      <c r="CW81" s="1">
        <f t="shared" si="54"/>
        <v>197</v>
      </c>
      <c r="CX81" s="3">
        <v>1</v>
      </c>
      <c r="CY81" s="40">
        <v>40607</v>
      </c>
      <c r="CZ81" s="3">
        <f t="shared" si="56"/>
        <v>197</v>
      </c>
      <c r="DA81" s="3">
        <v>1</v>
      </c>
      <c r="DB81" s="3">
        <v>197</v>
      </c>
      <c r="DC81" s="3">
        <v>0</v>
      </c>
      <c r="DD81" s="3" t="s">
        <v>141</v>
      </c>
    </row>
    <row r="82" spans="1:108" s="10" customFormat="1" x14ac:dyDescent="0.25">
      <c r="A82" s="2">
        <v>2038</v>
      </c>
      <c r="B82" s="3">
        <v>58</v>
      </c>
      <c r="C82" s="3">
        <v>0</v>
      </c>
      <c r="D82" s="3">
        <v>0</v>
      </c>
      <c r="E82" s="3">
        <v>1</v>
      </c>
      <c r="F82" s="3">
        <v>1</v>
      </c>
      <c r="G82" s="3">
        <v>0</v>
      </c>
      <c r="H82" s="1">
        <v>1</v>
      </c>
      <c r="I82" s="3">
        <v>0</v>
      </c>
      <c r="J82" s="3">
        <v>3</v>
      </c>
      <c r="K82" s="3">
        <v>1</v>
      </c>
      <c r="L82" s="3">
        <v>1</v>
      </c>
      <c r="M82" s="3"/>
      <c r="N82" s="3">
        <v>1</v>
      </c>
      <c r="O82" s="3">
        <v>0</v>
      </c>
      <c r="P82" s="3">
        <v>1</v>
      </c>
      <c r="Q82" s="3"/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1</v>
      </c>
      <c r="Z82" s="3">
        <v>0</v>
      </c>
      <c r="AA82" s="3">
        <v>1</v>
      </c>
      <c r="AB82" s="3">
        <v>0</v>
      </c>
      <c r="AC82" s="3">
        <v>1</v>
      </c>
      <c r="AD82" s="3">
        <v>0</v>
      </c>
      <c r="AE82" s="3">
        <v>1</v>
      </c>
      <c r="AF82" s="3">
        <v>0</v>
      </c>
      <c r="AG82" s="3">
        <v>0</v>
      </c>
      <c r="AH82" s="3">
        <v>38</v>
      </c>
      <c r="AI82" s="4">
        <v>2.46</v>
      </c>
      <c r="AJ82" s="3">
        <v>105</v>
      </c>
      <c r="AK82" s="3">
        <v>71</v>
      </c>
      <c r="AL82" s="5">
        <f t="shared" si="37"/>
        <v>82.333333333333329</v>
      </c>
      <c r="AM82" s="3">
        <v>90</v>
      </c>
      <c r="AN82" s="3">
        <v>1</v>
      </c>
      <c r="AO82" s="3">
        <v>17</v>
      </c>
      <c r="AP82" s="3">
        <v>62</v>
      </c>
      <c r="AQ82" s="3">
        <v>27</v>
      </c>
      <c r="AR82" s="3">
        <v>42</v>
      </c>
      <c r="AS82" s="1">
        <f t="shared" si="38"/>
        <v>35</v>
      </c>
      <c r="AT82" s="7">
        <f t="shared" si="39"/>
        <v>2.0588235294117645</v>
      </c>
      <c r="AU82" s="3">
        <v>27</v>
      </c>
      <c r="AV82" s="4">
        <v>3.0996000000000001</v>
      </c>
      <c r="AW82" s="3">
        <v>1.26</v>
      </c>
      <c r="AX82" s="19">
        <f t="shared" si="40"/>
        <v>0.23002217294900221</v>
      </c>
      <c r="AY82" s="7">
        <f t="shared" si="41"/>
        <v>4.8393341076267902</v>
      </c>
      <c r="AZ82" s="7">
        <f t="shared" si="42"/>
        <v>952.38095238095241</v>
      </c>
      <c r="BA82" s="7">
        <f t="shared" si="43"/>
        <v>4148.1481481481478</v>
      </c>
      <c r="BB82" s="7">
        <f t="shared" si="44"/>
        <v>34.44</v>
      </c>
      <c r="BC82" s="7">
        <f t="shared" si="45"/>
        <v>14</v>
      </c>
      <c r="BD82" s="7">
        <f t="shared" si="46"/>
        <v>10.535466666666666</v>
      </c>
      <c r="BE82" s="7">
        <f t="shared" si="47"/>
        <v>4.76</v>
      </c>
      <c r="BF82" s="19"/>
      <c r="BG82" s="19">
        <f t="shared" si="48"/>
        <v>1.2195121951219512</v>
      </c>
      <c r="BH82" s="19">
        <f t="shared" si="49"/>
        <v>1.8002322880371662</v>
      </c>
      <c r="BI82" s="19">
        <f t="shared" si="50"/>
        <v>0.98399999999999999</v>
      </c>
      <c r="BJ82" s="19">
        <f t="shared" si="51"/>
        <v>0.62962962962962965</v>
      </c>
      <c r="BK82" s="19"/>
      <c r="BL82" s="5">
        <v>0</v>
      </c>
      <c r="BM82" s="5"/>
      <c r="BN82" s="5"/>
      <c r="BO82" s="5"/>
      <c r="BP82" s="5"/>
      <c r="BQ82" s="3">
        <v>1</v>
      </c>
      <c r="BR82" s="3">
        <v>0</v>
      </c>
      <c r="BS82" s="3">
        <v>22.5</v>
      </c>
      <c r="BT82" s="3">
        <v>7.1</v>
      </c>
      <c r="BU82" s="3">
        <v>6.5</v>
      </c>
      <c r="BV82" s="3">
        <v>1.1000000000000001</v>
      </c>
      <c r="BW82" s="3">
        <v>5.9</v>
      </c>
      <c r="BY82" s="3">
        <v>1</v>
      </c>
      <c r="BZ82" s="3">
        <v>0</v>
      </c>
      <c r="CA82" s="3">
        <v>136</v>
      </c>
      <c r="CB82" s="3">
        <v>26</v>
      </c>
      <c r="CC82" s="4">
        <v>1.2</v>
      </c>
      <c r="CD82" s="28">
        <v>90</v>
      </c>
      <c r="CE82" s="8"/>
      <c r="CF82" s="8"/>
      <c r="CG82" s="3">
        <v>2124</v>
      </c>
      <c r="CH82" s="3">
        <v>1</v>
      </c>
      <c r="CI82" s="3">
        <v>2</v>
      </c>
      <c r="CJ82" s="12">
        <v>1160.204081632653</v>
      </c>
      <c r="CK82" s="19">
        <f t="shared" si="52"/>
        <v>7.0563512010680558</v>
      </c>
      <c r="CL82" s="19">
        <f t="shared" si="55"/>
        <v>12.891156462585034</v>
      </c>
      <c r="CM82" s="5">
        <v>673.80102216712953</v>
      </c>
      <c r="CN82" s="19">
        <f t="shared" si="53"/>
        <v>6.5129348479898974</v>
      </c>
      <c r="CP82" s="41">
        <v>40413</v>
      </c>
      <c r="CQ82" s="41"/>
      <c r="CR82" s="41"/>
      <c r="CS82" s="41"/>
      <c r="CT82" s="20"/>
      <c r="CU82" s="36">
        <v>44272</v>
      </c>
      <c r="CV82" s="36">
        <v>41774</v>
      </c>
      <c r="CW82" s="1">
        <f t="shared" si="54"/>
        <v>1361</v>
      </c>
      <c r="CX82" s="3">
        <v>1</v>
      </c>
      <c r="CY82" s="36">
        <v>41774</v>
      </c>
      <c r="CZ82" s="20">
        <f t="shared" si="56"/>
        <v>1361</v>
      </c>
      <c r="DA82" s="20">
        <v>1</v>
      </c>
      <c r="DB82" s="20">
        <v>1361</v>
      </c>
      <c r="DC82" s="3">
        <v>0</v>
      </c>
      <c r="DD82" s="3" t="s">
        <v>144</v>
      </c>
    </row>
    <row r="83" spans="1:108" s="10" customFormat="1" x14ac:dyDescent="0.25">
      <c r="A83" s="2">
        <v>2039</v>
      </c>
      <c r="B83" s="3">
        <v>61</v>
      </c>
      <c r="C83" s="3">
        <v>0</v>
      </c>
      <c r="D83" s="3">
        <v>1</v>
      </c>
      <c r="E83" s="3">
        <v>1</v>
      </c>
      <c r="F83" s="3">
        <v>1</v>
      </c>
      <c r="G83" s="3">
        <v>0</v>
      </c>
      <c r="H83" s="1">
        <v>1</v>
      </c>
      <c r="I83" s="3">
        <v>0</v>
      </c>
      <c r="J83" s="3">
        <v>4</v>
      </c>
      <c r="K83" s="3">
        <v>1</v>
      </c>
      <c r="L83" s="3">
        <v>1</v>
      </c>
      <c r="M83" s="3"/>
      <c r="N83" s="3">
        <v>1</v>
      </c>
      <c r="O83" s="3">
        <v>0</v>
      </c>
      <c r="P83" s="3">
        <v>1</v>
      </c>
      <c r="Q83" s="3">
        <v>1</v>
      </c>
      <c r="R83" s="3">
        <v>1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  <c r="AB83" s="3">
        <v>1</v>
      </c>
      <c r="AC83" s="3">
        <v>1</v>
      </c>
      <c r="AD83" s="3">
        <v>0</v>
      </c>
      <c r="AE83" s="3">
        <v>0</v>
      </c>
      <c r="AF83" s="3">
        <v>0</v>
      </c>
      <c r="AG83" s="3">
        <v>0</v>
      </c>
      <c r="AH83" s="3">
        <v>32</v>
      </c>
      <c r="AI83" s="4">
        <v>2.13</v>
      </c>
      <c r="AJ83" s="3">
        <v>129</v>
      </c>
      <c r="AK83" s="3">
        <v>69</v>
      </c>
      <c r="AL83" s="5">
        <f t="shared" si="37"/>
        <v>89</v>
      </c>
      <c r="AM83" s="3">
        <v>60</v>
      </c>
      <c r="AN83" s="3">
        <v>1</v>
      </c>
      <c r="AO83" s="3">
        <v>9</v>
      </c>
      <c r="AP83" s="3">
        <v>46</v>
      </c>
      <c r="AQ83" s="3">
        <v>21</v>
      </c>
      <c r="AR83" s="3">
        <v>29</v>
      </c>
      <c r="AS83" s="1">
        <f t="shared" si="38"/>
        <v>25</v>
      </c>
      <c r="AT83" s="7">
        <f t="shared" si="39"/>
        <v>2.7777777777777777</v>
      </c>
      <c r="AU83" s="3">
        <v>22</v>
      </c>
      <c r="AV83" s="4">
        <v>4.6646999999999998</v>
      </c>
      <c r="AW83" s="3">
        <v>2.19</v>
      </c>
      <c r="AX83" s="19">
        <f t="shared" si="40"/>
        <v>0.43217294900221731</v>
      </c>
      <c r="AY83" s="7">
        <f t="shared" si="41"/>
        <v>1.5006324093725214</v>
      </c>
      <c r="AZ83" s="7">
        <f t="shared" si="42"/>
        <v>255.70776255707764</v>
      </c>
      <c r="BA83" s="7">
        <f t="shared" si="43"/>
        <v>2922.3744292237443</v>
      </c>
      <c r="BB83" s="7">
        <f t="shared" si="44"/>
        <v>77.74499999999999</v>
      </c>
      <c r="BC83" s="7">
        <f t="shared" si="45"/>
        <v>36.5</v>
      </c>
      <c r="BD83" s="7">
        <f t="shared" si="46"/>
        <v>33.258800000000001</v>
      </c>
      <c r="BE83" s="7">
        <f t="shared" si="47"/>
        <v>9.927999999999999</v>
      </c>
      <c r="BF83" s="19"/>
      <c r="BG83" s="19">
        <f t="shared" si="48"/>
        <v>0.3730143417583125</v>
      </c>
      <c r="BH83" s="19">
        <f t="shared" si="49"/>
        <v>0.59167792140973707</v>
      </c>
      <c r="BI83" s="19">
        <f t="shared" si="50"/>
        <v>3.1097999999999995</v>
      </c>
      <c r="BJ83" s="19">
        <f t="shared" si="51"/>
        <v>0.40909090909090912</v>
      </c>
      <c r="BK83" s="19"/>
      <c r="BL83" s="5">
        <v>0</v>
      </c>
      <c r="BM83" s="5"/>
      <c r="BN83" s="5"/>
      <c r="BO83" s="5"/>
      <c r="BP83" s="5"/>
      <c r="BQ83" s="3">
        <v>1</v>
      </c>
      <c r="BR83" s="3">
        <v>0</v>
      </c>
      <c r="BS83" s="3">
        <v>25</v>
      </c>
      <c r="BT83" s="3"/>
      <c r="BU83" s="3"/>
      <c r="BV83" s="3"/>
      <c r="BW83" s="3"/>
      <c r="BY83" s="3"/>
      <c r="BZ83" s="3"/>
      <c r="CA83" s="3">
        <v>140</v>
      </c>
      <c r="CB83" s="3">
        <v>19</v>
      </c>
      <c r="CC83" s="4">
        <v>0.8</v>
      </c>
      <c r="CD83" s="28">
        <v>90</v>
      </c>
      <c r="CE83" s="8"/>
      <c r="CF83" s="8"/>
      <c r="CG83" s="3">
        <v>1638</v>
      </c>
      <c r="CH83" s="3">
        <v>1</v>
      </c>
      <c r="CI83" s="3">
        <v>2</v>
      </c>
      <c r="CJ83" s="12">
        <v>1255.3191489361702</v>
      </c>
      <c r="CK83" s="19">
        <f t="shared" si="52"/>
        <v>7.1351451211777981</v>
      </c>
      <c r="CL83" s="19">
        <f t="shared" si="55"/>
        <v>13.947990543735225</v>
      </c>
      <c r="CM83" s="5">
        <v>973.95189601715515</v>
      </c>
      <c r="CN83" s="19">
        <f t="shared" si="53"/>
        <v>6.8813619143501681</v>
      </c>
      <c r="CP83" s="41">
        <v>40414</v>
      </c>
      <c r="CQ83" s="41"/>
      <c r="CR83" s="41"/>
      <c r="CS83" s="41"/>
      <c r="CT83" s="20"/>
      <c r="CU83" s="36">
        <v>44272</v>
      </c>
      <c r="CV83" s="36">
        <v>42769</v>
      </c>
      <c r="CW83" s="1">
        <f t="shared" si="54"/>
        <v>2355</v>
      </c>
      <c r="CX83" s="3">
        <v>1</v>
      </c>
      <c r="CY83" s="40">
        <v>42769</v>
      </c>
      <c r="CZ83" s="3">
        <f t="shared" si="56"/>
        <v>2355</v>
      </c>
      <c r="DA83" s="3">
        <v>1</v>
      </c>
      <c r="DB83" s="3">
        <v>2355</v>
      </c>
      <c r="DC83" s="3">
        <v>0</v>
      </c>
      <c r="DD83" s="3" t="s">
        <v>141</v>
      </c>
    </row>
    <row r="84" spans="1:108" s="10" customFormat="1" x14ac:dyDescent="0.25">
      <c r="A84" s="2">
        <v>2041</v>
      </c>
      <c r="B84" s="3">
        <v>47</v>
      </c>
      <c r="C84" s="3">
        <v>0</v>
      </c>
      <c r="D84" s="3">
        <v>0</v>
      </c>
      <c r="E84" s="3">
        <v>0</v>
      </c>
      <c r="F84" s="3">
        <v>1</v>
      </c>
      <c r="G84" s="3">
        <v>0</v>
      </c>
      <c r="H84" s="1">
        <v>1</v>
      </c>
      <c r="I84" s="3">
        <v>1</v>
      </c>
      <c r="J84" s="3">
        <v>1</v>
      </c>
      <c r="K84" s="3">
        <v>1</v>
      </c>
      <c r="L84" s="3">
        <v>0</v>
      </c>
      <c r="M84" s="3"/>
      <c r="N84" s="3">
        <v>1</v>
      </c>
      <c r="O84" s="3">
        <v>0</v>
      </c>
      <c r="P84" s="3">
        <v>1</v>
      </c>
      <c r="Q84" s="3"/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1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26</v>
      </c>
      <c r="AI84" s="4">
        <v>2.04</v>
      </c>
      <c r="AJ84" s="3">
        <v>152</v>
      </c>
      <c r="AK84" s="3">
        <v>88</v>
      </c>
      <c r="AL84" s="5">
        <f t="shared" si="37"/>
        <v>109.33333333333333</v>
      </c>
      <c r="AM84" s="3">
        <v>81</v>
      </c>
      <c r="AN84" s="3">
        <v>2</v>
      </c>
      <c r="AO84" s="3">
        <v>1</v>
      </c>
      <c r="AP84" s="3">
        <v>20</v>
      </c>
      <c r="AQ84" s="3">
        <v>8</v>
      </c>
      <c r="AR84" s="3">
        <v>13</v>
      </c>
      <c r="AS84" s="1">
        <f t="shared" si="38"/>
        <v>12</v>
      </c>
      <c r="AT84" s="7">
        <f t="shared" si="39"/>
        <v>12</v>
      </c>
      <c r="AU84" s="3">
        <v>8</v>
      </c>
      <c r="AV84" s="4">
        <v>6.8952</v>
      </c>
      <c r="AW84" s="3">
        <v>3.38</v>
      </c>
      <c r="AX84" s="19">
        <f t="shared" si="40"/>
        <v>0.81939393939393934</v>
      </c>
      <c r="AY84" s="7">
        <f t="shared" si="41"/>
        <v>0.72514212785706</v>
      </c>
      <c r="AZ84" s="7">
        <f t="shared" si="42"/>
        <v>118.34319526627219</v>
      </c>
      <c r="BA84" s="7">
        <f t="shared" si="43"/>
        <v>2564.102564102564</v>
      </c>
      <c r="BB84" s="7">
        <f t="shared" si="44"/>
        <v>85.125925925925927</v>
      </c>
      <c r="BC84" s="7">
        <f t="shared" si="45"/>
        <v>41.728395061728392</v>
      </c>
      <c r="BD84" s="7">
        <f t="shared" si="46"/>
        <v>57.50729218106995</v>
      </c>
      <c r="BE84" s="7">
        <f t="shared" si="47"/>
        <v>6.8100740740740733</v>
      </c>
      <c r="BF84" s="19"/>
      <c r="BG84" s="19">
        <f t="shared" si="48"/>
        <v>0.15271493212669685</v>
      </c>
      <c r="BH84" s="19">
        <f t="shared" si="49"/>
        <v>0.23494604942568742</v>
      </c>
      <c r="BI84" s="19">
        <f t="shared" si="50"/>
        <v>7.0938271604938272</v>
      </c>
      <c r="BJ84" s="19">
        <f t="shared" si="51"/>
        <v>0.125</v>
      </c>
      <c r="BK84" s="19"/>
      <c r="BL84" s="5">
        <v>0</v>
      </c>
      <c r="BM84" s="5"/>
      <c r="BN84" s="5"/>
      <c r="BO84" s="5"/>
      <c r="BP84" s="5"/>
      <c r="BQ84" s="3">
        <v>1</v>
      </c>
      <c r="BR84" s="3">
        <v>0</v>
      </c>
      <c r="BS84" s="3">
        <v>57.5</v>
      </c>
      <c r="BT84" s="3">
        <v>4.5999999999999996</v>
      </c>
      <c r="BU84" s="3">
        <v>2.9</v>
      </c>
      <c r="BV84" s="3">
        <v>1.1000000000000001</v>
      </c>
      <c r="BW84" s="3"/>
      <c r="BY84" s="3">
        <v>1</v>
      </c>
      <c r="BZ84" s="3">
        <v>1</v>
      </c>
      <c r="CA84" s="3">
        <v>142</v>
      </c>
      <c r="CB84" s="3">
        <v>30</v>
      </c>
      <c r="CC84" s="4">
        <v>1.4</v>
      </c>
      <c r="CD84" s="28">
        <v>54</v>
      </c>
      <c r="CE84" s="8"/>
      <c r="CF84" s="8"/>
      <c r="CG84" s="3">
        <v>137</v>
      </c>
      <c r="CH84" s="3">
        <v>0</v>
      </c>
      <c r="CI84" s="3">
        <v>1</v>
      </c>
      <c r="CJ84" s="12">
        <v>714.92537313432831</v>
      </c>
      <c r="CK84" s="19">
        <f t="shared" si="52"/>
        <v>6.5721781640080401</v>
      </c>
      <c r="CL84" s="19">
        <f t="shared" si="55"/>
        <v>13.239358761746821</v>
      </c>
      <c r="CM84" s="5">
        <v>407.89328149453138</v>
      </c>
      <c r="CN84" s="19">
        <f t="shared" si="53"/>
        <v>6.0110055752256963</v>
      </c>
      <c r="CP84" s="41">
        <v>40430</v>
      </c>
      <c r="CQ84" s="41"/>
      <c r="CR84" s="41"/>
      <c r="CS84" s="41"/>
      <c r="CT84" s="20"/>
      <c r="CU84" s="36">
        <v>44272</v>
      </c>
      <c r="CV84" s="36">
        <v>44216</v>
      </c>
      <c r="CW84" s="1">
        <f t="shared" si="54"/>
        <v>3786</v>
      </c>
      <c r="CX84" s="3">
        <v>0</v>
      </c>
      <c r="CY84" s="3"/>
      <c r="CZ84" s="3"/>
      <c r="DA84" s="3">
        <v>0</v>
      </c>
      <c r="DB84" s="3">
        <v>3786</v>
      </c>
      <c r="DC84" s="3">
        <v>0</v>
      </c>
      <c r="DD84" s="3"/>
    </row>
    <row r="85" spans="1:108" s="10" customFormat="1" x14ac:dyDescent="0.25">
      <c r="A85" s="2">
        <v>2042</v>
      </c>
      <c r="B85" s="3">
        <v>76</v>
      </c>
      <c r="C85" s="3">
        <v>0</v>
      </c>
      <c r="D85" s="3">
        <v>0</v>
      </c>
      <c r="E85" s="3">
        <v>1</v>
      </c>
      <c r="F85" s="3">
        <v>1</v>
      </c>
      <c r="G85" s="3">
        <v>0</v>
      </c>
      <c r="H85" s="1">
        <v>1</v>
      </c>
      <c r="I85" s="3">
        <v>0</v>
      </c>
      <c r="J85" s="3">
        <v>2</v>
      </c>
      <c r="K85" s="3">
        <v>0</v>
      </c>
      <c r="L85" s="3">
        <v>0</v>
      </c>
      <c r="M85" s="3"/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1</v>
      </c>
      <c r="Z85" s="3">
        <v>1</v>
      </c>
      <c r="AA85" s="3">
        <v>1</v>
      </c>
      <c r="AB85" s="3">
        <v>1</v>
      </c>
      <c r="AC85" s="3">
        <v>1</v>
      </c>
      <c r="AD85" s="3">
        <v>0</v>
      </c>
      <c r="AE85" s="3">
        <v>1</v>
      </c>
      <c r="AF85" s="3">
        <v>0</v>
      </c>
      <c r="AG85" s="3">
        <v>1</v>
      </c>
      <c r="AH85" s="3">
        <v>24.5</v>
      </c>
      <c r="AI85" s="4">
        <v>1.95</v>
      </c>
      <c r="AJ85" s="3">
        <v>90</v>
      </c>
      <c r="AK85" s="3">
        <v>64</v>
      </c>
      <c r="AL85" s="5">
        <f t="shared" si="37"/>
        <v>72.666666666666671</v>
      </c>
      <c r="AM85" s="3">
        <v>69</v>
      </c>
      <c r="AN85" s="3">
        <v>2</v>
      </c>
      <c r="AO85" s="3">
        <v>22</v>
      </c>
      <c r="AP85" s="3">
        <v>37</v>
      </c>
      <c r="AQ85" s="3">
        <v>24</v>
      </c>
      <c r="AR85" s="3">
        <v>28</v>
      </c>
      <c r="AS85" s="1">
        <f t="shared" si="38"/>
        <v>13</v>
      </c>
      <c r="AT85" s="7">
        <f t="shared" si="39"/>
        <v>0.59090909090909094</v>
      </c>
      <c r="AU85" s="3">
        <v>21</v>
      </c>
      <c r="AV85" s="4">
        <v>4.3094999999999999</v>
      </c>
      <c r="AW85" s="3">
        <v>2.21</v>
      </c>
      <c r="AX85" s="19">
        <f t="shared" si="40"/>
        <v>0.35608277900960827</v>
      </c>
      <c r="AY85" s="7">
        <f t="shared" si="41"/>
        <v>1.6243183663998144</v>
      </c>
      <c r="AZ85" s="7">
        <f t="shared" si="42"/>
        <v>253.39366515837105</v>
      </c>
      <c r="BA85" s="7">
        <f t="shared" si="43"/>
        <v>1834.087481146305</v>
      </c>
      <c r="BB85" s="7">
        <f t="shared" si="44"/>
        <v>62.45652173913043</v>
      </c>
      <c r="BC85" s="7">
        <f t="shared" si="45"/>
        <v>32.028985507246375</v>
      </c>
      <c r="BD85" s="7">
        <f t="shared" si="46"/>
        <v>22.505700483091786</v>
      </c>
      <c r="BE85" s="7">
        <f t="shared" si="47"/>
        <v>2.613565217391304</v>
      </c>
      <c r="BF85" s="19"/>
      <c r="BG85" s="19">
        <f t="shared" si="48"/>
        <v>0.44831186912634879</v>
      </c>
      <c r="BH85" s="19">
        <f t="shared" si="49"/>
        <v>0.59241211277410377</v>
      </c>
      <c r="BI85" s="19">
        <f t="shared" si="50"/>
        <v>4.8043478260869561</v>
      </c>
      <c r="BJ85" s="19">
        <f t="shared" si="51"/>
        <v>1.0476190476190477</v>
      </c>
      <c r="BK85" s="19"/>
      <c r="BL85" s="5">
        <v>0</v>
      </c>
      <c r="BM85" s="5"/>
      <c r="BN85" s="5"/>
      <c r="BO85" s="5"/>
      <c r="BP85" s="5"/>
      <c r="BQ85" s="3">
        <v>1</v>
      </c>
      <c r="BR85" s="3">
        <v>0</v>
      </c>
      <c r="BS85" s="3">
        <v>22.5</v>
      </c>
      <c r="BT85" s="3">
        <v>5.2</v>
      </c>
      <c r="BU85" s="3">
        <v>4.7</v>
      </c>
      <c r="BV85" s="3">
        <v>0.99</v>
      </c>
      <c r="BW85" s="3">
        <v>4.8</v>
      </c>
      <c r="BY85" s="3">
        <v>1</v>
      </c>
      <c r="BZ85" s="3">
        <v>0</v>
      </c>
      <c r="CA85" s="3">
        <v>139</v>
      </c>
      <c r="CB85" s="3">
        <v>90</v>
      </c>
      <c r="CC85" s="4">
        <v>3</v>
      </c>
      <c r="CD85" s="28">
        <v>20</v>
      </c>
      <c r="CE85" s="8"/>
      <c r="CF85" s="8"/>
      <c r="CG85" s="3">
        <v>6106</v>
      </c>
      <c r="CH85" s="3">
        <v>1</v>
      </c>
      <c r="CI85" s="3">
        <v>3</v>
      </c>
      <c r="CJ85" s="12">
        <v>1805.0847457627117</v>
      </c>
      <c r="CK85" s="19">
        <f t="shared" si="52"/>
        <v>7.4983628202258972</v>
      </c>
      <c r="CL85" s="19">
        <f t="shared" si="55"/>
        <v>90.254237288135585</v>
      </c>
      <c r="CM85" s="5">
        <v>1099.2744118101134</v>
      </c>
      <c r="CN85" s="19">
        <f t="shared" si="53"/>
        <v>7.0024056155105923</v>
      </c>
      <c r="CP85" s="41">
        <v>40438</v>
      </c>
      <c r="CQ85" s="41"/>
      <c r="CR85" s="41"/>
      <c r="CS85" s="41"/>
      <c r="CT85" s="20"/>
      <c r="CU85" s="36">
        <v>44272</v>
      </c>
      <c r="CV85" s="36">
        <v>42514</v>
      </c>
      <c r="CW85" s="1">
        <f t="shared" si="54"/>
        <v>2076</v>
      </c>
      <c r="CX85" s="3">
        <v>1</v>
      </c>
      <c r="CY85" s="40">
        <v>42514</v>
      </c>
      <c r="CZ85" s="20">
        <f>(CY85-CP85)</f>
        <v>2076</v>
      </c>
      <c r="DA85" s="20">
        <v>1</v>
      </c>
      <c r="DB85" s="20">
        <v>2076</v>
      </c>
      <c r="DC85" s="1">
        <v>1</v>
      </c>
      <c r="DD85" s="3"/>
    </row>
    <row r="86" spans="1:108" s="10" customFormat="1" x14ac:dyDescent="0.25">
      <c r="A86" s="2">
        <v>2043</v>
      </c>
      <c r="B86" s="3">
        <v>62</v>
      </c>
      <c r="C86" s="3">
        <v>0</v>
      </c>
      <c r="D86" s="3">
        <v>1</v>
      </c>
      <c r="E86" s="3">
        <v>1</v>
      </c>
      <c r="F86" s="3">
        <v>1</v>
      </c>
      <c r="G86" s="3">
        <v>1</v>
      </c>
      <c r="H86" s="1">
        <v>0</v>
      </c>
      <c r="I86" s="3">
        <v>0</v>
      </c>
      <c r="J86" s="3">
        <v>4</v>
      </c>
      <c r="K86" s="3">
        <v>0</v>
      </c>
      <c r="L86" s="3">
        <v>0</v>
      </c>
      <c r="M86" s="3"/>
      <c r="N86" s="3">
        <v>0</v>
      </c>
      <c r="O86" s="3">
        <v>1</v>
      </c>
      <c r="P86" s="3">
        <v>1</v>
      </c>
      <c r="Q86" s="3"/>
      <c r="R86" s="3">
        <v>1</v>
      </c>
      <c r="S86" s="3">
        <v>1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1</v>
      </c>
      <c r="AA86" s="3">
        <v>0</v>
      </c>
      <c r="AB86" s="3">
        <v>0</v>
      </c>
      <c r="AC86" s="3">
        <v>1</v>
      </c>
      <c r="AD86" s="3">
        <v>0</v>
      </c>
      <c r="AE86" s="3">
        <v>1</v>
      </c>
      <c r="AF86" s="3">
        <v>0</v>
      </c>
      <c r="AG86" s="3">
        <v>0</v>
      </c>
      <c r="AH86" s="3">
        <v>34</v>
      </c>
      <c r="AI86" s="4">
        <v>1.95</v>
      </c>
      <c r="AJ86" s="3">
        <v>96</v>
      </c>
      <c r="AK86" s="3">
        <v>72</v>
      </c>
      <c r="AL86" s="5">
        <f t="shared" si="37"/>
        <v>80</v>
      </c>
      <c r="AM86" s="3">
        <v>84</v>
      </c>
      <c r="AN86" s="3">
        <v>1</v>
      </c>
      <c r="AO86" s="3">
        <v>12</v>
      </c>
      <c r="AP86" s="3">
        <v>63</v>
      </c>
      <c r="AQ86" s="3">
        <v>26</v>
      </c>
      <c r="AR86" s="3">
        <v>46</v>
      </c>
      <c r="AS86" s="1">
        <f t="shared" si="38"/>
        <v>37</v>
      </c>
      <c r="AT86" s="7">
        <f t="shared" si="39"/>
        <v>3.0833333333333335</v>
      </c>
      <c r="AU86" s="3">
        <v>38</v>
      </c>
      <c r="AV86" s="4">
        <v>3.7049999999999996</v>
      </c>
      <c r="AW86" s="3">
        <v>1.9</v>
      </c>
      <c r="AX86" s="19">
        <f t="shared" si="40"/>
        <v>0.33702882483370289</v>
      </c>
      <c r="AY86" s="7">
        <f t="shared" si="41"/>
        <v>2.1592442645074228</v>
      </c>
      <c r="AZ86" s="7">
        <f t="shared" si="42"/>
        <v>336.84210526315792</v>
      </c>
      <c r="BA86" s="7">
        <f t="shared" si="43"/>
        <v>2863.1578947368421</v>
      </c>
      <c r="BB86" s="7">
        <f t="shared" si="44"/>
        <v>44.107142857142854</v>
      </c>
      <c r="BC86" s="7">
        <f t="shared" si="45"/>
        <v>22.61904761904762</v>
      </c>
      <c r="BD86" s="7">
        <f t="shared" si="46"/>
        <v>12.92</v>
      </c>
      <c r="BE86" s="7">
        <f t="shared" si="47"/>
        <v>10.459047619047618</v>
      </c>
      <c r="BF86" s="19"/>
      <c r="BG86" s="19">
        <f t="shared" si="48"/>
        <v>1.0429149797570851</v>
      </c>
      <c r="BH86" s="19">
        <f t="shared" si="49"/>
        <v>1.42834008097166</v>
      </c>
      <c r="BI86" s="19">
        <f t="shared" si="50"/>
        <v>1.192084942084942</v>
      </c>
      <c r="BJ86" s="19">
        <f t="shared" si="51"/>
        <v>0.31578947368421051</v>
      </c>
      <c r="BK86" s="19"/>
      <c r="BL86" s="5">
        <v>0</v>
      </c>
      <c r="BM86" s="5"/>
      <c r="BN86" s="5"/>
      <c r="BO86" s="5"/>
      <c r="BP86" s="5"/>
      <c r="BQ86" s="3">
        <v>1</v>
      </c>
      <c r="BR86" s="3">
        <v>0</v>
      </c>
      <c r="BS86" s="3">
        <v>27.5</v>
      </c>
      <c r="BT86" s="3">
        <v>7.1</v>
      </c>
      <c r="BU86" s="3">
        <v>6</v>
      </c>
      <c r="BV86" s="3">
        <v>0.87</v>
      </c>
      <c r="BW86" s="3">
        <v>4.8</v>
      </c>
      <c r="BY86" s="3">
        <v>1</v>
      </c>
      <c r="BZ86" s="3">
        <v>0</v>
      </c>
      <c r="CA86" s="3">
        <v>136</v>
      </c>
      <c r="CB86" s="3">
        <v>44</v>
      </c>
      <c r="CC86" s="4">
        <v>1.5</v>
      </c>
      <c r="CD86" s="28">
        <v>35</v>
      </c>
      <c r="CE86" s="8"/>
      <c r="CF86" s="8"/>
      <c r="CG86" s="3">
        <v>6067</v>
      </c>
      <c r="CH86" s="3">
        <v>1</v>
      </c>
      <c r="CI86" s="3">
        <v>3</v>
      </c>
      <c r="CJ86" s="12">
        <v>2101.5151515151515</v>
      </c>
      <c r="CK86" s="19">
        <f t="shared" si="52"/>
        <v>7.6504138642764978</v>
      </c>
      <c r="CL86" s="19">
        <f t="shared" si="55"/>
        <v>60.043290043290042</v>
      </c>
      <c r="CM86" s="5">
        <v>1213.3708008492986</v>
      </c>
      <c r="CN86" s="19">
        <f t="shared" si="53"/>
        <v>7.1011575513067555</v>
      </c>
      <c r="CP86" s="41">
        <v>40441</v>
      </c>
      <c r="CQ86" s="41"/>
      <c r="CR86" s="41"/>
      <c r="CS86" s="41"/>
      <c r="CT86" s="20"/>
      <c r="CU86" s="36">
        <v>44272</v>
      </c>
      <c r="CV86" s="36">
        <v>41203</v>
      </c>
      <c r="CW86" s="1">
        <f t="shared" si="54"/>
        <v>762</v>
      </c>
      <c r="CX86" s="3">
        <v>1</v>
      </c>
      <c r="CY86" s="36">
        <v>41203</v>
      </c>
      <c r="CZ86" s="20">
        <f>(CY86-CP86)</f>
        <v>762</v>
      </c>
      <c r="DA86" s="20">
        <v>1</v>
      </c>
      <c r="DB86" s="20">
        <v>762</v>
      </c>
      <c r="DC86" s="1">
        <v>1</v>
      </c>
      <c r="DD86" s="3" t="s">
        <v>144</v>
      </c>
    </row>
    <row r="87" spans="1:108" s="10" customFormat="1" x14ac:dyDescent="0.25">
      <c r="A87" s="2">
        <v>2045</v>
      </c>
      <c r="B87" s="3">
        <v>61</v>
      </c>
      <c r="C87" s="3">
        <v>0</v>
      </c>
      <c r="D87" s="3">
        <v>0</v>
      </c>
      <c r="E87" s="3">
        <v>1</v>
      </c>
      <c r="F87" s="3">
        <v>1</v>
      </c>
      <c r="G87" s="3">
        <v>0</v>
      </c>
      <c r="H87" s="1">
        <v>1</v>
      </c>
      <c r="I87" s="3">
        <v>0</v>
      </c>
      <c r="J87" s="3">
        <v>4</v>
      </c>
      <c r="K87" s="3">
        <v>0</v>
      </c>
      <c r="L87" s="3">
        <v>0</v>
      </c>
      <c r="M87" s="3"/>
      <c r="N87" s="3">
        <v>1</v>
      </c>
      <c r="O87" s="3">
        <v>0</v>
      </c>
      <c r="P87" s="3">
        <v>1</v>
      </c>
      <c r="Q87" s="3">
        <v>0</v>
      </c>
      <c r="R87" s="3">
        <v>1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1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0</v>
      </c>
      <c r="AG87" s="3">
        <v>2</v>
      </c>
      <c r="AH87" s="3">
        <v>20</v>
      </c>
      <c r="AI87" s="4">
        <v>1.57</v>
      </c>
      <c r="AJ87" s="3">
        <v>92</v>
      </c>
      <c r="AK87" s="3">
        <v>74</v>
      </c>
      <c r="AL87" s="5">
        <f t="shared" si="37"/>
        <v>80</v>
      </c>
      <c r="AM87" s="3">
        <v>112</v>
      </c>
      <c r="AN87" s="3">
        <v>1</v>
      </c>
      <c r="AO87" s="3">
        <v>8</v>
      </c>
      <c r="AP87" s="3">
        <v>68</v>
      </c>
      <c r="AQ87" s="3">
        <v>36</v>
      </c>
      <c r="AR87" s="3">
        <v>49</v>
      </c>
      <c r="AS87" s="1">
        <f t="shared" si="38"/>
        <v>32</v>
      </c>
      <c r="AT87" s="7">
        <f t="shared" si="39"/>
        <v>4</v>
      </c>
      <c r="AU87" s="3">
        <v>36</v>
      </c>
      <c r="AV87" s="4">
        <v>2.3707000000000003</v>
      </c>
      <c r="AW87" s="3">
        <v>1.51</v>
      </c>
      <c r="AX87" s="19">
        <f t="shared" si="40"/>
        <v>0.2678492239467849</v>
      </c>
      <c r="AY87" s="7">
        <f t="shared" si="41"/>
        <v>5.4836124351457372</v>
      </c>
      <c r="AZ87" s="7">
        <f t="shared" si="42"/>
        <v>688.74172185430461</v>
      </c>
      <c r="BA87" s="7">
        <f t="shared" si="43"/>
        <v>3814.5695364238409</v>
      </c>
      <c r="BB87" s="7">
        <f t="shared" si="44"/>
        <v>21.16696428571429</v>
      </c>
      <c r="BC87" s="7">
        <f t="shared" si="45"/>
        <v>13.482142857142858</v>
      </c>
      <c r="BD87" s="7">
        <f t="shared" si="46"/>
        <v>8.0677142857142865</v>
      </c>
      <c r="BE87" s="7">
        <f t="shared" si="47"/>
        <v>7.5176428571428566</v>
      </c>
      <c r="BF87" s="19"/>
      <c r="BG87" s="19">
        <f t="shared" si="48"/>
        <v>2.3149280803138308</v>
      </c>
      <c r="BH87" s="19">
        <f t="shared" si="49"/>
        <v>3.2125532543130717</v>
      </c>
      <c r="BI87" s="19">
        <f t="shared" si="50"/>
        <v>0.66146763392857155</v>
      </c>
      <c r="BJ87" s="19">
        <f t="shared" si="51"/>
        <v>0.22222222222222221</v>
      </c>
      <c r="BK87" s="19"/>
      <c r="BL87" s="5">
        <v>0</v>
      </c>
      <c r="BM87" s="5"/>
      <c r="BN87" s="5"/>
      <c r="BO87" s="5"/>
      <c r="BP87" s="5"/>
      <c r="BQ87" s="3">
        <v>1</v>
      </c>
      <c r="BR87" s="3">
        <v>0</v>
      </c>
      <c r="BS87" s="3">
        <v>10</v>
      </c>
      <c r="BT87" s="3">
        <v>7.8</v>
      </c>
      <c r="BU87" s="3">
        <v>7.8</v>
      </c>
      <c r="BV87" s="3">
        <v>0.99</v>
      </c>
      <c r="BW87" s="3">
        <v>4.5999999999999996</v>
      </c>
      <c r="BY87" s="3">
        <v>1</v>
      </c>
      <c r="BZ87" s="3">
        <v>0</v>
      </c>
      <c r="CA87" s="3">
        <v>139</v>
      </c>
      <c r="CB87" s="3">
        <v>28</v>
      </c>
      <c r="CC87" s="4">
        <v>1.5</v>
      </c>
      <c r="CD87" s="28">
        <v>47</v>
      </c>
      <c r="CE87" s="8"/>
      <c r="CF87" s="8"/>
      <c r="CG87" s="3">
        <v>7304</v>
      </c>
      <c r="CH87" s="3">
        <v>1</v>
      </c>
      <c r="CI87" s="3">
        <v>3</v>
      </c>
      <c r="CJ87" s="12">
        <v>1180.6451612903227</v>
      </c>
      <c r="CK87" s="19">
        <f t="shared" si="52"/>
        <v>7.0738163149043114</v>
      </c>
      <c r="CL87" s="19">
        <f t="shared" si="55"/>
        <v>25.120109814687716</v>
      </c>
      <c r="CM87" s="5">
        <v>1407.1194706034428</v>
      </c>
      <c r="CN87" s="19">
        <f t="shared" si="53"/>
        <v>7.2492999650969834</v>
      </c>
      <c r="CP87" s="41">
        <v>40455</v>
      </c>
      <c r="CQ87" s="41">
        <v>40471</v>
      </c>
      <c r="CR87" s="20">
        <f>(CQ87-CP87)</f>
        <v>16</v>
      </c>
      <c r="CS87" s="41">
        <v>41611</v>
      </c>
      <c r="CT87" s="43">
        <f>(CS87-CP87)</f>
        <v>1156</v>
      </c>
      <c r="CU87" s="36">
        <v>44272</v>
      </c>
      <c r="CV87" s="36">
        <v>44207</v>
      </c>
      <c r="CW87" s="1">
        <f t="shared" si="54"/>
        <v>3752</v>
      </c>
      <c r="CX87" s="3">
        <v>0</v>
      </c>
      <c r="CY87" s="3"/>
      <c r="CZ87" s="3"/>
      <c r="DA87" s="3">
        <v>1</v>
      </c>
      <c r="DB87" s="3">
        <v>16</v>
      </c>
      <c r="DC87" s="3">
        <v>0</v>
      </c>
      <c r="DD87" s="3"/>
    </row>
    <row r="88" spans="1:108" s="10" customFormat="1" ht="14.25" customHeight="1" x14ac:dyDescent="0.25">
      <c r="A88" s="2">
        <v>2046</v>
      </c>
      <c r="B88" s="3">
        <v>53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0</v>
      </c>
      <c r="M88" s="3"/>
      <c r="N88" s="3">
        <v>1</v>
      </c>
      <c r="O88" s="3">
        <v>0</v>
      </c>
      <c r="P88" s="3">
        <v>0</v>
      </c>
      <c r="Q88" s="3"/>
      <c r="R88" s="3">
        <v>1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1</v>
      </c>
      <c r="Z88" s="3">
        <v>1</v>
      </c>
      <c r="AA88" s="3">
        <v>1</v>
      </c>
      <c r="AB88" s="3">
        <v>1</v>
      </c>
      <c r="AC88" s="3">
        <v>1</v>
      </c>
      <c r="AD88" s="3">
        <v>0</v>
      </c>
      <c r="AE88" s="3">
        <v>0</v>
      </c>
      <c r="AF88" s="3">
        <v>0</v>
      </c>
      <c r="AG88" s="3">
        <v>1</v>
      </c>
      <c r="AH88" s="3">
        <v>37.5</v>
      </c>
      <c r="AI88" s="4">
        <v>2.41</v>
      </c>
      <c r="AJ88" s="3">
        <v>102</v>
      </c>
      <c r="AK88" s="3">
        <v>76</v>
      </c>
      <c r="AL88" s="5">
        <f t="shared" si="37"/>
        <v>84.666666666666671</v>
      </c>
      <c r="AM88" s="3">
        <v>105</v>
      </c>
      <c r="AN88" s="3">
        <v>1</v>
      </c>
      <c r="AO88" s="3">
        <v>15</v>
      </c>
      <c r="AP88" s="3">
        <v>76</v>
      </c>
      <c r="AQ88" s="3">
        <v>36</v>
      </c>
      <c r="AR88" s="3">
        <v>52</v>
      </c>
      <c r="AS88" s="1">
        <f t="shared" si="38"/>
        <v>40</v>
      </c>
      <c r="AT88" s="7">
        <f t="shared" si="39"/>
        <v>2.6666666666666665</v>
      </c>
      <c r="AU88" s="3">
        <v>37</v>
      </c>
      <c r="AV88" s="4">
        <v>2.6028000000000002</v>
      </c>
      <c r="AW88" s="3">
        <v>1.08</v>
      </c>
      <c r="AX88" s="19">
        <f t="shared" si="40"/>
        <v>0.20274944567627498</v>
      </c>
      <c r="AY88" s="7">
        <f t="shared" si="41"/>
        <v>5.7630244352236044</v>
      </c>
      <c r="AZ88" s="7">
        <f t="shared" si="42"/>
        <v>1111.1111111111111</v>
      </c>
      <c r="BA88" s="7">
        <f t="shared" si="43"/>
        <v>5160.4938271604942</v>
      </c>
      <c r="BB88" s="7">
        <f t="shared" si="44"/>
        <v>24.78857142857143</v>
      </c>
      <c r="BC88" s="7">
        <f t="shared" si="45"/>
        <v>10.285714285714286</v>
      </c>
      <c r="BD88" s="7">
        <f t="shared" si="46"/>
        <v>6.6678857142857151</v>
      </c>
      <c r="BE88" s="7">
        <f t="shared" si="47"/>
        <v>5.1757714285714291</v>
      </c>
      <c r="BF88" s="19"/>
      <c r="BG88" s="19">
        <f t="shared" si="48"/>
        <v>2.0977408944213924</v>
      </c>
      <c r="BH88" s="19">
        <f t="shared" si="49"/>
        <v>3.0659289995389578</v>
      </c>
      <c r="BI88" s="19">
        <f t="shared" si="50"/>
        <v>0.61971428571428577</v>
      </c>
      <c r="BJ88" s="19">
        <f t="shared" si="51"/>
        <v>0.40540540540540543</v>
      </c>
      <c r="BK88" s="19"/>
      <c r="BL88" s="5">
        <v>0</v>
      </c>
      <c r="BM88" s="5"/>
      <c r="BN88" s="5"/>
      <c r="BO88" s="5"/>
      <c r="BP88" s="5"/>
      <c r="BQ88" s="3">
        <v>1</v>
      </c>
      <c r="BR88" s="3">
        <v>0</v>
      </c>
      <c r="BS88" s="3">
        <v>10</v>
      </c>
      <c r="BT88" s="3">
        <v>6.5</v>
      </c>
      <c r="BU88" s="3">
        <v>5.8</v>
      </c>
      <c r="BV88" s="3">
        <v>0.8</v>
      </c>
      <c r="BW88" s="3">
        <v>5.3</v>
      </c>
      <c r="BY88" s="3">
        <v>1</v>
      </c>
      <c r="BZ88" s="3">
        <v>1</v>
      </c>
      <c r="CA88" s="3">
        <v>131</v>
      </c>
      <c r="CB88" s="3">
        <v>43</v>
      </c>
      <c r="CC88" s="4">
        <v>1.6</v>
      </c>
      <c r="CD88" s="28">
        <v>55</v>
      </c>
      <c r="CE88" s="8"/>
      <c r="CF88" s="8"/>
      <c r="CG88" s="3">
        <v>2077</v>
      </c>
      <c r="CH88" s="3">
        <v>1</v>
      </c>
      <c r="CI88" s="3">
        <v>2</v>
      </c>
      <c r="CJ88" s="12">
        <v>2145.7831325301204</v>
      </c>
      <c r="CK88" s="19">
        <f t="shared" si="52"/>
        <v>7.6712598614811549</v>
      </c>
      <c r="CL88" s="19">
        <f t="shared" si="55"/>
        <v>39.014238773274919</v>
      </c>
      <c r="CM88" s="5">
        <v>2292.2977080661281</v>
      </c>
      <c r="CN88" s="19">
        <f t="shared" si="53"/>
        <v>7.7373099594808519</v>
      </c>
      <c r="CP88" s="41">
        <v>40459</v>
      </c>
      <c r="CQ88" s="41"/>
      <c r="CR88" s="41"/>
      <c r="CS88" s="41"/>
      <c r="CT88" s="20"/>
      <c r="CU88" s="36">
        <v>44272</v>
      </c>
      <c r="CV88" s="36">
        <v>44271</v>
      </c>
      <c r="CW88" s="1">
        <f t="shared" si="54"/>
        <v>3812</v>
      </c>
      <c r="CX88" s="3">
        <v>0</v>
      </c>
      <c r="CY88" s="3"/>
      <c r="CZ88" s="3"/>
      <c r="DA88" s="3">
        <v>0</v>
      </c>
      <c r="DB88" s="3">
        <v>3812</v>
      </c>
      <c r="DC88" s="1">
        <v>1</v>
      </c>
      <c r="DD88" s="3"/>
    </row>
    <row r="89" spans="1:108" s="10" customFormat="1" x14ac:dyDescent="0.25">
      <c r="A89" s="2">
        <v>2047</v>
      </c>
      <c r="B89" s="3">
        <v>51</v>
      </c>
      <c r="C89" s="3">
        <v>1</v>
      </c>
      <c r="D89" s="3">
        <v>0</v>
      </c>
      <c r="E89" s="3">
        <v>1</v>
      </c>
      <c r="F89" s="3">
        <v>2</v>
      </c>
      <c r="G89" s="3">
        <v>1</v>
      </c>
      <c r="H89" s="1">
        <v>0</v>
      </c>
      <c r="I89" s="3">
        <v>0</v>
      </c>
      <c r="J89" s="3">
        <v>4</v>
      </c>
      <c r="K89" s="3">
        <v>1</v>
      </c>
      <c r="L89" s="3">
        <v>0</v>
      </c>
      <c r="M89" s="3"/>
      <c r="N89" s="3">
        <v>0</v>
      </c>
      <c r="O89" s="3">
        <v>1</v>
      </c>
      <c r="P89" s="3">
        <v>1</v>
      </c>
      <c r="Q89" s="3">
        <v>1</v>
      </c>
      <c r="R89" s="3">
        <v>0</v>
      </c>
      <c r="S89" s="3">
        <v>0</v>
      </c>
      <c r="T89" s="3">
        <v>1</v>
      </c>
      <c r="U89" s="3">
        <v>0</v>
      </c>
      <c r="V89" s="3">
        <v>0</v>
      </c>
      <c r="W89" s="3">
        <v>0</v>
      </c>
      <c r="X89" s="3">
        <v>0</v>
      </c>
      <c r="Y89" s="3">
        <v>1</v>
      </c>
      <c r="Z89" s="3">
        <v>0</v>
      </c>
      <c r="AA89" s="3">
        <v>0</v>
      </c>
      <c r="AB89" s="3">
        <v>1</v>
      </c>
      <c r="AC89" s="3">
        <v>1</v>
      </c>
      <c r="AD89" s="3">
        <v>0</v>
      </c>
      <c r="AE89" s="3">
        <v>1</v>
      </c>
      <c r="AF89" s="3">
        <v>0</v>
      </c>
      <c r="AG89" s="3">
        <v>0</v>
      </c>
      <c r="AH89" s="3">
        <v>32</v>
      </c>
      <c r="AI89" s="4">
        <v>2.19</v>
      </c>
      <c r="AJ89" s="3">
        <v>116</v>
      </c>
      <c r="AK89" s="3">
        <v>82</v>
      </c>
      <c r="AL89" s="5">
        <f t="shared" si="37"/>
        <v>93.333333333333329</v>
      </c>
      <c r="AM89" s="3">
        <v>60</v>
      </c>
      <c r="AN89" s="3">
        <v>3</v>
      </c>
      <c r="AO89" s="3">
        <v>16</v>
      </c>
      <c r="AP89" s="3">
        <v>62</v>
      </c>
      <c r="AQ89" s="3">
        <v>27</v>
      </c>
      <c r="AR89" s="3">
        <v>40</v>
      </c>
      <c r="AS89" s="1">
        <f t="shared" si="38"/>
        <v>35</v>
      </c>
      <c r="AT89" s="7">
        <f t="shared" si="39"/>
        <v>2.1875</v>
      </c>
      <c r="AU89" s="3">
        <v>22</v>
      </c>
      <c r="AV89" s="4">
        <v>4.9931999999999999</v>
      </c>
      <c r="AW89" s="3">
        <v>2.2799999999999998</v>
      </c>
      <c r="AX89" s="19">
        <f t="shared" si="40"/>
        <v>0.471840354767184</v>
      </c>
      <c r="AY89" s="7">
        <f t="shared" si="41"/>
        <v>3.6049026676279743</v>
      </c>
      <c r="AZ89" s="7">
        <f t="shared" si="42"/>
        <v>631.57894736842115</v>
      </c>
      <c r="BA89" s="7">
        <f t="shared" si="43"/>
        <v>2713.4502923976606</v>
      </c>
      <c r="BB89" s="7">
        <f t="shared" si="44"/>
        <v>83.22</v>
      </c>
      <c r="BC89" s="7">
        <f t="shared" si="45"/>
        <v>38</v>
      </c>
      <c r="BD89" s="7">
        <f t="shared" si="46"/>
        <v>36.865066666666664</v>
      </c>
      <c r="BE89" s="7">
        <f t="shared" si="47"/>
        <v>12.4032</v>
      </c>
      <c r="BF89" s="19"/>
      <c r="BG89" s="19">
        <f t="shared" si="48"/>
        <v>0.48065368901706323</v>
      </c>
      <c r="BH89" s="19">
        <f t="shared" si="49"/>
        <v>0.74501321797644793</v>
      </c>
      <c r="BI89" s="19">
        <f t="shared" si="50"/>
        <v>2.3777142857142857</v>
      </c>
      <c r="BJ89" s="19">
        <f t="shared" si="51"/>
        <v>0.72727272727272729</v>
      </c>
      <c r="BK89" s="19"/>
      <c r="BL89" s="5">
        <v>0</v>
      </c>
      <c r="BM89" s="5"/>
      <c r="BN89" s="5"/>
      <c r="BO89" s="5"/>
      <c r="BP89" s="5"/>
      <c r="BQ89" s="3">
        <v>1</v>
      </c>
      <c r="BR89" s="3">
        <v>0</v>
      </c>
      <c r="BS89" s="3">
        <v>67.5</v>
      </c>
      <c r="BT89" s="3">
        <v>5.5</v>
      </c>
      <c r="BU89" s="3">
        <v>3.6</v>
      </c>
      <c r="BV89" s="3">
        <v>1.3</v>
      </c>
      <c r="BW89" s="3">
        <v>4.8</v>
      </c>
      <c r="BY89" s="3">
        <v>1</v>
      </c>
      <c r="BZ89" s="3">
        <v>1</v>
      </c>
      <c r="CA89" s="3">
        <v>137</v>
      </c>
      <c r="CB89" s="3">
        <v>44</v>
      </c>
      <c r="CC89" s="4">
        <v>1.4</v>
      </c>
      <c r="CD89" s="28">
        <v>85</v>
      </c>
      <c r="CE89" s="8"/>
      <c r="CF89" s="8"/>
      <c r="CG89" s="3">
        <v>2051</v>
      </c>
      <c r="CH89" s="3">
        <v>1</v>
      </c>
      <c r="CI89" s="3">
        <v>2</v>
      </c>
      <c r="CJ89" s="12">
        <v>1391.304347826087</v>
      </c>
      <c r="CK89" s="19">
        <f t="shared" si="52"/>
        <v>7.2379969658527141</v>
      </c>
      <c r="CL89" s="19">
        <f t="shared" si="55"/>
        <v>16.368286445012789</v>
      </c>
      <c r="CM89" s="5">
        <v>1443.0164213863575</v>
      </c>
      <c r="CN89" s="19">
        <f t="shared" si="53"/>
        <v>7.2744909387412449</v>
      </c>
      <c r="CP89" s="41">
        <v>40462</v>
      </c>
      <c r="CQ89" s="41"/>
      <c r="CR89" s="41"/>
      <c r="CS89" s="41"/>
      <c r="CT89" s="20"/>
      <c r="CU89" s="36">
        <v>44272</v>
      </c>
      <c r="CV89" s="36">
        <v>41848</v>
      </c>
      <c r="CW89" s="1">
        <f t="shared" si="54"/>
        <v>1386</v>
      </c>
      <c r="CX89" s="3">
        <v>1</v>
      </c>
      <c r="CY89" s="40">
        <v>41848</v>
      </c>
      <c r="CZ89" s="20">
        <f>(CY89-CP89)</f>
        <v>1386</v>
      </c>
      <c r="DA89" s="20">
        <v>1</v>
      </c>
      <c r="DB89" s="20">
        <v>1386</v>
      </c>
      <c r="DC89" s="3">
        <v>0</v>
      </c>
      <c r="DD89" s="3" t="s">
        <v>141</v>
      </c>
    </row>
    <row r="90" spans="1:108" s="10" customFormat="1" x14ac:dyDescent="0.25">
      <c r="A90" s="2">
        <v>2048</v>
      </c>
      <c r="B90" s="3">
        <v>66</v>
      </c>
      <c r="C90" s="3">
        <v>0</v>
      </c>
      <c r="D90" s="3">
        <v>0</v>
      </c>
      <c r="E90" s="3">
        <v>1</v>
      </c>
      <c r="F90" s="3">
        <v>1</v>
      </c>
      <c r="G90" s="3">
        <v>1</v>
      </c>
      <c r="H90" s="1">
        <v>0</v>
      </c>
      <c r="I90" s="3">
        <v>0</v>
      </c>
      <c r="J90" s="3">
        <v>4</v>
      </c>
      <c r="K90" s="3">
        <v>0</v>
      </c>
      <c r="L90" s="3">
        <v>0</v>
      </c>
      <c r="M90" s="3"/>
      <c r="N90" s="3">
        <v>0</v>
      </c>
      <c r="O90" s="3">
        <v>1</v>
      </c>
      <c r="P90" s="3">
        <v>1</v>
      </c>
      <c r="Q90" s="3">
        <v>1</v>
      </c>
      <c r="R90" s="3">
        <v>0</v>
      </c>
      <c r="S90" s="3">
        <v>1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1</v>
      </c>
      <c r="AC90" s="3">
        <v>1</v>
      </c>
      <c r="AD90" s="3">
        <v>0</v>
      </c>
      <c r="AE90" s="3">
        <v>1</v>
      </c>
      <c r="AF90" s="3">
        <v>0</v>
      </c>
      <c r="AG90" s="3">
        <v>0</v>
      </c>
      <c r="AH90" s="3">
        <v>24.5</v>
      </c>
      <c r="AI90" s="4">
        <v>2.0499999999999998</v>
      </c>
      <c r="AJ90" s="3">
        <v>75</v>
      </c>
      <c r="AK90" s="3">
        <v>50</v>
      </c>
      <c r="AL90" s="5">
        <f t="shared" si="37"/>
        <v>58.333333333333336</v>
      </c>
      <c r="AM90" s="3">
        <v>72</v>
      </c>
      <c r="AN90" s="3">
        <v>2</v>
      </c>
      <c r="AO90" s="3">
        <v>6</v>
      </c>
      <c r="AP90" s="3">
        <v>36</v>
      </c>
      <c r="AQ90" s="3">
        <v>12</v>
      </c>
      <c r="AR90" s="3">
        <v>24</v>
      </c>
      <c r="AS90" s="1">
        <f t="shared" si="38"/>
        <v>24</v>
      </c>
      <c r="AT90" s="7">
        <f t="shared" si="39"/>
        <v>4</v>
      </c>
      <c r="AU90" s="3">
        <v>20</v>
      </c>
      <c r="AV90" s="4">
        <v>5.0839999999999996</v>
      </c>
      <c r="AW90" s="3">
        <v>2.48</v>
      </c>
      <c r="AX90" s="19">
        <f t="shared" si="40"/>
        <v>0.3207686622320769</v>
      </c>
      <c r="AY90" s="7">
        <f t="shared" si="41"/>
        <v>0.78678206136900086</v>
      </c>
      <c r="AZ90" s="7">
        <f t="shared" si="42"/>
        <v>129.03225806451613</v>
      </c>
      <c r="BA90" s="7">
        <f t="shared" si="43"/>
        <v>1688.1720430107528</v>
      </c>
      <c r="BB90" s="7">
        <f t="shared" si="44"/>
        <v>70.611111111111114</v>
      </c>
      <c r="BC90" s="7">
        <f t="shared" si="45"/>
        <v>34.444444444444443</v>
      </c>
      <c r="BD90" s="7">
        <f t="shared" si="46"/>
        <v>17.957037037037036</v>
      </c>
      <c r="BE90" s="7">
        <f t="shared" si="47"/>
        <v>8.4320000000000004</v>
      </c>
      <c r="BF90" s="19"/>
      <c r="BG90" s="19">
        <f t="shared" si="48"/>
        <v>0.3398898505114083</v>
      </c>
      <c r="BH90" s="19">
        <f t="shared" si="49"/>
        <v>0.50983477576711245</v>
      </c>
      <c r="BI90" s="19">
        <f t="shared" si="50"/>
        <v>2.9421296296296298</v>
      </c>
      <c r="BJ90" s="19">
        <f t="shared" si="51"/>
        <v>0.3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7.5</v>
      </c>
      <c r="BT90" s="3">
        <v>8.5</v>
      </c>
      <c r="BU90" s="3">
        <v>8.1</v>
      </c>
      <c r="BV90" s="3">
        <v>0.79</v>
      </c>
      <c r="BW90" s="3"/>
      <c r="BY90" s="3">
        <v>1</v>
      </c>
      <c r="BZ90" s="3">
        <v>1</v>
      </c>
      <c r="CA90" s="3">
        <v>138</v>
      </c>
      <c r="CB90" s="3">
        <v>17</v>
      </c>
      <c r="CC90" s="4">
        <v>0.9</v>
      </c>
      <c r="CD90" s="28">
        <v>90</v>
      </c>
      <c r="CE90" s="8"/>
      <c r="CF90" s="8"/>
      <c r="CG90" s="3">
        <v>5257</v>
      </c>
      <c r="CH90" s="3">
        <v>1</v>
      </c>
      <c r="CI90" s="3">
        <v>3</v>
      </c>
      <c r="CJ90" s="12">
        <v>1318.0722891566265</v>
      </c>
      <c r="CK90" s="19">
        <f t="shared" si="52"/>
        <v>7.1839255611734201</v>
      </c>
      <c r="CL90" s="19">
        <f t="shared" si="55"/>
        <v>14.645247657295851</v>
      </c>
      <c r="CM90" s="5">
        <v>1969.3144660751461</v>
      </c>
      <c r="CN90" s="19">
        <f t="shared" si="53"/>
        <v>7.5854407744067052</v>
      </c>
      <c r="CP90" s="41">
        <v>40469</v>
      </c>
      <c r="CQ90" s="36">
        <v>40603</v>
      </c>
      <c r="CR90" s="20">
        <f>(CQ90-CP90)</f>
        <v>134</v>
      </c>
      <c r="CS90" s="41"/>
      <c r="CT90" s="20"/>
      <c r="CU90" s="36">
        <v>44272</v>
      </c>
      <c r="CV90" s="36">
        <v>40688</v>
      </c>
      <c r="CW90" s="1">
        <f t="shared" si="54"/>
        <v>219</v>
      </c>
      <c r="CX90" s="3">
        <v>1</v>
      </c>
      <c r="CY90" s="36">
        <v>40688</v>
      </c>
      <c r="CZ90" s="20">
        <f>(CY90-CP90)</f>
        <v>219</v>
      </c>
      <c r="DA90" s="20">
        <v>1</v>
      </c>
      <c r="DB90" s="20">
        <v>134</v>
      </c>
      <c r="DC90" s="3">
        <v>0</v>
      </c>
      <c r="DD90" t="s">
        <v>155</v>
      </c>
    </row>
    <row r="91" spans="1:108" s="10" customFormat="1" x14ac:dyDescent="0.25">
      <c r="A91" s="2">
        <v>2049</v>
      </c>
      <c r="B91" s="3">
        <v>65</v>
      </c>
      <c r="C91" s="3">
        <v>1</v>
      </c>
      <c r="D91" s="3">
        <v>0</v>
      </c>
      <c r="E91" s="3">
        <v>1</v>
      </c>
      <c r="F91" s="3">
        <v>1</v>
      </c>
      <c r="G91" s="3">
        <v>1</v>
      </c>
      <c r="H91" s="1">
        <v>0</v>
      </c>
      <c r="I91" s="3">
        <v>0</v>
      </c>
      <c r="J91" s="3">
        <v>3</v>
      </c>
      <c r="K91" s="3">
        <v>1</v>
      </c>
      <c r="L91" s="3">
        <v>1</v>
      </c>
      <c r="M91" s="3"/>
      <c r="N91" s="3">
        <v>0</v>
      </c>
      <c r="O91" s="3">
        <v>0</v>
      </c>
      <c r="P91" s="3">
        <v>0</v>
      </c>
      <c r="Q91" s="3"/>
      <c r="R91" s="3">
        <v>1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</v>
      </c>
      <c r="AB91" s="3">
        <v>1</v>
      </c>
      <c r="AC91" s="3">
        <v>1</v>
      </c>
      <c r="AD91" s="3">
        <v>0</v>
      </c>
      <c r="AE91" s="3">
        <v>1</v>
      </c>
      <c r="AF91" s="3">
        <v>0</v>
      </c>
      <c r="AG91" s="3">
        <v>2</v>
      </c>
      <c r="AH91" s="3">
        <v>27.5</v>
      </c>
      <c r="AI91" s="4">
        <v>1.99</v>
      </c>
      <c r="AJ91" s="3">
        <v>140</v>
      </c>
      <c r="AK91" s="3">
        <v>79</v>
      </c>
      <c r="AL91" s="5">
        <f t="shared" si="37"/>
        <v>99.333333333333329</v>
      </c>
      <c r="AM91" s="3">
        <v>105</v>
      </c>
      <c r="AN91" s="3">
        <v>1</v>
      </c>
      <c r="AO91" s="3">
        <v>4</v>
      </c>
      <c r="AP91" s="3">
        <v>38</v>
      </c>
      <c r="AQ91" s="3">
        <v>18</v>
      </c>
      <c r="AR91" s="3">
        <v>25</v>
      </c>
      <c r="AS91" s="1">
        <f t="shared" si="38"/>
        <v>20</v>
      </c>
      <c r="AT91" s="7">
        <f t="shared" si="39"/>
        <v>5</v>
      </c>
      <c r="AU91" s="3">
        <v>17</v>
      </c>
      <c r="AV91" s="4">
        <v>5.7709999999999999</v>
      </c>
      <c r="AW91" s="3">
        <v>2.9</v>
      </c>
      <c r="AX91" s="19">
        <f t="shared" si="40"/>
        <v>0.63872875092387282</v>
      </c>
      <c r="AY91" s="7">
        <f t="shared" si="41"/>
        <v>1.3862415525905389</v>
      </c>
      <c r="AZ91" s="7">
        <f t="shared" si="42"/>
        <v>220.68965517241381</v>
      </c>
      <c r="BA91" s="7">
        <f t="shared" si="43"/>
        <v>2629.8850574712642</v>
      </c>
      <c r="BB91" s="7">
        <f t="shared" si="44"/>
        <v>54.961904761904762</v>
      </c>
      <c r="BC91" s="7">
        <f t="shared" si="45"/>
        <v>27.61904761904762</v>
      </c>
      <c r="BD91" s="7">
        <f t="shared" si="46"/>
        <v>30.925968253968254</v>
      </c>
      <c r="BE91" s="7">
        <f t="shared" si="47"/>
        <v>7.8879999999999999</v>
      </c>
      <c r="BF91" s="19"/>
      <c r="BG91" s="19">
        <f t="shared" si="48"/>
        <v>0.4548605094437706</v>
      </c>
      <c r="BH91" s="19">
        <f t="shared" si="49"/>
        <v>0.69138797435453125</v>
      </c>
      <c r="BI91" s="19">
        <f t="shared" si="50"/>
        <v>2.7480952380952379</v>
      </c>
      <c r="BJ91" s="19">
        <f t="shared" si="51"/>
        <v>0.23529411764705882</v>
      </c>
      <c r="BK91" s="19"/>
      <c r="BL91" s="5">
        <v>0</v>
      </c>
      <c r="BM91" s="5"/>
      <c r="BN91" s="5"/>
      <c r="BO91" s="5"/>
      <c r="BP91" s="5"/>
      <c r="BQ91" s="3">
        <v>1</v>
      </c>
      <c r="BR91" s="3">
        <v>0</v>
      </c>
      <c r="BS91" s="3">
        <v>35</v>
      </c>
      <c r="BT91" s="3">
        <v>4.9000000000000004</v>
      </c>
      <c r="BU91" s="3">
        <v>3.9</v>
      </c>
      <c r="BV91" s="3">
        <v>1.2</v>
      </c>
      <c r="BW91" s="3">
        <v>3.5</v>
      </c>
      <c r="BY91" s="3">
        <v>0</v>
      </c>
      <c r="BZ91" s="3">
        <v>0</v>
      </c>
      <c r="CA91" s="3">
        <v>141</v>
      </c>
      <c r="CB91" s="3">
        <v>82</v>
      </c>
      <c r="CC91" s="4">
        <v>2.8</v>
      </c>
      <c r="CD91" s="28">
        <v>28</v>
      </c>
      <c r="CE91" s="8"/>
      <c r="CF91" s="8"/>
      <c r="CG91" s="3">
        <v>178</v>
      </c>
      <c r="CH91" s="3">
        <v>0</v>
      </c>
      <c r="CI91" s="3">
        <v>1</v>
      </c>
      <c r="CJ91" s="12">
        <v>340</v>
      </c>
      <c r="CK91" s="19">
        <f t="shared" si="52"/>
        <v>5.8289456176102075</v>
      </c>
      <c r="CL91" s="19">
        <f t="shared" si="55"/>
        <v>12.142857142857142</v>
      </c>
      <c r="CM91" s="5">
        <v>894.7261584805243</v>
      </c>
      <c r="CN91" s="19">
        <f t="shared" si="53"/>
        <v>6.7965177032788571</v>
      </c>
      <c r="CP91" s="36">
        <v>40472</v>
      </c>
      <c r="CS91" s="36"/>
      <c r="CT91" s="20"/>
      <c r="CU91" s="36">
        <v>44272</v>
      </c>
      <c r="CV91" s="36">
        <v>42115</v>
      </c>
      <c r="CW91" s="1">
        <f t="shared" si="54"/>
        <v>1643</v>
      </c>
      <c r="CX91" s="3">
        <v>1</v>
      </c>
      <c r="CY91" s="36">
        <v>42115</v>
      </c>
      <c r="CZ91" s="20">
        <f>(CY91-CP91)</f>
        <v>1643</v>
      </c>
      <c r="DA91" s="20">
        <v>1</v>
      </c>
      <c r="DB91" s="20">
        <v>1643</v>
      </c>
      <c r="DC91" s="3">
        <v>0</v>
      </c>
      <c r="DD91" t="s">
        <v>148</v>
      </c>
    </row>
    <row r="92" spans="1:108" s="10" customFormat="1" x14ac:dyDescent="0.25">
      <c r="A92" s="2">
        <v>2050</v>
      </c>
      <c r="B92" s="3">
        <v>63</v>
      </c>
      <c r="C92" s="3">
        <v>0</v>
      </c>
      <c r="D92" s="3">
        <v>1</v>
      </c>
      <c r="E92" s="3">
        <v>1</v>
      </c>
      <c r="F92" s="3">
        <v>1</v>
      </c>
      <c r="G92" s="3">
        <v>1</v>
      </c>
      <c r="H92" s="1">
        <v>0</v>
      </c>
      <c r="I92" s="3">
        <v>0</v>
      </c>
      <c r="J92" s="3">
        <v>4</v>
      </c>
      <c r="K92" s="3">
        <v>0</v>
      </c>
      <c r="L92" s="3">
        <v>0</v>
      </c>
      <c r="M92" s="3"/>
      <c r="N92" s="3">
        <v>1</v>
      </c>
      <c r="O92" s="3">
        <v>0</v>
      </c>
      <c r="P92" s="3">
        <v>1</v>
      </c>
      <c r="Q92" s="3"/>
      <c r="R92" s="3">
        <v>1</v>
      </c>
      <c r="S92" s="3">
        <v>1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0</v>
      </c>
      <c r="AG92" s="3">
        <v>0</v>
      </c>
      <c r="AH92" s="3">
        <v>22.5</v>
      </c>
      <c r="AI92" s="4">
        <v>1.49</v>
      </c>
      <c r="AJ92" s="3">
        <v>114</v>
      </c>
      <c r="AK92" s="3">
        <v>62</v>
      </c>
      <c r="AL92" s="5">
        <f t="shared" si="37"/>
        <v>79.333333333333329</v>
      </c>
      <c r="AM92" s="3">
        <v>87</v>
      </c>
      <c r="AN92" s="3">
        <v>2</v>
      </c>
      <c r="AO92" s="3">
        <v>1</v>
      </c>
      <c r="AP92" s="3">
        <v>40</v>
      </c>
      <c r="AQ92" s="3">
        <v>16</v>
      </c>
      <c r="AR92" s="3">
        <v>24</v>
      </c>
      <c r="AS92" s="1">
        <f t="shared" si="38"/>
        <v>24</v>
      </c>
      <c r="AT92" s="7">
        <f t="shared" si="39"/>
        <v>24</v>
      </c>
      <c r="AU92" s="3">
        <v>18</v>
      </c>
      <c r="AV92" s="4">
        <v>2.8756999999999997</v>
      </c>
      <c r="AW92" s="3">
        <v>1.93</v>
      </c>
      <c r="AX92" s="19">
        <f t="shared" si="40"/>
        <v>0.33949741315594972</v>
      </c>
      <c r="AY92" s="7">
        <f t="shared" si="41"/>
        <v>2.0864485168828462</v>
      </c>
      <c r="AZ92" s="7">
        <f t="shared" si="42"/>
        <v>248.70466321243524</v>
      </c>
      <c r="BA92" s="7">
        <f t="shared" si="43"/>
        <v>3246.9775474956818</v>
      </c>
      <c r="BB92" s="7">
        <f t="shared" si="44"/>
        <v>33.054022988505743</v>
      </c>
      <c r="BC92" s="7">
        <f t="shared" si="45"/>
        <v>22.183908045977013</v>
      </c>
      <c r="BD92" s="7">
        <f t="shared" si="46"/>
        <v>18.504337164750957</v>
      </c>
      <c r="BE92" s="7">
        <f t="shared" si="47"/>
        <v>6.939126436781609</v>
      </c>
      <c r="BF92" s="19"/>
      <c r="BG92" s="19">
        <f t="shared" si="48"/>
        <v>0.72608408387523049</v>
      </c>
      <c r="BH92" s="19">
        <f t="shared" si="49"/>
        <v>1.2101401397920508</v>
      </c>
      <c r="BI92" s="19">
        <f t="shared" si="50"/>
        <v>1.3772509578544059</v>
      </c>
      <c r="BJ92" s="19">
        <f t="shared" si="51"/>
        <v>5.5555555555555552E-2</v>
      </c>
      <c r="BK92" s="19"/>
      <c r="BL92" s="5">
        <v>0</v>
      </c>
      <c r="BM92" s="5"/>
      <c r="BN92" s="5"/>
      <c r="BO92" s="5"/>
      <c r="BP92" s="5"/>
      <c r="BQ92" s="3">
        <v>1</v>
      </c>
      <c r="BR92" s="3">
        <v>0</v>
      </c>
      <c r="BS92" s="3">
        <v>17.5</v>
      </c>
      <c r="BT92" s="3">
        <v>7.5</v>
      </c>
      <c r="BU92" s="3">
        <v>7.3</v>
      </c>
      <c r="BV92" s="3">
        <v>1.5</v>
      </c>
      <c r="BW92" s="3"/>
      <c r="BY92" s="3">
        <v>1</v>
      </c>
      <c r="BZ92" s="3">
        <v>1</v>
      </c>
      <c r="CA92" s="3">
        <v>128</v>
      </c>
      <c r="CB92" s="3">
        <v>36</v>
      </c>
      <c r="CC92" s="4">
        <v>1.9</v>
      </c>
      <c r="CD92" s="28">
        <v>27</v>
      </c>
      <c r="CE92" s="8"/>
      <c r="CF92" s="8"/>
      <c r="CG92" s="3">
        <v>3770</v>
      </c>
      <c r="CH92" s="3">
        <v>1</v>
      </c>
      <c r="CI92" s="3">
        <v>3</v>
      </c>
      <c r="CJ92" s="12">
        <v>1674.4047619047619</v>
      </c>
      <c r="CK92" s="19">
        <f t="shared" si="52"/>
        <v>7.4232130150746896</v>
      </c>
      <c r="CL92" s="19">
        <f t="shared" si="55"/>
        <v>62.014991181657848</v>
      </c>
      <c r="CM92" s="5">
        <v>1031.2854540383419</v>
      </c>
      <c r="CN92" s="19">
        <f t="shared" si="53"/>
        <v>6.9385613167314668</v>
      </c>
      <c r="CP92" s="36">
        <v>40490</v>
      </c>
      <c r="CQ92" s="36"/>
      <c r="CR92" s="36"/>
      <c r="CS92" s="36"/>
      <c r="CT92" s="20"/>
      <c r="CU92" s="36">
        <v>44272</v>
      </c>
      <c r="CV92" s="36">
        <v>40543</v>
      </c>
      <c r="CW92" s="1">
        <f t="shared" si="54"/>
        <v>53</v>
      </c>
      <c r="CX92" s="3">
        <v>1</v>
      </c>
      <c r="CY92" s="40">
        <v>40543</v>
      </c>
      <c r="CZ92" s="20">
        <f>(CY92-CP92)</f>
        <v>53</v>
      </c>
      <c r="DA92" s="20">
        <v>1</v>
      </c>
      <c r="DB92" s="20">
        <v>53</v>
      </c>
      <c r="DC92" s="1">
        <v>1</v>
      </c>
      <c r="DD92" s="3" t="s">
        <v>141</v>
      </c>
    </row>
    <row r="93" spans="1:108" s="10" customFormat="1" x14ac:dyDescent="0.25">
      <c r="A93" s="2">
        <v>2051</v>
      </c>
      <c r="B93" s="3">
        <v>63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1">
        <v>0</v>
      </c>
      <c r="I93" s="3">
        <v>0</v>
      </c>
      <c r="J93" s="3">
        <v>3</v>
      </c>
      <c r="K93" s="3">
        <v>0</v>
      </c>
      <c r="L93" s="3">
        <v>0</v>
      </c>
      <c r="M93" s="3"/>
      <c r="N93" s="3">
        <v>0</v>
      </c>
      <c r="O93" s="3">
        <v>0</v>
      </c>
      <c r="P93" s="3">
        <v>1</v>
      </c>
      <c r="Q93" s="3"/>
      <c r="R93" s="3">
        <v>1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</v>
      </c>
      <c r="Z93" s="3">
        <v>1</v>
      </c>
      <c r="AA93" s="3">
        <v>0</v>
      </c>
      <c r="AB93" s="3">
        <v>1</v>
      </c>
      <c r="AC93" s="3">
        <v>1</v>
      </c>
      <c r="AD93" s="3">
        <v>0</v>
      </c>
      <c r="AE93" s="3">
        <v>1</v>
      </c>
      <c r="AF93" s="3">
        <v>0</v>
      </c>
      <c r="AG93" s="3">
        <v>0</v>
      </c>
      <c r="AH93" s="3">
        <v>20.5</v>
      </c>
      <c r="AI93" s="4">
        <v>1.78</v>
      </c>
      <c r="AJ93" s="3">
        <v>110</v>
      </c>
      <c r="AK93" s="3">
        <v>74</v>
      </c>
      <c r="AL93" s="5">
        <f t="shared" si="37"/>
        <v>86</v>
      </c>
      <c r="AM93" s="3">
        <v>82</v>
      </c>
      <c r="AN93" s="3">
        <v>1</v>
      </c>
      <c r="AO93" s="3">
        <v>10</v>
      </c>
      <c r="AP93" s="3">
        <v>58</v>
      </c>
      <c r="AQ93" s="3">
        <v>25</v>
      </c>
      <c r="AR93" s="3">
        <v>37</v>
      </c>
      <c r="AS93" s="1">
        <f t="shared" si="38"/>
        <v>33</v>
      </c>
      <c r="AT93" s="7">
        <f t="shared" si="39"/>
        <v>3.3</v>
      </c>
      <c r="AU93" s="3">
        <v>30</v>
      </c>
      <c r="AV93" s="4">
        <v>2.7234000000000003</v>
      </c>
      <c r="AW93" s="3">
        <v>1.53</v>
      </c>
      <c r="AX93" s="19">
        <f t="shared" si="40"/>
        <v>0.29175166297117522</v>
      </c>
      <c r="AY93" s="7">
        <f t="shared" si="41"/>
        <v>2.570316516119556</v>
      </c>
      <c r="AZ93" s="7">
        <f t="shared" si="42"/>
        <v>366.01307189542484</v>
      </c>
      <c r="BA93" s="7">
        <f t="shared" si="43"/>
        <v>3973.8562091503268</v>
      </c>
      <c r="BB93" s="7">
        <f t="shared" si="44"/>
        <v>33.212195121951218</v>
      </c>
      <c r="BC93" s="7">
        <f t="shared" si="45"/>
        <v>18.658536585365855</v>
      </c>
      <c r="BD93" s="7">
        <f t="shared" si="46"/>
        <v>14.210341463414634</v>
      </c>
      <c r="BE93" s="7">
        <f t="shared" si="47"/>
        <v>6.8514146341463418</v>
      </c>
      <c r="BF93" s="19"/>
      <c r="BG93" s="19">
        <f t="shared" si="48"/>
        <v>1.1140486157009621</v>
      </c>
      <c r="BH93" s="19">
        <f t="shared" si="49"/>
        <v>1.7463464786663729</v>
      </c>
      <c r="BI93" s="19">
        <f t="shared" si="50"/>
        <v>1.0064301552106429</v>
      </c>
      <c r="BJ93" s="19">
        <f t="shared" si="51"/>
        <v>0.33333333333333331</v>
      </c>
      <c r="BK93" s="19"/>
      <c r="BL93" s="5">
        <v>0</v>
      </c>
      <c r="BM93" s="5"/>
      <c r="BN93" s="5"/>
      <c r="BO93" s="5"/>
      <c r="BP93" s="5"/>
      <c r="BQ93" s="3">
        <v>1</v>
      </c>
      <c r="BR93" s="3">
        <v>0</v>
      </c>
      <c r="BS93" s="3">
        <v>15</v>
      </c>
      <c r="BT93" s="3"/>
      <c r="BU93" s="3"/>
      <c r="BV93" s="3"/>
      <c r="BW93" s="3"/>
      <c r="BY93" s="3"/>
      <c r="BZ93" s="3"/>
      <c r="CA93" s="3">
        <v>141</v>
      </c>
      <c r="CB93" s="3">
        <v>29</v>
      </c>
      <c r="CC93" s="4">
        <v>1.3</v>
      </c>
      <c r="CD93" s="28">
        <v>50</v>
      </c>
      <c r="CE93" s="8"/>
      <c r="CF93" s="8"/>
      <c r="CG93" s="3">
        <v>7169</v>
      </c>
      <c r="CH93" s="3">
        <v>1</v>
      </c>
      <c r="CI93" s="3">
        <v>3</v>
      </c>
      <c r="CJ93" s="12">
        <v>1015.267175572519</v>
      </c>
      <c r="CK93" s="19">
        <f t="shared" si="52"/>
        <v>6.9229070840027394</v>
      </c>
      <c r="CL93" s="19">
        <f t="shared" si="55"/>
        <v>20.305343511450381</v>
      </c>
      <c r="CM93" s="5">
        <v>1100.9825710385651</v>
      </c>
      <c r="CN93" s="19">
        <f t="shared" si="53"/>
        <v>7.0039583064780047</v>
      </c>
      <c r="CP93" s="36">
        <v>40493</v>
      </c>
      <c r="CQ93" s="36"/>
      <c r="CR93" s="36"/>
      <c r="CS93" s="36"/>
      <c r="CT93" s="20"/>
      <c r="CU93" s="36">
        <v>44274</v>
      </c>
      <c r="CV93" s="36">
        <v>41691</v>
      </c>
      <c r="CW93" s="1">
        <f t="shared" si="54"/>
        <v>1198</v>
      </c>
      <c r="CX93" s="3">
        <v>1</v>
      </c>
      <c r="CY93" s="40">
        <v>41691</v>
      </c>
      <c r="CZ93" s="3">
        <f>(CY93-CP93)</f>
        <v>1198</v>
      </c>
      <c r="DA93" s="3">
        <v>1</v>
      </c>
      <c r="DB93" s="3">
        <v>1198</v>
      </c>
      <c r="DC93" s="3">
        <v>0</v>
      </c>
      <c r="DD93" s="3"/>
    </row>
    <row r="94" spans="1:108" s="10" customFormat="1" x14ac:dyDescent="0.25">
      <c r="A94" s="2">
        <v>2052</v>
      </c>
      <c r="B94" s="3">
        <v>53</v>
      </c>
      <c r="C94" s="3">
        <v>1</v>
      </c>
      <c r="D94" s="3">
        <v>0</v>
      </c>
      <c r="E94" s="3">
        <v>1</v>
      </c>
      <c r="F94" s="3">
        <v>1</v>
      </c>
      <c r="G94" s="3">
        <v>1</v>
      </c>
      <c r="H94" s="1">
        <v>0</v>
      </c>
      <c r="I94" s="3">
        <v>0</v>
      </c>
      <c r="J94" s="3">
        <v>4</v>
      </c>
      <c r="K94" s="3">
        <v>1</v>
      </c>
      <c r="L94" s="3">
        <v>0</v>
      </c>
      <c r="M94" s="3"/>
      <c r="N94" s="3">
        <v>0</v>
      </c>
      <c r="O94" s="3">
        <v>0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0</v>
      </c>
      <c r="V94" s="3">
        <v>0</v>
      </c>
      <c r="W94" s="3">
        <v>0</v>
      </c>
      <c r="X94" s="3">
        <v>1</v>
      </c>
      <c r="Y94" s="3">
        <v>1</v>
      </c>
      <c r="Z94" s="3">
        <v>1</v>
      </c>
      <c r="AA94" s="3">
        <v>1</v>
      </c>
      <c r="AB94" s="3">
        <v>0</v>
      </c>
      <c r="AC94" s="3">
        <v>1</v>
      </c>
      <c r="AD94" s="3">
        <v>1</v>
      </c>
      <c r="AE94" s="3">
        <v>1</v>
      </c>
      <c r="AF94" s="3">
        <v>0</v>
      </c>
      <c r="AG94" s="3">
        <v>0</v>
      </c>
      <c r="AH94" s="3">
        <v>31</v>
      </c>
      <c r="AI94" s="4">
        <v>2.3199999999999998</v>
      </c>
      <c r="AJ94" s="3">
        <v>100</v>
      </c>
      <c r="AK94" s="3">
        <v>62</v>
      </c>
      <c r="AL94" s="5">
        <f t="shared" si="37"/>
        <v>74.666666666666671</v>
      </c>
      <c r="AM94" s="3">
        <v>81</v>
      </c>
      <c r="AN94" s="3">
        <v>3</v>
      </c>
      <c r="AO94" s="3">
        <v>27</v>
      </c>
      <c r="AP94" s="3"/>
      <c r="AQ94" s="3"/>
      <c r="AR94" s="3">
        <v>43</v>
      </c>
      <c r="AS94" s="3"/>
      <c r="AT94" s="8"/>
      <c r="AU94" s="3">
        <v>34</v>
      </c>
      <c r="AV94" s="4">
        <v>3.9439999999999995</v>
      </c>
      <c r="AW94" s="3">
        <v>1.7</v>
      </c>
      <c r="AX94" s="19">
        <f t="shared" si="40"/>
        <v>0.28144863266814485</v>
      </c>
      <c r="AY94" s="7">
        <f t="shared" si="41"/>
        <v>2.2819472616632863</v>
      </c>
      <c r="AZ94" s="7">
        <f t="shared" si="42"/>
        <v>423.52941176470591</v>
      </c>
      <c r="BA94" s="7">
        <f t="shared" si="43"/>
        <v>2243.1372549019611</v>
      </c>
      <c r="BB94" s="7">
        <f t="shared" si="44"/>
        <v>48.691358024691347</v>
      </c>
      <c r="BC94" s="7">
        <f t="shared" si="45"/>
        <v>20.987654320987655</v>
      </c>
      <c r="BD94" s="7">
        <f t="shared" si="46"/>
        <v>11.607572016460907</v>
      </c>
      <c r="BE94" s="7">
        <f t="shared" si="47"/>
        <v>4.5669135802469132</v>
      </c>
      <c r="BF94" s="19"/>
      <c r="BG94" s="19">
        <f t="shared" si="48"/>
        <v>0.88311359026369185</v>
      </c>
      <c r="BH94" s="19"/>
      <c r="BI94" s="19"/>
      <c r="BJ94" s="19">
        <f t="shared" si="51"/>
        <v>0.79411764705882348</v>
      </c>
      <c r="BK94" s="19"/>
      <c r="BL94" s="5">
        <v>0</v>
      </c>
      <c r="BM94" s="5"/>
      <c r="BN94" s="5"/>
      <c r="BO94" s="5"/>
      <c r="BP94" s="5"/>
      <c r="BQ94" s="3">
        <v>1</v>
      </c>
      <c r="BR94" s="3">
        <v>0</v>
      </c>
      <c r="BS94" s="3">
        <v>15</v>
      </c>
      <c r="BT94" s="3">
        <v>7.3</v>
      </c>
      <c r="BU94" s="3">
        <v>7.1</v>
      </c>
      <c r="BV94" s="3">
        <v>0.95</v>
      </c>
      <c r="BW94" s="3"/>
      <c r="BY94" s="3">
        <v>1</v>
      </c>
      <c r="BZ94" s="3">
        <v>1</v>
      </c>
      <c r="CA94" s="3">
        <v>127</v>
      </c>
      <c r="CB94" s="3">
        <v>64</v>
      </c>
      <c r="CC94" s="4">
        <v>2.9</v>
      </c>
      <c r="CD94" s="28">
        <v>28</v>
      </c>
      <c r="CE94" s="8"/>
      <c r="CF94" s="8"/>
      <c r="CG94" s="3">
        <v>5827</v>
      </c>
      <c r="CH94" s="3">
        <v>1</v>
      </c>
      <c r="CI94" s="3">
        <v>3</v>
      </c>
      <c r="CJ94" s="12">
        <v>3090.1960784313724</v>
      </c>
      <c r="CK94" s="19">
        <f t="shared" si="52"/>
        <v>8.0359898236815894</v>
      </c>
      <c r="CL94" s="19">
        <f t="shared" si="55"/>
        <v>110.3641456582633</v>
      </c>
      <c r="CM94" s="5">
        <v>1572.3566174930843</v>
      </c>
      <c r="CN94" s="19">
        <f t="shared" si="53"/>
        <v>7.3603308031728716</v>
      </c>
      <c r="CP94" s="36">
        <v>40497</v>
      </c>
      <c r="CQ94" s="36">
        <v>40499</v>
      </c>
      <c r="CR94" s="20">
        <f>(CQ94-CP94)</f>
        <v>2</v>
      </c>
      <c r="CS94" s="36"/>
      <c r="CT94" s="20"/>
      <c r="CU94" s="36">
        <v>44272</v>
      </c>
      <c r="CV94" s="36">
        <v>44125</v>
      </c>
      <c r="CW94" s="1">
        <f t="shared" si="54"/>
        <v>3628</v>
      </c>
      <c r="CX94" s="3">
        <v>0</v>
      </c>
      <c r="CY94" s="3"/>
      <c r="CZ94" s="3"/>
      <c r="DA94" s="3">
        <v>1</v>
      </c>
      <c r="DB94" s="3">
        <v>2</v>
      </c>
      <c r="DC94" s="1">
        <v>1</v>
      </c>
      <c r="DD94" s="3" t="s">
        <v>149</v>
      </c>
    </row>
    <row r="95" spans="1:108" s="10" customFormat="1" x14ac:dyDescent="0.25">
      <c r="A95" s="2">
        <v>2053</v>
      </c>
      <c r="B95" s="3">
        <v>62</v>
      </c>
      <c r="C95" s="3">
        <v>0</v>
      </c>
      <c r="D95" s="3">
        <v>0</v>
      </c>
      <c r="E95" s="3">
        <v>1</v>
      </c>
      <c r="F95" s="3">
        <v>1</v>
      </c>
      <c r="G95" s="3">
        <v>0</v>
      </c>
      <c r="H95" s="1">
        <v>1</v>
      </c>
      <c r="I95" s="3">
        <v>0</v>
      </c>
      <c r="J95" s="3">
        <v>4</v>
      </c>
      <c r="K95" s="3">
        <v>1</v>
      </c>
      <c r="L95" s="3">
        <v>0</v>
      </c>
      <c r="M95" s="3"/>
      <c r="N95" s="3">
        <v>1</v>
      </c>
      <c r="O95" s="3">
        <v>0</v>
      </c>
      <c r="P95" s="3">
        <v>1</v>
      </c>
      <c r="Q95" s="3">
        <v>1</v>
      </c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0</v>
      </c>
      <c r="AE95" s="3">
        <v>1</v>
      </c>
      <c r="AF95" s="3">
        <v>0</v>
      </c>
      <c r="AG95" s="3">
        <v>0</v>
      </c>
      <c r="AH95" s="3">
        <v>32.299999999999997</v>
      </c>
      <c r="AI95" s="4">
        <v>2.13</v>
      </c>
      <c r="AJ95" s="3">
        <v>93</v>
      </c>
      <c r="AK95" s="3">
        <v>62</v>
      </c>
      <c r="AL95" s="5">
        <f t="shared" si="37"/>
        <v>72.333333333333329</v>
      </c>
      <c r="AM95" s="3">
        <v>85</v>
      </c>
      <c r="AN95" s="3">
        <v>3</v>
      </c>
      <c r="AO95" s="3">
        <v>8</v>
      </c>
      <c r="AP95" s="3">
        <v>32</v>
      </c>
      <c r="AQ95" s="3">
        <v>17</v>
      </c>
      <c r="AR95" s="3">
        <v>21</v>
      </c>
      <c r="AS95" s="1">
        <f t="shared" ref="AS95:AS106" si="57">(AP95-AQ95)</f>
        <v>15</v>
      </c>
      <c r="AT95" s="7">
        <f t="shared" ref="AT95:AT106" si="58">(AS95/AO95)</f>
        <v>1.875</v>
      </c>
      <c r="AU95" s="3">
        <v>12</v>
      </c>
      <c r="AV95" s="4">
        <v>3.5996999999999999</v>
      </c>
      <c r="AW95" s="3">
        <v>1.69</v>
      </c>
      <c r="AX95" s="19">
        <f t="shared" si="40"/>
        <v>0.27104951958610496</v>
      </c>
      <c r="AY95" s="7">
        <f t="shared" si="41"/>
        <v>2.5002083506958912</v>
      </c>
      <c r="AZ95" s="7">
        <f t="shared" si="42"/>
        <v>426.03550295857991</v>
      </c>
      <c r="BA95" s="7">
        <f t="shared" si="43"/>
        <v>3045.3648915187373</v>
      </c>
      <c r="BB95" s="7">
        <f t="shared" si="44"/>
        <v>42.349411764705877</v>
      </c>
      <c r="BC95" s="7">
        <f t="shared" si="45"/>
        <v>19.882352941176471</v>
      </c>
      <c r="BD95" s="7">
        <f t="shared" si="46"/>
        <v>16.314133333333331</v>
      </c>
      <c r="BE95" s="7">
        <f t="shared" si="47"/>
        <v>3.5152000000000001</v>
      </c>
      <c r="BF95" s="19"/>
      <c r="BG95" s="19">
        <f t="shared" si="48"/>
        <v>0.49587465622135185</v>
      </c>
      <c r="BH95" s="19">
        <f t="shared" ref="BH95:BH106" si="59">(AP95/BB95)</f>
        <v>0.75561852376586947</v>
      </c>
      <c r="BI95" s="19">
        <f t="shared" ref="BI95:BI106" si="60">(BB95/AS95)</f>
        <v>2.8232941176470585</v>
      </c>
      <c r="BJ95" s="19">
        <f t="shared" si="51"/>
        <v>0.66666666666666663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15">
        <v>17.5</v>
      </c>
      <c r="BT95" s="3">
        <v>6.8</v>
      </c>
      <c r="BU95" s="3">
        <v>6.4</v>
      </c>
      <c r="BV95" s="3">
        <v>1</v>
      </c>
      <c r="BW95" s="3"/>
      <c r="BY95" s="3">
        <v>1</v>
      </c>
      <c r="BZ95" s="3">
        <v>0</v>
      </c>
      <c r="CA95" s="3">
        <v>135</v>
      </c>
      <c r="CB95" s="3">
        <v>19</v>
      </c>
      <c r="CC95" s="4">
        <v>1.1000000000000001</v>
      </c>
      <c r="CD95" s="28">
        <v>88</v>
      </c>
      <c r="CE95" s="8"/>
      <c r="CF95" s="8"/>
      <c r="CG95" s="3">
        <v>5804</v>
      </c>
      <c r="CH95" s="3">
        <v>1</v>
      </c>
      <c r="CI95" s="3">
        <v>3</v>
      </c>
      <c r="CJ95" s="12">
        <v>1333.3333333333335</v>
      </c>
      <c r="CK95" s="19">
        <f t="shared" si="52"/>
        <v>7.1954373514339185</v>
      </c>
      <c r="CL95" s="19">
        <f t="shared" si="55"/>
        <v>15.151515151515154</v>
      </c>
      <c r="CM95" s="5">
        <v>2469.0765157083802</v>
      </c>
      <c r="CN95" s="19">
        <f t="shared" si="53"/>
        <v>7.811599479431357</v>
      </c>
      <c r="CP95" s="36">
        <v>40504</v>
      </c>
      <c r="CQ95" s="36"/>
      <c r="CR95" s="36"/>
      <c r="CS95" s="36"/>
      <c r="CT95" s="20"/>
      <c r="CU95" s="36">
        <v>44272</v>
      </c>
      <c r="CV95" s="36">
        <v>40985</v>
      </c>
      <c r="CW95" s="1">
        <f t="shared" si="54"/>
        <v>481</v>
      </c>
      <c r="CX95" s="3">
        <v>1</v>
      </c>
      <c r="CY95" s="40">
        <v>40985</v>
      </c>
      <c r="CZ95" s="3">
        <f>(CY95-CP95)</f>
        <v>481</v>
      </c>
      <c r="DA95" s="3">
        <v>1</v>
      </c>
      <c r="DB95" s="3">
        <v>481</v>
      </c>
      <c r="DC95" s="3">
        <v>0</v>
      </c>
      <c r="DD95" s="9" t="s">
        <v>141</v>
      </c>
    </row>
    <row r="96" spans="1:108" s="10" customFormat="1" x14ac:dyDescent="0.25">
      <c r="A96" s="2">
        <v>2054</v>
      </c>
      <c r="B96" s="3">
        <v>69</v>
      </c>
      <c r="C96" s="3">
        <v>0</v>
      </c>
      <c r="D96" s="3">
        <v>0</v>
      </c>
      <c r="E96" s="3">
        <v>1</v>
      </c>
      <c r="F96" s="3">
        <v>1</v>
      </c>
      <c r="G96" s="3">
        <v>0</v>
      </c>
      <c r="H96" s="1">
        <v>1</v>
      </c>
      <c r="I96" s="3">
        <v>0</v>
      </c>
      <c r="J96" s="3">
        <v>3</v>
      </c>
      <c r="K96" s="9">
        <v>1</v>
      </c>
      <c r="L96" s="3">
        <v>0</v>
      </c>
      <c r="M96" s="9"/>
      <c r="N96" s="3">
        <v>1</v>
      </c>
      <c r="O96" s="9">
        <v>1</v>
      </c>
      <c r="P96" s="3">
        <v>0</v>
      </c>
      <c r="Q96" s="3"/>
      <c r="R96" s="3">
        <v>1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1</v>
      </c>
      <c r="AA96" s="3">
        <v>1</v>
      </c>
      <c r="AB96" s="3">
        <v>1</v>
      </c>
      <c r="AC96" s="3">
        <v>0</v>
      </c>
      <c r="AD96" s="3">
        <v>0</v>
      </c>
      <c r="AE96" s="3">
        <v>1</v>
      </c>
      <c r="AF96" s="3">
        <v>0</v>
      </c>
      <c r="AG96" s="3">
        <v>0</v>
      </c>
      <c r="AH96" s="3">
        <v>26.5</v>
      </c>
      <c r="AI96" s="4">
        <v>1.8</v>
      </c>
      <c r="AJ96" s="3">
        <v>119</v>
      </c>
      <c r="AK96" s="3">
        <v>71</v>
      </c>
      <c r="AL96" s="5">
        <f t="shared" si="37"/>
        <v>87</v>
      </c>
      <c r="AM96" s="3">
        <v>71</v>
      </c>
      <c r="AN96" s="3">
        <v>1</v>
      </c>
      <c r="AO96" s="3">
        <v>9</v>
      </c>
      <c r="AP96" s="3">
        <v>79</v>
      </c>
      <c r="AQ96" s="3">
        <v>26</v>
      </c>
      <c r="AR96" s="3">
        <v>45</v>
      </c>
      <c r="AS96" s="1">
        <f t="shared" si="57"/>
        <v>53</v>
      </c>
      <c r="AT96" s="7">
        <f t="shared" si="58"/>
        <v>5.8888888888888893</v>
      </c>
      <c r="AU96" s="3">
        <v>18</v>
      </c>
      <c r="AV96" s="4">
        <v>4.2300000000000004</v>
      </c>
      <c r="AW96" s="3">
        <v>2.35</v>
      </c>
      <c r="AX96" s="19">
        <f t="shared" si="40"/>
        <v>0.45332594235033263</v>
      </c>
      <c r="AY96" s="7">
        <f t="shared" si="41"/>
        <v>6.3829787234042543</v>
      </c>
      <c r="AZ96" s="7">
        <f t="shared" si="42"/>
        <v>919.14893617021278</v>
      </c>
      <c r="BA96" s="7">
        <f t="shared" si="43"/>
        <v>2655.3191489361702</v>
      </c>
      <c r="BB96" s="7">
        <f t="shared" si="44"/>
        <v>59.577464788732399</v>
      </c>
      <c r="BC96" s="7">
        <f t="shared" si="45"/>
        <v>33.098591549295776</v>
      </c>
      <c r="BD96" s="7">
        <f t="shared" si="46"/>
        <v>31.059718309859157</v>
      </c>
      <c r="BE96" s="7">
        <f t="shared" si="47"/>
        <v>16.205070422535208</v>
      </c>
      <c r="BF96" s="19"/>
      <c r="BG96" s="19">
        <f t="shared" si="48"/>
        <v>0.75531914893617014</v>
      </c>
      <c r="BH96" s="19">
        <f t="shared" si="59"/>
        <v>1.3260047281323877</v>
      </c>
      <c r="BI96" s="19">
        <f t="shared" si="60"/>
        <v>1.124103109221366</v>
      </c>
      <c r="BJ96" s="19">
        <f t="shared" si="51"/>
        <v>0.5</v>
      </c>
      <c r="BK96" s="19"/>
      <c r="BL96" s="5">
        <v>0</v>
      </c>
      <c r="BM96" s="5"/>
      <c r="BN96" s="5"/>
      <c r="BO96" s="5"/>
      <c r="BP96" s="5"/>
      <c r="BQ96" s="3">
        <v>1</v>
      </c>
      <c r="BR96" s="3">
        <v>0</v>
      </c>
      <c r="BS96" s="3">
        <v>22.5</v>
      </c>
      <c r="BT96" s="3">
        <v>5.8</v>
      </c>
      <c r="BU96" s="3">
        <v>4.8</v>
      </c>
      <c r="BV96" s="3">
        <v>1</v>
      </c>
      <c r="BW96" s="3"/>
      <c r="BY96" s="3">
        <v>1</v>
      </c>
      <c r="BZ96" s="3">
        <v>1</v>
      </c>
      <c r="CA96" s="3">
        <v>139</v>
      </c>
      <c r="CB96" s="3">
        <v>30</v>
      </c>
      <c r="CC96" s="4">
        <v>1.3</v>
      </c>
      <c r="CD96" s="28">
        <v>55</v>
      </c>
      <c r="CE96" s="8"/>
      <c r="CF96" s="8"/>
      <c r="CG96" s="3">
        <v>3667</v>
      </c>
      <c r="CH96" s="3">
        <v>1</v>
      </c>
      <c r="CI96" s="3">
        <v>3</v>
      </c>
      <c r="CJ96" s="12">
        <v>1696.4705882352941</v>
      </c>
      <c r="CK96" s="19">
        <f t="shared" si="52"/>
        <v>7.436305247342669</v>
      </c>
      <c r="CL96" s="19">
        <f t="shared" si="55"/>
        <v>30.844919786096256</v>
      </c>
      <c r="CM96" s="5">
        <v>2170.7995250837321</v>
      </c>
      <c r="CN96" s="19">
        <f t="shared" si="53"/>
        <v>7.6828508234144568</v>
      </c>
      <c r="CP96" s="36">
        <v>40511</v>
      </c>
      <c r="CQ96" s="36"/>
      <c r="CR96" s="36"/>
      <c r="CS96" s="36"/>
      <c r="CT96" s="20"/>
      <c r="CU96" s="36">
        <v>44274</v>
      </c>
      <c r="CV96" s="36">
        <v>41039</v>
      </c>
      <c r="CW96" s="1">
        <f t="shared" si="54"/>
        <v>528</v>
      </c>
      <c r="CX96" s="3">
        <v>1</v>
      </c>
      <c r="CY96" s="40">
        <v>41039</v>
      </c>
      <c r="CZ96" s="3">
        <f>(CY96-CP96)</f>
        <v>528</v>
      </c>
      <c r="DA96" s="3">
        <v>1</v>
      </c>
      <c r="DB96" s="3">
        <v>528</v>
      </c>
      <c r="DC96" s="1">
        <v>1</v>
      </c>
      <c r="DD96" s="3" t="s">
        <v>141</v>
      </c>
    </row>
    <row r="97" spans="1:117" s="10" customFormat="1" x14ac:dyDescent="0.25">
      <c r="A97" s="2">
        <v>2055</v>
      </c>
      <c r="B97" s="3">
        <v>71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1">
        <v>0</v>
      </c>
      <c r="I97" s="3">
        <v>0</v>
      </c>
      <c r="J97" s="3">
        <v>4</v>
      </c>
      <c r="K97" s="3">
        <v>1</v>
      </c>
      <c r="L97" s="3">
        <v>0</v>
      </c>
      <c r="M97" s="3"/>
      <c r="N97" s="3">
        <v>0</v>
      </c>
      <c r="O97" s="3">
        <v>1</v>
      </c>
      <c r="P97" s="3">
        <v>0</v>
      </c>
      <c r="Q97" s="3"/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1</v>
      </c>
      <c r="Z97" s="3">
        <v>1</v>
      </c>
      <c r="AA97" s="3">
        <v>1</v>
      </c>
      <c r="AB97" s="3">
        <v>1</v>
      </c>
      <c r="AC97" s="3">
        <v>0</v>
      </c>
      <c r="AD97" s="3">
        <v>0</v>
      </c>
      <c r="AE97" s="3">
        <v>1</v>
      </c>
      <c r="AF97" s="3">
        <v>0</v>
      </c>
      <c r="AG97" s="3">
        <v>0</v>
      </c>
      <c r="AH97" s="3">
        <v>23.5</v>
      </c>
      <c r="AI97" s="4">
        <v>1.62</v>
      </c>
      <c r="AJ97" s="3">
        <v>128</v>
      </c>
      <c r="AK97" s="3">
        <v>60</v>
      </c>
      <c r="AL97" s="5">
        <f t="shared" si="37"/>
        <v>82.666666666666671</v>
      </c>
      <c r="AM97" s="3">
        <v>66</v>
      </c>
      <c r="AN97" s="3">
        <v>1</v>
      </c>
      <c r="AO97" s="3">
        <v>8</v>
      </c>
      <c r="AP97" s="3">
        <v>41</v>
      </c>
      <c r="AQ97" s="3">
        <v>15</v>
      </c>
      <c r="AR97" s="3">
        <v>24</v>
      </c>
      <c r="AS97" s="1">
        <f t="shared" si="57"/>
        <v>26</v>
      </c>
      <c r="AT97" s="7">
        <f t="shared" si="58"/>
        <v>3.25</v>
      </c>
      <c r="AU97" s="3">
        <v>10</v>
      </c>
      <c r="AV97" s="4">
        <v>3.5964000000000005</v>
      </c>
      <c r="AW97" s="3">
        <v>2.2200000000000002</v>
      </c>
      <c r="AX97" s="19">
        <f t="shared" si="40"/>
        <v>0.40691796008869185</v>
      </c>
      <c r="AY97" s="7">
        <f t="shared" si="41"/>
        <v>3.8927816705594478</v>
      </c>
      <c r="AZ97" s="7">
        <f t="shared" si="42"/>
        <v>504.50450450450444</v>
      </c>
      <c r="BA97" s="7">
        <f t="shared" si="43"/>
        <v>2690.6906906906906</v>
      </c>
      <c r="BB97" s="7">
        <f t="shared" si="44"/>
        <v>54.490909090909099</v>
      </c>
      <c r="BC97" s="7">
        <f t="shared" si="45"/>
        <v>33.636363636363633</v>
      </c>
      <c r="BD97" s="7">
        <f t="shared" si="46"/>
        <v>33.241696969696967</v>
      </c>
      <c r="BE97" s="7">
        <f t="shared" si="47"/>
        <v>7.3192727272727263</v>
      </c>
      <c r="BF97" s="19"/>
      <c r="BG97" s="19">
        <f t="shared" si="48"/>
        <v>0.44044044044044039</v>
      </c>
      <c r="BH97" s="19">
        <f t="shared" si="59"/>
        <v>0.752419085752419</v>
      </c>
      <c r="BI97" s="19">
        <f t="shared" si="60"/>
        <v>2.0958041958041962</v>
      </c>
      <c r="BJ97" s="19">
        <f t="shared" si="51"/>
        <v>0.8</v>
      </c>
      <c r="BK97" s="19"/>
      <c r="BL97" s="5">
        <v>1</v>
      </c>
      <c r="BM97" s="5"/>
      <c r="BN97" s="5"/>
      <c r="BO97" s="5">
        <v>0</v>
      </c>
      <c r="BP97" s="5">
        <v>0</v>
      </c>
      <c r="BQ97" s="3">
        <v>1</v>
      </c>
      <c r="BR97" s="3">
        <v>0</v>
      </c>
      <c r="BS97" s="3">
        <v>27.5</v>
      </c>
      <c r="BT97" s="3">
        <v>4.0999999999999996</v>
      </c>
      <c r="BU97" s="3">
        <v>3.9</v>
      </c>
      <c r="BV97" s="3">
        <v>0.9</v>
      </c>
      <c r="BW97" s="3">
        <v>2.6</v>
      </c>
      <c r="BY97" s="3">
        <v>0</v>
      </c>
      <c r="BZ97" s="3">
        <v>1</v>
      </c>
      <c r="CA97" s="3">
        <v>139</v>
      </c>
      <c r="CB97" s="3">
        <v>28</v>
      </c>
      <c r="CC97" s="4">
        <v>1.3</v>
      </c>
      <c r="CD97" s="28">
        <v>49</v>
      </c>
      <c r="CE97" s="8"/>
      <c r="CF97" s="8"/>
      <c r="CG97" s="3">
        <v>391</v>
      </c>
      <c r="CH97" s="3">
        <v>0</v>
      </c>
      <c r="CI97" s="3">
        <v>1</v>
      </c>
      <c r="CJ97" s="12">
        <v>2978.2312925170068</v>
      </c>
      <c r="CK97" s="19">
        <f t="shared" si="52"/>
        <v>7.9990848772921632</v>
      </c>
      <c r="CL97" s="19">
        <f t="shared" si="55"/>
        <v>60.780230459530749</v>
      </c>
      <c r="CM97" s="5">
        <v>2149.6969096298444</v>
      </c>
      <c r="CN97" s="19">
        <f t="shared" si="53"/>
        <v>7.6730821389189963</v>
      </c>
      <c r="CP97" s="36">
        <v>40519</v>
      </c>
      <c r="CQ97" s="36"/>
      <c r="CR97" s="36"/>
      <c r="CS97" s="36"/>
      <c r="CT97" s="20"/>
      <c r="CU97" s="36">
        <v>44274</v>
      </c>
      <c r="CV97" s="36">
        <v>44275</v>
      </c>
      <c r="CW97" s="1">
        <f t="shared" si="54"/>
        <v>3756</v>
      </c>
      <c r="CX97" s="3">
        <v>0</v>
      </c>
      <c r="CY97" s="3"/>
      <c r="CZ97" s="3"/>
      <c r="DA97" s="3">
        <v>0</v>
      </c>
      <c r="DB97" s="3">
        <v>3756</v>
      </c>
      <c r="DC97" s="1">
        <v>1</v>
      </c>
      <c r="DD97" s="3" t="s">
        <v>156</v>
      </c>
    </row>
    <row r="98" spans="1:117" s="10" customFormat="1" x14ac:dyDescent="0.25">
      <c r="A98" s="2">
        <v>2056</v>
      </c>
      <c r="B98" s="3">
        <v>49</v>
      </c>
      <c r="C98" s="3">
        <v>0</v>
      </c>
      <c r="D98" s="3">
        <v>0</v>
      </c>
      <c r="E98" s="3">
        <v>0</v>
      </c>
      <c r="F98" s="3">
        <v>2</v>
      </c>
      <c r="G98" s="3">
        <v>1</v>
      </c>
      <c r="H98" s="1">
        <v>0</v>
      </c>
      <c r="I98" s="3">
        <v>1</v>
      </c>
      <c r="J98" s="3">
        <v>1</v>
      </c>
      <c r="K98" s="3">
        <v>0</v>
      </c>
      <c r="L98" s="3">
        <v>0</v>
      </c>
      <c r="M98" s="3"/>
      <c r="N98" s="3">
        <v>0</v>
      </c>
      <c r="O98" s="3">
        <v>0</v>
      </c>
      <c r="P98" s="3">
        <v>1</v>
      </c>
      <c r="Q98" s="3"/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1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23</v>
      </c>
      <c r="AI98" s="4">
        <v>1.7</v>
      </c>
      <c r="AJ98" s="3">
        <v>118</v>
      </c>
      <c r="AK98" s="3">
        <v>78</v>
      </c>
      <c r="AL98" s="5">
        <f t="shared" si="37"/>
        <v>91.333333333333329</v>
      </c>
      <c r="AM98" s="3">
        <v>88</v>
      </c>
      <c r="AN98" s="3">
        <v>1</v>
      </c>
      <c r="AO98" s="3">
        <v>4</v>
      </c>
      <c r="AP98" s="3">
        <v>18</v>
      </c>
      <c r="AQ98" s="3">
        <v>8</v>
      </c>
      <c r="AR98" s="3">
        <v>11</v>
      </c>
      <c r="AS98" s="1">
        <f t="shared" si="57"/>
        <v>10</v>
      </c>
      <c r="AT98" s="7">
        <f t="shared" si="58"/>
        <v>2.5</v>
      </c>
      <c r="AU98" s="3">
        <v>6</v>
      </c>
      <c r="AV98" s="4">
        <v>3.8080000000000003</v>
      </c>
      <c r="AW98" s="3">
        <v>2.2400000000000002</v>
      </c>
      <c r="AX98" s="19">
        <f t="shared" ref="AX98" si="61">(AL98*AW98/451)</f>
        <v>0.45362897265336294</v>
      </c>
      <c r="AY98" s="7">
        <f t="shared" ref="AY98:AY106" si="62">((AR98-AU98)/AV98)</f>
        <v>1.3130252100840336</v>
      </c>
      <c r="AZ98" s="7">
        <f t="shared" ref="AZ98:AZ106" si="63">((AR98-AU98)*80/AW98)</f>
        <v>178.57142857142856</v>
      </c>
      <c r="BA98" s="7">
        <f t="shared" si="43"/>
        <v>3119.0476190476184</v>
      </c>
      <c r="BB98" s="7">
        <f t="shared" ref="BB98:BB106" si="64">(AV98/AM98*1000)</f>
        <v>43.272727272727273</v>
      </c>
      <c r="BC98" s="7">
        <f t="shared" ref="BC98:BC106" si="65">(AW98*1000/AM98)</f>
        <v>25.454545454545453</v>
      </c>
      <c r="BD98" s="7">
        <f t="shared" ref="BD98" si="66">(BC98*(AL98-AU98)*0.0136)</f>
        <v>29.540848484848482</v>
      </c>
      <c r="BE98" s="7">
        <f t="shared" ref="BE98:BE106" si="67">(BC98*(AR98-AO98)*0.0136)</f>
        <v>2.4232727272727272</v>
      </c>
      <c r="BF98" s="19"/>
      <c r="BG98" s="19">
        <f t="shared" ref="BG98:BG106" si="68">(AR98/BB98)</f>
        <v>0.25420168067226889</v>
      </c>
      <c r="BH98" s="19">
        <f t="shared" si="59"/>
        <v>0.41596638655462187</v>
      </c>
      <c r="BI98" s="19">
        <f t="shared" si="60"/>
        <v>4.3272727272727272</v>
      </c>
      <c r="BJ98" s="19">
        <f t="shared" ref="BJ98:BJ106" si="69">(AO98/AU98)</f>
        <v>0.66666666666666663</v>
      </c>
      <c r="BK98" s="19"/>
      <c r="BL98" s="5">
        <v>0</v>
      </c>
      <c r="BM98" s="5"/>
      <c r="BN98" s="5"/>
      <c r="BO98" s="5"/>
      <c r="BP98" s="5"/>
      <c r="BQ98" s="3">
        <v>1</v>
      </c>
      <c r="BR98" s="3">
        <v>0</v>
      </c>
      <c r="BS98" s="3">
        <v>55</v>
      </c>
      <c r="BT98" s="3"/>
      <c r="BU98" s="3"/>
      <c r="BV98" s="3"/>
      <c r="BW98" s="3"/>
      <c r="BY98" s="3">
        <v>1</v>
      </c>
      <c r="BZ98" s="3">
        <v>0</v>
      </c>
      <c r="CA98" s="3">
        <v>141</v>
      </c>
      <c r="CB98" s="3">
        <v>25</v>
      </c>
      <c r="CC98" s="4">
        <v>1.1000000000000001</v>
      </c>
      <c r="CD98" s="28">
        <v>77</v>
      </c>
      <c r="CE98" s="8"/>
      <c r="CF98" s="8"/>
      <c r="CG98" s="3">
        <v>366</v>
      </c>
      <c r="CH98" s="3">
        <v>0</v>
      </c>
      <c r="CI98" s="3">
        <v>1</v>
      </c>
      <c r="CJ98" s="12">
        <v>828.9473684210526</v>
      </c>
      <c r="CK98" s="19">
        <f t="shared" ref="CK98:CK106" si="70">LN(CJ98)</f>
        <v>6.7201566650873383</v>
      </c>
      <c r="CL98" s="19">
        <f t="shared" si="55"/>
        <v>10.76555023923445</v>
      </c>
      <c r="CM98" s="5">
        <v>744.87765334955429</v>
      </c>
      <c r="CN98" s="19">
        <f t="shared" ref="CN98:CN105" si="71">LN(CM98)</f>
        <v>6.6132199812014987</v>
      </c>
      <c r="CP98" s="36">
        <v>40521</v>
      </c>
      <c r="CQ98" s="36"/>
      <c r="CR98" s="36"/>
      <c r="CS98" s="36"/>
      <c r="CT98" s="22"/>
      <c r="CU98" s="36">
        <v>44274</v>
      </c>
      <c r="CV98" s="40">
        <v>43879</v>
      </c>
      <c r="CW98" s="3">
        <f t="shared" ref="CW98:CW106" si="72">(CV98-CP98)</f>
        <v>3358</v>
      </c>
      <c r="CX98" s="3">
        <v>0</v>
      </c>
      <c r="CY98" s="3"/>
      <c r="CZ98" s="3"/>
      <c r="DA98" s="3">
        <v>0</v>
      </c>
      <c r="DB98" s="3">
        <v>3358</v>
      </c>
      <c r="DC98" s="3">
        <v>0</v>
      </c>
      <c r="DD98" s="3"/>
    </row>
    <row r="99" spans="1:117" s="10" customFormat="1" x14ac:dyDescent="0.25">
      <c r="A99" s="2">
        <v>2057</v>
      </c>
      <c r="B99" s="3">
        <v>68</v>
      </c>
      <c r="C99" s="3">
        <v>1</v>
      </c>
      <c r="D99" s="3">
        <v>0</v>
      </c>
      <c r="E99" s="3">
        <v>0</v>
      </c>
      <c r="F99" s="3">
        <v>1</v>
      </c>
      <c r="G99" s="3">
        <v>0</v>
      </c>
      <c r="H99" s="1">
        <v>1</v>
      </c>
      <c r="I99" s="3">
        <v>1</v>
      </c>
      <c r="J99" s="3">
        <v>1</v>
      </c>
      <c r="K99" s="3">
        <v>1</v>
      </c>
      <c r="L99" s="3">
        <v>0</v>
      </c>
      <c r="M99" s="3"/>
      <c r="N99" s="3">
        <v>1</v>
      </c>
      <c r="O99" s="3">
        <v>0</v>
      </c>
      <c r="P99" s="3">
        <v>1</v>
      </c>
      <c r="Q99" s="3"/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1</v>
      </c>
      <c r="Z99" s="3">
        <v>1</v>
      </c>
      <c r="AA99" s="3">
        <v>1</v>
      </c>
      <c r="AB99" s="3">
        <v>1</v>
      </c>
      <c r="AC99" s="3">
        <v>1</v>
      </c>
      <c r="AD99" s="3">
        <v>0</v>
      </c>
      <c r="AE99" s="3">
        <v>1</v>
      </c>
      <c r="AF99" s="3">
        <v>0</v>
      </c>
      <c r="AG99" s="3">
        <v>0</v>
      </c>
      <c r="AH99" s="3">
        <v>28</v>
      </c>
      <c r="AI99" s="4">
        <v>2.35</v>
      </c>
      <c r="AJ99" s="3"/>
      <c r="AK99" s="3"/>
      <c r="AL99" s="5"/>
      <c r="AM99" s="3">
        <v>74</v>
      </c>
      <c r="AN99" s="3">
        <v>1</v>
      </c>
      <c r="AO99" s="3">
        <v>16</v>
      </c>
      <c r="AP99" s="3">
        <v>37</v>
      </c>
      <c r="AQ99" s="3">
        <v>20</v>
      </c>
      <c r="AR99" s="3">
        <v>26</v>
      </c>
      <c r="AS99" s="1">
        <f t="shared" si="57"/>
        <v>17</v>
      </c>
      <c r="AT99" s="7">
        <f t="shared" si="58"/>
        <v>1.0625</v>
      </c>
      <c r="AU99" s="3">
        <v>22</v>
      </c>
      <c r="AV99" s="4">
        <v>4.2065000000000001</v>
      </c>
      <c r="AW99" s="3">
        <v>1.79</v>
      </c>
      <c r="AX99" s="19"/>
      <c r="AY99" s="7">
        <f t="shared" si="62"/>
        <v>0.95090930702484244</v>
      </c>
      <c r="AZ99" s="7">
        <f t="shared" si="63"/>
        <v>178.77094972067039</v>
      </c>
      <c r="BA99" s="7"/>
      <c r="BB99" s="7">
        <f t="shared" si="64"/>
        <v>56.844594594594597</v>
      </c>
      <c r="BC99" s="7">
        <f t="shared" si="65"/>
        <v>24.189189189189189</v>
      </c>
      <c r="BD99" s="7"/>
      <c r="BE99" s="7">
        <f t="shared" si="67"/>
        <v>3.2897297297297299</v>
      </c>
      <c r="BF99" s="19"/>
      <c r="BG99" s="19">
        <f t="shared" si="68"/>
        <v>0.45738737667894924</v>
      </c>
      <c r="BH99" s="19">
        <f t="shared" si="59"/>
        <v>0.65089742065850464</v>
      </c>
      <c r="BI99" s="19">
        <f t="shared" si="60"/>
        <v>3.3437996820349762</v>
      </c>
      <c r="BJ99" s="19">
        <f t="shared" si="69"/>
        <v>0.72727272727272729</v>
      </c>
      <c r="BK99" s="19"/>
      <c r="BL99" s="5">
        <v>0</v>
      </c>
      <c r="BM99" s="5"/>
      <c r="BN99" s="5"/>
      <c r="BO99" s="5"/>
      <c r="BP99" s="5"/>
      <c r="BQ99" s="3">
        <v>1</v>
      </c>
      <c r="BR99" s="3">
        <v>0</v>
      </c>
      <c r="BS99" s="3"/>
      <c r="BT99" s="3">
        <v>6.2</v>
      </c>
      <c r="BU99" s="3">
        <v>5.4</v>
      </c>
      <c r="BV99" s="3">
        <v>1</v>
      </c>
      <c r="BW99" s="3"/>
      <c r="BY99" s="3">
        <v>1</v>
      </c>
      <c r="BZ99" s="3">
        <v>0</v>
      </c>
      <c r="CA99" s="3">
        <v>142</v>
      </c>
      <c r="CB99" s="3">
        <v>26</v>
      </c>
      <c r="CC99" s="4">
        <v>2</v>
      </c>
      <c r="CD99" s="28">
        <v>42</v>
      </c>
      <c r="CE99" s="8"/>
      <c r="CF99" s="8"/>
      <c r="CG99" s="3">
        <v>1145</v>
      </c>
      <c r="CH99" s="3">
        <v>1</v>
      </c>
      <c r="CI99" s="3">
        <v>2</v>
      </c>
      <c r="CJ99" s="12">
        <v>1241.5966386554621</v>
      </c>
      <c r="CK99" s="19">
        <f t="shared" si="70"/>
        <v>7.1241534421568149</v>
      </c>
      <c r="CL99" s="19">
        <f t="shared" si="55"/>
        <v>29.561824729891956</v>
      </c>
      <c r="CM99" s="5">
        <v>1058.9701844312465</v>
      </c>
      <c r="CN99" s="19">
        <f t="shared" si="71"/>
        <v>6.965052190749204</v>
      </c>
      <c r="CP99" s="36">
        <v>40526</v>
      </c>
      <c r="CQ99" s="36"/>
      <c r="CR99" s="36"/>
      <c r="CS99" s="36">
        <v>42037</v>
      </c>
      <c r="CT99" s="43">
        <f>(CS99-CP99)</f>
        <v>1511</v>
      </c>
      <c r="CU99" s="36">
        <v>44274</v>
      </c>
      <c r="CV99" s="40">
        <v>44263</v>
      </c>
      <c r="CW99" s="3">
        <f t="shared" si="72"/>
        <v>3737</v>
      </c>
      <c r="CX99" s="3">
        <v>0</v>
      </c>
      <c r="CY99" s="3"/>
      <c r="CZ99" s="3"/>
      <c r="DA99" s="3">
        <v>1</v>
      </c>
      <c r="DB99" s="3">
        <v>1511</v>
      </c>
      <c r="DC99" s="3">
        <v>0</v>
      </c>
      <c r="DD99" s="3"/>
    </row>
    <row r="100" spans="1:117" s="10" customFormat="1" x14ac:dyDescent="0.25">
      <c r="A100" s="2">
        <v>2058</v>
      </c>
      <c r="B100" s="3">
        <v>61</v>
      </c>
      <c r="C100" s="3">
        <v>0</v>
      </c>
      <c r="D100" s="3">
        <v>0</v>
      </c>
      <c r="E100" s="3">
        <v>0</v>
      </c>
      <c r="F100" s="3">
        <v>1</v>
      </c>
      <c r="G100" s="3">
        <v>0</v>
      </c>
      <c r="H100" s="1">
        <v>1</v>
      </c>
      <c r="I100" s="3">
        <v>1</v>
      </c>
      <c r="J100" s="3">
        <v>1</v>
      </c>
      <c r="K100" s="3">
        <v>0</v>
      </c>
      <c r="L100" s="3">
        <v>1</v>
      </c>
      <c r="M100" s="3"/>
      <c r="N100" s="3">
        <v>1</v>
      </c>
      <c r="O100" s="3">
        <v>0</v>
      </c>
      <c r="P100" s="3">
        <v>1</v>
      </c>
      <c r="Q100" s="3">
        <v>1</v>
      </c>
      <c r="R100" s="3">
        <v>0</v>
      </c>
      <c r="S100" s="3">
        <v>0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1</v>
      </c>
      <c r="AA100" s="3">
        <v>1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34.5</v>
      </c>
      <c r="AI100" s="4">
        <v>2.15</v>
      </c>
      <c r="AJ100" s="3">
        <v>120</v>
      </c>
      <c r="AK100" s="3">
        <v>70</v>
      </c>
      <c r="AL100" s="5">
        <f t="shared" ref="AL100:AL106" si="73">(AJ100+2*AK100)/3</f>
        <v>86.666666666666671</v>
      </c>
      <c r="AM100" s="3">
        <v>94</v>
      </c>
      <c r="AN100" s="3">
        <v>1</v>
      </c>
      <c r="AO100" s="3">
        <v>10</v>
      </c>
      <c r="AP100" s="3">
        <v>27</v>
      </c>
      <c r="AQ100" s="3">
        <v>17</v>
      </c>
      <c r="AR100" s="3">
        <v>20</v>
      </c>
      <c r="AS100" s="1">
        <f t="shared" si="57"/>
        <v>10</v>
      </c>
      <c r="AT100" s="7">
        <f t="shared" si="58"/>
        <v>1</v>
      </c>
      <c r="AU100" s="3">
        <v>14</v>
      </c>
      <c r="AV100" s="4">
        <v>6.4929999999999994</v>
      </c>
      <c r="AW100" s="3">
        <v>3.02</v>
      </c>
      <c r="AX100" s="19">
        <f t="shared" ref="AX100:AX106" si="74">(AL100*AW100/451)</f>
        <v>0.58033998521803398</v>
      </c>
      <c r="AY100" s="7">
        <f t="shared" si="62"/>
        <v>0.92407207762205457</v>
      </c>
      <c r="AZ100" s="7">
        <f t="shared" si="63"/>
        <v>158.94039735099338</v>
      </c>
      <c r="BA100" s="7">
        <f t="shared" ref="BA100:BA106" si="75">((AL100-AO100)*80/AW100)</f>
        <v>2030.9050772626933</v>
      </c>
      <c r="BB100" s="7">
        <f t="shared" si="64"/>
        <v>69.074468085106375</v>
      </c>
      <c r="BC100" s="7">
        <f t="shared" si="65"/>
        <v>32.127659574468083</v>
      </c>
      <c r="BD100" s="7">
        <f t="shared" ref="BD100:BD106" si="76">(BC100*(AL100-AU100)*0.0136)</f>
        <v>31.750695035460993</v>
      </c>
      <c r="BE100" s="7">
        <f t="shared" si="67"/>
        <v>4.3693617021276587</v>
      </c>
      <c r="BF100" s="19"/>
      <c r="BG100" s="19">
        <f t="shared" si="68"/>
        <v>0.28954258432157709</v>
      </c>
      <c r="BH100" s="19">
        <f t="shared" si="59"/>
        <v>0.39088248883412913</v>
      </c>
      <c r="BI100" s="19">
        <f t="shared" si="60"/>
        <v>6.9074468085106373</v>
      </c>
      <c r="BJ100" s="19">
        <f t="shared" si="69"/>
        <v>0.7142857142857143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55</v>
      </c>
      <c r="BT100" s="3">
        <v>4.5999999999999996</v>
      </c>
      <c r="BU100" s="3">
        <v>2.6</v>
      </c>
      <c r="BV100" s="3">
        <v>0.93</v>
      </c>
      <c r="BW100" s="3">
        <v>5.3</v>
      </c>
      <c r="BY100" s="3">
        <v>1</v>
      </c>
      <c r="BZ100" s="3">
        <v>0</v>
      </c>
      <c r="CA100" s="3">
        <v>140</v>
      </c>
      <c r="CB100" s="3">
        <v>26</v>
      </c>
      <c r="CC100" s="4">
        <v>1</v>
      </c>
      <c r="CD100" s="28">
        <v>90</v>
      </c>
      <c r="CE100" s="8"/>
      <c r="CF100" s="8"/>
      <c r="CG100" s="3">
        <v>167</v>
      </c>
      <c r="CH100" s="3">
        <v>0</v>
      </c>
      <c r="CI100" s="3">
        <v>1</v>
      </c>
      <c r="CJ100" s="12">
        <v>730.28169014084506</v>
      </c>
      <c r="CK100" s="19">
        <f t="shared" si="70"/>
        <v>6.5934303366163576</v>
      </c>
      <c r="CL100" s="19">
        <f t="shared" si="55"/>
        <v>8.1142410015649453</v>
      </c>
      <c r="CM100" s="5">
        <v>239.46703333776145</v>
      </c>
      <c r="CN100" s="19">
        <f t="shared" si="71"/>
        <v>5.4784157595176</v>
      </c>
      <c r="CP100" s="36">
        <v>40549</v>
      </c>
      <c r="CQ100" s="36"/>
      <c r="CR100" s="36"/>
      <c r="CS100" s="36"/>
      <c r="CT100" s="22"/>
      <c r="CU100" s="36">
        <v>44274</v>
      </c>
      <c r="CV100" s="40">
        <v>44272</v>
      </c>
      <c r="CW100" s="3">
        <f t="shared" si="72"/>
        <v>3723</v>
      </c>
      <c r="CX100" s="3">
        <v>0</v>
      </c>
      <c r="CY100" s="3"/>
      <c r="CZ100" s="3"/>
      <c r="DA100" s="3">
        <v>0</v>
      </c>
      <c r="DB100" s="3">
        <v>3723</v>
      </c>
      <c r="DC100" s="3">
        <v>0</v>
      </c>
      <c r="DD100" s="3"/>
    </row>
    <row r="101" spans="1:117" s="10" customFormat="1" x14ac:dyDescent="0.25">
      <c r="A101" s="2">
        <v>2059</v>
      </c>
      <c r="B101" s="3">
        <v>76</v>
      </c>
      <c r="C101" s="3">
        <v>0</v>
      </c>
      <c r="D101" s="3">
        <v>0</v>
      </c>
      <c r="E101" s="3">
        <v>1</v>
      </c>
      <c r="F101" s="3">
        <v>2</v>
      </c>
      <c r="G101" s="3">
        <v>0</v>
      </c>
      <c r="H101" s="1">
        <v>1</v>
      </c>
      <c r="I101" s="3">
        <v>0</v>
      </c>
      <c r="J101" s="3">
        <v>4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1</v>
      </c>
      <c r="Q101" s="3">
        <v>1</v>
      </c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0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>
        <v>40.700000000000003</v>
      </c>
      <c r="AI101" s="4">
        <v>2.44</v>
      </c>
      <c r="AJ101" s="3">
        <v>119</v>
      </c>
      <c r="AK101" s="3">
        <v>54</v>
      </c>
      <c r="AL101" s="5">
        <f t="shared" si="73"/>
        <v>75.666666666666671</v>
      </c>
      <c r="AM101" s="3">
        <v>64</v>
      </c>
      <c r="AN101" s="3">
        <v>3</v>
      </c>
      <c r="AO101" s="3">
        <v>14</v>
      </c>
      <c r="AP101" s="3">
        <v>44</v>
      </c>
      <c r="AQ101" s="3">
        <v>30</v>
      </c>
      <c r="AR101" s="3">
        <v>35</v>
      </c>
      <c r="AS101" s="1">
        <f t="shared" si="57"/>
        <v>14</v>
      </c>
      <c r="AT101" s="7">
        <f t="shared" si="58"/>
        <v>1</v>
      </c>
      <c r="AU101" s="3">
        <v>22</v>
      </c>
      <c r="AV101" s="4">
        <v>4.8311999999999999</v>
      </c>
      <c r="AW101" s="3">
        <v>1.98</v>
      </c>
      <c r="AX101" s="19">
        <f t="shared" si="74"/>
        <v>0.33219512195121959</v>
      </c>
      <c r="AY101" s="7">
        <f t="shared" si="62"/>
        <v>2.6908428547772809</v>
      </c>
      <c r="AZ101" s="7">
        <f t="shared" si="63"/>
        <v>525.25252525252529</v>
      </c>
      <c r="BA101" s="7">
        <f t="shared" si="75"/>
        <v>2491.5824915824919</v>
      </c>
      <c r="BB101" s="7">
        <f t="shared" si="64"/>
        <v>75.487499999999997</v>
      </c>
      <c r="BC101" s="7">
        <f t="shared" si="65"/>
        <v>30.9375</v>
      </c>
      <c r="BD101" s="7">
        <f t="shared" si="76"/>
        <v>22.580250000000003</v>
      </c>
      <c r="BE101" s="7">
        <f t="shared" si="67"/>
        <v>8.8357499999999991</v>
      </c>
      <c r="BF101" s="19"/>
      <c r="BG101" s="19">
        <f t="shared" si="68"/>
        <v>0.46365292266931613</v>
      </c>
      <c r="BH101" s="19">
        <f t="shared" si="59"/>
        <v>0.58287795992714031</v>
      </c>
      <c r="BI101" s="19">
        <f t="shared" si="60"/>
        <v>5.3919642857142858</v>
      </c>
      <c r="BJ101" s="19">
        <f t="shared" si="69"/>
        <v>0.63636363636363635</v>
      </c>
      <c r="BK101" s="19"/>
      <c r="BL101" s="5">
        <v>0</v>
      </c>
      <c r="BM101" s="5"/>
      <c r="BN101" s="5"/>
      <c r="BO101" s="5"/>
      <c r="BP101" s="5"/>
      <c r="BQ101" s="3">
        <v>1</v>
      </c>
      <c r="BR101" s="3">
        <v>0</v>
      </c>
      <c r="BS101" s="3">
        <v>67.5</v>
      </c>
      <c r="BT101" s="3">
        <v>4.4000000000000004</v>
      </c>
      <c r="BU101" s="3">
        <v>2.6</v>
      </c>
      <c r="BV101" s="3">
        <v>1.2</v>
      </c>
      <c r="BW101" s="3">
        <v>5.6</v>
      </c>
      <c r="BY101" s="3">
        <v>1</v>
      </c>
      <c r="BZ101" s="3">
        <v>0</v>
      </c>
      <c r="CA101" s="3">
        <v>134</v>
      </c>
      <c r="CB101" s="3">
        <v>85</v>
      </c>
      <c r="CC101" s="4">
        <v>1.6</v>
      </c>
      <c r="CD101" s="28">
        <v>42</v>
      </c>
      <c r="CE101" s="8"/>
      <c r="CF101" s="8"/>
      <c r="CG101" s="3">
        <v>1041</v>
      </c>
      <c r="CH101" s="3">
        <v>1</v>
      </c>
      <c r="CI101" s="3">
        <v>2</v>
      </c>
      <c r="CJ101" s="12">
        <v>1748.9795918367345</v>
      </c>
      <c r="CK101" s="19">
        <f t="shared" si="70"/>
        <v>7.466787806475244</v>
      </c>
      <c r="CL101" s="19">
        <f t="shared" si="55"/>
        <v>41.642371234207964</v>
      </c>
      <c r="CM101" s="5">
        <v>1179.6479512122871</v>
      </c>
      <c r="CN101" s="19">
        <f t="shared" si="71"/>
        <v>7.0729713265152947</v>
      </c>
      <c r="CP101" s="36">
        <v>40563</v>
      </c>
      <c r="CQ101" s="36"/>
      <c r="CR101" s="36"/>
      <c r="CS101" s="36"/>
      <c r="CT101" s="20"/>
      <c r="CU101" s="36">
        <v>44274</v>
      </c>
      <c r="CV101" s="40">
        <v>40609</v>
      </c>
      <c r="CW101" s="1">
        <f t="shared" si="72"/>
        <v>46</v>
      </c>
      <c r="CX101" s="3">
        <v>1</v>
      </c>
      <c r="CY101" s="40">
        <v>40609</v>
      </c>
      <c r="CZ101" s="3">
        <f>(CY101-CP101)</f>
        <v>46</v>
      </c>
      <c r="DA101" s="3">
        <v>1</v>
      </c>
      <c r="DB101" s="3">
        <v>46</v>
      </c>
      <c r="DC101" s="1">
        <v>1</v>
      </c>
      <c r="DD101" s="3"/>
    </row>
    <row r="102" spans="1:117" s="10" customFormat="1" x14ac:dyDescent="0.25">
      <c r="A102" s="2">
        <v>2060</v>
      </c>
      <c r="B102" s="3">
        <v>65</v>
      </c>
      <c r="C102" s="3">
        <v>0</v>
      </c>
      <c r="D102" s="3">
        <v>0</v>
      </c>
      <c r="E102" s="3">
        <v>1</v>
      </c>
      <c r="F102" s="3">
        <v>1</v>
      </c>
      <c r="G102" s="3">
        <v>0</v>
      </c>
      <c r="H102" s="1">
        <v>1</v>
      </c>
      <c r="I102" s="3">
        <v>1</v>
      </c>
      <c r="J102" s="3">
        <v>2</v>
      </c>
      <c r="K102" s="3">
        <v>1</v>
      </c>
      <c r="L102" s="3">
        <v>0</v>
      </c>
      <c r="M102" s="3"/>
      <c r="N102" s="3">
        <v>1</v>
      </c>
      <c r="O102" s="3">
        <v>0</v>
      </c>
      <c r="P102" s="3">
        <v>0</v>
      </c>
      <c r="Q102" s="3"/>
      <c r="R102" s="3">
        <v>1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1</v>
      </c>
      <c r="AC102" s="3">
        <v>1</v>
      </c>
      <c r="AD102" s="3">
        <v>0</v>
      </c>
      <c r="AE102" s="3">
        <v>1</v>
      </c>
      <c r="AF102" s="3">
        <v>0</v>
      </c>
      <c r="AG102" s="3">
        <v>0</v>
      </c>
      <c r="AH102" s="3">
        <v>26.7</v>
      </c>
      <c r="AI102" s="4">
        <v>2.02</v>
      </c>
      <c r="AJ102" s="3">
        <v>113</v>
      </c>
      <c r="AK102" s="3">
        <v>74</v>
      </c>
      <c r="AL102" s="5">
        <f t="shared" si="73"/>
        <v>87</v>
      </c>
      <c r="AM102" s="3">
        <v>63</v>
      </c>
      <c r="AN102" s="3">
        <v>1</v>
      </c>
      <c r="AO102" s="3">
        <v>3</v>
      </c>
      <c r="AP102" s="3">
        <v>23</v>
      </c>
      <c r="AQ102" s="3">
        <v>8</v>
      </c>
      <c r="AR102" s="3">
        <v>13</v>
      </c>
      <c r="AS102" s="1">
        <f t="shared" si="57"/>
        <v>15</v>
      </c>
      <c r="AT102" s="7">
        <f t="shared" si="58"/>
        <v>5</v>
      </c>
      <c r="AU102" s="3">
        <v>8</v>
      </c>
      <c r="AV102" s="4">
        <v>3.5754000000000001</v>
      </c>
      <c r="AW102" s="3">
        <v>1.77</v>
      </c>
      <c r="AX102" s="19">
        <f t="shared" si="74"/>
        <v>0.34144124168514417</v>
      </c>
      <c r="AY102" s="7">
        <f t="shared" si="62"/>
        <v>1.3984449292386865</v>
      </c>
      <c r="AZ102" s="7">
        <f t="shared" si="63"/>
        <v>225.98870056497174</v>
      </c>
      <c r="BA102" s="7">
        <f t="shared" si="75"/>
        <v>3796.6101694915255</v>
      </c>
      <c r="BB102" s="7">
        <f t="shared" si="64"/>
        <v>56.75238095238096</v>
      </c>
      <c r="BC102" s="7">
        <f t="shared" si="65"/>
        <v>28.095238095238095</v>
      </c>
      <c r="BD102" s="7">
        <f t="shared" si="76"/>
        <v>30.185523809523808</v>
      </c>
      <c r="BE102" s="7">
        <f t="shared" si="67"/>
        <v>3.8209523809523809</v>
      </c>
      <c r="BF102" s="19"/>
      <c r="BG102" s="19">
        <f t="shared" si="68"/>
        <v>0.22906527940929683</v>
      </c>
      <c r="BH102" s="19">
        <f t="shared" si="59"/>
        <v>0.40526934049337132</v>
      </c>
      <c r="BI102" s="19">
        <f t="shared" si="60"/>
        <v>3.7834920634920639</v>
      </c>
      <c r="BJ102" s="19">
        <f t="shared" si="69"/>
        <v>0.375</v>
      </c>
      <c r="BK102" s="19"/>
      <c r="BL102" s="5">
        <v>0</v>
      </c>
      <c r="BM102" s="5"/>
      <c r="BN102" s="5"/>
      <c r="BO102" s="5"/>
      <c r="BP102" s="5"/>
      <c r="BQ102" s="3">
        <v>1</v>
      </c>
      <c r="BR102" s="3">
        <v>0</v>
      </c>
      <c r="BS102" s="3">
        <v>12.5</v>
      </c>
      <c r="BT102" s="3">
        <v>6.3</v>
      </c>
      <c r="BU102" s="3">
        <v>5.9</v>
      </c>
      <c r="BV102" s="3">
        <v>1</v>
      </c>
      <c r="BW102" s="3">
        <v>4.3</v>
      </c>
      <c r="BY102" s="3">
        <v>1</v>
      </c>
      <c r="BZ102" s="3">
        <v>1</v>
      </c>
      <c r="CA102" s="3">
        <v>140</v>
      </c>
      <c r="CB102" s="3">
        <v>17</v>
      </c>
      <c r="CC102" s="4">
        <v>1</v>
      </c>
      <c r="CD102" s="28">
        <v>90</v>
      </c>
      <c r="CE102" s="8"/>
      <c r="CF102" s="8"/>
      <c r="CG102" s="3">
        <v>753</v>
      </c>
      <c r="CH102" s="3">
        <v>1</v>
      </c>
      <c r="CI102" s="3">
        <v>1</v>
      </c>
      <c r="CJ102" s="12">
        <v>1510</v>
      </c>
      <c r="CK102" s="19">
        <f t="shared" si="70"/>
        <v>7.3198649298089702</v>
      </c>
      <c r="CL102" s="19">
        <f t="shared" si="55"/>
        <v>16.777777777777779</v>
      </c>
      <c r="CM102" s="5">
        <v>2185.6504443267022</v>
      </c>
      <c r="CN102" s="19">
        <f t="shared" si="71"/>
        <v>7.6896687494206581</v>
      </c>
      <c r="CP102" s="36">
        <v>40584</v>
      </c>
      <c r="CQ102" s="36"/>
      <c r="CR102" s="36"/>
      <c r="CS102" s="36"/>
      <c r="CT102" s="22"/>
      <c r="CU102" s="36">
        <v>44274</v>
      </c>
      <c r="CV102" s="40">
        <v>44251</v>
      </c>
      <c r="CW102" s="3">
        <f t="shared" si="72"/>
        <v>3667</v>
      </c>
      <c r="CX102" s="3">
        <v>0</v>
      </c>
      <c r="CY102" s="3"/>
      <c r="CZ102" s="3"/>
      <c r="DA102" s="3">
        <v>0</v>
      </c>
      <c r="DB102" s="3">
        <v>3667</v>
      </c>
      <c r="DC102" s="1">
        <v>1</v>
      </c>
      <c r="DD102" s="14"/>
      <c r="DE102" s="14"/>
      <c r="DF102" s="14"/>
      <c r="DG102" s="14"/>
    </row>
    <row r="103" spans="1:117" s="10" customFormat="1" x14ac:dyDescent="0.25">
      <c r="A103" s="2">
        <v>2061</v>
      </c>
      <c r="B103" s="9">
        <v>58</v>
      </c>
      <c r="C103" s="9">
        <v>0</v>
      </c>
      <c r="D103" s="9">
        <v>0</v>
      </c>
      <c r="E103" s="35">
        <v>0</v>
      </c>
      <c r="F103" s="9">
        <v>1</v>
      </c>
      <c r="G103" s="9">
        <v>0</v>
      </c>
      <c r="H103" s="1">
        <v>1</v>
      </c>
      <c r="I103" s="9">
        <v>0</v>
      </c>
      <c r="J103" s="9">
        <v>1</v>
      </c>
      <c r="K103" s="9">
        <v>1</v>
      </c>
      <c r="L103" s="9">
        <v>1</v>
      </c>
      <c r="M103" s="9"/>
      <c r="N103" s="9">
        <v>1</v>
      </c>
      <c r="O103" s="9">
        <v>0</v>
      </c>
      <c r="P103" s="9">
        <v>0</v>
      </c>
      <c r="Q103" s="9"/>
      <c r="R103" s="9">
        <v>0</v>
      </c>
      <c r="S103" s="9">
        <v>0</v>
      </c>
      <c r="T103" s="9">
        <v>0</v>
      </c>
      <c r="U103" s="9">
        <v>0</v>
      </c>
      <c r="V103" s="9">
        <v>1</v>
      </c>
      <c r="W103" s="9">
        <v>0</v>
      </c>
      <c r="X103" s="9">
        <v>0</v>
      </c>
      <c r="Y103" s="9">
        <v>0</v>
      </c>
      <c r="Z103" s="9">
        <v>0</v>
      </c>
      <c r="AA103" s="9">
        <v>1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27.5</v>
      </c>
      <c r="AI103" s="11">
        <v>2.1</v>
      </c>
      <c r="AJ103" s="9">
        <v>141</v>
      </c>
      <c r="AK103" s="9">
        <v>88</v>
      </c>
      <c r="AL103" s="5">
        <f t="shared" si="73"/>
        <v>105.66666666666667</v>
      </c>
      <c r="AM103" s="9">
        <v>92</v>
      </c>
      <c r="AN103" s="9">
        <v>1</v>
      </c>
      <c r="AO103" s="9">
        <v>4</v>
      </c>
      <c r="AP103" s="9">
        <v>22</v>
      </c>
      <c r="AQ103" s="9">
        <v>10</v>
      </c>
      <c r="AR103" s="9">
        <v>13</v>
      </c>
      <c r="AS103" s="1">
        <f t="shared" si="57"/>
        <v>12</v>
      </c>
      <c r="AT103" s="7">
        <f t="shared" si="58"/>
        <v>3</v>
      </c>
      <c r="AU103" s="9">
        <v>9</v>
      </c>
      <c r="AV103" s="4">
        <v>5.2080000000000002</v>
      </c>
      <c r="AW103" s="9">
        <v>2.48</v>
      </c>
      <c r="AX103" s="19">
        <f t="shared" si="74"/>
        <v>0.58104951958610496</v>
      </c>
      <c r="AY103" s="7">
        <f t="shared" si="62"/>
        <v>0.76804915514592931</v>
      </c>
      <c r="AZ103" s="7">
        <f t="shared" si="63"/>
        <v>129.03225806451613</v>
      </c>
      <c r="BA103" s="7">
        <f t="shared" si="75"/>
        <v>3279.5698924731187</v>
      </c>
      <c r="BB103" s="7">
        <f t="shared" si="64"/>
        <v>56.608695652173914</v>
      </c>
      <c r="BC103" s="7">
        <f t="shared" si="65"/>
        <v>26.956521739130434</v>
      </c>
      <c r="BD103" s="7">
        <f t="shared" si="76"/>
        <v>35.438840579710146</v>
      </c>
      <c r="BE103" s="7">
        <f t="shared" si="67"/>
        <v>3.2994782608695647</v>
      </c>
      <c r="BF103" s="19"/>
      <c r="BG103" s="19">
        <f t="shared" si="68"/>
        <v>0.22964669738863286</v>
      </c>
      <c r="BH103" s="19">
        <f t="shared" si="59"/>
        <v>0.38863287250384027</v>
      </c>
      <c r="BI103" s="19">
        <f t="shared" si="60"/>
        <v>4.7173913043478262</v>
      </c>
      <c r="BJ103" s="19">
        <f t="shared" si="69"/>
        <v>0.44444444444444442</v>
      </c>
      <c r="BK103" s="19"/>
      <c r="BL103" s="12">
        <v>0</v>
      </c>
      <c r="BM103" s="12"/>
      <c r="BN103" s="12"/>
      <c r="BO103" s="12"/>
      <c r="BP103" s="12"/>
      <c r="BQ103" s="9">
        <v>1</v>
      </c>
      <c r="BR103" s="9">
        <v>0</v>
      </c>
      <c r="BS103" s="9">
        <v>55</v>
      </c>
      <c r="BT103" s="9">
        <v>4.0999999999999996</v>
      </c>
      <c r="BU103" s="9">
        <v>2.6</v>
      </c>
      <c r="BV103" s="9">
        <v>1</v>
      </c>
      <c r="BW103" s="9">
        <v>3.7</v>
      </c>
      <c r="BX103" s="14"/>
      <c r="BY103" s="9">
        <v>1</v>
      </c>
      <c r="BZ103" s="9">
        <v>0</v>
      </c>
      <c r="CA103" s="9">
        <v>140</v>
      </c>
      <c r="CB103" s="9">
        <v>16</v>
      </c>
      <c r="CC103" s="11">
        <v>0.9</v>
      </c>
      <c r="CD103" s="29">
        <v>90</v>
      </c>
      <c r="CE103" s="13"/>
      <c r="CF103" s="13"/>
      <c r="CG103" s="9">
        <v>159</v>
      </c>
      <c r="CH103" s="9">
        <v>0</v>
      </c>
      <c r="CI103" s="9">
        <v>1</v>
      </c>
      <c r="CJ103" s="12">
        <v>1291.2280701754385</v>
      </c>
      <c r="CK103" s="19">
        <f t="shared" si="70"/>
        <v>7.1633490368824173</v>
      </c>
      <c r="CL103" s="19">
        <f t="shared" si="55"/>
        <v>14.346978557504872</v>
      </c>
      <c r="CM103" s="12">
        <v>506.87694432079036</v>
      </c>
      <c r="CN103" s="19">
        <f t="shared" si="71"/>
        <v>6.2282682607603039</v>
      </c>
      <c r="CO103" s="14"/>
      <c r="CP103" s="36">
        <v>40605</v>
      </c>
      <c r="CQ103" s="36"/>
      <c r="CR103" s="36"/>
      <c r="CS103" s="36"/>
      <c r="CT103" s="22"/>
      <c r="CU103" s="36">
        <v>44274</v>
      </c>
      <c r="CV103" s="42">
        <v>44168</v>
      </c>
      <c r="CW103" s="9">
        <f t="shared" si="72"/>
        <v>3563</v>
      </c>
      <c r="CX103" s="9">
        <v>0</v>
      </c>
      <c r="CY103" s="9"/>
      <c r="CZ103" s="9"/>
      <c r="DA103" s="9">
        <v>0</v>
      </c>
      <c r="DB103" s="9">
        <v>3563</v>
      </c>
      <c r="DC103" s="3">
        <v>0</v>
      </c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 s="14" customFormat="1" x14ac:dyDescent="0.25">
      <c r="A104" s="2">
        <v>2062</v>
      </c>
      <c r="B104" s="9">
        <v>64</v>
      </c>
      <c r="C104" s="9">
        <v>1</v>
      </c>
      <c r="D104" s="9">
        <v>0</v>
      </c>
      <c r="E104" s="9">
        <v>1</v>
      </c>
      <c r="F104" s="9">
        <v>1</v>
      </c>
      <c r="G104" s="9">
        <v>0</v>
      </c>
      <c r="H104" s="1">
        <v>1</v>
      </c>
      <c r="I104" s="9">
        <v>0</v>
      </c>
      <c r="J104" s="9">
        <v>4</v>
      </c>
      <c r="K104" s="9">
        <v>1</v>
      </c>
      <c r="L104" s="9">
        <v>1</v>
      </c>
      <c r="M104" s="9"/>
      <c r="N104" s="9">
        <v>1</v>
      </c>
      <c r="O104" s="9">
        <v>0</v>
      </c>
      <c r="P104" s="9">
        <v>0</v>
      </c>
      <c r="Q104" s="9"/>
      <c r="R104" s="9">
        <v>1</v>
      </c>
      <c r="S104" s="9">
        <v>1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1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9">
        <v>0</v>
      </c>
      <c r="AG104" s="9">
        <v>0</v>
      </c>
      <c r="AH104" s="9">
        <v>24</v>
      </c>
      <c r="AI104" s="11">
        <v>2.02</v>
      </c>
      <c r="AJ104" s="9">
        <v>110</v>
      </c>
      <c r="AK104" s="9">
        <v>79</v>
      </c>
      <c r="AL104" s="5">
        <f t="shared" si="73"/>
        <v>89.333333333333329</v>
      </c>
      <c r="AM104" s="9">
        <v>73</v>
      </c>
      <c r="AN104" s="9">
        <v>1</v>
      </c>
      <c r="AO104" s="9">
        <v>3</v>
      </c>
      <c r="AP104" s="9">
        <v>25</v>
      </c>
      <c r="AQ104" s="9">
        <v>14</v>
      </c>
      <c r="AR104" s="9">
        <v>18</v>
      </c>
      <c r="AS104" s="1">
        <f t="shared" si="57"/>
        <v>11</v>
      </c>
      <c r="AT104" s="7">
        <f t="shared" si="58"/>
        <v>3.6666666666666665</v>
      </c>
      <c r="AU104" s="9">
        <v>14</v>
      </c>
      <c r="AV104" s="4">
        <v>4.7671999999999999</v>
      </c>
      <c r="AW104" s="9">
        <v>2.36</v>
      </c>
      <c r="AX104" s="19">
        <f t="shared" si="74"/>
        <v>0.46746489283074644</v>
      </c>
      <c r="AY104" s="7">
        <f t="shared" si="62"/>
        <v>0.83906695754321192</v>
      </c>
      <c r="AZ104" s="7">
        <f t="shared" si="63"/>
        <v>135.59322033898306</v>
      </c>
      <c r="BA104" s="7">
        <f t="shared" si="75"/>
        <v>2926.5536723163841</v>
      </c>
      <c r="BB104" s="7">
        <f t="shared" si="64"/>
        <v>65.30410958904109</v>
      </c>
      <c r="BC104" s="7">
        <f t="shared" si="65"/>
        <v>32.328767123287669</v>
      </c>
      <c r="BD104" s="7">
        <f t="shared" si="76"/>
        <v>33.121899543378987</v>
      </c>
      <c r="BE104" s="7">
        <f t="shared" si="67"/>
        <v>6.5950684931506842</v>
      </c>
      <c r="BF104" s="19"/>
      <c r="BG104" s="19">
        <f t="shared" si="68"/>
        <v>0.27563349555294514</v>
      </c>
      <c r="BH104" s="19">
        <f t="shared" si="59"/>
        <v>0.38282429937909046</v>
      </c>
      <c r="BI104" s="19">
        <f t="shared" si="60"/>
        <v>5.9367372353673717</v>
      </c>
      <c r="BJ104" s="19">
        <f t="shared" si="69"/>
        <v>0.21428571428571427</v>
      </c>
      <c r="BK104" s="19"/>
      <c r="BL104" s="12">
        <v>0</v>
      </c>
      <c r="BM104" s="12"/>
      <c r="BN104" s="12"/>
      <c r="BO104" s="12"/>
      <c r="BP104" s="12"/>
      <c r="BQ104" s="9">
        <v>1</v>
      </c>
      <c r="BR104" s="9">
        <v>0</v>
      </c>
      <c r="BS104" s="9">
        <v>7.5</v>
      </c>
      <c r="BT104" s="9">
        <v>7.9</v>
      </c>
      <c r="BU104" s="9">
        <v>6.9</v>
      </c>
      <c r="BV104" s="9">
        <v>1.3</v>
      </c>
      <c r="BW104" s="9">
        <v>4.0999999999999996</v>
      </c>
      <c r="BY104" s="9">
        <v>1</v>
      </c>
      <c r="BZ104" s="9">
        <v>0</v>
      </c>
      <c r="CA104" s="9">
        <v>135</v>
      </c>
      <c r="CB104" s="9">
        <v>33</v>
      </c>
      <c r="CC104" s="11">
        <v>1.6</v>
      </c>
      <c r="CD104" s="29">
        <v>53</v>
      </c>
      <c r="CE104" s="13"/>
      <c r="CF104" s="13"/>
      <c r="CG104" s="9">
        <v>823</v>
      </c>
      <c r="CH104" s="9">
        <v>1</v>
      </c>
      <c r="CI104" s="9">
        <v>2</v>
      </c>
      <c r="CJ104" s="12">
        <v>888.31168831168839</v>
      </c>
      <c r="CK104" s="19">
        <f t="shared" si="70"/>
        <v>6.7893226817569579</v>
      </c>
      <c r="CL104" s="19">
        <f t="shared" si="55"/>
        <v>16.760597892673367</v>
      </c>
      <c r="CM104" s="12">
        <v>815.36187674096641</v>
      </c>
      <c r="CN104" s="19">
        <f t="shared" si="71"/>
        <v>6.7036320352339756</v>
      </c>
      <c r="CP104" s="36">
        <v>40626</v>
      </c>
      <c r="CQ104" s="36">
        <v>40637</v>
      </c>
      <c r="CR104" s="20">
        <f>(CQ104-CP104)</f>
        <v>11</v>
      </c>
      <c r="CS104" s="36">
        <v>41974</v>
      </c>
      <c r="CT104" s="43">
        <f>(CS104-CP104)</f>
        <v>1348</v>
      </c>
      <c r="CU104" s="36">
        <v>44274</v>
      </c>
      <c r="CV104" s="42">
        <v>44556</v>
      </c>
      <c r="CW104" s="9">
        <f t="shared" si="72"/>
        <v>3930</v>
      </c>
      <c r="CX104" s="9">
        <v>0</v>
      </c>
      <c r="CY104" s="9"/>
      <c r="CZ104" s="9"/>
      <c r="DA104" s="9">
        <v>1</v>
      </c>
      <c r="DB104" s="9">
        <v>11</v>
      </c>
      <c r="DC104" s="3">
        <v>0</v>
      </c>
    </row>
    <row r="105" spans="1:117" s="14" customFormat="1" x14ac:dyDescent="0.25">
      <c r="A105" s="2">
        <v>2063</v>
      </c>
      <c r="B105" s="9">
        <v>62</v>
      </c>
      <c r="C105" s="9">
        <v>0</v>
      </c>
      <c r="D105" s="9">
        <v>0</v>
      </c>
      <c r="E105" s="9">
        <v>1</v>
      </c>
      <c r="F105" s="9">
        <v>1</v>
      </c>
      <c r="G105" s="9">
        <v>0</v>
      </c>
      <c r="H105" s="1">
        <v>1</v>
      </c>
      <c r="I105" s="9">
        <v>1</v>
      </c>
      <c r="J105" s="9">
        <v>3</v>
      </c>
      <c r="K105" s="9">
        <v>0</v>
      </c>
      <c r="L105" s="9">
        <v>0</v>
      </c>
      <c r="M105" s="9"/>
      <c r="N105" s="9">
        <v>1</v>
      </c>
      <c r="O105" s="9">
        <v>0</v>
      </c>
      <c r="P105" s="9">
        <v>1</v>
      </c>
      <c r="Q105" s="9"/>
      <c r="R105" s="9">
        <v>1</v>
      </c>
      <c r="S105" s="9">
        <v>1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1</v>
      </c>
      <c r="Z105" s="9">
        <v>0</v>
      </c>
      <c r="AA105" s="9">
        <v>1</v>
      </c>
      <c r="AB105" s="9">
        <v>0</v>
      </c>
      <c r="AC105" s="9">
        <v>1</v>
      </c>
      <c r="AD105" s="9">
        <v>0</v>
      </c>
      <c r="AE105" s="9">
        <v>0</v>
      </c>
      <c r="AF105" s="9">
        <v>0</v>
      </c>
      <c r="AG105" s="9">
        <v>0</v>
      </c>
      <c r="AH105" s="9">
        <v>24</v>
      </c>
      <c r="AI105" s="11">
        <v>1.95</v>
      </c>
      <c r="AJ105" s="9">
        <v>125</v>
      </c>
      <c r="AK105" s="9">
        <v>82</v>
      </c>
      <c r="AL105" s="5">
        <f t="shared" si="73"/>
        <v>96.333333333333329</v>
      </c>
      <c r="AM105" s="9">
        <v>69</v>
      </c>
      <c r="AN105" s="9">
        <v>1</v>
      </c>
      <c r="AO105" s="9">
        <v>8</v>
      </c>
      <c r="AP105" s="9">
        <v>16</v>
      </c>
      <c r="AQ105" s="9">
        <v>6</v>
      </c>
      <c r="AR105" s="9">
        <v>10</v>
      </c>
      <c r="AS105" s="1">
        <f t="shared" si="57"/>
        <v>10</v>
      </c>
      <c r="AT105" s="7">
        <f t="shared" si="58"/>
        <v>1.25</v>
      </c>
      <c r="AU105" s="9">
        <v>7</v>
      </c>
      <c r="AV105" s="4">
        <v>3.9584999999999995</v>
      </c>
      <c r="AW105" s="9">
        <v>2.0299999999999998</v>
      </c>
      <c r="AX105" s="19">
        <f t="shared" si="74"/>
        <v>0.43360679970436061</v>
      </c>
      <c r="AY105" s="7">
        <f t="shared" si="62"/>
        <v>0.75786282682834416</v>
      </c>
      <c r="AZ105" s="7">
        <f t="shared" si="63"/>
        <v>118.22660098522168</v>
      </c>
      <c r="BA105" s="7">
        <f t="shared" si="75"/>
        <v>3481.1165845648607</v>
      </c>
      <c r="BB105" s="7">
        <f t="shared" si="64"/>
        <v>57.369565217391298</v>
      </c>
      <c r="BC105" s="7">
        <f t="shared" si="65"/>
        <v>29.420289855072461</v>
      </c>
      <c r="BD105" s="7">
        <f t="shared" si="76"/>
        <v>35.743690821256031</v>
      </c>
      <c r="BE105" s="7">
        <f t="shared" si="67"/>
        <v>0.80023188405797085</v>
      </c>
      <c r="BF105" s="19"/>
      <c r="BG105" s="19">
        <f t="shared" si="68"/>
        <v>0.17430845017051916</v>
      </c>
      <c r="BH105" s="19">
        <f t="shared" si="59"/>
        <v>0.27889352027283065</v>
      </c>
      <c r="BI105" s="19">
        <f t="shared" si="60"/>
        <v>5.7369565217391294</v>
      </c>
      <c r="BJ105" s="19">
        <f t="shared" si="69"/>
        <v>1.1428571428571428</v>
      </c>
      <c r="BK105" s="19"/>
      <c r="BL105" s="12">
        <v>0</v>
      </c>
      <c r="BM105" s="12"/>
      <c r="BN105" s="12"/>
      <c r="BO105" s="12"/>
      <c r="BP105" s="12"/>
      <c r="BQ105" s="9">
        <v>1</v>
      </c>
      <c r="BR105" s="9">
        <v>0</v>
      </c>
      <c r="BS105" s="9">
        <v>22.5</v>
      </c>
      <c r="BT105" s="9">
        <v>5.0999999999999996</v>
      </c>
      <c r="BU105" s="9">
        <v>3.7</v>
      </c>
      <c r="BV105" s="9">
        <v>0.8</v>
      </c>
      <c r="BW105" s="9">
        <v>3.6</v>
      </c>
      <c r="BY105" s="9">
        <v>0</v>
      </c>
      <c r="BZ105" s="9">
        <v>1</v>
      </c>
      <c r="CA105" s="9">
        <v>133</v>
      </c>
      <c r="CB105" s="9">
        <v>25</v>
      </c>
      <c r="CC105" s="11">
        <v>0.8</v>
      </c>
      <c r="CD105" s="29">
        <v>90</v>
      </c>
      <c r="CE105" s="13"/>
      <c r="CF105" s="13"/>
      <c r="CG105" s="9">
        <v>620</v>
      </c>
      <c r="CH105" s="9">
        <v>1</v>
      </c>
      <c r="CI105" s="9">
        <v>1</v>
      </c>
      <c r="CJ105" s="12">
        <v>2619.1176470588234</v>
      </c>
      <c r="CK105" s="19">
        <f t="shared" si="70"/>
        <v>7.8705927641016462</v>
      </c>
      <c r="CL105" s="19">
        <f t="shared" si="55"/>
        <v>29.101307189542482</v>
      </c>
      <c r="CM105" s="12">
        <v>1232.5424258160597</v>
      </c>
      <c r="CN105" s="19">
        <f t="shared" si="71"/>
        <v>7.1168343278932129</v>
      </c>
      <c r="CP105" s="36">
        <v>40633</v>
      </c>
      <c r="CQ105" s="38"/>
      <c r="CR105" s="38"/>
      <c r="CS105" s="36">
        <v>40654</v>
      </c>
      <c r="CT105" s="43">
        <f>(CS105-CP105)</f>
        <v>21</v>
      </c>
      <c r="CU105" s="36">
        <v>44274</v>
      </c>
      <c r="CV105" s="42">
        <v>44275</v>
      </c>
      <c r="CW105" s="9">
        <f t="shared" si="72"/>
        <v>3642</v>
      </c>
      <c r="CX105" s="9">
        <v>0</v>
      </c>
      <c r="CY105" s="9"/>
      <c r="DA105" s="9">
        <v>1</v>
      </c>
      <c r="DB105" s="9">
        <v>21</v>
      </c>
      <c r="DC105" s="1">
        <v>1</v>
      </c>
      <c r="DD105" s="14" t="s">
        <v>157</v>
      </c>
    </row>
    <row r="106" spans="1:117" s="14" customFormat="1" x14ac:dyDescent="0.25">
      <c r="A106" s="2">
        <v>2064</v>
      </c>
      <c r="B106" s="9">
        <v>65</v>
      </c>
      <c r="C106" s="9">
        <v>0</v>
      </c>
      <c r="D106" s="9">
        <v>1</v>
      </c>
      <c r="E106" s="9">
        <v>1</v>
      </c>
      <c r="F106" s="9">
        <v>1</v>
      </c>
      <c r="G106" s="9">
        <v>1</v>
      </c>
      <c r="H106" s="1">
        <v>0</v>
      </c>
      <c r="I106" s="9">
        <v>0</v>
      </c>
      <c r="J106" s="9">
        <v>4</v>
      </c>
      <c r="K106" s="9">
        <v>1</v>
      </c>
      <c r="L106" s="9">
        <v>0</v>
      </c>
      <c r="M106" s="9"/>
      <c r="N106" s="9">
        <v>0</v>
      </c>
      <c r="O106" s="9">
        <v>1</v>
      </c>
      <c r="P106" s="9">
        <v>1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1</v>
      </c>
      <c r="Z106" s="9">
        <v>1</v>
      </c>
      <c r="AA106" s="9">
        <v>0</v>
      </c>
      <c r="AB106" s="9">
        <v>1</v>
      </c>
      <c r="AC106" s="9">
        <v>1</v>
      </c>
      <c r="AD106" s="9">
        <v>0</v>
      </c>
      <c r="AE106" s="9">
        <v>1</v>
      </c>
      <c r="AF106" s="9">
        <v>0</v>
      </c>
      <c r="AG106" s="9">
        <v>0</v>
      </c>
      <c r="AH106" s="9">
        <v>25</v>
      </c>
      <c r="AI106" s="11">
        <v>1.6</v>
      </c>
      <c r="AJ106" s="9">
        <v>116</v>
      </c>
      <c r="AK106" s="9">
        <v>46</v>
      </c>
      <c r="AL106" s="5">
        <f t="shared" si="73"/>
        <v>69.333333333333329</v>
      </c>
      <c r="AM106" s="9">
        <v>90</v>
      </c>
      <c r="AN106" s="9">
        <v>3</v>
      </c>
      <c r="AO106" s="9">
        <v>20</v>
      </c>
      <c r="AP106" s="9">
        <v>44</v>
      </c>
      <c r="AQ106" s="9">
        <v>25</v>
      </c>
      <c r="AR106" s="9">
        <v>31</v>
      </c>
      <c r="AS106" s="1">
        <f t="shared" si="57"/>
        <v>19</v>
      </c>
      <c r="AT106" s="7">
        <f t="shared" si="58"/>
        <v>0.95</v>
      </c>
      <c r="AU106" s="9">
        <v>27</v>
      </c>
      <c r="AV106" s="4">
        <v>1.968</v>
      </c>
      <c r="AW106" s="9">
        <v>1.23</v>
      </c>
      <c r="AX106" s="19">
        <f t="shared" si="74"/>
        <v>0.18909090909090906</v>
      </c>
      <c r="AY106" s="7">
        <f t="shared" si="62"/>
        <v>2.0325203252032522</v>
      </c>
      <c r="AZ106" s="7">
        <f t="shared" si="63"/>
        <v>260.16260162601628</v>
      </c>
      <c r="BA106" s="7">
        <f t="shared" si="75"/>
        <v>3208.6720867208669</v>
      </c>
      <c r="BB106" s="7">
        <f t="shared" si="64"/>
        <v>21.866666666666667</v>
      </c>
      <c r="BC106" s="7">
        <f t="shared" si="65"/>
        <v>13.666666666666666</v>
      </c>
      <c r="BD106" s="7">
        <f t="shared" si="76"/>
        <v>7.8683555555555538</v>
      </c>
      <c r="BE106" s="7">
        <f t="shared" si="67"/>
        <v>2.0445333333333329</v>
      </c>
      <c r="BF106" s="19"/>
      <c r="BG106" s="19">
        <f t="shared" si="68"/>
        <v>1.4176829268292683</v>
      </c>
      <c r="BH106" s="19">
        <f t="shared" si="59"/>
        <v>2.0121951219512195</v>
      </c>
      <c r="BI106" s="19">
        <f t="shared" si="60"/>
        <v>1.1508771929824562</v>
      </c>
      <c r="BJ106" s="19">
        <f t="shared" si="69"/>
        <v>0.7407407407407407</v>
      </c>
      <c r="BK106" s="19"/>
      <c r="BL106" s="12">
        <v>0</v>
      </c>
      <c r="BM106" s="12"/>
      <c r="BN106" s="12"/>
      <c r="BO106" s="12"/>
      <c r="BP106" s="12"/>
      <c r="BQ106" s="9">
        <v>1</v>
      </c>
      <c r="BR106" s="9">
        <v>0</v>
      </c>
      <c r="BS106" s="9">
        <v>40</v>
      </c>
      <c r="BT106" s="9"/>
      <c r="BU106" s="9"/>
      <c r="BV106" s="9"/>
      <c r="BW106" s="9">
        <v>4.9000000000000004</v>
      </c>
      <c r="BY106" s="9">
        <v>1</v>
      </c>
      <c r="BZ106" s="9">
        <v>0</v>
      </c>
      <c r="CA106" s="9">
        <v>136</v>
      </c>
      <c r="CB106" s="9">
        <v>49</v>
      </c>
      <c r="CC106" s="11">
        <v>2</v>
      </c>
      <c r="CD106" s="29">
        <v>25</v>
      </c>
      <c r="CE106" s="13"/>
      <c r="CF106" s="13"/>
      <c r="CG106" s="9">
        <v>4992</v>
      </c>
      <c r="CH106" s="9">
        <v>1</v>
      </c>
      <c r="CI106" s="9">
        <v>3</v>
      </c>
      <c r="CJ106" s="12">
        <v>1145.3125</v>
      </c>
      <c r="CK106" s="19">
        <f t="shared" si="70"/>
        <v>7.0434328045150707</v>
      </c>
      <c r="CL106" s="19">
        <f t="shared" si="55"/>
        <v>45.8125</v>
      </c>
      <c r="CM106" s="12"/>
      <c r="CN106" s="31"/>
      <c r="CP106" s="36">
        <v>40645</v>
      </c>
      <c r="CQ106" s="38"/>
      <c r="CR106" s="38"/>
      <c r="CS106" s="36"/>
      <c r="CT106" s="22"/>
      <c r="CU106" s="36">
        <v>44274</v>
      </c>
      <c r="CV106" s="42">
        <v>40904</v>
      </c>
      <c r="CW106" s="1">
        <f t="shared" si="72"/>
        <v>259</v>
      </c>
      <c r="CX106" s="3">
        <v>1</v>
      </c>
      <c r="CY106" s="40">
        <v>40904</v>
      </c>
      <c r="CZ106" s="3">
        <f>(CY106-CP106)</f>
        <v>259</v>
      </c>
      <c r="DA106" s="3">
        <v>1</v>
      </c>
      <c r="DB106" s="3">
        <v>259</v>
      </c>
      <c r="DC106" s="3">
        <v>0</v>
      </c>
      <c r="DD106" s="10" t="s">
        <v>141</v>
      </c>
      <c r="DE106" s="10"/>
      <c r="DF106" s="10"/>
    </row>
    <row r="107" spans="1:117" s="14" customFormat="1" x14ac:dyDescent="0.25">
      <c r="A107" t="s">
        <v>111</v>
      </c>
      <c r="B107"/>
      <c r="C107" s="1" t="s">
        <v>16</v>
      </c>
      <c r="D107" s="1" t="s">
        <v>19</v>
      </c>
      <c r="E107" t="s">
        <v>54</v>
      </c>
      <c r="F107" s="1" t="s">
        <v>24</v>
      </c>
      <c r="G107" s="1" t="s">
        <v>26</v>
      </c>
      <c r="H107" s="1" t="s">
        <v>97</v>
      </c>
      <c r="I107" s="1" t="s">
        <v>55</v>
      </c>
      <c r="J107" s="1" t="s">
        <v>28</v>
      </c>
      <c r="K107" s="1" t="s">
        <v>22</v>
      </c>
      <c r="L107" s="1" t="s">
        <v>22</v>
      </c>
      <c r="M107" s="1" t="s">
        <v>22</v>
      </c>
      <c r="N107" s="1" t="s">
        <v>22</v>
      </c>
      <c r="O107" s="1" t="s">
        <v>22</v>
      </c>
      <c r="P107" s="1" t="s">
        <v>22</v>
      </c>
      <c r="Q107" s="1" t="s">
        <v>54</v>
      </c>
      <c r="R107" s="1" t="s">
        <v>22</v>
      </c>
      <c r="S107" s="1" t="s">
        <v>22</v>
      </c>
      <c r="T107" s="1" t="s">
        <v>22</v>
      </c>
      <c r="U107" s="1"/>
      <c r="V107" s="1" t="s">
        <v>22</v>
      </c>
      <c r="W107" s="1" t="s">
        <v>22</v>
      </c>
      <c r="X107" s="1" t="s">
        <v>22</v>
      </c>
      <c r="Y107" s="1" t="s">
        <v>22</v>
      </c>
      <c r="Z107" s="1" t="s">
        <v>40</v>
      </c>
      <c r="AA107" s="1" t="s">
        <v>22</v>
      </c>
      <c r="AB107" s="1" t="s">
        <v>22</v>
      </c>
      <c r="AC107" s="1" t="s">
        <v>22</v>
      </c>
      <c r="AD107" s="1" t="s">
        <v>22</v>
      </c>
      <c r="AE107" s="1" t="s">
        <v>22</v>
      </c>
      <c r="AF107" s="1" t="s">
        <v>22</v>
      </c>
      <c r="AG107" s="1" t="s">
        <v>45</v>
      </c>
      <c r="AH107" s="1"/>
      <c r="AI107" s="19"/>
      <c r="AJ107" s="1"/>
      <c r="AK107" s="1"/>
      <c r="AL107" s="20"/>
      <c r="AM107" s="1"/>
      <c r="AN107" s="1" t="s">
        <v>56</v>
      </c>
      <c r="AO107" s="1"/>
      <c r="AP107" s="1"/>
      <c r="AQ107" s="1"/>
      <c r="AR107" s="1"/>
      <c r="AS107" s="1"/>
      <c r="AT107" s="7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7"/>
      <c r="BF107" s="1"/>
      <c r="BG107" s="1"/>
      <c r="BH107" s="1"/>
      <c r="BI107" s="1"/>
      <c r="BJ107" s="1"/>
      <c r="BK107" s="1"/>
      <c r="BL107" s="1" t="s">
        <v>22</v>
      </c>
      <c r="BM107" s="7"/>
      <c r="BN107" s="20"/>
      <c r="BO107" s="1"/>
      <c r="BP107" s="1" t="s">
        <v>22</v>
      </c>
      <c r="BQ107" s="1" t="s">
        <v>22</v>
      </c>
      <c r="BR107" s="1" t="s">
        <v>100</v>
      </c>
      <c r="BS107" s="1"/>
      <c r="BT107" s="1"/>
      <c r="BU107" s="1"/>
      <c r="BV107" s="1"/>
      <c r="BW107" s="1"/>
      <c r="BX107" s="1"/>
      <c r="BY107" s="1" t="s">
        <v>97</v>
      </c>
      <c r="BZ107" s="1" t="s">
        <v>97</v>
      </c>
      <c r="CA107" s="1"/>
      <c r="CB107" s="1"/>
      <c r="CC107" s="19"/>
      <c r="CD107" s="27"/>
      <c r="CE107" s="7"/>
      <c r="CF107" s="7"/>
      <c r="CG107" s="1"/>
      <c r="CH107" s="1"/>
      <c r="CI107" s="1"/>
      <c r="CJ107" s="26"/>
      <c r="CK107" s="32"/>
      <c r="CL107" s="32"/>
      <c r="CM107" s="20"/>
      <c r="CN107" s="33"/>
      <c r="CO107"/>
      <c r="CP107" s="1"/>
      <c r="CQ107" s="1"/>
      <c r="CR107" s="1"/>
      <c r="CS107" s="1"/>
      <c r="CT107" s="20"/>
      <c r="CU107" s="1"/>
      <c r="CV107" s="1"/>
      <c r="CW107" s="1"/>
      <c r="CX107" s="1"/>
      <c r="CY107" s="1"/>
      <c r="CZ107" s="1"/>
      <c r="DA107" s="1" t="s">
        <v>22</v>
      </c>
      <c r="DB107" s="1"/>
      <c r="DC107" s="1" t="s">
        <v>161</v>
      </c>
      <c r="DD107"/>
      <c r="DE107"/>
      <c r="DF107"/>
      <c r="DG107"/>
      <c r="DH107"/>
      <c r="DI107"/>
      <c r="DJ107"/>
      <c r="DK107"/>
      <c r="DL107"/>
      <c r="DM107"/>
    </row>
    <row r="108" spans="1:117" x14ac:dyDescent="0.25">
      <c r="A108" t="s">
        <v>112</v>
      </c>
      <c r="B108"/>
      <c r="C108" s="1" t="s">
        <v>17</v>
      </c>
      <c r="D108" s="1" t="s">
        <v>20</v>
      </c>
      <c r="E108" t="s">
        <v>53</v>
      </c>
      <c r="F108" s="1" t="s">
        <v>25</v>
      </c>
      <c r="G108" s="1" t="s">
        <v>27</v>
      </c>
      <c r="H108" s="1" t="s">
        <v>108</v>
      </c>
      <c r="I108" s="1" t="s">
        <v>57</v>
      </c>
      <c r="J108" s="1" t="s">
        <v>29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23</v>
      </c>
      <c r="Q108" s="1" t="s">
        <v>53</v>
      </c>
      <c r="R108" s="1" t="s">
        <v>23</v>
      </c>
      <c r="S108" s="1" t="s">
        <v>23</v>
      </c>
      <c r="T108" s="1" t="s">
        <v>23</v>
      </c>
      <c r="V108" s="1" t="s">
        <v>23</v>
      </c>
      <c r="W108" s="1" t="s">
        <v>23</v>
      </c>
      <c r="X108" s="1" t="s">
        <v>23</v>
      </c>
      <c r="Y108" s="1" t="s">
        <v>23</v>
      </c>
      <c r="Z108" s="1" t="s">
        <v>41</v>
      </c>
      <c r="AA108" s="1" t="s">
        <v>23</v>
      </c>
      <c r="AB108" s="1" t="s">
        <v>23</v>
      </c>
      <c r="AC108" s="1" t="s">
        <v>23</v>
      </c>
      <c r="AD108" s="1" t="s">
        <v>23</v>
      </c>
      <c r="AE108" s="1" t="s">
        <v>23</v>
      </c>
      <c r="AF108" s="1" t="s">
        <v>23</v>
      </c>
      <c r="AG108" s="1" t="s">
        <v>46</v>
      </c>
      <c r="AI108" s="19"/>
      <c r="AL108" s="20"/>
      <c r="AN108" s="1" t="s">
        <v>81</v>
      </c>
      <c r="AT108" s="7"/>
      <c r="BA108" s="20"/>
      <c r="BB108" s="20"/>
      <c r="BC108" s="20"/>
      <c r="BE108" s="7"/>
      <c r="BL108" s="1" t="s">
        <v>23</v>
      </c>
      <c r="BP108" s="1" t="s">
        <v>23</v>
      </c>
      <c r="BQ108" s="1" t="s">
        <v>23</v>
      </c>
      <c r="BR108" s="1" t="s">
        <v>101</v>
      </c>
      <c r="BT108" s="1"/>
      <c r="BU108" s="1"/>
      <c r="BV108" s="1"/>
      <c r="BY108" s="1" t="s">
        <v>108</v>
      </c>
      <c r="BZ108" s="1" t="s">
        <v>108</v>
      </c>
      <c r="CK108" s="33"/>
      <c r="CL108" s="33"/>
      <c r="CM108" s="26"/>
      <c r="CN108" s="33"/>
      <c r="CO108"/>
      <c r="DA108" s="1" t="s">
        <v>23</v>
      </c>
      <c r="DC108" s="1" t="s">
        <v>162</v>
      </c>
      <c r="DD108"/>
    </row>
    <row r="109" spans="1:117" x14ac:dyDescent="0.25">
      <c r="A109" s="23"/>
      <c r="B109" s="10"/>
      <c r="C109" s="1" t="s">
        <v>18</v>
      </c>
      <c r="D109" s="10"/>
      <c r="E109" s="10"/>
      <c r="F109" s="10"/>
      <c r="G109" s="10"/>
      <c r="H109" s="10"/>
      <c r="I109" s="3"/>
      <c r="J109" s="1" t="s">
        <v>30</v>
      </c>
      <c r="K109" s="10"/>
      <c r="L109" s="3"/>
      <c r="M109" s="10"/>
      <c r="N109" s="10"/>
      <c r="O109" s="10"/>
      <c r="P109" s="10"/>
      <c r="Q109" s="3"/>
      <c r="R109" s="3"/>
      <c r="S109" s="3"/>
      <c r="T109" s="10"/>
      <c r="U109" s="10"/>
      <c r="V109" s="10"/>
      <c r="W109" s="3"/>
      <c r="X109" s="3"/>
      <c r="Y109" s="3"/>
      <c r="Z109" s="1" t="s">
        <v>42</v>
      </c>
      <c r="AA109" s="3"/>
      <c r="AB109" s="3"/>
      <c r="AC109" s="3"/>
      <c r="AD109" s="3"/>
      <c r="AE109" s="3"/>
      <c r="AF109" s="3"/>
      <c r="AG109" s="1" t="s">
        <v>47</v>
      </c>
      <c r="AH109" s="3"/>
      <c r="AI109" s="4"/>
      <c r="AJ109" s="3"/>
      <c r="AK109" s="3"/>
      <c r="AL109" s="5"/>
      <c r="AM109" s="3"/>
      <c r="AN109" s="1" t="s">
        <v>58</v>
      </c>
      <c r="AO109" s="3"/>
      <c r="AP109" s="3"/>
      <c r="AQ109" s="3"/>
      <c r="AR109" s="3"/>
      <c r="AS109" s="3"/>
      <c r="AT109" s="8"/>
      <c r="AU109" s="3"/>
      <c r="AV109" s="3"/>
      <c r="AW109" s="3"/>
      <c r="AX109" s="3"/>
      <c r="AY109" s="3"/>
      <c r="AZ109" s="8"/>
      <c r="BA109" s="3"/>
      <c r="BB109" s="3"/>
      <c r="BC109" s="3"/>
      <c r="BD109" s="10"/>
      <c r="BE109" s="8"/>
      <c r="BF109" s="3"/>
      <c r="BG109" s="3"/>
      <c r="BH109" s="3"/>
      <c r="BI109" s="3"/>
      <c r="BJ109" s="3"/>
      <c r="BK109" s="3"/>
      <c r="BL109" s="5"/>
      <c r="BM109" s="8"/>
      <c r="BN109" s="5"/>
      <c r="BO109" s="10"/>
      <c r="BP109" s="10"/>
      <c r="BQ109" s="3"/>
      <c r="BR109" s="3"/>
      <c r="BS109" s="3"/>
      <c r="BT109" s="3"/>
      <c r="BU109" s="3"/>
      <c r="BV109" s="3"/>
      <c r="BW109" s="3"/>
      <c r="BX109" s="10"/>
      <c r="BY109" s="1" t="s">
        <v>109</v>
      </c>
      <c r="BZ109" s="3"/>
      <c r="CA109" s="3"/>
      <c r="CB109" s="3"/>
      <c r="CC109" s="4"/>
      <c r="CD109" s="28"/>
      <c r="CE109" s="8"/>
      <c r="CF109" s="8"/>
      <c r="CG109" s="3"/>
      <c r="CH109" s="3"/>
      <c r="CI109" s="3"/>
      <c r="CJ109" s="48"/>
      <c r="CK109" s="31"/>
      <c r="CL109" s="31"/>
      <c r="CM109" s="5">
        <f>QUARTILE(CM2:CM105,1)</f>
        <v>920.68171595560216</v>
      </c>
      <c r="CN109" s="34"/>
      <c r="CO109" s="10"/>
      <c r="CP109" s="3"/>
      <c r="CQ109" s="3"/>
      <c r="CR109" s="3"/>
      <c r="CS109" s="3"/>
      <c r="CT109" s="5"/>
      <c r="CU109" s="3"/>
      <c r="CV109" s="3"/>
      <c r="CW109" s="3"/>
      <c r="CX109" s="3"/>
      <c r="CY109" s="3"/>
      <c r="CZ109" s="3"/>
      <c r="DA109" s="3"/>
      <c r="DB109" s="3"/>
      <c r="DC109" s="3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</row>
    <row r="110" spans="1:117" x14ac:dyDescent="0.25">
      <c r="A110" s="23"/>
      <c r="B110" s="10"/>
      <c r="C110" s="1" t="s">
        <v>21</v>
      </c>
      <c r="D110" s="10"/>
      <c r="E110" s="10"/>
      <c r="F110" s="10"/>
      <c r="G110" s="10"/>
      <c r="H110" s="10"/>
      <c r="I110" s="3"/>
      <c r="J110" s="1" t="s">
        <v>31</v>
      </c>
      <c r="K110" s="10"/>
      <c r="L110" s="3"/>
      <c r="M110" s="10"/>
      <c r="N110" s="10"/>
      <c r="O110" s="10"/>
      <c r="P110" s="10"/>
      <c r="Q110" s="3"/>
      <c r="R110" s="3"/>
      <c r="S110" s="3"/>
      <c r="T110" s="10"/>
      <c r="U110" s="10"/>
      <c r="V110" s="10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4"/>
      <c r="AJ110" s="3"/>
      <c r="AK110" s="3"/>
      <c r="AL110" s="5"/>
      <c r="AM110" s="3"/>
      <c r="AN110" s="3"/>
      <c r="AO110" s="3"/>
      <c r="AP110" s="3"/>
      <c r="AQ110" s="3"/>
      <c r="AR110" s="3"/>
      <c r="AS110" s="3"/>
      <c r="AT110" s="8"/>
      <c r="AU110" s="3"/>
      <c r="AV110" s="3"/>
      <c r="AW110" s="3"/>
      <c r="AX110" s="3"/>
      <c r="AY110" s="3"/>
      <c r="AZ110" s="8"/>
      <c r="BA110" s="3"/>
      <c r="BB110" s="3"/>
      <c r="BC110" s="3"/>
      <c r="BD110" s="10"/>
      <c r="BE110" s="8"/>
      <c r="BF110" s="3"/>
      <c r="BG110" s="3"/>
      <c r="BH110" s="3"/>
      <c r="BI110" s="3"/>
      <c r="BJ110" s="3"/>
      <c r="BK110" s="3"/>
      <c r="BL110" s="5"/>
      <c r="BM110" s="8"/>
      <c r="BN110" s="5"/>
      <c r="BO110" s="3"/>
      <c r="BP110" s="3"/>
      <c r="BQ110" s="3"/>
      <c r="BR110" s="3"/>
      <c r="BS110" s="3"/>
      <c r="BT110" s="3"/>
      <c r="BU110" s="3"/>
      <c r="BV110" s="3"/>
      <c r="BW110" s="3"/>
      <c r="BX110" s="10"/>
      <c r="BY110" s="3"/>
      <c r="BZ110" s="3"/>
      <c r="CA110" s="3"/>
      <c r="CB110" s="3"/>
      <c r="CC110" s="4"/>
      <c r="CD110" s="28"/>
      <c r="CE110" s="8"/>
      <c r="CF110" s="8"/>
      <c r="CG110" s="3"/>
      <c r="CH110" s="3"/>
      <c r="CI110" s="3"/>
      <c r="CJ110" s="14"/>
      <c r="CK110" s="31"/>
      <c r="CL110" s="31"/>
      <c r="CM110" s="5">
        <f>QUARTILE(CM2:CM105,2)</f>
        <v>1322.58222</v>
      </c>
      <c r="CN110" s="34"/>
      <c r="CO110" s="10"/>
      <c r="CU110" s="3"/>
      <c r="CV110" s="3"/>
      <c r="DD110"/>
      <c r="DG110" s="10"/>
      <c r="DH110" s="10"/>
      <c r="DI110" s="10"/>
      <c r="DJ110" s="10"/>
      <c r="DK110" s="10"/>
      <c r="DL110" s="10"/>
      <c r="DM110" s="10"/>
    </row>
    <row r="111" spans="1:117" x14ac:dyDescent="0.25">
      <c r="A111"/>
      <c r="B111"/>
      <c r="D111"/>
      <c r="E111"/>
      <c r="G111"/>
      <c r="H111"/>
      <c r="K111"/>
      <c r="M111"/>
      <c r="N111"/>
      <c r="T111"/>
      <c r="U111"/>
      <c r="V111"/>
      <c r="AI111" s="19"/>
      <c r="AL111" s="20"/>
      <c r="AU111" s="7"/>
      <c r="BE111" s="20"/>
      <c r="BM111" s="7"/>
      <c r="BO111" s="7"/>
      <c r="BP111" s="7"/>
      <c r="BT111" s="1"/>
      <c r="BU111" s="1"/>
      <c r="BV111" s="1"/>
      <c r="CJ111" s="7"/>
      <c r="CM111" s="43">
        <f>QUARTILE(CM2:CM105,3)</f>
        <v>1939.6502665187863</v>
      </c>
      <c r="CN111" s="33"/>
      <c r="CO111"/>
      <c r="DD111"/>
    </row>
    <row r="112" spans="1:117" x14ac:dyDescent="0.25">
      <c r="A112"/>
      <c r="B112"/>
      <c r="D112"/>
      <c r="E112"/>
      <c r="F112"/>
      <c r="G112"/>
      <c r="H112"/>
      <c r="K112"/>
      <c r="M112"/>
      <c r="N112"/>
      <c r="O112"/>
      <c r="P112"/>
      <c r="T112"/>
      <c r="U112"/>
      <c r="V112"/>
      <c r="AI112" s="19"/>
      <c r="AL112" s="20"/>
      <c r="AY112" s="7"/>
      <c r="BE112" s="20"/>
      <c r="BM112" s="20"/>
      <c r="BO112" s="7"/>
      <c r="BP112" s="7"/>
      <c r="BT112" s="1"/>
      <c r="BU112" s="1"/>
      <c r="BV112" s="1"/>
      <c r="CG112" s="7"/>
      <c r="CH112" s="7"/>
      <c r="CI112" s="7"/>
      <c r="CM112" s="17"/>
      <c r="CN112" s="33"/>
      <c r="CO112"/>
      <c r="CP112" s="3"/>
      <c r="CQ112" s="3"/>
      <c r="CR112" s="3"/>
      <c r="CS112" s="3"/>
      <c r="CT112" s="5"/>
      <c r="DD112"/>
    </row>
    <row r="113" spans="1:117" x14ac:dyDescent="0.25">
      <c r="A113"/>
      <c r="B113"/>
      <c r="C113"/>
      <c r="D113"/>
      <c r="E113"/>
      <c r="F113"/>
      <c r="G113"/>
      <c r="H113"/>
      <c r="K113"/>
      <c r="M113"/>
      <c r="N113"/>
      <c r="O113"/>
      <c r="P113"/>
      <c r="Q113"/>
      <c r="R113"/>
      <c r="T113"/>
      <c r="U113"/>
      <c r="V113"/>
      <c r="W113"/>
      <c r="AL113" s="19"/>
      <c r="AO113" s="20"/>
      <c r="AR113" s="21"/>
      <c r="AW113" s="7"/>
      <c r="AX113" s="7"/>
      <c r="BF113" s="7"/>
      <c r="BP113" s="1"/>
      <c r="BR113" s="20"/>
      <c r="BS113" s="20"/>
      <c r="CN113" s="33"/>
      <c r="CO113" s="10"/>
      <c r="DD113"/>
    </row>
    <row r="114" spans="1:117" x14ac:dyDescent="0.25">
      <c r="A114"/>
      <c r="B114"/>
      <c r="C114"/>
      <c r="D114"/>
      <c r="E114"/>
      <c r="F114"/>
      <c r="G114"/>
      <c r="H114"/>
      <c r="K114"/>
      <c r="L114"/>
      <c r="M114"/>
      <c r="N114"/>
      <c r="O114"/>
      <c r="P114"/>
      <c r="Q114"/>
      <c r="R114"/>
      <c r="S114"/>
      <c r="T114"/>
      <c r="U114"/>
      <c r="V114"/>
      <c r="W114"/>
      <c r="AM114" s="19"/>
      <c r="AS114" s="21"/>
      <c r="BC114" s="7"/>
      <c r="BP114" s="1"/>
      <c r="BQ114" s="20"/>
      <c r="BR114" s="20"/>
      <c r="BS114" s="7"/>
      <c r="BV114" s="1"/>
      <c r="CN114" s="34"/>
      <c r="CO114" s="10"/>
      <c r="CP114" s="3"/>
      <c r="CQ114" s="3"/>
      <c r="CR114" s="3"/>
      <c r="CS114" s="3"/>
      <c r="CT114" s="5"/>
      <c r="CW114" s="5"/>
      <c r="CX114" s="3"/>
      <c r="CY114" s="3"/>
      <c r="CZ114" s="3"/>
      <c r="DA114" s="3"/>
      <c r="DB114" s="3"/>
      <c r="DC114" s="3"/>
      <c r="DD114" s="10"/>
      <c r="DE114" s="10"/>
      <c r="DF114" s="10"/>
    </row>
    <row r="115" spans="1:117" s="10" customFormat="1" x14ac:dyDescent="0.25">
      <c r="A115" s="23"/>
      <c r="I115" s="3"/>
      <c r="J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4"/>
      <c r="AN115" s="3"/>
      <c r="AO115" s="3"/>
      <c r="AP115" s="3"/>
      <c r="AQ115" s="3"/>
      <c r="AR115" s="3"/>
      <c r="AS115" s="6"/>
      <c r="AT115" s="3"/>
      <c r="AU115" s="3"/>
      <c r="AV115" s="3"/>
      <c r="AW115" s="3"/>
      <c r="AX115" s="3"/>
      <c r="AY115" s="3"/>
      <c r="AZ115" s="3"/>
      <c r="BD115" s="8"/>
      <c r="BE115" s="3"/>
      <c r="BF115" s="3"/>
      <c r="BG115" s="3"/>
      <c r="BH115" s="3"/>
      <c r="BI115" s="3"/>
      <c r="BJ115" s="3"/>
      <c r="BK115" s="3"/>
      <c r="BL115" s="5"/>
      <c r="BM115" s="3"/>
      <c r="BN115" s="5"/>
      <c r="BO115" s="3"/>
      <c r="BP115" s="3"/>
      <c r="BQ115" s="3"/>
      <c r="BR115" s="5"/>
      <c r="BS115" s="5"/>
      <c r="BT115" s="7"/>
      <c r="BU115" s="8"/>
      <c r="BV115" s="8"/>
      <c r="BW115" s="3"/>
      <c r="BX115" s="3"/>
      <c r="BY115" s="3"/>
      <c r="BZ115" s="3"/>
      <c r="CA115" s="3"/>
      <c r="CB115" s="3"/>
      <c r="CC115" s="4"/>
      <c r="CD115" s="28"/>
      <c r="CE115" s="3"/>
      <c r="CF115" s="3"/>
      <c r="CG115" s="3"/>
      <c r="CH115" s="3"/>
      <c r="CI115" s="3"/>
      <c r="CJ115" s="3"/>
      <c r="CK115" s="4"/>
      <c r="CL115" s="4"/>
      <c r="CM115" s="3"/>
      <c r="CN115" s="34"/>
      <c r="CP115" s="5"/>
      <c r="CQ115" s="5"/>
      <c r="CR115" s="5"/>
      <c r="CS115" s="5"/>
      <c r="CT115" s="5"/>
      <c r="CU115" s="5"/>
      <c r="CV115" s="5"/>
      <c r="CW115" s="3"/>
      <c r="CX115" s="3"/>
      <c r="CY115" s="3"/>
      <c r="CZ115" s="3"/>
      <c r="DA115" s="3"/>
      <c r="DB115" s="3"/>
      <c r="DC115" s="3"/>
    </row>
    <row r="116" spans="1:117" s="10" customFormat="1" x14ac:dyDescent="0.25">
      <c r="A116" s="23"/>
      <c r="I116" s="3"/>
      <c r="J116" s="3"/>
      <c r="P116" s="14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/>
      <c r="AI116" s="3"/>
      <c r="AJ116" s="3"/>
      <c r="AK116" s="3"/>
      <c r="AL116" s="3"/>
      <c r="AM116" s="3"/>
      <c r="AN116" s="4"/>
      <c r="AO116" s="3"/>
      <c r="AP116" s="5"/>
      <c r="AQ116" s="3"/>
      <c r="AR116" s="3"/>
      <c r="AS116" s="3"/>
      <c r="AT116" s="6"/>
      <c r="AU116" s="3"/>
      <c r="AV116" s="3"/>
      <c r="AW116" s="3"/>
      <c r="AX116" s="3"/>
      <c r="AY116" s="3"/>
      <c r="AZ116" s="3"/>
      <c r="BA116" s="3"/>
      <c r="BB116" s="3"/>
      <c r="BC116" s="8"/>
      <c r="BD116" s="3"/>
      <c r="BE116" s="3"/>
      <c r="BF116" s="3"/>
      <c r="BG116" s="3"/>
      <c r="BH116" s="3"/>
      <c r="BI116" s="3"/>
      <c r="BJ116" s="3"/>
      <c r="BK116" s="3"/>
      <c r="BL116" s="5"/>
      <c r="BM116" s="3"/>
      <c r="BN116" s="5"/>
      <c r="BO116" s="3"/>
      <c r="BP116" s="3"/>
      <c r="BQ116" s="5"/>
      <c r="BR116" s="7"/>
      <c r="BS116" s="8"/>
      <c r="BT116" s="8"/>
      <c r="BU116" s="3"/>
      <c r="BV116" s="3"/>
      <c r="BW116" s="3"/>
      <c r="BX116" s="3"/>
      <c r="BY116" s="3"/>
      <c r="BZ116" s="3"/>
      <c r="CA116" s="3"/>
      <c r="CB116" s="3"/>
      <c r="CC116" s="4"/>
      <c r="CD116" s="28"/>
      <c r="CE116" s="3"/>
      <c r="CF116" s="3"/>
      <c r="CG116" s="3"/>
      <c r="CH116" s="3"/>
      <c r="CI116" s="3"/>
      <c r="CJ116" s="3"/>
      <c r="CK116" s="4"/>
      <c r="CL116" s="4"/>
      <c r="CM116" s="3"/>
      <c r="CN116" s="34"/>
      <c r="CO116" s="24"/>
      <c r="CP116" s="1"/>
      <c r="CQ116" s="1"/>
      <c r="CR116" s="1"/>
      <c r="CS116" s="1"/>
      <c r="CT116" s="20"/>
      <c r="CU116" s="3"/>
      <c r="CV116" s="3"/>
      <c r="CW116" s="1"/>
      <c r="CX116" s="1"/>
      <c r="CY116" s="1"/>
      <c r="CZ116" s="1"/>
      <c r="DA116" s="1"/>
      <c r="DB116" s="1"/>
      <c r="DC116" s="1"/>
      <c r="DD116"/>
      <c r="DE116"/>
      <c r="DF116"/>
    </row>
    <row r="117" spans="1:11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L117" s="22"/>
      <c r="BM117"/>
      <c r="BN117" s="22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 s="33"/>
      <c r="CD117" s="30"/>
      <c r="CE117"/>
      <c r="CF117"/>
      <c r="CG117"/>
      <c r="CH117"/>
      <c r="CI117"/>
      <c r="CM117"/>
      <c r="CN117" s="33"/>
      <c r="CO117"/>
      <c r="DD117"/>
    </row>
    <row r="118" spans="1:11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L118" s="22"/>
      <c r="BM118"/>
      <c r="BN118" s="22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 s="33"/>
      <c r="CD118" s="30"/>
      <c r="CE118"/>
      <c r="CF118"/>
      <c r="CG118"/>
      <c r="CH118"/>
      <c r="CI118"/>
      <c r="CM118"/>
      <c r="CN118" s="33"/>
      <c r="CO118"/>
      <c r="DE118" s="1"/>
      <c r="DF118" s="1"/>
    </row>
    <row r="119" spans="1:117" x14ac:dyDescent="0.25">
      <c r="BP119" s="1"/>
      <c r="BT119" s="1"/>
      <c r="BU119" s="1"/>
      <c r="BV119" s="1"/>
      <c r="BW119" s="19"/>
      <c r="BZ119" s="7"/>
      <c r="DE119" s="1"/>
      <c r="DF119" s="1"/>
      <c r="DG119" s="1"/>
      <c r="DH119" s="1"/>
      <c r="DI119" s="1"/>
      <c r="DJ119" s="1"/>
    </row>
    <row r="120" spans="1:117" x14ac:dyDescent="0.25">
      <c r="BP120" s="1"/>
      <c r="BT120" s="1"/>
      <c r="BU120" s="1"/>
      <c r="BV120" s="1"/>
      <c r="BY120" s="19"/>
      <c r="CA120" s="7"/>
      <c r="CB120" s="7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BP121" s="1"/>
      <c r="BT121" s="1"/>
      <c r="BU121" s="1"/>
      <c r="BV121" s="1"/>
      <c r="BY121" s="19"/>
      <c r="CA121" s="7"/>
      <c r="CB121" s="7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BP122" s="1"/>
      <c r="BT122" s="1"/>
      <c r="BU122" s="1"/>
      <c r="BV122" s="1"/>
      <c r="BY122" s="19"/>
      <c r="CA122" s="7"/>
      <c r="CB122" s="7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BP123" s="1"/>
      <c r="BS123" s="19"/>
      <c r="BT123" s="1"/>
      <c r="BU123" s="1"/>
      <c r="BV123" s="1"/>
      <c r="BX123" s="7"/>
      <c r="BY123" s="7"/>
    </row>
  </sheetData>
  <sortState xmlns:xlrd2="http://schemas.microsoft.com/office/spreadsheetml/2017/richdata2" ref="A2:DM132">
    <sortCondition ref="A2:A13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97288-19C6-4D46-A3E0-842C216426AA}">
  <dimension ref="A1:DL145"/>
  <sheetViews>
    <sheetView topLeftCell="CZ1" workbookViewId="0">
      <pane xSplit="27255" ySplit="660" topLeftCell="CJ103" activePane="bottomLeft"/>
      <selection activeCell="CD120" sqref="CD120"/>
      <selection pane="topRight" activeCell="CL1" sqref="CL1:CL1048576"/>
      <selection pane="bottomLeft" activeCell="CZ141" sqref="CZ141"/>
      <selection pane="bottomRight" activeCell="DB121" sqref="DB121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89" width="39.140625" style="19" customWidth="1"/>
    <col min="90" max="90" width="37" style="1" customWidth="1"/>
    <col min="91" max="91" width="30.42578125" style="19" customWidth="1"/>
    <col min="92" max="92" width="11.85546875" style="1" customWidth="1"/>
    <col min="93" max="96" width="19.28515625" style="1" customWidth="1"/>
    <col min="97" max="97" width="19.28515625" style="20" customWidth="1"/>
    <col min="98" max="98" width="26.85546875" style="1" customWidth="1"/>
    <col min="99" max="99" width="35.140625" style="1" customWidth="1"/>
    <col min="100" max="100" width="20.140625" style="1" customWidth="1"/>
    <col min="101" max="101" width="30.140625" style="1" customWidth="1"/>
    <col min="102" max="106" width="22.42578125" style="1" customWidth="1"/>
    <col min="107" max="107" width="73.7109375" style="1" customWidth="1"/>
  </cols>
  <sheetData>
    <row r="1" spans="1:116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20" t="s">
        <v>71</v>
      </c>
      <c r="CM1" s="19" t="s">
        <v>123</v>
      </c>
      <c r="CN1" s="22"/>
      <c r="CO1" s="1" t="s">
        <v>124</v>
      </c>
      <c r="CP1" s="1" t="s">
        <v>152</v>
      </c>
      <c r="CQ1" s="1" t="s">
        <v>125</v>
      </c>
      <c r="CR1" s="1" t="s">
        <v>151</v>
      </c>
      <c r="CS1" s="20" t="s">
        <v>125</v>
      </c>
      <c r="CT1" s="1" t="s">
        <v>127</v>
      </c>
      <c r="CU1" s="1" t="s">
        <v>138</v>
      </c>
      <c r="CV1" s="1" t="s">
        <v>125</v>
      </c>
      <c r="CW1" s="1" t="s">
        <v>131</v>
      </c>
      <c r="CX1" s="1" t="s">
        <v>126</v>
      </c>
      <c r="CY1" s="1" t="s">
        <v>125</v>
      </c>
      <c r="CZ1" s="1" t="s">
        <v>158</v>
      </c>
      <c r="DA1" s="1" t="s">
        <v>125</v>
      </c>
      <c r="DB1" s="1" t="s">
        <v>160</v>
      </c>
      <c r="DC1" s="1" t="s">
        <v>128</v>
      </c>
    </row>
    <row r="2" spans="1:116" x14ac:dyDescent="0.25">
      <c r="A2" s="2">
        <v>2007</v>
      </c>
      <c r="B2" s="3">
        <v>41</v>
      </c>
      <c r="C2" s="3">
        <v>1</v>
      </c>
      <c r="D2" s="3">
        <v>0</v>
      </c>
      <c r="E2" s="3">
        <v>0</v>
      </c>
      <c r="F2" s="3">
        <v>1</v>
      </c>
      <c r="G2" s="3">
        <v>1</v>
      </c>
      <c r="H2" s="1">
        <v>0</v>
      </c>
      <c r="I2" s="3">
        <v>1</v>
      </c>
      <c r="J2" s="3">
        <v>1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36.799999999999997</v>
      </c>
      <c r="AI2" s="4">
        <v>2.38</v>
      </c>
      <c r="AJ2" s="3">
        <v>131</v>
      </c>
      <c r="AK2" s="3">
        <v>74</v>
      </c>
      <c r="AL2" s="5">
        <f t="shared" ref="AL2:AL41" si="0">(AJ2+2*AK2)/3</f>
        <v>93</v>
      </c>
      <c r="AM2" s="3">
        <v>97</v>
      </c>
      <c r="AN2" s="3">
        <v>1</v>
      </c>
      <c r="AO2" s="3">
        <v>3</v>
      </c>
      <c r="AP2" s="3">
        <v>35</v>
      </c>
      <c r="AQ2" s="3">
        <v>13</v>
      </c>
      <c r="AR2" s="3">
        <v>20</v>
      </c>
      <c r="AS2" s="3">
        <f t="shared" ref="AS2:AS33" si="1">(AP2-AQ2)</f>
        <v>22</v>
      </c>
      <c r="AT2" s="7">
        <f t="shared" ref="AT2:AT33" si="2">(AS2/AO2)</f>
        <v>7.333333333333333</v>
      </c>
      <c r="AU2" s="3">
        <v>13</v>
      </c>
      <c r="AV2" s="4">
        <v>9.2343999999999991</v>
      </c>
      <c r="AW2" s="3">
        <v>3.88</v>
      </c>
      <c r="AX2" s="19">
        <f t="shared" ref="AX2:AX41" si="3">(AL2*AW2/451)</f>
        <v>0.80008869179600883</v>
      </c>
      <c r="AY2" s="7">
        <f t="shared" ref="AY2:AY33" si="4">((AR2-AU2)/AV2)</f>
        <v>0.75803517283201949</v>
      </c>
      <c r="AZ2" s="7">
        <f t="shared" ref="AZ2:AZ33" si="5">((AR2-AU2)*80/AW2)</f>
        <v>144.32989690721649</v>
      </c>
      <c r="BA2" s="7">
        <f t="shared" ref="BA2:BA41" si="6">((AL2-AO2)*80/AW2)</f>
        <v>1855.6701030927836</v>
      </c>
      <c r="BB2" s="7">
        <f t="shared" ref="BB2:BB33" si="7">(AV2/AM2*1000)</f>
        <v>95.199999999999989</v>
      </c>
      <c r="BC2" s="7">
        <f t="shared" ref="BC2:BC33" si="8">(AW2*1000/AM2)</f>
        <v>40</v>
      </c>
      <c r="BD2" s="7">
        <f t="shared" ref="BD2:BD41" si="9">(BC2*(AL2-AU2)*0.0136)</f>
        <v>43.519999999999996</v>
      </c>
      <c r="BE2" s="7">
        <f t="shared" ref="BE2:BE33" si="10">(BC2*(AR2-AO2)*0.0136)</f>
        <v>9.2479999999999993</v>
      </c>
      <c r="BF2" s="19"/>
      <c r="BG2" s="19">
        <f t="shared" ref="BG2:BG33" si="11">(AR2/BB2)</f>
        <v>0.21008403361344541</v>
      </c>
      <c r="BH2" s="19">
        <f t="shared" ref="BH2:BH33" si="12">(AP2/BB2)</f>
        <v>0.36764705882352944</v>
      </c>
      <c r="BI2" s="19">
        <f t="shared" ref="BI2:BI33" si="13">(BB2/AS2)</f>
        <v>4.3272727272727272</v>
      </c>
      <c r="BJ2" s="19">
        <f t="shared" ref="BJ2:BJ33" si="14">(AO2/AU2)</f>
        <v>0.23076923076923078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>
        <v>67.5</v>
      </c>
      <c r="BT2" s="3">
        <v>4.9000000000000004</v>
      </c>
      <c r="BU2" s="3">
        <v>3.8</v>
      </c>
      <c r="BV2" s="3">
        <v>1.1000000000000001</v>
      </c>
      <c r="BW2" s="3">
        <v>5.2</v>
      </c>
      <c r="BX2" s="10"/>
      <c r="BY2" s="3">
        <v>1</v>
      </c>
      <c r="BZ2" s="3">
        <v>1</v>
      </c>
      <c r="CA2" s="3">
        <v>142</v>
      </c>
      <c r="CB2" s="3">
        <v>28</v>
      </c>
      <c r="CC2" s="4">
        <v>2</v>
      </c>
      <c r="CD2" s="28">
        <v>45</v>
      </c>
      <c r="CE2" s="8"/>
      <c r="CF2" s="8"/>
      <c r="CG2" s="3">
        <v>50</v>
      </c>
      <c r="CH2" s="3">
        <v>0</v>
      </c>
      <c r="CI2" s="3">
        <v>1</v>
      </c>
      <c r="CJ2" s="12">
        <v>332.38636363636363</v>
      </c>
      <c r="CK2" s="19">
        <f t="shared" ref="CK2:CK33" si="15">LN(CJ2)</f>
        <v>5.8062980381817964</v>
      </c>
      <c r="CL2" s="5">
        <v>1337.2336203378434</v>
      </c>
      <c r="CM2" s="19">
        <f t="shared" ref="CM2:CM37" si="16">LN(CL2)</f>
        <v>7.1983582965704747</v>
      </c>
      <c r="CN2" s="10"/>
      <c r="CO2" s="41">
        <v>40245</v>
      </c>
      <c r="CP2" s="41"/>
      <c r="CQ2" s="41"/>
      <c r="CR2" s="41"/>
      <c r="CT2" s="36">
        <v>44272</v>
      </c>
      <c r="CU2" s="36">
        <v>43723</v>
      </c>
      <c r="CV2" s="1">
        <f t="shared" ref="CV2:CV33" si="17">(CU2-CO2)</f>
        <v>3478</v>
      </c>
      <c r="CW2" s="3">
        <v>0</v>
      </c>
      <c r="CX2" s="3"/>
      <c r="CY2" s="3"/>
      <c r="CZ2" s="3">
        <v>0</v>
      </c>
      <c r="DA2" s="3">
        <v>3478</v>
      </c>
      <c r="DB2" s="3">
        <v>0</v>
      </c>
      <c r="DC2" s="3"/>
      <c r="DD2" s="10"/>
      <c r="DE2" s="10"/>
      <c r="DF2" s="10"/>
      <c r="DG2" s="10"/>
      <c r="DH2" s="10"/>
      <c r="DI2" s="10"/>
      <c r="DJ2" s="10"/>
      <c r="DK2" s="10"/>
      <c r="DL2" s="10"/>
    </row>
    <row r="3" spans="1:116" x14ac:dyDescent="0.25">
      <c r="A3" s="2">
        <v>2049</v>
      </c>
      <c r="B3" s="3">
        <v>65</v>
      </c>
      <c r="C3" s="3">
        <v>1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3</v>
      </c>
      <c r="K3" s="3">
        <v>1</v>
      </c>
      <c r="L3" s="3">
        <v>1</v>
      </c>
      <c r="M3" s="3"/>
      <c r="N3" s="3">
        <v>0</v>
      </c>
      <c r="O3" s="3">
        <v>0</v>
      </c>
      <c r="P3" s="3">
        <v>0</v>
      </c>
      <c r="Q3" s="3"/>
      <c r="R3" s="3">
        <v>1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1</v>
      </c>
      <c r="AB3" s="3">
        <v>1</v>
      </c>
      <c r="AC3" s="3">
        <v>1</v>
      </c>
      <c r="AD3" s="3">
        <v>0</v>
      </c>
      <c r="AE3" s="3">
        <v>1</v>
      </c>
      <c r="AF3" s="3">
        <v>0</v>
      </c>
      <c r="AG3" s="3">
        <v>2</v>
      </c>
      <c r="AH3" s="3">
        <v>27.5</v>
      </c>
      <c r="AI3" s="4">
        <v>1.99</v>
      </c>
      <c r="AJ3" s="3">
        <v>140</v>
      </c>
      <c r="AK3" s="3">
        <v>79</v>
      </c>
      <c r="AL3" s="5">
        <f t="shared" si="0"/>
        <v>99.333333333333329</v>
      </c>
      <c r="AM3" s="3">
        <v>105</v>
      </c>
      <c r="AN3" s="3">
        <v>1</v>
      </c>
      <c r="AO3" s="3">
        <v>4</v>
      </c>
      <c r="AP3" s="3">
        <v>38</v>
      </c>
      <c r="AQ3" s="3">
        <v>18</v>
      </c>
      <c r="AR3" s="3">
        <v>25</v>
      </c>
      <c r="AS3" s="1">
        <f t="shared" si="1"/>
        <v>20</v>
      </c>
      <c r="AT3" s="7">
        <f t="shared" si="2"/>
        <v>5</v>
      </c>
      <c r="AU3" s="3">
        <v>17</v>
      </c>
      <c r="AV3" s="4">
        <v>5.7709999999999999</v>
      </c>
      <c r="AW3" s="3">
        <v>2.9</v>
      </c>
      <c r="AX3" s="19">
        <f t="shared" si="3"/>
        <v>0.63872875092387282</v>
      </c>
      <c r="AY3" s="7">
        <f t="shared" si="4"/>
        <v>1.3862415525905389</v>
      </c>
      <c r="AZ3" s="7">
        <f t="shared" si="5"/>
        <v>220.68965517241381</v>
      </c>
      <c r="BA3" s="7">
        <f t="shared" si="6"/>
        <v>2629.8850574712642</v>
      </c>
      <c r="BB3" s="7">
        <f t="shared" si="7"/>
        <v>54.961904761904762</v>
      </c>
      <c r="BC3" s="7">
        <f t="shared" si="8"/>
        <v>27.61904761904762</v>
      </c>
      <c r="BD3" s="7">
        <f t="shared" si="9"/>
        <v>30.925968253968254</v>
      </c>
      <c r="BE3" s="7">
        <f t="shared" si="10"/>
        <v>7.8879999999999999</v>
      </c>
      <c r="BF3" s="19"/>
      <c r="BG3" s="19">
        <f t="shared" si="11"/>
        <v>0.4548605094437706</v>
      </c>
      <c r="BH3" s="19">
        <f t="shared" si="12"/>
        <v>0.69138797435453125</v>
      </c>
      <c r="BI3" s="19">
        <f t="shared" si="13"/>
        <v>2.7480952380952379</v>
      </c>
      <c r="BJ3" s="19">
        <f t="shared" si="14"/>
        <v>0.23529411764705882</v>
      </c>
      <c r="BK3" s="19"/>
      <c r="BL3" s="5">
        <v>0</v>
      </c>
      <c r="BM3" s="5"/>
      <c r="BN3" s="5"/>
      <c r="BO3" s="5"/>
      <c r="BP3" s="5"/>
      <c r="BQ3" s="3">
        <v>1</v>
      </c>
      <c r="BR3" s="3">
        <v>0</v>
      </c>
      <c r="BS3" s="3">
        <v>35</v>
      </c>
      <c r="BT3" s="3">
        <v>4.9000000000000004</v>
      </c>
      <c r="BU3" s="3">
        <v>3.9</v>
      </c>
      <c r="BV3" s="3">
        <v>1.2</v>
      </c>
      <c r="BW3" s="3">
        <v>3.5</v>
      </c>
      <c r="BX3" s="10"/>
      <c r="BY3" s="3">
        <v>0</v>
      </c>
      <c r="BZ3" s="3">
        <v>0</v>
      </c>
      <c r="CA3" s="3">
        <v>141</v>
      </c>
      <c r="CB3" s="3">
        <v>82</v>
      </c>
      <c r="CC3" s="4">
        <v>2.8</v>
      </c>
      <c r="CD3" s="28">
        <v>28</v>
      </c>
      <c r="CE3" s="8"/>
      <c r="CF3" s="8"/>
      <c r="CG3" s="3">
        <v>178</v>
      </c>
      <c r="CH3" s="3">
        <v>0</v>
      </c>
      <c r="CI3" s="3">
        <v>1</v>
      </c>
      <c r="CJ3" s="12">
        <v>340</v>
      </c>
      <c r="CK3" s="19">
        <f t="shared" si="15"/>
        <v>5.8289456176102075</v>
      </c>
      <c r="CL3" s="5">
        <v>894.7261584805243</v>
      </c>
      <c r="CM3" s="19">
        <f t="shared" si="16"/>
        <v>6.7965177032788571</v>
      </c>
      <c r="CN3" s="10"/>
      <c r="CO3" s="36">
        <v>40472</v>
      </c>
      <c r="CP3" s="10"/>
      <c r="CQ3" s="10"/>
      <c r="CR3" s="36"/>
      <c r="CT3" s="36">
        <v>44272</v>
      </c>
      <c r="CU3" s="36">
        <v>42115</v>
      </c>
      <c r="CV3" s="1">
        <f t="shared" si="17"/>
        <v>1643</v>
      </c>
      <c r="CW3" s="3">
        <v>1</v>
      </c>
      <c r="CX3" s="36">
        <v>42115</v>
      </c>
      <c r="CY3" s="20">
        <f>(CX3-CO3)</f>
        <v>1643</v>
      </c>
      <c r="CZ3" s="20">
        <v>1</v>
      </c>
      <c r="DA3" s="20">
        <v>1643</v>
      </c>
      <c r="DB3" s="3">
        <v>0</v>
      </c>
      <c r="DC3" t="s">
        <v>148</v>
      </c>
      <c r="DD3" s="10"/>
      <c r="DE3" s="10"/>
      <c r="DF3" s="10"/>
      <c r="DG3" s="10"/>
      <c r="DH3" s="10"/>
      <c r="DI3" s="10"/>
      <c r="DJ3" s="10"/>
      <c r="DK3" s="10"/>
      <c r="DL3" s="10"/>
    </row>
    <row r="4" spans="1:116" x14ac:dyDescent="0.25">
      <c r="A4" s="2">
        <v>2008</v>
      </c>
      <c r="B4" s="3">
        <v>65</v>
      </c>
      <c r="C4" s="3">
        <v>0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1</v>
      </c>
      <c r="J4" s="3">
        <v>2</v>
      </c>
      <c r="K4" s="3">
        <v>1</v>
      </c>
      <c r="L4" s="3">
        <v>0</v>
      </c>
      <c r="M4" s="3"/>
      <c r="N4" s="3">
        <v>0</v>
      </c>
      <c r="O4" s="3">
        <v>0</v>
      </c>
      <c r="P4" s="3">
        <v>1</v>
      </c>
      <c r="Q4" s="3">
        <v>1</v>
      </c>
      <c r="R4" s="3">
        <v>0</v>
      </c>
      <c r="S4" s="3">
        <v>0</v>
      </c>
      <c r="T4" s="3">
        <v>1</v>
      </c>
      <c r="U4" s="3">
        <v>0</v>
      </c>
      <c r="V4" s="3">
        <v>0</v>
      </c>
      <c r="W4" s="3">
        <v>1</v>
      </c>
      <c r="X4" s="3">
        <v>0</v>
      </c>
      <c r="Y4" s="3">
        <v>1</v>
      </c>
      <c r="Z4" s="3">
        <v>1</v>
      </c>
      <c r="AA4" s="3">
        <v>0</v>
      </c>
      <c r="AB4" s="3">
        <v>0</v>
      </c>
      <c r="AC4" s="3">
        <v>1</v>
      </c>
      <c r="AD4" s="3">
        <v>0</v>
      </c>
      <c r="AE4" s="3">
        <v>1</v>
      </c>
      <c r="AF4" s="3">
        <v>0</v>
      </c>
      <c r="AG4" s="3">
        <v>0</v>
      </c>
      <c r="AH4" s="3">
        <v>28</v>
      </c>
      <c r="AI4" s="4">
        <v>2.15</v>
      </c>
      <c r="AJ4" s="3">
        <v>98</v>
      </c>
      <c r="AK4" s="3">
        <v>76</v>
      </c>
      <c r="AL4" s="5">
        <f t="shared" si="0"/>
        <v>83.333333333333329</v>
      </c>
      <c r="AM4" s="3">
        <v>78</v>
      </c>
      <c r="AN4" s="3">
        <v>3</v>
      </c>
      <c r="AO4" s="3">
        <v>6</v>
      </c>
      <c r="AP4" s="3">
        <v>27</v>
      </c>
      <c r="AQ4" s="3">
        <v>10</v>
      </c>
      <c r="AR4" s="3">
        <v>17</v>
      </c>
      <c r="AS4" s="3">
        <f t="shared" si="1"/>
        <v>17</v>
      </c>
      <c r="AT4" s="7">
        <f t="shared" si="2"/>
        <v>2.8333333333333335</v>
      </c>
      <c r="AU4" s="3">
        <v>9</v>
      </c>
      <c r="AV4" s="4">
        <v>3.0314999999999999</v>
      </c>
      <c r="AW4" s="3">
        <v>1.41</v>
      </c>
      <c r="AX4" s="19">
        <f t="shared" si="3"/>
        <v>0.26053215077605318</v>
      </c>
      <c r="AY4" s="7">
        <f t="shared" si="4"/>
        <v>2.6389576117433613</v>
      </c>
      <c r="AZ4" s="7">
        <f t="shared" si="5"/>
        <v>453.90070921985819</v>
      </c>
      <c r="BA4" s="7">
        <f t="shared" si="6"/>
        <v>4387.706855791962</v>
      </c>
      <c r="BB4" s="7">
        <f t="shared" si="7"/>
        <v>38.865384615384613</v>
      </c>
      <c r="BC4" s="7">
        <f t="shared" si="8"/>
        <v>18.076923076923077</v>
      </c>
      <c r="BD4" s="7">
        <f t="shared" si="9"/>
        <v>18.274564102564099</v>
      </c>
      <c r="BE4" s="7">
        <f t="shared" si="10"/>
        <v>2.7043076923076921</v>
      </c>
      <c r="BF4" s="19"/>
      <c r="BG4" s="19">
        <f t="shared" si="11"/>
        <v>0.43740722414646216</v>
      </c>
      <c r="BH4" s="19">
        <f t="shared" si="12"/>
        <v>0.69470559129143994</v>
      </c>
      <c r="BI4" s="19">
        <f t="shared" si="13"/>
        <v>2.2861990950226243</v>
      </c>
      <c r="BJ4" s="19">
        <f t="shared" si="14"/>
        <v>0.66666666666666663</v>
      </c>
      <c r="BK4" s="19"/>
      <c r="BL4" s="5">
        <v>0</v>
      </c>
      <c r="BM4" s="5"/>
      <c r="BN4" s="5"/>
      <c r="BO4" s="5"/>
      <c r="BP4" s="5"/>
      <c r="BQ4" s="3">
        <v>1</v>
      </c>
      <c r="BR4" s="3">
        <v>0</v>
      </c>
      <c r="BS4" s="3"/>
      <c r="BT4" s="3"/>
      <c r="BU4" s="3"/>
      <c r="BV4" s="3"/>
      <c r="BW4" s="3">
        <v>4.2</v>
      </c>
      <c r="BX4" s="10"/>
      <c r="BY4" s="3">
        <v>1</v>
      </c>
      <c r="BZ4" s="3">
        <v>0</v>
      </c>
      <c r="CA4" s="3">
        <v>139</v>
      </c>
      <c r="CB4" s="3">
        <v>20</v>
      </c>
      <c r="CC4" s="4">
        <v>1.1000000000000001</v>
      </c>
      <c r="CD4" s="28">
        <v>87</v>
      </c>
      <c r="CE4" s="8"/>
      <c r="CF4" s="8"/>
      <c r="CG4" s="3">
        <v>1679</v>
      </c>
      <c r="CH4" s="3">
        <v>1</v>
      </c>
      <c r="CI4" s="3">
        <v>2</v>
      </c>
      <c r="CJ4" s="12">
        <v>472.17391304347825</v>
      </c>
      <c r="CK4" s="19">
        <f t="shared" si="15"/>
        <v>6.1573473775587768</v>
      </c>
      <c r="CL4" s="5">
        <v>2463.0543542197324</v>
      </c>
      <c r="CM4" s="19">
        <f t="shared" si="16"/>
        <v>7.8091574661757504</v>
      </c>
      <c r="CN4" s="10"/>
      <c r="CO4" s="41">
        <v>40246</v>
      </c>
      <c r="CP4" s="41"/>
      <c r="CQ4" s="41"/>
      <c r="CR4" s="41"/>
      <c r="CT4" s="36">
        <v>44272</v>
      </c>
      <c r="CU4" s="36">
        <v>44239</v>
      </c>
      <c r="CV4" s="1">
        <f t="shared" si="17"/>
        <v>3993</v>
      </c>
      <c r="CW4" s="3">
        <v>0</v>
      </c>
      <c r="CX4" s="3"/>
      <c r="CY4" s="3"/>
      <c r="CZ4" s="3">
        <v>0</v>
      </c>
      <c r="DA4" s="3">
        <v>3993</v>
      </c>
      <c r="DB4" s="3">
        <v>0</v>
      </c>
      <c r="DC4" s="3"/>
      <c r="DD4" s="10"/>
      <c r="DE4" s="10"/>
      <c r="DF4" s="10"/>
      <c r="DG4" s="10"/>
      <c r="DH4" s="10"/>
      <c r="DI4" s="10"/>
      <c r="DJ4" s="10"/>
      <c r="DK4" s="10"/>
      <c r="DL4" s="10"/>
    </row>
    <row r="5" spans="1:116" x14ac:dyDescent="0.25">
      <c r="A5" s="25">
        <v>1119</v>
      </c>
      <c r="B5" s="1">
        <v>58</v>
      </c>
      <c r="C5" s="1">
        <v>0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3</v>
      </c>
      <c r="K5" s="1">
        <v>1</v>
      </c>
      <c r="L5" s="1">
        <v>1</v>
      </c>
      <c r="M5" s="1">
        <v>1</v>
      </c>
      <c r="N5" s="1">
        <v>1</v>
      </c>
      <c r="O5" s="1">
        <v>0</v>
      </c>
      <c r="P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38</v>
      </c>
      <c r="AI5" s="1">
        <v>2.04</v>
      </c>
      <c r="AJ5" s="1">
        <v>141</v>
      </c>
      <c r="AK5" s="1">
        <v>74</v>
      </c>
      <c r="AL5" s="5">
        <f t="shared" si="0"/>
        <v>96.333333333333329</v>
      </c>
      <c r="AM5" s="1">
        <v>85</v>
      </c>
      <c r="AN5" s="1">
        <v>1</v>
      </c>
      <c r="AO5" s="1">
        <v>5</v>
      </c>
      <c r="AP5" s="1">
        <v>20</v>
      </c>
      <c r="AQ5" s="1">
        <v>7</v>
      </c>
      <c r="AR5" s="1">
        <v>14</v>
      </c>
      <c r="AS5" s="1">
        <f t="shared" si="1"/>
        <v>13</v>
      </c>
      <c r="AT5" s="7">
        <f t="shared" si="2"/>
        <v>2.6</v>
      </c>
      <c r="AU5" s="1">
        <v>10</v>
      </c>
      <c r="AV5" s="19">
        <v>5.47</v>
      </c>
      <c r="AW5" s="1">
        <v>2.68</v>
      </c>
      <c r="AX5" s="19">
        <f t="shared" si="3"/>
        <v>0.5724464153732447</v>
      </c>
      <c r="AY5" s="7">
        <f t="shared" si="4"/>
        <v>0.73126142595978061</v>
      </c>
      <c r="AZ5" s="7">
        <f t="shared" si="5"/>
        <v>119.40298507462686</v>
      </c>
      <c r="BA5" s="7">
        <f t="shared" si="6"/>
        <v>2726.3681592039798</v>
      </c>
      <c r="BB5" s="7">
        <f t="shared" si="7"/>
        <v>64.35294117647058</v>
      </c>
      <c r="BC5" s="7">
        <f t="shared" si="8"/>
        <v>31.529411764705884</v>
      </c>
      <c r="BD5" s="7">
        <f t="shared" si="9"/>
        <v>37.019733333333328</v>
      </c>
      <c r="BE5" s="7">
        <f t="shared" si="10"/>
        <v>3.8591999999999995</v>
      </c>
      <c r="BF5" s="19">
        <v>2.1910420475319929</v>
      </c>
      <c r="BG5" s="19">
        <f t="shared" si="11"/>
        <v>0.21755027422303477</v>
      </c>
      <c r="BH5" s="19">
        <f t="shared" si="12"/>
        <v>0.31078610603290679</v>
      </c>
      <c r="BI5" s="19">
        <f t="shared" si="13"/>
        <v>4.9502262443438907</v>
      </c>
      <c r="BJ5" s="19">
        <f t="shared" si="14"/>
        <v>0.5</v>
      </c>
      <c r="BK5" s="19"/>
      <c r="BL5" s="20">
        <v>1</v>
      </c>
      <c r="BM5" s="1">
        <v>12</v>
      </c>
      <c r="BP5" s="1"/>
      <c r="BQ5" s="1">
        <v>1</v>
      </c>
      <c r="BR5" s="1">
        <v>0</v>
      </c>
      <c r="BS5" s="1">
        <v>66</v>
      </c>
      <c r="BT5" s="1">
        <v>4.3</v>
      </c>
      <c r="BU5" s="1">
        <v>2.8</v>
      </c>
      <c r="BV5" s="1">
        <v>0.44</v>
      </c>
      <c r="BX5" s="1">
        <v>15</v>
      </c>
      <c r="BY5" s="1">
        <v>0</v>
      </c>
      <c r="BZ5" s="1">
        <v>1</v>
      </c>
      <c r="CA5" s="25">
        <v>139</v>
      </c>
      <c r="CB5" s="25">
        <v>30</v>
      </c>
      <c r="CC5" s="44">
        <v>1.19</v>
      </c>
      <c r="CD5" s="27">
        <v>50</v>
      </c>
      <c r="CE5" s="1">
        <v>20</v>
      </c>
      <c r="CF5" s="1">
        <v>0</v>
      </c>
      <c r="CI5" s="1">
        <v>1</v>
      </c>
      <c r="CJ5" s="20">
        <v>508.3518795</v>
      </c>
      <c r="CK5" s="19">
        <f t="shared" si="15"/>
        <v>6.2311738839701629</v>
      </c>
      <c r="CL5" s="20">
        <v>899.50075409999999</v>
      </c>
      <c r="CM5" s="19">
        <f t="shared" si="16"/>
        <v>6.8018398917448781</v>
      </c>
      <c r="CN5" s="22"/>
      <c r="CO5" s="36">
        <v>43585</v>
      </c>
      <c r="CP5" s="36"/>
      <c r="CQ5" s="36"/>
      <c r="CR5" s="36"/>
      <c r="CT5" s="36">
        <v>44274</v>
      </c>
      <c r="CU5" s="36">
        <v>44274</v>
      </c>
      <c r="CV5" s="1">
        <f t="shared" si="17"/>
        <v>689</v>
      </c>
      <c r="CW5" s="1">
        <v>0</v>
      </c>
      <c r="CZ5" s="1">
        <v>0</v>
      </c>
      <c r="DA5" s="1">
        <v>689</v>
      </c>
      <c r="DB5" s="3">
        <v>0</v>
      </c>
      <c r="DC5"/>
    </row>
    <row r="6" spans="1:116" x14ac:dyDescent="0.25">
      <c r="A6" s="25">
        <v>1158</v>
      </c>
      <c r="B6" s="1">
        <v>61</v>
      </c>
      <c r="C6" s="1">
        <v>0</v>
      </c>
      <c r="D6" s="1">
        <v>0</v>
      </c>
      <c r="E6" s="1">
        <v>0</v>
      </c>
      <c r="F6" s="1">
        <v>2</v>
      </c>
      <c r="H6" s="1">
        <v>0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1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38.700000000000003</v>
      </c>
      <c r="AI6" s="1">
        <v>2.35</v>
      </c>
      <c r="AJ6" s="1">
        <v>128</v>
      </c>
      <c r="AK6" s="1">
        <v>88</v>
      </c>
      <c r="AL6" s="5">
        <f t="shared" si="0"/>
        <v>101.33333333333333</v>
      </c>
      <c r="AM6" s="1">
        <v>93</v>
      </c>
      <c r="AN6" s="1">
        <v>3</v>
      </c>
      <c r="AO6" s="1">
        <v>7</v>
      </c>
      <c r="AP6" s="1">
        <v>45</v>
      </c>
      <c r="AQ6" s="1">
        <v>19</v>
      </c>
      <c r="AR6" s="1">
        <v>30</v>
      </c>
      <c r="AS6" s="1">
        <f t="shared" si="1"/>
        <v>26</v>
      </c>
      <c r="AT6" s="7">
        <f t="shared" si="2"/>
        <v>3.7142857142857144</v>
      </c>
      <c r="AU6" s="1">
        <v>18</v>
      </c>
      <c r="AV6" s="19">
        <v>6.75</v>
      </c>
      <c r="AW6" s="1">
        <v>2.87</v>
      </c>
      <c r="AX6" s="19">
        <f t="shared" si="3"/>
        <v>0.64484848484848478</v>
      </c>
      <c r="AY6" s="7">
        <f t="shared" si="4"/>
        <v>1.7777777777777777</v>
      </c>
      <c r="AZ6" s="7">
        <f t="shared" si="5"/>
        <v>334.49477351916374</v>
      </c>
      <c r="BA6" s="7">
        <f t="shared" si="6"/>
        <v>2629.5005807200928</v>
      </c>
      <c r="BB6" s="7">
        <f t="shared" si="7"/>
        <v>72.580645161290334</v>
      </c>
      <c r="BC6" s="7">
        <f t="shared" si="8"/>
        <v>30.86021505376344</v>
      </c>
      <c r="BD6" s="7">
        <f t="shared" si="9"/>
        <v>34.97491039426523</v>
      </c>
      <c r="BE6" s="7">
        <f t="shared" si="10"/>
        <v>9.6530752688172026</v>
      </c>
      <c r="BF6" s="19">
        <v>1.7635555555555553</v>
      </c>
      <c r="BG6" s="19">
        <f t="shared" si="11"/>
        <v>0.41333333333333327</v>
      </c>
      <c r="BH6" s="19">
        <f t="shared" si="12"/>
        <v>0.61999999999999988</v>
      </c>
      <c r="BI6" s="19">
        <f t="shared" si="13"/>
        <v>2.7915632754342434</v>
      </c>
      <c r="BJ6" s="19">
        <f t="shared" si="14"/>
        <v>0.3888888888888889</v>
      </c>
      <c r="BK6" s="19"/>
      <c r="BL6" s="20">
        <v>1</v>
      </c>
      <c r="BM6" s="1">
        <v>13</v>
      </c>
      <c r="BO6" s="1">
        <v>1</v>
      </c>
      <c r="BP6" s="1">
        <v>0</v>
      </c>
      <c r="BQ6" s="1">
        <v>1</v>
      </c>
      <c r="BR6" s="1">
        <v>0</v>
      </c>
      <c r="BS6" s="1">
        <v>55</v>
      </c>
      <c r="BT6" s="1"/>
      <c r="BU6" s="1"/>
      <c r="BV6" s="1"/>
      <c r="BX6" s="1">
        <v>43.8</v>
      </c>
      <c r="BY6" s="1">
        <v>1</v>
      </c>
      <c r="CA6" s="25">
        <v>137</v>
      </c>
      <c r="CB6" s="25">
        <v>19</v>
      </c>
      <c r="CC6" s="44">
        <v>1.2</v>
      </c>
      <c r="CD6" s="27">
        <v>90</v>
      </c>
      <c r="CJ6" s="20">
        <v>537.90439760000004</v>
      </c>
      <c r="CK6" s="19">
        <f t="shared" si="15"/>
        <v>6.2876808447430825</v>
      </c>
      <c r="CL6" s="20">
        <v>1319.47444</v>
      </c>
      <c r="CM6" s="19">
        <f t="shared" si="16"/>
        <v>7.1849887847819049</v>
      </c>
      <c r="CN6" s="22"/>
      <c r="CO6" s="36">
        <v>43662</v>
      </c>
      <c r="CP6" s="36"/>
      <c r="CQ6" s="36"/>
      <c r="CR6" s="36"/>
      <c r="CT6" s="36">
        <v>44217</v>
      </c>
      <c r="CU6" s="37">
        <v>44217</v>
      </c>
      <c r="CV6" s="1">
        <f t="shared" si="17"/>
        <v>555</v>
      </c>
      <c r="CW6" s="1">
        <v>0</v>
      </c>
      <c r="CZ6" s="1">
        <v>0</v>
      </c>
      <c r="DA6" s="1">
        <v>555</v>
      </c>
      <c r="DB6" s="3">
        <v>0</v>
      </c>
      <c r="DC6" t="s">
        <v>132</v>
      </c>
    </row>
    <row r="7" spans="1:116" x14ac:dyDescent="0.25">
      <c r="A7" s="2">
        <v>2009</v>
      </c>
      <c r="B7" s="3">
        <v>35</v>
      </c>
      <c r="C7" s="3">
        <v>0</v>
      </c>
      <c r="D7" s="3">
        <v>1</v>
      </c>
      <c r="E7" s="3">
        <v>1</v>
      </c>
      <c r="F7" s="3">
        <v>1</v>
      </c>
      <c r="G7" s="3">
        <v>1</v>
      </c>
      <c r="H7" s="1">
        <v>0</v>
      </c>
      <c r="I7" s="3">
        <v>1</v>
      </c>
      <c r="J7" s="3">
        <v>2</v>
      </c>
      <c r="K7" s="3">
        <v>0</v>
      </c>
      <c r="L7" s="3">
        <v>1</v>
      </c>
      <c r="M7" s="3"/>
      <c r="N7" s="3">
        <v>0</v>
      </c>
      <c r="O7" s="3">
        <v>0</v>
      </c>
      <c r="P7" s="3">
        <v>0</v>
      </c>
      <c r="Q7" s="3"/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1</v>
      </c>
      <c r="AC7" s="3">
        <v>0</v>
      </c>
      <c r="AD7" s="3">
        <v>0</v>
      </c>
      <c r="AE7" s="3">
        <v>1</v>
      </c>
      <c r="AF7" s="3">
        <v>0</v>
      </c>
      <c r="AG7" s="3">
        <v>0</v>
      </c>
      <c r="AH7" s="3">
        <v>22</v>
      </c>
      <c r="AI7" s="4">
        <v>1.7</v>
      </c>
      <c r="AJ7" s="3">
        <v>136</v>
      </c>
      <c r="AK7" s="3">
        <v>88</v>
      </c>
      <c r="AL7" s="5">
        <f t="shared" si="0"/>
        <v>104</v>
      </c>
      <c r="AM7" s="3">
        <v>101</v>
      </c>
      <c r="AN7" s="3">
        <v>1</v>
      </c>
      <c r="AO7" s="3">
        <v>7</v>
      </c>
      <c r="AP7" s="3">
        <v>22</v>
      </c>
      <c r="AQ7" s="3">
        <v>8</v>
      </c>
      <c r="AR7" s="3">
        <v>16</v>
      </c>
      <c r="AS7" s="3">
        <f t="shared" si="1"/>
        <v>14</v>
      </c>
      <c r="AT7" s="7">
        <f t="shared" si="2"/>
        <v>2</v>
      </c>
      <c r="AU7" s="3">
        <v>10</v>
      </c>
      <c r="AV7" s="4">
        <v>4.5049999999999999</v>
      </c>
      <c r="AW7" s="3">
        <v>2.65</v>
      </c>
      <c r="AX7" s="19">
        <f t="shared" si="3"/>
        <v>0.61108647450110853</v>
      </c>
      <c r="AY7" s="7">
        <f t="shared" si="4"/>
        <v>1.3318534961154274</v>
      </c>
      <c r="AZ7" s="7">
        <f t="shared" si="5"/>
        <v>181.13207547169813</v>
      </c>
      <c r="BA7" s="7">
        <f t="shared" si="6"/>
        <v>2928.3018867924529</v>
      </c>
      <c r="BB7" s="7">
        <f t="shared" si="7"/>
        <v>44.603960396039604</v>
      </c>
      <c r="BC7" s="7">
        <f t="shared" si="8"/>
        <v>26.237623762376238</v>
      </c>
      <c r="BD7" s="7">
        <f t="shared" si="9"/>
        <v>33.542178217821778</v>
      </c>
      <c r="BE7" s="7">
        <f t="shared" si="10"/>
        <v>3.2114851485148512</v>
      </c>
      <c r="BF7" s="19"/>
      <c r="BG7" s="19">
        <f t="shared" si="11"/>
        <v>0.35871254162042177</v>
      </c>
      <c r="BH7" s="19">
        <f t="shared" si="12"/>
        <v>0.4932297447280799</v>
      </c>
      <c r="BI7" s="19">
        <f t="shared" si="13"/>
        <v>3.185997171145686</v>
      </c>
      <c r="BJ7" s="19">
        <f t="shared" si="14"/>
        <v>0.7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40</v>
      </c>
      <c r="BT7" s="3">
        <v>4.5</v>
      </c>
      <c r="BU7" s="3">
        <v>3</v>
      </c>
      <c r="BV7" s="3">
        <v>1.1000000000000001</v>
      </c>
      <c r="BW7" s="3"/>
      <c r="BX7" s="10"/>
      <c r="BY7" s="3">
        <v>1</v>
      </c>
      <c r="BZ7" s="3">
        <v>1</v>
      </c>
      <c r="CA7" s="3">
        <v>142</v>
      </c>
      <c r="CB7" s="3">
        <v>19</v>
      </c>
      <c r="CC7" s="4">
        <v>1.1000000000000001</v>
      </c>
      <c r="CD7" s="28">
        <v>56</v>
      </c>
      <c r="CE7" s="8"/>
      <c r="CF7" s="8"/>
      <c r="CG7" s="3">
        <v>442</v>
      </c>
      <c r="CH7" s="3">
        <v>0</v>
      </c>
      <c r="CI7" s="3">
        <v>1</v>
      </c>
      <c r="CJ7" s="12">
        <v>541.4860681114551</v>
      </c>
      <c r="CK7" s="19">
        <f t="shared" si="15"/>
        <v>6.2943173377840367</v>
      </c>
      <c r="CL7" s="5">
        <v>927.15472476583966</v>
      </c>
      <c r="CM7" s="19">
        <f t="shared" si="16"/>
        <v>6.8321204607705885</v>
      </c>
      <c r="CN7" s="10"/>
      <c r="CO7" s="41">
        <v>40252</v>
      </c>
      <c r="CP7" s="41"/>
      <c r="CQ7" s="41"/>
      <c r="CR7" s="41"/>
      <c r="CT7" s="36">
        <v>44272</v>
      </c>
      <c r="CU7" s="36">
        <v>44260</v>
      </c>
      <c r="CV7" s="1">
        <f t="shared" si="17"/>
        <v>4008</v>
      </c>
      <c r="CW7" s="3">
        <v>0</v>
      </c>
      <c r="CX7" s="3"/>
      <c r="CY7" s="3"/>
      <c r="CZ7" s="3">
        <v>0</v>
      </c>
      <c r="DA7" s="3">
        <v>4008</v>
      </c>
      <c r="DB7" s="3">
        <v>0</v>
      </c>
      <c r="DC7" s="3"/>
      <c r="DD7" s="10"/>
      <c r="DE7" s="10"/>
      <c r="DF7" s="10"/>
      <c r="DG7" s="10"/>
      <c r="DH7" s="10"/>
      <c r="DI7" s="10"/>
      <c r="DJ7" s="10"/>
      <c r="DK7" s="10"/>
      <c r="DL7" s="10"/>
    </row>
    <row r="8" spans="1:116" x14ac:dyDescent="0.25">
      <c r="A8" s="25">
        <v>1032</v>
      </c>
      <c r="B8" s="1">
        <v>85</v>
      </c>
      <c r="C8" s="1">
        <v>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1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1</v>
      </c>
      <c r="AD8" s="1">
        <v>1</v>
      </c>
      <c r="AE8" s="1">
        <v>1</v>
      </c>
      <c r="AF8" s="1">
        <v>0</v>
      </c>
      <c r="AG8" s="1">
        <v>0</v>
      </c>
      <c r="AH8" s="1">
        <v>26.2</v>
      </c>
      <c r="AI8" s="1">
        <v>1.86</v>
      </c>
      <c r="AJ8" s="1">
        <v>150</v>
      </c>
      <c r="AK8" s="1">
        <v>81</v>
      </c>
      <c r="AL8" s="5">
        <f t="shared" si="0"/>
        <v>104</v>
      </c>
      <c r="AM8" s="1">
        <v>75</v>
      </c>
      <c r="AN8" s="1">
        <v>1</v>
      </c>
      <c r="AO8" s="1">
        <v>5</v>
      </c>
      <c r="AP8" s="1">
        <v>47</v>
      </c>
      <c r="AQ8" s="1">
        <v>4</v>
      </c>
      <c r="AR8" s="1">
        <v>25</v>
      </c>
      <c r="AS8" s="1">
        <f t="shared" si="1"/>
        <v>43</v>
      </c>
      <c r="AT8" s="7">
        <f t="shared" si="2"/>
        <v>8.6</v>
      </c>
      <c r="AU8" s="1">
        <v>5</v>
      </c>
      <c r="AV8" s="19">
        <v>5.97</v>
      </c>
      <c r="AW8" s="1">
        <v>3.21</v>
      </c>
      <c r="AX8" s="19">
        <f t="shared" si="3"/>
        <v>0.74022172949002207</v>
      </c>
      <c r="AY8" s="7">
        <f t="shared" si="4"/>
        <v>3.3500837520938025</v>
      </c>
      <c r="AZ8" s="7">
        <f t="shared" si="5"/>
        <v>498.44236760124613</v>
      </c>
      <c r="BA8" s="7">
        <f t="shared" si="6"/>
        <v>2467.2897196261683</v>
      </c>
      <c r="BB8" s="7">
        <f t="shared" si="7"/>
        <v>79.599999999999994</v>
      </c>
      <c r="BC8" s="7">
        <f t="shared" si="8"/>
        <v>42.8</v>
      </c>
      <c r="BD8" s="7">
        <f t="shared" si="9"/>
        <v>57.625919999999994</v>
      </c>
      <c r="BE8" s="7">
        <f t="shared" si="10"/>
        <v>11.641599999999999</v>
      </c>
      <c r="BF8" s="19"/>
      <c r="BG8" s="19">
        <f t="shared" si="11"/>
        <v>0.314070351758794</v>
      </c>
      <c r="BH8" s="19">
        <f t="shared" si="12"/>
        <v>0.59045226130653272</v>
      </c>
      <c r="BI8" s="19">
        <f t="shared" si="13"/>
        <v>1.8511627906976742</v>
      </c>
      <c r="BJ8" s="19">
        <f t="shared" si="14"/>
        <v>1</v>
      </c>
      <c r="BK8" s="19"/>
      <c r="BL8" s="20">
        <v>1</v>
      </c>
      <c r="BO8" s="1">
        <v>3</v>
      </c>
      <c r="BP8" s="1">
        <v>0</v>
      </c>
      <c r="BQ8" s="1">
        <v>1</v>
      </c>
      <c r="BR8" s="1">
        <v>0</v>
      </c>
      <c r="BS8" s="1">
        <v>70</v>
      </c>
      <c r="BT8" s="1">
        <v>4.5999999999999996</v>
      </c>
      <c r="BU8" s="1">
        <v>1.6</v>
      </c>
      <c r="BV8" s="1">
        <v>0.46</v>
      </c>
      <c r="BX8" s="1">
        <v>38</v>
      </c>
      <c r="BY8" s="1">
        <v>1</v>
      </c>
      <c r="BZ8" s="1">
        <v>1</v>
      </c>
      <c r="CA8" s="25">
        <v>138</v>
      </c>
      <c r="CB8" s="25">
        <v>35</v>
      </c>
      <c r="CC8" s="44">
        <v>1.78</v>
      </c>
      <c r="CD8" s="27">
        <v>34</v>
      </c>
      <c r="CE8" s="1">
        <v>724</v>
      </c>
      <c r="CF8" s="1">
        <v>1</v>
      </c>
      <c r="CI8" s="1">
        <v>2</v>
      </c>
      <c r="CJ8" s="20">
        <v>541.53700000000003</v>
      </c>
      <c r="CK8" s="19">
        <f t="shared" si="15"/>
        <v>6.2944113928232728</v>
      </c>
      <c r="CL8" s="20">
        <v>3221.5210000000002</v>
      </c>
      <c r="CM8" s="19">
        <f t="shared" si="16"/>
        <v>8.0776088872599185</v>
      </c>
      <c r="CN8" s="22"/>
      <c r="CO8" s="36">
        <v>43236</v>
      </c>
      <c r="CP8" s="36"/>
      <c r="CQ8" s="36"/>
      <c r="CR8" s="36"/>
      <c r="CT8" s="36">
        <v>44274</v>
      </c>
      <c r="CU8" s="36">
        <v>44255</v>
      </c>
      <c r="CV8" s="1">
        <f t="shared" si="17"/>
        <v>1019</v>
      </c>
      <c r="CW8" s="1">
        <v>0</v>
      </c>
      <c r="CZ8" s="1">
        <v>0</v>
      </c>
      <c r="DA8" s="1">
        <v>1019</v>
      </c>
      <c r="DB8" s="3">
        <v>0</v>
      </c>
      <c r="DC8"/>
    </row>
    <row r="9" spans="1:116" x14ac:dyDescent="0.25">
      <c r="A9" s="2">
        <v>2032</v>
      </c>
      <c r="B9" s="3">
        <v>52</v>
      </c>
      <c r="C9" s="3">
        <v>1</v>
      </c>
      <c r="D9" s="3">
        <v>0</v>
      </c>
      <c r="E9" s="3">
        <v>1</v>
      </c>
      <c r="F9" s="3">
        <v>1</v>
      </c>
      <c r="G9" s="3">
        <v>1</v>
      </c>
      <c r="H9" s="1">
        <v>0</v>
      </c>
      <c r="I9" s="3">
        <v>0</v>
      </c>
      <c r="J9" s="3">
        <v>3</v>
      </c>
      <c r="K9" s="3">
        <v>1</v>
      </c>
      <c r="L9" s="3">
        <v>1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2</v>
      </c>
      <c r="AA9" s="3">
        <v>1</v>
      </c>
      <c r="AB9" s="3">
        <v>1</v>
      </c>
      <c r="AC9" s="3">
        <v>0</v>
      </c>
      <c r="AD9" s="3">
        <v>0</v>
      </c>
      <c r="AE9" s="3">
        <v>0</v>
      </c>
      <c r="AF9" s="3">
        <v>0</v>
      </c>
      <c r="AG9" s="3">
        <v>2</v>
      </c>
      <c r="AH9" s="9">
        <v>24.5</v>
      </c>
      <c r="AI9" s="11">
        <v>1.9</v>
      </c>
      <c r="AJ9" s="3">
        <v>110</v>
      </c>
      <c r="AK9" s="3">
        <v>83</v>
      </c>
      <c r="AL9" s="5">
        <f t="shared" si="0"/>
        <v>92</v>
      </c>
      <c r="AM9" s="3">
        <v>84</v>
      </c>
      <c r="AN9" s="3">
        <v>1</v>
      </c>
      <c r="AO9" s="9">
        <v>8</v>
      </c>
      <c r="AP9" s="3">
        <v>41</v>
      </c>
      <c r="AQ9" s="3">
        <v>23</v>
      </c>
      <c r="AR9" s="9">
        <v>28</v>
      </c>
      <c r="AS9" s="1">
        <f t="shared" si="1"/>
        <v>18</v>
      </c>
      <c r="AT9" s="7">
        <f t="shared" si="2"/>
        <v>2.25</v>
      </c>
      <c r="AU9" s="9">
        <v>23</v>
      </c>
      <c r="AV9" s="4">
        <v>3.8569999999999993</v>
      </c>
      <c r="AW9" s="3">
        <v>2.0299999999999998</v>
      </c>
      <c r="AX9" s="19">
        <f t="shared" si="3"/>
        <v>0.41410199556541016</v>
      </c>
      <c r="AY9" s="7">
        <f t="shared" si="4"/>
        <v>1.2963443090484834</v>
      </c>
      <c r="AZ9" s="7">
        <f t="shared" si="5"/>
        <v>197.04433497536948</v>
      </c>
      <c r="BA9" s="7">
        <f t="shared" si="6"/>
        <v>3310.3448275862074</v>
      </c>
      <c r="BB9" s="7">
        <f t="shared" si="7"/>
        <v>45.916666666666664</v>
      </c>
      <c r="BC9" s="7">
        <f t="shared" si="8"/>
        <v>24.166666666666664</v>
      </c>
      <c r="BD9" s="7">
        <f t="shared" si="9"/>
        <v>22.677999999999997</v>
      </c>
      <c r="BE9" s="7">
        <f t="shared" si="10"/>
        <v>6.5733333333333324</v>
      </c>
      <c r="BF9" s="19"/>
      <c r="BG9" s="19">
        <f t="shared" si="11"/>
        <v>0.60980036297640661</v>
      </c>
      <c r="BH9" s="19">
        <f t="shared" si="12"/>
        <v>0.89292196007259528</v>
      </c>
      <c r="BI9" s="19">
        <f t="shared" si="13"/>
        <v>2.5509259259259256</v>
      </c>
      <c r="BJ9" s="19">
        <f t="shared" si="14"/>
        <v>0.34782608695652173</v>
      </c>
      <c r="BK9" s="19"/>
      <c r="BL9" s="5">
        <v>0</v>
      </c>
      <c r="BM9" s="5"/>
      <c r="BN9" s="5"/>
      <c r="BO9" s="5"/>
      <c r="BP9" s="5"/>
      <c r="BQ9" s="9">
        <v>1</v>
      </c>
      <c r="BR9" s="9">
        <v>0</v>
      </c>
      <c r="BS9" s="3">
        <v>17.5</v>
      </c>
      <c r="BT9" s="3"/>
      <c r="BU9" s="3"/>
      <c r="BV9" s="3"/>
      <c r="BW9" s="3"/>
      <c r="BX9" s="10"/>
      <c r="BY9" s="3">
        <v>1</v>
      </c>
      <c r="BZ9" s="3"/>
      <c r="CA9" s="5">
        <v>139</v>
      </c>
      <c r="CB9" s="5">
        <v>13</v>
      </c>
      <c r="CC9" s="4">
        <v>1</v>
      </c>
      <c r="CD9" s="28">
        <v>90</v>
      </c>
      <c r="CE9" s="8"/>
      <c r="CF9" s="8"/>
      <c r="CG9" s="3">
        <v>770</v>
      </c>
      <c r="CH9" s="3">
        <v>1</v>
      </c>
      <c r="CI9" s="3">
        <v>2</v>
      </c>
      <c r="CJ9" s="12">
        <v>545.69892473118284</v>
      </c>
      <c r="CK9" s="19">
        <f t="shared" si="15"/>
        <v>6.3020674037507778</v>
      </c>
      <c r="CL9" s="5">
        <v>852.07614837044071</v>
      </c>
      <c r="CM9" s="19">
        <f t="shared" si="16"/>
        <v>6.7476758988571612</v>
      </c>
      <c r="CN9" s="10"/>
      <c r="CO9" s="41">
        <v>40374</v>
      </c>
      <c r="CP9" s="41"/>
      <c r="CQ9" s="41"/>
      <c r="CR9" s="41"/>
      <c r="CT9" s="36">
        <v>44272</v>
      </c>
      <c r="CU9" s="36">
        <v>42398</v>
      </c>
      <c r="CV9" s="1">
        <f t="shared" si="17"/>
        <v>2024</v>
      </c>
      <c r="CW9" s="3">
        <v>0</v>
      </c>
      <c r="CX9" s="3"/>
      <c r="CY9" s="20"/>
      <c r="CZ9" s="20">
        <v>0</v>
      </c>
      <c r="DA9" s="20">
        <v>2024</v>
      </c>
      <c r="DB9" s="3">
        <v>0</v>
      </c>
      <c r="DC9" s="3"/>
      <c r="DD9" s="10"/>
      <c r="DE9" s="10"/>
      <c r="DF9" s="10"/>
      <c r="DG9" s="10"/>
      <c r="DH9" s="10"/>
      <c r="DI9" s="10"/>
      <c r="DJ9" s="10"/>
      <c r="DK9" s="10"/>
      <c r="DL9" s="10"/>
    </row>
    <row r="10" spans="1:116" x14ac:dyDescent="0.25">
      <c r="A10" s="25">
        <v>1069</v>
      </c>
      <c r="B10" s="1">
        <v>61</v>
      </c>
      <c r="C10" s="1">
        <v>0</v>
      </c>
      <c r="D10" s="1">
        <v>0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3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>
        <v>0</v>
      </c>
      <c r="R10" s="1">
        <v>0</v>
      </c>
      <c r="S10" s="1">
        <v>0</v>
      </c>
      <c r="T10" s="1">
        <v>1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1</v>
      </c>
      <c r="AB10" s="1">
        <v>1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47.88</v>
      </c>
      <c r="AI10" s="1">
        <v>2.4700000000000002</v>
      </c>
      <c r="AJ10" s="1">
        <v>130</v>
      </c>
      <c r="AK10" s="1">
        <v>82</v>
      </c>
      <c r="AL10" s="5">
        <f t="shared" si="0"/>
        <v>98</v>
      </c>
      <c r="AM10" s="1">
        <v>104</v>
      </c>
      <c r="AN10" s="1">
        <v>1</v>
      </c>
      <c r="AO10" s="1">
        <v>16</v>
      </c>
      <c r="AP10" s="1">
        <v>48</v>
      </c>
      <c r="AQ10" s="1">
        <v>24</v>
      </c>
      <c r="AR10" s="1">
        <v>37</v>
      </c>
      <c r="AS10" s="1">
        <f t="shared" si="1"/>
        <v>24</v>
      </c>
      <c r="AT10" s="7">
        <f t="shared" si="2"/>
        <v>1.5</v>
      </c>
      <c r="AU10" s="1">
        <v>22</v>
      </c>
      <c r="AV10" s="19">
        <v>6.46</v>
      </c>
      <c r="AW10" s="1">
        <v>2.61</v>
      </c>
      <c r="AX10" s="19">
        <f t="shared" si="3"/>
        <v>0.56713968957871397</v>
      </c>
      <c r="AY10" s="7">
        <f t="shared" si="4"/>
        <v>2.321981424148607</v>
      </c>
      <c r="AZ10" s="7">
        <f t="shared" si="5"/>
        <v>459.77011494252878</v>
      </c>
      <c r="BA10" s="7">
        <f t="shared" si="6"/>
        <v>2513.4099616858239</v>
      </c>
      <c r="BB10" s="7">
        <f t="shared" si="7"/>
        <v>62.115384615384613</v>
      </c>
      <c r="BC10" s="7">
        <f t="shared" si="8"/>
        <v>25.096153846153847</v>
      </c>
      <c r="BD10" s="7">
        <f t="shared" si="9"/>
        <v>25.939384615384615</v>
      </c>
      <c r="BE10" s="7">
        <f t="shared" si="10"/>
        <v>7.1674615384615388</v>
      </c>
      <c r="BF10" s="19">
        <v>2.2699690402476782</v>
      </c>
      <c r="BG10" s="19">
        <f t="shared" si="11"/>
        <v>0.59566563467492262</v>
      </c>
      <c r="BH10" s="19">
        <f t="shared" si="12"/>
        <v>0.77275541795665637</v>
      </c>
      <c r="BI10" s="19">
        <f t="shared" si="13"/>
        <v>2.5881410256410255</v>
      </c>
      <c r="BJ10" s="19">
        <f t="shared" si="14"/>
        <v>0.72727272727272729</v>
      </c>
      <c r="BK10" s="19"/>
      <c r="BL10" s="20">
        <v>1</v>
      </c>
      <c r="BM10" s="1">
        <v>18</v>
      </c>
      <c r="BO10" s="1">
        <v>0</v>
      </c>
      <c r="BP10" s="1">
        <v>0</v>
      </c>
      <c r="BQ10" s="1">
        <v>1</v>
      </c>
      <c r="BR10" s="1">
        <v>0</v>
      </c>
      <c r="BS10" s="1">
        <v>60</v>
      </c>
      <c r="BT10" s="1">
        <v>4.9000000000000004</v>
      </c>
      <c r="BU10" s="1">
        <v>3</v>
      </c>
      <c r="BV10" s="1">
        <v>0.48</v>
      </c>
      <c r="BW10" s="1">
        <v>4.7</v>
      </c>
      <c r="BX10" s="1">
        <v>27</v>
      </c>
      <c r="BY10" s="1">
        <v>0</v>
      </c>
      <c r="BZ10" s="1">
        <v>1</v>
      </c>
      <c r="CA10" s="25">
        <v>138</v>
      </c>
      <c r="CB10" s="25">
        <v>17</v>
      </c>
      <c r="CC10" s="44">
        <v>0.79</v>
      </c>
      <c r="CD10" s="27">
        <v>90</v>
      </c>
      <c r="CE10" s="1">
        <v>61</v>
      </c>
      <c r="CF10" s="1">
        <v>0</v>
      </c>
      <c r="CI10" s="1">
        <v>1</v>
      </c>
      <c r="CJ10" s="20">
        <v>678.26408739999999</v>
      </c>
      <c r="CK10" s="19">
        <f t="shared" si="15"/>
        <v>6.5195367215408142</v>
      </c>
      <c r="CL10" s="20">
        <v>1079.3661910000001</v>
      </c>
      <c r="CM10" s="19">
        <f t="shared" si="16"/>
        <v>6.9841292876632393</v>
      </c>
      <c r="CN10" s="22"/>
      <c r="CO10" s="36">
        <v>43419</v>
      </c>
      <c r="CP10" s="36"/>
      <c r="CQ10" s="36"/>
      <c r="CR10" s="36"/>
      <c r="CT10" s="36">
        <v>44274</v>
      </c>
      <c r="CU10" s="36">
        <v>44246</v>
      </c>
      <c r="CV10" s="1">
        <f t="shared" si="17"/>
        <v>827</v>
      </c>
      <c r="CW10" s="1">
        <v>0</v>
      </c>
      <c r="CZ10" s="1">
        <v>0</v>
      </c>
      <c r="DA10" s="1">
        <v>827</v>
      </c>
      <c r="DB10" s="3">
        <v>0</v>
      </c>
      <c r="DC10"/>
    </row>
    <row r="11" spans="1:116" x14ac:dyDescent="0.25">
      <c r="A11" s="25">
        <v>1072</v>
      </c>
      <c r="B11" s="1">
        <v>53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2</v>
      </c>
      <c r="J11" s="1">
        <v>2</v>
      </c>
      <c r="K11" s="1">
        <v>1</v>
      </c>
      <c r="L11" s="1">
        <v>0</v>
      </c>
      <c r="M11" s="1">
        <v>1</v>
      </c>
      <c r="N11" s="1">
        <v>1</v>
      </c>
      <c r="O11" s="1">
        <v>0</v>
      </c>
      <c r="P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2</v>
      </c>
      <c r="AA11" s="1">
        <v>1</v>
      </c>
      <c r="AB11" s="1">
        <v>1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26.89</v>
      </c>
      <c r="AI11" s="1">
        <v>2.42</v>
      </c>
      <c r="AJ11" s="1">
        <v>117</v>
      </c>
      <c r="AK11" s="1">
        <v>72</v>
      </c>
      <c r="AL11" s="5">
        <f t="shared" si="0"/>
        <v>87</v>
      </c>
      <c r="AM11" s="1">
        <v>81</v>
      </c>
      <c r="AN11" s="1">
        <v>1</v>
      </c>
      <c r="AO11" s="1">
        <v>5</v>
      </c>
      <c r="AP11" s="1">
        <v>31</v>
      </c>
      <c r="AQ11" s="1">
        <v>14</v>
      </c>
      <c r="AR11" s="1">
        <v>23</v>
      </c>
      <c r="AS11" s="1">
        <f t="shared" si="1"/>
        <v>17</v>
      </c>
      <c r="AT11" s="7">
        <f t="shared" si="2"/>
        <v>3.4</v>
      </c>
      <c r="AU11" s="1">
        <v>17</v>
      </c>
      <c r="AV11" s="19">
        <v>6.78</v>
      </c>
      <c r="AW11" s="1">
        <v>2.8</v>
      </c>
      <c r="AX11" s="19">
        <f t="shared" si="3"/>
        <v>0.54013303769401333</v>
      </c>
      <c r="AY11" s="7">
        <f t="shared" si="4"/>
        <v>0.88495575221238931</v>
      </c>
      <c r="AZ11" s="7">
        <f t="shared" si="5"/>
        <v>171.42857142857144</v>
      </c>
      <c r="BA11" s="7">
        <f t="shared" si="6"/>
        <v>2342.8571428571431</v>
      </c>
      <c r="BB11" s="7">
        <f t="shared" si="7"/>
        <v>83.703703703703709</v>
      </c>
      <c r="BC11" s="7">
        <f t="shared" si="8"/>
        <v>34.567901234567898</v>
      </c>
      <c r="BD11" s="7">
        <f t="shared" si="9"/>
        <v>32.90864197530864</v>
      </c>
      <c r="BE11" s="7">
        <f t="shared" si="10"/>
        <v>8.4622222222222216</v>
      </c>
      <c r="BF11" s="19">
        <v>1.4814159292035398</v>
      </c>
      <c r="BG11" s="19">
        <f t="shared" si="11"/>
        <v>0.27477876106194687</v>
      </c>
      <c r="BH11" s="19">
        <f t="shared" si="12"/>
        <v>0.37035398230088495</v>
      </c>
      <c r="BI11" s="19">
        <f t="shared" si="13"/>
        <v>4.9237472766884531</v>
      </c>
      <c r="BJ11" s="19">
        <f t="shared" si="14"/>
        <v>0.29411764705882354</v>
      </c>
      <c r="BK11" s="19"/>
      <c r="BL11" s="20">
        <v>1</v>
      </c>
      <c r="BM11" s="1">
        <v>7</v>
      </c>
      <c r="BO11" s="1">
        <v>0</v>
      </c>
      <c r="BP11" s="1">
        <v>0</v>
      </c>
      <c r="BQ11" s="1">
        <v>1</v>
      </c>
      <c r="BR11" s="1">
        <v>0</v>
      </c>
      <c r="BS11" s="1">
        <v>16</v>
      </c>
      <c r="BT11" s="1">
        <v>7.1</v>
      </c>
      <c r="BU11" s="1">
        <v>6.6</v>
      </c>
      <c r="BV11" s="1">
        <v>0.25</v>
      </c>
      <c r="BX11" s="1">
        <v>56</v>
      </c>
      <c r="BY11" s="1">
        <v>1</v>
      </c>
      <c r="BZ11" s="1">
        <v>1</v>
      </c>
      <c r="CA11" s="25">
        <v>137</v>
      </c>
      <c r="CB11" s="25">
        <v>15</v>
      </c>
      <c r="CC11" s="44">
        <v>1.07</v>
      </c>
      <c r="CD11" s="27">
        <v>79</v>
      </c>
      <c r="CE11" s="1">
        <v>413</v>
      </c>
      <c r="CF11" s="1">
        <v>1</v>
      </c>
      <c r="CI11" s="1">
        <v>2</v>
      </c>
      <c r="CJ11" s="20">
        <v>707.43604130000006</v>
      </c>
      <c r="CK11" s="19">
        <f t="shared" si="15"/>
        <v>6.561647224441578</v>
      </c>
      <c r="CL11" s="20">
        <v>1465.024105</v>
      </c>
      <c r="CM11" s="19">
        <f t="shared" si="16"/>
        <v>7.2896269752407177</v>
      </c>
      <c r="CN11" s="22"/>
      <c r="CO11" s="36">
        <v>43425</v>
      </c>
      <c r="CP11" s="36"/>
      <c r="CQ11" s="36"/>
      <c r="CR11" s="36"/>
      <c r="CT11" s="36">
        <v>44274</v>
      </c>
      <c r="CU11" s="36">
        <v>44246</v>
      </c>
      <c r="CV11" s="1">
        <f t="shared" si="17"/>
        <v>821</v>
      </c>
      <c r="CW11" s="1">
        <v>0</v>
      </c>
      <c r="CZ11" s="1">
        <v>0</v>
      </c>
      <c r="DA11" s="1">
        <v>821</v>
      </c>
      <c r="DB11" s="3">
        <v>0</v>
      </c>
      <c r="DC11"/>
    </row>
    <row r="12" spans="1:116" x14ac:dyDescent="0.25">
      <c r="A12" s="2">
        <v>2041</v>
      </c>
      <c r="B12" s="3">
        <v>47</v>
      </c>
      <c r="C12" s="3">
        <v>0</v>
      </c>
      <c r="D12" s="3">
        <v>0</v>
      </c>
      <c r="E12" s="3">
        <v>0</v>
      </c>
      <c r="F12" s="3">
        <v>1</v>
      </c>
      <c r="G12" s="3">
        <v>0</v>
      </c>
      <c r="H12" s="1">
        <v>1</v>
      </c>
      <c r="I12" s="3">
        <v>1</v>
      </c>
      <c r="J12" s="3">
        <v>1</v>
      </c>
      <c r="K12" s="3">
        <v>1</v>
      </c>
      <c r="L12" s="3">
        <v>0</v>
      </c>
      <c r="M12" s="3"/>
      <c r="N12" s="3">
        <v>1</v>
      </c>
      <c r="O12" s="3">
        <v>0</v>
      </c>
      <c r="P12" s="3">
        <v>1</v>
      </c>
      <c r="Q12" s="3"/>
      <c r="R12" s="3">
        <v>0</v>
      </c>
      <c r="S12" s="3">
        <v>0</v>
      </c>
      <c r="T12" s="3">
        <v>0</v>
      </c>
      <c r="U12" s="3">
        <v>0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1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26</v>
      </c>
      <c r="AI12" s="4">
        <v>2.04</v>
      </c>
      <c r="AJ12" s="3">
        <v>152</v>
      </c>
      <c r="AK12" s="3">
        <v>88</v>
      </c>
      <c r="AL12" s="5">
        <f t="shared" si="0"/>
        <v>109.33333333333333</v>
      </c>
      <c r="AM12" s="3">
        <v>81</v>
      </c>
      <c r="AN12" s="3">
        <v>2</v>
      </c>
      <c r="AO12" s="3">
        <v>1</v>
      </c>
      <c r="AP12" s="3">
        <v>20</v>
      </c>
      <c r="AQ12" s="3">
        <v>8</v>
      </c>
      <c r="AR12" s="3">
        <v>13</v>
      </c>
      <c r="AS12" s="1">
        <f t="shared" si="1"/>
        <v>12</v>
      </c>
      <c r="AT12" s="7">
        <f t="shared" si="2"/>
        <v>12</v>
      </c>
      <c r="AU12" s="3">
        <v>8</v>
      </c>
      <c r="AV12" s="4">
        <v>6.8952</v>
      </c>
      <c r="AW12" s="3">
        <v>3.38</v>
      </c>
      <c r="AX12" s="19">
        <f t="shared" si="3"/>
        <v>0.81939393939393934</v>
      </c>
      <c r="AY12" s="7">
        <f t="shared" si="4"/>
        <v>0.72514212785706</v>
      </c>
      <c r="AZ12" s="7">
        <f t="shared" si="5"/>
        <v>118.34319526627219</v>
      </c>
      <c r="BA12" s="7">
        <f t="shared" si="6"/>
        <v>2564.102564102564</v>
      </c>
      <c r="BB12" s="7">
        <f t="shared" si="7"/>
        <v>85.125925925925927</v>
      </c>
      <c r="BC12" s="7">
        <f t="shared" si="8"/>
        <v>41.728395061728392</v>
      </c>
      <c r="BD12" s="7">
        <f t="shared" si="9"/>
        <v>57.50729218106995</v>
      </c>
      <c r="BE12" s="7">
        <f t="shared" si="10"/>
        <v>6.8100740740740733</v>
      </c>
      <c r="BF12" s="19"/>
      <c r="BG12" s="19">
        <f t="shared" si="11"/>
        <v>0.15271493212669685</v>
      </c>
      <c r="BH12" s="19">
        <f t="shared" si="12"/>
        <v>0.23494604942568742</v>
      </c>
      <c r="BI12" s="19">
        <f t="shared" si="13"/>
        <v>7.0938271604938272</v>
      </c>
      <c r="BJ12" s="19">
        <f t="shared" si="14"/>
        <v>0.125</v>
      </c>
      <c r="BK12" s="19"/>
      <c r="BL12" s="5">
        <v>0</v>
      </c>
      <c r="BM12" s="5"/>
      <c r="BN12" s="5"/>
      <c r="BO12" s="5"/>
      <c r="BP12" s="5"/>
      <c r="BQ12" s="3">
        <v>1</v>
      </c>
      <c r="BR12" s="3">
        <v>0</v>
      </c>
      <c r="BS12" s="3">
        <v>57.5</v>
      </c>
      <c r="BT12" s="3">
        <v>4.5999999999999996</v>
      </c>
      <c r="BU12" s="3">
        <v>2.9</v>
      </c>
      <c r="BV12" s="3">
        <v>1.1000000000000001</v>
      </c>
      <c r="BW12" s="3"/>
      <c r="BX12" s="10"/>
      <c r="BY12" s="3">
        <v>1</v>
      </c>
      <c r="BZ12" s="3">
        <v>1</v>
      </c>
      <c r="CA12" s="3">
        <v>142</v>
      </c>
      <c r="CB12" s="3">
        <v>30</v>
      </c>
      <c r="CC12" s="4">
        <v>1.4</v>
      </c>
      <c r="CD12" s="28">
        <v>54</v>
      </c>
      <c r="CE12" s="8"/>
      <c r="CF12" s="8"/>
      <c r="CG12" s="3">
        <v>137</v>
      </c>
      <c r="CH12" s="3">
        <v>0</v>
      </c>
      <c r="CI12" s="3">
        <v>1</v>
      </c>
      <c r="CJ12" s="12">
        <v>714.92537313432831</v>
      </c>
      <c r="CK12" s="19">
        <f t="shared" si="15"/>
        <v>6.5721781640080401</v>
      </c>
      <c r="CL12" s="5">
        <v>407.89328149453138</v>
      </c>
      <c r="CM12" s="19">
        <f t="shared" si="16"/>
        <v>6.0110055752256963</v>
      </c>
      <c r="CN12" s="10"/>
      <c r="CO12" s="41">
        <v>40430</v>
      </c>
      <c r="CP12" s="41"/>
      <c r="CQ12" s="41"/>
      <c r="CR12" s="41"/>
      <c r="CT12" s="36">
        <v>44272</v>
      </c>
      <c r="CU12" s="36">
        <v>44216</v>
      </c>
      <c r="CV12" s="1">
        <f t="shared" si="17"/>
        <v>3786</v>
      </c>
      <c r="CW12" s="3">
        <v>0</v>
      </c>
      <c r="CX12" s="3"/>
      <c r="CY12" s="3"/>
      <c r="CZ12" s="3">
        <v>0</v>
      </c>
      <c r="DA12" s="3">
        <v>3786</v>
      </c>
      <c r="DB12" s="3">
        <v>0</v>
      </c>
      <c r="DC12" s="3"/>
      <c r="DD12" s="10"/>
      <c r="DE12" s="10"/>
      <c r="DF12" s="10"/>
      <c r="DG12" s="10"/>
      <c r="DH12" s="10"/>
      <c r="DI12" s="10"/>
      <c r="DJ12" s="10"/>
      <c r="DK12" s="10"/>
      <c r="DL12" s="10"/>
    </row>
    <row r="13" spans="1:116" x14ac:dyDescent="0.25">
      <c r="A13" s="25">
        <v>1050</v>
      </c>
      <c r="B13" s="1">
        <v>61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1</v>
      </c>
      <c r="AB13" s="1">
        <v>1</v>
      </c>
      <c r="AC13" s="1">
        <v>1</v>
      </c>
      <c r="AD13" s="1">
        <v>0</v>
      </c>
      <c r="AE13" s="1">
        <v>1</v>
      </c>
      <c r="AF13" s="1">
        <v>0</v>
      </c>
      <c r="AG13" s="1">
        <v>0</v>
      </c>
      <c r="AH13" s="1">
        <v>32.200000000000003</v>
      </c>
      <c r="AI13" s="1">
        <v>2.2799999999999998</v>
      </c>
      <c r="AJ13" s="1">
        <v>129</v>
      </c>
      <c r="AK13" s="1">
        <v>67</v>
      </c>
      <c r="AL13" s="5">
        <f t="shared" si="0"/>
        <v>87.666666666666671</v>
      </c>
      <c r="AM13" s="1">
        <v>68</v>
      </c>
      <c r="AN13" s="1">
        <v>1</v>
      </c>
      <c r="AO13" s="1">
        <v>4</v>
      </c>
      <c r="AP13" s="1">
        <v>26</v>
      </c>
      <c r="AQ13" s="1">
        <v>9</v>
      </c>
      <c r="AR13" s="1">
        <v>16</v>
      </c>
      <c r="AS13" s="1">
        <f t="shared" si="1"/>
        <v>17</v>
      </c>
      <c r="AT13" s="7">
        <f t="shared" si="2"/>
        <v>4.25</v>
      </c>
      <c r="AU13" s="1">
        <v>8</v>
      </c>
      <c r="AV13" s="19">
        <v>6.03</v>
      </c>
      <c r="AW13" s="1">
        <v>2.64</v>
      </c>
      <c r="AX13" s="19">
        <f t="shared" si="3"/>
        <v>0.51317073170731708</v>
      </c>
      <c r="AY13" s="7">
        <f t="shared" si="4"/>
        <v>1.3266998341625207</v>
      </c>
      <c r="AZ13" s="7">
        <f t="shared" si="5"/>
        <v>242.42424242424241</v>
      </c>
      <c r="BA13" s="7">
        <f t="shared" si="6"/>
        <v>2535.3535353535353</v>
      </c>
      <c r="BB13" s="7">
        <f t="shared" si="7"/>
        <v>88.676470588235304</v>
      </c>
      <c r="BC13" s="7">
        <f t="shared" si="8"/>
        <v>38.823529411764703</v>
      </c>
      <c r="BD13" s="7">
        <f t="shared" si="9"/>
        <v>42.064</v>
      </c>
      <c r="BE13" s="7">
        <f t="shared" si="10"/>
        <v>6.3359999999999994</v>
      </c>
      <c r="BF13" s="19">
        <v>1.1276948590381426</v>
      </c>
      <c r="BG13" s="19">
        <f t="shared" si="11"/>
        <v>0.18043117744610279</v>
      </c>
      <c r="BH13" s="19">
        <f t="shared" si="12"/>
        <v>0.29320066334991707</v>
      </c>
      <c r="BI13" s="19">
        <f t="shared" si="13"/>
        <v>5.2162629757785473</v>
      </c>
      <c r="BJ13" s="19">
        <f t="shared" si="14"/>
        <v>0.5</v>
      </c>
      <c r="BK13" s="19"/>
      <c r="BL13" s="20">
        <v>1</v>
      </c>
      <c r="BM13" s="1">
        <v>13</v>
      </c>
      <c r="BO13" s="1">
        <v>0</v>
      </c>
      <c r="BP13" s="1">
        <v>0</v>
      </c>
      <c r="BQ13" s="1">
        <v>1</v>
      </c>
      <c r="BR13" s="1">
        <v>0</v>
      </c>
      <c r="BS13" s="1">
        <v>65</v>
      </c>
      <c r="BT13" s="1"/>
      <c r="BU13" s="1"/>
      <c r="BV13" s="1"/>
      <c r="CA13" s="25">
        <v>140</v>
      </c>
      <c r="CB13" s="25">
        <v>15</v>
      </c>
      <c r="CC13" s="44">
        <v>1.1200000000000001</v>
      </c>
      <c r="CD13" s="27">
        <v>71</v>
      </c>
      <c r="CJ13" s="20">
        <v>730.12165189999996</v>
      </c>
      <c r="CK13" s="19">
        <f t="shared" si="15"/>
        <v>6.5932111666968174</v>
      </c>
      <c r="CL13" s="20">
        <v>1215.8277880000001</v>
      </c>
      <c r="CM13" s="19">
        <f t="shared" si="16"/>
        <v>7.1031804307862849</v>
      </c>
      <c r="CN13" s="22"/>
      <c r="CO13" s="36">
        <v>43350</v>
      </c>
      <c r="CP13" s="36"/>
      <c r="CQ13" s="36"/>
      <c r="CR13" s="36"/>
      <c r="CT13" s="36">
        <v>44274</v>
      </c>
      <c r="CU13" s="36">
        <v>44257</v>
      </c>
      <c r="CV13" s="1">
        <f t="shared" si="17"/>
        <v>907</v>
      </c>
      <c r="CW13" s="1">
        <v>0</v>
      </c>
      <c r="CZ13" s="1">
        <v>0</v>
      </c>
      <c r="DA13" s="1">
        <v>907</v>
      </c>
      <c r="DB13" s="3">
        <v>0</v>
      </c>
      <c r="DC13"/>
    </row>
    <row r="14" spans="1:116" x14ac:dyDescent="0.25">
      <c r="A14" s="2">
        <v>2058</v>
      </c>
      <c r="B14" s="3">
        <v>61</v>
      </c>
      <c r="C14" s="3">
        <v>0</v>
      </c>
      <c r="D14" s="3">
        <v>0</v>
      </c>
      <c r="E14" s="3">
        <v>0</v>
      </c>
      <c r="F14" s="3">
        <v>1</v>
      </c>
      <c r="G14" s="3">
        <v>0</v>
      </c>
      <c r="H14" s="1">
        <v>1</v>
      </c>
      <c r="I14" s="3">
        <v>1</v>
      </c>
      <c r="J14" s="3">
        <v>1</v>
      </c>
      <c r="K14" s="3">
        <v>0</v>
      </c>
      <c r="L14" s="3">
        <v>1</v>
      </c>
      <c r="M14" s="3"/>
      <c r="N14" s="3">
        <v>1</v>
      </c>
      <c r="O14" s="3">
        <v>0</v>
      </c>
      <c r="P14" s="3">
        <v>1</v>
      </c>
      <c r="Q14" s="3">
        <v>1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1</v>
      </c>
      <c r="AA14" s="3">
        <v>1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34.5</v>
      </c>
      <c r="AI14" s="4">
        <v>2.15</v>
      </c>
      <c r="AJ14" s="3">
        <v>120</v>
      </c>
      <c r="AK14" s="3">
        <v>70</v>
      </c>
      <c r="AL14" s="5">
        <f t="shared" si="0"/>
        <v>86.666666666666671</v>
      </c>
      <c r="AM14" s="3">
        <v>94</v>
      </c>
      <c r="AN14" s="3">
        <v>1</v>
      </c>
      <c r="AO14" s="3">
        <v>10</v>
      </c>
      <c r="AP14" s="3">
        <v>27</v>
      </c>
      <c r="AQ14" s="3">
        <v>17</v>
      </c>
      <c r="AR14" s="3">
        <v>20</v>
      </c>
      <c r="AS14" s="1">
        <f t="shared" si="1"/>
        <v>10</v>
      </c>
      <c r="AT14" s="7">
        <f t="shared" si="2"/>
        <v>1</v>
      </c>
      <c r="AU14" s="3">
        <v>14</v>
      </c>
      <c r="AV14" s="4">
        <v>6.4929999999999994</v>
      </c>
      <c r="AW14" s="3">
        <v>3.02</v>
      </c>
      <c r="AX14" s="19">
        <f t="shared" si="3"/>
        <v>0.58033998521803398</v>
      </c>
      <c r="AY14" s="7">
        <f t="shared" si="4"/>
        <v>0.92407207762205457</v>
      </c>
      <c r="AZ14" s="7">
        <f t="shared" si="5"/>
        <v>158.94039735099338</v>
      </c>
      <c r="BA14" s="7">
        <f t="shared" si="6"/>
        <v>2030.9050772626933</v>
      </c>
      <c r="BB14" s="7">
        <f t="shared" si="7"/>
        <v>69.074468085106375</v>
      </c>
      <c r="BC14" s="7">
        <f t="shared" si="8"/>
        <v>32.127659574468083</v>
      </c>
      <c r="BD14" s="7">
        <f t="shared" si="9"/>
        <v>31.750695035460993</v>
      </c>
      <c r="BE14" s="7">
        <f t="shared" si="10"/>
        <v>4.3693617021276587</v>
      </c>
      <c r="BF14" s="19"/>
      <c r="BG14" s="19">
        <f t="shared" si="11"/>
        <v>0.28954258432157709</v>
      </c>
      <c r="BH14" s="19">
        <f t="shared" si="12"/>
        <v>0.39088248883412913</v>
      </c>
      <c r="BI14" s="19">
        <f t="shared" si="13"/>
        <v>6.9074468085106373</v>
      </c>
      <c r="BJ14" s="19">
        <f t="shared" si="14"/>
        <v>0.7142857142857143</v>
      </c>
      <c r="BK14" s="19"/>
      <c r="BL14" s="5">
        <v>0</v>
      </c>
      <c r="BM14" s="5"/>
      <c r="BN14" s="5"/>
      <c r="BO14" s="5"/>
      <c r="BP14" s="5"/>
      <c r="BQ14" s="3">
        <v>1</v>
      </c>
      <c r="BR14" s="3">
        <v>0</v>
      </c>
      <c r="BS14" s="3">
        <v>55</v>
      </c>
      <c r="BT14" s="3">
        <v>4.5999999999999996</v>
      </c>
      <c r="BU14" s="3">
        <v>2.6</v>
      </c>
      <c r="BV14" s="3">
        <v>0.93</v>
      </c>
      <c r="BW14" s="3">
        <v>5.3</v>
      </c>
      <c r="BX14" s="10"/>
      <c r="BY14" s="3">
        <v>1</v>
      </c>
      <c r="BZ14" s="3">
        <v>0</v>
      </c>
      <c r="CA14" s="3">
        <v>140</v>
      </c>
      <c r="CB14" s="3">
        <v>26</v>
      </c>
      <c r="CC14" s="4">
        <v>1</v>
      </c>
      <c r="CD14" s="28">
        <v>90</v>
      </c>
      <c r="CE14" s="8"/>
      <c r="CF14" s="8"/>
      <c r="CG14" s="3">
        <v>167</v>
      </c>
      <c r="CH14" s="3">
        <v>0</v>
      </c>
      <c r="CI14" s="3">
        <v>1</v>
      </c>
      <c r="CJ14" s="12">
        <v>730.28169014084506</v>
      </c>
      <c r="CK14" s="19">
        <f t="shared" si="15"/>
        <v>6.5934303366163576</v>
      </c>
      <c r="CL14" s="5">
        <v>239.46703333776145</v>
      </c>
      <c r="CM14" s="19">
        <f t="shared" si="16"/>
        <v>5.4784157595176</v>
      </c>
      <c r="CN14" s="10"/>
      <c r="CO14" s="36">
        <v>40549</v>
      </c>
      <c r="CP14" s="36"/>
      <c r="CQ14" s="36"/>
      <c r="CR14" s="36"/>
      <c r="CS14" s="22"/>
      <c r="CT14" s="36">
        <v>44274</v>
      </c>
      <c r="CU14" s="40">
        <v>44272</v>
      </c>
      <c r="CV14" s="3">
        <f t="shared" si="17"/>
        <v>3723</v>
      </c>
      <c r="CW14" s="3">
        <v>0</v>
      </c>
      <c r="CX14" s="3"/>
      <c r="CY14" s="3"/>
      <c r="CZ14" s="3">
        <v>0</v>
      </c>
      <c r="DA14" s="3">
        <v>3723</v>
      </c>
      <c r="DB14" s="3">
        <v>0</v>
      </c>
      <c r="DC14" s="3"/>
      <c r="DD14" s="10"/>
      <c r="DE14" s="10"/>
      <c r="DF14" s="10"/>
      <c r="DG14" s="10"/>
      <c r="DH14" s="10"/>
      <c r="DI14" s="10"/>
      <c r="DJ14" s="10"/>
      <c r="DK14" s="10"/>
      <c r="DL14" s="10"/>
    </row>
    <row r="15" spans="1:116" x14ac:dyDescent="0.25">
      <c r="A15" s="25">
        <v>1012</v>
      </c>
      <c r="B15" s="1">
        <v>59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23.7</v>
      </c>
      <c r="AI15" s="1">
        <v>1.69</v>
      </c>
      <c r="AJ15" s="1">
        <v>104</v>
      </c>
      <c r="AK15" s="1">
        <v>62</v>
      </c>
      <c r="AL15" s="5">
        <f t="shared" si="0"/>
        <v>76</v>
      </c>
      <c r="AM15" s="1">
        <v>66</v>
      </c>
      <c r="AN15" s="1">
        <v>3</v>
      </c>
      <c r="AO15" s="1">
        <v>8</v>
      </c>
      <c r="AP15" s="1">
        <v>43</v>
      </c>
      <c r="AQ15" s="1">
        <v>16</v>
      </c>
      <c r="AR15" s="1">
        <v>27</v>
      </c>
      <c r="AS15" s="1">
        <f t="shared" si="1"/>
        <v>27</v>
      </c>
      <c r="AT15" s="7">
        <f t="shared" si="2"/>
        <v>3.375</v>
      </c>
      <c r="AU15" s="1">
        <v>22</v>
      </c>
      <c r="AV15" s="19">
        <v>7.45</v>
      </c>
      <c r="AW15" s="1">
        <v>4.41</v>
      </c>
      <c r="AX15" s="19">
        <f t="shared" si="3"/>
        <v>0.74314855875831487</v>
      </c>
      <c r="AY15" s="7">
        <f t="shared" si="4"/>
        <v>0.67114093959731547</v>
      </c>
      <c r="AZ15" s="7">
        <f t="shared" si="5"/>
        <v>90.702947845804985</v>
      </c>
      <c r="BA15" s="7">
        <f t="shared" si="6"/>
        <v>1233.5600907029477</v>
      </c>
      <c r="BB15" s="7">
        <f t="shared" si="7"/>
        <v>112.87878787878789</v>
      </c>
      <c r="BC15" s="7">
        <f t="shared" si="8"/>
        <v>66.818181818181813</v>
      </c>
      <c r="BD15" s="7">
        <f t="shared" si="9"/>
        <v>49.071272727272721</v>
      </c>
      <c r="BE15" s="7">
        <f t="shared" si="10"/>
        <v>17.26581818181818</v>
      </c>
      <c r="BF15" s="19"/>
      <c r="BG15" s="19">
        <f t="shared" si="11"/>
        <v>0.23919463087248319</v>
      </c>
      <c r="BH15" s="19">
        <f t="shared" si="12"/>
        <v>0.3809395973154362</v>
      </c>
      <c r="BI15" s="19">
        <f t="shared" si="13"/>
        <v>4.1806958473625144</v>
      </c>
      <c r="BJ15" s="19">
        <f t="shared" si="14"/>
        <v>0.36363636363636365</v>
      </c>
      <c r="BK15" s="19"/>
      <c r="BL15" s="20">
        <v>1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>
        <v>3.7</v>
      </c>
      <c r="BU15" s="1">
        <v>2.5</v>
      </c>
      <c r="BV15" s="1">
        <v>0.46</v>
      </c>
      <c r="BW15" s="1">
        <v>3.5</v>
      </c>
      <c r="BX15" s="1">
        <v>68.5</v>
      </c>
      <c r="BY15" s="1">
        <v>1</v>
      </c>
      <c r="BZ15" s="1">
        <v>1</v>
      </c>
      <c r="CA15" s="1">
        <v>134</v>
      </c>
      <c r="CB15" s="1">
        <v>13</v>
      </c>
      <c r="CC15" s="19">
        <v>0.79</v>
      </c>
      <c r="CD15" s="27">
        <v>83</v>
      </c>
      <c r="CJ15" s="20">
        <v>771.32060049999995</v>
      </c>
      <c r="CK15" s="19">
        <f t="shared" si="15"/>
        <v>6.6481041113865986</v>
      </c>
      <c r="CL15" s="20">
        <v>1076.284185</v>
      </c>
      <c r="CM15" s="19">
        <f t="shared" si="16"/>
        <v>6.9812698183037067</v>
      </c>
      <c r="CN15" s="22"/>
      <c r="CO15" s="36">
        <v>43208</v>
      </c>
      <c r="CP15" s="36"/>
      <c r="CQ15" s="36"/>
      <c r="CR15" s="36"/>
      <c r="CT15" s="36">
        <v>44217</v>
      </c>
      <c r="CU15" s="36">
        <v>44208</v>
      </c>
      <c r="CV15" s="1">
        <f t="shared" si="17"/>
        <v>1000</v>
      </c>
      <c r="CW15" s="1">
        <v>0</v>
      </c>
      <c r="CZ15" s="1">
        <v>0</v>
      </c>
      <c r="DA15" s="1">
        <v>1000</v>
      </c>
      <c r="DB15" s="3">
        <v>0</v>
      </c>
      <c r="DC15"/>
    </row>
    <row r="16" spans="1:116" x14ac:dyDescent="0.25">
      <c r="A16" s="25">
        <v>1010</v>
      </c>
      <c r="B16" s="1">
        <v>70</v>
      </c>
      <c r="C16" s="1">
        <v>0</v>
      </c>
      <c r="D16" s="1">
        <v>0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2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1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  <c r="AH16" s="1">
        <v>26.31</v>
      </c>
      <c r="AI16" s="1">
        <v>2.15</v>
      </c>
      <c r="AJ16" s="1">
        <v>136</v>
      </c>
      <c r="AK16" s="1">
        <v>58</v>
      </c>
      <c r="AL16" s="5">
        <f t="shared" si="0"/>
        <v>84</v>
      </c>
      <c r="AM16" s="1">
        <v>48</v>
      </c>
      <c r="AN16" s="1">
        <v>3</v>
      </c>
      <c r="AO16" s="1">
        <v>11</v>
      </c>
      <c r="AP16" s="1">
        <v>47</v>
      </c>
      <c r="AQ16" s="1">
        <v>14</v>
      </c>
      <c r="AR16" s="1">
        <v>25</v>
      </c>
      <c r="AS16" s="1">
        <f t="shared" si="1"/>
        <v>33</v>
      </c>
      <c r="AT16" s="7">
        <f t="shared" si="2"/>
        <v>3</v>
      </c>
      <c r="AU16" s="1">
        <v>18</v>
      </c>
      <c r="AV16" s="19">
        <v>5.88</v>
      </c>
      <c r="AW16" s="1">
        <v>2.74</v>
      </c>
      <c r="AX16" s="19">
        <f t="shared" si="3"/>
        <v>0.5103325942350333</v>
      </c>
      <c r="AY16" s="7">
        <f t="shared" si="4"/>
        <v>1.1904761904761905</v>
      </c>
      <c r="AZ16" s="7">
        <f t="shared" si="5"/>
        <v>204.3795620437956</v>
      </c>
      <c r="BA16" s="7">
        <f t="shared" si="6"/>
        <v>2131.3868613138684</v>
      </c>
      <c r="BB16" s="7">
        <f t="shared" si="7"/>
        <v>122.5</v>
      </c>
      <c r="BC16" s="7">
        <f t="shared" si="8"/>
        <v>57.083333333333336</v>
      </c>
      <c r="BD16" s="7">
        <f t="shared" si="9"/>
        <v>51.238</v>
      </c>
      <c r="BE16" s="7">
        <f t="shared" si="10"/>
        <v>10.868666666666668</v>
      </c>
      <c r="BF16" s="19">
        <v>1.19</v>
      </c>
      <c r="BG16" s="19">
        <f t="shared" si="11"/>
        <v>0.20408163265306123</v>
      </c>
      <c r="BH16" s="19">
        <f t="shared" si="12"/>
        <v>0.3836734693877551</v>
      </c>
      <c r="BI16" s="19">
        <f t="shared" si="13"/>
        <v>3.7121212121212119</v>
      </c>
      <c r="BJ16" s="19">
        <f t="shared" si="14"/>
        <v>0.61111111111111116</v>
      </c>
      <c r="BK16" s="19"/>
      <c r="BL16" s="20">
        <v>1</v>
      </c>
      <c r="BM16" s="1">
        <v>19</v>
      </c>
      <c r="BO16" s="1">
        <v>3</v>
      </c>
      <c r="BP16" s="1">
        <v>0</v>
      </c>
      <c r="BQ16" s="1">
        <v>1</v>
      </c>
      <c r="BR16" s="1">
        <v>0</v>
      </c>
      <c r="BS16" s="1">
        <v>45</v>
      </c>
      <c r="BT16" s="1">
        <v>5.2</v>
      </c>
      <c r="BU16" s="1">
        <v>4.0999999999999996</v>
      </c>
      <c r="BV16" s="1">
        <v>0.32</v>
      </c>
      <c r="BW16" s="1">
        <v>5.3</v>
      </c>
      <c r="BX16" s="1">
        <v>70</v>
      </c>
      <c r="BY16" s="1">
        <v>1</v>
      </c>
      <c r="BZ16" s="1">
        <v>0</v>
      </c>
      <c r="CA16" s="1">
        <v>136</v>
      </c>
      <c r="CB16" s="1">
        <v>33</v>
      </c>
      <c r="CC16" s="19">
        <v>1</v>
      </c>
      <c r="CD16" s="27">
        <v>76</v>
      </c>
      <c r="CJ16" s="20">
        <v>775.30122070000004</v>
      </c>
      <c r="CK16" s="19">
        <f t="shared" si="15"/>
        <v>6.6532516257109693</v>
      </c>
      <c r="CL16" s="20">
        <v>156.2758365</v>
      </c>
      <c r="CM16" s="19">
        <f t="shared" si="16"/>
        <v>5.0516226285471113</v>
      </c>
      <c r="CN16" s="22"/>
      <c r="CO16" s="36">
        <v>43208</v>
      </c>
      <c r="CP16" s="36"/>
      <c r="CQ16" s="36"/>
      <c r="CR16" s="36"/>
      <c r="CT16" s="36">
        <v>44274</v>
      </c>
      <c r="CU16" s="36">
        <v>44272</v>
      </c>
      <c r="CV16" s="1">
        <f t="shared" si="17"/>
        <v>1064</v>
      </c>
      <c r="CW16" s="1">
        <v>0</v>
      </c>
      <c r="CZ16" s="1">
        <v>0</v>
      </c>
      <c r="DA16" s="1">
        <v>1064</v>
      </c>
      <c r="DB16" s="3">
        <v>0</v>
      </c>
      <c r="DC16"/>
    </row>
    <row r="17" spans="1:116" x14ac:dyDescent="0.25">
      <c r="A17" s="2">
        <v>2024</v>
      </c>
      <c r="B17" s="3">
        <v>55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1">
        <v>1</v>
      </c>
      <c r="I17" s="3">
        <v>0</v>
      </c>
      <c r="J17" s="3">
        <v>3</v>
      </c>
      <c r="K17" s="3">
        <v>0</v>
      </c>
      <c r="L17" s="3">
        <v>0</v>
      </c>
      <c r="M17" s="3"/>
      <c r="N17" s="3">
        <v>1</v>
      </c>
      <c r="O17" s="3">
        <v>0</v>
      </c>
      <c r="P17" s="3">
        <v>0</v>
      </c>
      <c r="Q17" s="3"/>
      <c r="R17" s="3">
        <v>1</v>
      </c>
      <c r="S17" s="3">
        <v>0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16">
        <v>0</v>
      </c>
      <c r="Z17" s="3">
        <v>0</v>
      </c>
      <c r="AA17" s="3">
        <v>1</v>
      </c>
      <c r="AB17" s="3">
        <v>1</v>
      </c>
      <c r="AC17" s="3">
        <v>1</v>
      </c>
      <c r="AD17" s="3">
        <v>0</v>
      </c>
      <c r="AE17" s="3">
        <v>1</v>
      </c>
      <c r="AF17" s="3">
        <v>0</v>
      </c>
      <c r="AG17" s="3">
        <v>0</v>
      </c>
      <c r="AH17" s="3">
        <v>31.6</v>
      </c>
      <c r="AI17" s="4">
        <v>2.0299999999999998</v>
      </c>
      <c r="AJ17" s="3">
        <v>108</v>
      </c>
      <c r="AK17" s="3">
        <v>64</v>
      </c>
      <c r="AL17" s="5">
        <f t="shared" si="0"/>
        <v>78.666666666666671</v>
      </c>
      <c r="AM17" s="3">
        <v>82</v>
      </c>
      <c r="AN17" s="3">
        <v>2</v>
      </c>
      <c r="AO17" s="3">
        <v>7</v>
      </c>
      <c r="AP17" s="3">
        <v>37</v>
      </c>
      <c r="AQ17" s="3">
        <v>20</v>
      </c>
      <c r="AR17" s="3">
        <v>25</v>
      </c>
      <c r="AS17" s="1">
        <f t="shared" si="1"/>
        <v>17</v>
      </c>
      <c r="AT17" s="7">
        <f t="shared" si="2"/>
        <v>2.4285714285714284</v>
      </c>
      <c r="AU17" s="3">
        <v>17</v>
      </c>
      <c r="AV17" s="4">
        <v>4.6689999999999996</v>
      </c>
      <c r="AW17" s="3">
        <v>2.2999999999999998</v>
      </c>
      <c r="AX17" s="19">
        <f t="shared" si="3"/>
        <v>0.40118255728011826</v>
      </c>
      <c r="AY17" s="7">
        <f t="shared" si="4"/>
        <v>1.7134289997858214</v>
      </c>
      <c r="AZ17" s="7">
        <f t="shared" si="5"/>
        <v>278.26086956521743</v>
      </c>
      <c r="BA17" s="7">
        <f t="shared" si="6"/>
        <v>2492.7536231884064</v>
      </c>
      <c r="BB17" s="7">
        <f t="shared" si="7"/>
        <v>56.939024390243901</v>
      </c>
      <c r="BC17" s="7">
        <f t="shared" si="8"/>
        <v>28.048780487804876</v>
      </c>
      <c r="BD17" s="7">
        <f t="shared" si="9"/>
        <v>23.523577235772358</v>
      </c>
      <c r="BE17" s="7">
        <f t="shared" si="10"/>
        <v>6.866341463414634</v>
      </c>
      <c r="BF17" s="19"/>
      <c r="BG17" s="19">
        <f t="shared" si="11"/>
        <v>0.43906618119511676</v>
      </c>
      <c r="BH17" s="19">
        <f t="shared" si="12"/>
        <v>0.64981794816877281</v>
      </c>
      <c r="BI17" s="19">
        <f t="shared" si="13"/>
        <v>3.3493543758966999</v>
      </c>
      <c r="BJ17" s="19">
        <f t="shared" si="14"/>
        <v>0.41176470588235292</v>
      </c>
      <c r="BK17" s="19"/>
      <c r="BL17" s="5">
        <v>0</v>
      </c>
      <c r="BM17" s="5"/>
      <c r="BN17" s="5"/>
      <c r="BO17" s="5"/>
      <c r="BP17" s="5"/>
      <c r="BQ17" s="3">
        <v>1</v>
      </c>
      <c r="BR17" s="9">
        <v>0</v>
      </c>
      <c r="BS17" s="3">
        <v>20</v>
      </c>
      <c r="BT17" s="3">
        <v>8.8000000000000007</v>
      </c>
      <c r="BU17" s="3">
        <v>3.9</v>
      </c>
      <c r="BV17" s="3">
        <v>0.99</v>
      </c>
      <c r="BW17" s="16">
        <v>5.9</v>
      </c>
      <c r="BX17" s="10"/>
      <c r="BY17" s="16">
        <v>1</v>
      </c>
      <c r="BZ17" s="3">
        <v>0</v>
      </c>
      <c r="CA17" s="3">
        <v>138</v>
      </c>
      <c r="CB17" s="3">
        <v>64</v>
      </c>
      <c r="CC17" s="4">
        <v>2</v>
      </c>
      <c r="CD17" s="28">
        <v>35</v>
      </c>
      <c r="CE17" s="8"/>
      <c r="CF17" s="8"/>
      <c r="CG17" s="3">
        <v>2618</v>
      </c>
      <c r="CH17" s="3">
        <v>1</v>
      </c>
      <c r="CI17" s="3">
        <v>3</v>
      </c>
      <c r="CJ17" s="12">
        <v>778.84615384615381</v>
      </c>
      <c r="CK17" s="19">
        <f t="shared" si="15"/>
        <v>6.6578135345132035</v>
      </c>
      <c r="CL17" s="5">
        <v>325.40634333387641</v>
      </c>
      <c r="CM17" s="19">
        <f t="shared" si="16"/>
        <v>5.7850746885527577</v>
      </c>
      <c r="CN17" s="10"/>
      <c r="CO17" s="36">
        <v>40312</v>
      </c>
      <c r="CP17" s="36"/>
      <c r="CQ17" s="36"/>
      <c r="CR17" s="36"/>
      <c r="CT17" s="36">
        <v>44272</v>
      </c>
      <c r="CU17" s="36">
        <v>40728</v>
      </c>
      <c r="CV17" s="1">
        <f t="shared" si="17"/>
        <v>416</v>
      </c>
      <c r="CW17" s="3">
        <v>1</v>
      </c>
      <c r="CX17" s="40">
        <v>40728</v>
      </c>
      <c r="CY17" s="20">
        <f>(CX17-CO17)</f>
        <v>416</v>
      </c>
      <c r="CZ17" s="20">
        <v>1</v>
      </c>
      <c r="DA17" s="20">
        <v>416</v>
      </c>
      <c r="DB17" s="3">
        <v>0</v>
      </c>
      <c r="DC17" s="3" t="s">
        <v>144</v>
      </c>
      <c r="DD17" s="10"/>
      <c r="DE17" s="10"/>
      <c r="DF17" s="10"/>
      <c r="DG17" s="10"/>
      <c r="DH17" s="10"/>
      <c r="DI17" s="10"/>
      <c r="DJ17" s="10"/>
      <c r="DK17" s="10"/>
      <c r="DL17" s="10"/>
    </row>
    <row r="18" spans="1:116" x14ac:dyDescent="0.25">
      <c r="A18" s="2">
        <v>2030</v>
      </c>
      <c r="B18" s="3">
        <v>69</v>
      </c>
      <c r="C18" s="3">
        <v>0</v>
      </c>
      <c r="D18" s="3">
        <v>1</v>
      </c>
      <c r="E18" s="3">
        <v>1</v>
      </c>
      <c r="F18" s="3">
        <v>1</v>
      </c>
      <c r="G18" s="3">
        <v>1</v>
      </c>
      <c r="H18" s="1">
        <v>0</v>
      </c>
      <c r="I18" s="3">
        <v>1</v>
      </c>
      <c r="J18" s="3">
        <v>2</v>
      </c>
      <c r="K18" s="3">
        <v>1</v>
      </c>
      <c r="L18" s="3">
        <v>0</v>
      </c>
      <c r="M18" s="3"/>
      <c r="N18" s="3">
        <v>0</v>
      </c>
      <c r="O18" s="3">
        <v>1</v>
      </c>
      <c r="P18" s="3">
        <v>1</v>
      </c>
      <c r="Q18" s="3">
        <v>0</v>
      </c>
      <c r="R18" s="3">
        <v>0</v>
      </c>
      <c r="S18" s="3">
        <v>1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37</v>
      </c>
      <c r="AI18" s="4">
        <v>2.17</v>
      </c>
      <c r="AJ18" s="3">
        <v>148</v>
      </c>
      <c r="AK18" s="3">
        <v>59</v>
      </c>
      <c r="AL18" s="5">
        <f t="shared" si="0"/>
        <v>88.666666666666671</v>
      </c>
      <c r="AM18" s="3">
        <v>72</v>
      </c>
      <c r="AN18" s="3">
        <v>1</v>
      </c>
      <c r="AO18" s="3">
        <v>8</v>
      </c>
      <c r="AP18" s="3">
        <v>35</v>
      </c>
      <c r="AQ18" s="3">
        <v>16</v>
      </c>
      <c r="AR18" s="3">
        <v>22</v>
      </c>
      <c r="AS18" s="1">
        <f t="shared" si="1"/>
        <v>19</v>
      </c>
      <c r="AT18" s="7">
        <f t="shared" si="2"/>
        <v>2.375</v>
      </c>
      <c r="AU18" s="3">
        <v>16</v>
      </c>
      <c r="AV18" s="4">
        <v>5.0994999999999999</v>
      </c>
      <c r="AW18" s="3">
        <v>2.35</v>
      </c>
      <c r="AX18" s="19">
        <f t="shared" si="3"/>
        <v>0.46201034737620106</v>
      </c>
      <c r="AY18" s="7">
        <f t="shared" si="4"/>
        <v>1.1765859397980194</v>
      </c>
      <c r="AZ18" s="7">
        <f t="shared" si="5"/>
        <v>204.25531914893617</v>
      </c>
      <c r="BA18" s="7">
        <f t="shared" si="6"/>
        <v>2746.0992907801419</v>
      </c>
      <c r="BB18" s="7">
        <f t="shared" si="7"/>
        <v>70.826388888888886</v>
      </c>
      <c r="BC18" s="7">
        <f t="shared" si="8"/>
        <v>32.638888888888886</v>
      </c>
      <c r="BD18" s="7">
        <f t="shared" si="9"/>
        <v>32.255925925925922</v>
      </c>
      <c r="BE18" s="7">
        <f t="shared" si="10"/>
        <v>6.2144444444444433</v>
      </c>
      <c r="BF18" s="19">
        <v>2.81</v>
      </c>
      <c r="BG18" s="19">
        <f t="shared" si="11"/>
        <v>0.31061868810667714</v>
      </c>
      <c r="BH18" s="19">
        <f t="shared" si="12"/>
        <v>0.4941660947151682</v>
      </c>
      <c r="BI18" s="19">
        <f t="shared" si="13"/>
        <v>3.7277046783625729</v>
      </c>
      <c r="BJ18" s="19">
        <f t="shared" si="14"/>
        <v>0.5</v>
      </c>
      <c r="BK18" s="19"/>
      <c r="BL18" s="5">
        <v>1</v>
      </c>
      <c r="BM18" s="5">
        <v>18</v>
      </c>
      <c r="BN18" s="5"/>
      <c r="BO18" s="5">
        <v>0</v>
      </c>
      <c r="BP18" s="5">
        <v>0</v>
      </c>
      <c r="BQ18" s="3">
        <v>1</v>
      </c>
      <c r="BR18" s="9">
        <v>0</v>
      </c>
      <c r="BS18" s="3">
        <v>42.5</v>
      </c>
      <c r="BT18" s="3">
        <v>5.6</v>
      </c>
      <c r="BU18" s="3">
        <v>4.4000000000000004</v>
      </c>
      <c r="BV18" s="3">
        <v>0.8</v>
      </c>
      <c r="BW18" s="3">
        <v>3.8</v>
      </c>
      <c r="BX18" s="10"/>
      <c r="BY18" s="3">
        <v>0</v>
      </c>
      <c r="BZ18" s="3">
        <v>1</v>
      </c>
      <c r="CA18" s="3">
        <v>140</v>
      </c>
      <c r="CB18" s="3">
        <v>18</v>
      </c>
      <c r="CC18" s="4">
        <v>1.1000000000000001</v>
      </c>
      <c r="CD18" s="28">
        <v>49</v>
      </c>
      <c r="CE18" s="8"/>
      <c r="CF18" s="8"/>
      <c r="CG18" s="3">
        <v>1076</v>
      </c>
      <c r="CH18" s="3">
        <v>1</v>
      </c>
      <c r="CI18" s="3">
        <v>2</v>
      </c>
      <c r="CJ18" s="12">
        <v>810.04016064257019</v>
      </c>
      <c r="CK18" s="19">
        <f t="shared" si="15"/>
        <v>6.697083827477595</v>
      </c>
      <c r="CL18" s="5">
        <v>1154.7867954838453</v>
      </c>
      <c r="CM18" s="19">
        <f t="shared" si="16"/>
        <v>7.0516710132618936</v>
      </c>
      <c r="CN18" s="10"/>
      <c r="CO18" s="41">
        <v>40373</v>
      </c>
      <c r="CP18" s="41"/>
      <c r="CQ18" s="41"/>
      <c r="CR18" s="41"/>
      <c r="CT18" s="36">
        <v>44272</v>
      </c>
      <c r="CU18" s="36">
        <v>44271</v>
      </c>
      <c r="CV18" s="1">
        <f t="shared" si="17"/>
        <v>3898</v>
      </c>
      <c r="CW18" s="3">
        <v>0</v>
      </c>
      <c r="CX18" s="3"/>
      <c r="CY18" s="3"/>
      <c r="CZ18" s="3">
        <v>0</v>
      </c>
      <c r="DA18" s="3">
        <v>3898</v>
      </c>
      <c r="DB18" s="3">
        <v>0</v>
      </c>
      <c r="DC18" s="3"/>
      <c r="DD18" s="10"/>
      <c r="DE18" s="10"/>
      <c r="DF18" s="10"/>
      <c r="DG18" s="10"/>
      <c r="DH18" s="10"/>
      <c r="DI18" s="10"/>
      <c r="DJ18" s="10"/>
      <c r="DK18" s="10"/>
      <c r="DL18" s="10"/>
    </row>
    <row r="19" spans="1:116" x14ac:dyDescent="0.25">
      <c r="A19" s="25">
        <v>1172</v>
      </c>
      <c r="B19" s="1">
        <v>68</v>
      </c>
      <c r="C19" s="1">
        <v>0</v>
      </c>
      <c r="D19" s="1">
        <v>1</v>
      </c>
      <c r="E19" s="1">
        <v>0</v>
      </c>
      <c r="F19" s="1">
        <v>2</v>
      </c>
      <c r="H19" s="1">
        <v>1</v>
      </c>
      <c r="J19" s="1">
        <v>2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1</v>
      </c>
      <c r="AG19" s="1">
        <v>0</v>
      </c>
      <c r="AH19" s="1">
        <v>20.7</v>
      </c>
      <c r="AI19" s="1">
        <v>1.42</v>
      </c>
      <c r="AJ19" s="1">
        <v>132</v>
      </c>
      <c r="AK19" s="1">
        <v>65</v>
      </c>
      <c r="AL19" s="5">
        <f t="shared" si="0"/>
        <v>87.333333333333329</v>
      </c>
      <c r="AM19" s="1">
        <v>53</v>
      </c>
      <c r="AN19" s="1">
        <v>1</v>
      </c>
      <c r="AO19" s="1">
        <v>2</v>
      </c>
      <c r="AP19" s="1">
        <v>28</v>
      </c>
      <c r="AQ19" s="1">
        <v>6</v>
      </c>
      <c r="AR19" s="1">
        <v>14</v>
      </c>
      <c r="AS19" s="1">
        <f t="shared" si="1"/>
        <v>22</v>
      </c>
      <c r="AT19" s="7">
        <f t="shared" si="2"/>
        <v>11</v>
      </c>
      <c r="AU19" s="1">
        <v>7</v>
      </c>
      <c r="AV19" s="19">
        <v>4.4000000000000004</v>
      </c>
      <c r="AW19" s="1">
        <v>3.09</v>
      </c>
      <c r="AX19" s="19">
        <f t="shared" si="3"/>
        <v>0.59835920177383584</v>
      </c>
      <c r="AY19" s="7">
        <f t="shared" si="4"/>
        <v>1.5909090909090908</v>
      </c>
      <c r="AZ19" s="7">
        <f t="shared" si="5"/>
        <v>181.22977346278319</v>
      </c>
      <c r="BA19" s="7">
        <f t="shared" si="6"/>
        <v>2209.277238403452</v>
      </c>
      <c r="BB19" s="7">
        <f t="shared" si="7"/>
        <v>83.018867924528308</v>
      </c>
      <c r="BC19" s="7">
        <f t="shared" si="8"/>
        <v>58.301886792452834</v>
      </c>
      <c r="BD19" s="7">
        <f t="shared" si="9"/>
        <v>63.696754716981133</v>
      </c>
      <c r="BE19" s="7">
        <f t="shared" si="10"/>
        <v>9.5148679245283034</v>
      </c>
      <c r="BF19" s="19">
        <v>1.3731818181818181</v>
      </c>
      <c r="BG19" s="19">
        <f t="shared" si="11"/>
        <v>0.16863636363636361</v>
      </c>
      <c r="BH19" s="19">
        <f t="shared" si="12"/>
        <v>0.33727272727272722</v>
      </c>
      <c r="BI19" s="19">
        <f t="shared" si="13"/>
        <v>3.7735849056603779</v>
      </c>
      <c r="BJ19" s="19">
        <f t="shared" si="14"/>
        <v>0.2857142857142857</v>
      </c>
      <c r="BK19" s="19"/>
      <c r="BL19" s="20">
        <v>1</v>
      </c>
      <c r="BM19" s="1">
        <v>12</v>
      </c>
      <c r="BO19" s="1">
        <v>0</v>
      </c>
      <c r="BP19" s="1">
        <v>0</v>
      </c>
      <c r="BQ19" s="1">
        <v>1</v>
      </c>
      <c r="BR19" s="1">
        <v>0</v>
      </c>
      <c r="BS19" s="1">
        <v>70</v>
      </c>
      <c r="BT19" s="1">
        <v>4.3</v>
      </c>
      <c r="BU19" s="1">
        <v>2.5</v>
      </c>
      <c r="BV19" s="1">
        <v>0.32</v>
      </c>
      <c r="BZ19" s="1">
        <v>0</v>
      </c>
      <c r="CA19" s="25">
        <v>141</v>
      </c>
      <c r="CB19" s="25">
        <v>27</v>
      </c>
      <c r="CC19" s="44">
        <v>0.88</v>
      </c>
      <c r="CD19" s="27">
        <v>68</v>
      </c>
      <c r="CJ19" s="20">
        <v>824.77165930000001</v>
      </c>
      <c r="CK19" s="19">
        <f t="shared" si="15"/>
        <v>6.7151065714189064</v>
      </c>
      <c r="CL19" s="20">
        <v>4584.0394109999997</v>
      </c>
      <c r="CM19" s="19">
        <f t="shared" si="16"/>
        <v>8.4303358558707053</v>
      </c>
      <c r="CN19" s="20"/>
      <c r="CO19" s="36">
        <v>43693</v>
      </c>
      <c r="CP19" s="36"/>
      <c r="CQ19" s="36"/>
      <c r="CR19" s="36"/>
      <c r="CT19" s="36">
        <v>44274</v>
      </c>
      <c r="CU19" s="36">
        <v>44273</v>
      </c>
      <c r="CV19" s="1">
        <f t="shared" si="17"/>
        <v>580</v>
      </c>
      <c r="CW19" s="1">
        <v>0</v>
      </c>
      <c r="CZ19" s="1">
        <v>0</v>
      </c>
      <c r="DA19" s="1">
        <v>580</v>
      </c>
      <c r="DB19" s="3">
        <v>0</v>
      </c>
      <c r="DD19" s="1"/>
      <c r="DE19" s="1"/>
      <c r="DF19" s="1"/>
      <c r="DG19" s="1"/>
      <c r="DH19" s="1"/>
      <c r="DI19" s="1"/>
      <c r="DJ19" s="1"/>
      <c r="DK19" s="1"/>
      <c r="DL19" s="1"/>
    </row>
    <row r="20" spans="1:116" x14ac:dyDescent="0.25">
      <c r="A20" s="2">
        <v>2056</v>
      </c>
      <c r="B20" s="3">
        <v>49</v>
      </c>
      <c r="C20" s="3">
        <v>0</v>
      </c>
      <c r="D20" s="3">
        <v>0</v>
      </c>
      <c r="E20" s="3">
        <v>0</v>
      </c>
      <c r="F20" s="3">
        <v>2</v>
      </c>
      <c r="G20" s="3">
        <v>1</v>
      </c>
      <c r="H20" s="1">
        <v>0</v>
      </c>
      <c r="I20" s="3">
        <v>1</v>
      </c>
      <c r="J20" s="3">
        <v>1</v>
      </c>
      <c r="K20" s="3">
        <v>0</v>
      </c>
      <c r="L20" s="3">
        <v>0</v>
      </c>
      <c r="M20" s="3"/>
      <c r="N20" s="3">
        <v>0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23</v>
      </c>
      <c r="AI20" s="4">
        <v>1.7</v>
      </c>
      <c r="AJ20" s="3">
        <v>118</v>
      </c>
      <c r="AK20" s="3">
        <v>78</v>
      </c>
      <c r="AL20" s="5">
        <f t="shared" si="0"/>
        <v>91.333333333333329</v>
      </c>
      <c r="AM20" s="3">
        <v>88</v>
      </c>
      <c r="AN20" s="3">
        <v>1</v>
      </c>
      <c r="AO20" s="3">
        <v>4</v>
      </c>
      <c r="AP20" s="3">
        <v>18</v>
      </c>
      <c r="AQ20" s="3">
        <v>8</v>
      </c>
      <c r="AR20" s="3">
        <v>11</v>
      </c>
      <c r="AS20" s="1">
        <f t="shared" si="1"/>
        <v>10</v>
      </c>
      <c r="AT20" s="7">
        <f t="shared" si="2"/>
        <v>2.5</v>
      </c>
      <c r="AU20" s="3">
        <v>6</v>
      </c>
      <c r="AV20" s="4">
        <v>3.8080000000000003</v>
      </c>
      <c r="AW20" s="3">
        <v>2.2400000000000002</v>
      </c>
      <c r="AX20" s="19">
        <f t="shared" si="3"/>
        <v>0.45362897265336294</v>
      </c>
      <c r="AY20" s="7">
        <f t="shared" si="4"/>
        <v>1.3130252100840336</v>
      </c>
      <c r="AZ20" s="7">
        <f t="shared" si="5"/>
        <v>178.57142857142856</v>
      </c>
      <c r="BA20" s="7">
        <f t="shared" si="6"/>
        <v>3119.0476190476184</v>
      </c>
      <c r="BB20" s="7">
        <f t="shared" si="7"/>
        <v>43.272727272727273</v>
      </c>
      <c r="BC20" s="7">
        <f t="shared" si="8"/>
        <v>25.454545454545453</v>
      </c>
      <c r="BD20" s="7">
        <f t="shared" si="9"/>
        <v>29.540848484848482</v>
      </c>
      <c r="BE20" s="7">
        <f t="shared" si="10"/>
        <v>2.4232727272727272</v>
      </c>
      <c r="BF20" s="19"/>
      <c r="BG20" s="19">
        <f t="shared" si="11"/>
        <v>0.25420168067226889</v>
      </c>
      <c r="BH20" s="19">
        <f t="shared" si="12"/>
        <v>0.41596638655462187</v>
      </c>
      <c r="BI20" s="19">
        <f t="shared" si="13"/>
        <v>4.3272727272727272</v>
      </c>
      <c r="BJ20" s="19">
        <f t="shared" si="14"/>
        <v>0.66666666666666663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55</v>
      </c>
      <c r="BT20" s="3"/>
      <c r="BU20" s="3"/>
      <c r="BV20" s="3"/>
      <c r="BW20" s="3"/>
      <c r="BX20" s="10"/>
      <c r="BY20" s="3">
        <v>1</v>
      </c>
      <c r="BZ20" s="3">
        <v>0</v>
      </c>
      <c r="CA20" s="3">
        <v>141</v>
      </c>
      <c r="CB20" s="3">
        <v>25</v>
      </c>
      <c r="CC20" s="4">
        <v>1.1000000000000001</v>
      </c>
      <c r="CD20" s="28">
        <v>77</v>
      </c>
      <c r="CE20" s="8"/>
      <c r="CF20" s="8"/>
      <c r="CG20" s="3">
        <v>366</v>
      </c>
      <c r="CH20" s="3">
        <v>0</v>
      </c>
      <c r="CI20" s="3">
        <v>1</v>
      </c>
      <c r="CJ20" s="12">
        <v>828.9473684210526</v>
      </c>
      <c r="CK20" s="19">
        <f t="shared" si="15"/>
        <v>6.7201566650873383</v>
      </c>
      <c r="CL20" s="5">
        <v>744.87765334955429</v>
      </c>
      <c r="CM20" s="19">
        <f t="shared" si="16"/>
        <v>6.6132199812014987</v>
      </c>
      <c r="CN20" s="10"/>
      <c r="CO20" s="36">
        <v>40521</v>
      </c>
      <c r="CP20" s="36"/>
      <c r="CQ20" s="36"/>
      <c r="CR20" s="36"/>
      <c r="CS20" s="22"/>
      <c r="CT20" s="36">
        <v>44274</v>
      </c>
      <c r="CU20" s="40">
        <v>43879</v>
      </c>
      <c r="CV20" s="3">
        <f t="shared" si="17"/>
        <v>3358</v>
      </c>
      <c r="CW20" s="3">
        <v>0</v>
      </c>
      <c r="CX20" s="3"/>
      <c r="CY20" s="3"/>
      <c r="CZ20" s="3">
        <v>0</v>
      </c>
      <c r="DA20" s="3">
        <v>3358</v>
      </c>
      <c r="DB20" s="3">
        <v>0</v>
      </c>
      <c r="DC20" s="3"/>
      <c r="DD20" s="10"/>
      <c r="DE20" s="10"/>
      <c r="DF20" s="10"/>
      <c r="DG20" s="10"/>
      <c r="DH20" s="10"/>
      <c r="DI20" s="10"/>
      <c r="DJ20" s="10"/>
      <c r="DK20" s="10"/>
      <c r="DL20" s="10"/>
    </row>
    <row r="21" spans="1:116" x14ac:dyDescent="0.25">
      <c r="A21" s="25">
        <v>1028</v>
      </c>
      <c r="B21" s="1">
        <v>55</v>
      </c>
      <c r="C21" s="1">
        <v>0</v>
      </c>
      <c r="D21" s="1">
        <v>1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2</v>
      </c>
      <c r="K21" s="1">
        <v>0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1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26.1</v>
      </c>
      <c r="AI21" s="1">
        <v>1.66</v>
      </c>
      <c r="AJ21" s="1">
        <v>150</v>
      </c>
      <c r="AK21" s="1">
        <v>65</v>
      </c>
      <c r="AL21" s="5">
        <f t="shared" si="0"/>
        <v>93.333333333333329</v>
      </c>
      <c r="AM21" s="1">
        <v>79</v>
      </c>
      <c r="AN21" s="1">
        <v>1</v>
      </c>
      <c r="AO21" s="1">
        <v>2</v>
      </c>
      <c r="AP21" s="1">
        <v>72</v>
      </c>
      <c r="AQ21" s="1">
        <v>21</v>
      </c>
      <c r="AR21" s="1">
        <v>44</v>
      </c>
      <c r="AS21" s="1">
        <f t="shared" si="1"/>
        <v>51</v>
      </c>
      <c r="AT21" s="7">
        <f t="shared" si="2"/>
        <v>25.5</v>
      </c>
      <c r="AU21" s="1">
        <v>17</v>
      </c>
      <c r="AV21" s="19">
        <v>5.67</v>
      </c>
      <c r="AW21" s="1">
        <v>3.41</v>
      </c>
      <c r="AX21" s="19">
        <f t="shared" si="3"/>
        <v>0.7056910569105691</v>
      </c>
      <c r="AY21" s="7">
        <f t="shared" si="4"/>
        <v>4.7619047619047619</v>
      </c>
      <c r="AZ21" s="7">
        <f t="shared" si="5"/>
        <v>633.43108504398822</v>
      </c>
      <c r="BA21" s="7">
        <f t="shared" si="6"/>
        <v>2142.717497556207</v>
      </c>
      <c r="BB21" s="7">
        <f t="shared" si="7"/>
        <v>71.77215189873418</v>
      </c>
      <c r="BC21" s="7">
        <f t="shared" si="8"/>
        <v>43.164556962025316</v>
      </c>
      <c r="BD21" s="7">
        <f t="shared" si="9"/>
        <v>44.810565400843878</v>
      </c>
      <c r="BE21" s="7">
        <f t="shared" si="10"/>
        <v>24.655594936708859</v>
      </c>
      <c r="BF21" s="19">
        <v>2.2200000000000002</v>
      </c>
      <c r="BG21" s="19">
        <f t="shared" si="11"/>
        <v>0.61305114638447966</v>
      </c>
      <c r="BH21" s="19">
        <f t="shared" si="12"/>
        <v>1.0031746031746032</v>
      </c>
      <c r="BI21" s="19">
        <f t="shared" si="13"/>
        <v>1.4072970960536113</v>
      </c>
      <c r="BJ21" s="19">
        <f t="shared" si="14"/>
        <v>0.11764705882352941</v>
      </c>
      <c r="BK21" s="19"/>
      <c r="BL21" s="20">
        <v>1</v>
      </c>
      <c r="BM21" s="1">
        <v>9</v>
      </c>
      <c r="BO21" s="1">
        <v>1</v>
      </c>
      <c r="BP21" s="1">
        <v>0</v>
      </c>
      <c r="BQ21" s="1">
        <v>1</v>
      </c>
      <c r="BR21" s="1">
        <v>0</v>
      </c>
      <c r="BS21" s="1">
        <v>56</v>
      </c>
      <c r="BT21" s="1">
        <v>3.71</v>
      </c>
      <c r="BU21" s="1">
        <v>3</v>
      </c>
      <c r="BV21" s="1">
        <v>0.57999999999999996</v>
      </c>
      <c r="BX21" s="1">
        <v>15.9</v>
      </c>
      <c r="BY21" s="1">
        <v>0</v>
      </c>
      <c r="CA21" s="25">
        <v>144</v>
      </c>
      <c r="CB21" s="25">
        <v>25</v>
      </c>
      <c r="CC21" s="44">
        <v>1.1200000000000001</v>
      </c>
      <c r="CD21" s="27">
        <v>55</v>
      </c>
      <c r="CJ21" s="20">
        <v>869.66</v>
      </c>
      <c r="CK21" s="19">
        <f t="shared" si="15"/>
        <v>6.7681023306669097</v>
      </c>
      <c r="CL21" s="20">
        <v>1325.69</v>
      </c>
      <c r="CM21" s="19">
        <f t="shared" si="16"/>
        <v>7.1896883575916215</v>
      </c>
      <c r="CN21" s="22"/>
      <c r="CO21" s="36">
        <v>43231</v>
      </c>
      <c r="CP21" s="36"/>
      <c r="CQ21" s="36"/>
      <c r="CR21" s="36"/>
      <c r="CT21" s="36">
        <v>44274</v>
      </c>
      <c r="CU21" s="36">
        <v>44255</v>
      </c>
      <c r="CV21" s="1">
        <f t="shared" si="17"/>
        <v>1024</v>
      </c>
      <c r="CW21" s="1">
        <v>0</v>
      </c>
      <c r="CX21" s="36"/>
      <c r="CY21" s="20"/>
      <c r="CZ21" s="20">
        <v>0</v>
      </c>
      <c r="DA21" s="20">
        <v>1024</v>
      </c>
      <c r="DB21" s="3">
        <v>0</v>
      </c>
      <c r="DC21" s="20"/>
    </row>
    <row r="22" spans="1:116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19">
        <f t="shared" si="15"/>
        <v>6.7691691156959903</v>
      </c>
      <c r="CL22" s="5">
        <v>1616.9280484032786</v>
      </c>
      <c r="CM22" s="19">
        <f t="shared" si="16"/>
        <v>7.3882833616194183</v>
      </c>
      <c r="CN22" s="10"/>
      <c r="CO22" s="41">
        <v>40410</v>
      </c>
      <c r="CP22" s="41"/>
      <c r="CQ22" s="41"/>
      <c r="CR22" s="41"/>
      <c r="CT22" s="36">
        <v>44272</v>
      </c>
      <c r="CU22" s="36">
        <v>40607</v>
      </c>
      <c r="CV22" s="1">
        <f t="shared" si="17"/>
        <v>197</v>
      </c>
      <c r="CW22" s="3">
        <v>1</v>
      </c>
      <c r="CX22" s="40">
        <v>40607</v>
      </c>
      <c r="CY22" s="3">
        <f>(CX22-CO22)</f>
        <v>197</v>
      </c>
      <c r="CZ22" s="3">
        <v>1</v>
      </c>
      <c r="DA22" s="3">
        <v>197</v>
      </c>
      <c r="DB22" s="3">
        <v>0</v>
      </c>
      <c r="DC22" s="3" t="s">
        <v>141</v>
      </c>
      <c r="DD22" s="10"/>
      <c r="DE22" s="10"/>
      <c r="DF22" s="10"/>
      <c r="DG22" s="10"/>
      <c r="DH22" s="10"/>
      <c r="DI22" s="10"/>
      <c r="DJ22" s="10"/>
      <c r="DK22" s="10"/>
      <c r="DL22" s="10"/>
    </row>
    <row r="23" spans="1:116" x14ac:dyDescent="0.25">
      <c r="A23" s="2">
        <v>2062</v>
      </c>
      <c r="B23" s="9">
        <v>64</v>
      </c>
      <c r="C23" s="9">
        <v>1</v>
      </c>
      <c r="D23" s="9">
        <v>0</v>
      </c>
      <c r="E23" s="9">
        <v>1</v>
      </c>
      <c r="F23" s="9">
        <v>1</v>
      </c>
      <c r="G23" s="9">
        <v>0</v>
      </c>
      <c r="H23" s="1">
        <v>1</v>
      </c>
      <c r="I23" s="9">
        <v>0</v>
      </c>
      <c r="J23" s="9">
        <v>4</v>
      </c>
      <c r="K23" s="9">
        <v>1</v>
      </c>
      <c r="L23" s="9">
        <v>1</v>
      </c>
      <c r="M23" s="9"/>
      <c r="N23" s="9">
        <v>1</v>
      </c>
      <c r="O23" s="9">
        <v>0</v>
      </c>
      <c r="P23" s="9">
        <v>0</v>
      </c>
      <c r="Q23" s="9"/>
      <c r="R23" s="9">
        <v>1</v>
      </c>
      <c r="S23" s="9">
        <v>1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1</v>
      </c>
      <c r="AF23" s="9">
        <v>0</v>
      </c>
      <c r="AG23" s="9">
        <v>0</v>
      </c>
      <c r="AH23" s="9">
        <v>24</v>
      </c>
      <c r="AI23" s="11">
        <v>2.02</v>
      </c>
      <c r="AJ23" s="9">
        <v>110</v>
      </c>
      <c r="AK23" s="9">
        <v>79</v>
      </c>
      <c r="AL23" s="5">
        <f t="shared" si="0"/>
        <v>89.333333333333329</v>
      </c>
      <c r="AM23" s="9">
        <v>73</v>
      </c>
      <c r="AN23" s="9">
        <v>1</v>
      </c>
      <c r="AO23" s="9">
        <v>3</v>
      </c>
      <c r="AP23" s="9">
        <v>25</v>
      </c>
      <c r="AQ23" s="9">
        <v>14</v>
      </c>
      <c r="AR23" s="9">
        <v>18</v>
      </c>
      <c r="AS23" s="1">
        <f t="shared" si="1"/>
        <v>11</v>
      </c>
      <c r="AT23" s="7">
        <f t="shared" si="2"/>
        <v>3.6666666666666665</v>
      </c>
      <c r="AU23" s="9">
        <v>14</v>
      </c>
      <c r="AV23" s="4">
        <v>4.7671999999999999</v>
      </c>
      <c r="AW23" s="9">
        <v>2.36</v>
      </c>
      <c r="AX23" s="19">
        <f t="shared" si="3"/>
        <v>0.46746489283074644</v>
      </c>
      <c r="AY23" s="7">
        <f t="shared" si="4"/>
        <v>0.83906695754321192</v>
      </c>
      <c r="AZ23" s="7">
        <f t="shared" si="5"/>
        <v>135.59322033898306</v>
      </c>
      <c r="BA23" s="7">
        <f t="shared" si="6"/>
        <v>2926.5536723163841</v>
      </c>
      <c r="BB23" s="7">
        <f t="shared" si="7"/>
        <v>65.30410958904109</v>
      </c>
      <c r="BC23" s="7">
        <f t="shared" si="8"/>
        <v>32.328767123287669</v>
      </c>
      <c r="BD23" s="7">
        <f t="shared" si="9"/>
        <v>33.121899543378987</v>
      </c>
      <c r="BE23" s="7">
        <f t="shared" si="10"/>
        <v>6.5950684931506842</v>
      </c>
      <c r="BF23" s="19"/>
      <c r="BG23" s="19">
        <f t="shared" si="11"/>
        <v>0.27563349555294514</v>
      </c>
      <c r="BH23" s="19">
        <f t="shared" si="12"/>
        <v>0.38282429937909046</v>
      </c>
      <c r="BI23" s="19">
        <f t="shared" si="13"/>
        <v>5.9367372353673717</v>
      </c>
      <c r="BJ23" s="19">
        <f t="shared" si="14"/>
        <v>0.21428571428571427</v>
      </c>
      <c r="BK23" s="19"/>
      <c r="BL23" s="12">
        <v>0</v>
      </c>
      <c r="BM23" s="12"/>
      <c r="BN23" s="12"/>
      <c r="BO23" s="12"/>
      <c r="BP23" s="12"/>
      <c r="BQ23" s="9">
        <v>1</v>
      </c>
      <c r="BR23" s="9">
        <v>0</v>
      </c>
      <c r="BS23" s="9">
        <v>7.5</v>
      </c>
      <c r="BT23" s="9">
        <v>7.9</v>
      </c>
      <c r="BU23" s="9">
        <v>6.9</v>
      </c>
      <c r="BV23" s="9">
        <v>1.3</v>
      </c>
      <c r="BW23" s="9">
        <v>4.0999999999999996</v>
      </c>
      <c r="BX23" s="14"/>
      <c r="BY23" s="9">
        <v>1</v>
      </c>
      <c r="BZ23" s="9">
        <v>0</v>
      </c>
      <c r="CA23" s="9">
        <v>135</v>
      </c>
      <c r="CB23" s="9">
        <v>33</v>
      </c>
      <c r="CC23" s="11">
        <v>1.6</v>
      </c>
      <c r="CD23" s="29">
        <v>53</v>
      </c>
      <c r="CE23" s="13"/>
      <c r="CF23" s="13"/>
      <c r="CG23" s="9">
        <v>823</v>
      </c>
      <c r="CH23" s="9">
        <v>1</v>
      </c>
      <c r="CI23" s="9">
        <v>2</v>
      </c>
      <c r="CJ23" s="12">
        <v>888.31168831168839</v>
      </c>
      <c r="CK23" s="19">
        <f t="shared" si="15"/>
        <v>6.7893226817569579</v>
      </c>
      <c r="CL23" s="12">
        <v>815.36187674096641</v>
      </c>
      <c r="CM23" s="19">
        <f t="shared" si="16"/>
        <v>6.7036320352339756</v>
      </c>
      <c r="CN23" s="14"/>
      <c r="CO23" s="36">
        <v>40626</v>
      </c>
      <c r="CP23" s="36">
        <v>40637</v>
      </c>
      <c r="CQ23" s="20">
        <f>(CP23-CO23)</f>
        <v>11</v>
      </c>
      <c r="CR23" s="36">
        <v>41974</v>
      </c>
      <c r="CS23" s="43">
        <f>(CR23-CO23)</f>
        <v>1348</v>
      </c>
      <c r="CT23" s="36">
        <v>44274</v>
      </c>
      <c r="CU23" s="42">
        <v>44556</v>
      </c>
      <c r="CV23" s="9">
        <f t="shared" si="17"/>
        <v>3930</v>
      </c>
      <c r="CW23" s="9">
        <v>0</v>
      </c>
      <c r="CX23" s="9"/>
      <c r="CY23" s="9"/>
      <c r="CZ23" s="9">
        <v>1</v>
      </c>
      <c r="DA23" s="9">
        <v>11</v>
      </c>
      <c r="DB23" s="3">
        <v>0</v>
      </c>
      <c r="DC23" s="14"/>
      <c r="DD23" s="14"/>
      <c r="DE23" s="14"/>
      <c r="DF23" s="14"/>
      <c r="DG23" s="14"/>
      <c r="DH23" s="14"/>
      <c r="DI23" s="14"/>
      <c r="DJ23" s="14"/>
      <c r="DK23" s="14"/>
      <c r="DL23" s="14"/>
    </row>
    <row r="24" spans="1:116" x14ac:dyDescent="0.25">
      <c r="A24" s="25">
        <v>1044</v>
      </c>
      <c r="B24" s="1">
        <v>75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1</v>
      </c>
      <c r="J24" s="1">
        <v>2</v>
      </c>
      <c r="K24" s="1">
        <v>1</v>
      </c>
      <c r="L24" s="1">
        <v>1</v>
      </c>
      <c r="M24" s="1">
        <v>1</v>
      </c>
      <c r="N24" s="1">
        <v>1</v>
      </c>
      <c r="O24" s="1">
        <v>0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1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27.2</v>
      </c>
      <c r="AI24" s="1">
        <v>2.1</v>
      </c>
      <c r="AJ24" s="1">
        <v>121</v>
      </c>
      <c r="AK24" s="1">
        <v>65</v>
      </c>
      <c r="AL24" s="5">
        <f t="shared" si="0"/>
        <v>83.666666666666671</v>
      </c>
      <c r="AM24" s="1">
        <v>85</v>
      </c>
      <c r="AN24" s="1">
        <v>1</v>
      </c>
      <c r="AO24" s="1">
        <v>2</v>
      </c>
      <c r="AP24" s="1">
        <v>29</v>
      </c>
      <c r="AQ24" s="1">
        <v>8</v>
      </c>
      <c r="AR24" s="1">
        <v>17</v>
      </c>
      <c r="AS24" s="1">
        <f t="shared" si="1"/>
        <v>21</v>
      </c>
      <c r="AT24" s="7">
        <f t="shared" si="2"/>
        <v>10.5</v>
      </c>
      <c r="AU24" s="1">
        <v>4</v>
      </c>
      <c r="AV24" s="19">
        <v>4.78</v>
      </c>
      <c r="AW24" s="1">
        <v>2.2799999999999998</v>
      </c>
      <c r="AX24" s="19">
        <f t="shared" si="3"/>
        <v>0.42297117516629712</v>
      </c>
      <c r="AY24" s="7">
        <f t="shared" si="4"/>
        <v>2.7196652719665271</v>
      </c>
      <c r="AZ24" s="7">
        <f t="shared" si="5"/>
        <v>456.14035087719304</v>
      </c>
      <c r="BA24" s="7">
        <f t="shared" si="6"/>
        <v>2865.4970760233923</v>
      </c>
      <c r="BB24" s="7">
        <f t="shared" si="7"/>
        <v>56.235294117647065</v>
      </c>
      <c r="BC24" s="7">
        <f t="shared" si="8"/>
        <v>26.823529411764707</v>
      </c>
      <c r="BD24" s="7">
        <f t="shared" si="9"/>
        <v>29.0624</v>
      </c>
      <c r="BE24" s="7">
        <f t="shared" si="10"/>
        <v>5.4719999999999995</v>
      </c>
      <c r="BF24" s="19">
        <v>2.3117154811715479</v>
      </c>
      <c r="BG24" s="19">
        <f t="shared" si="11"/>
        <v>0.30230125523012547</v>
      </c>
      <c r="BH24" s="19">
        <f t="shared" si="12"/>
        <v>0.5156903765690376</v>
      </c>
      <c r="BI24" s="19">
        <f t="shared" si="13"/>
        <v>2.677871148459384</v>
      </c>
      <c r="BJ24" s="19">
        <f t="shared" si="14"/>
        <v>0.5</v>
      </c>
      <c r="BK24" s="19"/>
      <c r="BL24" s="20">
        <v>1</v>
      </c>
      <c r="BM24" s="1">
        <v>9</v>
      </c>
      <c r="BO24" s="1">
        <v>3</v>
      </c>
      <c r="BP24" s="1"/>
      <c r="BQ24" s="1">
        <v>1</v>
      </c>
      <c r="BR24" s="1">
        <v>0</v>
      </c>
      <c r="BS24" s="1">
        <v>35</v>
      </c>
      <c r="BT24" s="1">
        <v>4.9000000000000004</v>
      </c>
      <c r="BU24" s="1">
        <v>3.9</v>
      </c>
      <c r="BV24" s="1">
        <v>0.45</v>
      </c>
      <c r="BW24" s="1">
        <v>4.5</v>
      </c>
      <c r="BX24" s="1">
        <v>35</v>
      </c>
      <c r="BY24" s="1">
        <v>1</v>
      </c>
      <c r="CA24" s="25">
        <v>141</v>
      </c>
      <c r="CB24" s="25">
        <v>23</v>
      </c>
      <c r="CC24" s="44">
        <v>1.86</v>
      </c>
      <c r="CD24" s="27">
        <v>35</v>
      </c>
      <c r="CE24" s="1">
        <v>1040</v>
      </c>
      <c r="CF24" s="1">
        <v>1</v>
      </c>
      <c r="CI24" s="1">
        <v>3</v>
      </c>
      <c r="CJ24" s="20">
        <v>897.65742379999995</v>
      </c>
      <c r="CK24" s="19">
        <f t="shared" si="15"/>
        <v>6.7997885075438766</v>
      </c>
      <c r="CL24" s="20">
        <v>645.05277060000003</v>
      </c>
      <c r="CM24" s="19">
        <f t="shared" si="16"/>
        <v>6.4693321283328382</v>
      </c>
      <c r="CN24" s="22"/>
      <c r="CO24" s="36">
        <v>43301</v>
      </c>
      <c r="CP24" s="36"/>
      <c r="CQ24" s="36"/>
      <c r="CR24" s="36"/>
      <c r="CT24" s="36">
        <v>44274</v>
      </c>
      <c r="CU24" s="36">
        <v>44244</v>
      </c>
      <c r="CV24" s="1">
        <f t="shared" si="17"/>
        <v>943</v>
      </c>
      <c r="CW24" s="1">
        <v>0</v>
      </c>
      <c r="CZ24" s="1">
        <v>0</v>
      </c>
      <c r="DA24" s="1">
        <v>943</v>
      </c>
      <c r="DB24" s="3">
        <v>0</v>
      </c>
      <c r="DC24"/>
    </row>
    <row r="25" spans="1:116" x14ac:dyDescent="0.25">
      <c r="A25" s="2">
        <v>2031</v>
      </c>
      <c r="B25" s="3">
        <v>63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0</v>
      </c>
      <c r="J25" s="3">
        <v>3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1</v>
      </c>
      <c r="Z25" s="3">
        <v>0</v>
      </c>
      <c r="AA25" s="3">
        <v>1</v>
      </c>
      <c r="AB25" s="3">
        <v>1</v>
      </c>
      <c r="AC25" s="3">
        <v>1</v>
      </c>
      <c r="AD25" s="3">
        <v>0</v>
      </c>
      <c r="AE25" s="3">
        <v>1</v>
      </c>
      <c r="AF25" s="3">
        <v>0</v>
      </c>
      <c r="AG25" s="3">
        <v>2</v>
      </c>
      <c r="AH25" s="3">
        <v>29.5</v>
      </c>
      <c r="AI25" s="4">
        <v>2.09</v>
      </c>
      <c r="AJ25" s="3">
        <v>120</v>
      </c>
      <c r="AK25" s="3">
        <v>74</v>
      </c>
      <c r="AL25" s="5">
        <f t="shared" si="0"/>
        <v>89.333333333333329</v>
      </c>
      <c r="AM25" s="3">
        <v>103</v>
      </c>
      <c r="AN25" s="3">
        <v>1</v>
      </c>
      <c r="AO25" s="3">
        <v>11</v>
      </c>
      <c r="AP25" s="3">
        <v>35</v>
      </c>
      <c r="AQ25" s="3">
        <v>17</v>
      </c>
      <c r="AR25" s="3">
        <v>27</v>
      </c>
      <c r="AS25" s="1">
        <f t="shared" si="1"/>
        <v>18</v>
      </c>
      <c r="AT25" s="7">
        <f t="shared" si="2"/>
        <v>1.6363636363636365</v>
      </c>
      <c r="AU25" s="3">
        <v>20</v>
      </c>
      <c r="AV25" s="4">
        <v>5.83</v>
      </c>
      <c r="AW25" s="3">
        <v>2.79</v>
      </c>
      <c r="AX25" s="19">
        <f t="shared" si="3"/>
        <v>0.55263858093126383</v>
      </c>
      <c r="AY25" s="7">
        <f t="shared" si="4"/>
        <v>1.2006861063464838</v>
      </c>
      <c r="AZ25" s="7">
        <f t="shared" si="5"/>
        <v>200.71684587813621</v>
      </c>
      <c r="BA25" s="7">
        <f t="shared" si="6"/>
        <v>2246.117084826762</v>
      </c>
      <c r="BB25" s="7">
        <f t="shared" si="7"/>
        <v>56.601941747572816</v>
      </c>
      <c r="BC25" s="7">
        <f t="shared" si="8"/>
        <v>27.087378640776699</v>
      </c>
      <c r="BD25" s="7">
        <f t="shared" si="9"/>
        <v>25.541592233009705</v>
      </c>
      <c r="BE25" s="7">
        <f t="shared" si="10"/>
        <v>5.894213592233009</v>
      </c>
      <c r="BF25" s="19">
        <v>2.25</v>
      </c>
      <c r="BG25" s="19">
        <f t="shared" si="11"/>
        <v>0.47701543739279589</v>
      </c>
      <c r="BH25" s="19">
        <f t="shared" si="12"/>
        <v>0.61835334476843906</v>
      </c>
      <c r="BI25" s="19">
        <f t="shared" si="13"/>
        <v>3.144552319309601</v>
      </c>
      <c r="BJ25" s="19">
        <f t="shared" si="14"/>
        <v>0.55000000000000004</v>
      </c>
      <c r="BK25" s="19"/>
      <c r="BL25" s="5">
        <v>1</v>
      </c>
      <c r="BM25" s="5">
        <v>16</v>
      </c>
      <c r="BN25" s="5"/>
      <c r="BO25" s="5">
        <v>3</v>
      </c>
      <c r="BP25" s="5">
        <v>0</v>
      </c>
      <c r="BQ25" s="3">
        <v>1</v>
      </c>
      <c r="BR25" s="9">
        <v>0</v>
      </c>
      <c r="BS25" s="3">
        <v>35</v>
      </c>
      <c r="BT25" s="3">
        <v>5.7</v>
      </c>
      <c r="BU25" s="3">
        <v>5.2</v>
      </c>
      <c r="BV25" s="3">
        <v>1.1000000000000001</v>
      </c>
      <c r="BW25" s="3">
        <v>4.4000000000000004</v>
      </c>
      <c r="BX25" s="10"/>
      <c r="BY25" s="3">
        <v>1</v>
      </c>
      <c r="BZ25" s="3">
        <v>0</v>
      </c>
      <c r="CA25" s="3">
        <v>136</v>
      </c>
      <c r="CB25" s="3">
        <v>43</v>
      </c>
      <c r="CC25" s="4">
        <v>2</v>
      </c>
      <c r="CD25" s="28">
        <v>34</v>
      </c>
      <c r="CE25" s="8"/>
      <c r="CF25" s="8"/>
      <c r="CG25" s="3">
        <v>1971</v>
      </c>
      <c r="CH25" s="3">
        <v>1</v>
      </c>
      <c r="CI25" s="3">
        <v>2</v>
      </c>
      <c r="CJ25" s="12">
        <v>900</v>
      </c>
      <c r="CK25" s="19">
        <f t="shared" si="15"/>
        <v>6.8023947633243109</v>
      </c>
      <c r="CL25" s="5">
        <v>1319.4023438573167</v>
      </c>
      <c r="CM25" s="19">
        <f t="shared" si="16"/>
        <v>7.1849341432441554</v>
      </c>
      <c r="CN25" s="10"/>
      <c r="CO25" s="41">
        <v>40373</v>
      </c>
      <c r="CP25" s="41"/>
      <c r="CQ25" s="41"/>
      <c r="CR25" s="41"/>
      <c r="CT25" s="36">
        <v>44272</v>
      </c>
      <c r="CU25" s="36">
        <v>41156</v>
      </c>
      <c r="CV25" s="1">
        <f t="shared" si="17"/>
        <v>783</v>
      </c>
      <c r="CW25" s="3">
        <v>1</v>
      </c>
      <c r="CX25" s="36">
        <v>41156</v>
      </c>
      <c r="CY25" s="20">
        <f>(CX25-CO25)</f>
        <v>783</v>
      </c>
      <c r="CZ25" s="20">
        <v>1</v>
      </c>
      <c r="DA25" s="20">
        <v>783</v>
      </c>
      <c r="DB25" s="3">
        <v>0</v>
      </c>
      <c r="DC25" s="3" t="s">
        <v>144</v>
      </c>
      <c r="DD25" s="10"/>
      <c r="DE25" s="10"/>
      <c r="DF25" s="10"/>
      <c r="DG25" s="10"/>
      <c r="DH25" s="10"/>
      <c r="DI25" s="10"/>
      <c r="DJ25" s="10"/>
      <c r="DK25" s="10"/>
      <c r="DL25" s="10"/>
    </row>
    <row r="26" spans="1:116" x14ac:dyDescent="0.25">
      <c r="A26" s="2">
        <v>2035</v>
      </c>
      <c r="B26" s="3">
        <v>45</v>
      </c>
      <c r="C26" s="3">
        <v>0</v>
      </c>
      <c r="D26" s="3">
        <v>1</v>
      </c>
      <c r="E26" s="3">
        <v>1</v>
      </c>
      <c r="F26" s="3">
        <v>1</v>
      </c>
      <c r="G26" s="3">
        <v>1</v>
      </c>
      <c r="H26" s="1">
        <v>0</v>
      </c>
      <c r="I26" s="3">
        <v>0</v>
      </c>
      <c r="J26" s="3">
        <v>3</v>
      </c>
      <c r="K26" s="3">
        <v>0</v>
      </c>
      <c r="L26" s="3">
        <v>0</v>
      </c>
      <c r="M26" s="3"/>
      <c r="N26" s="3">
        <v>1</v>
      </c>
      <c r="O26" s="3">
        <v>1</v>
      </c>
      <c r="P26" s="3">
        <v>1</v>
      </c>
      <c r="Q26" s="3"/>
      <c r="R26" s="3">
        <v>0</v>
      </c>
      <c r="S26" s="3">
        <v>0</v>
      </c>
      <c r="T26" s="3">
        <v>1</v>
      </c>
      <c r="U26" s="3">
        <v>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1</v>
      </c>
      <c r="AF26" s="3">
        <v>0</v>
      </c>
      <c r="AG26" s="3">
        <v>2</v>
      </c>
      <c r="AH26" s="3">
        <v>23.5</v>
      </c>
      <c r="AI26" s="4">
        <v>1.83</v>
      </c>
      <c r="AJ26" s="3">
        <v>106</v>
      </c>
      <c r="AK26" s="3">
        <v>63</v>
      </c>
      <c r="AL26" s="5">
        <f t="shared" si="0"/>
        <v>77.333333333333329</v>
      </c>
      <c r="AM26" s="3">
        <v>72</v>
      </c>
      <c r="AN26" s="3">
        <v>1</v>
      </c>
      <c r="AO26" s="3">
        <v>8</v>
      </c>
      <c r="AP26" s="3">
        <v>55</v>
      </c>
      <c r="AQ26" s="3">
        <v>35</v>
      </c>
      <c r="AR26" s="3">
        <v>45</v>
      </c>
      <c r="AS26" s="1">
        <f t="shared" si="1"/>
        <v>20</v>
      </c>
      <c r="AT26" s="7">
        <f t="shared" si="2"/>
        <v>2.5</v>
      </c>
      <c r="AU26" s="3">
        <v>19</v>
      </c>
      <c r="AV26" s="4">
        <v>3.39</v>
      </c>
      <c r="AW26" s="3">
        <v>1.85</v>
      </c>
      <c r="AX26" s="19">
        <f t="shared" si="3"/>
        <v>0.31722099039172208</v>
      </c>
      <c r="AY26" s="7">
        <f t="shared" si="4"/>
        <v>7.6696165191740411</v>
      </c>
      <c r="AZ26" s="7">
        <f t="shared" si="5"/>
        <v>1124.3243243243244</v>
      </c>
      <c r="BA26" s="7">
        <f t="shared" si="6"/>
        <v>2998.1981981981976</v>
      </c>
      <c r="BB26" s="7">
        <f t="shared" si="7"/>
        <v>47.083333333333336</v>
      </c>
      <c r="BC26" s="7">
        <f t="shared" si="8"/>
        <v>25.694444444444443</v>
      </c>
      <c r="BD26" s="7">
        <f t="shared" si="9"/>
        <v>20.384259259259256</v>
      </c>
      <c r="BE26" s="7">
        <f t="shared" si="10"/>
        <v>12.929444444444442</v>
      </c>
      <c r="BF26" s="19">
        <v>2.25</v>
      </c>
      <c r="BG26" s="19">
        <f t="shared" si="11"/>
        <v>0.95575221238938046</v>
      </c>
      <c r="BH26" s="19">
        <f t="shared" si="12"/>
        <v>1.168141592920354</v>
      </c>
      <c r="BI26" s="19">
        <f t="shared" si="13"/>
        <v>2.354166666666667</v>
      </c>
      <c r="BJ26" s="19">
        <f t="shared" si="14"/>
        <v>0.42105263157894735</v>
      </c>
      <c r="BK26" s="19"/>
      <c r="BL26" s="5">
        <v>1</v>
      </c>
      <c r="BM26" s="5">
        <v>19</v>
      </c>
      <c r="BN26" s="5">
        <v>50</v>
      </c>
      <c r="BO26" s="5">
        <v>0</v>
      </c>
      <c r="BP26" s="5">
        <v>0</v>
      </c>
      <c r="BQ26" s="3">
        <v>1</v>
      </c>
      <c r="BR26" s="3" t="s">
        <v>60</v>
      </c>
      <c r="BS26" s="5">
        <v>50</v>
      </c>
      <c r="BT26" s="3">
        <v>5.4</v>
      </c>
      <c r="BU26" s="3">
        <v>4.3</v>
      </c>
      <c r="BV26" s="3">
        <v>0.83</v>
      </c>
      <c r="BW26" s="3">
        <v>4.5</v>
      </c>
      <c r="BX26" s="10"/>
      <c r="BY26" s="3">
        <v>1</v>
      </c>
      <c r="BZ26" s="3">
        <v>1</v>
      </c>
      <c r="CA26" s="3">
        <v>141</v>
      </c>
      <c r="CB26" s="3">
        <v>9</v>
      </c>
      <c r="CC26" s="4">
        <v>0.5</v>
      </c>
      <c r="CD26" s="28">
        <v>90</v>
      </c>
      <c r="CE26" s="8"/>
      <c r="CF26" s="8"/>
      <c r="CG26" s="3">
        <v>596</v>
      </c>
      <c r="CH26" s="3">
        <v>0</v>
      </c>
      <c r="CI26" s="3">
        <v>1</v>
      </c>
      <c r="CJ26" s="12">
        <v>906.66666666666663</v>
      </c>
      <c r="CK26" s="19">
        <f t="shared" si="15"/>
        <v>6.8097748706219337</v>
      </c>
      <c r="CL26" s="5">
        <v>379.67119750501365</v>
      </c>
      <c r="CM26" s="19">
        <f t="shared" si="16"/>
        <v>5.9393056084348554</v>
      </c>
      <c r="CN26" s="10"/>
      <c r="CO26" s="41">
        <v>40402</v>
      </c>
      <c r="CP26" s="41"/>
      <c r="CQ26" s="41"/>
      <c r="CR26" s="41"/>
      <c r="CT26" s="36">
        <v>44272</v>
      </c>
      <c r="CU26" s="36">
        <v>43476</v>
      </c>
      <c r="CV26" s="1">
        <f t="shared" si="17"/>
        <v>3074</v>
      </c>
      <c r="CW26" s="3">
        <v>1</v>
      </c>
      <c r="CX26" s="40">
        <v>43476</v>
      </c>
      <c r="CY26" s="20">
        <f>(CX26-CO26)</f>
        <v>3074</v>
      </c>
      <c r="CZ26" s="20">
        <v>1</v>
      </c>
      <c r="DA26" s="20">
        <v>3074</v>
      </c>
      <c r="DB26" s="3">
        <v>0</v>
      </c>
      <c r="DC26" s="3" t="s">
        <v>144</v>
      </c>
      <c r="DD26" s="10"/>
      <c r="DE26" s="10"/>
      <c r="DF26" s="10"/>
      <c r="DG26" s="10"/>
      <c r="DH26" s="10"/>
      <c r="DI26" s="10"/>
      <c r="DJ26" s="10"/>
      <c r="DK26" s="10"/>
      <c r="DL26" s="10"/>
    </row>
    <row r="27" spans="1:116" x14ac:dyDescent="0.25">
      <c r="A27" s="2">
        <v>2002</v>
      </c>
      <c r="B27" s="3">
        <v>19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1">
        <v>0</v>
      </c>
      <c r="I27" s="3">
        <v>1</v>
      </c>
      <c r="J27" s="3">
        <v>4</v>
      </c>
      <c r="K27" s="3">
        <v>1</v>
      </c>
      <c r="L27" s="3">
        <v>0</v>
      </c>
      <c r="M27" s="3"/>
      <c r="N27" s="3">
        <v>1</v>
      </c>
      <c r="O27" s="3">
        <v>0</v>
      </c>
      <c r="P27" s="3">
        <v>0</v>
      </c>
      <c r="Q27" s="3"/>
      <c r="R27" s="3">
        <v>0</v>
      </c>
      <c r="S27" s="3">
        <v>0</v>
      </c>
      <c r="T27" s="3">
        <v>1</v>
      </c>
      <c r="U27" s="3">
        <v>1</v>
      </c>
      <c r="V27" s="3">
        <v>0</v>
      </c>
      <c r="W27" s="3">
        <v>0</v>
      </c>
      <c r="X27" s="3">
        <v>0</v>
      </c>
      <c r="Y27" s="3">
        <v>1</v>
      </c>
      <c r="Z27" s="3">
        <v>1</v>
      </c>
      <c r="AA27" s="3">
        <v>0</v>
      </c>
      <c r="AB27" s="3">
        <v>0</v>
      </c>
      <c r="AC27" s="3">
        <v>0</v>
      </c>
      <c r="AD27" s="3">
        <v>0</v>
      </c>
      <c r="AE27" s="3">
        <v>1</v>
      </c>
      <c r="AF27" s="3">
        <v>0</v>
      </c>
      <c r="AG27" s="3">
        <v>2</v>
      </c>
      <c r="AH27" s="3">
        <v>29</v>
      </c>
      <c r="AI27" s="4">
        <v>1.75</v>
      </c>
      <c r="AJ27" s="3">
        <v>115</v>
      </c>
      <c r="AK27" s="3">
        <v>84</v>
      </c>
      <c r="AL27" s="5">
        <f t="shared" si="0"/>
        <v>94.333333333333329</v>
      </c>
      <c r="AM27" s="3">
        <v>69</v>
      </c>
      <c r="AN27" s="3">
        <v>1</v>
      </c>
      <c r="AO27" s="3">
        <v>7</v>
      </c>
      <c r="AP27" s="3">
        <v>103</v>
      </c>
      <c r="AQ27" s="3">
        <v>46</v>
      </c>
      <c r="AR27" s="3">
        <v>64</v>
      </c>
      <c r="AS27" s="3">
        <f t="shared" si="1"/>
        <v>57</v>
      </c>
      <c r="AT27" s="7">
        <f t="shared" si="2"/>
        <v>8.1428571428571423</v>
      </c>
      <c r="AU27" s="3">
        <v>10</v>
      </c>
      <c r="AV27" s="4">
        <v>2.835</v>
      </c>
      <c r="AW27" s="3">
        <v>1.62</v>
      </c>
      <c r="AX27" s="19">
        <f t="shared" si="3"/>
        <v>0.33884700665188466</v>
      </c>
      <c r="AY27" s="7">
        <f t="shared" si="4"/>
        <v>19.047619047619047</v>
      </c>
      <c r="AZ27" s="7">
        <f t="shared" si="5"/>
        <v>2666.6666666666665</v>
      </c>
      <c r="BA27" s="7">
        <f t="shared" si="6"/>
        <v>4312.7572016460899</v>
      </c>
      <c r="BB27" s="7">
        <f t="shared" si="7"/>
        <v>41.086956521739133</v>
      </c>
      <c r="BC27" s="7">
        <f t="shared" si="8"/>
        <v>23.478260869565219</v>
      </c>
      <c r="BD27" s="7">
        <f t="shared" si="9"/>
        <v>26.927999999999997</v>
      </c>
      <c r="BE27" s="7">
        <f t="shared" si="10"/>
        <v>18.200347826086958</v>
      </c>
      <c r="BF27" s="19"/>
      <c r="BG27" s="19">
        <f t="shared" si="11"/>
        <v>1.5576719576719575</v>
      </c>
      <c r="BH27" s="19">
        <f t="shared" si="12"/>
        <v>2.5068783068783067</v>
      </c>
      <c r="BI27" s="19">
        <f t="shared" si="13"/>
        <v>0.7208237986270023</v>
      </c>
      <c r="BJ27" s="19">
        <f t="shared" si="14"/>
        <v>0.7</v>
      </c>
      <c r="BK27" s="19"/>
      <c r="BL27" s="5">
        <v>0</v>
      </c>
      <c r="BM27" s="5"/>
      <c r="BN27" s="5"/>
      <c r="BO27" s="5"/>
      <c r="BP27" s="5"/>
      <c r="BQ27" s="3">
        <v>1</v>
      </c>
      <c r="BR27" s="3">
        <v>0</v>
      </c>
      <c r="BS27" s="3">
        <v>62.5</v>
      </c>
      <c r="BT27" s="3">
        <v>3.8</v>
      </c>
      <c r="BU27" s="3">
        <v>2.2999999999999998</v>
      </c>
      <c r="BV27" s="3">
        <v>1</v>
      </c>
      <c r="BW27" s="3">
        <v>3.7</v>
      </c>
      <c r="BX27" s="10"/>
      <c r="BY27" s="3">
        <v>1</v>
      </c>
      <c r="BZ27" s="3">
        <v>0</v>
      </c>
      <c r="CA27" s="3">
        <v>135</v>
      </c>
      <c r="CB27" s="3">
        <v>28</v>
      </c>
      <c r="CC27" s="4">
        <v>1.3</v>
      </c>
      <c r="CD27" s="28">
        <v>70</v>
      </c>
      <c r="CE27" s="8"/>
      <c r="CF27" s="8"/>
      <c r="CG27" s="3">
        <v>399</v>
      </c>
      <c r="CH27" s="3">
        <v>0</v>
      </c>
      <c r="CI27" s="3">
        <v>1</v>
      </c>
      <c r="CJ27" s="12">
        <v>916.38418079096039</v>
      </c>
      <c r="CK27" s="19">
        <f t="shared" si="15"/>
        <v>6.8204356880896206</v>
      </c>
      <c r="CL27" s="5">
        <v>1628.7263151153088</v>
      </c>
      <c r="CM27" s="19">
        <f t="shared" si="16"/>
        <v>7.3955535865775639</v>
      </c>
      <c r="CN27" s="10"/>
      <c r="CO27" s="41">
        <v>40217</v>
      </c>
      <c r="CP27" s="41"/>
      <c r="CQ27" s="41"/>
      <c r="CR27" s="41"/>
      <c r="CT27" s="36">
        <v>44272</v>
      </c>
      <c r="CU27" s="36">
        <v>43850</v>
      </c>
      <c r="CV27" s="1">
        <f t="shared" si="17"/>
        <v>3633</v>
      </c>
      <c r="CW27" s="3">
        <v>1</v>
      </c>
      <c r="CX27" s="40">
        <v>43850</v>
      </c>
      <c r="CY27" s="20">
        <f>(CX27-CO27)</f>
        <v>3633</v>
      </c>
      <c r="CZ27" s="20">
        <v>1</v>
      </c>
      <c r="DA27" s="20">
        <v>3633</v>
      </c>
      <c r="DB27" s="3">
        <v>0</v>
      </c>
      <c r="DC27" s="3" t="s">
        <v>141</v>
      </c>
      <c r="DD27" s="10"/>
      <c r="DE27" s="10"/>
      <c r="DF27" s="10"/>
      <c r="DG27" s="10"/>
      <c r="DH27" s="10"/>
      <c r="DI27" s="10"/>
      <c r="DJ27" s="10"/>
      <c r="DK27" s="10"/>
      <c r="DL27" s="10"/>
    </row>
    <row r="28" spans="1:116" x14ac:dyDescent="0.25">
      <c r="A28" s="25">
        <v>1070</v>
      </c>
      <c r="B28" s="1">
        <v>62</v>
      </c>
      <c r="C28" s="1">
        <v>0</v>
      </c>
      <c r="D28" s="1">
        <v>0</v>
      </c>
      <c r="E28" s="1">
        <v>0</v>
      </c>
      <c r="F28" s="1">
        <v>2</v>
      </c>
      <c r="H28" s="1">
        <v>0</v>
      </c>
      <c r="J28" s="1">
        <v>1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20.94</v>
      </c>
      <c r="AI28" s="1">
        <v>1.83</v>
      </c>
      <c r="AJ28" s="1">
        <v>151</v>
      </c>
      <c r="AK28" s="1">
        <v>91</v>
      </c>
      <c r="AL28" s="5">
        <f t="shared" si="0"/>
        <v>111</v>
      </c>
      <c r="AM28" s="1">
        <v>56</v>
      </c>
      <c r="AN28" s="1">
        <v>1</v>
      </c>
      <c r="AO28" s="1">
        <v>6</v>
      </c>
      <c r="AP28" s="1">
        <v>29</v>
      </c>
      <c r="AQ28" s="1">
        <v>11</v>
      </c>
      <c r="AR28" s="1">
        <v>19</v>
      </c>
      <c r="AS28" s="1">
        <f t="shared" si="1"/>
        <v>18</v>
      </c>
      <c r="AT28" s="7">
        <f t="shared" si="2"/>
        <v>3</v>
      </c>
      <c r="AU28" s="1">
        <v>12</v>
      </c>
      <c r="AV28" s="19">
        <v>4.42</v>
      </c>
      <c r="AW28" s="1">
        <v>2.41</v>
      </c>
      <c r="AX28" s="19">
        <f t="shared" si="3"/>
        <v>0.59314855875831485</v>
      </c>
      <c r="AY28" s="7">
        <f t="shared" si="4"/>
        <v>1.5837104072398189</v>
      </c>
      <c r="AZ28" s="7">
        <f t="shared" si="5"/>
        <v>232.36514522821577</v>
      </c>
      <c r="BA28" s="7">
        <f t="shared" si="6"/>
        <v>3485.4771784232362</v>
      </c>
      <c r="BB28" s="7">
        <f t="shared" si="7"/>
        <v>78.928571428571431</v>
      </c>
      <c r="BC28" s="7">
        <f t="shared" si="8"/>
        <v>43.035714285714285</v>
      </c>
      <c r="BD28" s="7">
        <f t="shared" si="9"/>
        <v>57.943285714285707</v>
      </c>
      <c r="BE28" s="7">
        <f t="shared" si="10"/>
        <v>7.6087142857142842</v>
      </c>
      <c r="BF28" s="19"/>
      <c r="BG28" s="19">
        <f t="shared" si="11"/>
        <v>0.24072398190045249</v>
      </c>
      <c r="BH28" s="19">
        <f t="shared" si="12"/>
        <v>0.36742081447963798</v>
      </c>
      <c r="BI28" s="19">
        <f t="shared" si="13"/>
        <v>4.3849206349206353</v>
      </c>
      <c r="BJ28" s="19">
        <f t="shared" si="14"/>
        <v>0.5</v>
      </c>
      <c r="BK28" s="19"/>
      <c r="BL28" s="20">
        <v>1</v>
      </c>
      <c r="BO28" s="1">
        <v>1</v>
      </c>
      <c r="BP28" s="1"/>
      <c r="BQ28" s="1">
        <v>1</v>
      </c>
      <c r="BR28" s="1">
        <v>0</v>
      </c>
      <c r="BS28" s="1">
        <v>54</v>
      </c>
      <c r="BT28" s="1">
        <v>5.6</v>
      </c>
      <c r="BU28" s="1">
        <v>3.5</v>
      </c>
      <c r="BV28" s="1">
        <v>0.26</v>
      </c>
      <c r="BW28" s="1">
        <v>3.7</v>
      </c>
      <c r="BX28" s="1">
        <v>51.7</v>
      </c>
      <c r="BY28" s="1">
        <v>1</v>
      </c>
      <c r="CA28" s="25">
        <v>138</v>
      </c>
      <c r="CB28" s="25">
        <v>18</v>
      </c>
      <c r="CC28" s="44">
        <v>0.87</v>
      </c>
      <c r="CD28" s="27">
        <v>90</v>
      </c>
      <c r="CE28" s="1">
        <v>156</v>
      </c>
      <c r="CF28" s="1">
        <v>1</v>
      </c>
      <c r="CI28" s="1">
        <v>1</v>
      </c>
      <c r="CJ28" s="20">
        <v>916.93023249999999</v>
      </c>
      <c r="CK28" s="19">
        <f t="shared" si="15"/>
        <v>6.8210313870283601</v>
      </c>
      <c r="CL28" s="20">
        <v>1758.524993</v>
      </c>
      <c r="CM28" s="19">
        <f t="shared" si="16"/>
        <v>7.4722306644943002</v>
      </c>
      <c r="CN28" s="22"/>
      <c r="CO28" s="36">
        <v>43419</v>
      </c>
      <c r="CP28" s="36"/>
      <c r="CQ28" s="36"/>
      <c r="CR28" s="36"/>
      <c r="CT28" s="36">
        <v>44274</v>
      </c>
      <c r="CU28" s="36">
        <v>44238</v>
      </c>
      <c r="CV28" s="1">
        <f t="shared" si="17"/>
        <v>819</v>
      </c>
      <c r="CW28" s="1">
        <v>0</v>
      </c>
      <c r="CZ28" s="1">
        <v>0</v>
      </c>
      <c r="DA28" s="1">
        <v>819</v>
      </c>
      <c r="DB28" s="3">
        <v>0</v>
      </c>
      <c r="DC28"/>
    </row>
    <row r="29" spans="1:116" x14ac:dyDescent="0.25">
      <c r="A29" s="25">
        <v>1016</v>
      </c>
      <c r="B29" s="1">
        <v>53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4</v>
      </c>
      <c r="K29" s="1">
        <v>0</v>
      </c>
      <c r="L29" s="1">
        <v>1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</v>
      </c>
      <c r="AA29" s="1">
        <v>1</v>
      </c>
      <c r="AB29" s="1">
        <v>0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43.48</v>
      </c>
      <c r="AI29" s="1">
        <v>2.5099999999999998</v>
      </c>
      <c r="AJ29" s="1">
        <v>137</v>
      </c>
      <c r="AK29" s="1">
        <v>71</v>
      </c>
      <c r="AL29" s="5">
        <f t="shared" si="0"/>
        <v>93</v>
      </c>
      <c r="AM29" s="1">
        <v>73</v>
      </c>
      <c r="AN29" s="1">
        <v>1</v>
      </c>
      <c r="AO29" s="1">
        <v>6</v>
      </c>
      <c r="AP29" s="1">
        <v>38</v>
      </c>
      <c r="AQ29" s="1">
        <v>17</v>
      </c>
      <c r="AR29" s="1">
        <v>26</v>
      </c>
      <c r="AS29" s="1">
        <f t="shared" si="1"/>
        <v>21</v>
      </c>
      <c r="AT29" s="7">
        <f t="shared" si="2"/>
        <v>3.5</v>
      </c>
      <c r="AU29" s="1">
        <v>13</v>
      </c>
      <c r="AV29" s="19">
        <v>5.13</v>
      </c>
      <c r="AW29" s="1">
        <v>2.04</v>
      </c>
      <c r="AX29" s="19">
        <f t="shared" si="3"/>
        <v>0.42066518847006651</v>
      </c>
      <c r="AY29" s="7">
        <f t="shared" si="4"/>
        <v>2.53411306042885</v>
      </c>
      <c r="AZ29" s="7">
        <f t="shared" si="5"/>
        <v>509.80392156862746</v>
      </c>
      <c r="BA29" s="7">
        <f t="shared" si="6"/>
        <v>3411.7647058823527</v>
      </c>
      <c r="BB29" s="7">
        <f t="shared" si="7"/>
        <v>70.273972602739718</v>
      </c>
      <c r="BC29" s="7">
        <f t="shared" si="8"/>
        <v>27.945205479452056</v>
      </c>
      <c r="BD29" s="7">
        <f t="shared" si="9"/>
        <v>30.404383561643836</v>
      </c>
      <c r="BE29" s="7">
        <f t="shared" si="10"/>
        <v>7.6010958904109591</v>
      </c>
      <c r="BF29" s="19"/>
      <c r="BG29" s="19">
        <f t="shared" si="11"/>
        <v>0.36998050682261213</v>
      </c>
      <c r="BH29" s="19">
        <f t="shared" si="12"/>
        <v>0.54074074074074086</v>
      </c>
      <c r="BI29" s="19">
        <f t="shared" si="13"/>
        <v>3.3463796477495102</v>
      </c>
      <c r="BJ29" s="19">
        <f t="shared" si="14"/>
        <v>0.46153846153846156</v>
      </c>
      <c r="BK29" s="19"/>
      <c r="BL29" s="20">
        <v>1</v>
      </c>
      <c r="BO29" s="1">
        <v>0</v>
      </c>
      <c r="BP29" s="1">
        <v>0</v>
      </c>
      <c r="BQ29" s="1">
        <v>1</v>
      </c>
      <c r="BR29" s="1">
        <v>0</v>
      </c>
      <c r="BS29" s="1">
        <v>55</v>
      </c>
      <c r="BT29" s="1">
        <v>4.7</v>
      </c>
      <c r="BU29" s="1">
        <v>3.7</v>
      </c>
      <c r="BV29" s="1">
        <v>0.31</v>
      </c>
      <c r="BX29" s="1">
        <v>37</v>
      </c>
      <c r="BY29" s="1">
        <v>1</v>
      </c>
      <c r="CA29" s="25">
        <v>133</v>
      </c>
      <c r="CB29" s="25">
        <v>18</v>
      </c>
      <c r="CC29" s="44">
        <v>1.27</v>
      </c>
      <c r="CD29" s="27">
        <v>48</v>
      </c>
      <c r="CE29" s="1">
        <v>70</v>
      </c>
      <c r="CF29" s="1">
        <v>0</v>
      </c>
      <c r="CI29" s="1">
        <v>1</v>
      </c>
      <c r="CJ29" s="20">
        <v>983.77614300000005</v>
      </c>
      <c r="CK29" s="19">
        <f t="shared" si="15"/>
        <v>6.8913983742196772</v>
      </c>
      <c r="CL29" s="20">
        <v>718.5312113</v>
      </c>
      <c r="CM29" s="19">
        <f t="shared" si="16"/>
        <v>6.5772091441024028</v>
      </c>
      <c r="CN29" s="22"/>
      <c r="CO29" s="36">
        <v>43213</v>
      </c>
      <c r="CP29" s="36"/>
      <c r="CQ29" s="36"/>
      <c r="CR29" s="36"/>
      <c r="CT29" s="36">
        <v>44217</v>
      </c>
      <c r="CU29" s="36">
        <v>44119</v>
      </c>
      <c r="CV29" s="1">
        <f t="shared" si="17"/>
        <v>906</v>
      </c>
      <c r="CW29" s="1">
        <v>0</v>
      </c>
      <c r="CZ29" s="1">
        <v>0</v>
      </c>
      <c r="DA29" s="1">
        <v>906</v>
      </c>
      <c r="DB29" s="3">
        <v>0</v>
      </c>
      <c r="DC29"/>
    </row>
    <row r="30" spans="1:116" x14ac:dyDescent="0.25">
      <c r="A30" s="2">
        <v>2029</v>
      </c>
      <c r="B30" s="3">
        <v>58</v>
      </c>
      <c r="C30" s="3">
        <v>0</v>
      </c>
      <c r="D30" s="3">
        <v>0</v>
      </c>
      <c r="E30" s="3">
        <v>1</v>
      </c>
      <c r="F30" s="3">
        <v>1</v>
      </c>
      <c r="G30" s="3">
        <v>0</v>
      </c>
      <c r="H30" s="1">
        <v>1</v>
      </c>
      <c r="I30" s="3">
        <v>1</v>
      </c>
      <c r="J30" s="3">
        <v>2</v>
      </c>
      <c r="K30" s="3">
        <v>1</v>
      </c>
      <c r="L30" s="3">
        <v>1</v>
      </c>
      <c r="M30" s="3"/>
      <c r="N30" s="3">
        <v>1</v>
      </c>
      <c r="O30" s="3">
        <v>0</v>
      </c>
      <c r="P30" s="3">
        <v>1</v>
      </c>
      <c r="Q30" s="3"/>
      <c r="R30" s="3">
        <v>0</v>
      </c>
      <c r="S30" s="3">
        <v>0</v>
      </c>
      <c r="T30" s="3">
        <v>1</v>
      </c>
      <c r="U30" s="3">
        <v>0</v>
      </c>
      <c r="V30" s="3">
        <v>1</v>
      </c>
      <c r="W30" s="3">
        <v>0</v>
      </c>
      <c r="X30" s="3">
        <v>0</v>
      </c>
      <c r="Y30" s="3">
        <v>0</v>
      </c>
      <c r="Z30" s="3">
        <v>1</v>
      </c>
      <c r="AA30" s="3">
        <v>1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28</v>
      </c>
      <c r="AI30" s="4">
        <v>2.15</v>
      </c>
      <c r="AJ30" s="3">
        <v>118</v>
      </c>
      <c r="AK30" s="3">
        <v>80</v>
      </c>
      <c r="AL30" s="5">
        <f t="shared" si="0"/>
        <v>92.666666666666671</v>
      </c>
      <c r="AM30" s="3">
        <v>76</v>
      </c>
      <c r="AN30" s="3">
        <v>1</v>
      </c>
      <c r="AO30" s="3">
        <v>4</v>
      </c>
      <c r="AP30" s="3">
        <v>20</v>
      </c>
      <c r="AQ30" s="3">
        <v>10</v>
      </c>
      <c r="AR30" s="3">
        <v>13</v>
      </c>
      <c r="AS30" s="1">
        <f t="shared" si="1"/>
        <v>10</v>
      </c>
      <c r="AT30" s="7">
        <f t="shared" si="2"/>
        <v>2.5</v>
      </c>
      <c r="AU30" s="3">
        <v>8</v>
      </c>
      <c r="AV30" s="4">
        <v>3.0959999999999996</v>
      </c>
      <c r="AW30" s="3">
        <v>1.44</v>
      </c>
      <c r="AX30" s="19">
        <f t="shared" si="3"/>
        <v>0.2958758314855876</v>
      </c>
      <c r="AY30" s="7">
        <f t="shared" si="4"/>
        <v>1.6149870801033595</v>
      </c>
      <c r="AZ30" s="7">
        <f t="shared" si="5"/>
        <v>277.77777777777777</v>
      </c>
      <c r="BA30" s="7">
        <f t="shared" si="6"/>
        <v>4925.9259259259261</v>
      </c>
      <c r="BB30" s="7">
        <f t="shared" si="7"/>
        <v>40.736842105263158</v>
      </c>
      <c r="BC30" s="7">
        <f t="shared" si="8"/>
        <v>18.94736842105263</v>
      </c>
      <c r="BD30" s="7">
        <f t="shared" si="9"/>
        <v>21.817263157894732</v>
      </c>
      <c r="BE30" s="7">
        <f t="shared" si="10"/>
        <v>2.3191578947368416</v>
      </c>
      <c r="BF30" s="19"/>
      <c r="BG30" s="19">
        <f t="shared" si="11"/>
        <v>0.31912144702842377</v>
      </c>
      <c r="BH30" s="19">
        <f t="shared" si="12"/>
        <v>0.49095607235142119</v>
      </c>
      <c r="BI30" s="19">
        <f t="shared" si="13"/>
        <v>4.0736842105263156</v>
      </c>
      <c r="BJ30" s="19">
        <f t="shared" si="14"/>
        <v>0.5</v>
      </c>
      <c r="BK30" s="19"/>
      <c r="BL30" s="5">
        <v>0</v>
      </c>
      <c r="BM30" s="5"/>
      <c r="BN30" s="5"/>
      <c r="BO30" s="5"/>
      <c r="BP30" s="5"/>
      <c r="BQ30" s="3">
        <v>1</v>
      </c>
      <c r="BR30" s="9">
        <v>0</v>
      </c>
      <c r="BS30" s="3">
        <v>57.5</v>
      </c>
      <c r="BT30" s="3">
        <v>4.3</v>
      </c>
      <c r="BU30" s="3">
        <v>3.1</v>
      </c>
      <c r="BV30" s="3">
        <v>1.1000000000000001</v>
      </c>
      <c r="BW30" s="3"/>
      <c r="BX30" s="10"/>
      <c r="BY30" s="3">
        <v>1</v>
      </c>
      <c r="BZ30" s="3">
        <v>0</v>
      </c>
      <c r="CA30" s="3">
        <v>139</v>
      </c>
      <c r="CB30" s="3">
        <v>39</v>
      </c>
      <c r="CC30" s="4">
        <v>1.8</v>
      </c>
      <c r="CD30" s="28">
        <v>39</v>
      </c>
      <c r="CE30" s="8"/>
      <c r="CF30" s="8"/>
      <c r="CG30" s="3">
        <v>1495</v>
      </c>
      <c r="CH30" s="3">
        <v>1</v>
      </c>
      <c r="CI30" s="3">
        <v>2</v>
      </c>
      <c r="CJ30" s="12">
        <v>1010.4430379746835</v>
      </c>
      <c r="CK30" s="19">
        <f t="shared" si="15"/>
        <v>6.9181441651159616</v>
      </c>
      <c r="CL30" s="5">
        <v>591.03216016667329</v>
      </c>
      <c r="CM30" s="19">
        <f t="shared" si="16"/>
        <v>6.3818704324512465</v>
      </c>
      <c r="CN30" s="10"/>
      <c r="CO30" s="41">
        <v>40371</v>
      </c>
      <c r="CP30" s="41"/>
      <c r="CQ30" s="41"/>
      <c r="CR30" s="41"/>
      <c r="CT30" s="36">
        <v>44272</v>
      </c>
      <c r="CU30" s="36">
        <v>42467</v>
      </c>
      <c r="CV30" s="1">
        <f t="shared" si="17"/>
        <v>2096</v>
      </c>
      <c r="CW30" s="3">
        <v>1</v>
      </c>
      <c r="CX30" s="36">
        <v>42467</v>
      </c>
      <c r="CY30" s="20">
        <f>(CX30-CO30)</f>
        <v>2096</v>
      </c>
      <c r="CZ30" s="20">
        <v>1</v>
      </c>
      <c r="DA30" s="20">
        <v>2096</v>
      </c>
      <c r="DB30" s="3">
        <v>0</v>
      </c>
      <c r="DC30" s="3" t="s">
        <v>146</v>
      </c>
      <c r="DD30" s="10"/>
      <c r="DE30" s="10"/>
      <c r="DF30" s="10"/>
      <c r="DG30" s="10"/>
      <c r="DH30" s="10"/>
      <c r="DI30" s="10"/>
      <c r="DJ30" s="10"/>
      <c r="DK30" s="10"/>
      <c r="DL30" s="10"/>
    </row>
    <row r="31" spans="1:116" x14ac:dyDescent="0.25">
      <c r="A31" s="2">
        <v>2051</v>
      </c>
      <c r="B31" s="3">
        <v>63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1">
        <v>0</v>
      </c>
      <c r="I31" s="3">
        <v>0</v>
      </c>
      <c r="J31" s="3">
        <v>3</v>
      </c>
      <c r="K31" s="3">
        <v>0</v>
      </c>
      <c r="L31" s="3">
        <v>0</v>
      </c>
      <c r="M31" s="3"/>
      <c r="N31" s="3">
        <v>0</v>
      </c>
      <c r="O31" s="3">
        <v>0</v>
      </c>
      <c r="P31" s="3">
        <v>1</v>
      </c>
      <c r="Q31" s="3"/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</v>
      </c>
      <c r="Z31" s="3">
        <v>1</v>
      </c>
      <c r="AA31" s="3">
        <v>0</v>
      </c>
      <c r="AB31" s="3">
        <v>1</v>
      </c>
      <c r="AC31" s="3">
        <v>1</v>
      </c>
      <c r="AD31" s="3">
        <v>0</v>
      </c>
      <c r="AE31" s="3">
        <v>1</v>
      </c>
      <c r="AF31" s="3">
        <v>0</v>
      </c>
      <c r="AG31" s="3">
        <v>0</v>
      </c>
      <c r="AH31" s="3">
        <v>20.5</v>
      </c>
      <c r="AI31" s="4">
        <v>1.78</v>
      </c>
      <c r="AJ31" s="3">
        <v>110</v>
      </c>
      <c r="AK31" s="3">
        <v>74</v>
      </c>
      <c r="AL31" s="5">
        <f t="shared" si="0"/>
        <v>86</v>
      </c>
      <c r="AM31" s="3">
        <v>82</v>
      </c>
      <c r="AN31" s="3">
        <v>1</v>
      </c>
      <c r="AO31" s="3">
        <v>10</v>
      </c>
      <c r="AP31" s="3">
        <v>58</v>
      </c>
      <c r="AQ31" s="3">
        <v>25</v>
      </c>
      <c r="AR31" s="3">
        <v>37</v>
      </c>
      <c r="AS31" s="1">
        <f t="shared" si="1"/>
        <v>33</v>
      </c>
      <c r="AT31" s="7">
        <f t="shared" si="2"/>
        <v>3.3</v>
      </c>
      <c r="AU31" s="3">
        <v>30</v>
      </c>
      <c r="AV31" s="4">
        <v>2.7234000000000003</v>
      </c>
      <c r="AW31" s="3">
        <v>1.53</v>
      </c>
      <c r="AX31" s="19">
        <f t="shared" si="3"/>
        <v>0.29175166297117522</v>
      </c>
      <c r="AY31" s="7">
        <f t="shared" si="4"/>
        <v>2.570316516119556</v>
      </c>
      <c r="AZ31" s="7">
        <f t="shared" si="5"/>
        <v>366.01307189542484</v>
      </c>
      <c r="BA31" s="7">
        <f t="shared" si="6"/>
        <v>3973.8562091503268</v>
      </c>
      <c r="BB31" s="7">
        <f t="shared" si="7"/>
        <v>33.212195121951218</v>
      </c>
      <c r="BC31" s="7">
        <f t="shared" si="8"/>
        <v>18.658536585365855</v>
      </c>
      <c r="BD31" s="7">
        <f t="shared" si="9"/>
        <v>14.210341463414634</v>
      </c>
      <c r="BE31" s="7">
        <f t="shared" si="10"/>
        <v>6.8514146341463418</v>
      </c>
      <c r="BF31" s="19"/>
      <c r="BG31" s="19">
        <f t="shared" si="11"/>
        <v>1.1140486157009621</v>
      </c>
      <c r="BH31" s="19">
        <f t="shared" si="12"/>
        <v>1.7463464786663729</v>
      </c>
      <c r="BI31" s="19">
        <f t="shared" si="13"/>
        <v>1.0064301552106429</v>
      </c>
      <c r="BJ31" s="19">
        <f t="shared" si="14"/>
        <v>0.33333333333333331</v>
      </c>
      <c r="BK31" s="19"/>
      <c r="BL31" s="5">
        <v>0</v>
      </c>
      <c r="BM31" s="5"/>
      <c r="BN31" s="5"/>
      <c r="BO31" s="5"/>
      <c r="BP31" s="5"/>
      <c r="BQ31" s="3">
        <v>1</v>
      </c>
      <c r="BR31" s="3">
        <v>0</v>
      </c>
      <c r="BS31" s="3">
        <v>15</v>
      </c>
      <c r="BT31" s="3"/>
      <c r="BU31" s="3"/>
      <c r="BV31" s="3"/>
      <c r="BW31" s="3"/>
      <c r="BX31" s="10"/>
      <c r="BY31" s="3"/>
      <c r="BZ31" s="3"/>
      <c r="CA31" s="3">
        <v>141</v>
      </c>
      <c r="CB31" s="3">
        <v>29</v>
      </c>
      <c r="CC31" s="4">
        <v>1.3</v>
      </c>
      <c r="CD31" s="28">
        <v>50</v>
      </c>
      <c r="CE31" s="8"/>
      <c r="CF31" s="8"/>
      <c r="CG31" s="3">
        <v>7169</v>
      </c>
      <c r="CH31" s="3">
        <v>1</v>
      </c>
      <c r="CI31" s="3">
        <v>3</v>
      </c>
      <c r="CJ31" s="12">
        <v>1015.267175572519</v>
      </c>
      <c r="CK31" s="19">
        <f t="shared" si="15"/>
        <v>6.9229070840027394</v>
      </c>
      <c r="CL31" s="5">
        <v>1100.9825710385651</v>
      </c>
      <c r="CM31" s="19">
        <f t="shared" si="16"/>
        <v>7.0039583064780047</v>
      </c>
      <c r="CN31" s="10"/>
      <c r="CO31" s="36">
        <v>40493</v>
      </c>
      <c r="CP31" s="36"/>
      <c r="CQ31" s="36"/>
      <c r="CR31" s="36"/>
      <c r="CT31" s="36">
        <v>44274</v>
      </c>
      <c r="CU31" s="36">
        <v>41691</v>
      </c>
      <c r="CV31" s="1">
        <f t="shared" si="17"/>
        <v>1198</v>
      </c>
      <c r="CW31" s="3">
        <v>1</v>
      </c>
      <c r="CX31" s="40">
        <v>41691</v>
      </c>
      <c r="CY31" s="3">
        <f>(CX31-CO31)</f>
        <v>1198</v>
      </c>
      <c r="CZ31" s="3">
        <v>1</v>
      </c>
      <c r="DA31" s="3">
        <v>1198</v>
      </c>
      <c r="DB31" s="3">
        <v>0</v>
      </c>
      <c r="DC31" s="3"/>
      <c r="DD31" s="10"/>
      <c r="DE31" s="10"/>
      <c r="DF31" s="10"/>
      <c r="DG31" s="10"/>
      <c r="DH31" s="10"/>
      <c r="DI31" s="10"/>
      <c r="DJ31" s="10"/>
      <c r="DK31" s="10"/>
      <c r="DL31" s="10"/>
    </row>
    <row r="32" spans="1:116" x14ac:dyDescent="0.25">
      <c r="A32" s="25">
        <v>1007</v>
      </c>
      <c r="B32" s="1">
        <v>86</v>
      </c>
      <c r="C32" s="1">
        <v>0</v>
      </c>
      <c r="D32" s="1">
        <v>1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25.8</v>
      </c>
      <c r="AI32" s="1">
        <v>1.98</v>
      </c>
      <c r="AJ32" s="1">
        <v>131</v>
      </c>
      <c r="AK32" s="1">
        <v>62</v>
      </c>
      <c r="AL32" s="5">
        <f t="shared" si="0"/>
        <v>85</v>
      </c>
      <c r="AM32" s="1">
        <v>62</v>
      </c>
      <c r="AN32" s="1">
        <v>3</v>
      </c>
      <c r="AO32" s="1">
        <v>10</v>
      </c>
      <c r="AP32" s="1">
        <v>53</v>
      </c>
      <c r="AQ32" s="1">
        <v>21</v>
      </c>
      <c r="AR32" s="1">
        <v>34</v>
      </c>
      <c r="AS32" s="1">
        <f t="shared" si="1"/>
        <v>32</v>
      </c>
      <c r="AT32" s="7">
        <f t="shared" si="2"/>
        <v>3.2</v>
      </c>
      <c r="AU32" s="1">
        <v>22</v>
      </c>
      <c r="AV32" s="19">
        <v>4.91</v>
      </c>
      <c r="AW32" s="1">
        <v>2.48</v>
      </c>
      <c r="AX32" s="19">
        <f t="shared" si="3"/>
        <v>0.46740576496674058</v>
      </c>
      <c r="AY32" s="7">
        <f t="shared" si="4"/>
        <v>2.4439918533604885</v>
      </c>
      <c r="AZ32" s="7">
        <f t="shared" si="5"/>
        <v>387.09677419354841</v>
      </c>
      <c r="BA32" s="7">
        <f t="shared" si="6"/>
        <v>2419.3548387096776</v>
      </c>
      <c r="BB32" s="7">
        <f t="shared" si="7"/>
        <v>79.193548387096769</v>
      </c>
      <c r="BC32" s="7">
        <f t="shared" si="8"/>
        <v>40</v>
      </c>
      <c r="BD32" s="7">
        <f t="shared" si="9"/>
        <v>34.271999999999998</v>
      </c>
      <c r="BE32" s="7">
        <f t="shared" si="10"/>
        <v>13.055999999999999</v>
      </c>
      <c r="BF32" s="19"/>
      <c r="BG32" s="19">
        <f t="shared" si="11"/>
        <v>0.42932790224032591</v>
      </c>
      <c r="BH32" s="19">
        <f t="shared" si="12"/>
        <v>0.66924643584521393</v>
      </c>
      <c r="BI32" s="19">
        <f t="shared" si="13"/>
        <v>2.474798387096774</v>
      </c>
      <c r="BJ32" s="19">
        <f t="shared" si="14"/>
        <v>0.45454545454545453</v>
      </c>
      <c r="BK32" s="19"/>
      <c r="BL32" s="20">
        <v>1</v>
      </c>
      <c r="BO32" s="1">
        <v>1</v>
      </c>
      <c r="BP32" s="1">
        <v>1</v>
      </c>
      <c r="BQ32" s="1">
        <v>1</v>
      </c>
      <c r="BR32" s="1">
        <v>0</v>
      </c>
      <c r="BS32" s="1">
        <v>60</v>
      </c>
      <c r="BT32" s="1">
        <v>4.7</v>
      </c>
      <c r="BU32" s="1">
        <v>3</v>
      </c>
      <c r="BV32" s="1">
        <v>0.76</v>
      </c>
      <c r="BW32" s="1">
        <v>5.8</v>
      </c>
      <c r="BX32" s="1">
        <v>72</v>
      </c>
      <c r="BY32" s="1">
        <v>1</v>
      </c>
      <c r="BZ32" s="1">
        <v>1</v>
      </c>
      <c r="CA32" s="1">
        <v>139</v>
      </c>
      <c r="CB32" s="1">
        <v>24</v>
      </c>
      <c r="CC32" s="19">
        <v>1.02</v>
      </c>
      <c r="CD32" s="27">
        <v>50</v>
      </c>
      <c r="CE32" s="1">
        <v>248</v>
      </c>
      <c r="CF32" s="1">
        <v>1</v>
      </c>
      <c r="CI32" s="1">
        <v>2</v>
      </c>
      <c r="CJ32" s="20">
        <v>1041.878201</v>
      </c>
      <c r="CK32" s="19">
        <f t="shared" si="15"/>
        <v>6.9487803258458696</v>
      </c>
      <c r="CL32" s="20">
        <v>817.92866249999997</v>
      </c>
      <c r="CM32" s="19">
        <f t="shared" si="16"/>
        <v>6.7067751231420623</v>
      </c>
      <c r="CN32" s="22"/>
      <c r="CO32" s="36">
        <v>43206</v>
      </c>
      <c r="CP32" s="36"/>
      <c r="CQ32" s="36"/>
      <c r="CR32" s="36"/>
      <c r="CT32" s="36">
        <v>44217</v>
      </c>
      <c r="CU32" s="37">
        <v>44179</v>
      </c>
      <c r="CV32" s="1">
        <f t="shared" si="17"/>
        <v>973</v>
      </c>
      <c r="CW32" s="1">
        <v>0</v>
      </c>
      <c r="CZ32" s="1">
        <v>0</v>
      </c>
      <c r="DA32" s="1">
        <v>973</v>
      </c>
      <c r="DB32" s="3">
        <v>0</v>
      </c>
      <c r="DC32" t="s">
        <v>134</v>
      </c>
    </row>
    <row r="33" spans="1:116" x14ac:dyDescent="0.25">
      <c r="A33" s="25">
        <v>1034</v>
      </c>
      <c r="B33" s="1">
        <v>83</v>
      </c>
      <c r="C33" s="1">
        <v>0</v>
      </c>
      <c r="D33" s="1">
        <v>1</v>
      </c>
      <c r="E33" s="1">
        <v>1</v>
      </c>
      <c r="F33" s="1">
        <v>2</v>
      </c>
      <c r="G33" s="1">
        <v>1</v>
      </c>
      <c r="H33" s="1">
        <v>0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1</v>
      </c>
      <c r="AF33" s="1">
        <v>0</v>
      </c>
      <c r="AG33" s="1">
        <v>2</v>
      </c>
      <c r="AH33" s="1">
        <v>38.299999999999997</v>
      </c>
      <c r="AI33" s="1">
        <v>1.97</v>
      </c>
      <c r="AJ33" s="1">
        <v>122</v>
      </c>
      <c r="AK33" s="1">
        <v>57</v>
      </c>
      <c r="AL33" s="5">
        <f t="shared" si="0"/>
        <v>78.666666666666671</v>
      </c>
      <c r="AM33" s="1">
        <v>61</v>
      </c>
      <c r="AN33" s="1">
        <v>2</v>
      </c>
      <c r="AO33" s="1">
        <v>10</v>
      </c>
      <c r="AP33" s="1">
        <v>34</v>
      </c>
      <c r="AQ33" s="1">
        <v>15</v>
      </c>
      <c r="AR33" s="1">
        <v>24</v>
      </c>
      <c r="AS33" s="1">
        <f t="shared" si="1"/>
        <v>19</v>
      </c>
      <c r="AT33" s="7">
        <f t="shared" si="2"/>
        <v>1.9</v>
      </c>
      <c r="AU33" s="1">
        <v>20</v>
      </c>
      <c r="AV33" s="19">
        <v>4.05</v>
      </c>
      <c r="AW33" s="1">
        <v>1.47</v>
      </c>
      <c r="AX33" s="19">
        <f t="shared" si="3"/>
        <v>0.2564079822616408</v>
      </c>
      <c r="AY33" s="7">
        <f t="shared" si="4"/>
        <v>0.98765432098765438</v>
      </c>
      <c r="AZ33" s="7">
        <f t="shared" si="5"/>
        <v>217.68707482993199</v>
      </c>
      <c r="BA33" s="7">
        <f t="shared" si="6"/>
        <v>3736.9614512471662</v>
      </c>
      <c r="BB33" s="7">
        <f t="shared" si="7"/>
        <v>66.393442622950815</v>
      </c>
      <c r="BC33" s="7">
        <f t="shared" si="8"/>
        <v>24.098360655737704</v>
      </c>
      <c r="BD33" s="7">
        <f t="shared" si="9"/>
        <v>19.227278688524589</v>
      </c>
      <c r="BE33" s="7">
        <f t="shared" si="10"/>
        <v>4.588327868852458</v>
      </c>
      <c r="BF33" s="19"/>
      <c r="BG33" s="19">
        <f t="shared" si="11"/>
        <v>0.36148148148148151</v>
      </c>
      <c r="BH33" s="19">
        <f t="shared" si="12"/>
        <v>0.51209876543209876</v>
      </c>
      <c r="BI33" s="19">
        <f t="shared" si="13"/>
        <v>3.4943917169974115</v>
      </c>
      <c r="BJ33" s="19">
        <f t="shared" si="14"/>
        <v>0.5</v>
      </c>
      <c r="BK33" s="19"/>
      <c r="BL33" s="20">
        <v>1</v>
      </c>
      <c r="BO33" s="1">
        <v>3</v>
      </c>
      <c r="BP33" s="1"/>
      <c r="BQ33" s="1">
        <v>1</v>
      </c>
      <c r="BR33" s="1">
        <v>0</v>
      </c>
      <c r="BS33" s="1">
        <v>65</v>
      </c>
      <c r="BT33" s="1">
        <v>4</v>
      </c>
      <c r="BU33" s="1">
        <v>2.4</v>
      </c>
      <c r="BV33" s="1">
        <v>0.61</v>
      </c>
      <c r="BW33" s="1">
        <v>5.3</v>
      </c>
      <c r="BX33" s="1">
        <v>55.9</v>
      </c>
      <c r="BY33" s="1">
        <v>1</v>
      </c>
      <c r="CA33" s="25">
        <v>134</v>
      </c>
      <c r="CB33" s="25">
        <v>30</v>
      </c>
      <c r="CC33" s="44">
        <v>1.1000000000000001</v>
      </c>
      <c r="CD33" s="27">
        <v>46</v>
      </c>
      <c r="CE33" s="1">
        <v>252</v>
      </c>
      <c r="CF33" s="1">
        <v>1</v>
      </c>
      <c r="CI33" s="1">
        <v>2</v>
      </c>
      <c r="CJ33" s="20">
        <v>1050.7691319999999</v>
      </c>
      <c r="CK33" s="19">
        <f t="shared" si="15"/>
        <v>6.9572776816661683</v>
      </c>
      <c r="CL33" s="20">
        <v>1740.829612</v>
      </c>
      <c r="CM33" s="19">
        <f t="shared" si="16"/>
        <v>7.4621170670867984</v>
      </c>
      <c r="CN33" s="22"/>
      <c r="CO33" s="36">
        <v>43244</v>
      </c>
      <c r="CP33" s="36"/>
      <c r="CQ33" s="36"/>
      <c r="CR33" s="36"/>
      <c r="CT33" s="36">
        <v>44217</v>
      </c>
      <c r="CU33" s="36">
        <v>44208</v>
      </c>
      <c r="CV33" s="1">
        <f t="shared" si="17"/>
        <v>964</v>
      </c>
      <c r="CW33" s="1">
        <v>0</v>
      </c>
      <c r="CZ33" s="1">
        <v>0</v>
      </c>
      <c r="DA33" s="1">
        <v>964</v>
      </c>
      <c r="DB33" s="3">
        <v>0</v>
      </c>
      <c r="DC33"/>
    </row>
    <row r="34" spans="1:116" x14ac:dyDescent="0.25">
      <c r="A34" s="25">
        <v>1076</v>
      </c>
      <c r="B34" s="1">
        <v>63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4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2</v>
      </c>
      <c r="AA34" s="1">
        <v>1</v>
      </c>
      <c r="AB34" s="1">
        <v>1</v>
      </c>
      <c r="AC34" s="1">
        <v>1</v>
      </c>
      <c r="AD34" s="1">
        <v>0</v>
      </c>
      <c r="AE34" s="1">
        <v>0</v>
      </c>
      <c r="AF34" s="1">
        <v>0</v>
      </c>
      <c r="AG34" s="1">
        <v>2</v>
      </c>
      <c r="AH34" s="1">
        <v>28.39</v>
      </c>
      <c r="AI34" s="1">
        <v>2.09</v>
      </c>
      <c r="AJ34" s="1">
        <v>139</v>
      </c>
      <c r="AK34" s="1">
        <v>91</v>
      </c>
      <c r="AL34" s="5">
        <f t="shared" si="0"/>
        <v>107</v>
      </c>
      <c r="AM34" s="1">
        <v>97</v>
      </c>
      <c r="AN34" s="1">
        <v>1</v>
      </c>
      <c r="AO34" s="1">
        <v>6</v>
      </c>
      <c r="AP34" s="1">
        <v>35</v>
      </c>
      <c r="AQ34" s="1">
        <v>20</v>
      </c>
      <c r="AR34" s="1">
        <v>27</v>
      </c>
      <c r="AS34" s="1">
        <f t="shared" ref="AS34:AS58" si="18">(AP34-AQ34)</f>
        <v>15</v>
      </c>
      <c r="AT34" s="7">
        <f t="shared" ref="AT34:AT58" si="19">(AS34/AO34)</f>
        <v>2.5</v>
      </c>
      <c r="AU34" s="1">
        <v>13</v>
      </c>
      <c r="AV34" s="19">
        <v>5.53</v>
      </c>
      <c r="AW34" s="1">
        <v>2.65</v>
      </c>
      <c r="AX34" s="19">
        <f t="shared" si="3"/>
        <v>0.62871396895787146</v>
      </c>
      <c r="AY34" s="7">
        <f t="shared" ref="AY34:AY58" si="20">((AR34-AU34)/AV34)</f>
        <v>2.5316455696202529</v>
      </c>
      <c r="AZ34" s="7">
        <f t="shared" ref="AZ34:AZ58" si="21">((AR34-AU34)*80/AW34)</f>
        <v>422.64150943396226</v>
      </c>
      <c r="BA34" s="7">
        <f t="shared" si="6"/>
        <v>3049.0566037735848</v>
      </c>
      <c r="BB34" s="7">
        <f t="shared" ref="BB34:BB58" si="22">(AV34/AM34*1000)</f>
        <v>57.010309278350519</v>
      </c>
      <c r="BC34" s="7">
        <f t="shared" ref="BC34:BC58" si="23">(AW34*1000/AM34)</f>
        <v>27.319587628865978</v>
      </c>
      <c r="BD34" s="7">
        <f t="shared" si="9"/>
        <v>34.925360824742263</v>
      </c>
      <c r="BE34" s="7">
        <f t="shared" ref="BE34:BE58" si="24">(BC34*(AR34-AO34)*0.0136)</f>
        <v>7.8024742268041232</v>
      </c>
      <c r="BF34" s="19"/>
      <c r="BG34" s="19">
        <f t="shared" ref="BG34:BG58" si="25">(AR34/BB34)</f>
        <v>0.47359855334538875</v>
      </c>
      <c r="BH34" s="19">
        <f t="shared" ref="BH34:BH58" si="26">(AP34/BB34)</f>
        <v>0.61392405063291133</v>
      </c>
      <c r="BI34" s="19">
        <f t="shared" ref="BI34:BI58" si="27">(BB34/AS34)</f>
        <v>3.800687285223368</v>
      </c>
      <c r="BJ34" s="19">
        <f t="shared" ref="BJ34:BJ58" si="28">(AO34/AU34)</f>
        <v>0.46153846153846156</v>
      </c>
      <c r="BK34" s="19"/>
      <c r="BL34" s="20">
        <v>1</v>
      </c>
      <c r="BO34" s="1">
        <v>1</v>
      </c>
      <c r="BP34" s="1">
        <v>0</v>
      </c>
      <c r="BQ34" s="1">
        <v>1</v>
      </c>
      <c r="BR34" s="1">
        <v>0</v>
      </c>
      <c r="BS34" s="1">
        <v>27</v>
      </c>
      <c r="BT34" s="1">
        <v>6.4</v>
      </c>
      <c r="BU34" s="1">
        <v>5.5</v>
      </c>
      <c r="BV34" s="1">
        <v>0.31</v>
      </c>
      <c r="BW34" s="1">
        <v>3.9</v>
      </c>
      <c r="BX34" s="1">
        <v>33.799999999999997</v>
      </c>
      <c r="BY34" s="1">
        <v>0</v>
      </c>
      <c r="CA34" s="25">
        <v>136</v>
      </c>
      <c r="CB34" s="25">
        <v>13</v>
      </c>
      <c r="CC34" s="44">
        <v>0.93</v>
      </c>
      <c r="CD34" s="27">
        <v>85</v>
      </c>
      <c r="CE34" s="1">
        <v>415</v>
      </c>
      <c r="CF34" s="1">
        <v>1</v>
      </c>
      <c r="CI34" s="1">
        <v>2</v>
      </c>
      <c r="CJ34" s="20">
        <v>1069.420601</v>
      </c>
      <c r="CK34" s="19">
        <f t="shared" ref="CK34:CK58" si="29">LN(CJ34)</f>
        <v>6.9748722864023938</v>
      </c>
      <c r="CL34" s="20">
        <v>1613.4683110000001</v>
      </c>
      <c r="CM34" s="19">
        <f t="shared" si="16"/>
        <v>7.3861413713859188</v>
      </c>
      <c r="CN34" s="22"/>
      <c r="CO34" s="36">
        <v>43427</v>
      </c>
      <c r="CP34" s="36"/>
      <c r="CQ34" s="36"/>
      <c r="CR34" s="36"/>
      <c r="CT34" s="36">
        <v>44217</v>
      </c>
      <c r="CU34" s="37">
        <v>44032</v>
      </c>
      <c r="CV34" s="1">
        <f t="shared" ref="CV34:CV58" si="30">(CU34-CO34)</f>
        <v>605</v>
      </c>
      <c r="CW34" s="1">
        <v>0</v>
      </c>
      <c r="CZ34" s="1">
        <v>0</v>
      </c>
      <c r="DA34" s="1">
        <v>605</v>
      </c>
      <c r="DB34" s="3">
        <v>0</v>
      </c>
      <c r="DC34" t="s">
        <v>135</v>
      </c>
    </row>
    <row r="35" spans="1:116" x14ac:dyDescent="0.25">
      <c r="A35" s="2">
        <v>2016</v>
      </c>
      <c r="B35" s="3">
        <v>25</v>
      </c>
      <c r="C35" s="3">
        <v>0</v>
      </c>
      <c r="D35" s="3">
        <v>1</v>
      </c>
      <c r="E35" s="3">
        <v>0</v>
      </c>
      <c r="F35" s="3">
        <v>2</v>
      </c>
      <c r="G35" s="3">
        <v>1</v>
      </c>
      <c r="H35" s="1">
        <v>0</v>
      </c>
      <c r="I35" s="3">
        <v>1</v>
      </c>
      <c r="J35" s="3">
        <v>1</v>
      </c>
      <c r="K35" s="3">
        <v>0</v>
      </c>
      <c r="L35" s="3">
        <v>0</v>
      </c>
      <c r="M35" s="3"/>
      <c r="N35" s="3">
        <v>1</v>
      </c>
      <c r="O35" s="3">
        <v>0</v>
      </c>
      <c r="P35" s="3">
        <v>1</v>
      </c>
      <c r="Q35" s="3"/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24.5</v>
      </c>
      <c r="AI35" s="4">
        <v>1.78</v>
      </c>
      <c r="AJ35" s="3">
        <v>135</v>
      </c>
      <c r="AK35" s="3">
        <v>83</v>
      </c>
      <c r="AL35" s="5">
        <f t="shared" si="0"/>
        <v>100.33333333333333</v>
      </c>
      <c r="AM35" s="3">
        <v>83</v>
      </c>
      <c r="AN35" s="3">
        <v>1</v>
      </c>
      <c r="AO35" s="3">
        <v>4</v>
      </c>
      <c r="AP35" s="3">
        <v>22</v>
      </c>
      <c r="AQ35" s="3">
        <v>8</v>
      </c>
      <c r="AR35" s="3">
        <v>11</v>
      </c>
      <c r="AS35" s="3">
        <f t="shared" si="18"/>
        <v>14</v>
      </c>
      <c r="AT35" s="7">
        <f t="shared" si="19"/>
        <v>3.5</v>
      </c>
      <c r="AU35" s="3">
        <v>7</v>
      </c>
      <c r="AV35" s="4">
        <v>5.3044000000000002</v>
      </c>
      <c r="AW35" s="3">
        <v>2.98</v>
      </c>
      <c r="AX35" s="19">
        <f t="shared" si="3"/>
        <v>0.66295639320029565</v>
      </c>
      <c r="AY35" s="7">
        <f t="shared" si="20"/>
        <v>0.75409094336777016</v>
      </c>
      <c r="AZ35" s="7">
        <f t="shared" si="21"/>
        <v>107.38255033557047</v>
      </c>
      <c r="BA35" s="7">
        <f t="shared" si="6"/>
        <v>2586.1297539149887</v>
      </c>
      <c r="BB35" s="7">
        <f t="shared" si="22"/>
        <v>63.908433734939763</v>
      </c>
      <c r="BC35" s="7">
        <f t="shared" si="23"/>
        <v>35.903614457831324</v>
      </c>
      <c r="BD35" s="7">
        <f t="shared" si="9"/>
        <v>45.573654618473888</v>
      </c>
      <c r="BE35" s="7">
        <f t="shared" si="24"/>
        <v>3.4180240963855417</v>
      </c>
      <c r="BF35" s="19"/>
      <c r="BG35" s="19">
        <f t="shared" si="25"/>
        <v>0.17212125782369353</v>
      </c>
      <c r="BH35" s="19">
        <f t="shared" si="26"/>
        <v>0.34424251564738706</v>
      </c>
      <c r="BI35" s="19">
        <f t="shared" si="27"/>
        <v>4.5648881239242689</v>
      </c>
      <c r="BJ35" s="19">
        <f t="shared" si="28"/>
        <v>0.5714285714285714</v>
      </c>
      <c r="BK35" s="19"/>
      <c r="BL35" s="5">
        <v>0</v>
      </c>
      <c r="BM35" s="5"/>
      <c r="BN35" s="5"/>
      <c r="BO35" s="5"/>
      <c r="BP35" s="5"/>
      <c r="BQ35" s="3">
        <v>1</v>
      </c>
      <c r="BR35" s="3">
        <v>0</v>
      </c>
      <c r="BS35" s="3">
        <v>62.5</v>
      </c>
      <c r="BT35" s="3">
        <v>4.0999999999999996</v>
      </c>
      <c r="BU35" s="3"/>
      <c r="BV35" s="3">
        <v>0.95</v>
      </c>
      <c r="BW35" s="3">
        <v>3.4</v>
      </c>
      <c r="BX35" s="10"/>
      <c r="BY35" s="3">
        <v>1</v>
      </c>
      <c r="BZ35" s="3">
        <v>0</v>
      </c>
      <c r="CA35" s="3">
        <v>139</v>
      </c>
      <c r="CB35" s="3">
        <v>29</v>
      </c>
      <c r="CC35" s="4">
        <v>0.9</v>
      </c>
      <c r="CD35" s="28">
        <v>90</v>
      </c>
      <c r="CE35" s="8"/>
      <c r="CF35" s="8"/>
      <c r="CG35" s="3">
        <v>649</v>
      </c>
      <c r="CH35" s="3">
        <v>1</v>
      </c>
      <c r="CI35" s="3">
        <v>1</v>
      </c>
      <c r="CJ35" s="12">
        <v>1102.016129032258</v>
      </c>
      <c r="CK35" s="19">
        <f t="shared" si="29"/>
        <v>7.0048966257511776</v>
      </c>
      <c r="CL35" s="5">
        <v>2542.7603235432657</v>
      </c>
      <c r="CM35" s="19">
        <f t="shared" si="16"/>
        <v>7.8410055114889161</v>
      </c>
      <c r="CN35" s="10"/>
      <c r="CO35" s="41">
        <v>40283</v>
      </c>
      <c r="CP35" s="41"/>
      <c r="CQ35" s="41"/>
      <c r="CR35" s="41"/>
      <c r="CT35" s="36">
        <v>44274</v>
      </c>
      <c r="CU35" s="36">
        <v>44274</v>
      </c>
      <c r="CV35" s="1">
        <f t="shared" si="30"/>
        <v>3991</v>
      </c>
      <c r="CW35" s="3">
        <v>0</v>
      </c>
      <c r="CX35" s="3"/>
      <c r="CY35" s="3"/>
      <c r="CZ35" s="3">
        <v>0</v>
      </c>
      <c r="DA35" s="3">
        <v>3991</v>
      </c>
      <c r="DB35" s="3">
        <v>0</v>
      </c>
      <c r="DC35" s="3" t="s">
        <v>153</v>
      </c>
      <c r="DD35" s="10"/>
      <c r="DE35" s="10"/>
      <c r="DF35" s="10"/>
      <c r="DG35" s="10"/>
      <c r="DH35" s="10"/>
      <c r="DI35" s="10"/>
      <c r="DJ35" s="10"/>
      <c r="DK35" s="10"/>
      <c r="DL35" s="10"/>
    </row>
    <row r="36" spans="1:116" x14ac:dyDescent="0.25">
      <c r="A36" s="2">
        <v>2003</v>
      </c>
      <c r="B36" s="3">
        <v>57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3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1</v>
      </c>
      <c r="Q36" s="3"/>
      <c r="R36" s="3">
        <v>0</v>
      </c>
      <c r="S36" s="3">
        <v>0</v>
      </c>
      <c r="T36" s="3">
        <v>0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21.5</v>
      </c>
      <c r="AI36" s="4">
        <v>1.93</v>
      </c>
      <c r="AJ36" s="3">
        <v>114</v>
      </c>
      <c r="AK36" s="3">
        <v>77</v>
      </c>
      <c r="AL36" s="5">
        <f t="shared" si="0"/>
        <v>89.333333333333329</v>
      </c>
      <c r="AM36" s="3">
        <v>81</v>
      </c>
      <c r="AN36" s="3">
        <v>1</v>
      </c>
      <c r="AO36" s="3">
        <v>3</v>
      </c>
      <c r="AP36" s="3">
        <v>25</v>
      </c>
      <c r="AQ36" s="3">
        <v>10</v>
      </c>
      <c r="AR36" s="3">
        <v>15</v>
      </c>
      <c r="AS36" s="3">
        <f t="shared" si="18"/>
        <v>15</v>
      </c>
      <c r="AT36" s="7">
        <f t="shared" si="19"/>
        <v>5</v>
      </c>
      <c r="AU36" s="3">
        <v>9</v>
      </c>
      <c r="AV36" s="4">
        <v>5.3267999999999995</v>
      </c>
      <c r="AW36" s="3">
        <v>2.76</v>
      </c>
      <c r="AX36" s="19">
        <f t="shared" si="3"/>
        <v>0.54669623059866956</v>
      </c>
      <c r="AY36" s="7">
        <f t="shared" si="20"/>
        <v>1.1263798152737103</v>
      </c>
      <c r="AZ36" s="7">
        <f t="shared" si="21"/>
        <v>173.91304347826087</v>
      </c>
      <c r="BA36" s="7">
        <f t="shared" si="6"/>
        <v>2502.4154589371979</v>
      </c>
      <c r="BB36" s="7">
        <f t="shared" si="22"/>
        <v>65.762962962962959</v>
      </c>
      <c r="BC36" s="7">
        <f t="shared" si="23"/>
        <v>34.074074074074076</v>
      </c>
      <c r="BD36" s="7">
        <f t="shared" si="9"/>
        <v>37.227061728395064</v>
      </c>
      <c r="BE36" s="7">
        <f t="shared" si="24"/>
        <v>5.560888888888889</v>
      </c>
      <c r="BF36" s="19"/>
      <c r="BG36" s="19">
        <f t="shared" si="25"/>
        <v>0.22809191259292635</v>
      </c>
      <c r="BH36" s="19">
        <f t="shared" si="26"/>
        <v>0.38015318765487727</v>
      </c>
      <c r="BI36" s="19">
        <f t="shared" si="27"/>
        <v>4.3841975308641974</v>
      </c>
      <c r="BJ36" s="19">
        <f t="shared" si="28"/>
        <v>0.33333333333333331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62.5</v>
      </c>
      <c r="BT36" s="3">
        <v>4.8</v>
      </c>
      <c r="BU36" s="3">
        <v>3.3</v>
      </c>
      <c r="BV36" s="3">
        <v>1</v>
      </c>
      <c r="BW36" s="3"/>
      <c r="BX36" s="10"/>
      <c r="BY36" s="3">
        <v>1</v>
      </c>
      <c r="BZ36" s="3">
        <v>0</v>
      </c>
      <c r="CA36" s="3">
        <v>140</v>
      </c>
      <c r="CB36" s="3">
        <v>23</v>
      </c>
      <c r="CC36" s="4">
        <v>1.2</v>
      </c>
      <c r="CD36" s="28">
        <v>90</v>
      </c>
      <c r="CE36" s="8"/>
      <c r="CF36" s="8"/>
      <c r="CG36" s="3">
        <v>860</v>
      </c>
      <c r="CH36" s="3">
        <v>1</v>
      </c>
      <c r="CI36" s="3">
        <v>2</v>
      </c>
      <c r="CJ36" s="12">
        <v>1109.0909090909092</v>
      </c>
      <c r="CK36" s="19">
        <f t="shared" si="29"/>
        <v>7.0112959579229779</v>
      </c>
      <c r="CL36" s="5">
        <v>3764.3254646879909</v>
      </c>
      <c r="CM36" s="19">
        <f t="shared" si="16"/>
        <v>8.2333239647376022</v>
      </c>
      <c r="CN36" s="10"/>
      <c r="CO36" s="41">
        <v>40224</v>
      </c>
      <c r="CP36" s="41"/>
      <c r="CQ36" s="41"/>
      <c r="CR36" s="41"/>
      <c r="CT36" s="36">
        <v>44272</v>
      </c>
      <c r="CU36" s="36">
        <v>44085</v>
      </c>
      <c r="CV36" s="1">
        <f t="shared" si="30"/>
        <v>3861</v>
      </c>
      <c r="CW36" s="3">
        <v>0</v>
      </c>
      <c r="CX36" s="3"/>
      <c r="CY36" s="3"/>
      <c r="CZ36" s="3">
        <v>0</v>
      </c>
      <c r="DA36" s="3">
        <v>3861</v>
      </c>
      <c r="DB36" s="3">
        <v>0</v>
      </c>
      <c r="DC36" s="39" t="s">
        <v>139</v>
      </c>
      <c r="DD36" s="10"/>
      <c r="DE36" s="10"/>
      <c r="DF36" s="10"/>
      <c r="DG36" s="10"/>
      <c r="DH36" s="10"/>
      <c r="DI36" s="10"/>
      <c r="DJ36" s="10"/>
      <c r="DK36" s="10"/>
      <c r="DL36" s="10"/>
    </row>
    <row r="37" spans="1:116" x14ac:dyDescent="0.25">
      <c r="A37" s="25">
        <v>1030</v>
      </c>
      <c r="B37" s="1">
        <v>80</v>
      </c>
      <c r="C37" s="1">
        <v>0</v>
      </c>
      <c r="D37" s="1">
        <v>0</v>
      </c>
      <c r="E37" s="1">
        <v>1</v>
      </c>
      <c r="F37" s="1">
        <v>1</v>
      </c>
      <c r="G37" s="1">
        <v>0</v>
      </c>
      <c r="H37" s="1">
        <v>1</v>
      </c>
      <c r="I37" s="1">
        <v>0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0</v>
      </c>
      <c r="P37" s="1">
        <v>1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2</v>
      </c>
      <c r="AA37" s="1">
        <v>1</v>
      </c>
      <c r="AB37" s="1">
        <v>1</v>
      </c>
      <c r="AC37" s="1">
        <v>1</v>
      </c>
      <c r="AD37" s="1">
        <v>0</v>
      </c>
      <c r="AE37" s="1">
        <v>1</v>
      </c>
      <c r="AF37" s="1">
        <v>0</v>
      </c>
      <c r="AG37" s="1">
        <v>0</v>
      </c>
      <c r="AH37" s="1">
        <v>25.8</v>
      </c>
      <c r="AI37" s="1">
        <v>2.06</v>
      </c>
      <c r="AJ37" s="1">
        <v>102</v>
      </c>
      <c r="AK37" s="1">
        <v>63</v>
      </c>
      <c r="AL37" s="5">
        <f t="shared" si="0"/>
        <v>76</v>
      </c>
      <c r="AM37" s="1">
        <v>80</v>
      </c>
      <c r="AN37" s="1">
        <v>2</v>
      </c>
      <c r="AO37" s="1">
        <v>9</v>
      </c>
      <c r="AP37" s="1">
        <v>42</v>
      </c>
      <c r="AQ37" s="1">
        <v>16</v>
      </c>
      <c r="AR37" s="1">
        <v>27</v>
      </c>
      <c r="AS37" s="1">
        <f t="shared" si="18"/>
        <v>26</v>
      </c>
      <c r="AT37" s="7">
        <f t="shared" si="19"/>
        <v>2.8888888888888888</v>
      </c>
      <c r="AU37" s="1">
        <v>20</v>
      </c>
      <c r="AV37" s="19">
        <v>3.57</v>
      </c>
      <c r="AW37" s="1">
        <v>1.73</v>
      </c>
      <c r="AX37" s="19">
        <f t="shared" si="3"/>
        <v>0.29152993348115297</v>
      </c>
      <c r="AY37" s="7">
        <f t="shared" si="20"/>
        <v>1.9607843137254903</v>
      </c>
      <c r="AZ37" s="7">
        <f t="shared" si="21"/>
        <v>323.69942196531792</v>
      </c>
      <c r="BA37" s="7">
        <f t="shared" si="6"/>
        <v>3098.2658959537571</v>
      </c>
      <c r="BB37" s="7">
        <f t="shared" si="22"/>
        <v>44.625</v>
      </c>
      <c r="BC37" s="7">
        <f t="shared" si="23"/>
        <v>21.625</v>
      </c>
      <c r="BD37" s="7">
        <f t="shared" si="9"/>
        <v>16.4696</v>
      </c>
      <c r="BE37" s="7">
        <f t="shared" si="24"/>
        <v>5.2938000000000001</v>
      </c>
      <c r="BF37" s="19"/>
      <c r="BG37" s="19">
        <f t="shared" si="25"/>
        <v>0.60504201680672265</v>
      </c>
      <c r="BH37" s="19">
        <f t="shared" si="26"/>
        <v>0.94117647058823528</v>
      </c>
      <c r="BI37" s="19">
        <f t="shared" si="27"/>
        <v>1.7163461538461537</v>
      </c>
      <c r="BJ37" s="19">
        <f t="shared" si="28"/>
        <v>0.45</v>
      </c>
      <c r="BK37" s="19"/>
      <c r="BL37" s="20">
        <v>0</v>
      </c>
      <c r="BP37" s="1"/>
      <c r="BQ37" s="1">
        <v>1</v>
      </c>
      <c r="BR37" s="1">
        <v>0</v>
      </c>
      <c r="BS37" s="1">
        <v>20</v>
      </c>
      <c r="BT37" s="1">
        <v>7.5</v>
      </c>
      <c r="BU37" s="1">
        <v>6.9</v>
      </c>
      <c r="BV37" s="1">
        <v>0.28999999999999998</v>
      </c>
      <c r="BW37" s="1">
        <v>5.6</v>
      </c>
      <c r="BX37" s="1">
        <v>39.5</v>
      </c>
      <c r="BY37" s="1">
        <v>1</v>
      </c>
      <c r="CA37" s="25">
        <v>142</v>
      </c>
      <c r="CB37" s="25">
        <v>39</v>
      </c>
      <c r="CC37" s="44">
        <v>1.24</v>
      </c>
      <c r="CD37" s="27">
        <v>55</v>
      </c>
      <c r="CE37" s="1">
        <v>1647</v>
      </c>
      <c r="CF37" s="1">
        <v>1</v>
      </c>
      <c r="CI37" s="1">
        <v>3</v>
      </c>
      <c r="CJ37" s="20">
        <v>1115.944195</v>
      </c>
      <c r="CK37" s="19">
        <f t="shared" si="29"/>
        <v>7.0174561372107043</v>
      </c>
      <c r="CL37" s="20">
        <v>2764.9858049999998</v>
      </c>
      <c r="CM37" s="19">
        <f t="shared" si="16"/>
        <v>7.9247907801277053</v>
      </c>
      <c r="CN37" s="22"/>
      <c r="CO37" s="36">
        <v>43235</v>
      </c>
      <c r="CP37" s="36"/>
      <c r="CQ37" s="36"/>
      <c r="CR37" s="36"/>
      <c r="CT37" s="36">
        <v>44217</v>
      </c>
      <c r="CU37" s="36">
        <v>43432</v>
      </c>
      <c r="CV37" s="1">
        <f t="shared" si="30"/>
        <v>197</v>
      </c>
      <c r="CW37" s="1">
        <v>1</v>
      </c>
      <c r="CX37" s="36">
        <v>43432</v>
      </c>
      <c r="CY37" s="20">
        <f>(CX37-CO37)</f>
        <v>197</v>
      </c>
      <c r="CZ37" s="20">
        <v>1</v>
      </c>
      <c r="DA37" s="20">
        <v>197</v>
      </c>
      <c r="DB37" s="3">
        <v>0</v>
      </c>
      <c r="DC37" t="s">
        <v>129</v>
      </c>
    </row>
    <row r="38" spans="1:116" x14ac:dyDescent="0.25">
      <c r="A38" s="2">
        <v>2064</v>
      </c>
      <c r="B38" s="9">
        <v>65</v>
      </c>
      <c r="C38" s="9">
        <v>0</v>
      </c>
      <c r="D38" s="9">
        <v>1</v>
      </c>
      <c r="E38" s="9">
        <v>1</v>
      </c>
      <c r="F38" s="9">
        <v>1</v>
      </c>
      <c r="G38" s="9">
        <v>1</v>
      </c>
      <c r="H38" s="1">
        <v>0</v>
      </c>
      <c r="I38" s="9">
        <v>0</v>
      </c>
      <c r="J38" s="9">
        <v>4</v>
      </c>
      <c r="K38" s="9">
        <v>1</v>
      </c>
      <c r="L38" s="9">
        <v>0</v>
      </c>
      <c r="M38" s="9"/>
      <c r="N38" s="9">
        <v>0</v>
      </c>
      <c r="O38" s="9">
        <v>1</v>
      </c>
      <c r="P38" s="9">
        <v>1</v>
      </c>
      <c r="Q38" s="9">
        <v>1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1</v>
      </c>
      <c r="Z38" s="9">
        <v>1</v>
      </c>
      <c r="AA38" s="9">
        <v>0</v>
      </c>
      <c r="AB38" s="9">
        <v>1</v>
      </c>
      <c r="AC38" s="9">
        <v>1</v>
      </c>
      <c r="AD38" s="9">
        <v>0</v>
      </c>
      <c r="AE38" s="9">
        <v>1</v>
      </c>
      <c r="AF38" s="9">
        <v>0</v>
      </c>
      <c r="AG38" s="9">
        <v>0</v>
      </c>
      <c r="AH38" s="9">
        <v>25</v>
      </c>
      <c r="AI38" s="11">
        <v>1.6</v>
      </c>
      <c r="AJ38" s="9">
        <v>116</v>
      </c>
      <c r="AK38" s="9">
        <v>46</v>
      </c>
      <c r="AL38" s="5">
        <f t="shared" si="0"/>
        <v>69.333333333333329</v>
      </c>
      <c r="AM38" s="9">
        <v>90</v>
      </c>
      <c r="AN38" s="9">
        <v>3</v>
      </c>
      <c r="AO38" s="9">
        <v>20</v>
      </c>
      <c r="AP38" s="9">
        <v>44</v>
      </c>
      <c r="AQ38" s="9">
        <v>25</v>
      </c>
      <c r="AR38" s="9">
        <v>31</v>
      </c>
      <c r="AS38" s="1">
        <f t="shared" si="18"/>
        <v>19</v>
      </c>
      <c r="AT38" s="7">
        <f t="shared" si="19"/>
        <v>0.95</v>
      </c>
      <c r="AU38" s="9">
        <v>27</v>
      </c>
      <c r="AV38" s="4">
        <v>1.968</v>
      </c>
      <c r="AW38" s="9">
        <v>1.23</v>
      </c>
      <c r="AX38" s="19">
        <f t="shared" si="3"/>
        <v>0.18909090909090906</v>
      </c>
      <c r="AY38" s="7">
        <f t="shared" si="20"/>
        <v>2.0325203252032522</v>
      </c>
      <c r="AZ38" s="7">
        <f t="shared" si="21"/>
        <v>260.16260162601628</v>
      </c>
      <c r="BA38" s="7">
        <f t="shared" si="6"/>
        <v>3208.6720867208669</v>
      </c>
      <c r="BB38" s="7">
        <f t="shared" si="22"/>
        <v>21.866666666666667</v>
      </c>
      <c r="BC38" s="7">
        <f t="shared" si="23"/>
        <v>13.666666666666666</v>
      </c>
      <c r="BD38" s="7">
        <f t="shared" si="9"/>
        <v>7.8683555555555538</v>
      </c>
      <c r="BE38" s="7">
        <f t="shared" si="24"/>
        <v>2.0445333333333329</v>
      </c>
      <c r="BF38" s="19"/>
      <c r="BG38" s="19">
        <f t="shared" si="25"/>
        <v>1.4176829268292683</v>
      </c>
      <c r="BH38" s="19">
        <f t="shared" si="26"/>
        <v>2.0121951219512195</v>
      </c>
      <c r="BI38" s="19">
        <f t="shared" si="27"/>
        <v>1.1508771929824562</v>
      </c>
      <c r="BJ38" s="19">
        <f t="shared" si="28"/>
        <v>0.7407407407407407</v>
      </c>
      <c r="BK38" s="19"/>
      <c r="BL38" s="12">
        <v>0</v>
      </c>
      <c r="BM38" s="12"/>
      <c r="BN38" s="12"/>
      <c r="BO38" s="12"/>
      <c r="BP38" s="12"/>
      <c r="BQ38" s="9">
        <v>1</v>
      </c>
      <c r="BR38" s="9">
        <v>0</v>
      </c>
      <c r="BS38" s="9">
        <v>40</v>
      </c>
      <c r="BT38" s="9"/>
      <c r="BU38" s="9"/>
      <c r="BV38" s="9"/>
      <c r="BW38" s="9">
        <v>4.9000000000000004</v>
      </c>
      <c r="BX38" s="14"/>
      <c r="BY38" s="9">
        <v>1</v>
      </c>
      <c r="BZ38" s="9">
        <v>0</v>
      </c>
      <c r="CA38" s="9">
        <v>136</v>
      </c>
      <c r="CB38" s="9">
        <v>49</v>
      </c>
      <c r="CC38" s="11">
        <v>2</v>
      </c>
      <c r="CD38" s="29">
        <v>25</v>
      </c>
      <c r="CE38" s="13"/>
      <c r="CF38" s="13"/>
      <c r="CG38" s="9">
        <v>4992</v>
      </c>
      <c r="CH38" s="9">
        <v>1</v>
      </c>
      <c r="CI38" s="9">
        <v>3</v>
      </c>
      <c r="CJ38" s="12">
        <v>1145.3125</v>
      </c>
      <c r="CK38" s="19">
        <f t="shared" si="29"/>
        <v>7.0434328045150707</v>
      </c>
      <c r="CL38" s="12"/>
      <c r="CM38" s="31"/>
      <c r="CN38" s="14"/>
      <c r="CO38" s="36">
        <v>40645</v>
      </c>
      <c r="CP38" s="38"/>
      <c r="CQ38" s="38"/>
      <c r="CR38" s="36"/>
      <c r="CS38" s="22"/>
      <c r="CT38" s="36">
        <v>44274</v>
      </c>
      <c r="CU38" s="42">
        <v>40904</v>
      </c>
      <c r="CV38" s="1">
        <f t="shared" si="30"/>
        <v>259</v>
      </c>
      <c r="CW38" s="3">
        <v>1</v>
      </c>
      <c r="CX38" s="40">
        <v>40904</v>
      </c>
      <c r="CY38" s="3">
        <f>(CX38-CO38)</f>
        <v>259</v>
      </c>
      <c r="CZ38" s="3">
        <v>1</v>
      </c>
      <c r="DA38" s="3">
        <v>259</v>
      </c>
      <c r="DB38" s="3">
        <v>0</v>
      </c>
      <c r="DC38" s="10" t="s">
        <v>141</v>
      </c>
      <c r="DD38" s="10"/>
      <c r="DE38" s="10"/>
      <c r="DF38" s="14"/>
      <c r="DG38" s="14"/>
      <c r="DH38" s="14"/>
      <c r="DI38" s="14"/>
      <c r="DJ38" s="14"/>
      <c r="DK38" s="14"/>
      <c r="DL38" s="14"/>
    </row>
    <row r="39" spans="1:116" x14ac:dyDescent="0.25">
      <c r="A39" s="2">
        <v>2006</v>
      </c>
      <c r="B39" s="3">
        <v>62</v>
      </c>
      <c r="C39" s="3">
        <v>0</v>
      </c>
      <c r="D39" s="3">
        <v>1</v>
      </c>
      <c r="E39" s="3">
        <v>1</v>
      </c>
      <c r="F39" s="3">
        <v>2</v>
      </c>
      <c r="G39" s="3">
        <v>0</v>
      </c>
      <c r="H39" s="1">
        <v>1</v>
      </c>
      <c r="I39" s="3">
        <v>1</v>
      </c>
      <c r="J39" s="3">
        <v>2</v>
      </c>
      <c r="K39" s="3">
        <v>1</v>
      </c>
      <c r="L39" s="3">
        <v>1</v>
      </c>
      <c r="M39" s="3"/>
      <c r="N39" s="3">
        <v>1</v>
      </c>
      <c r="O39" s="3">
        <v>0</v>
      </c>
      <c r="P39" s="3">
        <v>0</v>
      </c>
      <c r="Q39" s="3"/>
      <c r="R39" s="3">
        <v>0</v>
      </c>
      <c r="S39" s="3">
        <v>0</v>
      </c>
      <c r="T39" s="3">
        <v>1</v>
      </c>
      <c r="U39" s="3">
        <v>0</v>
      </c>
      <c r="V39" s="3">
        <v>1</v>
      </c>
      <c r="W39" s="3">
        <v>0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1</v>
      </c>
      <c r="AF39" s="3">
        <v>0</v>
      </c>
      <c r="AG39" s="3">
        <v>2</v>
      </c>
      <c r="AH39" s="3">
        <v>23.5</v>
      </c>
      <c r="AI39" s="4">
        <v>1.71</v>
      </c>
      <c r="AJ39" s="3">
        <v>137</v>
      </c>
      <c r="AK39" s="3">
        <v>64</v>
      </c>
      <c r="AL39" s="5">
        <f t="shared" si="0"/>
        <v>88.333333333333329</v>
      </c>
      <c r="AM39" s="3">
        <v>69</v>
      </c>
      <c r="AN39" s="3">
        <v>1</v>
      </c>
      <c r="AO39" s="3">
        <v>4</v>
      </c>
      <c r="AP39" s="3">
        <v>25</v>
      </c>
      <c r="AQ39" s="3">
        <v>10</v>
      </c>
      <c r="AR39" s="3">
        <v>15</v>
      </c>
      <c r="AS39" s="3">
        <f t="shared" si="18"/>
        <v>15</v>
      </c>
      <c r="AT39" s="7">
        <f t="shared" si="19"/>
        <v>3.75</v>
      </c>
      <c r="AU39" s="3">
        <v>8</v>
      </c>
      <c r="AV39" s="4">
        <v>4.1040000000000001</v>
      </c>
      <c r="AW39" s="3">
        <v>2.4</v>
      </c>
      <c r="AX39" s="19">
        <f t="shared" si="3"/>
        <v>0.47006651884700656</v>
      </c>
      <c r="AY39" s="7">
        <f t="shared" si="20"/>
        <v>1.7056530214424952</v>
      </c>
      <c r="AZ39" s="7">
        <f t="shared" si="21"/>
        <v>233.33333333333334</v>
      </c>
      <c r="BA39" s="7">
        <f t="shared" si="6"/>
        <v>2811.1111111111109</v>
      </c>
      <c r="BB39" s="7">
        <f t="shared" si="22"/>
        <v>59.478260869565219</v>
      </c>
      <c r="BC39" s="7">
        <f t="shared" si="23"/>
        <v>34.782608695652172</v>
      </c>
      <c r="BD39" s="7">
        <f t="shared" si="9"/>
        <v>38.001159420289852</v>
      </c>
      <c r="BE39" s="7">
        <f t="shared" si="24"/>
        <v>5.2034782608695647</v>
      </c>
      <c r="BF39" s="19"/>
      <c r="BG39" s="19">
        <f t="shared" si="25"/>
        <v>0.25219298245614036</v>
      </c>
      <c r="BH39" s="19">
        <f t="shared" si="26"/>
        <v>0.4203216374269006</v>
      </c>
      <c r="BI39" s="19">
        <f t="shared" si="27"/>
        <v>3.965217391304348</v>
      </c>
      <c r="BJ39" s="19">
        <f t="shared" si="28"/>
        <v>0.5</v>
      </c>
      <c r="BK39" s="19"/>
      <c r="BL39" s="5">
        <v>0</v>
      </c>
      <c r="BM39" s="5"/>
      <c r="BN39" s="5"/>
      <c r="BO39" s="5"/>
      <c r="BP39" s="5"/>
      <c r="BQ39" s="3">
        <v>1</v>
      </c>
      <c r="BR39" s="3">
        <v>0</v>
      </c>
      <c r="BS39" s="3">
        <v>62.5</v>
      </c>
      <c r="BT39" s="3">
        <v>4</v>
      </c>
      <c r="BU39" s="3">
        <v>2.2999999999999998</v>
      </c>
      <c r="BV39" s="3">
        <v>1.2</v>
      </c>
      <c r="BW39" s="3"/>
      <c r="BX39" s="10"/>
      <c r="BY39" s="3">
        <v>1</v>
      </c>
      <c r="BZ39" s="3">
        <v>1</v>
      </c>
      <c r="CA39" s="3">
        <v>132</v>
      </c>
      <c r="CB39" s="3">
        <v>31</v>
      </c>
      <c r="CC39" s="4">
        <v>1.8</v>
      </c>
      <c r="CD39" s="28">
        <v>28</v>
      </c>
      <c r="CE39" s="8"/>
      <c r="CF39" s="8"/>
      <c r="CG39" s="3">
        <v>2196</v>
      </c>
      <c r="CH39" s="3">
        <v>1</v>
      </c>
      <c r="CI39" s="3">
        <v>2</v>
      </c>
      <c r="CJ39" s="12">
        <v>1157.6923076923076</v>
      </c>
      <c r="CK39" s="19">
        <f t="shared" si="29"/>
        <v>7.0541839127154846</v>
      </c>
      <c r="CL39" s="5">
        <v>10897.356430003359</v>
      </c>
      <c r="CM39" s="19">
        <f t="shared" ref="CM39:CM58" si="31">LN(CL39)</f>
        <v>9.2962755094447438</v>
      </c>
      <c r="CN39" s="10"/>
      <c r="CO39" s="41">
        <v>40238</v>
      </c>
      <c r="CP39" s="41"/>
      <c r="CQ39" s="41"/>
      <c r="CR39" s="41"/>
      <c r="CT39" s="36">
        <v>44272</v>
      </c>
      <c r="CU39" s="36">
        <v>40777</v>
      </c>
      <c r="CV39" s="1">
        <f t="shared" si="30"/>
        <v>539</v>
      </c>
      <c r="CW39" s="3">
        <v>1</v>
      </c>
      <c r="CX39" s="36">
        <v>40777</v>
      </c>
      <c r="CY39" s="20">
        <f>(CX39-CO39)</f>
        <v>539</v>
      </c>
      <c r="CZ39" s="20">
        <v>1</v>
      </c>
      <c r="DA39" s="20">
        <v>539</v>
      </c>
      <c r="DB39" s="3">
        <v>0</v>
      </c>
      <c r="DC39" s="3" t="s">
        <v>141</v>
      </c>
      <c r="DD39" s="10"/>
      <c r="DE39" s="10"/>
      <c r="DF39" s="10"/>
      <c r="DG39" s="10"/>
      <c r="DH39" s="10"/>
      <c r="DI39" s="10"/>
      <c r="DJ39" s="10"/>
      <c r="DK39" s="10"/>
      <c r="DL39" s="10"/>
    </row>
    <row r="40" spans="1:116" x14ac:dyDescent="0.25">
      <c r="A40" s="2">
        <v>2038</v>
      </c>
      <c r="B40" s="3">
        <v>58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3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</v>
      </c>
      <c r="Z40" s="3">
        <v>0</v>
      </c>
      <c r="AA40" s="3">
        <v>1</v>
      </c>
      <c r="AB40" s="3">
        <v>0</v>
      </c>
      <c r="AC40" s="3">
        <v>1</v>
      </c>
      <c r="AD40" s="3">
        <v>0</v>
      </c>
      <c r="AE40" s="3">
        <v>1</v>
      </c>
      <c r="AF40" s="3">
        <v>0</v>
      </c>
      <c r="AG40" s="3">
        <v>0</v>
      </c>
      <c r="AH40" s="3">
        <v>38</v>
      </c>
      <c r="AI40" s="4">
        <v>2.46</v>
      </c>
      <c r="AJ40" s="3">
        <v>105</v>
      </c>
      <c r="AK40" s="3">
        <v>71</v>
      </c>
      <c r="AL40" s="5">
        <f t="shared" si="0"/>
        <v>82.333333333333329</v>
      </c>
      <c r="AM40" s="3">
        <v>90</v>
      </c>
      <c r="AN40" s="3">
        <v>1</v>
      </c>
      <c r="AO40" s="3">
        <v>17</v>
      </c>
      <c r="AP40" s="3">
        <v>62</v>
      </c>
      <c r="AQ40" s="3">
        <v>27</v>
      </c>
      <c r="AR40" s="3">
        <v>42</v>
      </c>
      <c r="AS40" s="1">
        <f t="shared" si="18"/>
        <v>35</v>
      </c>
      <c r="AT40" s="7">
        <f t="shared" si="19"/>
        <v>2.0588235294117645</v>
      </c>
      <c r="AU40" s="3">
        <v>27</v>
      </c>
      <c r="AV40" s="4">
        <v>3.0996000000000001</v>
      </c>
      <c r="AW40" s="3">
        <v>1.26</v>
      </c>
      <c r="AX40" s="19">
        <f t="shared" si="3"/>
        <v>0.23002217294900221</v>
      </c>
      <c r="AY40" s="7">
        <f t="shared" si="20"/>
        <v>4.8393341076267902</v>
      </c>
      <c r="AZ40" s="7">
        <f t="shared" si="21"/>
        <v>952.38095238095241</v>
      </c>
      <c r="BA40" s="7">
        <f t="shared" si="6"/>
        <v>4148.1481481481478</v>
      </c>
      <c r="BB40" s="7">
        <f t="shared" si="22"/>
        <v>34.44</v>
      </c>
      <c r="BC40" s="7">
        <f t="shared" si="23"/>
        <v>14</v>
      </c>
      <c r="BD40" s="7">
        <f t="shared" si="9"/>
        <v>10.535466666666666</v>
      </c>
      <c r="BE40" s="7">
        <f t="shared" si="24"/>
        <v>4.76</v>
      </c>
      <c r="BF40" s="19"/>
      <c r="BG40" s="19">
        <f t="shared" si="25"/>
        <v>1.2195121951219512</v>
      </c>
      <c r="BH40" s="19">
        <f t="shared" si="26"/>
        <v>1.8002322880371662</v>
      </c>
      <c r="BI40" s="19">
        <f t="shared" si="27"/>
        <v>0.98399999999999999</v>
      </c>
      <c r="BJ40" s="19">
        <f t="shared" si="28"/>
        <v>0.62962962962962965</v>
      </c>
      <c r="BK40" s="19"/>
      <c r="BL40" s="5">
        <v>0</v>
      </c>
      <c r="BM40" s="5"/>
      <c r="BN40" s="5"/>
      <c r="BO40" s="5"/>
      <c r="BP40" s="5"/>
      <c r="BQ40" s="3">
        <v>1</v>
      </c>
      <c r="BR40" s="3">
        <v>0</v>
      </c>
      <c r="BS40" s="3">
        <v>22.5</v>
      </c>
      <c r="BT40" s="3">
        <v>7.1</v>
      </c>
      <c r="BU40" s="3">
        <v>6.5</v>
      </c>
      <c r="BV40" s="3">
        <v>1.1000000000000001</v>
      </c>
      <c r="BW40" s="3">
        <v>5.9</v>
      </c>
      <c r="BX40" s="10"/>
      <c r="BY40" s="3">
        <v>1</v>
      </c>
      <c r="BZ40" s="3">
        <v>0</v>
      </c>
      <c r="CA40" s="3">
        <v>136</v>
      </c>
      <c r="CB40" s="3">
        <v>26</v>
      </c>
      <c r="CC40" s="4">
        <v>1.2</v>
      </c>
      <c r="CD40" s="28">
        <v>90</v>
      </c>
      <c r="CE40" s="8"/>
      <c r="CF40" s="8"/>
      <c r="CG40" s="3">
        <v>2124</v>
      </c>
      <c r="CH40" s="3">
        <v>1</v>
      </c>
      <c r="CI40" s="3">
        <v>2</v>
      </c>
      <c r="CJ40" s="12">
        <v>1160.204081632653</v>
      </c>
      <c r="CK40" s="19">
        <f t="shared" si="29"/>
        <v>7.0563512010680558</v>
      </c>
      <c r="CL40" s="5">
        <v>673.80102216712953</v>
      </c>
      <c r="CM40" s="19">
        <f t="shared" si="31"/>
        <v>6.5129348479898974</v>
      </c>
      <c r="CN40" s="10"/>
      <c r="CO40" s="41">
        <v>40413</v>
      </c>
      <c r="CP40" s="41"/>
      <c r="CQ40" s="41"/>
      <c r="CR40" s="41"/>
      <c r="CT40" s="36">
        <v>44272</v>
      </c>
      <c r="CU40" s="36">
        <v>41774</v>
      </c>
      <c r="CV40" s="1">
        <f t="shared" si="30"/>
        <v>1361</v>
      </c>
      <c r="CW40" s="3">
        <v>1</v>
      </c>
      <c r="CX40" s="36">
        <v>41774</v>
      </c>
      <c r="CY40" s="20">
        <f>(CX40-CO40)</f>
        <v>1361</v>
      </c>
      <c r="CZ40" s="20">
        <v>1</v>
      </c>
      <c r="DA40" s="20">
        <v>1361</v>
      </c>
      <c r="DB40" s="3">
        <v>0</v>
      </c>
      <c r="DC40" s="3" t="s">
        <v>144</v>
      </c>
      <c r="DD40" s="10"/>
      <c r="DE40" s="10"/>
      <c r="DF40" s="10"/>
      <c r="DG40" s="10"/>
      <c r="DH40" s="10"/>
      <c r="DI40" s="10"/>
      <c r="DJ40" s="10"/>
      <c r="DK40" s="10"/>
      <c r="DL40" s="10"/>
    </row>
    <row r="41" spans="1:116" x14ac:dyDescent="0.25">
      <c r="A41" s="2">
        <v>2045</v>
      </c>
      <c r="B41" s="3">
        <v>61</v>
      </c>
      <c r="C41" s="3">
        <v>0</v>
      </c>
      <c r="D41" s="3">
        <v>0</v>
      </c>
      <c r="E41" s="3">
        <v>1</v>
      </c>
      <c r="F41" s="3">
        <v>1</v>
      </c>
      <c r="G41" s="3">
        <v>0</v>
      </c>
      <c r="H41" s="1">
        <v>1</v>
      </c>
      <c r="I41" s="3">
        <v>0</v>
      </c>
      <c r="J41" s="3">
        <v>4</v>
      </c>
      <c r="K41" s="3">
        <v>0</v>
      </c>
      <c r="L41" s="3">
        <v>0</v>
      </c>
      <c r="M41" s="3"/>
      <c r="N41" s="3">
        <v>1</v>
      </c>
      <c r="O41" s="3">
        <v>0</v>
      </c>
      <c r="P41" s="3">
        <v>1</v>
      </c>
      <c r="Q41" s="3">
        <v>0</v>
      </c>
      <c r="R41" s="3">
        <v>1</v>
      </c>
      <c r="S41" s="3">
        <v>0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0</v>
      </c>
      <c r="AG41" s="3">
        <v>2</v>
      </c>
      <c r="AH41" s="3">
        <v>20</v>
      </c>
      <c r="AI41" s="4">
        <v>1.57</v>
      </c>
      <c r="AJ41" s="3">
        <v>92</v>
      </c>
      <c r="AK41" s="3">
        <v>74</v>
      </c>
      <c r="AL41" s="5">
        <f t="shared" si="0"/>
        <v>80</v>
      </c>
      <c r="AM41" s="3">
        <v>112</v>
      </c>
      <c r="AN41" s="3">
        <v>1</v>
      </c>
      <c r="AO41" s="3">
        <v>8</v>
      </c>
      <c r="AP41" s="3">
        <v>68</v>
      </c>
      <c r="AQ41" s="3">
        <v>36</v>
      </c>
      <c r="AR41" s="3">
        <v>49</v>
      </c>
      <c r="AS41" s="1">
        <f t="shared" si="18"/>
        <v>32</v>
      </c>
      <c r="AT41" s="7">
        <f t="shared" si="19"/>
        <v>4</v>
      </c>
      <c r="AU41" s="3">
        <v>36</v>
      </c>
      <c r="AV41" s="4">
        <v>2.3707000000000003</v>
      </c>
      <c r="AW41" s="3">
        <v>1.51</v>
      </c>
      <c r="AX41" s="19">
        <f t="shared" si="3"/>
        <v>0.2678492239467849</v>
      </c>
      <c r="AY41" s="7">
        <f t="shared" si="20"/>
        <v>5.4836124351457372</v>
      </c>
      <c r="AZ41" s="7">
        <f t="shared" si="21"/>
        <v>688.74172185430461</v>
      </c>
      <c r="BA41" s="7">
        <f t="shared" si="6"/>
        <v>3814.5695364238409</v>
      </c>
      <c r="BB41" s="7">
        <f t="shared" si="22"/>
        <v>21.16696428571429</v>
      </c>
      <c r="BC41" s="7">
        <f t="shared" si="23"/>
        <v>13.482142857142858</v>
      </c>
      <c r="BD41" s="7">
        <f t="shared" si="9"/>
        <v>8.0677142857142865</v>
      </c>
      <c r="BE41" s="7">
        <f t="shared" si="24"/>
        <v>7.5176428571428566</v>
      </c>
      <c r="BF41" s="19"/>
      <c r="BG41" s="19">
        <f t="shared" si="25"/>
        <v>2.3149280803138308</v>
      </c>
      <c r="BH41" s="19">
        <f t="shared" si="26"/>
        <v>3.2125532543130717</v>
      </c>
      <c r="BI41" s="19">
        <f t="shared" si="27"/>
        <v>0.66146763392857155</v>
      </c>
      <c r="BJ41" s="19">
        <f t="shared" si="28"/>
        <v>0.22222222222222221</v>
      </c>
      <c r="BK41" s="19"/>
      <c r="BL41" s="5">
        <v>0</v>
      </c>
      <c r="BM41" s="5"/>
      <c r="BN41" s="5"/>
      <c r="BO41" s="5"/>
      <c r="BP41" s="5"/>
      <c r="BQ41" s="3">
        <v>1</v>
      </c>
      <c r="BR41" s="3">
        <v>0</v>
      </c>
      <c r="BS41" s="3">
        <v>10</v>
      </c>
      <c r="BT41" s="3">
        <v>7.8</v>
      </c>
      <c r="BU41" s="3">
        <v>7.8</v>
      </c>
      <c r="BV41" s="3">
        <v>0.99</v>
      </c>
      <c r="BW41" s="3">
        <v>4.5999999999999996</v>
      </c>
      <c r="BX41" s="10"/>
      <c r="BY41" s="3">
        <v>1</v>
      </c>
      <c r="BZ41" s="3">
        <v>0</v>
      </c>
      <c r="CA41" s="3">
        <v>139</v>
      </c>
      <c r="CB41" s="3">
        <v>28</v>
      </c>
      <c r="CC41" s="4">
        <v>1.5</v>
      </c>
      <c r="CD41" s="28">
        <v>47</v>
      </c>
      <c r="CE41" s="8"/>
      <c r="CF41" s="8"/>
      <c r="CG41" s="3">
        <v>7304</v>
      </c>
      <c r="CH41" s="3">
        <v>1</v>
      </c>
      <c r="CI41" s="3">
        <v>3</v>
      </c>
      <c r="CJ41" s="12">
        <v>1180.6451612903227</v>
      </c>
      <c r="CK41" s="19">
        <f t="shared" si="29"/>
        <v>7.0738163149043114</v>
      </c>
      <c r="CL41" s="5">
        <v>1407.1194706034428</v>
      </c>
      <c r="CM41" s="19">
        <f t="shared" si="31"/>
        <v>7.2492999650969834</v>
      </c>
      <c r="CN41" s="10"/>
      <c r="CO41" s="41">
        <v>40455</v>
      </c>
      <c r="CP41" s="41">
        <v>40471</v>
      </c>
      <c r="CQ41" s="20">
        <f>(CP41-CO41)</f>
        <v>16</v>
      </c>
      <c r="CR41" s="41">
        <v>41611</v>
      </c>
      <c r="CS41" s="43">
        <f>(CR41-CO41)</f>
        <v>1156</v>
      </c>
      <c r="CT41" s="36">
        <v>44272</v>
      </c>
      <c r="CU41" s="36">
        <v>44207</v>
      </c>
      <c r="CV41" s="1">
        <f t="shared" si="30"/>
        <v>3752</v>
      </c>
      <c r="CW41" s="3">
        <v>0</v>
      </c>
      <c r="CX41" s="3"/>
      <c r="CY41" s="3"/>
      <c r="CZ41" s="3">
        <v>1</v>
      </c>
      <c r="DA41" s="3">
        <v>16</v>
      </c>
      <c r="DB41" s="3">
        <v>0</v>
      </c>
      <c r="DC41" s="3"/>
      <c r="DD41" s="10"/>
      <c r="DE41" s="10"/>
      <c r="DF41" s="10"/>
      <c r="DG41" s="10"/>
      <c r="DH41" s="10"/>
      <c r="DI41" s="10"/>
      <c r="DJ41" s="10"/>
      <c r="DK41" s="10"/>
      <c r="DL41" s="10"/>
    </row>
    <row r="42" spans="1:116" x14ac:dyDescent="0.25">
      <c r="A42" s="2">
        <v>2057</v>
      </c>
      <c r="B42" s="3">
        <v>68</v>
      </c>
      <c r="C42" s="3">
        <v>1</v>
      </c>
      <c r="D42" s="3">
        <v>0</v>
      </c>
      <c r="E42" s="3">
        <v>0</v>
      </c>
      <c r="F42" s="3">
        <v>1</v>
      </c>
      <c r="G42" s="3">
        <v>0</v>
      </c>
      <c r="H42" s="1">
        <v>1</v>
      </c>
      <c r="I42" s="3">
        <v>1</v>
      </c>
      <c r="J42" s="3">
        <v>1</v>
      </c>
      <c r="K42" s="3">
        <v>1</v>
      </c>
      <c r="L42" s="3">
        <v>0</v>
      </c>
      <c r="M42" s="3"/>
      <c r="N42" s="3">
        <v>1</v>
      </c>
      <c r="O42" s="3">
        <v>0</v>
      </c>
      <c r="P42" s="3">
        <v>1</v>
      </c>
      <c r="Q42" s="3"/>
      <c r="R42" s="3">
        <v>1</v>
      </c>
      <c r="S42" s="3">
        <v>0</v>
      </c>
      <c r="T42" s="3">
        <v>0</v>
      </c>
      <c r="U42" s="3">
        <v>0</v>
      </c>
      <c r="V42" s="3">
        <v>0</v>
      </c>
      <c r="W42" s="3">
        <v>1</v>
      </c>
      <c r="X42" s="3">
        <v>0</v>
      </c>
      <c r="Y42" s="3">
        <v>1</v>
      </c>
      <c r="Z42" s="3">
        <v>1</v>
      </c>
      <c r="AA42" s="3">
        <v>1</v>
      </c>
      <c r="AB42" s="3">
        <v>1</v>
      </c>
      <c r="AC42" s="3">
        <v>1</v>
      </c>
      <c r="AD42" s="3">
        <v>0</v>
      </c>
      <c r="AE42" s="3">
        <v>1</v>
      </c>
      <c r="AF42" s="3">
        <v>0</v>
      </c>
      <c r="AG42" s="3">
        <v>0</v>
      </c>
      <c r="AH42" s="3">
        <v>28</v>
      </c>
      <c r="AI42" s="4">
        <v>2.35</v>
      </c>
      <c r="AJ42" s="3"/>
      <c r="AK42" s="3"/>
      <c r="AL42" s="5"/>
      <c r="AM42" s="3">
        <v>74</v>
      </c>
      <c r="AN42" s="3">
        <v>1</v>
      </c>
      <c r="AO42" s="3">
        <v>16</v>
      </c>
      <c r="AP42" s="3">
        <v>37</v>
      </c>
      <c r="AQ42" s="3">
        <v>20</v>
      </c>
      <c r="AR42" s="3">
        <v>26</v>
      </c>
      <c r="AS42" s="1">
        <f t="shared" si="18"/>
        <v>17</v>
      </c>
      <c r="AT42" s="7">
        <f t="shared" si="19"/>
        <v>1.0625</v>
      </c>
      <c r="AU42" s="3">
        <v>22</v>
      </c>
      <c r="AV42" s="4">
        <v>4.2065000000000001</v>
      </c>
      <c r="AW42" s="3">
        <v>1.79</v>
      </c>
      <c r="AX42" s="19"/>
      <c r="AY42" s="7">
        <f t="shared" si="20"/>
        <v>0.95090930702484244</v>
      </c>
      <c r="AZ42" s="7">
        <f t="shared" si="21"/>
        <v>178.77094972067039</v>
      </c>
      <c r="BA42" s="7"/>
      <c r="BB42" s="7">
        <f t="shared" si="22"/>
        <v>56.844594594594597</v>
      </c>
      <c r="BC42" s="7">
        <f t="shared" si="23"/>
        <v>24.189189189189189</v>
      </c>
      <c r="BD42" s="7"/>
      <c r="BE42" s="7">
        <f t="shared" si="24"/>
        <v>3.2897297297297299</v>
      </c>
      <c r="BF42" s="19"/>
      <c r="BG42" s="19">
        <f t="shared" si="25"/>
        <v>0.45738737667894924</v>
      </c>
      <c r="BH42" s="19">
        <f t="shared" si="26"/>
        <v>0.65089742065850464</v>
      </c>
      <c r="BI42" s="19">
        <f t="shared" si="27"/>
        <v>3.3437996820349762</v>
      </c>
      <c r="BJ42" s="19">
        <f t="shared" si="28"/>
        <v>0.72727272727272729</v>
      </c>
      <c r="BK42" s="19"/>
      <c r="BL42" s="5">
        <v>0</v>
      </c>
      <c r="BM42" s="5"/>
      <c r="BN42" s="5"/>
      <c r="BO42" s="5"/>
      <c r="BP42" s="5"/>
      <c r="BQ42" s="3">
        <v>1</v>
      </c>
      <c r="BR42" s="3">
        <v>0</v>
      </c>
      <c r="BS42" s="3"/>
      <c r="BT42" s="3">
        <v>6.2</v>
      </c>
      <c r="BU42" s="3">
        <v>5.4</v>
      </c>
      <c r="BV42" s="3">
        <v>1</v>
      </c>
      <c r="BW42" s="3"/>
      <c r="BX42" s="10"/>
      <c r="BY42" s="3">
        <v>1</v>
      </c>
      <c r="BZ42" s="3">
        <v>0</v>
      </c>
      <c r="CA42" s="3">
        <v>142</v>
      </c>
      <c r="CB42" s="3">
        <v>26</v>
      </c>
      <c r="CC42" s="4">
        <v>2</v>
      </c>
      <c r="CD42" s="28">
        <v>42</v>
      </c>
      <c r="CE42" s="8"/>
      <c r="CF42" s="8"/>
      <c r="CG42" s="3">
        <v>1145</v>
      </c>
      <c r="CH42" s="3">
        <v>1</v>
      </c>
      <c r="CI42" s="3">
        <v>2</v>
      </c>
      <c r="CJ42" s="12">
        <v>1241.5966386554621</v>
      </c>
      <c r="CK42" s="19">
        <f t="shared" si="29"/>
        <v>7.1241534421568149</v>
      </c>
      <c r="CL42" s="5">
        <v>1058.9701844312465</v>
      </c>
      <c r="CM42" s="19">
        <f t="shared" si="31"/>
        <v>6.965052190749204</v>
      </c>
      <c r="CN42" s="10"/>
      <c r="CO42" s="36">
        <v>40526</v>
      </c>
      <c r="CP42" s="36"/>
      <c r="CQ42" s="36"/>
      <c r="CR42" s="36">
        <v>42037</v>
      </c>
      <c r="CS42" s="43">
        <f>(CR42-CO42)</f>
        <v>1511</v>
      </c>
      <c r="CT42" s="36">
        <v>44274</v>
      </c>
      <c r="CU42" s="40">
        <v>44263</v>
      </c>
      <c r="CV42" s="3">
        <f t="shared" si="30"/>
        <v>3737</v>
      </c>
      <c r="CW42" s="3">
        <v>0</v>
      </c>
      <c r="CX42" s="3"/>
      <c r="CY42" s="3"/>
      <c r="CZ42" s="3">
        <v>1</v>
      </c>
      <c r="DA42" s="3">
        <v>1511</v>
      </c>
      <c r="DB42" s="3">
        <v>0</v>
      </c>
      <c r="DC42" s="3"/>
      <c r="DD42" s="10"/>
      <c r="DE42" s="10"/>
      <c r="DF42" s="10"/>
      <c r="DG42" s="10"/>
      <c r="DH42" s="10"/>
      <c r="DI42" s="10"/>
      <c r="DJ42" s="10"/>
      <c r="DK42" s="10"/>
      <c r="DL42" s="10"/>
    </row>
    <row r="43" spans="1:116" x14ac:dyDescent="0.25">
      <c r="A43" s="2">
        <v>2023</v>
      </c>
      <c r="B43" s="3">
        <v>54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1">
        <v>0</v>
      </c>
      <c r="I43" s="3">
        <v>1</v>
      </c>
      <c r="J43" s="3">
        <v>2</v>
      </c>
      <c r="K43" s="3">
        <v>1</v>
      </c>
      <c r="L43" s="3">
        <v>0</v>
      </c>
      <c r="M43" s="3"/>
      <c r="N43" s="3">
        <v>0</v>
      </c>
      <c r="O43" s="3">
        <v>0</v>
      </c>
      <c r="P43" s="3">
        <v>1</v>
      </c>
      <c r="Q43" s="3"/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1</v>
      </c>
      <c r="X43" s="3">
        <v>0</v>
      </c>
      <c r="Y43" s="16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42</v>
      </c>
      <c r="AI43" s="4">
        <v>2.15</v>
      </c>
      <c r="AJ43" s="3">
        <v>151</v>
      </c>
      <c r="AK43" s="3">
        <v>96</v>
      </c>
      <c r="AL43" s="5">
        <f t="shared" ref="AL43:AL58" si="32">(AJ43+2*AK43)/3</f>
        <v>114.33333333333333</v>
      </c>
      <c r="AM43" s="3">
        <v>70</v>
      </c>
      <c r="AN43" s="3">
        <v>1</v>
      </c>
      <c r="AO43" s="3">
        <v>10</v>
      </c>
      <c r="AP43" s="3">
        <v>36</v>
      </c>
      <c r="AQ43" s="3">
        <v>18</v>
      </c>
      <c r="AR43" s="3">
        <v>23</v>
      </c>
      <c r="AS43" s="1">
        <f t="shared" si="18"/>
        <v>18</v>
      </c>
      <c r="AT43" s="7">
        <f t="shared" si="19"/>
        <v>1.8</v>
      </c>
      <c r="AU43" s="3">
        <v>12</v>
      </c>
      <c r="AV43" s="4">
        <v>5.6760000000000002</v>
      </c>
      <c r="AW43" s="3">
        <v>2.64</v>
      </c>
      <c r="AX43" s="19">
        <f t="shared" ref="AX43:AX58" si="33">(AL43*AW43/451)</f>
        <v>0.66926829268292676</v>
      </c>
      <c r="AY43" s="7">
        <f t="shared" si="20"/>
        <v>1.9379844961240309</v>
      </c>
      <c r="AZ43" s="7">
        <f t="shared" si="21"/>
        <v>333.33333333333331</v>
      </c>
      <c r="BA43" s="7">
        <f t="shared" ref="BA43:BA58" si="34">((AL43-AO43)*80/AW43)</f>
        <v>3161.6161616161612</v>
      </c>
      <c r="BB43" s="7">
        <f t="shared" si="22"/>
        <v>81.085714285714289</v>
      </c>
      <c r="BC43" s="7">
        <f t="shared" si="23"/>
        <v>37.714285714285715</v>
      </c>
      <c r="BD43" s="7">
        <f t="shared" ref="BD43:BD58" si="35">(BC43*(AL43-AU43)*0.0136)</f>
        <v>52.488228571428571</v>
      </c>
      <c r="BE43" s="7">
        <f t="shared" si="24"/>
        <v>6.6678857142857142</v>
      </c>
      <c r="BF43" s="19"/>
      <c r="BG43" s="19">
        <f t="shared" si="25"/>
        <v>0.28365045806906269</v>
      </c>
      <c r="BH43" s="19">
        <f t="shared" si="26"/>
        <v>0.44397463002114163</v>
      </c>
      <c r="BI43" s="19">
        <f t="shared" si="27"/>
        <v>4.5047619047619047</v>
      </c>
      <c r="BJ43" s="19">
        <f t="shared" si="28"/>
        <v>0.83333333333333337</v>
      </c>
      <c r="BK43" s="19"/>
      <c r="BL43" s="5">
        <v>0</v>
      </c>
      <c r="BM43" s="5"/>
      <c r="BN43" s="5"/>
      <c r="BO43" s="5"/>
      <c r="BP43" s="5"/>
      <c r="BQ43" s="3">
        <v>1</v>
      </c>
      <c r="BR43" s="9">
        <v>0</v>
      </c>
      <c r="BS43" s="3"/>
      <c r="BT43" s="3">
        <v>5</v>
      </c>
      <c r="BU43" s="3">
        <v>4.0999999999999996</v>
      </c>
      <c r="BV43" s="3">
        <v>0.86</v>
      </c>
      <c r="BW43" s="3"/>
      <c r="BX43" s="10"/>
      <c r="BY43" s="3"/>
      <c r="BZ43" s="9">
        <v>0</v>
      </c>
      <c r="CA43" s="3">
        <v>137</v>
      </c>
      <c r="CB43" s="3">
        <v>28</v>
      </c>
      <c r="CC43" s="4">
        <v>1.5</v>
      </c>
      <c r="CD43" s="28">
        <v>56</v>
      </c>
      <c r="CE43" s="8"/>
      <c r="CF43" s="8"/>
      <c r="CG43" s="3">
        <v>220</v>
      </c>
      <c r="CH43" s="3">
        <v>0</v>
      </c>
      <c r="CI43" s="3">
        <v>1</v>
      </c>
      <c r="CJ43" s="12">
        <v>1248.3516483516485</v>
      </c>
      <c r="CK43" s="19">
        <f t="shared" si="29"/>
        <v>7.1295792787523382</v>
      </c>
      <c r="CL43" s="5">
        <v>1053.4891177296067</v>
      </c>
      <c r="CM43" s="19">
        <f t="shared" si="31"/>
        <v>6.959862903555968</v>
      </c>
      <c r="CN43" s="10"/>
      <c r="CO43" s="36">
        <v>40323</v>
      </c>
      <c r="CP43" s="36"/>
      <c r="CQ43" s="36"/>
      <c r="CR43" s="36"/>
      <c r="CT43" s="36">
        <v>44272</v>
      </c>
      <c r="CU43" s="36">
        <v>40609</v>
      </c>
      <c r="CV43" s="1">
        <f t="shared" si="30"/>
        <v>286</v>
      </c>
      <c r="CW43" s="3">
        <v>1</v>
      </c>
      <c r="CX43" s="40">
        <v>40609</v>
      </c>
      <c r="CY43" s="3">
        <f>(CX43-CO43)</f>
        <v>286</v>
      </c>
      <c r="CZ43" s="3">
        <v>1</v>
      </c>
      <c r="DA43" s="3">
        <v>286</v>
      </c>
      <c r="DB43" s="3">
        <v>0</v>
      </c>
      <c r="DC43" s="3" t="s">
        <v>145</v>
      </c>
      <c r="DD43" s="10"/>
      <c r="DE43" s="10"/>
      <c r="DF43" s="10"/>
      <c r="DG43" s="10"/>
      <c r="DH43" s="10"/>
      <c r="DI43" s="10"/>
      <c r="DJ43" s="10"/>
      <c r="DK43" s="10"/>
      <c r="DL43" s="10"/>
    </row>
    <row r="44" spans="1:116" x14ac:dyDescent="0.25">
      <c r="A44" s="2">
        <v>2039</v>
      </c>
      <c r="B44" s="3">
        <v>61</v>
      </c>
      <c r="C44" s="3">
        <v>0</v>
      </c>
      <c r="D44" s="3">
        <v>1</v>
      </c>
      <c r="E44" s="3">
        <v>1</v>
      </c>
      <c r="F44" s="3">
        <v>1</v>
      </c>
      <c r="G44" s="3">
        <v>0</v>
      </c>
      <c r="H44" s="1">
        <v>1</v>
      </c>
      <c r="I44" s="3">
        <v>0</v>
      </c>
      <c r="J44" s="3">
        <v>4</v>
      </c>
      <c r="K44" s="3">
        <v>1</v>
      </c>
      <c r="L44" s="3">
        <v>1</v>
      </c>
      <c r="M44" s="3"/>
      <c r="N44" s="3">
        <v>1</v>
      </c>
      <c r="O44" s="3">
        <v>0</v>
      </c>
      <c r="P44" s="3">
        <v>1</v>
      </c>
      <c r="Q44" s="3">
        <v>1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1</v>
      </c>
      <c r="AB44" s="3">
        <v>1</v>
      </c>
      <c r="AC44" s="3">
        <v>1</v>
      </c>
      <c r="AD44" s="3">
        <v>0</v>
      </c>
      <c r="AE44" s="3">
        <v>0</v>
      </c>
      <c r="AF44" s="3">
        <v>0</v>
      </c>
      <c r="AG44" s="3">
        <v>0</v>
      </c>
      <c r="AH44" s="3">
        <v>32</v>
      </c>
      <c r="AI44" s="4">
        <v>2.13</v>
      </c>
      <c r="AJ44" s="3">
        <v>129</v>
      </c>
      <c r="AK44" s="3">
        <v>69</v>
      </c>
      <c r="AL44" s="5">
        <f t="shared" si="32"/>
        <v>89</v>
      </c>
      <c r="AM44" s="3">
        <v>60</v>
      </c>
      <c r="AN44" s="3">
        <v>1</v>
      </c>
      <c r="AO44" s="3">
        <v>9</v>
      </c>
      <c r="AP44" s="3">
        <v>46</v>
      </c>
      <c r="AQ44" s="3">
        <v>21</v>
      </c>
      <c r="AR44" s="3">
        <v>29</v>
      </c>
      <c r="AS44" s="1">
        <f t="shared" si="18"/>
        <v>25</v>
      </c>
      <c r="AT44" s="7">
        <f t="shared" si="19"/>
        <v>2.7777777777777777</v>
      </c>
      <c r="AU44" s="3">
        <v>22</v>
      </c>
      <c r="AV44" s="4">
        <v>4.6646999999999998</v>
      </c>
      <c r="AW44" s="3">
        <v>2.19</v>
      </c>
      <c r="AX44" s="19">
        <f t="shared" si="33"/>
        <v>0.43217294900221731</v>
      </c>
      <c r="AY44" s="7">
        <f t="shared" si="20"/>
        <v>1.5006324093725214</v>
      </c>
      <c r="AZ44" s="7">
        <f t="shared" si="21"/>
        <v>255.70776255707764</v>
      </c>
      <c r="BA44" s="7">
        <f t="shared" si="34"/>
        <v>2922.3744292237443</v>
      </c>
      <c r="BB44" s="7">
        <f t="shared" si="22"/>
        <v>77.74499999999999</v>
      </c>
      <c r="BC44" s="7">
        <f t="shared" si="23"/>
        <v>36.5</v>
      </c>
      <c r="BD44" s="7">
        <f t="shared" si="35"/>
        <v>33.258800000000001</v>
      </c>
      <c r="BE44" s="7">
        <f t="shared" si="24"/>
        <v>9.927999999999999</v>
      </c>
      <c r="BF44" s="19"/>
      <c r="BG44" s="19">
        <f t="shared" si="25"/>
        <v>0.3730143417583125</v>
      </c>
      <c r="BH44" s="19">
        <f t="shared" si="26"/>
        <v>0.59167792140973707</v>
      </c>
      <c r="BI44" s="19">
        <f t="shared" si="27"/>
        <v>3.1097999999999995</v>
      </c>
      <c r="BJ44" s="19">
        <f t="shared" si="28"/>
        <v>0.40909090909090912</v>
      </c>
      <c r="BK44" s="19"/>
      <c r="BL44" s="5">
        <v>0</v>
      </c>
      <c r="BM44" s="5"/>
      <c r="BN44" s="5"/>
      <c r="BO44" s="5"/>
      <c r="BP44" s="5"/>
      <c r="BQ44" s="3">
        <v>1</v>
      </c>
      <c r="BR44" s="3">
        <v>0</v>
      </c>
      <c r="BS44" s="3">
        <v>25</v>
      </c>
      <c r="BT44" s="3"/>
      <c r="BU44" s="3"/>
      <c r="BV44" s="3"/>
      <c r="BW44" s="3"/>
      <c r="BX44" s="10"/>
      <c r="BY44" s="3"/>
      <c r="BZ44" s="3"/>
      <c r="CA44" s="3">
        <v>140</v>
      </c>
      <c r="CB44" s="3">
        <v>19</v>
      </c>
      <c r="CC44" s="4">
        <v>0.8</v>
      </c>
      <c r="CD44" s="28">
        <v>90</v>
      </c>
      <c r="CE44" s="8"/>
      <c r="CF44" s="8"/>
      <c r="CG44" s="3">
        <v>1638</v>
      </c>
      <c r="CH44" s="3">
        <v>1</v>
      </c>
      <c r="CI44" s="3">
        <v>2</v>
      </c>
      <c r="CJ44" s="12">
        <v>1255.3191489361702</v>
      </c>
      <c r="CK44" s="19">
        <f t="shared" si="29"/>
        <v>7.1351451211777981</v>
      </c>
      <c r="CL44" s="5">
        <v>973.95189601715515</v>
      </c>
      <c r="CM44" s="19">
        <f t="shared" si="31"/>
        <v>6.8813619143501681</v>
      </c>
      <c r="CN44" s="10"/>
      <c r="CO44" s="41">
        <v>40414</v>
      </c>
      <c r="CP44" s="41"/>
      <c r="CQ44" s="41"/>
      <c r="CR44" s="41"/>
      <c r="CT44" s="36">
        <v>44272</v>
      </c>
      <c r="CU44" s="36">
        <v>42769</v>
      </c>
      <c r="CV44" s="1">
        <f t="shared" si="30"/>
        <v>2355</v>
      </c>
      <c r="CW44" s="3">
        <v>1</v>
      </c>
      <c r="CX44" s="40">
        <v>42769</v>
      </c>
      <c r="CY44" s="3">
        <f>(CX44-CO44)</f>
        <v>2355</v>
      </c>
      <c r="CZ44" s="3">
        <v>1</v>
      </c>
      <c r="DA44" s="3">
        <v>2355</v>
      </c>
      <c r="DB44" s="3">
        <v>0</v>
      </c>
      <c r="DC44" s="3" t="s">
        <v>141</v>
      </c>
      <c r="DD44" s="10"/>
      <c r="DE44" s="10"/>
      <c r="DF44" s="10"/>
      <c r="DG44" s="10"/>
      <c r="DH44" s="10"/>
      <c r="DI44" s="10"/>
      <c r="DJ44" s="10"/>
      <c r="DK44" s="10"/>
      <c r="DL44" s="10"/>
    </row>
    <row r="45" spans="1:116" x14ac:dyDescent="0.25">
      <c r="A45" s="25">
        <v>1021</v>
      </c>
      <c r="B45" s="1">
        <v>78</v>
      </c>
      <c r="C45" s="1">
        <v>0</v>
      </c>
      <c r="D45" s="1">
        <v>1</v>
      </c>
      <c r="E45" s="1">
        <v>1</v>
      </c>
      <c r="F45" s="1">
        <v>2</v>
      </c>
      <c r="G45" s="1">
        <v>1</v>
      </c>
      <c r="H45" s="1">
        <v>0</v>
      </c>
      <c r="I45" s="1">
        <v>1</v>
      </c>
      <c r="J45" s="1">
        <v>3</v>
      </c>
      <c r="K45" s="1">
        <v>1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1</v>
      </c>
      <c r="AB45" s="1">
        <v>0</v>
      </c>
      <c r="AC45" s="1">
        <v>1</v>
      </c>
      <c r="AD45" s="1">
        <v>0</v>
      </c>
      <c r="AE45" s="1">
        <v>1</v>
      </c>
      <c r="AF45" s="1">
        <v>0</v>
      </c>
      <c r="AG45" s="1">
        <v>0</v>
      </c>
      <c r="AH45" s="1">
        <v>33</v>
      </c>
      <c r="AI45" s="1">
        <v>1.88</v>
      </c>
      <c r="AJ45" s="1">
        <v>122</v>
      </c>
      <c r="AK45" s="1">
        <v>54</v>
      </c>
      <c r="AL45" s="5">
        <f t="shared" si="32"/>
        <v>76.666666666666671</v>
      </c>
      <c r="AM45" s="1">
        <v>59</v>
      </c>
      <c r="AN45" s="1">
        <v>3</v>
      </c>
      <c r="AO45" s="1">
        <v>10</v>
      </c>
      <c r="AP45" s="1">
        <v>56</v>
      </c>
      <c r="AQ45" s="1">
        <v>20</v>
      </c>
      <c r="AR45" s="1">
        <v>35</v>
      </c>
      <c r="AS45" s="1">
        <f t="shared" si="18"/>
        <v>36</v>
      </c>
      <c r="AT45" s="7">
        <f t="shared" si="19"/>
        <v>3.6</v>
      </c>
      <c r="AU45" s="1">
        <v>17</v>
      </c>
      <c r="AV45" s="19">
        <v>3.8</v>
      </c>
      <c r="AW45" s="1">
        <v>2.02</v>
      </c>
      <c r="AX45" s="19">
        <f t="shared" si="33"/>
        <v>0.34338507021433851</v>
      </c>
      <c r="AY45" s="7">
        <f t="shared" si="20"/>
        <v>4.7368421052631584</v>
      </c>
      <c r="AZ45" s="7">
        <f t="shared" si="21"/>
        <v>712.87128712871288</v>
      </c>
      <c r="BA45" s="7">
        <f t="shared" si="34"/>
        <v>2640.2640264026404</v>
      </c>
      <c r="BB45" s="7">
        <f t="shared" si="22"/>
        <v>64.406779661016941</v>
      </c>
      <c r="BC45" s="7">
        <f t="shared" si="23"/>
        <v>34.237288135593218</v>
      </c>
      <c r="BD45" s="7">
        <f t="shared" si="35"/>
        <v>27.782418079096043</v>
      </c>
      <c r="BE45" s="7">
        <f t="shared" si="24"/>
        <v>11.640677966101693</v>
      </c>
      <c r="BF45" s="19"/>
      <c r="BG45" s="19">
        <f t="shared" si="25"/>
        <v>0.54342105263157903</v>
      </c>
      <c r="BH45" s="19">
        <f t="shared" si="26"/>
        <v>0.8694736842105264</v>
      </c>
      <c r="BI45" s="19">
        <f t="shared" si="27"/>
        <v>1.7890772128060262</v>
      </c>
      <c r="BJ45" s="19">
        <f t="shared" si="28"/>
        <v>0.58823529411764708</v>
      </c>
      <c r="BK45" s="19"/>
      <c r="BL45" s="20">
        <v>0</v>
      </c>
      <c r="BP45" s="1"/>
      <c r="BQ45" s="1">
        <v>1</v>
      </c>
      <c r="BR45" s="1">
        <v>0</v>
      </c>
      <c r="BS45" s="1">
        <v>70</v>
      </c>
      <c r="BT45" s="1">
        <v>4.2</v>
      </c>
      <c r="BU45" s="1">
        <v>2.2000000000000002</v>
      </c>
      <c r="BV45" s="1">
        <v>0.51</v>
      </c>
      <c r="BW45" s="1">
        <v>4.7</v>
      </c>
      <c r="BX45" s="1">
        <v>51.5</v>
      </c>
      <c r="BY45" s="1">
        <v>1</v>
      </c>
      <c r="CA45" s="25">
        <v>139</v>
      </c>
      <c r="CB45" s="25">
        <v>37</v>
      </c>
      <c r="CC45" s="44">
        <v>1.2</v>
      </c>
      <c r="CD45" s="27">
        <v>43</v>
      </c>
      <c r="CE45" s="1">
        <v>215</v>
      </c>
      <c r="CF45" s="1">
        <v>1</v>
      </c>
      <c r="CI45" s="1">
        <v>2</v>
      </c>
      <c r="CJ45" s="20">
        <v>1268.335</v>
      </c>
      <c r="CK45" s="19">
        <f t="shared" si="29"/>
        <v>7.1454602956872604</v>
      </c>
      <c r="CL45" s="20">
        <v>2576.056</v>
      </c>
      <c r="CM45" s="19">
        <f t="shared" si="31"/>
        <v>7.8540148261183873</v>
      </c>
      <c r="CN45" s="22"/>
      <c r="CO45" s="36">
        <v>43215</v>
      </c>
      <c r="CP45" s="36"/>
      <c r="CQ45" s="36"/>
      <c r="CR45" s="36"/>
      <c r="CT45" s="36">
        <v>44217</v>
      </c>
      <c r="CU45" s="36">
        <v>43252</v>
      </c>
      <c r="CV45" s="1">
        <f t="shared" si="30"/>
        <v>37</v>
      </c>
      <c r="CW45" s="1">
        <v>1</v>
      </c>
      <c r="CX45" s="36">
        <v>43252</v>
      </c>
      <c r="CY45" s="20">
        <f>(CX45-CO45)</f>
        <v>37</v>
      </c>
      <c r="CZ45" s="20">
        <v>1</v>
      </c>
      <c r="DA45" s="20">
        <v>37</v>
      </c>
      <c r="DB45" s="3">
        <v>0</v>
      </c>
      <c r="DC45" t="s">
        <v>129</v>
      </c>
    </row>
    <row r="46" spans="1:116" x14ac:dyDescent="0.25">
      <c r="A46" s="2">
        <v>2061</v>
      </c>
      <c r="B46" s="9">
        <v>58</v>
      </c>
      <c r="C46" s="9">
        <v>0</v>
      </c>
      <c r="D46" s="9">
        <v>0</v>
      </c>
      <c r="E46" s="35">
        <v>0</v>
      </c>
      <c r="F46" s="9">
        <v>1</v>
      </c>
      <c r="G46" s="9">
        <v>0</v>
      </c>
      <c r="H46" s="1">
        <v>1</v>
      </c>
      <c r="I46" s="9">
        <v>0</v>
      </c>
      <c r="J46" s="9">
        <v>1</v>
      </c>
      <c r="K46" s="9">
        <v>1</v>
      </c>
      <c r="L46" s="9">
        <v>1</v>
      </c>
      <c r="M46" s="9"/>
      <c r="N46" s="9">
        <v>1</v>
      </c>
      <c r="O46" s="9">
        <v>0</v>
      </c>
      <c r="P46" s="9">
        <v>0</v>
      </c>
      <c r="Q46" s="9"/>
      <c r="R46" s="9">
        <v>0</v>
      </c>
      <c r="S46" s="9">
        <v>0</v>
      </c>
      <c r="T46" s="9">
        <v>0</v>
      </c>
      <c r="U46" s="9">
        <v>0</v>
      </c>
      <c r="V46" s="9">
        <v>1</v>
      </c>
      <c r="W46" s="9">
        <v>0</v>
      </c>
      <c r="X46" s="9">
        <v>0</v>
      </c>
      <c r="Y46" s="9">
        <v>0</v>
      </c>
      <c r="Z46" s="9">
        <v>0</v>
      </c>
      <c r="AA46" s="9">
        <v>1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27.5</v>
      </c>
      <c r="AI46" s="11">
        <v>2.1</v>
      </c>
      <c r="AJ46" s="9">
        <v>141</v>
      </c>
      <c r="AK46" s="9">
        <v>88</v>
      </c>
      <c r="AL46" s="5">
        <f t="shared" si="32"/>
        <v>105.66666666666667</v>
      </c>
      <c r="AM46" s="9">
        <v>92</v>
      </c>
      <c r="AN46" s="9">
        <v>1</v>
      </c>
      <c r="AO46" s="9">
        <v>4</v>
      </c>
      <c r="AP46" s="9">
        <v>22</v>
      </c>
      <c r="AQ46" s="9">
        <v>10</v>
      </c>
      <c r="AR46" s="9">
        <v>13</v>
      </c>
      <c r="AS46" s="1">
        <f t="shared" si="18"/>
        <v>12</v>
      </c>
      <c r="AT46" s="7">
        <f t="shared" si="19"/>
        <v>3</v>
      </c>
      <c r="AU46" s="9">
        <v>9</v>
      </c>
      <c r="AV46" s="4">
        <v>5.2080000000000002</v>
      </c>
      <c r="AW46" s="9">
        <v>2.48</v>
      </c>
      <c r="AX46" s="19">
        <f t="shared" si="33"/>
        <v>0.58104951958610496</v>
      </c>
      <c r="AY46" s="7">
        <f t="shared" si="20"/>
        <v>0.76804915514592931</v>
      </c>
      <c r="AZ46" s="7">
        <f t="shared" si="21"/>
        <v>129.03225806451613</v>
      </c>
      <c r="BA46" s="7">
        <f t="shared" si="34"/>
        <v>3279.5698924731187</v>
      </c>
      <c r="BB46" s="7">
        <f t="shared" si="22"/>
        <v>56.608695652173914</v>
      </c>
      <c r="BC46" s="7">
        <f t="shared" si="23"/>
        <v>26.956521739130434</v>
      </c>
      <c r="BD46" s="7">
        <f t="shared" si="35"/>
        <v>35.438840579710146</v>
      </c>
      <c r="BE46" s="7">
        <f t="shared" si="24"/>
        <v>3.2994782608695647</v>
      </c>
      <c r="BF46" s="19"/>
      <c r="BG46" s="19">
        <f t="shared" si="25"/>
        <v>0.22964669738863286</v>
      </c>
      <c r="BH46" s="19">
        <f t="shared" si="26"/>
        <v>0.38863287250384027</v>
      </c>
      <c r="BI46" s="19">
        <f t="shared" si="27"/>
        <v>4.7173913043478262</v>
      </c>
      <c r="BJ46" s="19">
        <f t="shared" si="28"/>
        <v>0.44444444444444442</v>
      </c>
      <c r="BK46" s="19"/>
      <c r="BL46" s="12">
        <v>0</v>
      </c>
      <c r="BM46" s="12"/>
      <c r="BN46" s="12"/>
      <c r="BO46" s="12"/>
      <c r="BP46" s="12"/>
      <c r="BQ46" s="9">
        <v>1</v>
      </c>
      <c r="BR46" s="9">
        <v>0</v>
      </c>
      <c r="BS46" s="9">
        <v>55</v>
      </c>
      <c r="BT46" s="9">
        <v>4.0999999999999996</v>
      </c>
      <c r="BU46" s="9">
        <v>2.6</v>
      </c>
      <c r="BV46" s="9">
        <v>1</v>
      </c>
      <c r="BW46" s="9">
        <v>3.7</v>
      </c>
      <c r="BX46" s="14"/>
      <c r="BY46" s="9">
        <v>1</v>
      </c>
      <c r="BZ46" s="9">
        <v>0</v>
      </c>
      <c r="CA46" s="9">
        <v>140</v>
      </c>
      <c r="CB46" s="9">
        <v>16</v>
      </c>
      <c r="CC46" s="11">
        <v>0.9</v>
      </c>
      <c r="CD46" s="29">
        <v>90</v>
      </c>
      <c r="CE46" s="13"/>
      <c r="CF46" s="13"/>
      <c r="CG46" s="9">
        <v>159</v>
      </c>
      <c r="CH46" s="9">
        <v>0</v>
      </c>
      <c r="CI46" s="9">
        <v>1</v>
      </c>
      <c r="CJ46" s="12">
        <v>1291.2280701754385</v>
      </c>
      <c r="CK46" s="19">
        <f t="shared" si="29"/>
        <v>7.1633490368824173</v>
      </c>
      <c r="CL46" s="12">
        <v>506.87694432079036</v>
      </c>
      <c r="CM46" s="19">
        <f t="shared" si="31"/>
        <v>6.2282682607603039</v>
      </c>
      <c r="CN46" s="14"/>
      <c r="CO46" s="36">
        <v>40605</v>
      </c>
      <c r="CP46" s="36"/>
      <c r="CQ46" s="36"/>
      <c r="CR46" s="36"/>
      <c r="CS46" s="22"/>
      <c r="CT46" s="36">
        <v>44274</v>
      </c>
      <c r="CU46" s="42">
        <v>44168</v>
      </c>
      <c r="CV46" s="9">
        <f t="shared" si="30"/>
        <v>3563</v>
      </c>
      <c r="CW46" s="9">
        <v>0</v>
      </c>
      <c r="CX46" s="9"/>
      <c r="CY46" s="9"/>
      <c r="CZ46" s="9">
        <v>0</v>
      </c>
      <c r="DA46" s="9">
        <v>3563</v>
      </c>
      <c r="DB46" s="3">
        <v>0</v>
      </c>
      <c r="DC46" s="14"/>
      <c r="DD46" s="14"/>
      <c r="DE46" s="14"/>
      <c r="DF46" s="14"/>
      <c r="DG46" s="14"/>
      <c r="DH46" s="14"/>
      <c r="DI46" s="14"/>
      <c r="DJ46" s="14"/>
      <c r="DK46" s="14"/>
      <c r="DL46" s="14"/>
    </row>
    <row r="47" spans="1:116" s="10" customFormat="1" x14ac:dyDescent="0.25">
      <c r="A47" s="25">
        <v>1053</v>
      </c>
      <c r="B47" s="1">
        <v>89</v>
      </c>
      <c r="C47" s="1">
        <v>0</v>
      </c>
      <c r="D47" s="1">
        <v>1</v>
      </c>
      <c r="E47" s="1">
        <v>1</v>
      </c>
      <c r="F47" s="1">
        <v>2</v>
      </c>
      <c r="G47" s="1">
        <v>1</v>
      </c>
      <c r="H47" s="1">
        <v>0</v>
      </c>
      <c r="I47" s="1">
        <v>1</v>
      </c>
      <c r="J47" s="1">
        <v>3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1</v>
      </c>
      <c r="AB47" s="1">
        <v>0</v>
      </c>
      <c r="AC47" s="1">
        <v>1</v>
      </c>
      <c r="AD47" s="1">
        <v>0</v>
      </c>
      <c r="AE47" s="1">
        <v>1</v>
      </c>
      <c r="AF47" s="1">
        <v>0</v>
      </c>
      <c r="AG47" s="1">
        <v>0</v>
      </c>
      <c r="AH47" s="1">
        <v>33.229999999999997</v>
      </c>
      <c r="AI47" s="1">
        <v>1.82</v>
      </c>
      <c r="AJ47" s="1">
        <v>161</v>
      </c>
      <c r="AK47" s="1">
        <v>74</v>
      </c>
      <c r="AL47" s="5">
        <f t="shared" si="32"/>
        <v>103</v>
      </c>
      <c r="AM47" s="1">
        <v>65</v>
      </c>
      <c r="AN47" s="1">
        <v>1</v>
      </c>
      <c r="AO47" s="1">
        <v>2</v>
      </c>
      <c r="AP47" s="1">
        <v>30</v>
      </c>
      <c r="AQ47" s="1">
        <v>3</v>
      </c>
      <c r="AR47" s="1">
        <v>14</v>
      </c>
      <c r="AS47" s="1">
        <f t="shared" si="18"/>
        <v>27</v>
      </c>
      <c r="AT47" s="7">
        <f t="shared" si="19"/>
        <v>13.5</v>
      </c>
      <c r="AU47" s="1">
        <v>6</v>
      </c>
      <c r="AV47" s="19">
        <v>3.83</v>
      </c>
      <c r="AW47" s="1">
        <v>2.1</v>
      </c>
      <c r="AX47" s="19">
        <f t="shared" si="33"/>
        <v>0.4796008869179601</v>
      </c>
      <c r="AY47" s="7">
        <f t="shared" si="20"/>
        <v>2.0887728459530024</v>
      </c>
      <c r="AZ47" s="7">
        <f t="shared" si="21"/>
        <v>304.76190476190476</v>
      </c>
      <c r="BA47" s="7">
        <f t="shared" si="34"/>
        <v>3847.6190476190473</v>
      </c>
      <c r="BB47" s="7">
        <f t="shared" si="22"/>
        <v>58.923076923076927</v>
      </c>
      <c r="BC47" s="7">
        <f t="shared" si="23"/>
        <v>32.307692307692307</v>
      </c>
      <c r="BD47" s="7">
        <f t="shared" si="35"/>
        <v>42.620307692307691</v>
      </c>
      <c r="BE47" s="7">
        <f t="shared" si="24"/>
        <v>5.272615384615384</v>
      </c>
      <c r="BF47" s="19"/>
      <c r="BG47" s="19">
        <f t="shared" si="25"/>
        <v>0.23759791122715404</v>
      </c>
      <c r="BH47" s="19">
        <f t="shared" si="26"/>
        <v>0.50913838120104438</v>
      </c>
      <c r="BI47" s="19">
        <f t="shared" si="27"/>
        <v>2.1823361823361824</v>
      </c>
      <c r="BJ47" s="19">
        <f t="shared" si="28"/>
        <v>0.33333333333333331</v>
      </c>
      <c r="BK47" s="19"/>
      <c r="BL47" s="20">
        <v>0</v>
      </c>
      <c r="BM47" s="1"/>
      <c r="BN47" s="20"/>
      <c r="BO47" s="1"/>
      <c r="BP47" s="1"/>
      <c r="BQ47" s="1">
        <v>1</v>
      </c>
      <c r="BR47" s="1">
        <v>0</v>
      </c>
      <c r="BS47" s="1">
        <v>75</v>
      </c>
      <c r="BT47" s="1"/>
      <c r="BU47" s="1"/>
      <c r="BV47" s="1"/>
      <c r="BW47" s="1"/>
      <c r="BX47" s="1"/>
      <c r="BY47" s="1"/>
      <c r="BZ47" s="1"/>
      <c r="CA47" s="25">
        <v>143</v>
      </c>
      <c r="CB47" s="25">
        <v>26</v>
      </c>
      <c r="CC47" s="44">
        <v>2.11</v>
      </c>
      <c r="CD47" s="27">
        <v>20</v>
      </c>
      <c r="CE47" s="1">
        <v>203</v>
      </c>
      <c r="CF47" s="1">
        <v>1</v>
      </c>
      <c r="CG47" s="1"/>
      <c r="CH47" s="1"/>
      <c r="CI47" s="1">
        <v>2</v>
      </c>
      <c r="CJ47" s="20">
        <v>1310.7445809999999</v>
      </c>
      <c r="CK47" s="19">
        <f t="shared" si="29"/>
        <v>7.1783506371698254</v>
      </c>
      <c r="CL47" s="20">
        <v>931.1330236</v>
      </c>
      <c r="CM47" s="19">
        <f t="shared" si="31"/>
        <v>6.8364021495622804</v>
      </c>
      <c r="CN47" s="22"/>
      <c r="CO47" s="36">
        <v>43369</v>
      </c>
      <c r="CP47" s="36"/>
      <c r="CQ47" s="36"/>
      <c r="CR47" s="36"/>
      <c r="CS47" s="20"/>
      <c r="CT47" s="36">
        <v>44274</v>
      </c>
      <c r="CU47" s="36">
        <v>44256</v>
      </c>
      <c r="CV47" s="1">
        <f t="shared" si="30"/>
        <v>887</v>
      </c>
      <c r="CW47" s="1">
        <v>0</v>
      </c>
      <c r="CX47" s="1"/>
      <c r="CY47" s="1"/>
      <c r="CZ47" s="1">
        <v>0</v>
      </c>
      <c r="DA47" s="1">
        <v>887</v>
      </c>
      <c r="DB47" s="3">
        <v>0</v>
      </c>
      <c r="DC47"/>
      <c r="DD47"/>
      <c r="DE47"/>
      <c r="DF47"/>
      <c r="DG47"/>
      <c r="DH47"/>
      <c r="DI47"/>
      <c r="DJ47"/>
      <c r="DK47"/>
      <c r="DL47"/>
    </row>
    <row r="48" spans="1:116" s="1" customFormat="1" x14ac:dyDescent="0.25">
      <c r="A48" s="25">
        <v>1061</v>
      </c>
      <c r="B48" s="1">
        <v>61</v>
      </c>
      <c r="C48" s="1">
        <v>0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3</v>
      </c>
      <c r="K48" s="1">
        <v>1</v>
      </c>
      <c r="L48" s="1">
        <v>1</v>
      </c>
      <c r="M48" s="1">
        <v>1</v>
      </c>
      <c r="N48" s="1">
        <v>1</v>
      </c>
      <c r="O48" s="1">
        <v>0</v>
      </c>
      <c r="P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2</v>
      </c>
      <c r="AA48" s="1">
        <v>1</v>
      </c>
      <c r="AB48" s="1">
        <v>1</v>
      </c>
      <c r="AC48" s="1">
        <v>1</v>
      </c>
      <c r="AD48" s="1">
        <v>0</v>
      </c>
      <c r="AE48" s="1">
        <v>1</v>
      </c>
      <c r="AF48" s="1">
        <v>0</v>
      </c>
      <c r="AG48" s="1">
        <v>0</v>
      </c>
      <c r="AH48" s="1">
        <v>33.4</v>
      </c>
      <c r="AI48" s="1">
        <v>2.27</v>
      </c>
      <c r="AJ48" s="1">
        <v>129</v>
      </c>
      <c r="AK48" s="1">
        <v>71</v>
      </c>
      <c r="AL48" s="5">
        <f t="shared" si="32"/>
        <v>90.333333333333329</v>
      </c>
      <c r="AM48" s="1">
        <v>93</v>
      </c>
      <c r="AN48" s="1">
        <v>1</v>
      </c>
      <c r="AO48" s="1">
        <v>10</v>
      </c>
      <c r="AP48" s="1">
        <v>32</v>
      </c>
      <c r="AQ48" s="1">
        <v>20</v>
      </c>
      <c r="AR48" s="1">
        <v>24</v>
      </c>
      <c r="AS48" s="1">
        <f t="shared" si="18"/>
        <v>12</v>
      </c>
      <c r="AT48" s="7">
        <f t="shared" si="19"/>
        <v>1.2</v>
      </c>
      <c r="AU48" s="1">
        <v>15</v>
      </c>
      <c r="AV48" s="19">
        <v>5.05</v>
      </c>
      <c r="AW48" s="1">
        <v>2.2200000000000002</v>
      </c>
      <c r="AX48" s="19">
        <f t="shared" si="33"/>
        <v>0.44465631929046567</v>
      </c>
      <c r="AY48" s="7">
        <f t="shared" si="20"/>
        <v>1.7821782178217822</v>
      </c>
      <c r="AZ48" s="7">
        <f t="shared" si="21"/>
        <v>324.32432432432432</v>
      </c>
      <c r="BA48" s="7">
        <f t="shared" si="34"/>
        <v>2894.8948948948942</v>
      </c>
      <c r="BB48" s="7">
        <f t="shared" si="22"/>
        <v>54.3010752688172</v>
      </c>
      <c r="BC48" s="7">
        <f t="shared" si="23"/>
        <v>23.870967741935484</v>
      </c>
      <c r="BD48" s="7">
        <f t="shared" si="35"/>
        <v>24.456602150537634</v>
      </c>
      <c r="BE48" s="7">
        <f t="shared" si="24"/>
        <v>4.5450322580645155</v>
      </c>
      <c r="BF48" s="19">
        <v>2.0994059405940595</v>
      </c>
      <c r="BG48" s="19">
        <f t="shared" si="25"/>
        <v>0.44198019801980198</v>
      </c>
      <c r="BH48" s="19">
        <f t="shared" si="26"/>
        <v>0.58930693069306939</v>
      </c>
      <c r="BI48" s="19">
        <f t="shared" si="27"/>
        <v>4.5250896057347667</v>
      </c>
      <c r="BJ48" s="19">
        <f t="shared" si="28"/>
        <v>0.66666666666666663</v>
      </c>
      <c r="BK48" s="19"/>
      <c r="BL48" s="20">
        <v>1</v>
      </c>
      <c r="BM48" s="1">
        <v>22</v>
      </c>
      <c r="BN48" s="20"/>
      <c r="BO48" s="1">
        <v>3</v>
      </c>
      <c r="BP48" s="1">
        <v>0</v>
      </c>
      <c r="BQ48" s="1">
        <v>1</v>
      </c>
      <c r="BR48" s="1">
        <v>0</v>
      </c>
      <c r="BS48" s="1">
        <v>25</v>
      </c>
      <c r="CA48" s="25">
        <v>139</v>
      </c>
      <c r="CB48" s="25">
        <v>35</v>
      </c>
      <c r="CC48" s="44">
        <v>1.58</v>
      </c>
      <c r="CD48" s="27">
        <v>47</v>
      </c>
      <c r="CE48" s="1">
        <v>399</v>
      </c>
      <c r="CF48" s="1">
        <v>1</v>
      </c>
      <c r="CI48" s="1">
        <v>2</v>
      </c>
      <c r="CJ48" s="20">
        <v>1312.3408890000001</v>
      </c>
      <c r="CK48" s="19">
        <f t="shared" si="29"/>
        <v>7.1795677596885685</v>
      </c>
      <c r="CL48" s="20">
        <v>1484.2853050000001</v>
      </c>
      <c r="CM48" s="19">
        <f t="shared" si="31"/>
        <v>7.3026886592920119</v>
      </c>
      <c r="CN48" s="22"/>
      <c r="CO48" s="36">
        <v>43397</v>
      </c>
      <c r="CP48" s="36"/>
      <c r="CQ48" s="36"/>
      <c r="CR48" s="36"/>
      <c r="CS48" s="20"/>
      <c r="CT48" s="36">
        <v>44274</v>
      </c>
      <c r="CU48" s="36">
        <v>44259</v>
      </c>
      <c r="CV48" s="1">
        <f t="shared" si="30"/>
        <v>862</v>
      </c>
      <c r="CW48" s="1">
        <v>0</v>
      </c>
      <c r="CZ48" s="1">
        <v>0</v>
      </c>
      <c r="DA48" s="1">
        <v>862</v>
      </c>
      <c r="DB48" s="3">
        <v>0</v>
      </c>
      <c r="DC48"/>
      <c r="DD48"/>
      <c r="DE48"/>
      <c r="DF48"/>
      <c r="DG48"/>
      <c r="DH48"/>
      <c r="DI48"/>
      <c r="DJ48"/>
      <c r="DK48"/>
      <c r="DL48"/>
    </row>
    <row r="49" spans="1:116" s="10" customFormat="1" x14ac:dyDescent="0.25">
      <c r="A49" s="2">
        <v>2048</v>
      </c>
      <c r="B49" s="3">
        <v>66</v>
      </c>
      <c r="C49" s="3">
        <v>0</v>
      </c>
      <c r="D49" s="3">
        <v>0</v>
      </c>
      <c r="E49" s="3">
        <v>1</v>
      </c>
      <c r="F49" s="3">
        <v>1</v>
      </c>
      <c r="G49" s="3">
        <v>1</v>
      </c>
      <c r="H49" s="1">
        <v>0</v>
      </c>
      <c r="I49" s="3">
        <v>0</v>
      </c>
      <c r="J49" s="3">
        <v>4</v>
      </c>
      <c r="K49" s="3">
        <v>0</v>
      </c>
      <c r="L49" s="3">
        <v>0</v>
      </c>
      <c r="M49" s="3"/>
      <c r="N49" s="3">
        <v>0</v>
      </c>
      <c r="O49" s="3">
        <v>1</v>
      </c>
      <c r="P49" s="3">
        <v>1</v>
      </c>
      <c r="Q49" s="3">
        <v>1</v>
      </c>
      <c r="R49" s="3">
        <v>0</v>
      </c>
      <c r="S49" s="3">
        <v>1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0</v>
      </c>
      <c r="AB49" s="3">
        <v>1</v>
      </c>
      <c r="AC49" s="3">
        <v>1</v>
      </c>
      <c r="AD49" s="3">
        <v>0</v>
      </c>
      <c r="AE49" s="3">
        <v>1</v>
      </c>
      <c r="AF49" s="3">
        <v>0</v>
      </c>
      <c r="AG49" s="3">
        <v>0</v>
      </c>
      <c r="AH49" s="3">
        <v>24.5</v>
      </c>
      <c r="AI49" s="4">
        <v>2.0499999999999998</v>
      </c>
      <c r="AJ49" s="3">
        <v>75</v>
      </c>
      <c r="AK49" s="3">
        <v>50</v>
      </c>
      <c r="AL49" s="5">
        <f t="shared" si="32"/>
        <v>58.333333333333336</v>
      </c>
      <c r="AM49" s="3">
        <v>72</v>
      </c>
      <c r="AN49" s="3">
        <v>2</v>
      </c>
      <c r="AO49" s="3">
        <v>6</v>
      </c>
      <c r="AP49" s="3">
        <v>36</v>
      </c>
      <c r="AQ49" s="3">
        <v>12</v>
      </c>
      <c r="AR49" s="3">
        <v>24</v>
      </c>
      <c r="AS49" s="1">
        <f t="shared" si="18"/>
        <v>24</v>
      </c>
      <c r="AT49" s="7">
        <f t="shared" si="19"/>
        <v>4</v>
      </c>
      <c r="AU49" s="3">
        <v>20</v>
      </c>
      <c r="AV49" s="4">
        <v>5.0839999999999996</v>
      </c>
      <c r="AW49" s="3">
        <v>2.48</v>
      </c>
      <c r="AX49" s="19">
        <f t="shared" si="33"/>
        <v>0.3207686622320769</v>
      </c>
      <c r="AY49" s="7">
        <f t="shared" si="20"/>
        <v>0.78678206136900086</v>
      </c>
      <c r="AZ49" s="7">
        <f t="shared" si="21"/>
        <v>129.03225806451613</v>
      </c>
      <c r="BA49" s="7">
        <f t="shared" si="34"/>
        <v>1688.1720430107528</v>
      </c>
      <c r="BB49" s="7">
        <f t="shared" si="22"/>
        <v>70.611111111111114</v>
      </c>
      <c r="BC49" s="7">
        <f t="shared" si="23"/>
        <v>34.444444444444443</v>
      </c>
      <c r="BD49" s="7">
        <f t="shared" si="35"/>
        <v>17.957037037037036</v>
      </c>
      <c r="BE49" s="7">
        <f t="shared" si="24"/>
        <v>8.4320000000000004</v>
      </c>
      <c r="BF49" s="19"/>
      <c r="BG49" s="19">
        <f t="shared" si="25"/>
        <v>0.3398898505114083</v>
      </c>
      <c r="BH49" s="19">
        <f t="shared" si="26"/>
        <v>0.50983477576711245</v>
      </c>
      <c r="BI49" s="19">
        <f t="shared" si="27"/>
        <v>2.9421296296296298</v>
      </c>
      <c r="BJ49" s="19">
        <f t="shared" si="28"/>
        <v>0.3</v>
      </c>
      <c r="BK49" s="19"/>
      <c r="BL49" s="5">
        <v>0</v>
      </c>
      <c r="BM49" s="5"/>
      <c r="BN49" s="5"/>
      <c r="BO49" s="5"/>
      <c r="BP49" s="5"/>
      <c r="BQ49" s="3">
        <v>1</v>
      </c>
      <c r="BR49" s="3">
        <v>0</v>
      </c>
      <c r="BS49" s="3">
        <v>7.5</v>
      </c>
      <c r="BT49" s="3">
        <v>8.5</v>
      </c>
      <c r="BU49" s="3">
        <v>8.1</v>
      </c>
      <c r="BV49" s="3">
        <v>0.79</v>
      </c>
      <c r="BW49" s="3"/>
      <c r="BY49" s="3">
        <v>1</v>
      </c>
      <c r="BZ49" s="3">
        <v>1</v>
      </c>
      <c r="CA49" s="3">
        <v>138</v>
      </c>
      <c r="CB49" s="3">
        <v>17</v>
      </c>
      <c r="CC49" s="4">
        <v>0.9</v>
      </c>
      <c r="CD49" s="28">
        <v>90</v>
      </c>
      <c r="CE49" s="8"/>
      <c r="CF49" s="8"/>
      <c r="CG49" s="3">
        <v>5257</v>
      </c>
      <c r="CH49" s="3">
        <v>1</v>
      </c>
      <c r="CI49" s="3">
        <v>3</v>
      </c>
      <c r="CJ49" s="12">
        <v>1318.0722891566265</v>
      </c>
      <c r="CK49" s="19">
        <f t="shared" si="29"/>
        <v>7.1839255611734201</v>
      </c>
      <c r="CL49" s="5">
        <v>1969.3144660751461</v>
      </c>
      <c r="CM49" s="19">
        <f t="shared" si="31"/>
        <v>7.5854407744067052</v>
      </c>
      <c r="CO49" s="41">
        <v>40469</v>
      </c>
      <c r="CP49" s="36">
        <v>40603</v>
      </c>
      <c r="CQ49" s="20">
        <f>(CP49-CO49)</f>
        <v>134</v>
      </c>
      <c r="CR49" s="41"/>
      <c r="CS49" s="20"/>
      <c r="CT49" s="36">
        <v>44272</v>
      </c>
      <c r="CU49" s="36">
        <v>40688</v>
      </c>
      <c r="CV49" s="1">
        <f t="shared" si="30"/>
        <v>219</v>
      </c>
      <c r="CW49" s="3">
        <v>1</v>
      </c>
      <c r="CX49" s="36">
        <v>40688</v>
      </c>
      <c r="CY49" s="20">
        <f>(CX49-CO49)</f>
        <v>219</v>
      </c>
      <c r="CZ49" s="20">
        <v>1</v>
      </c>
      <c r="DA49" s="20">
        <v>134</v>
      </c>
      <c r="DB49" s="3">
        <v>0</v>
      </c>
      <c r="DC49" t="s">
        <v>155</v>
      </c>
    </row>
    <row r="50" spans="1:116" s="10" customFormat="1" x14ac:dyDescent="0.25">
      <c r="A50" s="2">
        <v>2005</v>
      </c>
      <c r="B50" s="3">
        <v>43</v>
      </c>
      <c r="C50" s="3">
        <v>1</v>
      </c>
      <c r="D50" s="3">
        <v>1</v>
      </c>
      <c r="E50" s="3">
        <v>0</v>
      </c>
      <c r="F50" s="3">
        <v>1</v>
      </c>
      <c r="G50" s="3">
        <v>1</v>
      </c>
      <c r="H50" s="1">
        <v>0</v>
      </c>
      <c r="I50" s="3">
        <v>1</v>
      </c>
      <c r="J50" s="3">
        <v>1</v>
      </c>
      <c r="K50" s="3">
        <v>0</v>
      </c>
      <c r="L50" s="3">
        <v>0</v>
      </c>
      <c r="M50" s="3"/>
      <c r="N50" s="3">
        <v>0</v>
      </c>
      <c r="O50" s="3">
        <v>0</v>
      </c>
      <c r="P50" s="3">
        <v>0</v>
      </c>
      <c r="Q50" s="3"/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</v>
      </c>
      <c r="AD50" s="3">
        <v>0</v>
      </c>
      <c r="AE50" s="3">
        <v>1</v>
      </c>
      <c r="AF50" s="3">
        <v>0</v>
      </c>
      <c r="AG50" s="3">
        <v>0</v>
      </c>
      <c r="AH50" s="3">
        <v>36</v>
      </c>
      <c r="AI50" s="4">
        <v>2.19</v>
      </c>
      <c r="AJ50" s="3">
        <v>115</v>
      </c>
      <c r="AK50" s="3">
        <v>72</v>
      </c>
      <c r="AL50" s="5">
        <f t="shared" si="32"/>
        <v>86.333333333333329</v>
      </c>
      <c r="AM50" s="3">
        <v>75</v>
      </c>
      <c r="AN50" s="3">
        <v>3</v>
      </c>
      <c r="AO50" s="3">
        <v>2</v>
      </c>
      <c r="AP50" s="3">
        <v>26</v>
      </c>
      <c r="AQ50" s="3">
        <v>7</v>
      </c>
      <c r="AR50" s="3">
        <v>15</v>
      </c>
      <c r="AS50" s="3">
        <f t="shared" si="18"/>
        <v>19</v>
      </c>
      <c r="AT50" s="7">
        <f t="shared" si="19"/>
        <v>9.5</v>
      </c>
      <c r="AU50" s="3">
        <v>6</v>
      </c>
      <c r="AV50" s="4">
        <v>5.4749999999999996</v>
      </c>
      <c r="AW50" s="3">
        <v>2.5</v>
      </c>
      <c r="AX50" s="19">
        <f t="shared" si="33"/>
        <v>0.47856614929785657</v>
      </c>
      <c r="AY50" s="7">
        <f t="shared" si="20"/>
        <v>1.6438356164383563</v>
      </c>
      <c r="AZ50" s="7">
        <f t="shared" si="21"/>
        <v>288</v>
      </c>
      <c r="BA50" s="7">
        <f t="shared" si="34"/>
        <v>2698.6666666666665</v>
      </c>
      <c r="BB50" s="7">
        <f t="shared" si="22"/>
        <v>73</v>
      </c>
      <c r="BC50" s="7">
        <f t="shared" si="23"/>
        <v>33.333333333333336</v>
      </c>
      <c r="BD50" s="7">
        <f t="shared" si="35"/>
        <v>36.417777777777779</v>
      </c>
      <c r="BE50" s="7">
        <f t="shared" si="24"/>
        <v>5.8933333333333335</v>
      </c>
      <c r="BF50" s="19"/>
      <c r="BG50" s="19">
        <f t="shared" si="25"/>
        <v>0.20547945205479451</v>
      </c>
      <c r="BH50" s="19">
        <f t="shared" si="26"/>
        <v>0.35616438356164382</v>
      </c>
      <c r="BI50" s="19">
        <f t="shared" si="27"/>
        <v>3.8421052631578947</v>
      </c>
      <c r="BJ50" s="19">
        <f t="shared" si="28"/>
        <v>0.33333333333333331</v>
      </c>
      <c r="BK50" s="19"/>
      <c r="BL50" s="5">
        <v>0</v>
      </c>
      <c r="BM50" s="5"/>
      <c r="BN50" s="5"/>
      <c r="BO50" s="5"/>
      <c r="BP50" s="5"/>
      <c r="BQ50" s="3">
        <v>1</v>
      </c>
      <c r="BR50" s="3">
        <v>0</v>
      </c>
      <c r="BS50" s="3"/>
      <c r="BT50" s="3">
        <v>4.5</v>
      </c>
      <c r="BU50" s="3">
        <v>2.8</v>
      </c>
      <c r="BV50" s="3">
        <v>0.78</v>
      </c>
      <c r="BW50" s="3">
        <v>2.9</v>
      </c>
      <c r="BY50" s="3">
        <v>0</v>
      </c>
      <c r="BZ50" s="3">
        <v>0</v>
      </c>
      <c r="CA50" s="3">
        <v>136</v>
      </c>
      <c r="CB50" s="3">
        <v>19</v>
      </c>
      <c r="CC50" s="4">
        <v>1.2</v>
      </c>
      <c r="CD50" s="28">
        <v>59</v>
      </c>
      <c r="CE50" s="8"/>
      <c r="CF50" s="8"/>
      <c r="CG50" s="3"/>
      <c r="CH50" s="3"/>
      <c r="CI50" s="3"/>
      <c r="CJ50" s="12">
        <v>1318.5053380782917</v>
      </c>
      <c r="CK50" s="19">
        <f t="shared" si="29"/>
        <v>7.1842540543845326</v>
      </c>
      <c r="CL50" s="5">
        <v>1639.3289918601492</v>
      </c>
      <c r="CM50" s="19">
        <f t="shared" si="31"/>
        <v>7.402042285788224</v>
      </c>
      <c r="CO50" s="41">
        <v>40232</v>
      </c>
      <c r="CP50" s="41"/>
      <c r="CQ50" s="41"/>
      <c r="CR50" s="41"/>
      <c r="CS50" s="20"/>
      <c r="CT50" s="36">
        <v>44272</v>
      </c>
      <c r="CU50" s="36">
        <v>41391</v>
      </c>
      <c r="CV50" s="1">
        <f t="shared" si="30"/>
        <v>1159</v>
      </c>
      <c r="CW50" s="3">
        <v>0</v>
      </c>
      <c r="CX50" s="3"/>
      <c r="CY50" s="3"/>
      <c r="CZ50" s="3">
        <v>0</v>
      </c>
      <c r="DA50" s="3">
        <v>1159</v>
      </c>
      <c r="DB50" s="3">
        <v>0</v>
      </c>
      <c r="DC50" s="3" t="s">
        <v>142</v>
      </c>
    </row>
    <row r="51" spans="1:116" s="10" customFormat="1" x14ac:dyDescent="0.25">
      <c r="A51" s="25">
        <v>1020</v>
      </c>
      <c r="B51" s="1">
        <v>75</v>
      </c>
      <c r="C51" s="1">
        <v>0</v>
      </c>
      <c r="D51" s="1">
        <v>1</v>
      </c>
      <c r="E51" s="1">
        <v>1</v>
      </c>
      <c r="F51" s="1">
        <v>2</v>
      </c>
      <c r="G51" s="1">
        <v>1</v>
      </c>
      <c r="H51" s="1">
        <v>0</v>
      </c>
      <c r="I51" s="1">
        <v>1</v>
      </c>
      <c r="J51" s="1">
        <v>3</v>
      </c>
      <c r="K51" s="1">
        <v>1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</v>
      </c>
      <c r="AB51" s="1">
        <v>1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48</v>
      </c>
      <c r="AI51" s="1">
        <v>2.02</v>
      </c>
      <c r="AJ51" s="1">
        <v>154</v>
      </c>
      <c r="AK51" s="1">
        <v>72</v>
      </c>
      <c r="AL51" s="5">
        <f t="shared" si="32"/>
        <v>99.333333333333329</v>
      </c>
      <c r="AM51" s="1">
        <v>65</v>
      </c>
      <c r="AN51" s="1">
        <v>1</v>
      </c>
      <c r="AO51" s="1">
        <v>11</v>
      </c>
      <c r="AP51" s="1">
        <v>44</v>
      </c>
      <c r="AQ51" s="1">
        <v>9</v>
      </c>
      <c r="AR51" s="1">
        <v>25</v>
      </c>
      <c r="AS51" s="1">
        <f t="shared" si="18"/>
        <v>35</v>
      </c>
      <c r="AT51" s="7">
        <f t="shared" si="19"/>
        <v>3.1818181818181817</v>
      </c>
      <c r="AU51" s="1">
        <v>16</v>
      </c>
      <c r="AV51" s="19">
        <v>7.88</v>
      </c>
      <c r="AW51" s="1">
        <v>3.58</v>
      </c>
      <c r="AX51" s="19">
        <f t="shared" si="33"/>
        <v>0.78849963045085003</v>
      </c>
      <c r="AY51" s="7">
        <f t="shared" si="20"/>
        <v>1.1421319796954315</v>
      </c>
      <c r="AZ51" s="7">
        <f t="shared" si="21"/>
        <v>201.11731843575419</v>
      </c>
      <c r="BA51" s="7">
        <f t="shared" si="34"/>
        <v>1973.9292364990688</v>
      </c>
      <c r="BB51" s="7">
        <f t="shared" si="22"/>
        <v>121.23076923076923</v>
      </c>
      <c r="BC51" s="7">
        <f t="shared" si="23"/>
        <v>55.07692307692308</v>
      </c>
      <c r="BD51" s="7">
        <f t="shared" si="35"/>
        <v>62.420512820512819</v>
      </c>
      <c r="BE51" s="7">
        <f t="shared" si="24"/>
        <v>10.486646153846154</v>
      </c>
      <c r="BF51" s="19">
        <v>1.29</v>
      </c>
      <c r="BG51" s="19">
        <f t="shared" si="25"/>
        <v>0.20621827411167512</v>
      </c>
      <c r="BH51" s="19">
        <f t="shared" si="26"/>
        <v>0.36294416243654826</v>
      </c>
      <c r="BI51" s="19">
        <f t="shared" si="27"/>
        <v>3.4637362637362634</v>
      </c>
      <c r="BJ51" s="19">
        <f t="shared" si="28"/>
        <v>0.6875</v>
      </c>
      <c r="BK51" s="19"/>
      <c r="BL51" s="20">
        <v>1</v>
      </c>
      <c r="BM51" s="1">
        <v>26</v>
      </c>
      <c r="BN51" s="20"/>
      <c r="BO51" s="1">
        <v>0</v>
      </c>
      <c r="BP51" s="1">
        <v>0</v>
      </c>
      <c r="BQ51" s="1">
        <v>1</v>
      </c>
      <c r="BR51" s="1">
        <v>0</v>
      </c>
      <c r="BS51" s="1">
        <v>60</v>
      </c>
      <c r="BT51" s="1"/>
      <c r="BU51" s="1"/>
      <c r="BV51" s="1"/>
      <c r="BW51" s="1"/>
      <c r="BX51" s="1"/>
      <c r="BY51" s="1"/>
      <c r="BZ51" s="1"/>
      <c r="CA51" s="25">
        <v>141</v>
      </c>
      <c r="CB51" s="25">
        <v>31</v>
      </c>
      <c r="CC51" s="44">
        <v>1.0900000000000001</v>
      </c>
      <c r="CD51" s="27">
        <v>50</v>
      </c>
      <c r="CE51" s="1">
        <v>35</v>
      </c>
      <c r="CF51" s="1">
        <v>0</v>
      </c>
      <c r="CG51" s="1"/>
      <c r="CH51" s="1"/>
      <c r="CI51" s="1">
        <v>1</v>
      </c>
      <c r="CJ51" s="20">
        <v>1329.01487</v>
      </c>
      <c r="CK51" s="19">
        <f t="shared" si="29"/>
        <v>7.1921932475144574</v>
      </c>
      <c r="CL51" s="20">
        <v>1189.6214</v>
      </c>
      <c r="CM51" s="19">
        <f t="shared" si="31"/>
        <v>7.0813903842242212</v>
      </c>
      <c r="CN51" s="22"/>
      <c r="CO51" s="36">
        <v>43215</v>
      </c>
      <c r="CP51" s="36"/>
      <c r="CQ51" s="36"/>
      <c r="CR51" s="36"/>
      <c r="CS51" s="20"/>
      <c r="CT51" s="36">
        <v>44274</v>
      </c>
      <c r="CU51" s="36">
        <v>44274</v>
      </c>
      <c r="CV51" s="1">
        <f t="shared" si="30"/>
        <v>1059</v>
      </c>
      <c r="CW51" s="1">
        <v>0</v>
      </c>
      <c r="CX51" s="1"/>
      <c r="CY51" s="1"/>
      <c r="CZ51" s="1">
        <v>0</v>
      </c>
      <c r="DA51" s="1">
        <v>1059</v>
      </c>
      <c r="DB51" s="3">
        <v>0</v>
      </c>
      <c r="DC51"/>
      <c r="DD51"/>
      <c r="DE51"/>
      <c r="DF51"/>
      <c r="DG51"/>
      <c r="DH51"/>
      <c r="DI51"/>
      <c r="DJ51"/>
      <c r="DK51"/>
      <c r="DL51"/>
    </row>
    <row r="52" spans="1:116" s="10" customFormat="1" x14ac:dyDescent="0.25">
      <c r="A52" s="2">
        <v>2053</v>
      </c>
      <c r="B52" s="3">
        <v>62</v>
      </c>
      <c r="C52" s="3">
        <v>0</v>
      </c>
      <c r="D52" s="3">
        <v>0</v>
      </c>
      <c r="E52" s="3">
        <v>1</v>
      </c>
      <c r="F52" s="3">
        <v>1</v>
      </c>
      <c r="G52" s="3">
        <v>0</v>
      </c>
      <c r="H52" s="1">
        <v>1</v>
      </c>
      <c r="I52" s="3">
        <v>0</v>
      </c>
      <c r="J52" s="3">
        <v>4</v>
      </c>
      <c r="K52" s="3">
        <v>1</v>
      </c>
      <c r="L52" s="3">
        <v>0</v>
      </c>
      <c r="M52" s="3"/>
      <c r="N52" s="3">
        <v>1</v>
      </c>
      <c r="O52" s="3">
        <v>0</v>
      </c>
      <c r="P52" s="3">
        <v>1</v>
      </c>
      <c r="Q52" s="3">
        <v>1</v>
      </c>
      <c r="R52" s="3">
        <v>1</v>
      </c>
      <c r="S52" s="3">
        <v>1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</v>
      </c>
      <c r="Z52" s="3">
        <v>1</v>
      </c>
      <c r="AA52" s="3">
        <v>1</v>
      </c>
      <c r="AB52" s="3">
        <v>1</v>
      </c>
      <c r="AC52" s="3">
        <v>1</v>
      </c>
      <c r="AD52" s="3">
        <v>0</v>
      </c>
      <c r="AE52" s="3">
        <v>1</v>
      </c>
      <c r="AF52" s="3">
        <v>0</v>
      </c>
      <c r="AG52" s="3">
        <v>0</v>
      </c>
      <c r="AH52" s="3">
        <v>32.299999999999997</v>
      </c>
      <c r="AI52" s="4">
        <v>2.13</v>
      </c>
      <c r="AJ52" s="3">
        <v>93</v>
      </c>
      <c r="AK52" s="3">
        <v>62</v>
      </c>
      <c r="AL52" s="5">
        <f t="shared" si="32"/>
        <v>72.333333333333329</v>
      </c>
      <c r="AM52" s="3">
        <v>85</v>
      </c>
      <c r="AN52" s="3">
        <v>3</v>
      </c>
      <c r="AO52" s="3">
        <v>8</v>
      </c>
      <c r="AP52" s="3">
        <v>32</v>
      </c>
      <c r="AQ52" s="3">
        <v>17</v>
      </c>
      <c r="AR52" s="3">
        <v>21</v>
      </c>
      <c r="AS52" s="1">
        <f t="shared" si="18"/>
        <v>15</v>
      </c>
      <c r="AT52" s="7">
        <f t="shared" si="19"/>
        <v>1.875</v>
      </c>
      <c r="AU52" s="3">
        <v>12</v>
      </c>
      <c r="AV52" s="4">
        <v>3.5996999999999999</v>
      </c>
      <c r="AW52" s="3">
        <v>1.69</v>
      </c>
      <c r="AX52" s="19">
        <f t="shared" si="33"/>
        <v>0.27104951958610496</v>
      </c>
      <c r="AY52" s="7">
        <f t="shared" si="20"/>
        <v>2.5002083506958912</v>
      </c>
      <c r="AZ52" s="7">
        <f t="shared" si="21"/>
        <v>426.03550295857991</v>
      </c>
      <c r="BA52" s="7">
        <f t="shared" si="34"/>
        <v>3045.3648915187373</v>
      </c>
      <c r="BB52" s="7">
        <f t="shared" si="22"/>
        <v>42.349411764705877</v>
      </c>
      <c r="BC52" s="7">
        <f t="shared" si="23"/>
        <v>19.882352941176471</v>
      </c>
      <c r="BD52" s="7">
        <f t="shared" si="35"/>
        <v>16.314133333333331</v>
      </c>
      <c r="BE52" s="7">
        <f t="shared" si="24"/>
        <v>3.5152000000000001</v>
      </c>
      <c r="BF52" s="19"/>
      <c r="BG52" s="19">
        <f t="shared" si="25"/>
        <v>0.49587465622135185</v>
      </c>
      <c r="BH52" s="19">
        <f t="shared" si="26"/>
        <v>0.75561852376586947</v>
      </c>
      <c r="BI52" s="19">
        <f t="shared" si="27"/>
        <v>2.8232941176470585</v>
      </c>
      <c r="BJ52" s="19">
        <f t="shared" si="28"/>
        <v>0.66666666666666663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15">
        <v>17.5</v>
      </c>
      <c r="BT52" s="3">
        <v>6.8</v>
      </c>
      <c r="BU52" s="3">
        <v>6.4</v>
      </c>
      <c r="BV52" s="3">
        <v>1</v>
      </c>
      <c r="BW52" s="3"/>
      <c r="BY52" s="3">
        <v>1</v>
      </c>
      <c r="BZ52" s="3">
        <v>0</v>
      </c>
      <c r="CA52" s="3">
        <v>135</v>
      </c>
      <c r="CB52" s="3">
        <v>19</v>
      </c>
      <c r="CC52" s="4">
        <v>1.1000000000000001</v>
      </c>
      <c r="CD52" s="28">
        <v>88</v>
      </c>
      <c r="CE52" s="8"/>
      <c r="CF52" s="8"/>
      <c r="CG52" s="3">
        <v>5804</v>
      </c>
      <c r="CH52" s="3">
        <v>1</v>
      </c>
      <c r="CI52" s="3">
        <v>3</v>
      </c>
      <c r="CJ52" s="12">
        <v>1333.3333333333335</v>
      </c>
      <c r="CK52" s="19">
        <f t="shared" si="29"/>
        <v>7.1954373514339185</v>
      </c>
      <c r="CL52" s="5">
        <v>2469.0765157083802</v>
      </c>
      <c r="CM52" s="19">
        <f t="shared" si="31"/>
        <v>7.811599479431357</v>
      </c>
      <c r="CO52" s="36">
        <v>40504</v>
      </c>
      <c r="CP52" s="36"/>
      <c r="CQ52" s="36"/>
      <c r="CR52" s="36"/>
      <c r="CS52" s="20"/>
      <c r="CT52" s="36">
        <v>44272</v>
      </c>
      <c r="CU52" s="36">
        <v>40985</v>
      </c>
      <c r="CV52" s="1">
        <f t="shared" si="30"/>
        <v>481</v>
      </c>
      <c r="CW52" s="3">
        <v>1</v>
      </c>
      <c r="CX52" s="40">
        <v>40985</v>
      </c>
      <c r="CY52" s="3">
        <f>(CX52-CO52)</f>
        <v>481</v>
      </c>
      <c r="CZ52" s="3">
        <v>1</v>
      </c>
      <c r="DA52" s="3">
        <v>481</v>
      </c>
      <c r="DB52" s="3">
        <v>0</v>
      </c>
      <c r="DC52" s="9" t="s">
        <v>141</v>
      </c>
    </row>
    <row r="53" spans="1:116" s="10" customFormat="1" x14ac:dyDescent="0.25">
      <c r="A53" s="25">
        <v>1036</v>
      </c>
      <c r="B53" s="1">
        <v>64</v>
      </c>
      <c r="C53" s="1">
        <v>0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3</v>
      </c>
      <c r="K53" s="1">
        <v>1</v>
      </c>
      <c r="L53" s="1">
        <v>0</v>
      </c>
      <c r="M53" s="1">
        <v>1</v>
      </c>
      <c r="N53" s="1">
        <v>1</v>
      </c>
      <c r="O53" s="1">
        <v>1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2</v>
      </c>
      <c r="AA53" s="1">
        <v>1</v>
      </c>
      <c r="AB53" s="1">
        <v>1</v>
      </c>
      <c r="AC53" s="1">
        <v>1</v>
      </c>
      <c r="AD53" s="1">
        <v>0</v>
      </c>
      <c r="AE53" s="1">
        <v>1</v>
      </c>
      <c r="AF53" s="1">
        <v>0</v>
      </c>
      <c r="AG53" s="1">
        <v>0</v>
      </c>
      <c r="AH53" s="1">
        <v>23.8</v>
      </c>
      <c r="AI53" s="1">
        <v>1.88</v>
      </c>
      <c r="AJ53" s="1">
        <v>120</v>
      </c>
      <c r="AK53" s="1">
        <v>42</v>
      </c>
      <c r="AL53" s="5">
        <f t="shared" si="32"/>
        <v>68</v>
      </c>
      <c r="AM53" s="1">
        <v>66</v>
      </c>
      <c r="AN53" s="1">
        <v>1</v>
      </c>
      <c r="AO53" s="1">
        <v>12</v>
      </c>
      <c r="AP53" s="1">
        <v>57</v>
      </c>
      <c r="AQ53" s="1">
        <v>28</v>
      </c>
      <c r="AR53" s="1">
        <v>33</v>
      </c>
      <c r="AS53" s="1">
        <f t="shared" si="18"/>
        <v>29</v>
      </c>
      <c r="AT53" s="7">
        <f t="shared" si="19"/>
        <v>2.4166666666666665</v>
      </c>
      <c r="AU53" s="1">
        <v>23</v>
      </c>
      <c r="AV53" s="19">
        <v>3.59</v>
      </c>
      <c r="AW53" s="1">
        <v>1.91</v>
      </c>
      <c r="AX53" s="19">
        <f t="shared" si="33"/>
        <v>0.28798226164079821</v>
      </c>
      <c r="AY53" s="7">
        <f t="shared" si="20"/>
        <v>2.785515320334262</v>
      </c>
      <c r="AZ53" s="7">
        <f t="shared" si="21"/>
        <v>418.84816753926702</v>
      </c>
      <c r="BA53" s="7">
        <f t="shared" si="34"/>
        <v>2345.5497382198955</v>
      </c>
      <c r="BB53" s="7">
        <f t="shared" si="22"/>
        <v>54.393939393939391</v>
      </c>
      <c r="BC53" s="7">
        <f t="shared" si="23"/>
        <v>28.939393939393938</v>
      </c>
      <c r="BD53" s="7">
        <f t="shared" si="35"/>
        <v>17.710909090909091</v>
      </c>
      <c r="BE53" s="7">
        <f t="shared" si="24"/>
        <v>8.2650909090909082</v>
      </c>
      <c r="BF53" s="19">
        <v>2.5186629526462396</v>
      </c>
      <c r="BG53" s="19">
        <f t="shared" si="25"/>
        <v>0.60668523676880226</v>
      </c>
      <c r="BH53" s="19">
        <f t="shared" si="26"/>
        <v>1.0479108635097494</v>
      </c>
      <c r="BI53" s="19">
        <f t="shared" si="27"/>
        <v>1.8756530825496343</v>
      </c>
      <c r="BJ53" s="19">
        <f t="shared" si="28"/>
        <v>0.52173913043478259</v>
      </c>
      <c r="BK53" s="19"/>
      <c r="BL53" s="20">
        <v>1</v>
      </c>
      <c r="BM53" s="1">
        <v>34</v>
      </c>
      <c r="BN53" s="20"/>
      <c r="BO53" s="1">
        <v>3</v>
      </c>
      <c r="BP53" s="1"/>
      <c r="BQ53" s="1">
        <v>1</v>
      </c>
      <c r="BR53" s="1">
        <v>0</v>
      </c>
      <c r="BS53" s="1">
        <v>17</v>
      </c>
      <c r="BT53" s="1">
        <v>6.2</v>
      </c>
      <c r="BU53" s="1">
        <v>5.8</v>
      </c>
      <c r="BV53" s="1">
        <v>0.36</v>
      </c>
      <c r="BW53" s="1">
        <v>5.0999999999999996</v>
      </c>
      <c r="BX53" s="1">
        <v>54.8</v>
      </c>
      <c r="BY53" s="1">
        <v>1</v>
      </c>
      <c r="BZ53" s="1"/>
      <c r="CA53" s="25">
        <v>141</v>
      </c>
      <c r="CB53" s="25">
        <v>15</v>
      </c>
      <c r="CC53" s="44">
        <v>1.18</v>
      </c>
      <c r="CD53" s="27">
        <v>65</v>
      </c>
      <c r="CE53" s="1">
        <v>3018</v>
      </c>
      <c r="CF53" s="1">
        <v>1</v>
      </c>
      <c r="CG53" s="1"/>
      <c r="CH53" s="1"/>
      <c r="CI53" s="1">
        <v>3</v>
      </c>
      <c r="CJ53" s="20">
        <v>1350.73224</v>
      </c>
      <c r="CK53" s="19">
        <f t="shared" si="29"/>
        <v>7.2084021243867644</v>
      </c>
      <c r="CL53" s="20">
        <v>945.8621905</v>
      </c>
      <c r="CM53" s="19">
        <f t="shared" si="31"/>
        <v>6.8520968824358706</v>
      </c>
      <c r="CN53" s="22"/>
      <c r="CO53" s="36">
        <v>43250</v>
      </c>
      <c r="CP53" s="36"/>
      <c r="CQ53" s="36"/>
      <c r="CR53" s="36"/>
      <c r="CS53" s="20"/>
      <c r="CT53" s="36">
        <v>44217</v>
      </c>
      <c r="CU53" s="36">
        <v>44204</v>
      </c>
      <c r="CV53" s="1">
        <f t="shared" si="30"/>
        <v>954</v>
      </c>
      <c r="CW53" s="1">
        <v>0</v>
      </c>
      <c r="CX53" s="1"/>
      <c r="CY53" s="1"/>
      <c r="CZ53" s="1">
        <v>0</v>
      </c>
      <c r="DA53" s="1">
        <v>954</v>
      </c>
      <c r="DB53" s="3">
        <v>0</v>
      </c>
      <c r="DC53"/>
      <c r="DD53"/>
      <c r="DE53"/>
      <c r="DF53"/>
      <c r="DG53"/>
      <c r="DH53"/>
      <c r="DI53"/>
      <c r="DJ53"/>
      <c r="DK53"/>
      <c r="DL53"/>
    </row>
    <row r="54" spans="1:116" s="10" customFormat="1" x14ac:dyDescent="0.25">
      <c r="A54" s="2">
        <v>2047</v>
      </c>
      <c r="B54" s="3">
        <v>51</v>
      </c>
      <c r="C54" s="3">
        <v>1</v>
      </c>
      <c r="D54" s="3">
        <v>0</v>
      </c>
      <c r="E54" s="3">
        <v>1</v>
      </c>
      <c r="F54" s="3">
        <v>2</v>
      </c>
      <c r="G54" s="3">
        <v>1</v>
      </c>
      <c r="H54" s="1">
        <v>0</v>
      </c>
      <c r="I54" s="3">
        <v>0</v>
      </c>
      <c r="J54" s="3">
        <v>4</v>
      </c>
      <c r="K54" s="3">
        <v>1</v>
      </c>
      <c r="L54" s="3">
        <v>0</v>
      </c>
      <c r="M54" s="3"/>
      <c r="N54" s="3">
        <v>0</v>
      </c>
      <c r="O54" s="3">
        <v>1</v>
      </c>
      <c r="P54" s="3">
        <v>1</v>
      </c>
      <c r="Q54" s="3">
        <v>1</v>
      </c>
      <c r="R54" s="3">
        <v>0</v>
      </c>
      <c r="S54" s="3">
        <v>0</v>
      </c>
      <c r="T54" s="3">
        <v>1</v>
      </c>
      <c r="U54" s="3">
        <v>0</v>
      </c>
      <c r="V54" s="3">
        <v>0</v>
      </c>
      <c r="W54" s="3">
        <v>0</v>
      </c>
      <c r="X54" s="3">
        <v>0</v>
      </c>
      <c r="Y54" s="3">
        <v>1</v>
      </c>
      <c r="Z54" s="3">
        <v>0</v>
      </c>
      <c r="AA54" s="3">
        <v>0</v>
      </c>
      <c r="AB54" s="3">
        <v>1</v>
      </c>
      <c r="AC54" s="3">
        <v>1</v>
      </c>
      <c r="AD54" s="3">
        <v>0</v>
      </c>
      <c r="AE54" s="3">
        <v>1</v>
      </c>
      <c r="AF54" s="3">
        <v>0</v>
      </c>
      <c r="AG54" s="3">
        <v>0</v>
      </c>
      <c r="AH54" s="3">
        <v>32</v>
      </c>
      <c r="AI54" s="4">
        <v>2.19</v>
      </c>
      <c r="AJ54" s="3">
        <v>116</v>
      </c>
      <c r="AK54" s="3">
        <v>82</v>
      </c>
      <c r="AL54" s="5">
        <f t="shared" si="32"/>
        <v>93.333333333333329</v>
      </c>
      <c r="AM54" s="3">
        <v>60</v>
      </c>
      <c r="AN54" s="3">
        <v>3</v>
      </c>
      <c r="AO54" s="3">
        <v>16</v>
      </c>
      <c r="AP54" s="3">
        <v>62</v>
      </c>
      <c r="AQ54" s="3">
        <v>27</v>
      </c>
      <c r="AR54" s="3">
        <v>40</v>
      </c>
      <c r="AS54" s="1">
        <f t="shared" si="18"/>
        <v>35</v>
      </c>
      <c r="AT54" s="7">
        <f t="shared" si="19"/>
        <v>2.1875</v>
      </c>
      <c r="AU54" s="3">
        <v>22</v>
      </c>
      <c r="AV54" s="4">
        <v>4.9931999999999999</v>
      </c>
      <c r="AW54" s="3">
        <v>2.2799999999999998</v>
      </c>
      <c r="AX54" s="19">
        <f t="shared" si="33"/>
        <v>0.471840354767184</v>
      </c>
      <c r="AY54" s="7">
        <f t="shared" si="20"/>
        <v>3.6049026676279743</v>
      </c>
      <c r="AZ54" s="7">
        <f t="shared" si="21"/>
        <v>631.57894736842115</v>
      </c>
      <c r="BA54" s="7">
        <f t="shared" si="34"/>
        <v>2713.4502923976606</v>
      </c>
      <c r="BB54" s="7">
        <f t="shared" si="22"/>
        <v>83.22</v>
      </c>
      <c r="BC54" s="7">
        <f t="shared" si="23"/>
        <v>38</v>
      </c>
      <c r="BD54" s="7">
        <f t="shared" si="35"/>
        <v>36.865066666666664</v>
      </c>
      <c r="BE54" s="7">
        <f t="shared" si="24"/>
        <v>12.4032</v>
      </c>
      <c r="BF54" s="19"/>
      <c r="BG54" s="19">
        <f t="shared" si="25"/>
        <v>0.48065368901706323</v>
      </c>
      <c r="BH54" s="19">
        <f t="shared" si="26"/>
        <v>0.74501321797644793</v>
      </c>
      <c r="BI54" s="19">
        <f t="shared" si="27"/>
        <v>2.3777142857142857</v>
      </c>
      <c r="BJ54" s="19">
        <f t="shared" si="28"/>
        <v>0.72727272727272729</v>
      </c>
      <c r="BK54" s="19"/>
      <c r="BL54" s="5">
        <v>0</v>
      </c>
      <c r="BM54" s="5"/>
      <c r="BN54" s="5"/>
      <c r="BO54" s="5"/>
      <c r="BP54" s="5"/>
      <c r="BQ54" s="3">
        <v>1</v>
      </c>
      <c r="BR54" s="3">
        <v>0</v>
      </c>
      <c r="BS54" s="3">
        <v>67.5</v>
      </c>
      <c r="BT54" s="3">
        <v>5.5</v>
      </c>
      <c r="BU54" s="3">
        <v>3.6</v>
      </c>
      <c r="BV54" s="3">
        <v>1.3</v>
      </c>
      <c r="BW54" s="3">
        <v>4.8</v>
      </c>
      <c r="BY54" s="3">
        <v>1</v>
      </c>
      <c r="BZ54" s="3">
        <v>1</v>
      </c>
      <c r="CA54" s="3">
        <v>137</v>
      </c>
      <c r="CB54" s="3">
        <v>44</v>
      </c>
      <c r="CC54" s="4">
        <v>1.4</v>
      </c>
      <c r="CD54" s="28">
        <v>85</v>
      </c>
      <c r="CE54" s="8"/>
      <c r="CF54" s="8"/>
      <c r="CG54" s="3">
        <v>2051</v>
      </c>
      <c r="CH54" s="3">
        <v>1</v>
      </c>
      <c r="CI54" s="3">
        <v>2</v>
      </c>
      <c r="CJ54" s="12">
        <v>1391.304347826087</v>
      </c>
      <c r="CK54" s="19">
        <f t="shared" si="29"/>
        <v>7.2379969658527141</v>
      </c>
      <c r="CL54" s="5">
        <v>1443.0164213863575</v>
      </c>
      <c r="CM54" s="19">
        <f t="shared" si="31"/>
        <v>7.2744909387412449</v>
      </c>
      <c r="CO54" s="41">
        <v>40462</v>
      </c>
      <c r="CP54" s="41"/>
      <c r="CQ54" s="41"/>
      <c r="CR54" s="41"/>
      <c r="CS54" s="20"/>
      <c r="CT54" s="36">
        <v>44272</v>
      </c>
      <c r="CU54" s="36">
        <v>41848</v>
      </c>
      <c r="CV54" s="1">
        <f t="shared" si="30"/>
        <v>1386</v>
      </c>
      <c r="CW54" s="3">
        <v>1</v>
      </c>
      <c r="CX54" s="40">
        <v>41848</v>
      </c>
      <c r="CY54" s="20">
        <f>(CX54-CO54)</f>
        <v>1386</v>
      </c>
      <c r="CZ54" s="20">
        <v>1</v>
      </c>
      <c r="DA54" s="20">
        <v>1386</v>
      </c>
      <c r="DB54" s="3">
        <v>0</v>
      </c>
      <c r="DC54" s="3" t="s">
        <v>141</v>
      </c>
    </row>
    <row r="55" spans="1:116" s="10" customFormat="1" x14ac:dyDescent="0.25">
      <c r="A55" s="25">
        <v>1023</v>
      </c>
      <c r="B55" s="1">
        <v>69</v>
      </c>
      <c r="C55" s="1">
        <v>0</v>
      </c>
      <c r="D55" s="1">
        <v>1</v>
      </c>
      <c r="E55" s="1">
        <v>1</v>
      </c>
      <c r="F55" s="1">
        <v>1</v>
      </c>
      <c r="G55" s="1">
        <v>1</v>
      </c>
      <c r="H55" s="1">
        <v>0</v>
      </c>
      <c r="I55" s="1">
        <v>0</v>
      </c>
      <c r="J55" s="1">
        <v>4</v>
      </c>
      <c r="K55" s="1">
        <v>1</v>
      </c>
      <c r="L55" s="1">
        <v>1</v>
      </c>
      <c r="M55" s="1">
        <v>0</v>
      </c>
      <c r="N55" s="1">
        <v>0</v>
      </c>
      <c r="O55" s="1">
        <v>1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1</v>
      </c>
      <c r="AD55" s="1">
        <v>0</v>
      </c>
      <c r="AE55" s="1">
        <v>1</v>
      </c>
      <c r="AF55" s="1">
        <v>0</v>
      </c>
      <c r="AG55" s="1">
        <v>0</v>
      </c>
      <c r="AH55" s="1">
        <v>59.74</v>
      </c>
      <c r="AI55" s="1">
        <v>2.42</v>
      </c>
      <c r="AJ55" s="1">
        <v>123</v>
      </c>
      <c r="AK55" s="1">
        <v>65</v>
      </c>
      <c r="AL55" s="5">
        <f t="shared" si="32"/>
        <v>84.333333333333329</v>
      </c>
      <c r="AM55" s="1">
        <v>65</v>
      </c>
      <c r="AN55" s="1">
        <v>1</v>
      </c>
      <c r="AO55" s="1">
        <v>16</v>
      </c>
      <c r="AP55" s="1">
        <v>54</v>
      </c>
      <c r="AQ55" s="1">
        <v>24</v>
      </c>
      <c r="AR55" s="1">
        <v>39</v>
      </c>
      <c r="AS55" s="1">
        <f t="shared" si="18"/>
        <v>30</v>
      </c>
      <c r="AT55" s="7">
        <f t="shared" si="19"/>
        <v>1.875</v>
      </c>
      <c r="AU55" s="1">
        <v>26</v>
      </c>
      <c r="AV55" s="19">
        <v>6.95</v>
      </c>
      <c r="AW55" s="1">
        <v>2.87</v>
      </c>
      <c r="AX55" s="19">
        <f t="shared" si="33"/>
        <v>0.53666666666666663</v>
      </c>
      <c r="AY55" s="7">
        <f t="shared" si="20"/>
        <v>1.8705035971223021</v>
      </c>
      <c r="AZ55" s="7">
        <f t="shared" si="21"/>
        <v>362.36933797909404</v>
      </c>
      <c r="BA55" s="7">
        <f t="shared" si="34"/>
        <v>1904.7619047619046</v>
      </c>
      <c r="BB55" s="7">
        <f t="shared" si="22"/>
        <v>106.92307692307692</v>
      </c>
      <c r="BC55" s="7">
        <f t="shared" si="23"/>
        <v>44.153846153846153</v>
      </c>
      <c r="BD55" s="7">
        <f t="shared" si="35"/>
        <v>35.02871794871794</v>
      </c>
      <c r="BE55" s="7">
        <f t="shared" si="24"/>
        <v>13.811323076923076</v>
      </c>
      <c r="BF55" s="19">
        <v>1.2</v>
      </c>
      <c r="BG55" s="19">
        <f t="shared" si="25"/>
        <v>0.36474820143884895</v>
      </c>
      <c r="BH55" s="19">
        <f t="shared" si="26"/>
        <v>0.50503597122302157</v>
      </c>
      <c r="BI55" s="19">
        <f t="shared" si="27"/>
        <v>3.5641025641025639</v>
      </c>
      <c r="BJ55" s="19">
        <f t="shared" si="28"/>
        <v>0.61538461538461542</v>
      </c>
      <c r="BK55" s="19"/>
      <c r="BL55" s="20">
        <v>1</v>
      </c>
      <c r="BM55" s="1">
        <v>32</v>
      </c>
      <c r="BN55" s="20"/>
      <c r="BO55" s="1">
        <v>0</v>
      </c>
      <c r="BP55" s="1">
        <v>0</v>
      </c>
      <c r="BQ55" s="1">
        <v>1</v>
      </c>
      <c r="BR55" s="1">
        <v>0</v>
      </c>
      <c r="BS55" s="1">
        <v>40</v>
      </c>
      <c r="BT55" s="1"/>
      <c r="BU55" s="1"/>
      <c r="BV55" s="1"/>
      <c r="BW55" s="1"/>
      <c r="BX55" s="1"/>
      <c r="BY55" s="1"/>
      <c r="BZ55" s="1"/>
      <c r="CA55" s="25">
        <v>138</v>
      </c>
      <c r="CB55" s="25">
        <v>32</v>
      </c>
      <c r="CC55" s="44">
        <v>1.74</v>
      </c>
      <c r="CD55" s="27">
        <v>29</v>
      </c>
      <c r="CE55" s="1">
        <v>311</v>
      </c>
      <c r="CF55" s="1">
        <v>1</v>
      </c>
      <c r="CG55" s="1"/>
      <c r="CH55" s="1"/>
      <c r="CI55" s="1">
        <v>2</v>
      </c>
      <c r="CJ55" s="20">
        <v>1391.337</v>
      </c>
      <c r="CK55" s="19">
        <f t="shared" si="29"/>
        <v>7.2380204343273267</v>
      </c>
      <c r="CL55" s="20">
        <v>1929.7621999999999</v>
      </c>
      <c r="CM55" s="19">
        <f t="shared" si="31"/>
        <v>7.5651520618724222</v>
      </c>
      <c r="CN55" s="22"/>
      <c r="CO55" s="36">
        <v>43217</v>
      </c>
      <c r="CP55" s="36"/>
      <c r="CQ55" s="36"/>
      <c r="CR55" s="36"/>
      <c r="CS55" s="20"/>
      <c r="CT55" s="36">
        <v>44217</v>
      </c>
      <c r="CU55" s="36">
        <v>43369</v>
      </c>
      <c r="CV55" s="1">
        <f t="shared" si="30"/>
        <v>152</v>
      </c>
      <c r="CW55" s="1">
        <v>1</v>
      </c>
      <c r="CX55" s="36">
        <v>43369</v>
      </c>
      <c r="CY55" s="20">
        <f>(CX55-CO55)</f>
        <v>152</v>
      </c>
      <c r="CZ55" s="20">
        <v>1</v>
      </c>
      <c r="DA55" s="20">
        <v>152</v>
      </c>
      <c r="DB55" s="3">
        <v>0</v>
      </c>
      <c r="DC55" t="s">
        <v>129</v>
      </c>
      <c r="DD55"/>
      <c r="DE55"/>
      <c r="DF55"/>
      <c r="DG55"/>
      <c r="DH55"/>
      <c r="DI55"/>
      <c r="DJ55"/>
      <c r="DK55"/>
      <c r="DL55"/>
    </row>
    <row r="56" spans="1:116" s="10" customFormat="1" x14ac:dyDescent="0.25">
      <c r="A56" s="2">
        <v>2027</v>
      </c>
      <c r="B56" s="3">
        <v>42</v>
      </c>
      <c r="C56" s="3">
        <v>1</v>
      </c>
      <c r="D56" s="3">
        <v>0</v>
      </c>
      <c r="E56" s="3">
        <v>1</v>
      </c>
      <c r="F56" s="3">
        <v>1</v>
      </c>
      <c r="G56" s="3">
        <v>0</v>
      </c>
      <c r="H56" s="1">
        <v>0</v>
      </c>
      <c r="I56" s="3">
        <v>0</v>
      </c>
      <c r="J56" s="3">
        <v>3</v>
      </c>
      <c r="K56" s="3">
        <v>0</v>
      </c>
      <c r="L56" s="3">
        <v>0</v>
      </c>
      <c r="M56" s="3"/>
      <c r="N56" s="3">
        <v>0</v>
      </c>
      <c r="O56" s="3">
        <v>1</v>
      </c>
      <c r="P56" s="3">
        <v>0</v>
      </c>
      <c r="Q56" s="3"/>
      <c r="R56" s="3">
        <v>1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16">
        <v>1</v>
      </c>
      <c r="Z56" s="3">
        <v>2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</v>
      </c>
      <c r="AH56" s="3">
        <v>22.5</v>
      </c>
      <c r="AI56" s="4">
        <v>2.14</v>
      </c>
      <c r="AJ56" s="3">
        <v>95</v>
      </c>
      <c r="AK56" s="3">
        <v>66</v>
      </c>
      <c r="AL56" s="5">
        <f t="shared" si="32"/>
        <v>75.666666666666671</v>
      </c>
      <c r="AM56" s="3">
        <v>78</v>
      </c>
      <c r="AN56" s="3">
        <v>2</v>
      </c>
      <c r="AO56" s="3">
        <v>13</v>
      </c>
      <c r="AP56" s="3">
        <v>50</v>
      </c>
      <c r="AQ56" s="3">
        <v>25</v>
      </c>
      <c r="AR56" s="3">
        <v>33</v>
      </c>
      <c r="AS56" s="1">
        <f t="shared" si="18"/>
        <v>25</v>
      </c>
      <c r="AT56" s="7">
        <f t="shared" si="19"/>
        <v>1.9230769230769231</v>
      </c>
      <c r="AU56" s="3">
        <v>28</v>
      </c>
      <c r="AV56" s="4">
        <v>3.1457999999999999</v>
      </c>
      <c r="AW56" s="3">
        <v>1.47</v>
      </c>
      <c r="AX56" s="19">
        <f t="shared" si="33"/>
        <v>0.24662971175166298</v>
      </c>
      <c r="AY56" s="7">
        <f t="shared" si="20"/>
        <v>1.589420815054994</v>
      </c>
      <c r="AZ56" s="7">
        <f t="shared" si="21"/>
        <v>272.108843537415</v>
      </c>
      <c r="BA56" s="7">
        <f t="shared" si="34"/>
        <v>3410.4308390022679</v>
      </c>
      <c r="BB56" s="7">
        <f t="shared" si="22"/>
        <v>40.330769230769235</v>
      </c>
      <c r="BC56" s="7">
        <f t="shared" si="23"/>
        <v>18.846153846153847</v>
      </c>
      <c r="BD56" s="7">
        <f t="shared" si="35"/>
        <v>12.217333333333334</v>
      </c>
      <c r="BE56" s="7">
        <f t="shared" si="24"/>
        <v>5.1261538461538461</v>
      </c>
      <c r="BF56" s="19"/>
      <c r="BG56" s="19">
        <f t="shared" si="25"/>
        <v>0.81823383559031082</v>
      </c>
      <c r="BH56" s="19">
        <f t="shared" si="26"/>
        <v>1.2397482357428951</v>
      </c>
      <c r="BI56" s="19">
        <f t="shared" si="27"/>
        <v>1.6132307692307695</v>
      </c>
      <c r="BJ56" s="19">
        <f t="shared" si="28"/>
        <v>0.4642857142857143</v>
      </c>
      <c r="BK56" s="19"/>
      <c r="BL56" s="5">
        <v>0</v>
      </c>
      <c r="BM56" s="5"/>
      <c r="BN56" s="5"/>
      <c r="BO56" s="5"/>
      <c r="BP56" s="5"/>
      <c r="BQ56" s="3">
        <v>1</v>
      </c>
      <c r="BR56" s="9">
        <v>0</v>
      </c>
      <c r="BS56" s="15">
        <v>10</v>
      </c>
      <c r="BT56" s="3">
        <v>8.6999999999999993</v>
      </c>
      <c r="BU56" s="3">
        <v>7.9</v>
      </c>
      <c r="BV56" s="3">
        <v>0.93</v>
      </c>
      <c r="BW56" s="16">
        <v>4.7</v>
      </c>
      <c r="BY56" s="16">
        <v>1</v>
      </c>
      <c r="BZ56" s="9">
        <v>0</v>
      </c>
      <c r="CA56" s="3">
        <v>136</v>
      </c>
      <c r="CB56" s="3">
        <v>17</v>
      </c>
      <c r="CC56" s="4">
        <v>1</v>
      </c>
      <c r="CD56" s="29">
        <v>90</v>
      </c>
      <c r="CE56" s="8"/>
      <c r="CF56" s="8"/>
      <c r="CG56" s="3">
        <v>1932</v>
      </c>
      <c r="CH56" s="3">
        <v>1</v>
      </c>
      <c r="CI56" s="3">
        <v>2</v>
      </c>
      <c r="CJ56" s="12">
        <v>1465.0980392156862</v>
      </c>
      <c r="CK56" s="19">
        <f t="shared" si="29"/>
        <v>7.2896774401783988</v>
      </c>
      <c r="CL56" s="5">
        <v>1424.1356669546039</v>
      </c>
      <c r="CM56" s="19">
        <f t="shared" si="31"/>
        <v>7.2613203591716413</v>
      </c>
      <c r="CO56" s="41">
        <v>40352</v>
      </c>
      <c r="CP56" s="41"/>
      <c r="CQ56" s="41"/>
      <c r="CR56" s="41"/>
      <c r="CS56" s="20"/>
      <c r="CT56" s="36">
        <v>44272</v>
      </c>
      <c r="CU56" s="36">
        <v>40986</v>
      </c>
      <c r="CV56" s="1">
        <f t="shared" si="30"/>
        <v>634</v>
      </c>
      <c r="CW56" s="3">
        <v>1</v>
      </c>
      <c r="CX56" s="36">
        <v>40986</v>
      </c>
      <c r="CY56" s="20">
        <f>(CX56-CO56)</f>
        <v>634</v>
      </c>
      <c r="CZ56" s="20">
        <v>1</v>
      </c>
      <c r="DA56" s="20">
        <v>634</v>
      </c>
      <c r="DB56" s="3">
        <v>0</v>
      </c>
      <c r="DC56" s="3" t="s">
        <v>144</v>
      </c>
    </row>
    <row r="57" spans="1:116" s="10" customFormat="1" x14ac:dyDescent="0.25">
      <c r="A57" s="2">
        <v>2013</v>
      </c>
      <c r="B57" s="3">
        <v>60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0</v>
      </c>
      <c r="J57" s="3">
        <v>4</v>
      </c>
      <c r="K57" s="3">
        <v>1</v>
      </c>
      <c r="L57" s="3">
        <v>1</v>
      </c>
      <c r="M57" s="3"/>
      <c r="N57" s="3">
        <v>1</v>
      </c>
      <c r="O57" s="3">
        <v>1</v>
      </c>
      <c r="P57" s="3">
        <v>1</v>
      </c>
      <c r="Q57" s="3"/>
      <c r="R57" s="3">
        <v>1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1</v>
      </c>
      <c r="Z57" s="3">
        <v>1</v>
      </c>
      <c r="AA57" s="3">
        <v>1</v>
      </c>
      <c r="AB57" s="3">
        <v>0</v>
      </c>
      <c r="AC57" s="3">
        <v>1</v>
      </c>
      <c r="AD57" s="3">
        <v>1</v>
      </c>
      <c r="AE57" s="3">
        <v>0</v>
      </c>
      <c r="AF57" s="3">
        <v>0</v>
      </c>
      <c r="AG57" s="3">
        <v>0</v>
      </c>
      <c r="AH57" s="3">
        <v>37.6</v>
      </c>
      <c r="AI57" s="4">
        <v>1.79</v>
      </c>
      <c r="AJ57" s="3">
        <v>85</v>
      </c>
      <c r="AK57" s="3">
        <v>60</v>
      </c>
      <c r="AL57" s="5">
        <f t="shared" si="32"/>
        <v>68.333333333333329</v>
      </c>
      <c r="AM57" s="3">
        <v>75</v>
      </c>
      <c r="AN57" s="3">
        <v>2</v>
      </c>
      <c r="AO57" s="3">
        <v>16</v>
      </c>
      <c r="AP57" s="3">
        <v>58</v>
      </c>
      <c r="AQ57" s="3">
        <v>29</v>
      </c>
      <c r="AR57" s="3">
        <v>39</v>
      </c>
      <c r="AS57" s="3">
        <f t="shared" si="18"/>
        <v>29</v>
      </c>
      <c r="AT57" s="7">
        <f t="shared" si="19"/>
        <v>1.8125</v>
      </c>
      <c r="AU57" s="3">
        <v>30</v>
      </c>
      <c r="AV57" s="4">
        <v>3.0251000000000001</v>
      </c>
      <c r="AW57" s="3">
        <v>1.69</v>
      </c>
      <c r="AX57" s="19">
        <f t="shared" si="33"/>
        <v>0.25606060606060604</v>
      </c>
      <c r="AY57" s="7">
        <f t="shared" si="20"/>
        <v>2.9751082608839376</v>
      </c>
      <c r="AZ57" s="7">
        <f t="shared" si="21"/>
        <v>426.03550295857991</v>
      </c>
      <c r="BA57" s="7">
        <f t="shared" si="34"/>
        <v>2477.3175542406307</v>
      </c>
      <c r="BB57" s="7">
        <f t="shared" si="22"/>
        <v>40.334666666666671</v>
      </c>
      <c r="BC57" s="7">
        <f t="shared" si="23"/>
        <v>22.533333333333335</v>
      </c>
      <c r="BD57" s="7">
        <f t="shared" si="35"/>
        <v>11.747377777777777</v>
      </c>
      <c r="BE57" s="7">
        <f t="shared" si="24"/>
        <v>7.048426666666666</v>
      </c>
      <c r="BF57" s="19"/>
      <c r="BG57" s="19">
        <f t="shared" si="25"/>
        <v>0.96691018478727964</v>
      </c>
      <c r="BH57" s="19">
        <f t="shared" si="26"/>
        <v>1.4379689927605697</v>
      </c>
      <c r="BI57" s="19">
        <f t="shared" si="27"/>
        <v>1.3908505747126438</v>
      </c>
      <c r="BJ57" s="19">
        <f t="shared" si="28"/>
        <v>0.53333333333333333</v>
      </c>
      <c r="BK57" s="19"/>
      <c r="BL57" s="5">
        <v>0</v>
      </c>
      <c r="BM57" s="5"/>
      <c r="BN57" s="5"/>
      <c r="BO57" s="5"/>
      <c r="BP57" s="5"/>
      <c r="BQ57" s="3">
        <v>1</v>
      </c>
      <c r="BR57" s="3">
        <v>0</v>
      </c>
      <c r="BS57" s="3">
        <v>20</v>
      </c>
      <c r="BT57" s="3">
        <v>7</v>
      </c>
      <c r="BU57" s="3">
        <v>6.7</v>
      </c>
      <c r="BV57" s="3">
        <v>1.3</v>
      </c>
      <c r="BW57" s="3"/>
      <c r="BY57" s="3">
        <v>1</v>
      </c>
      <c r="BZ57" s="3">
        <v>1</v>
      </c>
      <c r="CA57" s="3">
        <v>139</v>
      </c>
      <c r="CB57" s="3">
        <v>56</v>
      </c>
      <c r="CC57" s="4">
        <v>1.8</v>
      </c>
      <c r="CD57" s="28">
        <v>47</v>
      </c>
      <c r="CE57" s="8"/>
      <c r="CF57" s="8"/>
      <c r="CG57" s="3">
        <v>10322</v>
      </c>
      <c r="CH57" s="3">
        <v>1</v>
      </c>
      <c r="CI57" s="3">
        <v>3</v>
      </c>
      <c r="CJ57" s="12">
        <v>1468.8888888888889</v>
      </c>
      <c r="CK57" s="19">
        <f t="shared" si="29"/>
        <v>7.292261536069458</v>
      </c>
      <c r="CL57" s="5">
        <v>7069.3969057780678</v>
      </c>
      <c r="CM57" s="19">
        <f t="shared" si="31"/>
        <v>8.8635304519675131</v>
      </c>
      <c r="CO57" s="41">
        <v>40262</v>
      </c>
      <c r="CP57" s="41"/>
      <c r="CQ57" s="41"/>
      <c r="CR57" s="41">
        <v>40272</v>
      </c>
      <c r="CS57" s="43">
        <f>(CR57-CO57)</f>
        <v>10</v>
      </c>
      <c r="CT57" s="36">
        <v>44272</v>
      </c>
      <c r="CU57" s="36">
        <v>42707</v>
      </c>
      <c r="CV57" s="1">
        <f t="shared" si="30"/>
        <v>2445</v>
      </c>
      <c r="CW57" s="3">
        <v>1</v>
      </c>
      <c r="CX57" s="36">
        <v>42707</v>
      </c>
      <c r="CY57" s="20">
        <f>(CX57-CO57)</f>
        <v>2445</v>
      </c>
      <c r="CZ57" s="20">
        <v>1</v>
      </c>
      <c r="DA57" s="20">
        <v>10</v>
      </c>
      <c r="DB57" s="3">
        <v>0</v>
      </c>
      <c r="DC57" s="3"/>
    </row>
    <row r="58" spans="1:116" s="10" customFormat="1" x14ac:dyDescent="0.25">
      <c r="A58" s="25">
        <v>1075</v>
      </c>
      <c r="B58" s="1">
        <v>67</v>
      </c>
      <c r="C58" s="1">
        <v>2</v>
      </c>
      <c r="D58" s="1">
        <v>1</v>
      </c>
      <c r="E58" s="1">
        <v>1</v>
      </c>
      <c r="F58" s="1">
        <v>1</v>
      </c>
      <c r="G58" s="1">
        <v>1</v>
      </c>
      <c r="H58" s="1">
        <v>0</v>
      </c>
      <c r="I58" s="1">
        <v>1</v>
      </c>
      <c r="J58" s="1">
        <v>3</v>
      </c>
      <c r="K58" s="1">
        <v>1</v>
      </c>
      <c r="L58" s="1">
        <v>1</v>
      </c>
      <c r="M58" s="1">
        <v>1</v>
      </c>
      <c r="N58" s="1">
        <v>1</v>
      </c>
      <c r="O58" s="1">
        <v>0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1</v>
      </c>
      <c r="AC58" s="1">
        <v>1</v>
      </c>
      <c r="AD58" s="1">
        <v>0</v>
      </c>
      <c r="AE58" s="1">
        <v>1</v>
      </c>
      <c r="AF58" s="1">
        <v>0</v>
      </c>
      <c r="AG58" s="1">
        <v>0</v>
      </c>
      <c r="AH58" s="1">
        <v>28.42</v>
      </c>
      <c r="AI58" s="1">
        <v>1.45</v>
      </c>
      <c r="AJ58" s="1">
        <v>130</v>
      </c>
      <c r="AK58" s="1">
        <v>60</v>
      </c>
      <c r="AL58" s="5">
        <f t="shared" si="32"/>
        <v>83.333333333333329</v>
      </c>
      <c r="AM58" s="1">
        <v>73</v>
      </c>
      <c r="AN58" s="1">
        <v>1</v>
      </c>
      <c r="AO58" s="1">
        <v>10</v>
      </c>
      <c r="AP58" s="1">
        <v>51</v>
      </c>
      <c r="AQ58" s="1">
        <v>24</v>
      </c>
      <c r="AR58" s="1">
        <v>39</v>
      </c>
      <c r="AS58" s="1">
        <f t="shared" si="18"/>
        <v>27</v>
      </c>
      <c r="AT58" s="7">
        <f t="shared" si="19"/>
        <v>2.7</v>
      </c>
      <c r="AU58" s="1">
        <v>22</v>
      </c>
      <c r="AV58" s="19">
        <v>3.4</v>
      </c>
      <c r="AW58" s="1">
        <v>2.34</v>
      </c>
      <c r="AX58" s="19">
        <f t="shared" si="33"/>
        <v>0.4323725055432372</v>
      </c>
      <c r="AY58" s="7">
        <f t="shared" si="20"/>
        <v>5</v>
      </c>
      <c r="AZ58" s="7">
        <f t="shared" si="21"/>
        <v>581.19658119658118</v>
      </c>
      <c r="BA58" s="7">
        <f t="shared" si="34"/>
        <v>2507.1225071225072</v>
      </c>
      <c r="BB58" s="7">
        <f t="shared" si="22"/>
        <v>46.575342465753423</v>
      </c>
      <c r="BC58" s="7">
        <f t="shared" si="23"/>
        <v>32.054794520547944</v>
      </c>
      <c r="BD58" s="7">
        <f t="shared" si="35"/>
        <v>26.737972602739724</v>
      </c>
      <c r="BE58" s="7">
        <f t="shared" si="24"/>
        <v>12.642410958904108</v>
      </c>
      <c r="BF58" s="19">
        <v>3.1132352941176471</v>
      </c>
      <c r="BG58" s="19">
        <f t="shared" si="25"/>
        <v>0.83735294117647063</v>
      </c>
      <c r="BH58" s="19">
        <f t="shared" si="26"/>
        <v>1.095</v>
      </c>
      <c r="BI58" s="19">
        <f t="shared" si="27"/>
        <v>1.7250126839167934</v>
      </c>
      <c r="BJ58" s="19">
        <f t="shared" si="28"/>
        <v>0.45454545454545453</v>
      </c>
      <c r="BK58" s="19"/>
      <c r="BL58" s="20">
        <v>1</v>
      </c>
      <c r="BM58" s="1">
        <v>27</v>
      </c>
      <c r="BN58" s="20"/>
      <c r="BO58" s="1">
        <v>1</v>
      </c>
      <c r="BP58" s="1">
        <v>0</v>
      </c>
      <c r="BQ58" s="1">
        <v>1</v>
      </c>
      <c r="BR58" s="1">
        <v>0</v>
      </c>
      <c r="BS58" s="1">
        <v>22.5</v>
      </c>
      <c r="BT58" s="1"/>
      <c r="BU58" s="1"/>
      <c r="BV58" s="1"/>
      <c r="BW58" s="1"/>
      <c r="BX58" s="1"/>
      <c r="BY58" s="1"/>
      <c r="BZ58" s="1"/>
      <c r="CA58" s="25">
        <v>135</v>
      </c>
      <c r="CB58" s="25">
        <v>28</v>
      </c>
      <c r="CC58" s="44">
        <v>1.23</v>
      </c>
      <c r="CD58" s="27">
        <v>45</v>
      </c>
      <c r="CE58" s="1">
        <v>42</v>
      </c>
      <c r="CF58" s="1">
        <v>0</v>
      </c>
      <c r="CG58" s="1"/>
      <c r="CH58" s="1"/>
      <c r="CI58" s="1">
        <v>1</v>
      </c>
      <c r="CJ58" s="20">
        <v>1491.492393</v>
      </c>
      <c r="CK58" s="19">
        <f t="shared" si="29"/>
        <v>7.3075325037071339</v>
      </c>
      <c r="CL58" s="20">
        <v>187.0216633</v>
      </c>
      <c r="CM58" s="19">
        <f t="shared" si="31"/>
        <v>5.2312244566689605</v>
      </c>
      <c r="CN58" s="22"/>
      <c r="CO58" s="36">
        <v>43427</v>
      </c>
      <c r="CP58" s="36"/>
      <c r="CQ58" s="36"/>
      <c r="CR58" s="36"/>
      <c r="CS58" s="20"/>
      <c r="CT58" s="36">
        <v>44274</v>
      </c>
      <c r="CU58" s="36">
        <v>44273</v>
      </c>
      <c r="CV58" s="1">
        <f t="shared" si="30"/>
        <v>846</v>
      </c>
      <c r="CW58" s="1">
        <v>0</v>
      </c>
      <c r="CX58" s="1"/>
      <c r="CY58" s="1"/>
      <c r="CZ58" s="1">
        <v>0</v>
      </c>
      <c r="DA58" s="1">
        <v>846</v>
      </c>
      <c r="DB58" s="3">
        <v>0</v>
      </c>
      <c r="DC58"/>
      <c r="DD58"/>
      <c r="DE58"/>
      <c r="DF58"/>
      <c r="DG58"/>
      <c r="DH58"/>
      <c r="DI58"/>
      <c r="DJ58"/>
      <c r="DK58"/>
      <c r="DL58"/>
    </row>
    <row r="59" spans="1:116" s="10" customFormat="1" x14ac:dyDescent="0.25">
      <c r="A59" s="25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5"/>
      <c r="AM59" s="1"/>
      <c r="AN59" s="1"/>
      <c r="AO59" s="1"/>
      <c r="AP59" s="1"/>
      <c r="AQ59" s="1"/>
      <c r="AR59" s="1"/>
      <c r="AS59" s="1"/>
      <c r="AT59" s="7"/>
      <c r="AU59" s="1"/>
      <c r="AV59" s="19"/>
      <c r="AW59" s="1"/>
      <c r="AX59" s="19"/>
      <c r="AY59" s="7"/>
      <c r="AZ59" s="7"/>
      <c r="BA59" s="7"/>
      <c r="BB59" s="7"/>
      <c r="BC59" s="7"/>
      <c r="BD59" s="7"/>
      <c r="BE59" s="7"/>
      <c r="BF59" s="19"/>
      <c r="BG59" s="19"/>
      <c r="BH59" s="19"/>
      <c r="BI59" s="19"/>
      <c r="BJ59" s="19"/>
      <c r="BK59" s="19"/>
      <c r="BL59" s="20"/>
      <c r="BM59" s="1"/>
      <c r="BN59" s="20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25"/>
      <c r="CB59" s="25"/>
      <c r="CC59" s="44"/>
      <c r="CD59" s="27"/>
      <c r="CE59" s="1"/>
      <c r="CF59" s="1"/>
      <c r="CG59" s="1"/>
      <c r="CH59" s="1"/>
      <c r="CI59" s="1"/>
      <c r="CJ59" s="20"/>
      <c r="CK59" s="19"/>
      <c r="CL59" s="20"/>
      <c r="CM59" s="19"/>
      <c r="CN59" s="22"/>
      <c r="CO59" s="36"/>
      <c r="CP59" s="36"/>
      <c r="CQ59" s="36"/>
      <c r="CR59" s="36"/>
      <c r="CS59" s="20"/>
      <c r="CT59" s="36"/>
      <c r="CU59" s="36"/>
      <c r="CV59" s="1"/>
      <c r="CW59" s="1"/>
      <c r="CX59" s="1"/>
      <c r="CY59" s="1"/>
      <c r="CZ59" s="1"/>
      <c r="DA59" s="1"/>
      <c r="DB59" s="3"/>
      <c r="DC59"/>
      <c r="DD59"/>
      <c r="DE59"/>
      <c r="DF59"/>
      <c r="DG59"/>
      <c r="DH59"/>
      <c r="DI59"/>
      <c r="DJ59"/>
      <c r="DK59"/>
      <c r="DL59"/>
    </row>
    <row r="60" spans="1:116" s="10" customFormat="1" x14ac:dyDescent="0.25">
      <c r="A60" s="2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>
        <f>COUNT(U2:U58)</f>
        <v>57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5"/>
      <c r="AM60" s="1"/>
      <c r="AN60" s="1"/>
      <c r="AO60" s="1"/>
      <c r="AP60" s="1"/>
      <c r="AQ60" s="1"/>
      <c r="AR60" s="1"/>
      <c r="AS60" s="1"/>
      <c r="AT60" s="7"/>
      <c r="AU60" s="1"/>
      <c r="AV60" s="19"/>
      <c r="AW60" s="1"/>
      <c r="AX60" s="19"/>
      <c r="AY60" s="7"/>
      <c r="AZ60" s="7"/>
      <c r="BA60" s="7"/>
      <c r="BB60" s="7"/>
      <c r="BC60" s="7"/>
      <c r="BD60" s="7"/>
      <c r="BE60" s="7"/>
      <c r="BF60" s="19"/>
      <c r="BG60" s="19"/>
      <c r="BH60" s="19"/>
      <c r="BI60" s="19"/>
      <c r="BJ60" s="19"/>
      <c r="BK60" s="19"/>
      <c r="BL60" s="20"/>
      <c r="BM60" s="1"/>
      <c r="BN60" s="20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25"/>
      <c r="CB60" s="25"/>
      <c r="CC60" s="44"/>
      <c r="CD60" s="27">
        <f>MEDIAN(CD2:CD58)</f>
        <v>56</v>
      </c>
      <c r="CE60" s="1"/>
      <c r="CF60" s="1"/>
      <c r="CG60" s="1"/>
      <c r="CH60" s="1"/>
      <c r="CI60" s="1"/>
      <c r="CJ60" s="20"/>
      <c r="CK60" s="19"/>
      <c r="CL60" s="20"/>
      <c r="CM60" s="19"/>
      <c r="CN60" s="22"/>
      <c r="CO60" s="36"/>
      <c r="CP60" s="36"/>
      <c r="CQ60" s="36"/>
      <c r="CR60" s="36"/>
      <c r="CS60" s="20"/>
      <c r="CT60" s="36"/>
      <c r="CU60" s="36"/>
      <c r="CV60" s="1"/>
      <c r="CW60" s="1">
        <f>SUM(CW2:CW58)</f>
        <v>21</v>
      </c>
      <c r="CX60" s="1"/>
      <c r="CY60" s="1"/>
      <c r="CZ60" s="1">
        <f>SUM(CZ2:CZ58)</f>
        <v>24</v>
      </c>
      <c r="DA60" s="1"/>
      <c r="DB60" s="3"/>
      <c r="DC60"/>
      <c r="DD60"/>
      <c r="DE60"/>
      <c r="DF60"/>
      <c r="DG60"/>
      <c r="DH60"/>
      <c r="DI60"/>
      <c r="DJ60"/>
      <c r="DK60"/>
      <c r="DL60"/>
    </row>
    <row r="61" spans="1:116" s="10" customFormat="1" x14ac:dyDescent="0.25">
      <c r="A61" s="25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>
        <f>SUM(U2:U58)</f>
        <v>3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5"/>
      <c r="AM61" s="1"/>
      <c r="AN61" s="1"/>
      <c r="AO61" s="1"/>
      <c r="AP61" s="1"/>
      <c r="AQ61" s="1"/>
      <c r="AR61" s="1"/>
      <c r="AS61" s="1"/>
      <c r="AT61" s="7"/>
      <c r="AU61" s="1"/>
      <c r="AV61" s="19"/>
      <c r="AW61" s="1"/>
      <c r="AX61" s="19"/>
      <c r="AY61" s="7"/>
      <c r="AZ61" s="7"/>
      <c r="BA61" s="7"/>
      <c r="BB61" s="7"/>
      <c r="BC61" s="7"/>
      <c r="BD61" s="7"/>
      <c r="BE61" s="7"/>
      <c r="BF61" s="19"/>
      <c r="BG61" s="19"/>
      <c r="BH61" s="19"/>
      <c r="BI61" s="19"/>
      <c r="BJ61" s="19"/>
      <c r="BK61" s="19"/>
      <c r="BL61" s="20"/>
      <c r="BM61" s="1"/>
      <c r="BN61" s="20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25"/>
      <c r="CB61" s="25"/>
      <c r="CC61" s="44"/>
      <c r="CD61" s="27"/>
      <c r="CE61" s="1"/>
      <c r="CF61" s="1"/>
      <c r="CG61" s="1"/>
      <c r="CH61" s="1"/>
      <c r="CI61" s="1"/>
      <c r="CJ61" s="20"/>
      <c r="CK61" s="19"/>
      <c r="CL61" s="20"/>
      <c r="CM61" s="19"/>
      <c r="CN61" s="22"/>
      <c r="CO61" s="36"/>
      <c r="CP61" s="36"/>
      <c r="CQ61" s="36"/>
      <c r="CR61" s="36"/>
      <c r="CS61" s="20"/>
      <c r="CT61" s="36"/>
      <c r="CU61" s="36"/>
      <c r="CV61" s="1"/>
      <c r="CW61" s="1">
        <f>COUNT(CW2:CW58)</f>
        <v>57</v>
      </c>
      <c r="CX61" s="1"/>
      <c r="CY61" s="1"/>
      <c r="CZ61" s="1">
        <f>COUNT(CZ2:CZ58)</f>
        <v>57</v>
      </c>
      <c r="DA61" s="1"/>
      <c r="DB61" s="3"/>
      <c r="DC61"/>
      <c r="DD61"/>
      <c r="DE61"/>
      <c r="DF61"/>
      <c r="DG61"/>
      <c r="DH61"/>
      <c r="DI61"/>
      <c r="DJ61"/>
      <c r="DK61"/>
      <c r="DL61"/>
    </row>
    <row r="62" spans="1:116" s="10" customFormat="1" x14ac:dyDescent="0.25">
      <c r="A62" s="25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7">
        <f>(U61/U60*100)</f>
        <v>5.2631578947368416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5"/>
      <c r="AM62" s="1"/>
      <c r="AN62" s="1"/>
      <c r="AO62" s="1"/>
      <c r="AP62" s="1"/>
      <c r="AQ62" s="1"/>
      <c r="AR62" s="1"/>
      <c r="AS62" s="1"/>
      <c r="AT62" s="7"/>
      <c r="AU62" s="1"/>
      <c r="AV62" s="19"/>
      <c r="AW62" s="1"/>
      <c r="AX62" s="19"/>
      <c r="AY62" s="7"/>
      <c r="AZ62" s="7"/>
      <c r="BA62" s="7"/>
      <c r="BB62" s="7"/>
      <c r="BC62" s="7"/>
      <c r="BD62" s="7"/>
      <c r="BE62" s="7"/>
      <c r="BF62" s="19"/>
      <c r="BG62" s="19"/>
      <c r="BH62" s="19"/>
      <c r="BI62" s="19"/>
      <c r="BJ62" s="19"/>
      <c r="BK62" s="19"/>
      <c r="BL62" s="20"/>
      <c r="BM62" s="1"/>
      <c r="BN62" s="20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25"/>
      <c r="CB62" s="25"/>
      <c r="CC62" s="44"/>
      <c r="CD62" s="27"/>
      <c r="CE62" s="1"/>
      <c r="CF62" s="1"/>
      <c r="CG62" s="1"/>
      <c r="CH62" s="1"/>
      <c r="CI62" s="1"/>
      <c r="CJ62" s="20"/>
      <c r="CK62" s="19"/>
      <c r="CL62" s="20"/>
      <c r="CM62" s="19"/>
      <c r="CN62" s="22"/>
      <c r="CO62" s="36"/>
      <c r="CP62" s="36"/>
      <c r="CQ62" s="36"/>
      <c r="CR62" s="36"/>
      <c r="CS62" s="20"/>
      <c r="CT62" s="36"/>
      <c r="CU62" s="36"/>
      <c r="CV62" s="1"/>
      <c r="CW62" s="21">
        <f>(CW60/CW61)</f>
        <v>0.36842105263157893</v>
      </c>
      <c r="CX62" s="1"/>
      <c r="CY62" s="1"/>
      <c r="CZ62" s="19">
        <f>(CZ60/CZ61)</f>
        <v>0.42105263157894735</v>
      </c>
      <c r="DA62" s="1"/>
      <c r="DB62" s="3"/>
      <c r="DC62"/>
      <c r="DD62"/>
      <c r="DE62"/>
      <c r="DF62"/>
      <c r="DG62"/>
      <c r="DH62"/>
      <c r="DI62"/>
      <c r="DJ62"/>
      <c r="DK62"/>
      <c r="DL62"/>
    </row>
    <row r="63" spans="1:116" s="10" customFormat="1" x14ac:dyDescent="0.25">
      <c r="A63" s="25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5"/>
      <c r="AM63" s="1"/>
      <c r="AN63" s="1"/>
      <c r="AO63" s="1"/>
      <c r="AP63" s="1"/>
      <c r="AQ63" s="1"/>
      <c r="AR63" s="1"/>
      <c r="AS63" s="1"/>
      <c r="AT63" s="7"/>
      <c r="AU63" s="1"/>
      <c r="AV63" s="19"/>
      <c r="AW63" s="1"/>
      <c r="AX63" s="19"/>
      <c r="AY63" s="7"/>
      <c r="AZ63" s="7"/>
      <c r="BA63" s="7"/>
      <c r="BB63" s="7"/>
      <c r="BC63" s="7"/>
      <c r="BD63" s="7"/>
      <c r="BE63" s="7"/>
      <c r="BF63" s="19"/>
      <c r="BG63" s="19"/>
      <c r="BH63" s="19"/>
      <c r="BI63" s="19"/>
      <c r="BJ63" s="19"/>
      <c r="BK63" s="19"/>
      <c r="BL63" s="20"/>
      <c r="BM63" s="1"/>
      <c r="BN63" s="20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25"/>
      <c r="CB63" s="25"/>
      <c r="CC63" s="44"/>
      <c r="CD63" s="27"/>
      <c r="CE63" s="1"/>
      <c r="CF63" s="1"/>
      <c r="CG63" s="1"/>
      <c r="CH63" s="1"/>
      <c r="CI63" s="1"/>
      <c r="CJ63" s="20"/>
      <c r="CK63" s="19"/>
      <c r="CL63" s="20"/>
      <c r="CM63" s="19"/>
      <c r="CN63" s="22"/>
      <c r="CO63" s="36"/>
      <c r="CP63" s="36"/>
      <c r="CQ63" s="36"/>
      <c r="CR63" s="36"/>
      <c r="CS63" s="20"/>
      <c r="CT63" s="36"/>
      <c r="CU63" s="36"/>
      <c r="CV63" s="1"/>
      <c r="CW63" s="1"/>
      <c r="CX63" s="1"/>
      <c r="CY63" s="1"/>
      <c r="CZ63" s="1"/>
      <c r="DA63" s="1"/>
      <c r="DB63" s="3"/>
      <c r="DC63"/>
      <c r="DD63"/>
      <c r="DE63"/>
      <c r="DF63"/>
      <c r="DG63"/>
      <c r="DH63"/>
      <c r="DI63"/>
      <c r="DJ63"/>
      <c r="DK63"/>
      <c r="DL63"/>
    </row>
    <row r="64" spans="1:116" s="10" customFormat="1" x14ac:dyDescent="0.25">
      <c r="A64" s="25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5"/>
      <c r="AM64" s="1"/>
      <c r="AN64" s="1"/>
      <c r="AO64" s="1"/>
      <c r="AP64" s="1"/>
      <c r="AQ64" s="1"/>
      <c r="AR64" s="1"/>
      <c r="AS64" s="1"/>
      <c r="AT64" s="7"/>
      <c r="AU64" s="1"/>
      <c r="AV64" s="19"/>
      <c r="AW64" s="1"/>
      <c r="AX64" s="19"/>
      <c r="AY64" s="7"/>
      <c r="AZ64" s="7"/>
      <c r="BA64" s="7"/>
      <c r="BB64" s="7"/>
      <c r="BC64" s="7"/>
      <c r="BD64" s="7"/>
      <c r="BE64" s="7"/>
      <c r="BF64" s="19"/>
      <c r="BG64" s="19"/>
      <c r="BH64" s="19"/>
      <c r="BI64" s="19"/>
      <c r="BJ64" s="19"/>
      <c r="BK64" s="19"/>
      <c r="BL64" s="20"/>
      <c r="BM64" s="1"/>
      <c r="BN64" s="20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25"/>
      <c r="CB64" s="25"/>
      <c r="CC64" s="44"/>
      <c r="CD64" s="27"/>
      <c r="CE64" s="1"/>
      <c r="CF64" s="1"/>
      <c r="CG64" s="1"/>
      <c r="CH64" s="1"/>
      <c r="CI64" s="1"/>
      <c r="CJ64" s="20"/>
      <c r="CK64" s="19"/>
      <c r="CL64" s="20"/>
      <c r="CM64" s="19"/>
      <c r="CN64" s="22"/>
      <c r="CO64" s="36"/>
      <c r="CP64" s="36"/>
      <c r="CQ64" s="36"/>
      <c r="CR64" s="36"/>
      <c r="CS64" s="20"/>
      <c r="CT64" s="36"/>
      <c r="CU64" s="36"/>
      <c r="CV64" s="1"/>
      <c r="CW64" s="1"/>
      <c r="CX64" s="1"/>
      <c r="CY64" s="1"/>
      <c r="CZ64" s="1"/>
      <c r="DA64" s="1"/>
      <c r="DB64" s="3"/>
      <c r="DC64"/>
      <c r="DD64"/>
      <c r="DE64"/>
      <c r="DF64"/>
      <c r="DG64"/>
      <c r="DH64"/>
      <c r="DI64"/>
      <c r="DJ64"/>
      <c r="DK64"/>
      <c r="DL64"/>
    </row>
    <row r="65" spans="1:116" s="10" customFormat="1" x14ac:dyDescent="0.25">
      <c r="A65" s="25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5"/>
      <c r="AM65" s="1"/>
      <c r="AN65" s="1"/>
      <c r="AO65" s="1"/>
      <c r="AP65" s="1"/>
      <c r="AQ65" s="1"/>
      <c r="AR65" s="1"/>
      <c r="AS65" s="1"/>
      <c r="AT65" s="7"/>
      <c r="AU65" s="1"/>
      <c r="AV65" s="19"/>
      <c r="AW65" s="1"/>
      <c r="AX65" s="19"/>
      <c r="AY65" s="7"/>
      <c r="AZ65" s="7"/>
      <c r="BA65" s="7"/>
      <c r="BB65" s="7"/>
      <c r="BC65" s="7"/>
      <c r="BD65" s="7"/>
      <c r="BE65" s="7"/>
      <c r="BF65" s="19"/>
      <c r="BG65" s="19"/>
      <c r="BH65" s="19"/>
      <c r="BI65" s="19"/>
      <c r="BJ65" s="19"/>
      <c r="BK65" s="19"/>
      <c r="BL65" s="20"/>
      <c r="BM65" s="1"/>
      <c r="BN65" s="20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25"/>
      <c r="CB65" s="25"/>
      <c r="CC65" s="44"/>
      <c r="CD65" s="27"/>
      <c r="CE65" s="1"/>
      <c r="CF65" s="1"/>
      <c r="CG65" s="1"/>
      <c r="CH65" s="1"/>
      <c r="CI65" s="1"/>
      <c r="CJ65" s="20"/>
      <c r="CK65" s="19"/>
      <c r="CL65" s="20"/>
      <c r="CM65" s="19"/>
      <c r="CN65" s="22"/>
      <c r="CO65" s="36"/>
      <c r="CP65" s="36"/>
      <c r="CQ65" s="36"/>
      <c r="CR65" s="36"/>
      <c r="CS65" s="20"/>
      <c r="CT65" s="36"/>
      <c r="CU65" s="36"/>
      <c r="CV65" s="1"/>
      <c r="CW65" s="1"/>
      <c r="CX65" s="1"/>
      <c r="CY65" s="1"/>
      <c r="CZ65" s="1"/>
      <c r="DA65" s="1"/>
      <c r="DB65" s="3"/>
      <c r="DC65"/>
      <c r="DD65"/>
      <c r="DE65"/>
      <c r="DF65"/>
      <c r="DG65"/>
      <c r="DH65"/>
      <c r="DI65"/>
      <c r="DJ65"/>
      <c r="DK65"/>
      <c r="DL65"/>
    </row>
    <row r="66" spans="1:116" s="10" customFormat="1" x14ac:dyDescent="0.25">
      <c r="A66" s="2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5"/>
      <c r="AM66" s="1"/>
      <c r="AN66" s="1"/>
      <c r="AO66" s="1"/>
      <c r="AP66" s="1"/>
      <c r="AQ66" s="1"/>
      <c r="AR66" s="1"/>
      <c r="AS66" s="1"/>
      <c r="AT66" s="7"/>
      <c r="AU66" s="1"/>
      <c r="AV66" s="19"/>
      <c r="AW66" s="1"/>
      <c r="AX66" s="19"/>
      <c r="AY66" s="7"/>
      <c r="AZ66" s="7"/>
      <c r="BA66" s="7"/>
      <c r="BB66" s="7"/>
      <c r="BC66" s="7"/>
      <c r="BD66" s="7"/>
      <c r="BE66" s="7"/>
      <c r="BF66" s="19"/>
      <c r="BG66" s="19"/>
      <c r="BH66" s="19"/>
      <c r="BI66" s="19"/>
      <c r="BJ66" s="19"/>
      <c r="BK66" s="19"/>
      <c r="BL66" s="20"/>
      <c r="BM66" s="1"/>
      <c r="BN66" s="20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25"/>
      <c r="CB66" s="25"/>
      <c r="CC66" s="44"/>
      <c r="CD66" s="27"/>
      <c r="CE66" s="1"/>
      <c r="CF66" s="1"/>
      <c r="CG66" s="1"/>
      <c r="CH66" s="1"/>
      <c r="CI66" s="1"/>
      <c r="CJ66" s="20"/>
      <c r="CK66" s="19"/>
      <c r="CL66" s="20"/>
      <c r="CM66" s="19"/>
      <c r="CN66" s="22"/>
      <c r="CO66" s="36"/>
      <c r="CP66" s="36"/>
      <c r="CQ66" s="36"/>
      <c r="CR66" s="36"/>
      <c r="CS66" s="20"/>
      <c r="CT66" s="36"/>
      <c r="CU66" s="36"/>
      <c r="CV66" s="1"/>
      <c r="CW66" s="1"/>
      <c r="CX66" s="1"/>
      <c r="CY66" s="1"/>
      <c r="CZ66" s="1"/>
      <c r="DA66" s="1"/>
      <c r="DB66" s="3"/>
      <c r="DC66"/>
      <c r="DD66"/>
      <c r="DE66"/>
      <c r="DF66"/>
      <c r="DG66"/>
      <c r="DH66"/>
      <c r="DI66"/>
      <c r="DJ66"/>
      <c r="DK66"/>
      <c r="DL66"/>
    </row>
    <row r="67" spans="1:116" s="10" customFormat="1" x14ac:dyDescent="0.25">
      <c r="A67" s="2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5"/>
      <c r="AM67" s="1"/>
      <c r="AN67" s="1"/>
      <c r="AO67" s="1"/>
      <c r="AP67" s="1"/>
      <c r="AQ67" s="1"/>
      <c r="AR67" s="1"/>
      <c r="AS67" s="1"/>
      <c r="AT67" s="7"/>
      <c r="AU67" s="1"/>
      <c r="AV67" s="19"/>
      <c r="AW67" s="1"/>
      <c r="AX67" s="19"/>
      <c r="AY67" s="7"/>
      <c r="AZ67" s="7"/>
      <c r="BA67" s="7"/>
      <c r="BB67" s="7"/>
      <c r="BC67" s="7"/>
      <c r="BD67" s="7"/>
      <c r="BE67" s="7"/>
      <c r="BF67" s="19"/>
      <c r="BG67" s="19"/>
      <c r="BH67" s="19"/>
      <c r="BI67" s="19"/>
      <c r="BJ67" s="19"/>
      <c r="BK67" s="19"/>
      <c r="BL67" s="20"/>
      <c r="BM67" s="1"/>
      <c r="BN67" s="20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25"/>
      <c r="CB67" s="25"/>
      <c r="CC67" s="44"/>
      <c r="CD67" s="27"/>
      <c r="CE67" s="1"/>
      <c r="CF67" s="1"/>
      <c r="CG67" s="1"/>
      <c r="CH67" s="1"/>
      <c r="CI67" s="1"/>
      <c r="CJ67" s="20"/>
      <c r="CK67" s="19"/>
      <c r="CL67" s="20"/>
      <c r="CM67" s="19"/>
      <c r="CN67" s="22"/>
      <c r="CO67" s="36"/>
      <c r="CP67" s="36"/>
      <c r="CQ67" s="36"/>
      <c r="CR67" s="36"/>
      <c r="CS67" s="20"/>
      <c r="CT67" s="36"/>
      <c r="CU67" s="36"/>
      <c r="CV67" s="1"/>
      <c r="CW67" s="1"/>
      <c r="CX67" s="1"/>
      <c r="CY67" s="1"/>
      <c r="CZ67" s="1"/>
      <c r="DA67" s="1"/>
      <c r="DB67" s="3"/>
      <c r="DC67"/>
      <c r="DD67"/>
      <c r="DE67"/>
      <c r="DF67"/>
      <c r="DG67"/>
      <c r="DH67"/>
      <c r="DI67"/>
      <c r="DJ67"/>
      <c r="DK67"/>
      <c r="DL67"/>
    </row>
    <row r="68" spans="1:116" s="10" customFormat="1" x14ac:dyDescent="0.25">
      <c r="A68" s="25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5"/>
      <c r="AM68" s="1"/>
      <c r="AN68" s="1"/>
      <c r="AO68" s="1"/>
      <c r="AP68" s="1"/>
      <c r="AQ68" s="1"/>
      <c r="AR68" s="1"/>
      <c r="AS68" s="1"/>
      <c r="AT68" s="7"/>
      <c r="AU68" s="1"/>
      <c r="AV68" s="19"/>
      <c r="AW68" s="1"/>
      <c r="AX68" s="19"/>
      <c r="AY68" s="7"/>
      <c r="AZ68" s="7"/>
      <c r="BA68" s="7"/>
      <c r="BB68" s="7"/>
      <c r="BC68" s="7"/>
      <c r="BD68" s="7"/>
      <c r="BE68" s="7"/>
      <c r="BF68" s="19"/>
      <c r="BG68" s="19"/>
      <c r="BH68" s="19"/>
      <c r="BI68" s="19"/>
      <c r="BJ68" s="19"/>
      <c r="BK68" s="19"/>
      <c r="BL68" s="20"/>
      <c r="BM68" s="1"/>
      <c r="BN68" s="20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25"/>
      <c r="CB68" s="25"/>
      <c r="CC68" s="44"/>
      <c r="CD68" s="27"/>
      <c r="CE68" s="1"/>
      <c r="CF68" s="1"/>
      <c r="CG68" s="1"/>
      <c r="CH68" s="1"/>
      <c r="CI68" s="1"/>
      <c r="CJ68" s="20"/>
      <c r="CK68" s="19"/>
      <c r="CL68" s="20"/>
      <c r="CM68" s="19"/>
      <c r="CN68" s="22"/>
      <c r="CO68" s="36"/>
      <c r="CP68" s="36"/>
      <c r="CQ68" s="36"/>
      <c r="CR68" s="36"/>
      <c r="CS68" s="20"/>
      <c r="CT68" s="36"/>
      <c r="CU68" s="36"/>
      <c r="CV68" s="1"/>
      <c r="CW68" s="1"/>
      <c r="CX68" s="1"/>
      <c r="CY68" s="1"/>
      <c r="CZ68" s="1"/>
      <c r="DA68" s="1"/>
      <c r="DB68" s="3"/>
      <c r="DC68"/>
      <c r="DD68"/>
      <c r="DE68"/>
      <c r="DF68"/>
      <c r="DG68"/>
      <c r="DH68"/>
      <c r="DI68"/>
      <c r="DJ68"/>
      <c r="DK68"/>
      <c r="DL68"/>
    </row>
    <row r="69" spans="1:116" s="10" customFormat="1" x14ac:dyDescent="0.25">
      <c r="A69" s="25">
        <v>1056</v>
      </c>
      <c r="B69" s="1">
        <v>73</v>
      </c>
      <c r="C69" s="1">
        <v>0</v>
      </c>
      <c r="D69" s="1">
        <v>1</v>
      </c>
      <c r="E69" s="1">
        <v>1</v>
      </c>
      <c r="F69" s="1">
        <v>2</v>
      </c>
      <c r="G69" s="1">
        <v>1</v>
      </c>
      <c r="H69" s="1">
        <v>0</v>
      </c>
      <c r="I69" s="1">
        <v>1</v>
      </c>
      <c r="J69" s="1">
        <v>2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1</v>
      </c>
      <c r="AB69" s="1">
        <v>0</v>
      </c>
      <c r="AC69" s="1">
        <v>1</v>
      </c>
      <c r="AD69" s="1">
        <v>0</v>
      </c>
      <c r="AE69" s="1">
        <v>1</v>
      </c>
      <c r="AF69" s="1">
        <v>0</v>
      </c>
      <c r="AG69" s="1">
        <v>2</v>
      </c>
      <c r="AH69" s="1">
        <v>32.799999999999997</v>
      </c>
      <c r="AI69" s="1">
        <v>1.89</v>
      </c>
      <c r="AJ69" s="1">
        <v>117</v>
      </c>
      <c r="AK69" s="1">
        <v>43</v>
      </c>
      <c r="AL69" s="5">
        <f t="shared" ref="AL69:AL87" si="36">(AJ69+2*AK69)/3</f>
        <v>67.666666666666671</v>
      </c>
      <c r="AM69" s="1">
        <v>72</v>
      </c>
      <c r="AN69" s="1">
        <v>1</v>
      </c>
      <c r="AO69" s="1">
        <v>3</v>
      </c>
      <c r="AP69" s="1">
        <v>33</v>
      </c>
      <c r="AQ69" s="1">
        <v>6</v>
      </c>
      <c r="AR69" s="1">
        <v>17</v>
      </c>
      <c r="AS69" s="1">
        <f t="shared" ref="AS69:AS87" si="37">(AP69-AQ69)</f>
        <v>27</v>
      </c>
      <c r="AT69" s="7">
        <f t="shared" ref="AT69:AT87" si="38">(AS69/AO69)</f>
        <v>9</v>
      </c>
      <c r="AU69" s="1">
        <v>7</v>
      </c>
      <c r="AV69" s="19">
        <v>5.0599999999999996</v>
      </c>
      <c r="AW69" s="1">
        <v>2.68</v>
      </c>
      <c r="AX69" s="19">
        <f t="shared" ref="AX69:AX116" si="39">(AL69*AW69/451)</f>
        <v>0.40209903917220996</v>
      </c>
      <c r="AY69" s="7">
        <f t="shared" ref="AY69:AY116" si="40">((AR69-AU69)/AV69)</f>
        <v>1.9762845849802373</v>
      </c>
      <c r="AZ69" s="7">
        <f t="shared" ref="AZ69:AZ116" si="41">((AR69-AU69)*80/AW69)</f>
        <v>298.50746268656712</v>
      </c>
      <c r="BA69" s="7">
        <f t="shared" ref="BA69:BA116" si="42">((AL69-AO69)*80/AW69)</f>
        <v>1930.3482587064677</v>
      </c>
      <c r="BB69" s="7">
        <f t="shared" ref="BB69:BB116" si="43">(AV69/AM69*1000)</f>
        <v>70.277777777777771</v>
      </c>
      <c r="BC69" s="7">
        <f t="shared" ref="BC69:BC116" si="44">(AW69*1000/AM69)</f>
        <v>37.222222222222221</v>
      </c>
      <c r="BD69" s="7">
        <f t="shared" ref="BD69:BD116" si="45">(BC69*(AL69-AU69)*0.0136)</f>
        <v>30.710814814814814</v>
      </c>
      <c r="BE69" s="7">
        <f t="shared" ref="BE69:BE116" si="46">(BC69*(AR69-AO69)*0.0136)</f>
        <v>7.0871111111111107</v>
      </c>
      <c r="BF69" s="19">
        <v>2.4047430830039529</v>
      </c>
      <c r="BG69" s="19">
        <f t="shared" ref="BG69:BG116" si="47">(AR69/BB69)</f>
        <v>0.24189723320158105</v>
      </c>
      <c r="BH69" s="19">
        <f t="shared" ref="BH69:BH87" si="48">(AP69/BB69)</f>
        <v>0.46956521739130441</v>
      </c>
      <c r="BI69" s="19">
        <f t="shared" ref="BI69:BI87" si="49">(BB69/AS69)</f>
        <v>2.6028806584362139</v>
      </c>
      <c r="BJ69" s="19">
        <f t="shared" ref="BJ69:BJ116" si="50">(AO69/AU69)</f>
        <v>0.42857142857142855</v>
      </c>
      <c r="BK69" s="19"/>
      <c r="BL69" s="20">
        <v>1</v>
      </c>
      <c r="BM69" s="1">
        <v>15</v>
      </c>
      <c r="BN69" s="20"/>
      <c r="BO69" s="1">
        <v>3</v>
      </c>
      <c r="BP69" s="1">
        <v>0</v>
      </c>
      <c r="BQ69" s="1">
        <v>1</v>
      </c>
      <c r="BR69" s="1">
        <v>0</v>
      </c>
      <c r="BS69" s="1">
        <v>70</v>
      </c>
      <c r="BT69" s="1">
        <v>3.8</v>
      </c>
      <c r="BU69" s="1">
        <v>2.4</v>
      </c>
      <c r="BV69" s="1">
        <v>0.49</v>
      </c>
      <c r="BW69" s="1">
        <v>4.0999999999999996</v>
      </c>
      <c r="BX69" s="1">
        <v>29.3</v>
      </c>
      <c r="BY69" s="1">
        <v>0</v>
      </c>
      <c r="BZ69" s="1"/>
      <c r="CA69" s="25">
        <v>136</v>
      </c>
      <c r="CB69" s="25">
        <v>25</v>
      </c>
      <c r="CC69" s="44">
        <v>1.75</v>
      </c>
      <c r="CD69" s="27">
        <v>28</v>
      </c>
      <c r="CE69" s="1">
        <v>187</v>
      </c>
      <c r="CF69" s="1">
        <v>1</v>
      </c>
      <c r="CG69" s="1"/>
      <c r="CH69" s="1"/>
      <c r="CI69" s="1">
        <v>1</v>
      </c>
      <c r="CJ69" s="20">
        <v>1506.8289520000001</v>
      </c>
      <c r="CK69" s="19">
        <f t="shared" ref="CK69:CK116" si="51">LN(CJ69)</f>
        <v>7.3177626898621249</v>
      </c>
      <c r="CL69" s="20">
        <v>1317.448296</v>
      </c>
      <c r="CM69" s="19">
        <f t="shared" ref="CM69:CM116" si="52">LN(CL69)</f>
        <v>7.1834520356226799</v>
      </c>
      <c r="CN69" s="22"/>
      <c r="CO69" s="36">
        <v>43370</v>
      </c>
      <c r="CP69" s="36"/>
      <c r="CQ69" s="36"/>
      <c r="CR69" s="36"/>
      <c r="CS69" s="20"/>
      <c r="CT69" s="36">
        <v>44274</v>
      </c>
      <c r="CU69" s="36">
        <v>44265</v>
      </c>
      <c r="CV69" s="1">
        <f t="shared" ref="CV69:CV116" si="53">(CU69-CO69)</f>
        <v>895</v>
      </c>
      <c r="CW69" s="1">
        <v>0</v>
      </c>
      <c r="CX69" s="1"/>
      <c r="CY69" s="1"/>
      <c r="CZ69" s="1">
        <v>0</v>
      </c>
      <c r="DA69" s="1">
        <v>895</v>
      </c>
      <c r="DB69" s="1">
        <v>1</v>
      </c>
      <c r="DC69"/>
      <c r="DD69"/>
      <c r="DE69"/>
      <c r="DF69"/>
      <c r="DG69"/>
      <c r="DH69"/>
      <c r="DI69"/>
      <c r="DJ69"/>
      <c r="DK69"/>
      <c r="DL69"/>
    </row>
    <row r="70" spans="1:116" s="10" customFormat="1" x14ac:dyDescent="0.25">
      <c r="A70" s="2">
        <v>2060</v>
      </c>
      <c r="B70" s="3">
        <v>65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1</v>
      </c>
      <c r="J70" s="3">
        <v>2</v>
      </c>
      <c r="K70" s="3">
        <v>1</v>
      </c>
      <c r="L70" s="3">
        <v>0</v>
      </c>
      <c r="M70" s="3"/>
      <c r="N70" s="3">
        <v>1</v>
      </c>
      <c r="O70" s="3">
        <v>0</v>
      </c>
      <c r="P70" s="3">
        <v>0</v>
      </c>
      <c r="Q70" s="3"/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0</v>
      </c>
      <c r="AH70" s="3">
        <v>26.7</v>
      </c>
      <c r="AI70" s="4">
        <v>2.02</v>
      </c>
      <c r="AJ70" s="3">
        <v>113</v>
      </c>
      <c r="AK70" s="3">
        <v>74</v>
      </c>
      <c r="AL70" s="5">
        <f t="shared" si="36"/>
        <v>87</v>
      </c>
      <c r="AM70" s="3">
        <v>63</v>
      </c>
      <c r="AN70" s="3">
        <v>1</v>
      </c>
      <c r="AO70" s="3">
        <v>3</v>
      </c>
      <c r="AP70" s="3">
        <v>23</v>
      </c>
      <c r="AQ70" s="3">
        <v>8</v>
      </c>
      <c r="AR70" s="3">
        <v>13</v>
      </c>
      <c r="AS70" s="1">
        <f t="shared" si="37"/>
        <v>15</v>
      </c>
      <c r="AT70" s="7">
        <f t="shared" si="38"/>
        <v>5</v>
      </c>
      <c r="AU70" s="3">
        <v>8</v>
      </c>
      <c r="AV70" s="4">
        <v>3.5754000000000001</v>
      </c>
      <c r="AW70" s="3">
        <v>1.77</v>
      </c>
      <c r="AX70" s="19">
        <f t="shared" si="39"/>
        <v>0.34144124168514417</v>
      </c>
      <c r="AY70" s="7">
        <f t="shared" si="40"/>
        <v>1.3984449292386865</v>
      </c>
      <c r="AZ70" s="7">
        <f t="shared" si="41"/>
        <v>225.98870056497174</v>
      </c>
      <c r="BA70" s="7">
        <f t="shared" si="42"/>
        <v>3796.6101694915255</v>
      </c>
      <c r="BB70" s="7">
        <f t="shared" si="43"/>
        <v>56.75238095238096</v>
      </c>
      <c r="BC70" s="7">
        <f t="shared" si="44"/>
        <v>28.095238095238095</v>
      </c>
      <c r="BD70" s="7">
        <f t="shared" si="45"/>
        <v>30.185523809523808</v>
      </c>
      <c r="BE70" s="7">
        <f t="shared" si="46"/>
        <v>3.8209523809523809</v>
      </c>
      <c r="BF70" s="19"/>
      <c r="BG70" s="19">
        <f t="shared" si="47"/>
        <v>0.22906527940929683</v>
      </c>
      <c r="BH70" s="19">
        <f t="shared" si="48"/>
        <v>0.40526934049337132</v>
      </c>
      <c r="BI70" s="19">
        <f t="shared" si="49"/>
        <v>3.7834920634920639</v>
      </c>
      <c r="BJ70" s="19">
        <f t="shared" si="50"/>
        <v>0.375</v>
      </c>
      <c r="BK70" s="19"/>
      <c r="BL70" s="5">
        <v>0</v>
      </c>
      <c r="BM70" s="5"/>
      <c r="BN70" s="5"/>
      <c r="BO70" s="5"/>
      <c r="BP70" s="5"/>
      <c r="BQ70" s="3">
        <v>1</v>
      </c>
      <c r="BR70" s="3">
        <v>0</v>
      </c>
      <c r="BS70" s="3">
        <v>12.5</v>
      </c>
      <c r="BT70" s="3">
        <v>6.3</v>
      </c>
      <c r="BU70" s="3">
        <v>5.9</v>
      </c>
      <c r="BV70" s="3">
        <v>1</v>
      </c>
      <c r="BW70" s="3">
        <v>4.3</v>
      </c>
      <c r="BY70" s="3">
        <v>1</v>
      </c>
      <c r="BZ70" s="3">
        <v>1</v>
      </c>
      <c r="CA70" s="3">
        <v>140</v>
      </c>
      <c r="CB70" s="3">
        <v>17</v>
      </c>
      <c r="CC70" s="4">
        <v>1</v>
      </c>
      <c r="CD70" s="28">
        <v>90</v>
      </c>
      <c r="CE70" s="8"/>
      <c r="CF70" s="8"/>
      <c r="CG70" s="3">
        <v>753</v>
      </c>
      <c r="CH70" s="3">
        <v>1</v>
      </c>
      <c r="CI70" s="3">
        <v>1</v>
      </c>
      <c r="CJ70" s="12">
        <v>1510</v>
      </c>
      <c r="CK70" s="19">
        <f t="shared" si="51"/>
        <v>7.3198649298089702</v>
      </c>
      <c r="CL70" s="5">
        <v>2185.6504443267022</v>
      </c>
      <c r="CM70" s="19">
        <f t="shared" si="52"/>
        <v>7.6896687494206581</v>
      </c>
      <c r="CO70" s="36">
        <v>40584</v>
      </c>
      <c r="CP70" s="36"/>
      <c r="CQ70" s="36"/>
      <c r="CR70" s="36"/>
      <c r="CS70" s="22"/>
      <c r="CT70" s="36">
        <v>44274</v>
      </c>
      <c r="CU70" s="40">
        <v>44251</v>
      </c>
      <c r="CV70" s="3">
        <f t="shared" si="53"/>
        <v>3667</v>
      </c>
      <c r="CW70" s="3">
        <v>0</v>
      </c>
      <c r="CX70" s="3"/>
      <c r="CY70" s="3"/>
      <c r="CZ70" s="3">
        <v>0</v>
      </c>
      <c r="DA70" s="3">
        <v>3667</v>
      </c>
      <c r="DB70" s="1">
        <v>1</v>
      </c>
      <c r="DC70" s="14"/>
      <c r="DD70" s="14"/>
      <c r="DE70" s="14"/>
      <c r="DF70" s="14"/>
    </row>
    <row r="71" spans="1:116" s="10" customFormat="1" x14ac:dyDescent="0.25">
      <c r="A71" s="2">
        <v>2018</v>
      </c>
      <c r="B71" s="3">
        <v>65</v>
      </c>
      <c r="C71" s="3">
        <v>0</v>
      </c>
      <c r="D71" s="3">
        <v>1</v>
      </c>
      <c r="E71" s="3">
        <v>1</v>
      </c>
      <c r="F71" s="3">
        <v>1</v>
      </c>
      <c r="G71" s="3">
        <v>1</v>
      </c>
      <c r="H71" s="1">
        <v>0</v>
      </c>
      <c r="I71" s="3">
        <v>1</v>
      </c>
      <c r="J71" s="3">
        <v>3</v>
      </c>
      <c r="K71" s="3">
        <v>0</v>
      </c>
      <c r="L71" s="3">
        <v>1</v>
      </c>
      <c r="M71" s="3"/>
      <c r="N71" s="3">
        <v>0</v>
      </c>
      <c r="O71" s="3">
        <v>0</v>
      </c>
      <c r="P71" s="3">
        <v>0</v>
      </c>
      <c r="Q71" s="3"/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</v>
      </c>
      <c r="AB71" s="3">
        <v>1</v>
      </c>
      <c r="AC71" s="3">
        <v>1</v>
      </c>
      <c r="AD71" s="3">
        <v>0</v>
      </c>
      <c r="AE71" s="3">
        <v>0</v>
      </c>
      <c r="AF71" s="3">
        <v>0</v>
      </c>
      <c r="AG71" s="3">
        <v>0</v>
      </c>
      <c r="AH71" s="3">
        <v>27.5</v>
      </c>
      <c r="AI71" s="4">
        <v>2</v>
      </c>
      <c r="AJ71" s="3">
        <v>135</v>
      </c>
      <c r="AK71" s="3">
        <v>81</v>
      </c>
      <c r="AL71" s="5">
        <f t="shared" si="36"/>
        <v>99</v>
      </c>
      <c r="AM71" s="3">
        <v>91</v>
      </c>
      <c r="AN71" s="3">
        <v>1</v>
      </c>
      <c r="AO71" s="3">
        <v>10</v>
      </c>
      <c r="AP71" s="3">
        <v>57</v>
      </c>
      <c r="AQ71" s="3">
        <v>30</v>
      </c>
      <c r="AR71" s="3">
        <v>41</v>
      </c>
      <c r="AS71" s="3">
        <f t="shared" si="37"/>
        <v>27</v>
      </c>
      <c r="AT71" s="7">
        <f t="shared" si="38"/>
        <v>2.7</v>
      </c>
      <c r="AU71" s="3">
        <v>31</v>
      </c>
      <c r="AV71" s="4">
        <v>4.2</v>
      </c>
      <c r="AW71" s="3">
        <v>2.1</v>
      </c>
      <c r="AX71" s="19">
        <f t="shared" si="39"/>
        <v>0.46097560975609758</v>
      </c>
      <c r="AY71" s="7">
        <f t="shared" si="40"/>
        <v>2.3809523809523809</v>
      </c>
      <c r="AZ71" s="7">
        <f t="shared" si="41"/>
        <v>380.95238095238096</v>
      </c>
      <c r="BA71" s="7">
        <f t="shared" si="42"/>
        <v>3390.4761904761904</v>
      </c>
      <c r="BB71" s="7">
        <f t="shared" si="43"/>
        <v>46.153846153846153</v>
      </c>
      <c r="BC71" s="7">
        <f t="shared" si="44"/>
        <v>23.076923076923077</v>
      </c>
      <c r="BD71" s="7">
        <f t="shared" si="45"/>
        <v>21.341538461538462</v>
      </c>
      <c r="BE71" s="7">
        <f t="shared" si="46"/>
        <v>9.7292307692307691</v>
      </c>
      <c r="BF71" s="19"/>
      <c r="BG71" s="19">
        <f t="shared" si="47"/>
        <v>0.88833333333333331</v>
      </c>
      <c r="BH71" s="19">
        <f t="shared" si="48"/>
        <v>1.2350000000000001</v>
      </c>
      <c r="BI71" s="19">
        <f t="shared" si="49"/>
        <v>1.7094017094017093</v>
      </c>
      <c r="BJ71" s="19">
        <f t="shared" si="50"/>
        <v>0.32258064516129031</v>
      </c>
      <c r="BK71" s="19"/>
      <c r="BL71" s="5">
        <v>1</v>
      </c>
      <c r="BM71" s="5"/>
      <c r="BN71" s="5"/>
      <c r="BO71" s="5">
        <v>0</v>
      </c>
      <c r="BP71" s="5">
        <v>0</v>
      </c>
      <c r="BQ71" s="3">
        <v>1</v>
      </c>
      <c r="BR71" s="3">
        <v>0</v>
      </c>
      <c r="BS71" s="15">
        <v>15</v>
      </c>
      <c r="BT71" s="3">
        <v>6.3</v>
      </c>
      <c r="BU71" s="3">
        <v>5.5</v>
      </c>
      <c r="BV71" s="3">
        <v>1.1000000000000001</v>
      </c>
      <c r="BW71" s="3"/>
      <c r="BY71" s="3">
        <v>0</v>
      </c>
      <c r="BZ71" s="3">
        <v>1</v>
      </c>
      <c r="CA71" s="3">
        <v>147</v>
      </c>
      <c r="CB71" s="3">
        <v>16</v>
      </c>
      <c r="CC71" s="4">
        <v>1</v>
      </c>
      <c r="CD71" s="28">
        <v>68</v>
      </c>
      <c r="CE71" s="8"/>
      <c r="CF71" s="8"/>
      <c r="CG71" s="3">
        <v>2924</v>
      </c>
      <c r="CH71" s="3">
        <v>1</v>
      </c>
      <c r="CI71" s="3">
        <v>3</v>
      </c>
      <c r="CJ71" s="12">
        <v>1548.6301369863013</v>
      </c>
      <c r="CK71" s="19">
        <f t="shared" si="51"/>
        <v>7.3451260365577244</v>
      </c>
      <c r="CL71" s="5">
        <v>876.09138954460275</v>
      </c>
      <c r="CM71" s="19">
        <f t="shared" si="52"/>
        <v>6.7754704114589748</v>
      </c>
      <c r="CO71" s="36">
        <v>40296</v>
      </c>
      <c r="CP71" s="36"/>
      <c r="CQ71" s="36"/>
      <c r="CR71" s="36"/>
      <c r="CS71" s="20"/>
      <c r="CT71" s="36">
        <v>44272</v>
      </c>
      <c r="CU71" s="36">
        <v>40847</v>
      </c>
      <c r="CV71" s="1">
        <f t="shared" si="53"/>
        <v>551</v>
      </c>
      <c r="CW71" s="3">
        <v>1</v>
      </c>
      <c r="CX71" s="40">
        <v>40847</v>
      </c>
      <c r="CY71" s="20">
        <f>(CX71-CO71)</f>
        <v>551</v>
      </c>
      <c r="CZ71" s="20">
        <v>1</v>
      </c>
      <c r="DA71" s="20">
        <v>551</v>
      </c>
      <c r="DB71" s="1">
        <v>1</v>
      </c>
      <c r="DC71" s="3" t="s">
        <v>141</v>
      </c>
    </row>
    <row r="72" spans="1:116" s="10" customFormat="1" x14ac:dyDescent="0.25">
      <c r="A72" s="2">
        <v>2025</v>
      </c>
      <c r="B72" s="3">
        <v>56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1">
        <v>0</v>
      </c>
      <c r="I72" s="3">
        <v>0</v>
      </c>
      <c r="J72" s="3">
        <v>3</v>
      </c>
      <c r="K72" s="3">
        <v>1</v>
      </c>
      <c r="L72" s="3">
        <v>1</v>
      </c>
      <c r="M72" s="3"/>
      <c r="N72" s="3">
        <v>1</v>
      </c>
      <c r="O72" s="3">
        <v>0</v>
      </c>
      <c r="P72" s="3">
        <v>1</v>
      </c>
      <c r="Q72" s="3"/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16">
        <v>0</v>
      </c>
      <c r="Z72" s="3">
        <v>1</v>
      </c>
      <c r="AA72" s="3">
        <v>0</v>
      </c>
      <c r="AB72" s="3">
        <v>1</v>
      </c>
      <c r="AC72" s="3">
        <v>1</v>
      </c>
      <c r="AD72" s="3">
        <v>1</v>
      </c>
      <c r="AE72" s="3">
        <v>1</v>
      </c>
      <c r="AF72" s="3">
        <v>0</v>
      </c>
      <c r="AG72" s="3">
        <v>0</v>
      </c>
      <c r="AH72" s="3">
        <v>33.5</v>
      </c>
      <c r="AI72" s="4">
        <v>1.85</v>
      </c>
      <c r="AJ72" s="3">
        <v>124</v>
      </c>
      <c r="AK72" s="3">
        <v>77</v>
      </c>
      <c r="AL72" s="5">
        <f t="shared" si="36"/>
        <v>92.666666666666671</v>
      </c>
      <c r="AM72" s="3">
        <v>72</v>
      </c>
      <c r="AN72" s="3">
        <v>1</v>
      </c>
      <c r="AO72" s="3">
        <v>14</v>
      </c>
      <c r="AP72" s="9">
        <v>61</v>
      </c>
      <c r="AQ72" s="9">
        <v>31</v>
      </c>
      <c r="AR72" s="3">
        <v>43</v>
      </c>
      <c r="AS72" s="1">
        <f t="shared" si="37"/>
        <v>30</v>
      </c>
      <c r="AT72" s="7">
        <f t="shared" si="38"/>
        <v>2.1428571428571428</v>
      </c>
      <c r="AU72" s="3">
        <v>38</v>
      </c>
      <c r="AV72" s="4">
        <v>3.1635</v>
      </c>
      <c r="AW72" s="3">
        <v>1.71</v>
      </c>
      <c r="AX72" s="19">
        <f t="shared" si="39"/>
        <v>0.35135254988913528</v>
      </c>
      <c r="AY72" s="7">
        <f t="shared" si="40"/>
        <v>1.5805278963173701</v>
      </c>
      <c r="AZ72" s="7">
        <f t="shared" si="41"/>
        <v>233.91812865497076</v>
      </c>
      <c r="BA72" s="7">
        <f t="shared" si="42"/>
        <v>3680.3118908382071</v>
      </c>
      <c r="BB72" s="7">
        <f t="shared" si="43"/>
        <v>43.9375</v>
      </c>
      <c r="BC72" s="7">
        <f t="shared" si="44"/>
        <v>23.75</v>
      </c>
      <c r="BD72" s="7">
        <f t="shared" si="45"/>
        <v>17.657333333333334</v>
      </c>
      <c r="BE72" s="7">
        <f t="shared" si="46"/>
        <v>9.3669999999999991</v>
      </c>
      <c r="BF72" s="19">
        <v>3.1</v>
      </c>
      <c r="BG72" s="19">
        <f t="shared" si="47"/>
        <v>0.97866287339971547</v>
      </c>
      <c r="BH72" s="19">
        <f t="shared" si="48"/>
        <v>1.3883357041251778</v>
      </c>
      <c r="BI72" s="19">
        <f t="shared" si="49"/>
        <v>1.4645833333333333</v>
      </c>
      <c r="BJ72" s="19">
        <f t="shared" si="50"/>
        <v>0.36842105263157893</v>
      </c>
      <c r="BK72" s="19"/>
      <c r="BL72" s="5">
        <v>1</v>
      </c>
      <c r="BM72" s="5">
        <v>25</v>
      </c>
      <c r="BN72" s="5"/>
      <c r="BO72" s="5">
        <v>1</v>
      </c>
      <c r="BP72" s="5">
        <v>0</v>
      </c>
      <c r="BQ72" s="3">
        <v>1</v>
      </c>
      <c r="BR72" s="9">
        <v>0</v>
      </c>
      <c r="BS72" s="3">
        <v>25</v>
      </c>
      <c r="BT72" s="3">
        <v>7.1</v>
      </c>
      <c r="BU72" s="3">
        <v>6.3</v>
      </c>
      <c r="BV72" s="3">
        <v>1.1000000000000001</v>
      </c>
      <c r="BW72" s="3"/>
      <c r="BY72" s="16">
        <v>1</v>
      </c>
      <c r="BZ72" s="3">
        <v>1</v>
      </c>
      <c r="CA72" s="3">
        <v>133</v>
      </c>
      <c r="CB72" s="3">
        <v>60</v>
      </c>
      <c r="CC72" s="4">
        <v>2.4</v>
      </c>
      <c r="CD72" s="28">
        <v>25</v>
      </c>
      <c r="CE72" s="8"/>
      <c r="CF72" s="8"/>
      <c r="CG72" s="3">
        <v>17859</v>
      </c>
      <c r="CH72" s="3">
        <v>1</v>
      </c>
      <c r="CI72" s="3">
        <v>3</v>
      </c>
      <c r="CJ72" s="12">
        <v>1656.5217391304348</v>
      </c>
      <c r="CK72" s="19">
        <f t="shared" si="51"/>
        <v>7.4124753451856424</v>
      </c>
      <c r="CL72" s="5">
        <v>638.67617881904835</v>
      </c>
      <c r="CM72" s="19">
        <f t="shared" si="52"/>
        <v>6.4593975635185625</v>
      </c>
      <c r="CO72" s="41">
        <v>40345</v>
      </c>
      <c r="CP72" s="41"/>
      <c r="CQ72" s="41"/>
      <c r="CR72" s="41"/>
      <c r="CS72" s="20"/>
      <c r="CT72" s="36">
        <v>44272</v>
      </c>
      <c r="CU72" s="36">
        <v>41727</v>
      </c>
      <c r="CV72" s="1">
        <f t="shared" si="53"/>
        <v>1382</v>
      </c>
      <c r="CW72" s="3">
        <v>1</v>
      </c>
      <c r="CX72" s="40">
        <v>41727</v>
      </c>
      <c r="CY72" s="3">
        <f>(CX72-CO72)</f>
        <v>1382</v>
      </c>
      <c r="CZ72" s="3">
        <v>1</v>
      </c>
      <c r="DA72" s="3">
        <v>1382</v>
      </c>
      <c r="DB72" s="1">
        <v>1</v>
      </c>
      <c r="DC72" s="3" t="s">
        <v>141</v>
      </c>
    </row>
    <row r="73" spans="1:116" s="10" customFormat="1" x14ac:dyDescent="0.25">
      <c r="A73" s="25">
        <v>1073</v>
      </c>
      <c r="B73" s="1">
        <v>82</v>
      </c>
      <c r="C73" s="1">
        <v>0</v>
      </c>
      <c r="D73" s="1">
        <v>1</v>
      </c>
      <c r="E73" s="1">
        <v>1</v>
      </c>
      <c r="F73" s="1">
        <v>1</v>
      </c>
      <c r="G73" s="1">
        <v>0</v>
      </c>
      <c r="H73" s="1">
        <v>1</v>
      </c>
      <c r="I73" s="1">
        <v>1</v>
      </c>
      <c r="J73" s="1">
        <v>3</v>
      </c>
      <c r="K73" s="1">
        <v>1</v>
      </c>
      <c r="L73" s="1">
        <v>0</v>
      </c>
      <c r="M73" s="1">
        <v>1</v>
      </c>
      <c r="N73" s="1">
        <v>1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1</v>
      </c>
      <c r="AB73" s="1">
        <v>1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27.31</v>
      </c>
      <c r="AI73" s="1">
        <v>1.62</v>
      </c>
      <c r="AJ73" s="1">
        <v>109</v>
      </c>
      <c r="AK73" s="1">
        <v>70</v>
      </c>
      <c r="AL73" s="5">
        <f t="shared" si="36"/>
        <v>83</v>
      </c>
      <c r="AM73" s="1">
        <v>63</v>
      </c>
      <c r="AN73" s="1">
        <v>1</v>
      </c>
      <c r="AO73" s="1">
        <v>3</v>
      </c>
      <c r="AP73" s="1">
        <v>24</v>
      </c>
      <c r="AQ73" s="1">
        <v>6</v>
      </c>
      <c r="AR73" s="1">
        <v>15</v>
      </c>
      <c r="AS73" s="1">
        <f t="shared" si="37"/>
        <v>18</v>
      </c>
      <c r="AT73" s="7">
        <f t="shared" si="38"/>
        <v>6</v>
      </c>
      <c r="AU73" s="1">
        <v>6</v>
      </c>
      <c r="AV73" s="19">
        <v>4.2300000000000004</v>
      </c>
      <c r="AW73" s="1">
        <v>2.6</v>
      </c>
      <c r="AX73" s="19">
        <f t="shared" si="39"/>
        <v>0.47849223946784925</v>
      </c>
      <c r="AY73" s="7">
        <f t="shared" si="40"/>
        <v>2.1276595744680851</v>
      </c>
      <c r="AZ73" s="7">
        <f t="shared" si="41"/>
        <v>276.92307692307691</v>
      </c>
      <c r="BA73" s="7">
        <f t="shared" si="42"/>
        <v>2461.5384615384614</v>
      </c>
      <c r="BB73" s="7">
        <f t="shared" si="43"/>
        <v>67.142857142857139</v>
      </c>
      <c r="BC73" s="7">
        <f t="shared" si="44"/>
        <v>41.269841269841272</v>
      </c>
      <c r="BD73" s="7">
        <f t="shared" si="45"/>
        <v>43.217777777777776</v>
      </c>
      <c r="BE73" s="7">
        <f t="shared" si="46"/>
        <v>6.7352380952380955</v>
      </c>
      <c r="BF73" s="19">
        <v>1.8617021276595747</v>
      </c>
      <c r="BG73" s="19">
        <f t="shared" si="47"/>
        <v>0.22340425531914895</v>
      </c>
      <c r="BH73" s="19">
        <f t="shared" si="48"/>
        <v>0.35744680851063831</v>
      </c>
      <c r="BI73" s="19">
        <f t="shared" si="49"/>
        <v>3.7301587301587298</v>
      </c>
      <c r="BJ73" s="19">
        <f t="shared" si="50"/>
        <v>0.5</v>
      </c>
      <c r="BK73" s="19"/>
      <c r="BL73" s="20">
        <v>1</v>
      </c>
      <c r="BM73" s="1">
        <v>15</v>
      </c>
      <c r="BN73" s="20"/>
      <c r="BO73" s="1">
        <v>3</v>
      </c>
      <c r="BP73" s="1">
        <v>0</v>
      </c>
      <c r="BQ73" s="1">
        <v>1</v>
      </c>
      <c r="BR73" s="1">
        <v>0</v>
      </c>
      <c r="BS73" s="1">
        <v>25</v>
      </c>
      <c r="BT73" s="1">
        <v>5.8</v>
      </c>
      <c r="BU73" s="1">
        <v>5.6</v>
      </c>
      <c r="BV73" s="1">
        <v>0.26</v>
      </c>
      <c r="BW73" s="1"/>
      <c r="BX73" s="1">
        <v>72</v>
      </c>
      <c r="BY73" s="1">
        <v>1</v>
      </c>
      <c r="BZ73" s="1">
        <v>1</v>
      </c>
      <c r="CA73" s="25">
        <v>141</v>
      </c>
      <c r="CB73" s="25">
        <v>31</v>
      </c>
      <c r="CC73" s="44">
        <v>1.24</v>
      </c>
      <c r="CD73" s="27">
        <v>40</v>
      </c>
      <c r="CE73" s="1">
        <v>1068</v>
      </c>
      <c r="CF73" s="1">
        <v>1</v>
      </c>
      <c r="CG73" s="1"/>
      <c r="CH73" s="1"/>
      <c r="CI73" s="1">
        <v>3</v>
      </c>
      <c r="CJ73" s="20">
        <v>1659.4474499999999</v>
      </c>
      <c r="CK73" s="19">
        <f t="shared" si="51"/>
        <v>7.4142399644941381</v>
      </c>
      <c r="CL73" s="20">
        <v>753.38475570000003</v>
      </c>
      <c r="CM73" s="19">
        <f t="shared" si="52"/>
        <v>6.6245760610473905</v>
      </c>
      <c r="CN73" s="22"/>
      <c r="CO73" s="36">
        <v>43425</v>
      </c>
      <c r="CP73" s="36"/>
      <c r="CQ73" s="36"/>
      <c r="CR73" s="36"/>
      <c r="CS73" s="20"/>
      <c r="CT73" s="36">
        <v>44217</v>
      </c>
      <c r="CU73" s="37">
        <v>44104</v>
      </c>
      <c r="CV73" s="1">
        <f t="shared" si="53"/>
        <v>679</v>
      </c>
      <c r="CW73" s="1">
        <v>0</v>
      </c>
      <c r="CX73" s="1"/>
      <c r="CY73" s="1"/>
      <c r="CZ73" s="1">
        <v>0</v>
      </c>
      <c r="DA73" s="1">
        <v>679</v>
      </c>
      <c r="DB73" s="1">
        <v>1</v>
      </c>
      <c r="DC73" t="s">
        <v>135</v>
      </c>
      <c r="DD73"/>
      <c r="DE73"/>
      <c r="DF73"/>
      <c r="DG73"/>
      <c r="DH73"/>
      <c r="DI73"/>
      <c r="DJ73"/>
      <c r="DK73"/>
      <c r="DL73"/>
    </row>
    <row r="74" spans="1:116" s="10" customFormat="1" x14ac:dyDescent="0.25">
      <c r="A74" s="2">
        <v>2050</v>
      </c>
      <c r="B74" s="3">
        <v>63</v>
      </c>
      <c r="C74" s="3">
        <v>0</v>
      </c>
      <c r="D74" s="3">
        <v>1</v>
      </c>
      <c r="E74" s="3">
        <v>1</v>
      </c>
      <c r="F74" s="3">
        <v>1</v>
      </c>
      <c r="G74" s="3">
        <v>1</v>
      </c>
      <c r="H74" s="1">
        <v>0</v>
      </c>
      <c r="I74" s="3">
        <v>0</v>
      </c>
      <c r="J74" s="3">
        <v>4</v>
      </c>
      <c r="K74" s="3">
        <v>0</v>
      </c>
      <c r="L74" s="3">
        <v>0</v>
      </c>
      <c r="M74" s="3"/>
      <c r="N74" s="3">
        <v>1</v>
      </c>
      <c r="O74" s="3">
        <v>0</v>
      </c>
      <c r="P74" s="3">
        <v>1</v>
      </c>
      <c r="Q74" s="3"/>
      <c r="R74" s="3">
        <v>1</v>
      </c>
      <c r="S74" s="3">
        <v>1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1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0</v>
      </c>
      <c r="AG74" s="3">
        <v>0</v>
      </c>
      <c r="AH74" s="3">
        <v>22.5</v>
      </c>
      <c r="AI74" s="4">
        <v>1.49</v>
      </c>
      <c r="AJ74" s="3">
        <v>114</v>
      </c>
      <c r="AK74" s="3">
        <v>62</v>
      </c>
      <c r="AL74" s="5">
        <f t="shared" si="36"/>
        <v>79.333333333333329</v>
      </c>
      <c r="AM74" s="3">
        <v>87</v>
      </c>
      <c r="AN74" s="3">
        <v>2</v>
      </c>
      <c r="AO74" s="3">
        <v>1</v>
      </c>
      <c r="AP74" s="3">
        <v>40</v>
      </c>
      <c r="AQ74" s="3">
        <v>16</v>
      </c>
      <c r="AR74" s="3">
        <v>24</v>
      </c>
      <c r="AS74" s="1">
        <f t="shared" si="37"/>
        <v>24</v>
      </c>
      <c r="AT74" s="7">
        <f t="shared" si="38"/>
        <v>24</v>
      </c>
      <c r="AU74" s="3">
        <v>18</v>
      </c>
      <c r="AV74" s="4">
        <v>2.8756999999999997</v>
      </c>
      <c r="AW74" s="3">
        <v>1.93</v>
      </c>
      <c r="AX74" s="19">
        <f t="shared" si="39"/>
        <v>0.33949741315594972</v>
      </c>
      <c r="AY74" s="7">
        <f t="shared" si="40"/>
        <v>2.0864485168828462</v>
      </c>
      <c r="AZ74" s="7">
        <f t="shared" si="41"/>
        <v>248.70466321243524</v>
      </c>
      <c r="BA74" s="7">
        <f t="shared" si="42"/>
        <v>3246.9775474956818</v>
      </c>
      <c r="BB74" s="7">
        <f t="shared" si="43"/>
        <v>33.054022988505743</v>
      </c>
      <c r="BC74" s="7">
        <f t="shared" si="44"/>
        <v>22.183908045977013</v>
      </c>
      <c r="BD74" s="7">
        <f t="shared" si="45"/>
        <v>18.504337164750957</v>
      </c>
      <c r="BE74" s="7">
        <f t="shared" si="46"/>
        <v>6.939126436781609</v>
      </c>
      <c r="BF74" s="19"/>
      <c r="BG74" s="19">
        <f t="shared" si="47"/>
        <v>0.72608408387523049</v>
      </c>
      <c r="BH74" s="19">
        <f t="shared" si="48"/>
        <v>1.2101401397920508</v>
      </c>
      <c r="BI74" s="19">
        <f t="shared" si="49"/>
        <v>1.3772509578544059</v>
      </c>
      <c r="BJ74" s="19">
        <f t="shared" si="50"/>
        <v>5.5555555555555552E-2</v>
      </c>
      <c r="BK74" s="19"/>
      <c r="BL74" s="5">
        <v>0</v>
      </c>
      <c r="BM74" s="5"/>
      <c r="BN74" s="5"/>
      <c r="BO74" s="5"/>
      <c r="BP74" s="5"/>
      <c r="BQ74" s="3">
        <v>1</v>
      </c>
      <c r="BR74" s="3">
        <v>0</v>
      </c>
      <c r="BS74" s="3">
        <v>17.5</v>
      </c>
      <c r="BT74" s="3">
        <v>7.5</v>
      </c>
      <c r="BU74" s="3">
        <v>7.3</v>
      </c>
      <c r="BV74" s="3">
        <v>1.5</v>
      </c>
      <c r="BW74" s="3"/>
      <c r="BY74" s="3">
        <v>1</v>
      </c>
      <c r="BZ74" s="3">
        <v>1</v>
      </c>
      <c r="CA74" s="3">
        <v>128</v>
      </c>
      <c r="CB74" s="3">
        <v>36</v>
      </c>
      <c r="CC74" s="4">
        <v>1.9</v>
      </c>
      <c r="CD74" s="28">
        <v>27</v>
      </c>
      <c r="CE74" s="8"/>
      <c r="CF74" s="8"/>
      <c r="CG74" s="3">
        <v>3770</v>
      </c>
      <c r="CH74" s="3">
        <v>1</v>
      </c>
      <c r="CI74" s="3">
        <v>3</v>
      </c>
      <c r="CJ74" s="12">
        <v>1674.4047619047619</v>
      </c>
      <c r="CK74" s="19">
        <f t="shared" si="51"/>
        <v>7.4232130150746896</v>
      </c>
      <c r="CL74" s="5">
        <v>1031.2854540383419</v>
      </c>
      <c r="CM74" s="19">
        <f t="shared" si="52"/>
        <v>6.9385613167314668</v>
      </c>
      <c r="CO74" s="36">
        <v>40490</v>
      </c>
      <c r="CP74" s="36"/>
      <c r="CQ74" s="36"/>
      <c r="CR74" s="36"/>
      <c r="CS74" s="20"/>
      <c r="CT74" s="36">
        <v>44272</v>
      </c>
      <c r="CU74" s="36">
        <v>40543</v>
      </c>
      <c r="CV74" s="1">
        <f t="shared" si="53"/>
        <v>53</v>
      </c>
      <c r="CW74" s="3">
        <v>1</v>
      </c>
      <c r="CX74" s="40">
        <v>40543</v>
      </c>
      <c r="CY74" s="20">
        <f>(CX74-CO74)</f>
        <v>53</v>
      </c>
      <c r="CZ74" s="20">
        <v>1</v>
      </c>
      <c r="DA74" s="20">
        <v>53</v>
      </c>
      <c r="DB74" s="1">
        <v>1</v>
      </c>
      <c r="DC74" s="3" t="s">
        <v>141</v>
      </c>
    </row>
    <row r="75" spans="1:116" s="10" customFormat="1" x14ac:dyDescent="0.25">
      <c r="A75" s="25">
        <v>1037</v>
      </c>
      <c r="B75" s="1">
        <v>63</v>
      </c>
      <c r="C75" s="1">
        <v>0</v>
      </c>
      <c r="D75" s="1">
        <v>1</v>
      </c>
      <c r="E75" s="1">
        <v>1</v>
      </c>
      <c r="F75" s="1">
        <v>2</v>
      </c>
      <c r="G75" s="1">
        <v>1</v>
      </c>
      <c r="H75" s="1">
        <v>0</v>
      </c>
      <c r="I75" s="1">
        <v>1</v>
      </c>
      <c r="J75" s="1">
        <v>2</v>
      </c>
      <c r="K75" s="1">
        <v>1</v>
      </c>
      <c r="L75" s="1">
        <v>1</v>
      </c>
      <c r="M75" s="1">
        <v>1</v>
      </c>
      <c r="N75" s="1">
        <v>1</v>
      </c>
      <c r="O75" s="1">
        <v>0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48.9</v>
      </c>
      <c r="AI75" s="1">
        <v>2.02</v>
      </c>
      <c r="AJ75" s="1">
        <v>150</v>
      </c>
      <c r="AK75" s="1">
        <v>71</v>
      </c>
      <c r="AL75" s="5">
        <f t="shared" si="36"/>
        <v>97.333333333333329</v>
      </c>
      <c r="AM75" s="1">
        <v>76</v>
      </c>
      <c r="AN75" s="1">
        <v>1</v>
      </c>
      <c r="AO75" s="1">
        <v>14</v>
      </c>
      <c r="AP75" s="1">
        <v>43</v>
      </c>
      <c r="AQ75" s="1">
        <v>20</v>
      </c>
      <c r="AR75" s="1">
        <v>30</v>
      </c>
      <c r="AS75" s="1">
        <f t="shared" si="37"/>
        <v>23</v>
      </c>
      <c r="AT75" s="7">
        <f t="shared" si="38"/>
        <v>1.6428571428571428</v>
      </c>
      <c r="AU75" s="1">
        <v>27</v>
      </c>
      <c r="AV75" s="19">
        <v>5.12</v>
      </c>
      <c r="AW75" s="1">
        <v>2.54</v>
      </c>
      <c r="AX75" s="19">
        <f t="shared" si="39"/>
        <v>0.54817442719881748</v>
      </c>
      <c r="AY75" s="7">
        <f t="shared" si="40"/>
        <v>0.5859375</v>
      </c>
      <c r="AZ75" s="7">
        <f t="shared" si="41"/>
        <v>94.488188976377955</v>
      </c>
      <c r="BA75" s="7">
        <f t="shared" si="42"/>
        <v>2624.6719160104985</v>
      </c>
      <c r="BB75" s="7">
        <f t="shared" si="43"/>
        <v>67.368421052631575</v>
      </c>
      <c r="BC75" s="7">
        <f t="shared" si="44"/>
        <v>33.421052631578945</v>
      </c>
      <c r="BD75" s="7">
        <f t="shared" si="45"/>
        <v>31.968350877192975</v>
      </c>
      <c r="BE75" s="7">
        <f t="shared" si="46"/>
        <v>7.2724210526315778</v>
      </c>
      <c r="BF75" s="19">
        <v>2.1226562499999999</v>
      </c>
      <c r="BG75" s="19">
        <f t="shared" si="47"/>
        <v>0.4453125</v>
      </c>
      <c r="BH75" s="19">
        <f t="shared" si="48"/>
        <v>0.63828125000000002</v>
      </c>
      <c r="BI75" s="19">
        <f t="shared" si="49"/>
        <v>2.9290617848970251</v>
      </c>
      <c r="BJ75" s="19">
        <f t="shared" si="50"/>
        <v>0.51851851851851849</v>
      </c>
      <c r="BK75" s="19"/>
      <c r="BL75" s="20">
        <v>1</v>
      </c>
      <c r="BM75" s="1">
        <v>20</v>
      </c>
      <c r="BN75" s="20"/>
      <c r="BO75" s="1">
        <v>0</v>
      </c>
      <c r="BP75" s="1">
        <v>0</v>
      </c>
      <c r="BQ75" s="1">
        <v>1</v>
      </c>
      <c r="BR75" s="1">
        <v>0</v>
      </c>
      <c r="BS75" s="1">
        <v>60</v>
      </c>
      <c r="BT75" s="1">
        <v>4.8</v>
      </c>
      <c r="BU75" s="1">
        <v>3.1</v>
      </c>
      <c r="BV75" s="1">
        <v>0.38</v>
      </c>
      <c r="BW75" s="1">
        <v>3.6</v>
      </c>
      <c r="BX75" s="1">
        <v>22</v>
      </c>
      <c r="BY75" s="1">
        <v>0</v>
      </c>
      <c r="BZ75" s="1"/>
      <c r="CA75" s="25">
        <v>140</v>
      </c>
      <c r="CB75" s="25">
        <v>14</v>
      </c>
      <c r="CC75" s="44">
        <v>0.93</v>
      </c>
      <c r="CD75" s="27">
        <v>66</v>
      </c>
      <c r="CE75" s="1">
        <v>164</v>
      </c>
      <c r="CF75" s="1">
        <v>1</v>
      </c>
      <c r="CG75" s="1"/>
      <c r="CH75" s="1"/>
      <c r="CI75" s="1">
        <v>1</v>
      </c>
      <c r="CJ75" s="20">
        <v>1676.4175700000001</v>
      </c>
      <c r="CK75" s="19">
        <f t="shared" si="51"/>
        <v>7.4244143967881673</v>
      </c>
      <c r="CL75" s="20">
        <v>1397.1778730000001</v>
      </c>
      <c r="CM75" s="19">
        <f t="shared" si="52"/>
        <v>7.2422096761339292</v>
      </c>
      <c r="CN75" s="22"/>
      <c r="CO75" s="36">
        <v>43250</v>
      </c>
      <c r="CP75" s="36"/>
      <c r="CQ75" s="36"/>
      <c r="CR75" s="36"/>
      <c r="CS75" s="20"/>
      <c r="CT75" s="36">
        <v>44217</v>
      </c>
      <c r="CU75" s="36">
        <v>44133</v>
      </c>
      <c r="CV75" s="1">
        <f t="shared" si="53"/>
        <v>883</v>
      </c>
      <c r="CW75" s="1">
        <v>0</v>
      </c>
      <c r="CX75" s="1"/>
      <c r="CY75" s="1"/>
      <c r="CZ75" s="1">
        <v>0</v>
      </c>
      <c r="DA75" s="1">
        <v>883</v>
      </c>
      <c r="DB75" s="1">
        <v>1</v>
      </c>
      <c r="DC75"/>
      <c r="DD75"/>
      <c r="DE75"/>
      <c r="DF75"/>
      <c r="DG75"/>
      <c r="DH75"/>
      <c r="DI75"/>
      <c r="DJ75"/>
      <c r="DK75"/>
      <c r="DL75"/>
    </row>
    <row r="76" spans="1:116" s="10" customFormat="1" x14ac:dyDescent="0.25">
      <c r="A76" s="2">
        <v>2054</v>
      </c>
      <c r="B76" s="3">
        <v>69</v>
      </c>
      <c r="C76" s="3">
        <v>0</v>
      </c>
      <c r="D76" s="3">
        <v>0</v>
      </c>
      <c r="E76" s="3">
        <v>1</v>
      </c>
      <c r="F76" s="3">
        <v>1</v>
      </c>
      <c r="G76" s="3">
        <v>0</v>
      </c>
      <c r="H76" s="1">
        <v>1</v>
      </c>
      <c r="I76" s="3">
        <v>0</v>
      </c>
      <c r="J76" s="3">
        <v>3</v>
      </c>
      <c r="K76" s="9">
        <v>1</v>
      </c>
      <c r="L76" s="3">
        <v>0</v>
      </c>
      <c r="M76" s="9"/>
      <c r="N76" s="3">
        <v>1</v>
      </c>
      <c r="O76" s="9">
        <v>1</v>
      </c>
      <c r="P76" s="3">
        <v>0</v>
      </c>
      <c r="Q76" s="3"/>
      <c r="R76" s="3">
        <v>1</v>
      </c>
      <c r="S76" s="3">
        <v>0</v>
      </c>
      <c r="T76" s="3">
        <v>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1</v>
      </c>
      <c r="AA76" s="3">
        <v>1</v>
      </c>
      <c r="AB76" s="3">
        <v>1</v>
      </c>
      <c r="AC76" s="3">
        <v>0</v>
      </c>
      <c r="AD76" s="3">
        <v>0</v>
      </c>
      <c r="AE76" s="3">
        <v>1</v>
      </c>
      <c r="AF76" s="3">
        <v>0</v>
      </c>
      <c r="AG76" s="3">
        <v>0</v>
      </c>
      <c r="AH76" s="3">
        <v>26.5</v>
      </c>
      <c r="AI76" s="4">
        <v>1.8</v>
      </c>
      <c r="AJ76" s="3">
        <v>119</v>
      </c>
      <c r="AK76" s="3">
        <v>71</v>
      </c>
      <c r="AL76" s="5">
        <f t="shared" si="36"/>
        <v>87</v>
      </c>
      <c r="AM76" s="3">
        <v>71</v>
      </c>
      <c r="AN76" s="3">
        <v>1</v>
      </c>
      <c r="AO76" s="3">
        <v>9</v>
      </c>
      <c r="AP76" s="3">
        <v>79</v>
      </c>
      <c r="AQ76" s="3">
        <v>26</v>
      </c>
      <c r="AR76" s="3">
        <v>45</v>
      </c>
      <c r="AS76" s="1">
        <f t="shared" si="37"/>
        <v>53</v>
      </c>
      <c r="AT76" s="7">
        <f t="shared" si="38"/>
        <v>5.8888888888888893</v>
      </c>
      <c r="AU76" s="3">
        <v>18</v>
      </c>
      <c r="AV76" s="4">
        <v>4.2300000000000004</v>
      </c>
      <c r="AW76" s="3">
        <v>2.35</v>
      </c>
      <c r="AX76" s="19">
        <f t="shared" si="39"/>
        <v>0.45332594235033263</v>
      </c>
      <c r="AY76" s="7">
        <f t="shared" si="40"/>
        <v>6.3829787234042543</v>
      </c>
      <c r="AZ76" s="7">
        <f t="shared" si="41"/>
        <v>919.14893617021278</v>
      </c>
      <c r="BA76" s="7">
        <f t="shared" si="42"/>
        <v>2655.3191489361702</v>
      </c>
      <c r="BB76" s="7">
        <f t="shared" si="43"/>
        <v>59.577464788732399</v>
      </c>
      <c r="BC76" s="7">
        <f t="shared" si="44"/>
        <v>33.098591549295776</v>
      </c>
      <c r="BD76" s="7">
        <f t="shared" si="45"/>
        <v>31.059718309859157</v>
      </c>
      <c r="BE76" s="7">
        <f t="shared" si="46"/>
        <v>16.205070422535208</v>
      </c>
      <c r="BF76" s="19"/>
      <c r="BG76" s="19">
        <f t="shared" si="47"/>
        <v>0.75531914893617014</v>
      </c>
      <c r="BH76" s="19">
        <f t="shared" si="48"/>
        <v>1.3260047281323877</v>
      </c>
      <c r="BI76" s="19">
        <f t="shared" si="49"/>
        <v>1.124103109221366</v>
      </c>
      <c r="BJ76" s="19">
        <f t="shared" si="50"/>
        <v>0.5</v>
      </c>
      <c r="BK76" s="19"/>
      <c r="BL76" s="5">
        <v>0</v>
      </c>
      <c r="BM76" s="5"/>
      <c r="BN76" s="5"/>
      <c r="BO76" s="5"/>
      <c r="BP76" s="5"/>
      <c r="BQ76" s="3">
        <v>1</v>
      </c>
      <c r="BR76" s="3">
        <v>0</v>
      </c>
      <c r="BS76" s="3">
        <v>22.5</v>
      </c>
      <c r="BT76" s="3">
        <v>5.8</v>
      </c>
      <c r="BU76" s="3">
        <v>4.8</v>
      </c>
      <c r="BV76" s="3">
        <v>1</v>
      </c>
      <c r="BW76" s="3"/>
      <c r="BY76" s="3">
        <v>1</v>
      </c>
      <c r="BZ76" s="3">
        <v>1</v>
      </c>
      <c r="CA76" s="3">
        <v>139</v>
      </c>
      <c r="CB76" s="3">
        <v>30</v>
      </c>
      <c r="CC76" s="4">
        <v>1.3</v>
      </c>
      <c r="CD76" s="28">
        <v>55</v>
      </c>
      <c r="CE76" s="8"/>
      <c r="CF76" s="8"/>
      <c r="CG76" s="3">
        <v>3667</v>
      </c>
      <c r="CH76" s="3">
        <v>1</v>
      </c>
      <c r="CI76" s="3">
        <v>3</v>
      </c>
      <c r="CJ76" s="12">
        <v>1696.4705882352941</v>
      </c>
      <c r="CK76" s="19">
        <f t="shared" si="51"/>
        <v>7.436305247342669</v>
      </c>
      <c r="CL76" s="5">
        <v>2170.7995250837321</v>
      </c>
      <c r="CM76" s="19">
        <f t="shared" si="52"/>
        <v>7.6828508234144568</v>
      </c>
      <c r="CO76" s="36">
        <v>40511</v>
      </c>
      <c r="CP76" s="36"/>
      <c r="CQ76" s="36"/>
      <c r="CR76" s="36"/>
      <c r="CS76" s="20"/>
      <c r="CT76" s="36">
        <v>44274</v>
      </c>
      <c r="CU76" s="36">
        <v>41039</v>
      </c>
      <c r="CV76" s="1">
        <f t="shared" si="53"/>
        <v>528</v>
      </c>
      <c r="CW76" s="3">
        <v>1</v>
      </c>
      <c r="CX76" s="40">
        <v>41039</v>
      </c>
      <c r="CY76" s="3">
        <f>(CX76-CO76)</f>
        <v>528</v>
      </c>
      <c r="CZ76" s="3">
        <v>1</v>
      </c>
      <c r="DA76" s="3">
        <v>528</v>
      </c>
      <c r="DB76" s="1">
        <v>1</v>
      </c>
      <c r="DC76" s="3" t="s">
        <v>141</v>
      </c>
    </row>
    <row r="77" spans="1:116" s="10" customFormat="1" x14ac:dyDescent="0.25">
      <c r="A77" s="2">
        <v>2020</v>
      </c>
      <c r="B77" s="3">
        <v>38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4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0</v>
      </c>
      <c r="Q77" s="3"/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16">
        <v>1</v>
      </c>
      <c r="Z77" s="3">
        <v>1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27.5</v>
      </c>
      <c r="AI77" s="4">
        <v>2.0499999999999998</v>
      </c>
      <c r="AJ77" s="3">
        <v>98</v>
      </c>
      <c r="AK77" s="3">
        <v>58</v>
      </c>
      <c r="AL77" s="5">
        <f t="shared" si="36"/>
        <v>71.333333333333329</v>
      </c>
      <c r="AM77" s="3">
        <v>90</v>
      </c>
      <c r="AN77" s="3">
        <v>1</v>
      </c>
      <c r="AO77" s="3">
        <v>16</v>
      </c>
      <c r="AP77" s="3">
        <v>46</v>
      </c>
      <c r="AQ77" s="3">
        <v>28</v>
      </c>
      <c r="AR77" s="3">
        <v>34</v>
      </c>
      <c r="AS77" s="3">
        <f t="shared" si="37"/>
        <v>18</v>
      </c>
      <c r="AT77" s="7">
        <f t="shared" si="38"/>
        <v>1.125</v>
      </c>
      <c r="AU77" s="3">
        <v>29</v>
      </c>
      <c r="AV77" s="4">
        <v>3.5669999999999997</v>
      </c>
      <c r="AW77" s="3">
        <v>1.74</v>
      </c>
      <c r="AX77" s="19">
        <f t="shared" si="39"/>
        <v>0.27521064301552106</v>
      </c>
      <c r="AY77" s="7">
        <f t="shared" si="40"/>
        <v>1.4017381553125876</v>
      </c>
      <c r="AZ77" s="7">
        <f t="shared" si="41"/>
        <v>229.88505747126436</v>
      </c>
      <c r="BA77" s="7">
        <f t="shared" si="42"/>
        <v>2544.0613026819919</v>
      </c>
      <c r="BB77" s="7">
        <f t="shared" si="43"/>
        <v>39.633333333333333</v>
      </c>
      <c r="BC77" s="7">
        <f t="shared" si="44"/>
        <v>19.333333333333332</v>
      </c>
      <c r="BD77" s="7">
        <f t="shared" si="45"/>
        <v>11.130844444444442</v>
      </c>
      <c r="BE77" s="7">
        <f t="shared" si="46"/>
        <v>4.7328000000000001</v>
      </c>
      <c r="BF77" s="19"/>
      <c r="BG77" s="19">
        <f t="shared" si="47"/>
        <v>0.85786375105130364</v>
      </c>
      <c r="BH77" s="19">
        <f t="shared" si="48"/>
        <v>1.1606391925988226</v>
      </c>
      <c r="BI77" s="19">
        <f t="shared" si="49"/>
        <v>2.2018518518518517</v>
      </c>
      <c r="BJ77" s="19">
        <f t="shared" si="50"/>
        <v>0.55172413793103448</v>
      </c>
      <c r="BK77" s="19"/>
      <c r="BL77" s="12">
        <v>0</v>
      </c>
      <c r="BM77" s="12"/>
      <c r="BN77" s="5"/>
      <c r="BO77" s="12"/>
      <c r="BP77" s="12"/>
      <c r="BQ77" s="3">
        <v>1</v>
      </c>
      <c r="BR77" s="9">
        <v>0</v>
      </c>
      <c r="BS77" s="3">
        <v>17.5</v>
      </c>
      <c r="BT77" s="3">
        <v>6.2</v>
      </c>
      <c r="BU77" s="3">
        <v>5.9</v>
      </c>
      <c r="BV77" s="3">
        <v>0.92</v>
      </c>
      <c r="BW77" s="16">
        <v>4.5999999999999996</v>
      </c>
      <c r="BY77" s="16">
        <v>1</v>
      </c>
      <c r="BZ77" s="3">
        <v>0</v>
      </c>
      <c r="CA77" s="3">
        <v>135</v>
      </c>
      <c r="CB77" s="3">
        <v>25</v>
      </c>
      <c r="CC77" s="4">
        <v>1</v>
      </c>
      <c r="CD77" s="28">
        <v>87</v>
      </c>
      <c r="CE77" s="8"/>
      <c r="CF77" s="8"/>
      <c r="CG77" s="3">
        <v>166</v>
      </c>
      <c r="CH77" s="3">
        <v>0</v>
      </c>
      <c r="CI77" s="3">
        <v>1</v>
      </c>
      <c r="CJ77" s="12">
        <v>1719.0789473684208</v>
      </c>
      <c r="CK77" s="19">
        <f t="shared" si="51"/>
        <v>7.4495439306624274</v>
      </c>
      <c r="CL77" s="5">
        <v>1318.5283583206808</v>
      </c>
      <c r="CM77" s="19">
        <f t="shared" si="52"/>
        <v>7.1842715135792492</v>
      </c>
      <c r="CO77" s="36">
        <v>40301</v>
      </c>
      <c r="CP77" s="36"/>
      <c r="CQ77" s="36"/>
      <c r="CR77" s="36"/>
      <c r="CS77" s="20"/>
      <c r="CT77" s="36">
        <v>44272</v>
      </c>
      <c r="CU77" s="36">
        <v>41094</v>
      </c>
      <c r="CV77" s="1">
        <f t="shared" si="53"/>
        <v>793</v>
      </c>
      <c r="CW77" s="3">
        <v>1</v>
      </c>
      <c r="CX77" s="40">
        <v>41094</v>
      </c>
      <c r="CY77" s="20">
        <f>(CX77-CO77)</f>
        <v>793</v>
      </c>
      <c r="CZ77" s="20">
        <v>1</v>
      </c>
      <c r="DA77" s="20">
        <v>793</v>
      </c>
      <c r="DB77" s="1">
        <v>1</v>
      </c>
      <c r="DC77" s="3" t="s">
        <v>143</v>
      </c>
    </row>
    <row r="78" spans="1:116" s="10" customFormat="1" x14ac:dyDescent="0.25">
      <c r="A78" s="2">
        <v>2059</v>
      </c>
      <c r="B78" s="3">
        <v>76</v>
      </c>
      <c r="C78" s="3">
        <v>0</v>
      </c>
      <c r="D78" s="3">
        <v>0</v>
      </c>
      <c r="E78" s="3">
        <v>1</v>
      </c>
      <c r="F78" s="3">
        <v>2</v>
      </c>
      <c r="G78" s="3">
        <v>0</v>
      </c>
      <c r="H78" s="1">
        <v>1</v>
      </c>
      <c r="I78" s="3">
        <v>0</v>
      </c>
      <c r="J78" s="3">
        <v>4</v>
      </c>
      <c r="K78" s="3">
        <v>1</v>
      </c>
      <c r="L78" s="3">
        <v>1</v>
      </c>
      <c r="M78" s="3"/>
      <c r="N78" s="3">
        <v>1</v>
      </c>
      <c r="O78" s="3">
        <v>0</v>
      </c>
      <c r="P78" s="3">
        <v>1</v>
      </c>
      <c r="Q78" s="3">
        <v>1</v>
      </c>
      <c r="R78" s="3">
        <v>0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1</v>
      </c>
      <c r="AA78" s="3">
        <v>1</v>
      </c>
      <c r="AB78" s="3">
        <v>0</v>
      </c>
      <c r="AC78" s="3">
        <v>0</v>
      </c>
      <c r="AD78" s="3">
        <v>0</v>
      </c>
      <c r="AE78" s="3">
        <v>1</v>
      </c>
      <c r="AF78" s="3">
        <v>0</v>
      </c>
      <c r="AG78" s="3">
        <v>0</v>
      </c>
      <c r="AH78" s="3">
        <v>40.700000000000003</v>
      </c>
      <c r="AI78" s="4">
        <v>2.44</v>
      </c>
      <c r="AJ78" s="3">
        <v>119</v>
      </c>
      <c r="AK78" s="3">
        <v>54</v>
      </c>
      <c r="AL78" s="5">
        <f t="shared" si="36"/>
        <v>75.666666666666671</v>
      </c>
      <c r="AM78" s="3">
        <v>64</v>
      </c>
      <c r="AN78" s="3">
        <v>3</v>
      </c>
      <c r="AO78" s="3">
        <v>14</v>
      </c>
      <c r="AP78" s="3">
        <v>44</v>
      </c>
      <c r="AQ78" s="3">
        <v>30</v>
      </c>
      <c r="AR78" s="3">
        <v>35</v>
      </c>
      <c r="AS78" s="1">
        <f t="shared" si="37"/>
        <v>14</v>
      </c>
      <c r="AT78" s="7">
        <f t="shared" si="38"/>
        <v>1</v>
      </c>
      <c r="AU78" s="3">
        <v>22</v>
      </c>
      <c r="AV78" s="4">
        <v>4.8311999999999999</v>
      </c>
      <c r="AW78" s="3">
        <v>1.98</v>
      </c>
      <c r="AX78" s="19">
        <f t="shared" si="39"/>
        <v>0.33219512195121959</v>
      </c>
      <c r="AY78" s="7">
        <f t="shared" si="40"/>
        <v>2.6908428547772809</v>
      </c>
      <c r="AZ78" s="7">
        <f t="shared" si="41"/>
        <v>525.25252525252529</v>
      </c>
      <c r="BA78" s="7">
        <f t="shared" si="42"/>
        <v>2491.5824915824919</v>
      </c>
      <c r="BB78" s="7">
        <f t="shared" si="43"/>
        <v>75.487499999999997</v>
      </c>
      <c r="BC78" s="7">
        <f t="shared" si="44"/>
        <v>30.9375</v>
      </c>
      <c r="BD78" s="7">
        <f t="shared" si="45"/>
        <v>22.580250000000003</v>
      </c>
      <c r="BE78" s="7">
        <f t="shared" si="46"/>
        <v>8.8357499999999991</v>
      </c>
      <c r="BF78" s="19"/>
      <c r="BG78" s="19">
        <f t="shared" si="47"/>
        <v>0.46365292266931613</v>
      </c>
      <c r="BH78" s="19">
        <f t="shared" si="48"/>
        <v>0.58287795992714031</v>
      </c>
      <c r="BI78" s="19">
        <f t="shared" si="49"/>
        <v>5.3919642857142858</v>
      </c>
      <c r="BJ78" s="19">
        <f t="shared" si="50"/>
        <v>0.63636363636363635</v>
      </c>
      <c r="BK78" s="19"/>
      <c r="BL78" s="5">
        <v>0</v>
      </c>
      <c r="BM78" s="5"/>
      <c r="BN78" s="5"/>
      <c r="BO78" s="5"/>
      <c r="BP78" s="5"/>
      <c r="BQ78" s="3">
        <v>1</v>
      </c>
      <c r="BR78" s="3">
        <v>0</v>
      </c>
      <c r="BS78" s="3">
        <v>67.5</v>
      </c>
      <c r="BT78" s="3">
        <v>4.4000000000000004</v>
      </c>
      <c r="BU78" s="3">
        <v>2.6</v>
      </c>
      <c r="BV78" s="3">
        <v>1.2</v>
      </c>
      <c r="BW78" s="3">
        <v>5.6</v>
      </c>
      <c r="BY78" s="3">
        <v>1</v>
      </c>
      <c r="BZ78" s="3">
        <v>0</v>
      </c>
      <c r="CA78" s="3">
        <v>134</v>
      </c>
      <c r="CB78" s="3">
        <v>85</v>
      </c>
      <c r="CC78" s="4">
        <v>1.6</v>
      </c>
      <c r="CD78" s="28">
        <v>42</v>
      </c>
      <c r="CE78" s="8"/>
      <c r="CF78" s="8"/>
      <c r="CG78" s="3">
        <v>1041</v>
      </c>
      <c r="CH78" s="3">
        <v>1</v>
      </c>
      <c r="CI78" s="3">
        <v>2</v>
      </c>
      <c r="CJ78" s="12">
        <v>1748.9795918367345</v>
      </c>
      <c r="CK78" s="19">
        <f t="shared" si="51"/>
        <v>7.466787806475244</v>
      </c>
      <c r="CL78" s="5">
        <v>1179.6479512122871</v>
      </c>
      <c r="CM78" s="19">
        <f t="shared" si="52"/>
        <v>7.0729713265152947</v>
      </c>
      <c r="CO78" s="36">
        <v>40563</v>
      </c>
      <c r="CP78" s="36"/>
      <c r="CQ78" s="36"/>
      <c r="CR78" s="36"/>
      <c r="CS78" s="20"/>
      <c r="CT78" s="36">
        <v>44274</v>
      </c>
      <c r="CU78" s="40">
        <v>40609</v>
      </c>
      <c r="CV78" s="1">
        <f t="shared" si="53"/>
        <v>46</v>
      </c>
      <c r="CW78" s="3">
        <v>1</v>
      </c>
      <c r="CX78" s="40">
        <v>40609</v>
      </c>
      <c r="CY78" s="3">
        <f>(CX78-CO78)</f>
        <v>46</v>
      </c>
      <c r="CZ78" s="3">
        <v>1</v>
      </c>
      <c r="DA78" s="3">
        <v>46</v>
      </c>
      <c r="DB78" s="1">
        <v>1</v>
      </c>
      <c r="DC78" s="3"/>
    </row>
    <row r="79" spans="1:116" s="10" customFormat="1" x14ac:dyDescent="0.25">
      <c r="A79" s="2">
        <v>2028</v>
      </c>
      <c r="B79" s="3">
        <v>69</v>
      </c>
      <c r="C79" s="3">
        <v>0</v>
      </c>
      <c r="D79" s="3">
        <v>0</v>
      </c>
      <c r="E79" s="3">
        <v>1</v>
      </c>
      <c r="F79" s="3">
        <v>1</v>
      </c>
      <c r="G79" s="3">
        <v>0</v>
      </c>
      <c r="H79" s="1">
        <v>1</v>
      </c>
      <c r="I79" s="3">
        <v>0</v>
      </c>
      <c r="J79" s="3">
        <v>2</v>
      </c>
      <c r="K79" s="3">
        <v>1</v>
      </c>
      <c r="L79" s="3">
        <v>0</v>
      </c>
      <c r="M79" s="3"/>
      <c r="N79" s="3">
        <v>1</v>
      </c>
      <c r="O79" s="3">
        <v>0</v>
      </c>
      <c r="P79" s="3">
        <v>0</v>
      </c>
      <c r="Q79" s="3"/>
      <c r="R79" s="3">
        <v>1</v>
      </c>
      <c r="S79" s="3">
        <v>0</v>
      </c>
      <c r="T79" s="3">
        <v>1</v>
      </c>
      <c r="U79" s="3">
        <v>0</v>
      </c>
      <c r="V79" s="3">
        <v>0</v>
      </c>
      <c r="W79" s="3">
        <v>0</v>
      </c>
      <c r="X79" s="3">
        <v>0</v>
      </c>
      <c r="Y79" s="16">
        <v>1</v>
      </c>
      <c r="Z79" s="3">
        <v>1</v>
      </c>
      <c r="AA79" s="3">
        <v>1</v>
      </c>
      <c r="AB79" s="3">
        <v>1</v>
      </c>
      <c r="AC79" s="3">
        <v>1</v>
      </c>
      <c r="AD79" s="3">
        <v>0</v>
      </c>
      <c r="AE79" s="3">
        <v>1</v>
      </c>
      <c r="AF79" s="3">
        <v>0</v>
      </c>
      <c r="AG79" s="3">
        <v>2</v>
      </c>
      <c r="AH79" s="3">
        <v>26</v>
      </c>
      <c r="AI79" s="4">
        <v>1.86</v>
      </c>
      <c r="AJ79" s="3">
        <v>96</v>
      </c>
      <c r="AK79" s="3">
        <v>59</v>
      </c>
      <c r="AL79" s="5">
        <f t="shared" si="36"/>
        <v>71.333333333333329</v>
      </c>
      <c r="AM79" s="3">
        <v>55</v>
      </c>
      <c r="AN79" s="3">
        <v>1</v>
      </c>
      <c r="AO79" s="3">
        <v>10</v>
      </c>
      <c r="AP79" s="3">
        <v>65</v>
      </c>
      <c r="AQ79" s="3">
        <v>24</v>
      </c>
      <c r="AR79" s="3">
        <v>37</v>
      </c>
      <c r="AS79" s="1">
        <f t="shared" si="37"/>
        <v>41</v>
      </c>
      <c r="AT79" s="7">
        <f t="shared" si="38"/>
        <v>4.0999999999999996</v>
      </c>
      <c r="AU79" s="3">
        <v>27</v>
      </c>
      <c r="AV79" s="4">
        <v>3.5339999999999998</v>
      </c>
      <c r="AW79" s="3">
        <v>1.9</v>
      </c>
      <c r="AX79" s="19">
        <f t="shared" si="39"/>
        <v>0.30051736881005175</v>
      </c>
      <c r="AY79" s="7">
        <f t="shared" si="40"/>
        <v>2.8296547821165818</v>
      </c>
      <c r="AZ79" s="7">
        <f t="shared" si="41"/>
        <v>421.0526315789474</v>
      </c>
      <c r="BA79" s="7">
        <f t="shared" si="42"/>
        <v>2582.4561403508769</v>
      </c>
      <c r="BB79" s="7">
        <f t="shared" si="43"/>
        <v>64.25454545454545</v>
      </c>
      <c r="BC79" s="7">
        <f t="shared" si="44"/>
        <v>34.545454545454547</v>
      </c>
      <c r="BD79" s="7">
        <f t="shared" si="45"/>
        <v>20.828606060606059</v>
      </c>
      <c r="BE79" s="7">
        <f t="shared" si="46"/>
        <v>12.685090909090908</v>
      </c>
      <c r="BF79" s="19"/>
      <c r="BG79" s="19">
        <f t="shared" si="47"/>
        <v>0.57583474816072444</v>
      </c>
      <c r="BH79" s="19">
        <f t="shared" si="48"/>
        <v>1.0116015846066782</v>
      </c>
      <c r="BI79" s="19">
        <f t="shared" si="49"/>
        <v>1.5671840354767184</v>
      </c>
      <c r="BJ79" s="19">
        <f t="shared" si="50"/>
        <v>0.37037037037037035</v>
      </c>
      <c r="BK79" s="19"/>
      <c r="BL79" s="5">
        <v>0</v>
      </c>
      <c r="BM79" s="5"/>
      <c r="BN79" s="5"/>
      <c r="BO79" s="5"/>
      <c r="BP79" s="5"/>
      <c r="BQ79" s="3">
        <v>1</v>
      </c>
      <c r="BR79" s="9">
        <v>0</v>
      </c>
      <c r="BS79" s="3">
        <v>35</v>
      </c>
      <c r="BT79" s="3">
        <v>5.8</v>
      </c>
      <c r="BU79" s="3">
        <v>4.8</v>
      </c>
      <c r="BV79" s="3">
        <v>1.1000000000000001</v>
      </c>
      <c r="BW79" s="3">
        <v>4.5999999999999996</v>
      </c>
      <c r="BY79" s="3">
        <v>1</v>
      </c>
      <c r="BZ79" s="3">
        <v>1</v>
      </c>
      <c r="CA79" s="3">
        <v>143</v>
      </c>
      <c r="CB79" s="3">
        <v>15</v>
      </c>
      <c r="CC79" s="4">
        <v>1.3</v>
      </c>
      <c r="CD79" s="28">
        <v>69</v>
      </c>
      <c r="CE79" s="8"/>
      <c r="CF79" s="8"/>
      <c r="CG79" s="3">
        <v>6396</v>
      </c>
      <c r="CH79" s="3">
        <v>1</v>
      </c>
      <c r="CI79" s="3">
        <v>3</v>
      </c>
      <c r="CJ79" s="12">
        <v>1752.4691358024691</v>
      </c>
      <c r="CK79" s="19">
        <f t="shared" si="51"/>
        <v>7.468781007228678</v>
      </c>
      <c r="CL79" s="5">
        <v>1922.5382525973459</v>
      </c>
      <c r="CM79" s="19">
        <f t="shared" si="52"/>
        <v>7.561401598501666</v>
      </c>
      <c r="CO79" s="41">
        <v>40371</v>
      </c>
      <c r="CP79" s="41"/>
      <c r="CQ79" s="41"/>
      <c r="CR79" s="41"/>
      <c r="CS79" s="20"/>
      <c r="CT79" s="36">
        <v>44272</v>
      </c>
      <c r="CU79" s="36">
        <v>44270</v>
      </c>
      <c r="CV79" s="1">
        <f t="shared" si="53"/>
        <v>3899</v>
      </c>
      <c r="CW79" s="3">
        <v>0</v>
      </c>
      <c r="CX79" s="3"/>
      <c r="CY79" s="3"/>
      <c r="CZ79" s="3">
        <v>0</v>
      </c>
      <c r="DA79" s="3">
        <v>3899</v>
      </c>
      <c r="DB79" s="1">
        <v>1</v>
      </c>
      <c r="DC79" s="3"/>
    </row>
    <row r="80" spans="1:116" s="10" customFormat="1" x14ac:dyDescent="0.25">
      <c r="A80" s="2">
        <v>2042</v>
      </c>
      <c r="B80" s="3">
        <v>76</v>
      </c>
      <c r="C80" s="3">
        <v>0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2</v>
      </c>
      <c r="K80" s="3">
        <v>0</v>
      </c>
      <c r="L80" s="3">
        <v>0</v>
      </c>
      <c r="M80" s="3"/>
      <c r="N80" s="3">
        <v>1</v>
      </c>
      <c r="O80" s="3">
        <v>1</v>
      </c>
      <c r="P80" s="3">
        <v>1</v>
      </c>
      <c r="Q80" s="3">
        <v>1</v>
      </c>
      <c r="R80" s="3">
        <v>1</v>
      </c>
      <c r="S80" s="3">
        <v>1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1</v>
      </c>
      <c r="AB80" s="3">
        <v>1</v>
      </c>
      <c r="AC80" s="3">
        <v>1</v>
      </c>
      <c r="AD80" s="3">
        <v>0</v>
      </c>
      <c r="AE80" s="3">
        <v>1</v>
      </c>
      <c r="AF80" s="3">
        <v>0</v>
      </c>
      <c r="AG80" s="3">
        <v>1</v>
      </c>
      <c r="AH80" s="3">
        <v>24.5</v>
      </c>
      <c r="AI80" s="4">
        <v>1.95</v>
      </c>
      <c r="AJ80" s="3">
        <v>90</v>
      </c>
      <c r="AK80" s="3">
        <v>64</v>
      </c>
      <c r="AL80" s="5">
        <f t="shared" si="36"/>
        <v>72.666666666666671</v>
      </c>
      <c r="AM80" s="3">
        <v>69</v>
      </c>
      <c r="AN80" s="3">
        <v>2</v>
      </c>
      <c r="AO80" s="3">
        <v>22</v>
      </c>
      <c r="AP80" s="3">
        <v>37</v>
      </c>
      <c r="AQ80" s="3">
        <v>24</v>
      </c>
      <c r="AR80" s="3">
        <v>28</v>
      </c>
      <c r="AS80" s="1">
        <f t="shared" si="37"/>
        <v>13</v>
      </c>
      <c r="AT80" s="7">
        <f t="shared" si="38"/>
        <v>0.59090909090909094</v>
      </c>
      <c r="AU80" s="3">
        <v>21</v>
      </c>
      <c r="AV80" s="4">
        <v>4.3094999999999999</v>
      </c>
      <c r="AW80" s="3">
        <v>2.21</v>
      </c>
      <c r="AX80" s="19">
        <f t="shared" si="39"/>
        <v>0.35608277900960827</v>
      </c>
      <c r="AY80" s="7">
        <f t="shared" si="40"/>
        <v>1.6243183663998144</v>
      </c>
      <c r="AZ80" s="7">
        <f t="shared" si="41"/>
        <v>253.39366515837105</v>
      </c>
      <c r="BA80" s="7">
        <f t="shared" si="42"/>
        <v>1834.087481146305</v>
      </c>
      <c r="BB80" s="7">
        <f t="shared" si="43"/>
        <v>62.45652173913043</v>
      </c>
      <c r="BC80" s="7">
        <f t="shared" si="44"/>
        <v>32.028985507246375</v>
      </c>
      <c r="BD80" s="7">
        <f t="shared" si="45"/>
        <v>22.505700483091786</v>
      </c>
      <c r="BE80" s="7">
        <f t="shared" si="46"/>
        <v>2.613565217391304</v>
      </c>
      <c r="BF80" s="19"/>
      <c r="BG80" s="19">
        <f t="shared" si="47"/>
        <v>0.44831186912634879</v>
      </c>
      <c r="BH80" s="19">
        <f t="shared" si="48"/>
        <v>0.59241211277410377</v>
      </c>
      <c r="BI80" s="19">
        <f t="shared" si="49"/>
        <v>4.8043478260869561</v>
      </c>
      <c r="BJ80" s="19">
        <f t="shared" si="50"/>
        <v>1.0476190476190477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22.5</v>
      </c>
      <c r="BT80" s="3">
        <v>5.2</v>
      </c>
      <c r="BU80" s="3">
        <v>4.7</v>
      </c>
      <c r="BV80" s="3">
        <v>0.99</v>
      </c>
      <c r="BW80" s="3">
        <v>4.8</v>
      </c>
      <c r="BY80" s="3">
        <v>1</v>
      </c>
      <c r="BZ80" s="3">
        <v>0</v>
      </c>
      <c r="CA80" s="3">
        <v>139</v>
      </c>
      <c r="CB80" s="3">
        <v>90</v>
      </c>
      <c r="CC80" s="4">
        <v>3</v>
      </c>
      <c r="CD80" s="28">
        <v>20</v>
      </c>
      <c r="CE80" s="8"/>
      <c r="CF80" s="8"/>
      <c r="CG80" s="3">
        <v>6106</v>
      </c>
      <c r="CH80" s="3">
        <v>1</v>
      </c>
      <c r="CI80" s="3">
        <v>3</v>
      </c>
      <c r="CJ80" s="12">
        <v>1805.0847457627117</v>
      </c>
      <c r="CK80" s="19">
        <f t="shared" si="51"/>
        <v>7.4983628202258972</v>
      </c>
      <c r="CL80" s="5">
        <v>1099.2744118101134</v>
      </c>
      <c r="CM80" s="19">
        <f t="shared" si="52"/>
        <v>7.0024056155105923</v>
      </c>
      <c r="CO80" s="41">
        <v>40438</v>
      </c>
      <c r="CP80" s="41"/>
      <c r="CQ80" s="41"/>
      <c r="CR80" s="41"/>
      <c r="CS80" s="20"/>
      <c r="CT80" s="36">
        <v>44272</v>
      </c>
      <c r="CU80" s="36">
        <v>42514</v>
      </c>
      <c r="CV80" s="1">
        <f t="shared" si="53"/>
        <v>2076</v>
      </c>
      <c r="CW80" s="3">
        <v>1</v>
      </c>
      <c r="CX80" s="40">
        <v>42514</v>
      </c>
      <c r="CY80" s="20">
        <f>(CX80-CO80)</f>
        <v>2076</v>
      </c>
      <c r="CZ80" s="20">
        <v>1</v>
      </c>
      <c r="DA80" s="20">
        <v>2076</v>
      </c>
      <c r="DB80" s="1">
        <v>1</v>
      </c>
      <c r="DC80" s="3"/>
    </row>
    <row r="81" spans="1:116" s="10" customFormat="1" x14ac:dyDescent="0.25">
      <c r="A81" s="2">
        <v>2012</v>
      </c>
      <c r="B81" s="3">
        <v>62</v>
      </c>
      <c r="C81" s="3">
        <v>0</v>
      </c>
      <c r="D81" s="3">
        <v>1</v>
      </c>
      <c r="E81" s="3">
        <v>1</v>
      </c>
      <c r="F81" s="3">
        <v>2</v>
      </c>
      <c r="G81" s="3">
        <v>1</v>
      </c>
      <c r="H81" s="1">
        <v>0</v>
      </c>
      <c r="I81" s="3">
        <v>1</v>
      </c>
      <c r="J81" s="3">
        <v>3</v>
      </c>
      <c r="K81" s="3">
        <v>1</v>
      </c>
      <c r="L81" s="3">
        <v>0</v>
      </c>
      <c r="M81" s="3"/>
      <c r="N81" s="3">
        <v>1</v>
      </c>
      <c r="O81" s="3">
        <v>1</v>
      </c>
      <c r="P81" s="3">
        <v>0</v>
      </c>
      <c r="Q81" s="3"/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1</v>
      </c>
      <c r="AB81" s="3">
        <v>0</v>
      </c>
      <c r="AC81" s="3">
        <v>1</v>
      </c>
      <c r="AD81" s="3">
        <v>0</v>
      </c>
      <c r="AE81" s="3">
        <v>0</v>
      </c>
      <c r="AF81" s="3">
        <v>0</v>
      </c>
      <c r="AG81" s="3">
        <v>0</v>
      </c>
      <c r="AH81" s="3">
        <v>25.5</v>
      </c>
      <c r="AI81" s="4">
        <v>1.64</v>
      </c>
      <c r="AJ81" s="3">
        <v>182</v>
      </c>
      <c r="AK81" s="3">
        <v>80</v>
      </c>
      <c r="AL81" s="5">
        <f t="shared" si="36"/>
        <v>114</v>
      </c>
      <c r="AM81" s="3">
        <v>71</v>
      </c>
      <c r="AN81" s="3">
        <v>1</v>
      </c>
      <c r="AO81" s="3">
        <v>8</v>
      </c>
      <c r="AP81" s="3">
        <v>36</v>
      </c>
      <c r="AQ81" s="3">
        <v>19</v>
      </c>
      <c r="AR81" s="3">
        <v>27</v>
      </c>
      <c r="AS81" s="3">
        <f t="shared" si="37"/>
        <v>17</v>
      </c>
      <c r="AT81" s="7">
        <f t="shared" si="38"/>
        <v>2.125</v>
      </c>
      <c r="AU81" s="3">
        <v>19</v>
      </c>
      <c r="AV81" s="4">
        <v>3.8375999999999997</v>
      </c>
      <c r="AW81" s="3">
        <v>2.34</v>
      </c>
      <c r="AX81" s="19">
        <f t="shared" si="39"/>
        <v>0.59148558758314851</v>
      </c>
      <c r="AY81" s="7">
        <f t="shared" si="40"/>
        <v>2.0846362309776945</v>
      </c>
      <c r="AZ81" s="7">
        <f t="shared" si="41"/>
        <v>273.5042735042735</v>
      </c>
      <c r="BA81" s="7">
        <f t="shared" si="42"/>
        <v>3623.931623931624</v>
      </c>
      <c r="BB81" s="7">
        <f t="shared" si="43"/>
        <v>54.050704225352113</v>
      </c>
      <c r="BC81" s="7">
        <f t="shared" si="44"/>
        <v>32.95774647887324</v>
      </c>
      <c r="BD81" s="7">
        <f t="shared" si="45"/>
        <v>42.581408450704224</v>
      </c>
      <c r="BE81" s="7">
        <f t="shared" si="46"/>
        <v>8.5162816901408451</v>
      </c>
      <c r="BF81" s="19">
        <v>4.68</v>
      </c>
      <c r="BG81" s="19">
        <f t="shared" si="47"/>
        <v>0.49953095684803001</v>
      </c>
      <c r="BH81" s="19">
        <f t="shared" si="48"/>
        <v>0.66604127579737338</v>
      </c>
      <c r="BI81" s="19">
        <f t="shared" si="49"/>
        <v>3.179453189726595</v>
      </c>
      <c r="BJ81" s="19">
        <f t="shared" si="50"/>
        <v>0.42105263157894735</v>
      </c>
      <c r="BK81" s="19"/>
      <c r="BL81" s="5">
        <v>1</v>
      </c>
      <c r="BM81" s="5">
        <v>20</v>
      </c>
      <c r="BN81" s="5">
        <v>75</v>
      </c>
      <c r="BO81" s="5">
        <v>1</v>
      </c>
      <c r="BP81" s="5">
        <v>0</v>
      </c>
      <c r="BQ81" s="3">
        <v>1</v>
      </c>
      <c r="BR81" s="3">
        <v>1</v>
      </c>
      <c r="BS81" s="3">
        <v>75</v>
      </c>
      <c r="BT81" s="3"/>
      <c r="BU81" s="3"/>
      <c r="BV81" s="3"/>
      <c r="BW81" s="3"/>
      <c r="BY81" s="3"/>
      <c r="BZ81" s="3"/>
      <c r="CA81" s="3">
        <v>136</v>
      </c>
      <c r="CB81" s="3">
        <v>15</v>
      </c>
      <c r="CC81" s="4">
        <v>0.9</v>
      </c>
      <c r="CD81" s="28">
        <v>65</v>
      </c>
      <c r="CE81" s="8"/>
      <c r="CF81" s="8"/>
      <c r="CG81" s="3">
        <v>1497</v>
      </c>
      <c r="CH81" s="3">
        <v>1</v>
      </c>
      <c r="CI81" s="3">
        <v>2</v>
      </c>
      <c r="CJ81" s="12">
        <v>1902.5974025974026</v>
      </c>
      <c r="CK81" s="19">
        <f t="shared" si="51"/>
        <v>7.550975285585575</v>
      </c>
      <c r="CL81" s="5">
        <v>7138.0228918452531</v>
      </c>
      <c r="CM81" s="19">
        <f t="shared" si="52"/>
        <v>8.8731911110840844</v>
      </c>
      <c r="CO81" s="41">
        <v>40261</v>
      </c>
      <c r="CP81" s="41"/>
      <c r="CQ81" s="41"/>
      <c r="CR81" s="41"/>
      <c r="CS81" s="20"/>
      <c r="CT81" s="36">
        <v>44272</v>
      </c>
      <c r="CU81" s="36">
        <v>44260</v>
      </c>
      <c r="CV81" s="1">
        <f t="shared" si="53"/>
        <v>3999</v>
      </c>
      <c r="CW81" s="3">
        <v>0</v>
      </c>
      <c r="CX81" s="3"/>
      <c r="CY81" s="3"/>
      <c r="CZ81" s="3">
        <v>0</v>
      </c>
      <c r="DA81" s="3">
        <v>3999</v>
      </c>
      <c r="DB81" s="1">
        <v>1</v>
      </c>
      <c r="DC81" s="3"/>
    </row>
    <row r="82" spans="1:116" s="10" customFormat="1" x14ac:dyDescent="0.25">
      <c r="A82" s="25">
        <v>1013</v>
      </c>
      <c r="B82" s="1">
        <v>65</v>
      </c>
      <c r="C82" s="1">
        <v>1</v>
      </c>
      <c r="D82" s="1">
        <v>1</v>
      </c>
      <c r="E82" s="1">
        <v>1</v>
      </c>
      <c r="F82" s="1">
        <v>2</v>
      </c>
      <c r="G82" s="1">
        <v>1</v>
      </c>
      <c r="H82" s="1">
        <v>0</v>
      </c>
      <c r="I82" s="1">
        <v>1</v>
      </c>
      <c r="J82" s="1">
        <v>4</v>
      </c>
      <c r="K82" s="1">
        <v>1</v>
      </c>
      <c r="L82" s="1">
        <v>1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43.8</v>
      </c>
      <c r="AI82" s="1">
        <v>2.06</v>
      </c>
      <c r="AJ82" s="1">
        <v>139</v>
      </c>
      <c r="AK82" s="1">
        <v>103</v>
      </c>
      <c r="AL82" s="5">
        <f t="shared" si="36"/>
        <v>115</v>
      </c>
      <c r="AM82" s="1">
        <v>84</v>
      </c>
      <c r="AN82" s="1">
        <v>1</v>
      </c>
      <c r="AO82" s="1">
        <v>9</v>
      </c>
      <c r="AP82" s="1">
        <v>59</v>
      </c>
      <c r="AQ82" s="1">
        <v>25</v>
      </c>
      <c r="AR82" s="1">
        <v>39</v>
      </c>
      <c r="AS82" s="1">
        <f t="shared" si="37"/>
        <v>34</v>
      </c>
      <c r="AT82" s="7">
        <f t="shared" si="38"/>
        <v>3.7777777777777777</v>
      </c>
      <c r="AU82" s="1">
        <v>17</v>
      </c>
      <c r="AV82" s="19">
        <v>5.9</v>
      </c>
      <c r="AW82" s="1">
        <v>2.87</v>
      </c>
      <c r="AX82" s="19">
        <f t="shared" si="39"/>
        <v>0.73181818181818181</v>
      </c>
      <c r="AY82" s="7">
        <f t="shared" si="40"/>
        <v>3.7288135593220337</v>
      </c>
      <c r="AZ82" s="7">
        <f t="shared" si="41"/>
        <v>613.24041811846689</v>
      </c>
      <c r="BA82" s="7">
        <f t="shared" si="42"/>
        <v>2954.7038327526129</v>
      </c>
      <c r="BB82" s="7">
        <f t="shared" si="43"/>
        <v>70.238095238095241</v>
      </c>
      <c r="BC82" s="7">
        <f t="shared" si="44"/>
        <v>34.166666666666664</v>
      </c>
      <c r="BD82" s="7">
        <f t="shared" si="45"/>
        <v>45.537333333333329</v>
      </c>
      <c r="BE82" s="7">
        <f t="shared" si="46"/>
        <v>13.94</v>
      </c>
      <c r="BF82" s="19"/>
      <c r="BG82" s="19">
        <f t="shared" si="47"/>
        <v>0.55525423728813561</v>
      </c>
      <c r="BH82" s="19">
        <f t="shared" si="48"/>
        <v>0.84</v>
      </c>
      <c r="BI82" s="19">
        <f t="shared" si="49"/>
        <v>2.0658263305322131</v>
      </c>
      <c r="BJ82" s="19">
        <f t="shared" si="50"/>
        <v>0.52941176470588236</v>
      </c>
      <c r="BK82" s="19"/>
      <c r="BL82" s="20">
        <v>0</v>
      </c>
      <c r="BM82" s="1"/>
      <c r="BN82" s="20"/>
      <c r="BO82" s="1"/>
      <c r="BP82" s="1">
        <v>0</v>
      </c>
      <c r="BQ82" s="1">
        <v>1</v>
      </c>
      <c r="BR82" s="1">
        <v>0</v>
      </c>
      <c r="BS82" s="1">
        <v>72</v>
      </c>
      <c r="BT82" s="1">
        <v>3.8</v>
      </c>
      <c r="BU82" s="1">
        <v>2</v>
      </c>
      <c r="BV82" s="1">
        <v>0.47</v>
      </c>
      <c r="BW82" s="1">
        <v>3.8</v>
      </c>
      <c r="BX82" s="1">
        <v>47.7</v>
      </c>
      <c r="BY82" s="1">
        <v>1</v>
      </c>
      <c r="BZ82" s="1">
        <v>1</v>
      </c>
      <c r="CA82" s="25">
        <v>140</v>
      </c>
      <c r="CB82" s="25">
        <v>25</v>
      </c>
      <c r="CC82" s="44">
        <v>1.1100000000000001</v>
      </c>
      <c r="CD82" s="27">
        <v>60</v>
      </c>
      <c r="CE82" s="1">
        <v>67</v>
      </c>
      <c r="CF82" s="1">
        <v>0</v>
      </c>
      <c r="CG82" s="1"/>
      <c r="CH82" s="1"/>
      <c r="CI82" s="1">
        <v>1</v>
      </c>
      <c r="CJ82" s="20">
        <v>2038.4509190000001</v>
      </c>
      <c r="CK82" s="19">
        <f t="shared" si="51"/>
        <v>7.6199454449520374</v>
      </c>
      <c r="CL82" s="20">
        <v>1513.5492879999999</v>
      </c>
      <c r="CM82" s="19">
        <f t="shared" si="52"/>
        <v>7.3222126935080052</v>
      </c>
      <c r="CN82" s="22"/>
      <c r="CO82" s="36">
        <v>43209</v>
      </c>
      <c r="CP82" s="36"/>
      <c r="CQ82" s="36"/>
      <c r="CR82" s="36"/>
      <c r="CS82" s="20"/>
      <c r="CT82" s="36">
        <v>44217</v>
      </c>
      <c r="CU82" s="36">
        <v>43231</v>
      </c>
      <c r="CV82" s="1">
        <f t="shared" si="53"/>
        <v>22</v>
      </c>
      <c r="CW82" s="1">
        <v>1</v>
      </c>
      <c r="CX82" s="36">
        <v>43231</v>
      </c>
      <c r="CY82" s="20">
        <f>(CX82-CO82)</f>
        <v>22</v>
      </c>
      <c r="CZ82" s="20">
        <v>1</v>
      </c>
      <c r="DA82" s="20">
        <v>22</v>
      </c>
      <c r="DB82" s="1">
        <v>1</v>
      </c>
      <c r="DC82" t="s">
        <v>129</v>
      </c>
      <c r="DD82"/>
      <c r="DE82"/>
      <c r="DF82"/>
      <c r="DG82"/>
      <c r="DH82"/>
      <c r="DI82"/>
      <c r="DJ82"/>
      <c r="DK82"/>
      <c r="DL82"/>
    </row>
    <row r="83" spans="1:116" s="10" customFormat="1" x14ac:dyDescent="0.25">
      <c r="A83" s="25">
        <v>1046</v>
      </c>
      <c r="B83" s="1">
        <v>73</v>
      </c>
      <c r="C83" s="1">
        <v>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0</v>
      </c>
      <c r="J83" s="1">
        <v>4</v>
      </c>
      <c r="K83" s="1">
        <v>1</v>
      </c>
      <c r="L83" s="1">
        <v>1</v>
      </c>
      <c r="M83" s="1">
        <v>1</v>
      </c>
      <c r="N83" s="1">
        <v>1</v>
      </c>
      <c r="O83" s="1">
        <v>0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0</v>
      </c>
      <c r="AE83" s="1">
        <v>1</v>
      </c>
      <c r="AF83" s="1">
        <v>0</v>
      </c>
      <c r="AG83" s="1">
        <v>0</v>
      </c>
      <c r="AH83" s="1">
        <v>26.8</v>
      </c>
      <c r="AI83" s="1">
        <v>1.71</v>
      </c>
      <c r="AJ83" s="1">
        <v>106</v>
      </c>
      <c r="AK83" s="1">
        <v>56</v>
      </c>
      <c r="AL83" s="5">
        <f t="shared" si="36"/>
        <v>72.666666666666671</v>
      </c>
      <c r="AM83" s="1">
        <v>82</v>
      </c>
      <c r="AN83" s="1">
        <v>1</v>
      </c>
      <c r="AO83" s="1">
        <v>3</v>
      </c>
      <c r="AP83" s="1">
        <v>48</v>
      </c>
      <c r="AQ83" s="1">
        <v>21</v>
      </c>
      <c r="AR83" s="1">
        <v>31</v>
      </c>
      <c r="AS83" s="1">
        <f t="shared" si="37"/>
        <v>27</v>
      </c>
      <c r="AT83" s="7">
        <f t="shared" si="38"/>
        <v>9</v>
      </c>
      <c r="AU83" s="1">
        <v>20</v>
      </c>
      <c r="AV83" s="19">
        <v>3.2</v>
      </c>
      <c r="AW83" s="1">
        <v>1.87</v>
      </c>
      <c r="AX83" s="19">
        <f t="shared" si="39"/>
        <v>0.30130081300813011</v>
      </c>
      <c r="AY83" s="7">
        <f t="shared" si="40"/>
        <v>3.4375</v>
      </c>
      <c r="AZ83" s="7">
        <f t="shared" si="41"/>
        <v>470.58823529411762</v>
      </c>
      <c r="BA83" s="7">
        <f t="shared" si="42"/>
        <v>2980.3921568627452</v>
      </c>
      <c r="BB83" s="7">
        <f t="shared" si="43"/>
        <v>39.024390243902438</v>
      </c>
      <c r="BC83" s="7">
        <f t="shared" si="44"/>
        <v>22.804878048780488</v>
      </c>
      <c r="BD83" s="7">
        <f t="shared" si="45"/>
        <v>16.334373983739837</v>
      </c>
      <c r="BE83" s="7">
        <f t="shared" si="46"/>
        <v>8.6840975609756086</v>
      </c>
      <c r="BF83" s="19">
        <v>2.7162500000000001</v>
      </c>
      <c r="BG83" s="19">
        <f t="shared" si="47"/>
        <v>0.79437500000000005</v>
      </c>
      <c r="BH83" s="19">
        <f t="shared" si="48"/>
        <v>1.23</v>
      </c>
      <c r="BI83" s="19">
        <f t="shared" si="49"/>
        <v>1.4453477868112015</v>
      </c>
      <c r="BJ83" s="19">
        <f t="shared" si="50"/>
        <v>0.15</v>
      </c>
      <c r="BK83" s="19"/>
      <c r="BL83" s="20">
        <v>1</v>
      </c>
      <c r="BM83" s="1">
        <v>15</v>
      </c>
      <c r="BN83" s="20"/>
      <c r="BO83" s="1">
        <v>3</v>
      </c>
      <c r="BP83" s="1">
        <v>0</v>
      </c>
      <c r="BQ83" s="1">
        <v>1</v>
      </c>
      <c r="BR83" s="1">
        <v>0</v>
      </c>
      <c r="BS83" s="1">
        <v>24</v>
      </c>
      <c r="BT83" s="1">
        <v>5.0999999999999996</v>
      </c>
      <c r="BU83" s="1">
        <v>4.7</v>
      </c>
      <c r="BV83" s="1">
        <v>0.39</v>
      </c>
      <c r="BW83" s="1">
        <v>3.9</v>
      </c>
      <c r="BX83" s="1">
        <v>42</v>
      </c>
      <c r="BY83" s="1">
        <v>1</v>
      </c>
      <c r="BZ83" s="1">
        <v>1</v>
      </c>
      <c r="CA83" s="25">
        <v>132</v>
      </c>
      <c r="CB83" s="25">
        <v>34</v>
      </c>
      <c r="CC83" s="44">
        <v>1.29</v>
      </c>
      <c r="CD83" s="27">
        <v>54</v>
      </c>
      <c r="CE83" s="1">
        <v>4700</v>
      </c>
      <c r="CF83" s="1">
        <v>1</v>
      </c>
      <c r="CG83" s="1"/>
      <c r="CH83" s="1"/>
      <c r="CI83" s="1">
        <v>3</v>
      </c>
      <c r="CJ83" s="20">
        <v>2051.4208060000001</v>
      </c>
      <c r="CK83" s="19">
        <f t="shared" si="51"/>
        <v>7.6262879081636932</v>
      </c>
      <c r="CL83" s="20">
        <v>1849.4345290000001</v>
      </c>
      <c r="CM83" s="19">
        <f t="shared" si="52"/>
        <v>7.522635211348832</v>
      </c>
      <c r="CN83" s="22"/>
      <c r="CO83" s="36">
        <v>43318</v>
      </c>
      <c r="CP83" s="36"/>
      <c r="CQ83" s="36"/>
      <c r="CR83" s="36"/>
      <c r="CS83" s="20"/>
      <c r="CT83" s="36">
        <v>44217</v>
      </c>
      <c r="CU83" s="36">
        <v>43844</v>
      </c>
      <c r="CV83" s="1">
        <f t="shared" si="53"/>
        <v>526</v>
      </c>
      <c r="CW83" s="1">
        <v>1</v>
      </c>
      <c r="CX83" s="36">
        <v>43844</v>
      </c>
      <c r="CY83" s="20">
        <f>(CX83-CO83)</f>
        <v>526</v>
      </c>
      <c r="CZ83" s="20">
        <v>1</v>
      </c>
      <c r="DA83" s="20">
        <v>526</v>
      </c>
      <c r="DB83" s="1">
        <v>1</v>
      </c>
      <c r="DC83" t="s">
        <v>130</v>
      </c>
      <c r="DD83"/>
      <c r="DE83"/>
      <c r="DF83"/>
      <c r="DG83"/>
      <c r="DH83"/>
      <c r="DI83"/>
      <c r="DJ83"/>
      <c r="DK83"/>
      <c r="DL83"/>
    </row>
    <row r="84" spans="1:116" x14ac:dyDescent="0.25">
      <c r="A84" s="25">
        <v>1163</v>
      </c>
      <c r="B84" s="1">
        <v>78</v>
      </c>
      <c r="C84" s="1">
        <v>0</v>
      </c>
      <c r="D84" s="1">
        <v>0</v>
      </c>
      <c r="E84" s="1">
        <v>0</v>
      </c>
      <c r="F84" s="1">
        <v>2</v>
      </c>
      <c r="H84" s="1">
        <v>0</v>
      </c>
      <c r="J84" s="1">
        <v>4</v>
      </c>
      <c r="K84" s="1">
        <v>1</v>
      </c>
      <c r="L84" s="1">
        <v>1</v>
      </c>
      <c r="M84" s="1">
        <v>1</v>
      </c>
      <c r="N84" s="1">
        <v>0</v>
      </c>
      <c r="O84" s="1">
        <v>0</v>
      </c>
      <c r="P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0</v>
      </c>
      <c r="AH84" s="1">
        <v>34.1</v>
      </c>
      <c r="AI84" s="1">
        <v>2.19</v>
      </c>
      <c r="AJ84" s="1">
        <v>116</v>
      </c>
      <c r="AK84" s="1">
        <v>59</v>
      </c>
      <c r="AL84" s="5">
        <f t="shared" si="36"/>
        <v>78</v>
      </c>
      <c r="AM84" s="1">
        <v>90</v>
      </c>
      <c r="AN84" s="1">
        <v>1</v>
      </c>
      <c r="AO84" s="1">
        <v>2</v>
      </c>
      <c r="AP84" s="1">
        <v>41</v>
      </c>
      <c r="AQ84" s="1">
        <v>10</v>
      </c>
      <c r="AR84" s="1">
        <v>23</v>
      </c>
      <c r="AS84" s="1">
        <f t="shared" si="37"/>
        <v>31</v>
      </c>
      <c r="AT84" s="7">
        <f t="shared" si="38"/>
        <v>15.5</v>
      </c>
      <c r="AU84" s="1">
        <v>11</v>
      </c>
      <c r="AV84" s="19">
        <v>6.45</v>
      </c>
      <c r="AW84" s="1">
        <v>2.94</v>
      </c>
      <c r="AX84" s="19">
        <f t="shared" si="39"/>
        <v>0.50847006651884696</v>
      </c>
      <c r="AY84" s="7">
        <f t="shared" si="40"/>
        <v>1.8604651162790697</v>
      </c>
      <c r="AZ84" s="7">
        <f t="shared" si="41"/>
        <v>326.53061224489795</v>
      </c>
      <c r="BA84" s="7">
        <f t="shared" si="42"/>
        <v>2068.0272108843537</v>
      </c>
      <c r="BB84" s="7">
        <f t="shared" si="43"/>
        <v>71.666666666666671</v>
      </c>
      <c r="BC84" s="7">
        <f t="shared" si="44"/>
        <v>32.666666666666664</v>
      </c>
      <c r="BD84" s="7">
        <f t="shared" si="45"/>
        <v>29.765866666666664</v>
      </c>
      <c r="BE84" s="7">
        <f t="shared" si="46"/>
        <v>9.3295999999999992</v>
      </c>
      <c r="BF84" s="19">
        <v>1.7302325581395348</v>
      </c>
      <c r="BG84" s="19">
        <f t="shared" si="47"/>
        <v>0.32093023255813952</v>
      </c>
      <c r="BH84" s="19">
        <f t="shared" si="48"/>
        <v>0.5720930232558139</v>
      </c>
      <c r="BI84" s="19">
        <f t="shared" si="49"/>
        <v>2.3118279569892475</v>
      </c>
      <c r="BJ84" s="19">
        <f t="shared" si="50"/>
        <v>0.18181818181818182</v>
      </c>
      <c r="BK84" s="19"/>
      <c r="BL84" s="20">
        <v>1</v>
      </c>
      <c r="BM84" s="1">
        <v>12</v>
      </c>
      <c r="BO84" s="1">
        <v>1</v>
      </c>
      <c r="BP84" s="1">
        <v>0</v>
      </c>
      <c r="BQ84" s="1">
        <v>1</v>
      </c>
      <c r="BR84" s="1">
        <v>0</v>
      </c>
      <c r="BS84" s="1">
        <v>55</v>
      </c>
      <c r="BT84" s="1">
        <v>4.7</v>
      </c>
      <c r="BU84" s="1">
        <v>3.1</v>
      </c>
      <c r="BV84" s="1">
        <v>0.4</v>
      </c>
      <c r="BZ84" s="1">
        <v>1</v>
      </c>
      <c r="CA84" s="25">
        <v>139</v>
      </c>
      <c r="CB84" s="25">
        <v>24</v>
      </c>
      <c r="CC84" s="44">
        <v>1.27</v>
      </c>
      <c r="CD84" s="27">
        <v>54</v>
      </c>
      <c r="CJ84" s="20">
        <v>2073.4930890000001</v>
      </c>
      <c r="CK84" s="19">
        <f t="shared" si="51"/>
        <v>7.6369899466690656</v>
      </c>
      <c r="CL84" s="20">
        <v>3550.0654060000002</v>
      </c>
      <c r="CM84" s="19">
        <f t="shared" si="52"/>
        <v>8.1747213065250897</v>
      </c>
      <c r="CN84" s="22"/>
      <c r="CO84" s="36">
        <v>43678</v>
      </c>
      <c r="CP84" s="36"/>
      <c r="CQ84" s="36"/>
      <c r="CR84" s="36"/>
      <c r="CT84" s="36">
        <v>44274</v>
      </c>
      <c r="CU84" s="36">
        <v>44264</v>
      </c>
      <c r="CV84" s="1">
        <f t="shared" si="53"/>
        <v>586</v>
      </c>
      <c r="CW84" s="1">
        <v>0</v>
      </c>
      <c r="CZ84" s="1">
        <v>0</v>
      </c>
      <c r="DA84" s="1">
        <v>586</v>
      </c>
      <c r="DB84" s="1">
        <v>1</v>
      </c>
      <c r="DC84"/>
    </row>
    <row r="85" spans="1:116" s="10" customFormat="1" x14ac:dyDescent="0.25">
      <c r="A85" s="2">
        <v>2043</v>
      </c>
      <c r="B85" s="3">
        <v>62</v>
      </c>
      <c r="C85" s="3">
        <v>0</v>
      </c>
      <c r="D85" s="3">
        <v>1</v>
      </c>
      <c r="E85" s="3">
        <v>1</v>
      </c>
      <c r="F85" s="3">
        <v>1</v>
      </c>
      <c r="G85" s="3">
        <v>1</v>
      </c>
      <c r="H85" s="1">
        <v>0</v>
      </c>
      <c r="I85" s="3">
        <v>0</v>
      </c>
      <c r="J85" s="3">
        <v>4</v>
      </c>
      <c r="K85" s="3">
        <v>0</v>
      </c>
      <c r="L85" s="3">
        <v>0</v>
      </c>
      <c r="M85" s="3"/>
      <c r="N85" s="3">
        <v>0</v>
      </c>
      <c r="O85" s="3">
        <v>1</v>
      </c>
      <c r="P85" s="3">
        <v>1</v>
      </c>
      <c r="Q85" s="3"/>
      <c r="R85" s="3">
        <v>1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1</v>
      </c>
      <c r="AA85" s="3">
        <v>0</v>
      </c>
      <c r="AB85" s="3">
        <v>0</v>
      </c>
      <c r="AC85" s="3">
        <v>1</v>
      </c>
      <c r="AD85" s="3">
        <v>0</v>
      </c>
      <c r="AE85" s="3">
        <v>1</v>
      </c>
      <c r="AF85" s="3">
        <v>0</v>
      </c>
      <c r="AG85" s="3">
        <v>0</v>
      </c>
      <c r="AH85" s="3">
        <v>34</v>
      </c>
      <c r="AI85" s="4">
        <v>1.95</v>
      </c>
      <c r="AJ85" s="3">
        <v>96</v>
      </c>
      <c r="AK85" s="3">
        <v>72</v>
      </c>
      <c r="AL85" s="5">
        <f t="shared" si="36"/>
        <v>80</v>
      </c>
      <c r="AM85" s="3">
        <v>84</v>
      </c>
      <c r="AN85" s="3">
        <v>1</v>
      </c>
      <c r="AO85" s="3">
        <v>12</v>
      </c>
      <c r="AP85" s="3">
        <v>63</v>
      </c>
      <c r="AQ85" s="3">
        <v>26</v>
      </c>
      <c r="AR85" s="3">
        <v>46</v>
      </c>
      <c r="AS85" s="1">
        <f t="shared" si="37"/>
        <v>37</v>
      </c>
      <c r="AT85" s="7">
        <f t="shared" si="38"/>
        <v>3.0833333333333335</v>
      </c>
      <c r="AU85" s="3">
        <v>38</v>
      </c>
      <c r="AV85" s="4">
        <v>3.7049999999999996</v>
      </c>
      <c r="AW85" s="3">
        <v>1.9</v>
      </c>
      <c r="AX85" s="19">
        <f t="shared" si="39"/>
        <v>0.33702882483370289</v>
      </c>
      <c r="AY85" s="7">
        <f t="shared" si="40"/>
        <v>2.1592442645074228</v>
      </c>
      <c r="AZ85" s="7">
        <f t="shared" si="41"/>
        <v>336.84210526315792</v>
      </c>
      <c r="BA85" s="7">
        <f t="shared" si="42"/>
        <v>2863.1578947368421</v>
      </c>
      <c r="BB85" s="7">
        <f t="shared" si="43"/>
        <v>44.107142857142854</v>
      </c>
      <c r="BC85" s="7">
        <f t="shared" si="44"/>
        <v>22.61904761904762</v>
      </c>
      <c r="BD85" s="7">
        <f t="shared" si="45"/>
        <v>12.92</v>
      </c>
      <c r="BE85" s="7">
        <f t="shared" si="46"/>
        <v>10.459047619047618</v>
      </c>
      <c r="BF85" s="19"/>
      <c r="BG85" s="19">
        <f t="shared" si="47"/>
        <v>1.0429149797570851</v>
      </c>
      <c r="BH85" s="19">
        <f t="shared" si="48"/>
        <v>1.42834008097166</v>
      </c>
      <c r="BI85" s="19">
        <f t="shared" si="49"/>
        <v>1.192084942084942</v>
      </c>
      <c r="BJ85" s="19">
        <f t="shared" si="50"/>
        <v>0.31578947368421051</v>
      </c>
      <c r="BK85" s="19"/>
      <c r="BL85" s="5">
        <v>0</v>
      </c>
      <c r="BM85" s="5"/>
      <c r="BN85" s="5"/>
      <c r="BO85" s="5"/>
      <c r="BP85" s="5"/>
      <c r="BQ85" s="3">
        <v>1</v>
      </c>
      <c r="BR85" s="3">
        <v>0</v>
      </c>
      <c r="BS85" s="3">
        <v>27.5</v>
      </c>
      <c r="BT85" s="3">
        <v>7.1</v>
      </c>
      <c r="BU85" s="3">
        <v>6</v>
      </c>
      <c r="BV85" s="3">
        <v>0.87</v>
      </c>
      <c r="BW85" s="3">
        <v>4.8</v>
      </c>
      <c r="BY85" s="3">
        <v>1</v>
      </c>
      <c r="BZ85" s="3">
        <v>0</v>
      </c>
      <c r="CA85" s="3">
        <v>136</v>
      </c>
      <c r="CB85" s="3">
        <v>44</v>
      </c>
      <c r="CC85" s="4">
        <v>1.5</v>
      </c>
      <c r="CD85" s="28">
        <v>35</v>
      </c>
      <c r="CE85" s="8"/>
      <c r="CF85" s="8"/>
      <c r="CG85" s="3">
        <v>6067</v>
      </c>
      <c r="CH85" s="3">
        <v>1</v>
      </c>
      <c r="CI85" s="3">
        <v>3</v>
      </c>
      <c r="CJ85" s="12">
        <v>2101.5151515151515</v>
      </c>
      <c r="CK85" s="19">
        <f t="shared" si="51"/>
        <v>7.6504138642764978</v>
      </c>
      <c r="CL85" s="5">
        <v>1213.3708008492986</v>
      </c>
      <c r="CM85" s="19">
        <f t="shared" si="52"/>
        <v>7.1011575513067555</v>
      </c>
      <c r="CO85" s="41">
        <v>40441</v>
      </c>
      <c r="CP85" s="41"/>
      <c r="CQ85" s="41"/>
      <c r="CR85" s="41"/>
      <c r="CS85" s="20"/>
      <c r="CT85" s="36">
        <v>44272</v>
      </c>
      <c r="CU85" s="36">
        <v>41203</v>
      </c>
      <c r="CV85" s="1">
        <f t="shared" si="53"/>
        <v>762</v>
      </c>
      <c r="CW85" s="3">
        <v>1</v>
      </c>
      <c r="CX85" s="36">
        <v>41203</v>
      </c>
      <c r="CY85" s="20">
        <f>(CX85-CO85)</f>
        <v>762</v>
      </c>
      <c r="CZ85" s="20">
        <v>1</v>
      </c>
      <c r="DA85" s="20">
        <v>762</v>
      </c>
      <c r="DB85" s="1">
        <v>1</v>
      </c>
      <c r="DC85" s="3" t="s">
        <v>144</v>
      </c>
    </row>
    <row r="86" spans="1:116" s="10" customFormat="1" x14ac:dyDescent="0.25">
      <c r="A86" s="2">
        <v>2034</v>
      </c>
      <c r="B86" s="3">
        <v>57</v>
      </c>
      <c r="C86" s="9">
        <v>1</v>
      </c>
      <c r="D86" s="3">
        <v>0</v>
      </c>
      <c r="E86" s="3">
        <v>1</v>
      </c>
      <c r="F86" s="3">
        <v>2</v>
      </c>
      <c r="G86" s="3">
        <v>1</v>
      </c>
      <c r="H86" s="1">
        <v>0</v>
      </c>
      <c r="I86" s="3">
        <v>1</v>
      </c>
      <c r="J86" s="3">
        <v>3</v>
      </c>
      <c r="K86" s="3">
        <v>1</v>
      </c>
      <c r="L86" s="3">
        <v>1</v>
      </c>
      <c r="M86" s="3"/>
      <c r="N86" s="3">
        <v>1</v>
      </c>
      <c r="O86" s="3">
        <v>1</v>
      </c>
      <c r="P86" s="3">
        <v>1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1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36.5</v>
      </c>
      <c r="AI86" s="4">
        <v>2.2999999999999998</v>
      </c>
      <c r="AJ86" s="3">
        <v>119</v>
      </c>
      <c r="AK86" s="3">
        <v>87</v>
      </c>
      <c r="AL86" s="5">
        <f t="shared" si="36"/>
        <v>97.666666666666671</v>
      </c>
      <c r="AM86" s="3">
        <v>94</v>
      </c>
      <c r="AN86" s="3">
        <v>1</v>
      </c>
      <c r="AO86" s="3">
        <v>12</v>
      </c>
      <c r="AP86" s="3">
        <v>81</v>
      </c>
      <c r="AQ86" s="3">
        <v>30</v>
      </c>
      <c r="AR86" s="3">
        <v>56</v>
      </c>
      <c r="AS86" s="1">
        <f t="shared" si="37"/>
        <v>51</v>
      </c>
      <c r="AT86" s="7">
        <f t="shared" si="38"/>
        <v>4.25</v>
      </c>
      <c r="AU86" s="3">
        <v>27</v>
      </c>
      <c r="AV86" s="4">
        <v>7.11</v>
      </c>
      <c r="AW86" s="3">
        <v>3.09</v>
      </c>
      <c r="AX86" s="19">
        <f t="shared" si="39"/>
        <v>0.66915742793791577</v>
      </c>
      <c r="AY86" s="7">
        <f t="shared" si="40"/>
        <v>4.0787623066104075</v>
      </c>
      <c r="AZ86" s="7">
        <f t="shared" si="41"/>
        <v>750.80906148867314</v>
      </c>
      <c r="BA86" s="7">
        <f t="shared" si="42"/>
        <v>2217.9072276159659</v>
      </c>
      <c r="BB86" s="7">
        <f t="shared" si="43"/>
        <v>75.638297872340431</v>
      </c>
      <c r="BC86" s="7">
        <f t="shared" si="44"/>
        <v>32.872340425531917</v>
      </c>
      <c r="BD86" s="7">
        <f t="shared" si="45"/>
        <v>31.592510638297874</v>
      </c>
      <c r="BE86" s="7">
        <f t="shared" si="46"/>
        <v>19.670808510638299</v>
      </c>
      <c r="BF86" s="19">
        <v>1.57</v>
      </c>
      <c r="BG86" s="19">
        <f t="shared" si="47"/>
        <v>0.74036568213783394</v>
      </c>
      <c r="BH86" s="19">
        <f t="shared" si="48"/>
        <v>1.070886075949367</v>
      </c>
      <c r="BI86" s="19">
        <f t="shared" si="49"/>
        <v>1.4831038798498124</v>
      </c>
      <c r="BJ86" s="19">
        <f t="shared" si="50"/>
        <v>0.44444444444444442</v>
      </c>
      <c r="BK86" s="19"/>
      <c r="BL86" s="5">
        <v>1</v>
      </c>
      <c r="BM86" s="5">
        <v>20</v>
      </c>
      <c r="BN86" s="5"/>
      <c r="BO86" s="5">
        <v>0</v>
      </c>
      <c r="BP86" s="5">
        <v>0</v>
      </c>
      <c r="BQ86" s="3">
        <v>1</v>
      </c>
      <c r="BR86" s="3">
        <v>0</v>
      </c>
      <c r="BS86" s="3">
        <v>65.5</v>
      </c>
      <c r="BT86" s="3">
        <v>5</v>
      </c>
      <c r="BU86" s="3">
        <v>3.1</v>
      </c>
      <c r="BV86" s="3">
        <v>1.2</v>
      </c>
      <c r="BW86" s="3">
        <v>3.8</v>
      </c>
      <c r="BY86" s="3">
        <v>1</v>
      </c>
      <c r="BZ86" s="3">
        <v>1</v>
      </c>
      <c r="CA86" s="3">
        <v>136</v>
      </c>
      <c r="CB86" s="3">
        <v>18</v>
      </c>
      <c r="CC86" s="4">
        <v>0.8</v>
      </c>
      <c r="CD86" s="28">
        <v>90</v>
      </c>
      <c r="CE86" s="8"/>
      <c r="CF86" s="8"/>
      <c r="CG86" s="3">
        <v>599</v>
      </c>
      <c r="CH86" s="3">
        <v>0</v>
      </c>
      <c r="CI86" s="3">
        <v>1</v>
      </c>
      <c r="CJ86" s="12">
        <v>2131.521739130435</v>
      </c>
      <c r="CK86" s="19">
        <f t="shared" si="51"/>
        <v>7.6645914351353976</v>
      </c>
      <c r="CL86" s="5">
        <v>891.33206970368622</v>
      </c>
      <c r="CM86" s="19">
        <f t="shared" si="52"/>
        <v>6.7927170513080535</v>
      </c>
      <c r="CO86" s="41">
        <v>40399</v>
      </c>
      <c r="CP86" s="41"/>
      <c r="CQ86" s="41"/>
      <c r="CR86" s="41"/>
      <c r="CS86" s="20"/>
      <c r="CT86" s="36">
        <v>44272</v>
      </c>
      <c r="CU86" s="36">
        <v>40552</v>
      </c>
      <c r="CV86" s="1">
        <f t="shared" si="53"/>
        <v>153</v>
      </c>
      <c r="CW86" s="3">
        <v>1</v>
      </c>
      <c r="CX86" s="40">
        <v>40552</v>
      </c>
      <c r="CY86" s="20">
        <f>(CX86-CO86)</f>
        <v>153</v>
      </c>
      <c r="CZ86" s="20">
        <v>1</v>
      </c>
      <c r="DA86" s="20">
        <v>153</v>
      </c>
      <c r="DB86" s="1">
        <v>1</v>
      </c>
      <c r="DC86" s="3" t="s">
        <v>147</v>
      </c>
    </row>
    <row r="87" spans="1:116" s="10" customFormat="1" x14ac:dyDescent="0.25">
      <c r="A87" s="2">
        <v>2046</v>
      </c>
      <c r="B87" s="3">
        <v>53</v>
      </c>
      <c r="C87" s="3">
        <v>1</v>
      </c>
      <c r="D87" s="3">
        <v>0</v>
      </c>
      <c r="E87" s="3">
        <v>1</v>
      </c>
      <c r="F87" s="3">
        <v>1</v>
      </c>
      <c r="G87" s="3">
        <v>0</v>
      </c>
      <c r="H87" s="1">
        <v>1</v>
      </c>
      <c r="I87" s="3">
        <v>0</v>
      </c>
      <c r="J87" s="3">
        <v>4</v>
      </c>
      <c r="K87" s="3">
        <v>0</v>
      </c>
      <c r="L87" s="3">
        <v>0</v>
      </c>
      <c r="M87" s="3"/>
      <c r="N87" s="3">
        <v>1</v>
      </c>
      <c r="O87" s="3">
        <v>0</v>
      </c>
      <c r="P87" s="3">
        <v>0</v>
      </c>
      <c r="Q87" s="3"/>
      <c r="R87" s="3">
        <v>1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1</v>
      </c>
      <c r="Z87" s="3">
        <v>1</v>
      </c>
      <c r="AA87" s="3">
        <v>1</v>
      </c>
      <c r="AB87" s="3">
        <v>1</v>
      </c>
      <c r="AC87" s="3">
        <v>1</v>
      </c>
      <c r="AD87" s="3">
        <v>0</v>
      </c>
      <c r="AE87" s="3">
        <v>0</v>
      </c>
      <c r="AF87" s="3">
        <v>0</v>
      </c>
      <c r="AG87" s="3">
        <v>1</v>
      </c>
      <c r="AH87" s="3">
        <v>37.5</v>
      </c>
      <c r="AI87" s="4">
        <v>2.41</v>
      </c>
      <c r="AJ87" s="3">
        <v>102</v>
      </c>
      <c r="AK87" s="3">
        <v>76</v>
      </c>
      <c r="AL87" s="5">
        <f t="shared" si="36"/>
        <v>84.666666666666671</v>
      </c>
      <c r="AM87" s="3">
        <v>105</v>
      </c>
      <c r="AN87" s="3">
        <v>1</v>
      </c>
      <c r="AO87" s="3">
        <v>15</v>
      </c>
      <c r="AP87" s="3">
        <v>76</v>
      </c>
      <c r="AQ87" s="3">
        <v>36</v>
      </c>
      <c r="AR87" s="3">
        <v>52</v>
      </c>
      <c r="AS87" s="1">
        <f t="shared" si="37"/>
        <v>40</v>
      </c>
      <c r="AT87" s="7">
        <f t="shared" si="38"/>
        <v>2.6666666666666665</v>
      </c>
      <c r="AU87" s="3">
        <v>37</v>
      </c>
      <c r="AV87" s="4">
        <v>2.6028000000000002</v>
      </c>
      <c r="AW87" s="3">
        <v>1.08</v>
      </c>
      <c r="AX87" s="19">
        <f t="shared" si="39"/>
        <v>0.20274944567627498</v>
      </c>
      <c r="AY87" s="7">
        <f t="shared" si="40"/>
        <v>5.7630244352236044</v>
      </c>
      <c r="AZ87" s="7">
        <f t="shared" si="41"/>
        <v>1111.1111111111111</v>
      </c>
      <c r="BA87" s="7">
        <f t="shared" si="42"/>
        <v>5160.4938271604942</v>
      </c>
      <c r="BB87" s="7">
        <f t="shared" si="43"/>
        <v>24.78857142857143</v>
      </c>
      <c r="BC87" s="7">
        <f t="shared" si="44"/>
        <v>10.285714285714286</v>
      </c>
      <c r="BD87" s="7">
        <f t="shared" si="45"/>
        <v>6.6678857142857151</v>
      </c>
      <c r="BE87" s="7">
        <f t="shared" si="46"/>
        <v>5.1757714285714291</v>
      </c>
      <c r="BF87" s="19"/>
      <c r="BG87" s="19">
        <f t="shared" si="47"/>
        <v>2.0977408944213924</v>
      </c>
      <c r="BH87" s="19">
        <f t="shared" si="48"/>
        <v>3.0659289995389578</v>
      </c>
      <c r="BI87" s="19">
        <f t="shared" si="49"/>
        <v>0.61971428571428577</v>
      </c>
      <c r="BJ87" s="19">
        <f t="shared" si="50"/>
        <v>0.40540540540540543</v>
      </c>
      <c r="BK87" s="19"/>
      <c r="BL87" s="5">
        <v>0</v>
      </c>
      <c r="BM87" s="5"/>
      <c r="BN87" s="5"/>
      <c r="BO87" s="5"/>
      <c r="BP87" s="5"/>
      <c r="BQ87" s="3">
        <v>1</v>
      </c>
      <c r="BR87" s="3">
        <v>0</v>
      </c>
      <c r="BS87" s="3">
        <v>10</v>
      </c>
      <c r="BT87" s="3">
        <v>6.5</v>
      </c>
      <c r="BU87" s="3">
        <v>5.8</v>
      </c>
      <c r="BV87" s="3">
        <v>0.8</v>
      </c>
      <c r="BW87" s="3">
        <v>5.3</v>
      </c>
      <c r="BY87" s="3">
        <v>1</v>
      </c>
      <c r="BZ87" s="3">
        <v>1</v>
      </c>
      <c r="CA87" s="3">
        <v>131</v>
      </c>
      <c r="CB87" s="3">
        <v>43</v>
      </c>
      <c r="CC87" s="4">
        <v>1.6</v>
      </c>
      <c r="CD87" s="28">
        <v>55</v>
      </c>
      <c r="CE87" s="8"/>
      <c r="CF87" s="8"/>
      <c r="CG87" s="3">
        <v>2077</v>
      </c>
      <c r="CH87" s="3">
        <v>1</v>
      </c>
      <c r="CI87" s="3">
        <v>2</v>
      </c>
      <c r="CJ87" s="12">
        <v>2145.7831325301204</v>
      </c>
      <c r="CK87" s="19">
        <f t="shared" si="51"/>
        <v>7.6712598614811549</v>
      </c>
      <c r="CL87" s="5">
        <v>2292.2977080661281</v>
      </c>
      <c r="CM87" s="19">
        <f t="shared" si="52"/>
        <v>7.7373099594808519</v>
      </c>
      <c r="CO87" s="41">
        <v>40459</v>
      </c>
      <c r="CP87" s="41"/>
      <c r="CQ87" s="41"/>
      <c r="CR87" s="41"/>
      <c r="CS87" s="20"/>
      <c r="CT87" s="36">
        <v>44272</v>
      </c>
      <c r="CU87" s="36">
        <v>44271</v>
      </c>
      <c r="CV87" s="1">
        <f t="shared" si="53"/>
        <v>3812</v>
      </c>
      <c r="CW87" s="3">
        <v>0</v>
      </c>
      <c r="CX87" s="3"/>
      <c r="CY87" s="3"/>
      <c r="CZ87" s="3">
        <v>0</v>
      </c>
      <c r="DA87" s="3">
        <v>3812</v>
      </c>
      <c r="DB87" s="1">
        <v>1</v>
      </c>
      <c r="DC87" s="3"/>
    </row>
    <row r="88" spans="1:116" s="10" customFormat="1" x14ac:dyDescent="0.25">
      <c r="A88" s="2">
        <v>2021</v>
      </c>
      <c r="B88" s="3">
        <v>63</v>
      </c>
      <c r="C88" s="3">
        <v>0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1</v>
      </c>
      <c r="M88" s="3"/>
      <c r="N88" s="3">
        <v>1</v>
      </c>
      <c r="O88" s="3">
        <v>0</v>
      </c>
      <c r="P88" s="3">
        <v>1</v>
      </c>
      <c r="Q88" s="3">
        <v>1</v>
      </c>
      <c r="R88" s="3">
        <v>0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16">
        <v>0</v>
      </c>
      <c r="Z88" s="3">
        <v>1</v>
      </c>
      <c r="AA88" s="3">
        <v>0</v>
      </c>
      <c r="AB88" s="3">
        <v>0</v>
      </c>
      <c r="AC88" s="3">
        <v>0</v>
      </c>
      <c r="AD88" s="3">
        <v>1</v>
      </c>
      <c r="AE88" s="3">
        <v>0</v>
      </c>
      <c r="AF88" s="3">
        <v>0</v>
      </c>
      <c r="AG88" s="3">
        <v>0</v>
      </c>
      <c r="AH88" s="9">
        <v>26</v>
      </c>
      <c r="AI88" s="11">
        <v>2.0699999999999998</v>
      </c>
      <c r="AJ88" s="3"/>
      <c r="AK88" s="3"/>
      <c r="AL88" s="5">
        <v>61</v>
      </c>
      <c r="AM88" s="3">
        <v>100</v>
      </c>
      <c r="AN88" s="3">
        <v>3</v>
      </c>
      <c r="AO88" s="3">
        <v>11</v>
      </c>
      <c r="AP88" s="3"/>
      <c r="AQ88" s="3"/>
      <c r="AR88" s="3">
        <v>32</v>
      </c>
      <c r="AS88" s="3"/>
      <c r="AT88" s="8"/>
      <c r="AU88" s="3">
        <v>22</v>
      </c>
      <c r="AV88" s="4">
        <v>4.9679999999999991</v>
      </c>
      <c r="AW88" s="3">
        <v>2.4</v>
      </c>
      <c r="AX88" s="19">
        <f t="shared" si="39"/>
        <v>0.32461197339246123</v>
      </c>
      <c r="AY88" s="7">
        <f t="shared" si="40"/>
        <v>2.0128824476650569</v>
      </c>
      <c r="AZ88" s="7">
        <f t="shared" si="41"/>
        <v>333.33333333333337</v>
      </c>
      <c r="BA88" s="7">
        <f t="shared" si="42"/>
        <v>1666.6666666666667</v>
      </c>
      <c r="BB88" s="7">
        <f t="shared" si="43"/>
        <v>49.679999999999986</v>
      </c>
      <c r="BC88" s="7">
        <f t="shared" si="44"/>
        <v>24</v>
      </c>
      <c r="BD88" s="7">
        <f t="shared" si="45"/>
        <v>12.7296</v>
      </c>
      <c r="BE88" s="7">
        <f t="shared" si="46"/>
        <v>6.8544</v>
      </c>
      <c r="BF88" s="19"/>
      <c r="BG88" s="19">
        <f t="shared" si="47"/>
        <v>0.64412238325281823</v>
      </c>
      <c r="BH88" s="19"/>
      <c r="BI88" s="19"/>
      <c r="BJ88" s="19">
        <f t="shared" si="50"/>
        <v>0.5</v>
      </c>
      <c r="BK88" s="19"/>
      <c r="BL88" s="5">
        <v>0</v>
      </c>
      <c r="BM88" s="5"/>
      <c r="BN88" s="5"/>
      <c r="BO88" s="5"/>
      <c r="BP88" s="5"/>
      <c r="BQ88" s="3">
        <v>1</v>
      </c>
      <c r="BR88" s="9">
        <v>0</v>
      </c>
      <c r="BS88" s="3">
        <v>7.5</v>
      </c>
      <c r="BT88" s="3">
        <v>6.9</v>
      </c>
      <c r="BU88" s="3">
        <v>6.6</v>
      </c>
      <c r="BV88" s="3">
        <v>0.8</v>
      </c>
      <c r="BW88" s="3"/>
      <c r="BY88" s="16">
        <v>1</v>
      </c>
      <c r="BZ88" s="3">
        <v>1</v>
      </c>
      <c r="CA88" s="3">
        <v>138</v>
      </c>
      <c r="CB88" s="3">
        <v>40</v>
      </c>
      <c r="CC88" s="4">
        <v>1.9</v>
      </c>
      <c r="CD88" s="28">
        <v>44</v>
      </c>
      <c r="CE88" s="8"/>
      <c r="CF88" s="8"/>
      <c r="CG88" s="3">
        <v>25777</v>
      </c>
      <c r="CH88" s="3">
        <v>1</v>
      </c>
      <c r="CI88" s="3">
        <v>3</v>
      </c>
      <c r="CJ88" s="12">
        <v>2177.4193548387098</v>
      </c>
      <c r="CK88" s="19">
        <f t="shared" si="51"/>
        <v>7.6858956723754748</v>
      </c>
      <c r="CL88" s="5">
        <v>982.30118875678568</v>
      </c>
      <c r="CM88" s="19">
        <f t="shared" si="52"/>
        <v>6.8898979708570085</v>
      </c>
      <c r="CO88" s="37">
        <v>40304</v>
      </c>
      <c r="CP88" s="37">
        <v>40310</v>
      </c>
      <c r="CQ88" s="43">
        <f>(CP88-CO88)</f>
        <v>6</v>
      </c>
      <c r="CR88" s="37">
        <v>40818</v>
      </c>
      <c r="CS88" s="43">
        <f>(CR88-CO88)</f>
        <v>514</v>
      </c>
      <c r="CT88" s="36">
        <v>44272</v>
      </c>
      <c r="CU88" s="36">
        <v>44260</v>
      </c>
      <c r="CV88" s="1">
        <f t="shared" si="53"/>
        <v>3956</v>
      </c>
      <c r="CW88" s="3">
        <v>0</v>
      </c>
      <c r="CX88" s="3"/>
      <c r="CY88" s="3"/>
      <c r="CZ88" s="3">
        <v>1</v>
      </c>
      <c r="DA88" s="3">
        <v>6</v>
      </c>
      <c r="DB88" s="1">
        <v>1</v>
      </c>
      <c r="DC88" s="3" t="s">
        <v>154</v>
      </c>
    </row>
    <row r="89" spans="1:116" s="10" customFormat="1" x14ac:dyDescent="0.25">
      <c r="A89" s="25">
        <v>1067</v>
      </c>
      <c r="B89" s="1">
        <v>72</v>
      </c>
      <c r="C89" s="1">
        <v>0</v>
      </c>
      <c r="D89" s="1">
        <v>0</v>
      </c>
      <c r="E89" s="1">
        <v>1</v>
      </c>
      <c r="F89" s="1">
        <v>1</v>
      </c>
      <c r="G89" s="1">
        <v>0</v>
      </c>
      <c r="H89" s="1">
        <v>1</v>
      </c>
      <c r="I89" s="1">
        <v>1</v>
      </c>
      <c r="J89" s="1">
        <v>3</v>
      </c>
      <c r="K89" s="1">
        <v>1</v>
      </c>
      <c r="L89" s="1">
        <v>0</v>
      </c>
      <c r="M89" s="1">
        <v>1</v>
      </c>
      <c r="N89" s="1">
        <v>1</v>
      </c>
      <c r="O89" s="1">
        <v>0</v>
      </c>
      <c r="P89" s="1">
        <v>1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0</v>
      </c>
      <c r="AE89" s="1">
        <v>1</v>
      </c>
      <c r="AF89" s="1">
        <v>0</v>
      </c>
      <c r="AG89" s="1">
        <v>0</v>
      </c>
      <c r="AH89" s="1">
        <v>26.82</v>
      </c>
      <c r="AI89" s="1">
        <v>1.84</v>
      </c>
      <c r="AJ89" s="1">
        <v>124</v>
      </c>
      <c r="AK89" s="1">
        <v>69</v>
      </c>
      <c r="AL89" s="5">
        <f t="shared" ref="AL89:AL116" si="54">(AJ89+2*AK89)/3</f>
        <v>87.333333333333329</v>
      </c>
      <c r="AM89" s="1">
        <v>60</v>
      </c>
      <c r="AN89" s="1">
        <v>2</v>
      </c>
      <c r="AO89" s="1">
        <v>3</v>
      </c>
      <c r="AP89" s="1">
        <v>39</v>
      </c>
      <c r="AQ89" s="1">
        <v>12</v>
      </c>
      <c r="AR89" s="1">
        <v>21</v>
      </c>
      <c r="AS89" s="1">
        <f t="shared" ref="AS89:AS101" si="55">(AP89-AQ89)</f>
        <v>27</v>
      </c>
      <c r="AT89" s="7">
        <f t="shared" ref="AT89:AT101" si="56">(AS89/AO89)</f>
        <v>9</v>
      </c>
      <c r="AU89" s="1">
        <v>11</v>
      </c>
      <c r="AV89" s="19">
        <v>5.5</v>
      </c>
      <c r="AW89" s="1">
        <v>2.98</v>
      </c>
      <c r="AX89" s="19">
        <f t="shared" si="39"/>
        <v>0.57705838876570581</v>
      </c>
      <c r="AY89" s="7">
        <f t="shared" si="40"/>
        <v>1.8181818181818181</v>
      </c>
      <c r="AZ89" s="7">
        <f t="shared" si="41"/>
        <v>268.45637583892619</v>
      </c>
      <c r="BA89" s="7">
        <f t="shared" si="42"/>
        <v>2263.9821029082773</v>
      </c>
      <c r="BB89" s="7">
        <f t="shared" si="43"/>
        <v>91.666666666666657</v>
      </c>
      <c r="BC89" s="7">
        <f t="shared" si="44"/>
        <v>49.666666666666664</v>
      </c>
      <c r="BD89" s="7">
        <f t="shared" si="45"/>
        <v>51.560622222222214</v>
      </c>
      <c r="BE89" s="7">
        <f t="shared" si="46"/>
        <v>12.158399999999999</v>
      </c>
      <c r="BF89" s="19"/>
      <c r="BG89" s="19">
        <f t="shared" si="47"/>
        <v>0.22909090909090912</v>
      </c>
      <c r="BH89" s="19">
        <f t="shared" ref="BH89:BH101" si="57">(AP89/BB89)</f>
        <v>0.42545454545454547</v>
      </c>
      <c r="BI89" s="19">
        <f t="shared" ref="BI89:BI101" si="58">(BB89/AS89)</f>
        <v>3.3950617283950613</v>
      </c>
      <c r="BJ89" s="19">
        <f t="shared" si="50"/>
        <v>0.27272727272727271</v>
      </c>
      <c r="BK89" s="19"/>
      <c r="BL89" s="20">
        <v>0</v>
      </c>
      <c r="BM89" s="1"/>
      <c r="BN89" s="20"/>
      <c r="BO89" s="1"/>
      <c r="BP89" s="1">
        <v>0</v>
      </c>
      <c r="BQ89" s="1">
        <v>1</v>
      </c>
      <c r="BR89" s="1">
        <v>0</v>
      </c>
      <c r="BS89" s="1">
        <v>18</v>
      </c>
      <c r="BT89" s="1">
        <v>7.7</v>
      </c>
      <c r="BU89" s="1">
        <v>6.6</v>
      </c>
      <c r="BV89" s="1">
        <v>0.25</v>
      </c>
      <c r="BW89" s="1">
        <v>5</v>
      </c>
      <c r="BX89" s="1">
        <v>40</v>
      </c>
      <c r="BY89" s="1">
        <v>1</v>
      </c>
      <c r="BZ89" s="1">
        <v>0</v>
      </c>
      <c r="CA89" s="25">
        <v>132</v>
      </c>
      <c r="CB89" s="25">
        <v>31</v>
      </c>
      <c r="CC89" s="44">
        <v>1.34</v>
      </c>
      <c r="CD89" s="27">
        <v>53</v>
      </c>
      <c r="CE89" s="1"/>
      <c r="CF89" s="1"/>
      <c r="CG89" s="1"/>
      <c r="CH89" s="1"/>
      <c r="CI89" s="1"/>
      <c r="CJ89" s="20">
        <v>2210.0992059999999</v>
      </c>
      <c r="CK89" s="19">
        <f t="shared" si="51"/>
        <v>7.7007926830970508</v>
      </c>
      <c r="CL89" s="20">
        <v>3172.640625</v>
      </c>
      <c r="CM89" s="19">
        <f t="shared" si="52"/>
        <v>8.0623195248472985</v>
      </c>
      <c r="CN89" s="22"/>
      <c r="CO89" s="36">
        <v>43404</v>
      </c>
      <c r="CP89" s="36"/>
      <c r="CQ89" s="36"/>
      <c r="CR89" s="36"/>
      <c r="CS89" s="20"/>
      <c r="CT89" s="36">
        <v>44274</v>
      </c>
      <c r="CU89" s="36">
        <v>44274</v>
      </c>
      <c r="CV89" s="1">
        <f t="shared" si="53"/>
        <v>870</v>
      </c>
      <c r="CW89" s="1">
        <v>0</v>
      </c>
      <c r="CX89" s="1"/>
      <c r="CY89" s="1"/>
      <c r="CZ89" s="1">
        <v>0</v>
      </c>
      <c r="DA89" s="1">
        <v>870</v>
      </c>
      <c r="DB89" s="1">
        <v>1</v>
      </c>
      <c r="DC89"/>
      <c r="DD89"/>
      <c r="DE89"/>
      <c r="DF89"/>
      <c r="DG89"/>
      <c r="DH89"/>
      <c r="DI89"/>
      <c r="DJ89"/>
      <c r="DK89"/>
      <c r="DL89"/>
    </row>
    <row r="90" spans="1:116" s="10" customFormat="1" x14ac:dyDescent="0.25">
      <c r="A90" s="25">
        <v>1060</v>
      </c>
      <c r="B90" s="1">
        <v>78</v>
      </c>
      <c r="C90" s="1">
        <v>0</v>
      </c>
      <c r="D90" s="1">
        <v>1</v>
      </c>
      <c r="E90" s="1">
        <v>1</v>
      </c>
      <c r="F90" s="1">
        <v>2</v>
      </c>
      <c r="G90" s="1">
        <v>1</v>
      </c>
      <c r="H90" s="1">
        <v>0</v>
      </c>
      <c r="I90" s="1">
        <v>1</v>
      </c>
      <c r="J90" s="1">
        <v>3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1</v>
      </c>
      <c r="AB90" s="1">
        <v>1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35.6</v>
      </c>
      <c r="AI90" s="1">
        <v>1.95</v>
      </c>
      <c r="AJ90" s="1">
        <v>136</v>
      </c>
      <c r="AK90" s="1">
        <v>70</v>
      </c>
      <c r="AL90" s="5">
        <f t="shared" si="54"/>
        <v>92</v>
      </c>
      <c r="AM90" s="1">
        <v>60</v>
      </c>
      <c r="AN90" s="1">
        <v>1</v>
      </c>
      <c r="AO90" s="1">
        <v>2</v>
      </c>
      <c r="AP90" s="1">
        <v>37</v>
      </c>
      <c r="AQ90" s="1">
        <v>23</v>
      </c>
      <c r="AR90" s="1">
        <v>29</v>
      </c>
      <c r="AS90" s="1">
        <f t="shared" si="55"/>
        <v>14</v>
      </c>
      <c r="AT90" s="7">
        <f t="shared" si="56"/>
        <v>7</v>
      </c>
      <c r="AU90" s="1">
        <v>17</v>
      </c>
      <c r="AV90" s="19">
        <v>6.75</v>
      </c>
      <c r="AW90" s="1">
        <v>3.46</v>
      </c>
      <c r="AX90" s="19">
        <f t="shared" si="39"/>
        <v>0.70580931263858093</v>
      </c>
      <c r="AY90" s="7">
        <f t="shared" si="40"/>
        <v>1.7777777777777777</v>
      </c>
      <c r="AZ90" s="7">
        <f t="shared" si="41"/>
        <v>277.45664739884393</v>
      </c>
      <c r="BA90" s="7">
        <f t="shared" si="42"/>
        <v>2080.9248554913297</v>
      </c>
      <c r="BB90" s="7">
        <f t="shared" si="43"/>
        <v>112.5</v>
      </c>
      <c r="BC90" s="7">
        <f t="shared" si="44"/>
        <v>57.666666666666664</v>
      </c>
      <c r="BD90" s="7">
        <f t="shared" si="45"/>
        <v>58.819999999999993</v>
      </c>
      <c r="BE90" s="7">
        <f t="shared" si="46"/>
        <v>21.1752</v>
      </c>
      <c r="BF90" s="19">
        <v>1.4666666666666666</v>
      </c>
      <c r="BG90" s="19">
        <f t="shared" si="47"/>
        <v>0.25777777777777777</v>
      </c>
      <c r="BH90" s="19">
        <f t="shared" si="57"/>
        <v>0.3288888888888889</v>
      </c>
      <c r="BI90" s="19">
        <f t="shared" si="58"/>
        <v>8.0357142857142865</v>
      </c>
      <c r="BJ90" s="19">
        <f t="shared" si="50"/>
        <v>0.11764705882352941</v>
      </c>
      <c r="BK90" s="19"/>
      <c r="BL90" s="20">
        <v>1</v>
      </c>
      <c r="BM90" s="1">
        <v>17</v>
      </c>
      <c r="BN90" s="20"/>
      <c r="BO90" s="1">
        <v>0</v>
      </c>
      <c r="BP90" s="1">
        <v>0</v>
      </c>
      <c r="BQ90" s="1">
        <v>1</v>
      </c>
      <c r="BR90" s="1">
        <v>0</v>
      </c>
      <c r="BS90" s="1">
        <v>65</v>
      </c>
      <c r="BT90" s="1">
        <v>4.9000000000000004</v>
      </c>
      <c r="BU90" s="1">
        <v>2.7</v>
      </c>
      <c r="BV90" s="1">
        <v>0.51</v>
      </c>
      <c r="BW90" s="1">
        <v>4.7</v>
      </c>
      <c r="BX90" s="1"/>
      <c r="BY90" s="1"/>
      <c r="BZ90" s="1">
        <v>1</v>
      </c>
      <c r="CA90" s="25">
        <v>137</v>
      </c>
      <c r="CB90" s="25">
        <v>26</v>
      </c>
      <c r="CC90" s="44">
        <v>1.3</v>
      </c>
      <c r="CD90" s="27">
        <v>39</v>
      </c>
      <c r="CE90" s="1"/>
      <c r="CF90" s="1"/>
      <c r="CG90" s="1"/>
      <c r="CH90" s="1"/>
      <c r="CI90" s="1"/>
      <c r="CJ90" s="20">
        <v>2262.454315</v>
      </c>
      <c r="CK90" s="19">
        <f t="shared" si="51"/>
        <v>7.7242054831050213</v>
      </c>
      <c r="CL90" s="20">
        <v>1185.8239040000001</v>
      </c>
      <c r="CM90" s="19">
        <f t="shared" si="52"/>
        <v>7.0781930896128422</v>
      </c>
      <c r="CN90" s="22"/>
      <c r="CO90" s="36">
        <v>43396</v>
      </c>
      <c r="CP90" s="36"/>
      <c r="CQ90" s="36"/>
      <c r="CR90" s="36"/>
      <c r="CS90" s="20"/>
      <c r="CT90" s="36">
        <v>44217</v>
      </c>
      <c r="CU90" s="36">
        <v>43738</v>
      </c>
      <c r="CV90" s="1">
        <f t="shared" si="53"/>
        <v>342</v>
      </c>
      <c r="CW90" s="1">
        <v>1</v>
      </c>
      <c r="CX90" s="36">
        <v>43738</v>
      </c>
      <c r="CY90" s="20">
        <f>(CX90-CO90)</f>
        <v>342</v>
      </c>
      <c r="CZ90" s="20">
        <v>1</v>
      </c>
      <c r="DA90" s="20">
        <v>342</v>
      </c>
      <c r="DB90" s="1">
        <v>1</v>
      </c>
      <c r="DC90" t="s">
        <v>129</v>
      </c>
      <c r="DD90"/>
      <c r="DE90"/>
      <c r="DF90"/>
      <c r="DG90"/>
      <c r="DH90"/>
      <c r="DI90"/>
      <c r="DJ90"/>
      <c r="DK90"/>
      <c r="DL90"/>
    </row>
    <row r="91" spans="1:116" s="10" customFormat="1" x14ac:dyDescent="0.25">
      <c r="A91" s="2">
        <v>2011</v>
      </c>
      <c r="B91" s="3">
        <v>49</v>
      </c>
      <c r="C91" s="3">
        <v>0</v>
      </c>
      <c r="D91" s="3">
        <v>0</v>
      </c>
      <c r="E91" s="3">
        <v>1</v>
      </c>
      <c r="F91" s="3">
        <v>1</v>
      </c>
      <c r="G91" s="3">
        <v>0</v>
      </c>
      <c r="H91" s="1">
        <v>1</v>
      </c>
      <c r="I91" s="3">
        <v>1</v>
      </c>
      <c r="J91" s="3">
        <v>2</v>
      </c>
      <c r="K91" s="3">
        <v>0</v>
      </c>
      <c r="L91" s="3">
        <v>1</v>
      </c>
      <c r="M91" s="3"/>
      <c r="N91" s="3">
        <v>1</v>
      </c>
      <c r="O91" s="3">
        <v>0</v>
      </c>
      <c r="P91" s="3">
        <v>1</v>
      </c>
      <c r="Q91" s="3"/>
      <c r="R91" s="3">
        <v>1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</v>
      </c>
      <c r="AB91" s="3">
        <v>1</v>
      </c>
      <c r="AC91" s="3">
        <v>1</v>
      </c>
      <c r="AD91" s="3">
        <v>0</v>
      </c>
      <c r="AE91" s="3">
        <v>1</v>
      </c>
      <c r="AF91" s="3">
        <v>0</v>
      </c>
      <c r="AG91" s="3">
        <v>2</v>
      </c>
      <c r="AH91" s="3">
        <v>35.4</v>
      </c>
      <c r="AI91" s="4">
        <v>2.23</v>
      </c>
      <c r="AJ91" s="3">
        <v>150</v>
      </c>
      <c r="AK91" s="3">
        <v>84</v>
      </c>
      <c r="AL91" s="5">
        <f t="shared" si="54"/>
        <v>106</v>
      </c>
      <c r="AM91" s="3">
        <v>66</v>
      </c>
      <c r="AN91" s="3">
        <v>1</v>
      </c>
      <c r="AO91" s="3">
        <v>5</v>
      </c>
      <c r="AP91" s="3">
        <v>38</v>
      </c>
      <c r="AQ91" s="3">
        <v>14</v>
      </c>
      <c r="AR91" s="3">
        <v>25</v>
      </c>
      <c r="AS91" s="3">
        <f t="shared" si="55"/>
        <v>24</v>
      </c>
      <c r="AT91" s="7">
        <f t="shared" si="56"/>
        <v>4.8</v>
      </c>
      <c r="AU91" s="3">
        <v>16</v>
      </c>
      <c r="AV91" s="4">
        <v>4.9060000000000006</v>
      </c>
      <c r="AW91" s="3">
        <v>2.2000000000000002</v>
      </c>
      <c r="AX91" s="19">
        <f t="shared" si="39"/>
        <v>0.51707317073170733</v>
      </c>
      <c r="AY91" s="7">
        <f t="shared" si="40"/>
        <v>1.8344883815735831</v>
      </c>
      <c r="AZ91" s="7">
        <f t="shared" si="41"/>
        <v>327.27272727272725</v>
      </c>
      <c r="BA91" s="7">
        <f t="shared" si="42"/>
        <v>3672.7272727272725</v>
      </c>
      <c r="BB91" s="7">
        <f t="shared" si="43"/>
        <v>74.333333333333343</v>
      </c>
      <c r="BC91" s="7">
        <f t="shared" si="44"/>
        <v>33.333333333333336</v>
      </c>
      <c r="BD91" s="7">
        <f t="shared" si="45"/>
        <v>40.799999999999997</v>
      </c>
      <c r="BE91" s="7">
        <f t="shared" si="46"/>
        <v>9.0666666666666664</v>
      </c>
      <c r="BF91" s="19"/>
      <c r="BG91" s="19">
        <f t="shared" si="47"/>
        <v>0.33632286995515692</v>
      </c>
      <c r="BH91" s="19">
        <f t="shared" si="57"/>
        <v>0.51121076233183849</v>
      </c>
      <c r="BI91" s="19">
        <f t="shared" si="58"/>
        <v>3.0972222222222228</v>
      </c>
      <c r="BJ91" s="19">
        <f t="shared" si="50"/>
        <v>0.3125</v>
      </c>
      <c r="BK91" s="19"/>
      <c r="BL91" s="5">
        <v>0</v>
      </c>
      <c r="BM91" s="5"/>
      <c r="BN91" s="5"/>
      <c r="BO91" s="5"/>
      <c r="BP91" s="5"/>
      <c r="BQ91" s="3">
        <v>1</v>
      </c>
      <c r="BR91" s="3">
        <v>0</v>
      </c>
      <c r="BS91" s="3">
        <v>30</v>
      </c>
      <c r="BT91" s="3">
        <v>6.6</v>
      </c>
      <c r="BU91" s="3">
        <v>6</v>
      </c>
      <c r="BV91" s="3">
        <v>1</v>
      </c>
      <c r="BW91" s="3">
        <v>4.0999999999999996</v>
      </c>
      <c r="BY91" s="3">
        <v>1</v>
      </c>
      <c r="BZ91" s="3">
        <v>0</v>
      </c>
      <c r="CA91" s="3">
        <v>142</v>
      </c>
      <c r="CB91" s="3">
        <v>13</v>
      </c>
      <c r="CC91" s="4">
        <v>0.9</v>
      </c>
      <c r="CD91" s="28">
        <v>90</v>
      </c>
      <c r="CE91" s="8"/>
      <c r="CF91" s="8"/>
      <c r="CG91" s="3">
        <v>178</v>
      </c>
      <c r="CH91" s="3">
        <v>0</v>
      </c>
      <c r="CI91" s="3">
        <v>1</v>
      </c>
      <c r="CJ91" s="12">
        <v>2307.6923076923076</v>
      </c>
      <c r="CK91" s="19">
        <f t="shared" si="51"/>
        <v>7.7440033031827555</v>
      </c>
      <c r="CL91" s="5">
        <v>15440.159587835227</v>
      </c>
      <c r="CM91" s="19">
        <f t="shared" si="52"/>
        <v>9.6447271595250417</v>
      </c>
      <c r="CO91" s="41">
        <v>40260</v>
      </c>
      <c r="CP91" s="41"/>
      <c r="CQ91" s="41"/>
      <c r="CR91" s="41"/>
      <c r="CS91" s="20"/>
      <c r="CT91" s="36">
        <v>44272</v>
      </c>
      <c r="CU91" s="36">
        <v>44263</v>
      </c>
      <c r="CV91" s="1">
        <f t="shared" si="53"/>
        <v>4003</v>
      </c>
      <c r="CW91" s="3">
        <v>0</v>
      </c>
      <c r="CX91" s="3"/>
      <c r="CY91" s="3"/>
      <c r="CZ91" s="3">
        <v>0</v>
      </c>
      <c r="DA91" s="3">
        <v>4003</v>
      </c>
      <c r="DB91" s="1">
        <v>1</v>
      </c>
      <c r="DC91" s="3"/>
    </row>
    <row r="92" spans="1:116" s="10" customFormat="1" x14ac:dyDescent="0.25">
      <c r="A92" s="25">
        <v>1039</v>
      </c>
      <c r="B92" s="1">
        <v>57</v>
      </c>
      <c r="C92" s="1">
        <v>0</v>
      </c>
      <c r="D92" s="1">
        <v>1</v>
      </c>
      <c r="E92" s="1">
        <v>1</v>
      </c>
      <c r="F92" s="1">
        <v>1</v>
      </c>
      <c r="G92" s="1">
        <v>0</v>
      </c>
      <c r="H92" s="1">
        <v>1</v>
      </c>
      <c r="I92" s="1">
        <v>0</v>
      </c>
      <c r="J92" s="1">
        <v>4</v>
      </c>
      <c r="K92" s="1">
        <v>1</v>
      </c>
      <c r="L92" s="1">
        <v>1</v>
      </c>
      <c r="M92" s="1">
        <v>1</v>
      </c>
      <c r="N92" s="1">
        <v>1</v>
      </c>
      <c r="O92" s="1">
        <v>0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2</v>
      </c>
      <c r="AA92" s="1">
        <v>1</v>
      </c>
      <c r="AB92" s="1">
        <v>1</v>
      </c>
      <c r="AC92" s="1">
        <v>1</v>
      </c>
      <c r="AD92" s="1">
        <v>0</v>
      </c>
      <c r="AE92" s="1">
        <v>1</v>
      </c>
      <c r="AF92" s="1">
        <v>1</v>
      </c>
      <c r="AG92" s="1">
        <v>0</v>
      </c>
      <c r="AH92" s="1">
        <v>27.1</v>
      </c>
      <c r="AI92" s="1">
        <v>1.7</v>
      </c>
      <c r="AJ92" s="1">
        <v>126</v>
      </c>
      <c r="AK92" s="1">
        <v>64</v>
      </c>
      <c r="AL92" s="5">
        <f t="shared" si="54"/>
        <v>84.666666666666671</v>
      </c>
      <c r="AM92" s="1">
        <v>65</v>
      </c>
      <c r="AN92" s="1">
        <v>1</v>
      </c>
      <c r="AO92" s="1">
        <v>10</v>
      </c>
      <c r="AP92" s="1">
        <v>50</v>
      </c>
      <c r="AQ92" s="1">
        <v>20</v>
      </c>
      <c r="AR92" s="1">
        <v>31</v>
      </c>
      <c r="AS92" s="1">
        <f t="shared" si="55"/>
        <v>30</v>
      </c>
      <c r="AT92" s="7">
        <f t="shared" si="56"/>
        <v>3</v>
      </c>
      <c r="AU92" s="1">
        <v>15</v>
      </c>
      <c r="AV92" s="19">
        <v>3.1</v>
      </c>
      <c r="AW92" s="1">
        <v>1.82</v>
      </c>
      <c r="AX92" s="19">
        <f t="shared" si="39"/>
        <v>0.34167036215816704</v>
      </c>
      <c r="AY92" s="7">
        <f t="shared" si="40"/>
        <v>5.161290322580645</v>
      </c>
      <c r="AZ92" s="7">
        <f t="shared" si="41"/>
        <v>703.2967032967033</v>
      </c>
      <c r="BA92" s="7">
        <f t="shared" si="42"/>
        <v>3282.0512820512822</v>
      </c>
      <c r="BB92" s="7">
        <f t="shared" si="43"/>
        <v>47.692307692307693</v>
      </c>
      <c r="BC92" s="7">
        <f t="shared" si="44"/>
        <v>28</v>
      </c>
      <c r="BD92" s="7">
        <f t="shared" si="45"/>
        <v>26.529066666666665</v>
      </c>
      <c r="BE92" s="7">
        <f t="shared" si="46"/>
        <v>7.9967999999999995</v>
      </c>
      <c r="BF92" s="19">
        <v>2.6838709677419352</v>
      </c>
      <c r="BG92" s="19">
        <f t="shared" si="47"/>
        <v>0.65</v>
      </c>
      <c r="BH92" s="19">
        <f t="shared" si="57"/>
        <v>1.0483870967741935</v>
      </c>
      <c r="BI92" s="19">
        <f t="shared" si="58"/>
        <v>1.5897435897435899</v>
      </c>
      <c r="BJ92" s="19">
        <f t="shared" si="50"/>
        <v>0.66666666666666663</v>
      </c>
      <c r="BK92" s="19"/>
      <c r="BL92" s="20">
        <v>1</v>
      </c>
      <c r="BM92" s="1">
        <v>26</v>
      </c>
      <c r="BN92" s="20"/>
      <c r="BO92" s="1">
        <v>3</v>
      </c>
      <c r="BP92" s="1">
        <v>1</v>
      </c>
      <c r="BQ92" s="1">
        <v>1</v>
      </c>
      <c r="BR92" s="1">
        <v>0</v>
      </c>
      <c r="BS92" s="1">
        <v>19</v>
      </c>
      <c r="BT92" s="1">
        <v>4.5</v>
      </c>
      <c r="BU92" s="1">
        <v>3.6</v>
      </c>
      <c r="BV92" s="1">
        <v>0.5</v>
      </c>
      <c r="BW92" s="1">
        <v>4.2</v>
      </c>
      <c r="BX92" s="1">
        <v>34.4</v>
      </c>
      <c r="BY92" s="1">
        <v>1</v>
      </c>
      <c r="BZ92" s="1">
        <v>1</v>
      </c>
      <c r="CA92" s="25">
        <v>135</v>
      </c>
      <c r="CB92" s="25">
        <v>10</v>
      </c>
      <c r="CC92" s="44">
        <v>0.97</v>
      </c>
      <c r="CD92" s="27">
        <v>65</v>
      </c>
      <c r="CE92" s="1">
        <v>1326</v>
      </c>
      <c r="CF92" s="1">
        <v>1</v>
      </c>
      <c r="CG92" s="1"/>
      <c r="CH92" s="1"/>
      <c r="CI92" s="1">
        <v>3</v>
      </c>
      <c r="CJ92" s="20">
        <v>2355.1615790000001</v>
      </c>
      <c r="CK92" s="19">
        <f t="shared" si="51"/>
        <v>7.7643646151372279</v>
      </c>
      <c r="CL92" s="20">
        <v>4622.8931570000004</v>
      </c>
      <c r="CM92" s="19">
        <f t="shared" si="52"/>
        <v>8.438776012537943</v>
      </c>
      <c r="CN92" s="22"/>
      <c r="CO92" s="36">
        <v>43272</v>
      </c>
      <c r="CP92" s="36"/>
      <c r="CQ92" s="36"/>
      <c r="CR92" s="36"/>
      <c r="CS92" s="20"/>
      <c r="CT92" s="36">
        <v>44217</v>
      </c>
      <c r="CU92" s="37">
        <v>43609</v>
      </c>
      <c r="CV92" s="1">
        <f t="shared" si="53"/>
        <v>337</v>
      </c>
      <c r="CW92" s="1">
        <v>1</v>
      </c>
      <c r="CX92" s="36">
        <v>43609</v>
      </c>
      <c r="CY92" s="20">
        <f>(CX92-CO92)</f>
        <v>337</v>
      </c>
      <c r="CZ92" s="20">
        <v>1</v>
      </c>
      <c r="DA92" s="20">
        <v>337</v>
      </c>
      <c r="DB92" s="1">
        <v>1</v>
      </c>
      <c r="DC92" t="s">
        <v>150</v>
      </c>
      <c r="DD92"/>
      <c r="DE92"/>
      <c r="DF92"/>
      <c r="DG92"/>
      <c r="DH92"/>
      <c r="DI92"/>
      <c r="DJ92"/>
      <c r="DK92"/>
      <c r="DL92"/>
    </row>
    <row r="93" spans="1:116" s="10" customFormat="1" x14ac:dyDescent="0.25">
      <c r="A93" s="25">
        <v>1035</v>
      </c>
      <c r="B93" s="1">
        <v>57</v>
      </c>
      <c r="C93" s="1">
        <v>0</v>
      </c>
      <c r="D93" s="1">
        <v>1</v>
      </c>
      <c r="E93" s="1">
        <v>1</v>
      </c>
      <c r="F93" s="1">
        <v>1</v>
      </c>
      <c r="G93" s="1">
        <v>1</v>
      </c>
      <c r="H93" s="1">
        <v>0</v>
      </c>
      <c r="I93" s="1">
        <v>1</v>
      </c>
      <c r="J93" s="1">
        <v>3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1">
        <v>0</v>
      </c>
      <c r="AH93" s="1">
        <v>51.6</v>
      </c>
      <c r="AI93" s="1">
        <v>2.2000000000000002</v>
      </c>
      <c r="AJ93" s="1">
        <v>163</v>
      </c>
      <c r="AK93" s="1">
        <v>80</v>
      </c>
      <c r="AL93" s="5">
        <f t="shared" si="54"/>
        <v>107.66666666666667</v>
      </c>
      <c r="AM93" s="1">
        <v>82</v>
      </c>
      <c r="AN93" s="1">
        <v>1</v>
      </c>
      <c r="AO93" s="1">
        <v>13</v>
      </c>
      <c r="AP93" s="1">
        <v>77</v>
      </c>
      <c r="AQ93" s="1">
        <v>31</v>
      </c>
      <c r="AR93" s="1">
        <v>49</v>
      </c>
      <c r="AS93" s="1">
        <f t="shared" si="55"/>
        <v>46</v>
      </c>
      <c r="AT93" s="7">
        <f t="shared" si="56"/>
        <v>3.5384615384615383</v>
      </c>
      <c r="AU93" s="1">
        <v>15</v>
      </c>
      <c r="AV93" s="19">
        <v>3.24</v>
      </c>
      <c r="AW93" s="1">
        <v>1.47</v>
      </c>
      <c r="AX93" s="19">
        <f t="shared" si="39"/>
        <v>0.35093126385809315</v>
      </c>
      <c r="AY93" s="7">
        <f t="shared" si="40"/>
        <v>10.493827160493826</v>
      </c>
      <c r="AZ93" s="7">
        <f t="shared" si="41"/>
        <v>1850.3401360544217</v>
      </c>
      <c r="BA93" s="7">
        <f t="shared" si="42"/>
        <v>5151.9274376417243</v>
      </c>
      <c r="BB93" s="7">
        <f t="shared" si="43"/>
        <v>39.512195121951223</v>
      </c>
      <c r="BC93" s="7">
        <f t="shared" si="44"/>
        <v>17.926829268292682</v>
      </c>
      <c r="BD93" s="7">
        <f t="shared" si="45"/>
        <v>22.592585365853658</v>
      </c>
      <c r="BE93" s="7">
        <f t="shared" si="46"/>
        <v>8.7769756097560965</v>
      </c>
      <c r="BF93" s="19"/>
      <c r="BG93" s="19">
        <f t="shared" si="47"/>
        <v>1.2401234567901234</v>
      </c>
      <c r="BH93" s="19">
        <f t="shared" si="57"/>
        <v>1.9487654320987653</v>
      </c>
      <c r="BI93" s="19">
        <f t="shared" si="58"/>
        <v>0.85896076352067874</v>
      </c>
      <c r="BJ93" s="19">
        <f t="shared" si="50"/>
        <v>0.8666666666666667</v>
      </c>
      <c r="BK93" s="19"/>
      <c r="BL93" s="20">
        <v>0</v>
      </c>
      <c r="BM93" s="1"/>
      <c r="BN93" s="20"/>
      <c r="BO93" s="1"/>
      <c r="BP93" s="1"/>
      <c r="BQ93" s="1">
        <v>1</v>
      </c>
      <c r="BR93" s="1">
        <v>0</v>
      </c>
      <c r="BS93" s="1">
        <v>70</v>
      </c>
      <c r="BT93" s="1">
        <v>3.9</v>
      </c>
      <c r="BU93" s="1">
        <v>2.1</v>
      </c>
      <c r="BV93" s="1">
        <v>0.53</v>
      </c>
      <c r="BW93" s="1">
        <v>3.6</v>
      </c>
      <c r="BX93" s="1"/>
      <c r="BY93" s="1"/>
      <c r="BZ93" s="1"/>
      <c r="CA93" s="25">
        <v>139</v>
      </c>
      <c r="CB93" s="25">
        <v>21</v>
      </c>
      <c r="CC93" s="44">
        <v>0.93</v>
      </c>
      <c r="CD93" s="27">
        <v>69</v>
      </c>
      <c r="CE93" s="1">
        <v>189</v>
      </c>
      <c r="CF93" s="1">
        <v>1</v>
      </c>
      <c r="CG93" s="1"/>
      <c r="CH93" s="1"/>
      <c r="CI93" s="1">
        <v>1</v>
      </c>
      <c r="CJ93" s="20">
        <v>2366.0682160000001</v>
      </c>
      <c r="CK93" s="19">
        <f t="shared" si="51"/>
        <v>7.7689848759063054</v>
      </c>
      <c r="CL93" s="20">
        <v>1390.4658810000001</v>
      </c>
      <c r="CM93" s="19">
        <f t="shared" si="52"/>
        <v>7.2373941361561487</v>
      </c>
      <c r="CN93" s="22"/>
      <c r="CO93" s="36">
        <v>43250</v>
      </c>
      <c r="CP93" s="36"/>
      <c r="CQ93" s="36"/>
      <c r="CR93" s="36"/>
      <c r="CS93" s="20"/>
      <c r="CT93" s="36">
        <v>44274</v>
      </c>
      <c r="CU93" s="36">
        <v>44266</v>
      </c>
      <c r="CV93" s="1">
        <f t="shared" si="53"/>
        <v>1016</v>
      </c>
      <c r="CW93" s="1">
        <v>0</v>
      </c>
      <c r="CX93" s="1"/>
      <c r="CY93" s="1"/>
      <c r="CZ93" s="1">
        <v>0</v>
      </c>
      <c r="DA93" s="1">
        <v>1016</v>
      </c>
      <c r="DB93" s="1">
        <v>1</v>
      </c>
      <c r="DC93"/>
      <c r="DD93"/>
      <c r="DE93"/>
      <c r="DF93"/>
      <c r="DG93"/>
      <c r="DH93"/>
      <c r="DI93"/>
      <c r="DJ93"/>
      <c r="DK93"/>
      <c r="DL93"/>
    </row>
    <row r="94" spans="1:116" s="10" customFormat="1" x14ac:dyDescent="0.25">
      <c r="A94" s="2">
        <v>2004</v>
      </c>
      <c r="B94" s="3">
        <v>62</v>
      </c>
      <c r="C94" s="3">
        <v>0</v>
      </c>
      <c r="D94" s="3">
        <v>0</v>
      </c>
      <c r="E94" s="3">
        <v>1</v>
      </c>
      <c r="F94" s="3">
        <v>1</v>
      </c>
      <c r="G94" s="3">
        <v>1</v>
      </c>
      <c r="H94" s="1">
        <v>0</v>
      </c>
      <c r="I94" s="3">
        <v>1</v>
      </c>
      <c r="J94" s="3">
        <v>2</v>
      </c>
      <c r="K94" s="3">
        <v>0</v>
      </c>
      <c r="L94" s="3">
        <v>0</v>
      </c>
      <c r="M94" s="3"/>
      <c r="N94" s="3">
        <v>0</v>
      </c>
      <c r="O94" s="3">
        <v>0</v>
      </c>
      <c r="P94" s="3">
        <v>1</v>
      </c>
      <c r="Q94" s="3"/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1</v>
      </c>
      <c r="AD94" s="3">
        <v>0</v>
      </c>
      <c r="AE94" s="3">
        <v>1</v>
      </c>
      <c r="AF94" s="3">
        <v>0</v>
      </c>
      <c r="AG94" s="3">
        <v>0</v>
      </c>
      <c r="AH94" s="3">
        <v>38</v>
      </c>
      <c r="AI94" s="4">
        <v>2.4</v>
      </c>
      <c r="AJ94" s="3">
        <v>107</v>
      </c>
      <c r="AK94" s="3">
        <v>68</v>
      </c>
      <c r="AL94" s="5">
        <f t="shared" si="54"/>
        <v>81</v>
      </c>
      <c r="AM94" s="3">
        <v>60</v>
      </c>
      <c r="AN94" s="3">
        <v>1</v>
      </c>
      <c r="AO94" s="3">
        <v>15</v>
      </c>
      <c r="AP94" s="3">
        <v>37</v>
      </c>
      <c r="AQ94" s="3">
        <v>20</v>
      </c>
      <c r="AR94" s="3">
        <v>25</v>
      </c>
      <c r="AS94" s="3">
        <f t="shared" si="55"/>
        <v>17</v>
      </c>
      <c r="AT94" s="7">
        <f t="shared" si="56"/>
        <v>1.1333333333333333</v>
      </c>
      <c r="AU94" s="3">
        <v>21</v>
      </c>
      <c r="AV94" s="4">
        <v>4.4400000000000004</v>
      </c>
      <c r="AW94" s="3">
        <v>1.85</v>
      </c>
      <c r="AX94" s="19">
        <f t="shared" si="39"/>
        <v>0.33226164079822618</v>
      </c>
      <c r="AY94" s="7">
        <f t="shared" si="40"/>
        <v>0.9009009009009008</v>
      </c>
      <c r="AZ94" s="7">
        <f t="shared" si="41"/>
        <v>172.97297297297297</v>
      </c>
      <c r="BA94" s="7">
        <f t="shared" si="42"/>
        <v>2854.0540540540537</v>
      </c>
      <c r="BB94" s="7">
        <f t="shared" si="43"/>
        <v>74.000000000000014</v>
      </c>
      <c r="BC94" s="7">
        <f t="shared" si="44"/>
        <v>30.833333333333332</v>
      </c>
      <c r="BD94" s="7">
        <f t="shared" si="45"/>
        <v>25.16</v>
      </c>
      <c r="BE94" s="7">
        <f t="shared" si="46"/>
        <v>4.1933333333333325</v>
      </c>
      <c r="BF94" s="19">
        <v>1.36</v>
      </c>
      <c r="BG94" s="19">
        <f t="shared" si="47"/>
        <v>0.33783783783783777</v>
      </c>
      <c r="BH94" s="19">
        <f t="shared" si="57"/>
        <v>0.49999999999999989</v>
      </c>
      <c r="BI94" s="19">
        <f t="shared" si="58"/>
        <v>4.3529411764705888</v>
      </c>
      <c r="BJ94" s="19">
        <f t="shared" si="50"/>
        <v>0.7142857142857143</v>
      </c>
      <c r="BK94" s="19"/>
      <c r="BL94" s="5">
        <v>1</v>
      </c>
      <c r="BM94" s="5">
        <v>26</v>
      </c>
      <c r="BN94" s="5"/>
      <c r="BO94" s="5">
        <v>0</v>
      </c>
      <c r="BP94" s="5">
        <v>0</v>
      </c>
      <c r="BQ94" s="3">
        <v>1</v>
      </c>
      <c r="BR94" s="3">
        <v>0</v>
      </c>
      <c r="BS94" s="3">
        <v>17.5</v>
      </c>
      <c r="BT94" s="3">
        <v>6.2</v>
      </c>
      <c r="BU94" s="3">
        <v>5.6</v>
      </c>
      <c r="BV94" s="3">
        <v>1.3</v>
      </c>
      <c r="BW94" s="3"/>
      <c r="BY94" s="3">
        <v>1</v>
      </c>
      <c r="BZ94" s="3">
        <v>0</v>
      </c>
      <c r="CA94" s="3">
        <v>140</v>
      </c>
      <c r="CB94" s="3">
        <v>27</v>
      </c>
      <c r="CC94" s="4">
        <v>1.97</v>
      </c>
      <c r="CD94" s="28">
        <v>49</v>
      </c>
      <c r="CE94" s="8"/>
      <c r="CF94" s="8"/>
      <c r="CG94" s="3">
        <v>337.2</v>
      </c>
      <c r="CH94" s="3">
        <v>0</v>
      </c>
      <c r="CI94" s="3">
        <v>1</v>
      </c>
      <c r="CJ94" s="12">
        <v>2489.808917197452</v>
      </c>
      <c r="CK94" s="19">
        <f t="shared" si="51"/>
        <v>7.8199612464327384</v>
      </c>
      <c r="CL94" s="5">
        <v>901.26268952488977</v>
      </c>
      <c r="CM94" s="19">
        <f t="shared" si="52"/>
        <v>6.8037967684166976</v>
      </c>
      <c r="CO94" s="41">
        <v>40231</v>
      </c>
      <c r="CP94" s="41"/>
      <c r="CQ94" s="41"/>
      <c r="CR94" s="41"/>
      <c r="CS94" s="20"/>
      <c r="CT94" s="36">
        <v>44272</v>
      </c>
      <c r="CU94" s="36">
        <v>41394</v>
      </c>
      <c r="CV94" s="1">
        <f t="shared" si="53"/>
        <v>1163</v>
      </c>
      <c r="CW94" s="3">
        <v>1</v>
      </c>
      <c r="CX94" s="40">
        <v>44210</v>
      </c>
      <c r="CY94" s="20">
        <f>(CX94-CO94)</f>
        <v>3979</v>
      </c>
      <c r="CZ94" s="20">
        <v>1</v>
      </c>
      <c r="DA94" s="20">
        <v>3979</v>
      </c>
      <c r="DB94" s="1">
        <v>1</v>
      </c>
      <c r="DC94" s="39" t="s">
        <v>141</v>
      </c>
    </row>
    <row r="95" spans="1:116" s="10" customFormat="1" x14ac:dyDescent="0.25">
      <c r="A95" s="2">
        <v>2036</v>
      </c>
      <c r="B95" s="3">
        <v>53</v>
      </c>
      <c r="C95" s="3">
        <v>0</v>
      </c>
      <c r="D95" s="3">
        <v>1</v>
      </c>
      <c r="E95" s="3">
        <v>1</v>
      </c>
      <c r="F95" s="3">
        <v>1</v>
      </c>
      <c r="G95" s="3">
        <v>0</v>
      </c>
      <c r="H95" s="1">
        <v>1</v>
      </c>
      <c r="I95" s="3">
        <v>0</v>
      </c>
      <c r="J95" s="3">
        <v>3</v>
      </c>
      <c r="K95" s="3">
        <v>0</v>
      </c>
      <c r="L95" s="3">
        <v>1</v>
      </c>
      <c r="M95" s="3"/>
      <c r="N95" s="3">
        <v>1</v>
      </c>
      <c r="O95" s="3">
        <v>0</v>
      </c>
      <c r="P95" s="3">
        <v>1</v>
      </c>
      <c r="Q95" s="3"/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21</v>
      </c>
      <c r="AI95" s="4">
        <v>1.47</v>
      </c>
      <c r="AJ95" s="3">
        <v>74</v>
      </c>
      <c r="AK95" s="3">
        <v>44</v>
      </c>
      <c r="AL95" s="5">
        <f t="shared" si="54"/>
        <v>54</v>
      </c>
      <c r="AM95" s="3">
        <v>57</v>
      </c>
      <c r="AN95" s="3">
        <v>1</v>
      </c>
      <c r="AO95" s="3">
        <v>7</v>
      </c>
      <c r="AP95" s="3">
        <v>45</v>
      </c>
      <c r="AQ95" s="3">
        <v>14</v>
      </c>
      <c r="AR95" s="3">
        <v>27</v>
      </c>
      <c r="AS95" s="1">
        <f t="shared" si="55"/>
        <v>31</v>
      </c>
      <c r="AT95" s="7">
        <f t="shared" si="56"/>
        <v>4.4285714285714288</v>
      </c>
      <c r="AU95" s="3">
        <v>15</v>
      </c>
      <c r="AV95" s="4">
        <v>2.6313</v>
      </c>
      <c r="AW95" s="3">
        <v>1.79</v>
      </c>
      <c r="AX95" s="19">
        <f t="shared" si="39"/>
        <v>0.21432372505543237</v>
      </c>
      <c r="AY95" s="7">
        <f t="shared" si="40"/>
        <v>4.5604834112415915</v>
      </c>
      <c r="AZ95" s="7">
        <f t="shared" si="41"/>
        <v>536.31284916201116</v>
      </c>
      <c r="BA95" s="7">
        <f t="shared" si="42"/>
        <v>2100.558659217877</v>
      </c>
      <c r="BB95" s="7">
        <f t="shared" si="43"/>
        <v>46.163157894736841</v>
      </c>
      <c r="BC95" s="7">
        <f t="shared" si="44"/>
        <v>31.403508771929825</v>
      </c>
      <c r="BD95" s="7">
        <f t="shared" si="45"/>
        <v>16.656421052631579</v>
      </c>
      <c r="BE95" s="7">
        <f t="shared" si="46"/>
        <v>8.5417543859649125</v>
      </c>
      <c r="BF95" s="19"/>
      <c r="BG95" s="19">
        <f t="shared" si="47"/>
        <v>0.58488199749173408</v>
      </c>
      <c r="BH95" s="19">
        <f t="shared" si="57"/>
        <v>0.97480332915289025</v>
      </c>
      <c r="BI95" s="19">
        <f t="shared" si="58"/>
        <v>1.4891341256366724</v>
      </c>
      <c r="BJ95" s="19">
        <f t="shared" si="50"/>
        <v>0.46666666666666667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3">
        <v>22.5</v>
      </c>
      <c r="BT95" s="3">
        <v>5.8</v>
      </c>
      <c r="BU95" s="3">
        <v>5</v>
      </c>
      <c r="BV95" s="3">
        <v>0.88</v>
      </c>
      <c r="BW95" s="3">
        <v>4.3</v>
      </c>
      <c r="BY95" s="3">
        <v>1</v>
      </c>
      <c r="BZ95" s="3">
        <v>1</v>
      </c>
      <c r="CA95" s="3">
        <v>122</v>
      </c>
      <c r="CB95" s="3">
        <v>123</v>
      </c>
      <c r="CC95" s="4">
        <v>2.5</v>
      </c>
      <c r="CD95" s="28">
        <v>20</v>
      </c>
      <c r="CE95" s="8"/>
      <c r="CF95" s="8"/>
      <c r="CG95" s="3">
        <v>9846</v>
      </c>
      <c r="CH95" s="3">
        <v>1</v>
      </c>
      <c r="CI95" s="3">
        <v>3</v>
      </c>
      <c r="CJ95" s="12">
        <v>2583.333333333333</v>
      </c>
      <c r="CK95" s="19">
        <f t="shared" si="51"/>
        <v>7.8568358336792832</v>
      </c>
      <c r="CL95" s="5">
        <v>1012.1407676471865</v>
      </c>
      <c r="CM95" s="19">
        <f t="shared" si="52"/>
        <v>6.9198229386397152</v>
      </c>
      <c r="CO95" s="41">
        <v>40408</v>
      </c>
      <c r="CP95" s="41"/>
      <c r="CQ95" s="41"/>
      <c r="CR95" s="41"/>
      <c r="CS95" s="20"/>
      <c r="CT95" s="36">
        <v>44272</v>
      </c>
      <c r="CU95" s="36">
        <v>41593</v>
      </c>
      <c r="CV95" s="1">
        <f t="shared" si="53"/>
        <v>1185</v>
      </c>
      <c r="CW95" s="3">
        <v>1</v>
      </c>
      <c r="CX95" s="40">
        <v>41593</v>
      </c>
      <c r="CY95" s="3">
        <f>(CX95-CO95)</f>
        <v>1185</v>
      </c>
      <c r="CZ95" s="3">
        <v>1</v>
      </c>
      <c r="DA95" s="3">
        <v>1185</v>
      </c>
      <c r="DB95" s="1">
        <v>1</v>
      </c>
      <c r="DC95" s="3" t="s">
        <v>141</v>
      </c>
    </row>
    <row r="96" spans="1:116" s="10" customFormat="1" x14ac:dyDescent="0.25">
      <c r="A96" s="2">
        <v>2063</v>
      </c>
      <c r="B96" s="9">
        <v>62</v>
      </c>
      <c r="C96" s="9">
        <v>0</v>
      </c>
      <c r="D96" s="9">
        <v>0</v>
      </c>
      <c r="E96" s="9">
        <v>1</v>
      </c>
      <c r="F96" s="9">
        <v>1</v>
      </c>
      <c r="G96" s="9">
        <v>0</v>
      </c>
      <c r="H96" s="1">
        <v>1</v>
      </c>
      <c r="I96" s="9">
        <v>1</v>
      </c>
      <c r="J96" s="9">
        <v>3</v>
      </c>
      <c r="K96" s="9">
        <v>0</v>
      </c>
      <c r="L96" s="9">
        <v>0</v>
      </c>
      <c r="M96" s="9"/>
      <c r="N96" s="9">
        <v>1</v>
      </c>
      <c r="O96" s="9">
        <v>0</v>
      </c>
      <c r="P96" s="9">
        <v>1</v>
      </c>
      <c r="Q96" s="9"/>
      <c r="R96" s="9">
        <v>1</v>
      </c>
      <c r="S96" s="9">
        <v>1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1</v>
      </c>
      <c r="Z96" s="9">
        <v>0</v>
      </c>
      <c r="AA96" s="9">
        <v>1</v>
      </c>
      <c r="AB96" s="9">
        <v>0</v>
      </c>
      <c r="AC96" s="9">
        <v>1</v>
      </c>
      <c r="AD96" s="9">
        <v>0</v>
      </c>
      <c r="AE96" s="9">
        <v>0</v>
      </c>
      <c r="AF96" s="9">
        <v>0</v>
      </c>
      <c r="AG96" s="9">
        <v>0</v>
      </c>
      <c r="AH96" s="9">
        <v>24</v>
      </c>
      <c r="AI96" s="11">
        <v>1.95</v>
      </c>
      <c r="AJ96" s="9">
        <v>125</v>
      </c>
      <c r="AK96" s="9">
        <v>82</v>
      </c>
      <c r="AL96" s="5">
        <f t="shared" si="54"/>
        <v>96.333333333333329</v>
      </c>
      <c r="AM96" s="9">
        <v>69</v>
      </c>
      <c r="AN96" s="9">
        <v>1</v>
      </c>
      <c r="AO96" s="9">
        <v>8</v>
      </c>
      <c r="AP96" s="9">
        <v>16</v>
      </c>
      <c r="AQ96" s="9">
        <v>6</v>
      </c>
      <c r="AR96" s="9">
        <v>10</v>
      </c>
      <c r="AS96" s="1">
        <f t="shared" si="55"/>
        <v>10</v>
      </c>
      <c r="AT96" s="7">
        <f t="shared" si="56"/>
        <v>1.25</v>
      </c>
      <c r="AU96" s="9">
        <v>7</v>
      </c>
      <c r="AV96" s="4">
        <v>3.9584999999999995</v>
      </c>
      <c r="AW96" s="9">
        <v>2.0299999999999998</v>
      </c>
      <c r="AX96" s="19">
        <f t="shared" si="39"/>
        <v>0.43360679970436061</v>
      </c>
      <c r="AY96" s="7">
        <f t="shared" si="40"/>
        <v>0.75786282682834416</v>
      </c>
      <c r="AZ96" s="7">
        <f t="shared" si="41"/>
        <v>118.22660098522168</v>
      </c>
      <c r="BA96" s="7">
        <f t="shared" si="42"/>
        <v>3481.1165845648607</v>
      </c>
      <c r="BB96" s="7">
        <f t="shared" si="43"/>
        <v>57.369565217391298</v>
      </c>
      <c r="BC96" s="7">
        <f t="shared" si="44"/>
        <v>29.420289855072461</v>
      </c>
      <c r="BD96" s="7">
        <f t="shared" si="45"/>
        <v>35.743690821256031</v>
      </c>
      <c r="BE96" s="7">
        <f t="shared" si="46"/>
        <v>0.80023188405797085</v>
      </c>
      <c r="BF96" s="19"/>
      <c r="BG96" s="19">
        <f t="shared" si="47"/>
        <v>0.17430845017051916</v>
      </c>
      <c r="BH96" s="19">
        <f t="shared" si="57"/>
        <v>0.27889352027283065</v>
      </c>
      <c r="BI96" s="19">
        <f t="shared" si="58"/>
        <v>5.7369565217391294</v>
      </c>
      <c r="BJ96" s="19">
        <f t="shared" si="50"/>
        <v>1.1428571428571428</v>
      </c>
      <c r="BK96" s="19"/>
      <c r="BL96" s="12">
        <v>0</v>
      </c>
      <c r="BM96" s="12"/>
      <c r="BN96" s="12"/>
      <c r="BO96" s="12"/>
      <c r="BP96" s="12"/>
      <c r="BQ96" s="9">
        <v>1</v>
      </c>
      <c r="BR96" s="9">
        <v>0</v>
      </c>
      <c r="BS96" s="9">
        <v>22.5</v>
      </c>
      <c r="BT96" s="9">
        <v>5.0999999999999996</v>
      </c>
      <c r="BU96" s="9">
        <v>3.7</v>
      </c>
      <c r="BV96" s="9">
        <v>0.8</v>
      </c>
      <c r="BW96" s="9">
        <v>3.6</v>
      </c>
      <c r="BX96" s="14"/>
      <c r="BY96" s="9">
        <v>0</v>
      </c>
      <c r="BZ96" s="9">
        <v>1</v>
      </c>
      <c r="CA96" s="9">
        <v>133</v>
      </c>
      <c r="CB96" s="9">
        <v>25</v>
      </c>
      <c r="CC96" s="11">
        <v>0.8</v>
      </c>
      <c r="CD96" s="29">
        <v>90</v>
      </c>
      <c r="CE96" s="13"/>
      <c r="CF96" s="13"/>
      <c r="CG96" s="9">
        <v>620</v>
      </c>
      <c r="CH96" s="9">
        <v>1</v>
      </c>
      <c r="CI96" s="9">
        <v>1</v>
      </c>
      <c r="CJ96" s="12">
        <v>2619.1176470588234</v>
      </c>
      <c r="CK96" s="19">
        <f t="shared" si="51"/>
        <v>7.8705927641016462</v>
      </c>
      <c r="CL96" s="12">
        <v>1232.5424258160597</v>
      </c>
      <c r="CM96" s="19">
        <f t="shared" si="52"/>
        <v>7.1168343278932129</v>
      </c>
      <c r="CN96" s="14"/>
      <c r="CO96" s="36">
        <v>40633</v>
      </c>
      <c r="CP96" s="38"/>
      <c r="CQ96" s="38"/>
      <c r="CR96" s="36">
        <v>40654</v>
      </c>
      <c r="CS96" s="43">
        <f>(CR96-CO96)</f>
        <v>21</v>
      </c>
      <c r="CT96" s="36">
        <v>44274</v>
      </c>
      <c r="CU96" s="42">
        <v>44275</v>
      </c>
      <c r="CV96" s="9">
        <f t="shared" si="53"/>
        <v>3642</v>
      </c>
      <c r="CW96" s="9">
        <v>0</v>
      </c>
      <c r="CX96" s="9"/>
      <c r="CY96" s="14"/>
      <c r="CZ96" s="9">
        <v>1</v>
      </c>
      <c r="DA96" s="9">
        <v>21</v>
      </c>
      <c r="DB96" s="1">
        <v>1</v>
      </c>
      <c r="DC96" s="14" t="s">
        <v>157</v>
      </c>
      <c r="DD96" s="14"/>
      <c r="DE96" s="14"/>
      <c r="DF96" s="14"/>
      <c r="DG96" s="14"/>
      <c r="DH96" s="14"/>
      <c r="DI96" s="14"/>
      <c r="DJ96" s="14"/>
      <c r="DK96" s="14"/>
      <c r="DL96" s="14"/>
    </row>
    <row r="97" spans="1:116" s="10" customFormat="1" x14ac:dyDescent="0.25">
      <c r="A97" s="2">
        <v>2033</v>
      </c>
      <c r="B97" s="3">
        <v>62</v>
      </c>
      <c r="C97" s="3">
        <v>0</v>
      </c>
      <c r="D97" s="3">
        <v>0</v>
      </c>
      <c r="E97" s="3">
        <v>1</v>
      </c>
      <c r="F97" s="3">
        <v>1</v>
      </c>
      <c r="G97" s="3">
        <v>0</v>
      </c>
      <c r="H97" s="1">
        <v>1</v>
      </c>
      <c r="I97" s="3">
        <v>0</v>
      </c>
      <c r="J97" s="3">
        <v>4</v>
      </c>
      <c r="K97" s="3">
        <v>1</v>
      </c>
      <c r="L97" s="3">
        <v>1</v>
      </c>
      <c r="M97" s="3"/>
      <c r="N97" s="3">
        <v>1</v>
      </c>
      <c r="O97" s="3">
        <v>0</v>
      </c>
      <c r="P97" s="3">
        <v>1</v>
      </c>
      <c r="Q97" s="3"/>
      <c r="R97" s="3">
        <v>1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1</v>
      </c>
      <c r="AA97" s="3">
        <v>1</v>
      </c>
      <c r="AB97" s="3">
        <v>1</v>
      </c>
      <c r="AC97" s="3">
        <v>0</v>
      </c>
      <c r="AD97" s="3">
        <v>0</v>
      </c>
      <c r="AE97" s="3">
        <v>1</v>
      </c>
      <c r="AF97" s="3">
        <v>0</v>
      </c>
      <c r="AG97" s="3">
        <v>2</v>
      </c>
      <c r="AH97" s="3">
        <v>23</v>
      </c>
      <c r="AI97" s="4">
        <v>1.94</v>
      </c>
      <c r="AJ97" s="3">
        <v>93</v>
      </c>
      <c r="AK97" s="3">
        <v>75</v>
      </c>
      <c r="AL97" s="5">
        <f t="shared" si="54"/>
        <v>81</v>
      </c>
      <c r="AM97" s="3">
        <v>88</v>
      </c>
      <c r="AN97" s="3">
        <v>1</v>
      </c>
      <c r="AO97" s="3">
        <v>6</v>
      </c>
      <c r="AP97" s="3">
        <v>51</v>
      </c>
      <c r="AQ97" s="3">
        <v>26</v>
      </c>
      <c r="AR97" s="3">
        <v>34</v>
      </c>
      <c r="AS97" s="1">
        <f t="shared" si="55"/>
        <v>25</v>
      </c>
      <c r="AT97" s="7">
        <f t="shared" si="56"/>
        <v>4.166666666666667</v>
      </c>
      <c r="AU97" s="3">
        <v>22</v>
      </c>
      <c r="AV97" s="4">
        <v>3.298</v>
      </c>
      <c r="AW97" s="3">
        <v>1.7</v>
      </c>
      <c r="AX97" s="19">
        <f t="shared" si="39"/>
        <v>0.30532150776053213</v>
      </c>
      <c r="AY97" s="7">
        <f t="shared" si="40"/>
        <v>3.6385688295936931</v>
      </c>
      <c r="AZ97" s="7">
        <f t="shared" si="41"/>
        <v>564.70588235294122</v>
      </c>
      <c r="BA97" s="7">
        <f t="shared" si="42"/>
        <v>3529.4117647058824</v>
      </c>
      <c r="BB97" s="7">
        <f t="shared" si="43"/>
        <v>37.477272727272727</v>
      </c>
      <c r="BC97" s="7">
        <f t="shared" si="44"/>
        <v>19.318181818181817</v>
      </c>
      <c r="BD97" s="7">
        <f t="shared" si="45"/>
        <v>15.50090909090909</v>
      </c>
      <c r="BE97" s="7">
        <f t="shared" si="46"/>
        <v>7.3563636363636355</v>
      </c>
      <c r="BF97" s="19"/>
      <c r="BG97" s="19">
        <f t="shared" si="47"/>
        <v>0.90721649484536082</v>
      </c>
      <c r="BH97" s="19">
        <f t="shared" si="57"/>
        <v>1.3608247422680413</v>
      </c>
      <c r="BI97" s="19">
        <f t="shared" si="58"/>
        <v>1.499090909090909</v>
      </c>
      <c r="BJ97" s="19">
        <f t="shared" si="50"/>
        <v>0.27272727272727271</v>
      </c>
      <c r="BK97" s="19"/>
      <c r="BL97" s="5">
        <v>0</v>
      </c>
      <c r="BM97" s="5"/>
      <c r="BN97" s="5"/>
      <c r="BO97" s="5"/>
      <c r="BP97" s="5"/>
      <c r="BQ97" s="9">
        <v>1</v>
      </c>
      <c r="BR97" s="9">
        <v>0</v>
      </c>
      <c r="BS97" s="3">
        <v>12.5</v>
      </c>
      <c r="BT97" s="3">
        <v>5.7</v>
      </c>
      <c r="BU97" s="3">
        <v>5.3</v>
      </c>
      <c r="BV97" s="3">
        <v>0.88</v>
      </c>
      <c r="BW97" s="3">
        <v>4.8</v>
      </c>
      <c r="BY97" s="3">
        <v>1</v>
      </c>
      <c r="BZ97" s="3">
        <v>0</v>
      </c>
      <c r="CA97" s="3">
        <v>132</v>
      </c>
      <c r="CB97" s="3">
        <v>37</v>
      </c>
      <c r="CC97" s="4">
        <v>0.9</v>
      </c>
      <c r="CD97" s="28">
        <v>90</v>
      </c>
      <c r="CE97" s="8"/>
      <c r="CF97" s="8"/>
      <c r="CG97" s="3">
        <v>2454</v>
      </c>
      <c r="CH97" s="3">
        <v>1</v>
      </c>
      <c r="CI97" s="3">
        <v>3</v>
      </c>
      <c r="CJ97" s="12">
        <v>2695.833333333333</v>
      </c>
      <c r="CK97" s="19">
        <f t="shared" si="51"/>
        <v>7.8994626501410465</v>
      </c>
      <c r="CL97" s="5">
        <v>1680.7069826280497</v>
      </c>
      <c r="CM97" s="19">
        <f t="shared" si="52"/>
        <v>7.4269698068690291</v>
      </c>
      <c r="CO97" s="41">
        <v>40393</v>
      </c>
      <c r="CP97" s="41"/>
      <c r="CQ97" s="41"/>
      <c r="CR97" s="41"/>
      <c r="CS97" s="20"/>
      <c r="CT97" s="36">
        <v>44272</v>
      </c>
      <c r="CU97" s="36">
        <v>41561</v>
      </c>
      <c r="CV97" s="1">
        <f t="shared" si="53"/>
        <v>1168</v>
      </c>
      <c r="CW97" s="3">
        <v>1</v>
      </c>
      <c r="CX97" s="40">
        <v>41561</v>
      </c>
      <c r="CY97" s="20">
        <f>(CX97-CO97)</f>
        <v>1168</v>
      </c>
      <c r="CZ97" s="20">
        <v>1</v>
      </c>
      <c r="DA97" s="20">
        <v>1168</v>
      </c>
      <c r="DB97" s="1">
        <v>1</v>
      </c>
      <c r="DC97" s="3" t="s">
        <v>141</v>
      </c>
    </row>
    <row r="98" spans="1:116" s="10" customFormat="1" x14ac:dyDescent="0.25">
      <c r="A98" s="25">
        <v>1068</v>
      </c>
      <c r="B98" s="1">
        <v>58</v>
      </c>
      <c r="C98" s="1">
        <v>0</v>
      </c>
      <c r="D98" s="1">
        <v>0</v>
      </c>
      <c r="E98" s="1">
        <v>1</v>
      </c>
      <c r="F98" s="1">
        <v>1</v>
      </c>
      <c r="G98" s="1">
        <v>0</v>
      </c>
      <c r="H98" s="1">
        <v>1</v>
      </c>
      <c r="I98" s="1">
        <v>0</v>
      </c>
      <c r="J98" s="1">
        <v>3</v>
      </c>
      <c r="K98" s="1">
        <v>0</v>
      </c>
      <c r="L98" s="1">
        <v>0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1</v>
      </c>
      <c r="AA98" s="1">
        <v>1</v>
      </c>
      <c r="AB98" s="1">
        <v>0</v>
      </c>
      <c r="AC98" s="1">
        <v>1</v>
      </c>
      <c r="AD98" s="1">
        <v>0</v>
      </c>
      <c r="AE98" s="1">
        <v>1</v>
      </c>
      <c r="AF98" s="1">
        <v>0</v>
      </c>
      <c r="AG98" s="1">
        <v>0</v>
      </c>
      <c r="AH98" s="1">
        <v>31.87</v>
      </c>
      <c r="AI98" s="1">
        <v>2.14</v>
      </c>
      <c r="AJ98" s="1">
        <v>87</v>
      </c>
      <c r="AK98" s="1">
        <v>41</v>
      </c>
      <c r="AL98" s="5">
        <f t="shared" si="54"/>
        <v>56.333333333333336</v>
      </c>
      <c r="AM98" s="1">
        <v>87</v>
      </c>
      <c r="AN98" s="1">
        <v>1</v>
      </c>
      <c r="AO98" s="1">
        <v>18</v>
      </c>
      <c r="AP98" s="1">
        <v>42</v>
      </c>
      <c r="AQ98" s="1">
        <v>17</v>
      </c>
      <c r="AR98" s="1">
        <v>29</v>
      </c>
      <c r="AS98" s="1">
        <f t="shared" si="55"/>
        <v>25</v>
      </c>
      <c r="AT98" s="7">
        <f t="shared" si="56"/>
        <v>1.3888888888888888</v>
      </c>
      <c r="AU98" s="1">
        <v>19</v>
      </c>
      <c r="AV98" s="19">
        <v>3.58</v>
      </c>
      <c r="AW98" s="1">
        <v>1.67</v>
      </c>
      <c r="AX98" s="19">
        <f t="shared" si="39"/>
        <v>0.20859571322985956</v>
      </c>
      <c r="AY98" s="7">
        <f t="shared" si="40"/>
        <v>2.7932960893854748</v>
      </c>
      <c r="AZ98" s="7">
        <f t="shared" si="41"/>
        <v>479.04191616766468</v>
      </c>
      <c r="BA98" s="7">
        <f t="shared" si="42"/>
        <v>1836.3273453093816</v>
      </c>
      <c r="BB98" s="7">
        <f t="shared" si="43"/>
        <v>41.149425287356323</v>
      </c>
      <c r="BC98" s="7">
        <f t="shared" si="44"/>
        <v>19.195402298850574</v>
      </c>
      <c r="BD98" s="7">
        <f t="shared" si="45"/>
        <v>9.7461455938697306</v>
      </c>
      <c r="BE98" s="7">
        <f t="shared" si="46"/>
        <v>2.8716321839080456</v>
      </c>
      <c r="BF98" s="19"/>
      <c r="BG98" s="19">
        <f t="shared" si="47"/>
        <v>0.70474860335195533</v>
      </c>
      <c r="BH98" s="19">
        <f t="shared" si="57"/>
        <v>1.0206703910614525</v>
      </c>
      <c r="BI98" s="19">
        <f t="shared" si="58"/>
        <v>1.6459770114942529</v>
      </c>
      <c r="BJ98" s="19">
        <f t="shared" si="50"/>
        <v>0.94736842105263153</v>
      </c>
      <c r="BK98" s="19"/>
      <c r="BL98" s="20">
        <v>1</v>
      </c>
      <c r="BM98" s="1"/>
      <c r="BN98" s="20"/>
      <c r="BO98" s="1">
        <v>1</v>
      </c>
      <c r="BP98" s="1">
        <v>0</v>
      </c>
      <c r="BQ98" s="1">
        <v>1</v>
      </c>
      <c r="BR98" s="1">
        <v>0</v>
      </c>
      <c r="BS98" s="1">
        <v>15</v>
      </c>
      <c r="BT98" s="1">
        <v>5.0999999999999996</v>
      </c>
      <c r="BU98" s="1">
        <v>4.7</v>
      </c>
      <c r="BV98" s="1">
        <v>0.36</v>
      </c>
      <c r="BW98" s="1">
        <v>4.4000000000000004</v>
      </c>
      <c r="BX98" s="1"/>
      <c r="BY98" s="1"/>
      <c r="BZ98" s="1"/>
      <c r="CA98" s="25">
        <v>135</v>
      </c>
      <c r="CB98" s="25">
        <v>37</v>
      </c>
      <c r="CC98" s="44">
        <v>1.37</v>
      </c>
      <c r="CD98" s="27">
        <v>56</v>
      </c>
      <c r="CE98" s="1">
        <v>293</v>
      </c>
      <c r="CF98" s="1">
        <v>1</v>
      </c>
      <c r="CG98" s="1"/>
      <c r="CH98" s="1"/>
      <c r="CI98" s="1">
        <v>2</v>
      </c>
      <c r="CJ98" s="20">
        <v>2726.2166569999999</v>
      </c>
      <c r="CK98" s="19">
        <f t="shared" si="51"/>
        <v>7.9106700870879987</v>
      </c>
      <c r="CL98" s="20">
        <v>3661.8003060000001</v>
      </c>
      <c r="CM98" s="19">
        <f t="shared" si="52"/>
        <v>8.205710192343961</v>
      </c>
      <c r="CN98" s="22"/>
      <c r="CO98" s="36">
        <v>43409</v>
      </c>
      <c r="CP98" s="36"/>
      <c r="CQ98" s="36"/>
      <c r="CR98" s="36"/>
      <c r="CS98" s="20"/>
      <c r="CT98" s="36">
        <v>44217</v>
      </c>
      <c r="CU98" s="36">
        <v>43731</v>
      </c>
      <c r="CV98" s="1">
        <f t="shared" si="53"/>
        <v>322</v>
      </c>
      <c r="CW98" s="1">
        <v>1</v>
      </c>
      <c r="CX98" s="36">
        <v>43731</v>
      </c>
      <c r="CY98" s="20">
        <f>(CX98-CO98)</f>
        <v>322</v>
      </c>
      <c r="CZ98" s="20">
        <v>1</v>
      </c>
      <c r="DA98" s="20">
        <v>322</v>
      </c>
      <c r="DB98" s="1">
        <v>1</v>
      </c>
      <c r="DC98" t="s">
        <v>129</v>
      </c>
      <c r="DD98"/>
      <c r="DE98"/>
      <c r="DF98"/>
      <c r="DG98"/>
      <c r="DH98"/>
      <c r="DI98"/>
      <c r="DJ98"/>
      <c r="DK98"/>
      <c r="DL98"/>
    </row>
    <row r="99" spans="1:116" s="10" customFormat="1" x14ac:dyDescent="0.25">
      <c r="A99" s="25">
        <v>1043</v>
      </c>
      <c r="B99" s="1">
        <v>65</v>
      </c>
      <c r="C99" s="1">
        <v>0</v>
      </c>
      <c r="D99" s="1">
        <v>0</v>
      </c>
      <c r="E99" s="1">
        <v>1</v>
      </c>
      <c r="F99" s="1">
        <v>2</v>
      </c>
      <c r="G99" s="1">
        <v>1</v>
      </c>
      <c r="H99" s="1">
        <v>0</v>
      </c>
      <c r="I99" s="1">
        <v>1</v>
      </c>
      <c r="J99" s="1">
        <v>3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0</v>
      </c>
      <c r="Q99" s="1"/>
      <c r="R99" s="1">
        <v>0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1">
        <v>0</v>
      </c>
      <c r="AH99" s="1">
        <v>23.48</v>
      </c>
      <c r="AI99" s="1">
        <v>1.87</v>
      </c>
      <c r="AJ99" s="1">
        <v>106</v>
      </c>
      <c r="AK99" s="1">
        <v>52</v>
      </c>
      <c r="AL99" s="5">
        <f t="shared" si="54"/>
        <v>70</v>
      </c>
      <c r="AM99" s="1">
        <v>66</v>
      </c>
      <c r="AN99" s="1">
        <v>1</v>
      </c>
      <c r="AO99" s="1">
        <v>17</v>
      </c>
      <c r="AP99" s="1">
        <v>100</v>
      </c>
      <c r="AQ99" s="1">
        <v>37</v>
      </c>
      <c r="AR99" s="1">
        <v>65</v>
      </c>
      <c r="AS99" s="1">
        <f t="shared" si="55"/>
        <v>63</v>
      </c>
      <c r="AT99" s="7">
        <f t="shared" si="56"/>
        <v>3.7058823529411766</v>
      </c>
      <c r="AU99" s="1">
        <v>33</v>
      </c>
      <c r="AV99" s="19">
        <v>4.72</v>
      </c>
      <c r="AW99" s="1">
        <v>2.52</v>
      </c>
      <c r="AX99" s="19">
        <f t="shared" si="39"/>
        <v>0.39113082039911312</v>
      </c>
      <c r="AY99" s="7">
        <f t="shared" si="40"/>
        <v>6.7796610169491531</v>
      </c>
      <c r="AZ99" s="7">
        <f t="shared" si="41"/>
        <v>1015.8730158730159</v>
      </c>
      <c r="BA99" s="7">
        <f t="shared" si="42"/>
        <v>1682.5396825396824</v>
      </c>
      <c r="BB99" s="7">
        <f t="shared" si="43"/>
        <v>71.515151515151516</v>
      </c>
      <c r="BC99" s="7">
        <f t="shared" si="44"/>
        <v>38.18181818181818</v>
      </c>
      <c r="BD99" s="7">
        <f t="shared" si="45"/>
        <v>19.213090909090909</v>
      </c>
      <c r="BE99" s="7">
        <f t="shared" si="46"/>
        <v>24.925090909090905</v>
      </c>
      <c r="BF99" s="19">
        <v>1.3703389830508474</v>
      </c>
      <c r="BG99" s="19">
        <f t="shared" si="47"/>
        <v>0.90889830508474578</v>
      </c>
      <c r="BH99" s="19">
        <f t="shared" si="57"/>
        <v>1.3983050847457628</v>
      </c>
      <c r="BI99" s="19">
        <f t="shared" si="58"/>
        <v>1.1351611351611353</v>
      </c>
      <c r="BJ99" s="19">
        <f t="shared" si="50"/>
        <v>0.51515151515151514</v>
      </c>
      <c r="BK99" s="19"/>
      <c r="BL99" s="20">
        <v>1</v>
      </c>
      <c r="BM99" s="1">
        <v>19</v>
      </c>
      <c r="BN99" s="20"/>
      <c r="BO99" s="1">
        <v>2</v>
      </c>
      <c r="BP99" s="1">
        <v>0</v>
      </c>
      <c r="BQ99" s="1">
        <v>1</v>
      </c>
      <c r="BR99" s="1">
        <v>0</v>
      </c>
      <c r="BS99" s="1">
        <v>75</v>
      </c>
      <c r="BT99" s="1">
        <v>3.4</v>
      </c>
      <c r="BU99" s="1">
        <v>2.2000000000000002</v>
      </c>
      <c r="BV99" s="1">
        <v>0.89</v>
      </c>
      <c r="BW99" s="1"/>
      <c r="BX99" s="1">
        <v>69.7</v>
      </c>
      <c r="BY99" s="1">
        <v>1</v>
      </c>
      <c r="BZ99" s="1"/>
      <c r="CA99" s="25">
        <v>140</v>
      </c>
      <c r="CB99" s="25">
        <v>10</v>
      </c>
      <c r="CC99" s="44">
        <v>0.9</v>
      </c>
      <c r="CD99" s="27">
        <v>89</v>
      </c>
      <c r="CE99" s="1">
        <v>148</v>
      </c>
      <c r="CF99" s="1">
        <v>0</v>
      </c>
      <c r="CG99" s="1"/>
      <c r="CH99" s="1"/>
      <c r="CI99" s="1">
        <v>1</v>
      </c>
      <c r="CJ99" s="20">
        <v>2773.1953469999999</v>
      </c>
      <c r="CK99" s="19">
        <f t="shared" si="51"/>
        <v>7.9277554892218394</v>
      </c>
      <c r="CL99" s="20">
        <v>3204.6363689999998</v>
      </c>
      <c r="CM99" s="19">
        <f t="shared" si="52"/>
        <v>8.0723539055076952</v>
      </c>
      <c r="CN99" s="22"/>
      <c r="CO99" s="36">
        <v>43299</v>
      </c>
      <c r="CP99" s="36"/>
      <c r="CQ99" s="36"/>
      <c r="CR99" s="36"/>
      <c r="CS99" s="20"/>
      <c r="CT99" s="36">
        <v>44217</v>
      </c>
      <c r="CU99" s="37">
        <v>43436</v>
      </c>
      <c r="CV99" s="1">
        <f t="shared" si="53"/>
        <v>137</v>
      </c>
      <c r="CW99" s="1">
        <v>1</v>
      </c>
      <c r="CX99" s="36">
        <v>43436</v>
      </c>
      <c r="CY99" s="20">
        <f>(CX99-CO99)</f>
        <v>137</v>
      </c>
      <c r="CZ99" s="20">
        <v>1</v>
      </c>
      <c r="DA99" s="20">
        <v>137</v>
      </c>
      <c r="DB99" s="1">
        <v>1</v>
      </c>
      <c r="DC99" t="s">
        <v>133</v>
      </c>
      <c r="DD99"/>
      <c r="DE99"/>
      <c r="DF99"/>
      <c r="DG99"/>
      <c r="DH99"/>
      <c r="DI99"/>
      <c r="DJ99"/>
      <c r="DK99"/>
      <c r="DL99"/>
    </row>
    <row r="100" spans="1:116" s="10" customFormat="1" x14ac:dyDescent="0.25">
      <c r="A100" s="25">
        <v>1031</v>
      </c>
      <c r="B100" s="1">
        <v>73</v>
      </c>
      <c r="C100" s="1">
        <v>0</v>
      </c>
      <c r="D100" s="1">
        <v>0</v>
      </c>
      <c r="E100" s="1">
        <v>1</v>
      </c>
      <c r="F100" s="1">
        <v>1</v>
      </c>
      <c r="G100" s="1">
        <v>0</v>
      </c>
      <c r="H100" s="1">
        <v>1</v>
      </c>
      <c r="I100" s="1">
        <v>0</v>
      </c>
      <c r="J100" s="1">
        <v>3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/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1</v>
      </c>
      <c r="AC100" s="1">
        <v>1</v>
      </c>
      <c r="AD100" s="1">
        <v>0</v>
      </c>
      <c r="AE100" s="1">
        <v>1</v>
      </c>
      <c r="AF100" s="1">
        <v>0</v>
      </c>
      <c r="AG100" s="1">
        <v>0</v>
      </c>
      <c r="AH100" s="1">
        <v>20.25</v>
      </c>
      <c r="AI100" s="1">
        <v>1.77</v>
      </c>
      <c r="AJ100" s="1">
        <v>128</v>
      </c>
      <c r="AK100" s="1">
        <v>87</v>
      </c>
      <c r="AL100" s="5">
        <f t="shared" si="54"/>
        <v>100.66666666666667</v>
      </c>
      <c r="AM100" s="1">
        <v>74</v>
      </c>
      <c r="AN100" s="1">
        <v>1</v>
      </c>
      <c r="AO100" s="1">
        <v>15</v>
      </c>
      <c r="AP100" s="1">
        <v>71</v>
      </c>
      <c r="AQ100" s="1">
        <v>30</v>
      </c>
      <c r="AR100" s="1">
        <v>46</v>
      </c>
      <c r="AS100" s="1">
        <f t="shared" si="55"/>
        <v>41</v>
      </c>
      <c r="AT100" s="7">
        <f t="shared" si="56"/>
        <v>2.7333333333333334</v>
      </c>
      <c r="AU100" s="1">
        <v>23</v>
      </c>
      <c r="AV100" s="19">
        <v>2.65</v>
      </c>
      <c r="AW100" s="1">
        <v>1.5</v>
      </c>
      <c r="AX100" s="19">
        <f t="shared" si="39"/>
        <v>0.33481152993348118</v>
      </c>
      <c r="AY100" s="7">
        <f t="shared" si="40"/>
        <v>8.6792452830188687</v>
      </c>
      <c r="AZ100" s="7">
        <f t="shared" si="41"/>
        <v>1226.6666666666667</v>
      </c>
      <c r="BA100" s="7">
        <f t="shared" si="42"/>
        <v>4568.8888888888896</v>
      </c>
      <c r="BB100" s="7">
        <f t="shared" si="43"/>
        <v>35.810810810810814</v>
      </c>
      <c r="BC100" s="7">
        <f t="shared" si="44"/>
        <v>20.27027027027027</v>
      </c>
      <c r="BD100" s="7">
        <f t="shared" si="45"/>
        <v>21.410810810810812</v>
      </c>
      <c r="BE100" s="7">
        <f t="shared" si="46"/>
        <v>8.5459459459459453</v>
      </c>
      <c r="BF100" s="19"/>
      <c r="BG100" s="19">
        <f t="shared" si="47"/>
        <v>1.2845283018867923</v>
      </c>
      <c r="BH100" s="19">
        <f t="shared" si="57"/>
        <v>1.982641509433962</v>
      </c>
      <c r="BI100" s="19">
        <f t="shared" si="58"/>
        <v>0.87343441001977595</v>
      </c>
      <c r="BJ100" s="19">
        <f t="shared" si="50"/>
        <v>0.65217391304347827</v>
      </c>
      <c r="BK100" s="19"/>
      <c r="BL100" s="20">
        <v>0</v>
      </c>
      <c r="BM100" s="1"/>
      <c r="BN100" s="20"/>
      <c r="BO100" s="1"/>
      <c r="BP100" s="1"/>
      <c r="BQ100" s="1">
        <v>1</v>
      </c>
      <c r="BR100" s="1">
        <v>0</v>
      </c>
      <c r="BS100" s="1">
        <v>21</v>
      </c>
      <c r="BT100" s="1">
        <v>6.1</v>
      </c>
      <c r="BU100" s="1">
        <v>5.8</v>
      </c>
      <c r="BV100" s="1">
        <v>0.32</v>
      </c>
      <c r="BW100" s="1">
        <v>4.3</v>
      </c>
      <c r="BX100" s="1">
        <v>40.4</v>
      </c>
      <c r="BY100" s="1">
        <v>1</v>
      </c>
      <c r="BZ100" s="1">
        <v>1</v>
      </c>
      <c r="CA100" s="25">
        <v>136</v>
      </c>
      <c r="CB100" s="25">
        <v>22</v>
      </c>
      <c r="CC100" s="44">
        <v>0.89</v>
      </c>
      <c r="CD100" s="27">
        <v>85</v>
      </c>
      <c r="CE100" s="1">
        <v>1546</v>
      </c>
      <c r="CF100" s="1">
        <v>1</v>
      </c>
      <c r="CG100" s="1"/>
      <c r="CH100" s="1"/>
      <c r="CI100" s="1">
        <v>3</v>
      </c>
      <c r="CJ100" s="20">
        <v>2921.0889999999999</v>
      </c>
      <c r="CK100" s="19">
        <f t="shared" si="51"/>
        <v>7.9797117709410292</v>
      </c>
      <c r="CL100" s="20">
        <v>2411.0205000000001</v>
      </c>
      <c r="CM100" s="19">
        <f t="shared" si="52"/>
        <v>7.7878053808410002</v>
      </c>
      <c r="CN100" s="22"/>
      <c r="CO100" s="36">
        <v>43236</v>
      </c>
      <c r="CP100" s="36"/>
      <c r="CQ100" s="36"/>
      <c r="CR100" s="36"/>
      <c r="CS100" s="20"/>
      <c r="CT100" s="36">
        <v>44217</v>
      </c>
      <c r="CU100" s="36">
        <v>44217</v>
      </c>
      <c r="CV100" s="1">
        <f t="shared" si="53"/>
        <v>981</v>
      </c>
      <c r="CW100" s="1">
        <v>1</v>
      </c>
      <c r="CX100" s="36">
        <v>44228</v>
      </c>
      <c r="CY100" s="20">
        <f>(CX100-CO100)</f>
        <v>992</v>
      </c>
      <c r="CZ100" s="20">
        <v>1</v>
      </c>
      <c r="DA100" s="20">
        <v>992</v>
      </c>
      <c r="DB100" s="1">
        <v>1</v>
      </c>
      <c r="DC100" t="s">
        <v>137</v>
      </c>
      <c r="DD100"/>
      <c r="DE100"/>
      <c r="DF100"/>
      <c r="DG100"/>
      <c r="DH100"/>
      <c r="DI100"/>
      <c r="DJ100"/>
      <c r="DK100"/>
      <c r="DL100"/>
    </row>
    <row r="101" spans="1:116" s="10" customFormat="1" x14ac:dyDescent="0.25">
      <c r="A101" s="2">
        <v>2055</v>
      </c>
      <c r="B101" s="3">
        <v>71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1">
        <v>0</v>
      </c>
      <c r="I101" s="3">
        <v>0</v>
      </c>
      <c r="J101" s="3">
        <v>4</v>
      </c>
      <c r="K101" s="3">
        <v>1</v>
      </c>
      <c r="L101" s="3">
        <v>0</v>
      </c>
      <c r="M101" s="3"/>
      <c r="N101" s="3">
        <v>0</v>
      </c>
      <c r="O101" s="3">
        <v>1</v>
      </c>
      <c r="P101" s="3">
        <v>0</v>
      </c>
      <c r="Q101" s="3"/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1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>
        <v>23.5</v>
      </c>
      <c r="AI101" s="4">
        <v>1.62</v>
      </c>
      <c r="AJ101" s="3">
        <v>128</v>
      </c>
      <c r="AK101" s="3">
        <v>60</v>
      </c>
      <c r="AL101" s="5">
        <f t="shared" si="54"/>
        <v>82.666666666666671</v>
      </c>
      <c r="AM101" s="3">
        <v>66</v>
      </c>
      <c r="AN101" s="3">
        <v>1</v>
      </c>
      <c r="AO101" s="3">
        <v>8</v>
      </c>
      <c r="AP101" s="3">
        <v>41</v>
      </c>
      <c r="AQ101" s="3">
        <v>15</v>
      </c>
      <c r="AR101" s="3">
        <v>24</v>
      </c>
      <c r="AS101" s="1">
        <f t="shared" si="55"/>
        <v>26</v>
      </c>
      <c r="AT101" s="7">
        <f t="shared" si="56"/>
        <v>3.25</v>
      </c>
      <c r="AU101" s="3">
        <v>10</v>
      </c>
      <c r="AV101" s="4">
        <v>3.5964000000000005</v>
      </c>
      <c r="AW101" s="3">
        <v>2.2200000000000002</v>
      </c>
      <c r="AX101" s="19">
        <f t="shared" si="39"/>
        <v>0.40691796008869185</v>
      </c>
      <c r="AY101" s="7">
        <f t="shared" si="40"/>
        <v>3.8927816705594478</v>
      </c>
      <c r="AZ101" s="7">
        <f t="shared" si="41"/>
        <v>504.50450450450444</v>
      </c>
      <c r="BA101" s="7">
        <f t="shared" si="42"/>
        <v>2690.6906906906906</v>
      </c>
      <c r="BB101" s="7">
        <f t="shared" si="43"/>
        <v>54.490909090909099</v>
      </c>
      <c r="BC101" s="7">
        <f t="shared" si="44"/>
        <v>33.636363636363633</v>
      </c>
      <c r="BD101" s="7">
        <f t="shared" si="45"/>
        <v>33.241696969696967</v>
      </c>
      <c r="BE101" s="7">
        <f t="shared" si="46"/>
        <v>7.3192727272727263</v>
      </c>
      <c r="BF101" s="19"/>
      <c r="BG101" s="19">
        <f t="shared" si="47"/>
        <v>0.44044044044044039</v>
      </c>
      <c r="BH101" s="19">
        <f t="shared" si="57"/>
        <v>0.752419085752419</v>
      </c>
      <c r="BI101" s="19">
        <f t="shared" si="58"/>
        <v>2.0958041958041962</v>
      </c>
      <c r="BJ101" s="19">
        <f t="shared" si="50"/>
        <v>0.8</v>
      </c>
      <c r="BK101" s="19"/>
      <c r="BL101" s="5">
        <v>1</v>
      </c>
      <c r="BM101" s="5"/>
      <c r="BN101" s="5"/>
      <c r="BO101" s="5">
        <v>0</v>
      </c>
      <c r="BP101" s="5">
        <v>0</v>
      </c>
      <c r="BQ101" s="3">
        <v>1</v>
      </c>
      <c r="BR101" s="3">
        <v>0</v>
      </c>
      <c r="BS101" s="3">
        <v>27.5</v>
      </c>
      <c r="BT101" s="3">
        <v>4.0999999999999996</v>
      </c>
      <c r="BU101" s="3">
        <v>3.9</v>
      </c>
      <c r="BV101" s="3">
        <v>0.9</v>
      </c>
      <c r="BW101" s="3">
        <v>2.6</v>
      </c>
      <c r="BY101" s="3">
        <v>0</v>
      </c>
      <c r="BZ101" s="3">
        <v>1</v>
      </c>
      <c r="CA101" s="3">
        <v>139</v>
      </c>
      <c r="CB101" s="3">
        <v>28</v>
      </c>
      <c r="CC101" s="4">
        <v>1.3</v>
      </c>
      <c r="CD101" s="28">
        <v>49</v>
      </c>
      <c r="CE101" s="8"/>
      <c r="CF101" s="8"/>
      <c r="CG101" s="3">
        <v>391</v>
      </c>
      <c r="CH101" s="3">
        <v>0</v>
      </c>
      <c r="CI101" s="3">
        <v>1</v>
      </c>
      <c r="CJ101" s="12">
        <v>2978.2312925170068</v>
      </c>
      <c r="CK101" s="19">
        <f t="shared" si="51"/>
        <v>7.9990848772921632</v>
      </c>
      <c r="CL101" s="5">
        <v>2149.6969096298444</v>
      </c>
      <c r="CM101" s="19">
        <f t="shared" si="52"/>
        <v>7.6730821389189963</v>
      </c>
      <c r="CO101" s="36">
        <v>40519</v>
      </c>
      <c r="CP101" s="36"/>
      <c r="CQ101" s="36"/>
      <c r="CR101" s="36"/>
      <c r="CS101" s="20"/>
      <c r="CT101" s="36">
        <v>44274</v>
      </c>
      <c r="CU101" s="36">
        <v>44275</v>
      </c>
      <c r="CV101" s="1">
        <f t="shared" si="53"/>
        <v>3756</v>
      </c>
      <c r="CW101" s="3">
        <v>0</v>
      </c>
      <c r="CX101" s="3"/>
      <c r="CY101" s="3"/>
      <c r="CZ101" s="3">
        <v>0</v>
      </c>
      <c r="DA101" s="3">
        <v>3756</v>
      </c>
      <c r="DB101" s="1">
        <v>1</v>
      </c>
      <c r="DC101" s="3" t="s">
        <v>156</v>
      </c>
    </row>
    <row r="102" spans="1:116" s="10" customFormat="1" x14ac:dyDescent="0.25">
      <c r="A102" s="2">
        <v>2052</v>
      </c>
      <c r="B102" s="3">
        <v>53</v>
      </c>
      <c r="C102" s="3">
        <v>1</v>
      </c>
      <c r="D102" s="3">
        <v>0</v>
      </c>
      <c r="E102" s="3">
        <v>1</v>
      </c>
      <c r="F102" s="3">
        <v>1</v>
      </c>
      <c r="G102" s="3">
        <v>1</v>
      </c>
      <c r="H102" s="1">
        <v>0</v>
      </c>
      <c r="I102" s="3">
        <v>0</v>
      </c>
      <c r="J102" s="3">
        <v>4</v>
      </c>
      <c r="K102" s="3">
        <v>1</v>
      </c>
      <c r="L102" s="3">
        <v>0</v>
      </c>
      <c r="M102" s="3"/>
      <c r="N102" s="3">
        <v>0</v>
      </c>
      <c r="O102" s="3">
        <v>0</v>
      </c>
      <c r="P102" s="3">
        <v>1</v>
      </c>
      <c r="Q102" s="3">
        <v>1</v>
      </c>
      <c r="R102" s="3">
        <v>1</v>
      </c>
      <c r="S102" s="3">
        <v>1</v>
      </c>
      <c r="T102" s="3">
        <v>1</v>
      </c>
      <c r="U102" s="3">
        <v>0</v>
      </c>
      <c r="V102" s="3">
        <v>0</v>
      </c>
      <c r="W102" s="3">
        <v>0</v>
      </c>
      <c r="X102" s="3">
        <v>1</v>
      </c>
      <c r="Y102" s="3">
        <v>1</v>
      </c>
      <c r="Z102" s="3">
        <v>1</v>
      </c>
      <c r="AA102" s="3">
        <v>1</v>
      </c>
      <c r="AB102" s="3">
        <v>0</v>
      </c>
      <c r="AC102" s="3">
        <v>1</v>
      </c>
      <c r="AD102" s="3">
        <v>1</v>
      </c>
      <c r="AE102" s="3">
        <v>1</v>
      </c>
      <c r="AF102" s="3">
        <v>0</v>
      </c>
      <c r="AG102" s="3">
        <v>0</v>
      </c>
      <c r="AH102" s="3">
        <v>31</v>
      </c>
      <c r="AI102" s="4">
        <v>2.3199999999999998</v>
      </c>
      <c r="AJ102" s="3">
        <v>100</v>
      </c>
      <c r="AK102" s="3">
        <v>62</v>
      </c>
      <c r="AL102" s="5">
        <f t="shared" si="54"/>
        <v>74.666666666666671</v>
      </c>
      <c r="AM102" s="3">
        <v>81</v>
      </c>
      <c r="AN102" s="3">
        <v>3</v>
      </c>
      <c r="AO102" s="3">
        <v>27</v>
      </c>
      <c r="AP102" s="3"/>
      <c r="AQ102" s="3"/>
      <c r="AR102" s="3">
        <v>43</v>
      </c>
      <c r="AS102" s="3"/>
      <c r="AT102" s="8"/>
      <c r="AU102" s="3">
        <v>34</v>
      </c>
      <c r="AV102" s="4">
        <v>3.9439999999999995</v>
      </c>
      <c r="AW102" s="3">
        <v>1.7</v>
      </c>
      <c r="AX102" s="19">
        <f t="shared" si="39"/>
        <v>0.28144863266814485</v>
      </c>
      <c r="AY102" s="7">
        <f t="shared" si="40"/>
        <v>2.2819472616632863</v>
      </c>
      <c r="AZ102" s="7">
        <f t="shared" si="41"/>
        <v>423.52941176470591</v>
      </c>
      <c r="BA102" s="7">
        <f t="shared" si="42"/>
        <v>2243.1372549019611</v>
      </c>
      <c r="BB102" s="7">
        <f t="shared" si="43"/>
        <v>48.691358024691347</v>
      </c>
      <c r="BC102" s="7">
        <f t="shared" si="44"/>
        <v>20.987654320987655</v>
      </c>
      <c r="BD102" s="7">
        <f t="shared" si="45"/>
        <v>11.607572016460907</v>
      </c>
      <c r="BE102" s="7">
        <f t="shared" si="46"/>
        <v>4.5669135802469132</v>
      </c>
      <c r="BF102" s="19"/>
      <c r="BG102" s="19">
        <f t="shared" si="47"/>
        <v>0.88311359026369185</v>
      </c>
      <c r="BH102" s="19"/>
      <c r="BI102" s="19"/>
      <c r="BJ102" s="19">
        <f t="shared" si="50"/>
        <v>0.79411764705882348</v>
      </c>
      <c r="BK102" s="19"/>
      <c r="BL102" s="5">
        <v>0</v>
      </c>
      <c r="BM102" s="5"/>
      <c r="BN102" s="5"/>
      <c r="BO102" s="5"/>
      <c r="BP102" s="5"/>
      <c r="BQ102" s="3">
        <v>1</v>
      </c>
      <c r="BR102" s="3">
        <v>0</v>
      </c>
      <c r="BS102" s="3">
        <v>15</v>
      </c>
      <c r="BT102" s="3">
        <v>7.3</v>
      </c>
      <c r="BU102" s="3">
        <v>7.1</v>
      </c>
      <c r="BV102" s="3">
        <v>0.95</v>
      </c>
      <c r="BW102" s="3"/>
      <c r="BY102" s="3">
        <v>1</v>
      </c>
      <c r="BZ102" s="3">
        <v>1</v>
      </c>
      <c r="CA102" s="3">
        <v>127</v>
      </c>
      <c r="CB102" s="3">
        <v>64</v>
      </c>
      <c r="CC102" s="4">
        <v>2.9</v>
      </c>
      <c r="CD102" s="28">
        <v>28</v>
      </c>
      <c r="CE102" s="8"/>
      <c r="CF102" s="8"/>
      <c r="CG102" s="3">
        <v>5827</v>
      </c>
      <c r="CH102" s="3">
        <v>1</v>
      </c>
      <c r="CI102" s="3">
        <v>3</v>
      </c>
      <c r="CJ102" s="12">
        <v>3090.1960784313724</v>
      </c>
      <c r="CK102" s="19">
        <f t="shared" si="51"/>
        <v>8.0359898236815894</v>
      </c>
      <c r="CL102" s="5">
        <v>1572.3566174930843</v>
      </c>
      <c r="CM102" s="19">
        <f t="shared" si="52"/>
        <v>7.3603308031728716</v>
      </c>
      <c r="CO102" s="36">
        <v>40497</v>
      </c>
      <c r="CP102" s="36">
        <v>40499</v>
      </c>
      <c r="CQ102" s="20">
        <f>(CP102-CO102)</f>
        <v>2</v>
      </c>
      <c r="CR102" s="36"/>
      <c r="CS102" s="20"/>
      <c r="CT102" s="36">
        <v>44272</v>
      </c>
      <c r="CU102" s="36">
        <v>44125</v>
      </c>
      <c r="CV102" s="1">
        <f t="shared" si="53"/>
        <v>3628</v>
      </c>
      <c r="CW102" s="3">
        <v>0</v>
      </c>
      <c r="CX102" s="3"/>
      <c r="CY102" s="3"/>
      <c r="CZ102" s="3">
        <v>1</v>
      </c>
      <c r="DA102" s="3">
        <v>2</v>
      </c>
      <c r="DB102" s="1">
        <v>1</v>
      </c>
      <c r="DC102" s="3" t="s">
        <v>149</v>
      </c>
    </row>
    <row r="103" spans="1:116" s="10" customFormat="1" x14ac:dyDescent="0.25">
      <c r="A103" s="25">
        <v>1145</v>
      </c>
      <c r="B103" s="1">
        <v>67</v>
      </c>
      <c r="C103" s="1">
        <v>0</v>
      </c>
      <c r="D103" s="1">
        <v>1</v>
      </c>
      <c r="E103" s="1">
        <v>1</v>
      </c>
      <c r="F103" s="1">
        <v>1</v>
      </c>
      <c r="G103" s="1">
        <v>1</v>
      </c>
      <c r="H103" s="1">
        <v>0</v>
      </c>
      <c r="I103" s="1">
        <v>1</v>
      </c>
      <c r="J103" s="1">
        <v>1</v>
      </c>
      <c r="K103" s="1">
        <v>1</v>
      </c>
      <c r="L103" s="1">
        <v>0</v>
      </c>
      <c r="M103" s="1">
        <v>0</v>
      </c>
      <c r="N103" s="1">
        <v>0</v>
      </c>
      <c r="O103" s="1">
        <v>1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1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21.1</v>
      </c>
      <c r="AI103" s="1">
        <v>1.68</v>
      </c>
      <c r="AJ103" s="1">
        <v>94</v>
      </c>
      <c r="AK103" s="1">
        <v>64</v>
      </c>
      <c r="AL103" s="5">
        <f t="shared" si="54"/>
        <v>74</v>
      </c>
      <c r="AM103" s="1">
        <v>62</v>
      </c>
      <c r="AN103" s="1">
        <v>1</v>
      </c>
      <c r="AO103" s="1">
        <v>9</v>
      </c>
      <c r="AP103" s="1">
        <v>48</v>
      </c>
      <c r="AQ103" s="1">
        <v>22</v>
      </c>
      <c r="AR103" s="1">
        <v>33</v>
      </c>
      <c r="AS103" s="1">
        <f t="shared" ref="AS103:AS116" si="59">(AP103-AQ103)</f>
        <v>26</v>
      </c>
      <c r="AT103" s="7">
        <f t="shared" ref="AT103:AT116" si="60">(AS103/AO103)</f>
        <v>2.8888888888888888</v>
      </c>
      <c r="AU103" s="1">
        <v>23</v>
      </c>
      <c r="AV103" s="19">
        <v>4.29</v>
      </c>
      <c r="AW103" s="1">
        <v>2.56</v>
      </c>
      <c r="AX103" s="19">
        <f t="shared" si="39"/>
        <v>0.42004434589800443</v>
      </c>
      <c r="AY103" s="7">
        <f t="shared" si="40"/>
        <v>2.3310023310023311</v>
      </c>
      <c r="AZ103" s="7">
        <f t="shared" si="41"/>
        <v>312.5</v>
      </c>
      <c r="BA103" s="7">
        <f t="shared" si="42"/>
        <v>2031.25</v>
      </c>
      <c r="BB103" s="7">
        <f t="shared" si="43"/>
        <v>69.193548387096783</v>
      </c>
      <c r="BC103" s="7">
        <f t="shared" si="44"/>
        <v>41.29032258064516</v>
      </c>
      <c r="BD103" s="7">
        <f t="shared" si="45"/>
        <v>28.638967741935478</v>
      </c>
      <c r="BE103" s="7">
        <f t="shared" si="46"/>
        <v>13.477161290322581</v>
      </c>
      <c r="BF103" s="19"/>
      <c r="BG103" s="19">
        <f t="shared" si="47"/>
        <v>0.47692307692307684</v>
      </c>
      <c r="BH103" s="19">
        <f t="shared" ref="BH103:BH116" si="61">(AP103/BB103)</f>
        <v>0.69370629370629366</v>
      </c>
      <c r="BI103" s="19">
        <f t="shared" ref="BI103:BI116" si="62">(BB103/AS103)</f>
        <v>2.6612903225806455</v>
      </c>
      <c r="BJ103" s="19">
        <f t="shared" si="50"/>
        <v>0.39130434782608697</v>
      </c>
      <c r="BK103" s="19"/>
      <c r="BL103" s="20">
        <v>0</v>
      </c>
      <c r="BM103" s="1"/>
      <c r="BN103" s="20"/>
      <c r="BO103" s="1">
        <v>0</v>
      </c>
      <c r="BP103" s="1">
        <v>0</v>
      </c>
      <c r="BQ103" s="1">
        <v>1</v>
      </c>
      <c r="BR103" s="1">
        <v>0</v>
      </c>
      <c r="BS103" s="1">
        <v>35</v>
      </c>
      <c r="BT103" s="1">
        <v>5.3</v>
      </c>
      <c r="BU103" s="1">
        <v>4.4000000000000004</v>
      </c>
      <c r="BV103" s="1">
        <v>0.5</v>
      </c>
      <c r="BW103" s="1">
        <v>4</v>
      </c>
      <c r="BX103" s="1">
        <v>56.4</v>
      </c>
      <c r="BY103" s="1">
        <v>1</v>
      </c>
      <c r="BZ103" s="1">
        <v>0</v>
      </c>
      <c r="CA103" s="25">
        <v>141</v>
      </c>
      <c r="CB103" s="25">
        <v>18</v>
      </c>
      <c r="CC103" s="44">
        <v>1.01</v>
      </c>
      <c r="CD103" s="27">
        <v>65</v>
      </c>
      <c r="CE103" s="1"/>
      <c r="CF103" s="1"/>
      <c r="CG103" s="1"/>
      <c r="CH103" s="1"/>
      <c r="CI103" s="1"/>
      <c r="CJ103" s="20">
        <v>3197.5624950000001</v>
      </c>
      <c r="CK103" s="19">
        <f t="shared" si="51"/>
        <v>8.0701440782189948</v>
      </c>
      <c r="CL103" s="20">
        <v>516.0676618</v>
      </c>
      <c r="CM103" s="19">
        <f t="shared" si="52"/>
        <v>6.246237884404481</v>
      </c>
      <c r="CN103" s="22"/>
      <c r="CO103" s="36">
        <v>43621</v>
      </c>
      <c r="CP103" s="36"/>
      <c r="CQ103" s="36"/>
      <c r="CR103" s="36"/>
      <c r="CS103" s="20"/>
      <c r="CT103" s="36">
        <v>44217</v>
      </c>
      <c r="CU103" s="36">
        <v>44123</v>
      </c>
      <c r="CV103" s="1">
        <f t="shared" si="53"/>
        <v>502</v>
      </c>
      <c r="CW103" s="1">
        <v>0</v>
      </c>
      <c r="CX103" s="1"/>
      <c r="CY103" s="1"/>
      <c r="CZ103" s="1">
        <v>0</v>
      </c>
      <c r="DA103" s="1">
        <v>502</v>
      </c>
      <c r="DB103" s="1">
        <v>1</v>
      </c>
      <c r="DC103" t="s">
        <v>136</v>
      </c>
      <c r="DD103"/>
      <c r="DE103"/>
      <c r="DF103"/>
      <c r="DG103"/>
      <c r="DH103"/>
      <c r="DI103"/>
      <c r="DJ103"/>
      <c r="DK103"/>
      <c r="DL103"/>
    </row>
    <row r="104" spans="1:116" s="10" customFormat="1" x14ac:dyDescent="0.25">
      <c r="A104" s="25">
        <v>1063</v>
      </c>
      <c r="B104" s="1">
        <v>65</v>
      </c>
      <c r="C104" s="1">
        <v>0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0</v>
      </c>
      <c r="J104" s="1">
        <v>4</v>
      </c>
      <c r="K104" s="1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1</v>
      </c>
      <c r="AB104" s="1">
        <v>1</v>
      </c>
      <c r="AC104" s="1">
        <v>1</v>
      </c>
      <c r="AD104" s="1">
        <v>0</v>
      </c>
      <c r="AE104" s="1">
        <v>1</v>
      </c>
      <c r="AF104" s="1">
        <v>0</v>
      </c>
      <c r="AG104" s="1">
        <v>0</v>
      </c>
      <c r="AH104" s="1">
        <v>30.5</v>
      </c>
      <c r="AI104" s="1">
        <v>2.0299999999999998</v>
      </c>
      <c r="AJ104" s="1">
        <v>83</v>
      </c>
      <c r="AK104" s="1">
        <v>61</v>
      </c>
      <c r="AL104" s="5">
        <f t="shared" si="54"/>
        <v>68.333333333333329</v>
      </c>
      <c r="AM104" s="1">
        <v>81</v>
      </c>
      <c r="AN104" s="1">
        <v>1</v>
      </c>
      <c r="AO104" s="1">
        <v>11</v>
      </c>
      <c r="AP104" s="1">
        <v>53</v>
      </c>
      <c r="AQ104" s="1">
        <v>23</v>
      </c>
      <c r="AR104" s="1">
        <v>35</v>
      </c>
      <c r="AS104" s="1">
        <f t="shared" si="59"/>
        <v>30</v>
      </c>
      <c r="AT104" s="7">
        <f t="shared" si="60"/>
        <v>2.7272727272727271</v>
      </c>
      <c r="AU104" s="1">
        <v>23</v>
      </c>
      <c r="AV104" s="19">
        <v>4.72</v>
      </c>
      <c r="AW104" s="1">
        <v>2.3199999999999998</v>
      </c>
      <c r="AX104" s="19">
        <f t="shared" si="39"/>
        <v>0.35151515151515145</v>
      </c>
      <c r="AY104" s="7">
        <f t="shared" si="40"/>
        <v>2.5423728813559325</v>
      </c>
      <c r="AZ104" s="7">
        <f t="shared" si="41"/>
        <v>413.79310344827587</v>
      </c>
      <c r="BA104" s="7">
        <f t="shared" si="42"/>
        <v>1977.0114942528735</v>
      </c>
      <c r="BB104" s="7">
        <f t="shared" si="43"/>
        <v>58.271604938271601</v>
      </c>
      <c r="BC104" s="7">
        <f t="shared" si="44"/>
        <v>28.641975308641975</v>
      </c>
      <c r="BD104" s="7">
        <f t="shared" si="45"/>
        <v>17.658732510288061</v>
      </c>
      <c r="BE104" s="7">
        <f t="shared" si="46"/>
        <v>9.3487407407407392</v>
      </c>
      <c r="BF104" s="19"/>
      <c r="BG104" s="19">
        <f t="shared" si="47"/>
        <v>0.60063559322033899</v>
      </c>
      <c r="BH104" s="19">
        <f t="shared" si="61"/>
        <v>0.9095338983050848</v>
      </c>
      <c r="BI104" s="19">
        <f t="shared" si="62"/>
        <v>1.94238683127572</v>
      </c>
      <c r="BJ104" s="19">
        <f t="shared" si="50"/>
        <v>0.47826086956521741</v>
      </c>
      <c r="BK104" s="19"/>
      <c r="BL104" s="20">
        <v>0</v>
      </c>
      <c r="BM104" s="1"/>
      <c r="BN104" s="20"/>
      <c r="BO104" s="1"/>
      <c r="BP104" s="1">
        <v>0</v>
      </c>
      <c r="BQ104" s="1">
        <v>1</v>
      </c>
      <c r="BR104" s="1">
        <v>0</v>
      </c>
      <c r="BS104" s="1">
        <v>30</v>
      </c>
      <c r="BT104" s="1">
        <v>6.7</v>
      </c>
      <c r="BU104" s="1">
        <v>6.1</v>
      </c>
      <c r="BV104" s="1">
        <v>0.32</v>
      </c>
      <c r="BW104" s="1">
        <v>5.5</v>
      </c>
      <c r="BX104" s="1">
        <v>42</v>
      </c>
      <c r="BY104" s="1">
        <v>1</v>
      </c>
      <c r="BZ104" s="1"/>
      <c r="CA104" s="25">
        <v>131</v>
      </c>
      <c r="CB104" s="25">
        <v>18</v>
      </c>
      <c r="CC104" s="44">
        <v>0.97</v>
      </c>
      <c r="CD104" s="27">
        <v>82</v>
      </c>
      <c r="CE104" s="1">
        <v>758</v>
      </c>
      <c r="CF104" s="1">
        <v>1</v>
      </c>
      <c r="CG104" s="1"/>
      <c r="CH104" s="1"/>
      <c r="CI104" s="1">
        <v>2</v>
      </c>
      <c r="CJ104" s="20">
        <v>3260.009423</v>
      </c>
      <c r="CK104" s="19">
        <f t="shared" si="51"/>
        <v>8.0894853648473735</v>
      </c>
      <c r="CL104" s="20">
        <v>955.70465360000003</v>
      </c>
      <c r="CM104" s="19">
        <f t="shared" si="52"/>
        <v>6.8624489255707317</v>
      </c>
      <c r="CN104" s="22"/>
      <c r="CO104" s="36">
        <v>43398</v>
      </c>
      <c r="CP104" s="36"/>
      <c r="CQ104" s="36"/>
      <c r="CR104" s="36"/>
      <c r="CS104" s="20"/>
      <c r="CT104" s="36">
        <v>44217</v>
      </c>
      <c r="CU104" s="36">
        <v>44202</v>
      </c>
      <c r="CV104" s="1">
        <f t="shared" si="53"/>
        <v>804</v>
      </c>
      <c r="CW104" s="1">
        <v>1</v>
      </c>
      <c r="CX104" s="36">
        <v>44202</v>
      </c>
      <c r="CY104" s="20">
        <f>(CX104-CO104)</f>
        <v>804</v>
      </c>
      <c r="CZ104" s="20">
        <v>1</v>
      </c>
      <c r="DA104" s="20">
        <v>804</v>
      </c>
      <c r="DB104" s="1">
        <v>1</v>
      </c>
      <c r="DC104" t="s">
        <v>129</v>
      </c>
      <c r="DD104"/>
      <c r="DE104"/>
      <c r="DF104"/>
      <c r="DG104"/>
      <c r="DH104"/>
      <c r="DI104"/>
      <c r="DJ104"/>
      <c r="DK104"/>
      <c r="DL104"/>
    </row>
    <row r="105" spans="1:116" s="10" customFormat="1" x14ac:dyDescent="0.25">
      <c r="A105" s="25">
        <v>1033</v>
      </c>
      <c r="B105" s="1">
        <v>84</v>
      </c>
      <c r="C105" s="1">
        <v>0</v>
      </c>
      <c r="D105" s="1">
        <v>1</v>
      </c>
      <c r="E105" s="1">
        <v>1</v>
      </c>
      <c r="F105" s="1">
        <v>1</v>
      </c>
      <c r="G105" s="1">
        <v>0</v>
      </c>
      <c r="H105" s="1">
        <v>1</v>
      </c>
      <c r="I105" s="1">
        <v>0</v>
      </c>
      <c r="J105" s="1">
        <v>4</v>
      </c>
      <c r="K105" s="1">
        <v>1</v>
      </c>
      <c r="L105" s="1">
        <v>0</v>
      </c>
      <c r="M105" s="1">
        <v>1</v>
      </c>
      <c r="N105" s="1">
        <v>1</v>
      </c>
      <c r="O105" s="1">
        <v>0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1</v>
      </c>
      <c r="AA105" s="1">
        <v>1</v>
      </c>
      <c r="AB105" s="1">
        <v>1</v>
      </c>
      <c r="AC105" s="1">
        <v>0</v>
      </c>
      <c r="AD105" s="1">
        <v>0</v>
      </c>
      <c r="AE105" s="1">
        <v>1</v>
      </c>
      <c r="AF105" s="1">
        <v>0</v>
      </c>
      <c r="AG105" s="1">
        <v>0</v>
      </c>
      <c r="AH105" s="1">
        <v>17.7</v>
      </c>
      <c r="AI105" s="1">
        <v>1.62</v>
      </c>
      <c r="AJ105" s="1">
        <v>121</v>
      </c>
      <c r="AK105" s="1">
        <v>55</v>
      </c>
      <c r="AL105" s="5">
        <f t="shared" si="54"/>
        <v>77</v>
      </c>
      <c r="AM105" s="1">
        <v>63</v>
      </c>
      <c r="AN105" s="1">
        <v>1</v>
      </c>
      <c r="AO105" s="1">
        <v>5</v>
      </c>
      <c r="AP105" s="1">
        <v>49</v>
      </c>
      <c r="AQ105" s="1">
        <v>22</v>
      </c>
      <c r="AR105" s="1">
        <v>32</v>
      </c>
      <c r="AS105" s="1">
        <f t="shared" si="59"/>
        <v>27</v>
      </c>
      <c r="AT105" s="7">
        <f t="shared" si="60"/>
        <v>5.4</v>
      </c>
      <c r="AU105" s="1">
        <v>6</v>
      </c>
      <c r="AV105" s="19">
        <v>5.75</v>
      </c>
      <c r="AW105" s="1">
        <v>3.55</v>
      </c>
      <c r="AX105" s="19">
        <f t="shared" si="39"/>
        <v>0.60609756097560963</v>
      </c>
      <c r="AY105" s="7">
        <f t="shared" si="40"/>
        <v>4.5217391304347823</v>
      </c>
      <c r="AZ105" s="7">
        <f t="shared" si="41"/>
        <v>585.91549295774655</v>
      </c>
      <c r="BA105" s="7">
        <f t="shared" si="42"/>
        <v>1622.5352112676057</v>
      </c>
      <c r="BB105" s="7">
        <f t="shared" si="43"/>
        <v>91.269841269841265</v>
      </c>
      <c r="BC105" s="7">
        <f t="shared" si="44"/>
        <v>56.349206349206348</v>
      </c>
      <c r="BD105" s="7">
        <f t="shared" si="45"/>
        <v>54.410793650793643</v>
      </c>
      <c r="BE105" s="7">
        <f t="shared" si="46"/>
        <v>20.69142857142857</v>
      </c>
      <c r="BF105" s="19"/>
      <c r="BG105" s="19">
        <f t="shared" si="47"/>
        <v>0.35060869565217395</v>
      </c>
      <c r="BH105" s="19">
        <f t="shared" si="61"/>
        <v>0.53686956521739138</v>
      </c>
      <c r="BI105" s="19">
        <f t="shared" si="62"/>
        <v>3.3803644914756026</v>
      </c>
      <c r="BJ105" s="19">
        <f t="shared" si="50"/>
        <v>0.83333333333333337</v>
      </c>
      <c r="BK105" s="19"/>
      <c r="BL105" s="20">
        <v>1</v>
      </c>
      <c r="BM105" s="1">
        <v>11</v>
      </c>
      <c r="BN105" s="20"/>
      <c r="BO105" s="1">
        <v>3</v>
      </c>
      <c r="BP105" s="1">
        <v>1</v>
      </c>
      <c r="BQ105" s="1">
        <v>1</v>
      </c>
      <c r="BR105" s="1">
        <v>0</v>
      </c>
      <c r="BS105" s="1">
        <v>15</v>
      </c>
      <c r="BT105" s="1">
        <v>6.1</v>
      </c>
      <c r="BU105" s="1">
        <v>5.6</v>
      </c>
      <c r="BV105" s="1">
        <v>0.28000000000000003</v>
      </c>
      <c r="BW105" s="1">
        <v>4.7</v>
      </c>
      <c r="BX105" s="1">
        <v>36.299999999999997</v>
      </c>
      <c r="BY105" s="1">
        <v>1</v>
      </c>
      <c r="BZ105" s="1"/>
      <c r="CA105" s="25">
        <v>142</v>
      </c>
      <c r="CB105" s="25">
        <v>27</v>
      </c>
      <c r="CC105" s="44">
        <v>1.82</v>
      </c>
      <c r="CD105" s="27">
        <v>25</v>
      </c>
      <c r="CE105" s="1">
        <v>2746</v>
      </c>
      <c r="CF105" s="1">
        <v>1</v>
      </c>
      <c r="CG105" s="1"/>
      <c r="CH105" s="1"/>
      <c r="CI105" s="1">
        <v>3</v>
      </c>
      <c r="CJ105" s="20">
        <v>3473.2943679999998</v>
      </c>
      <c r="CK105" s="19">
        <f t="shared" si="51"/>
        <v>8.1528588081502171</v>
      </c>
      <c r="CL105" s="20">
        <v>1289.2461390000001</v>
      </c>
      <c r="CM105" s="19">
        <f t="shared" si="52"/>
        <v>7.1618129381621864</v>
      </c>
      <c r="CN105" s="22"/>
      <c r="CO105" s="36">
        <v>43244</v>
      </c>
      <c r="CP105" s="36"/>
      <c r="CQ105" s="36"/>
      <c r="CR105" s="36"/>
      <c r="CS105" s="20"/>
      <c r="CT105" s="36">
        <v>44217</v>
      </c>
      <c r="CU105" s="36">
        <v>43405</v>
      </c>
      <c r="CV105" s="1">
        <f t="shared" si="53"/>
        <v>161</v>
      </c>
      <c r="CW105" s="1">
        <v>1</v>
      </c>
      <c r="CX105" s="36">
        <v>43405</v>
      </c>
      <c r="CY105" s="20">
        <f>(CX105-CO105)</f>
        <v>161</v>
      </c>
      <c r="CZ105" s="20">
        <v>1</v>
      </c>
      <c r="DA105" s="20">
        <v>161</v>
      </c>
      <c r="DB105" s="1">
        <v>1</v>
      </c>
      <c r="DC105" t="s">
        <v>129</v>
      </c>
      <c r="DD105"/>
      <c r="DE105"/>
      <c r="DF105"/>
      <c r="DG105"/>
      <c r="DH105"/>
      <c r="DI105"/>
      <c r="DJ105"/>
      <c r="DK105"/>
      <c r="DL105"/>
    </row>
    <row r="106" spans="1:116" s="10" customFormat="1" x14ac:dyDescent="0.25">
      <c r="A106" s="2">
        <v>2001</v>
      </c>
      <c r="B106" s="3">
        <v>28</v>
      </c>
      <c r="C106" s="3">
        <v>1</v>
      </c>
      <c r="D106" s="3">
        <v>0</v>
      </c>
      <c r="E106" s="3">
        <v>1</v>
      </c>
      <c r="F106" s="3">
        <v>1</v>
      </c>
      <c r="G106" s="3">
        <v>1</v>
      </c>
      <c r="H106" s="1">
        <v>0</v>
      </c>
      <c r="I106" s="3">
        <v>1</v>
      </c>
      <c r="J106" s="3">
        <v>2</v>
      </c>
      <c r="K106" s="3">
        <v>1</v>
      </c>
      <c r="L106" s="3">
        <v>0</v>
      </c>
      <c r="M106" s="3"/>
      <c r="N106" s="3">
        <v>0</v>
      </c>
      <c r="O106" s="3">
        <v>0</v>
      </c>
      <c r="P106" s="3">
        <v>0</v>
      </c>
      <c r="Q106" s="3"/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1</v>
      </c>
      <c r="AF106" s="3">
        <v>0</v>
      </c>
      <c r="AG106" s="3">
        <v>0</v>
      </c>
      <c r="AH106" s="3">
        <v>32.200000000000003</v>
      </c>
      <c r="AI106" s="4">
        <v>2.2400000000000002</v>
      </c>
      <c r="AJ106" s="3">
        <v>166</v>
      </c>
      <c r="AK106" s="3">
        <v>90</v>
      </c>
      <c r="AL106" s="5">
        <f t="shared" si="54"/>
        <v>115.33333333333333</v>
      </c>
      <c r="AM106" s="3">
        <v>72</v>
      </c>
      <c r="AN106" s="3">
        <v>1</v>
      </c>
      <c r="AO106" s="3">
        <v>12</v>
      </c>
      <c r="AP106" s="3">
        <v>48</v>
      </c>
      <c r="AQ106" s="3">
        <v>18</v>
      </c>
      <c r="AR106" s="3">
        <v>26</v>
      </c>
      <c r="AS106" s="3">
        <f t="shared" si="59"/>
        <v>30</v>
      </c>
      <c r="AT106" s="7">
        <f t="shared" si="60"/>
        <v>2.5</v>
      </c>
      <c r="AU106" s="3">
        <v>17</v>
      </c>
      <c r="AV106" s="4">
        <v>5.6896000000000004</v>
      </c>
      <c r="AW106" s="3">
        <v>2.54</v>
      </c>
      <c r="AX106" s="19">
        <f t="shared" si="39"/>
        <v>0.6495491500369549</v>
      </c>
      <c r="AY106" s="7">
        <f t="shared" si="40"/>
        <v>1.5818335208098986</v>
      </c>
      <c r="AZ106" s="7">
        <f t="shared" si="41"/>
        <v>283.46456692913387</v>
      </c>
      <c r="BA106" s="7">
        <f t="shared" si="42"/>
        <v>3254.5931758530182</v>
      </c>
      <c r="BB106" s="7">
        <f t="shared" si="43"/>
        <v>79.022222222222226</v>
      </c>
      <c r="BC106" s="7">
        <f t="shared" si="44"/>
        <v>35.277777777777779</v>
      </c>
      <c r="BD106" s="7">
        <f t="shared" si="45"/>
        <v>47.178148148148146</v>
      </c>
      <c r="BE106" s="7">
        <f t="shared" si="46"/>
        <v>6.7168888888888887</v>
      </c>
      <c r="BF106" s="19"/>
      <c r="BG106" s="19">
        <f t="shared" si="47"/>
        <v>0.32902137232845891</v>
      </c>
      <c r="BH106" s="19">
        <f t="shared" si="61"/>
        <v>0.60742407199100112</v>
      </c>
      <c r="BI106" s="19">
        <f t="shared" si="62"/>
        <v>2.634074074074074</v>
      </c>
      <c r="BJ106" s="19">
        <f t="shared" si="50"/>
        <v>0.70588235294117652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3">
        <v>0</v>
      </c>
      <c r="BS106" s="3">
        <v>57.5</v>
      </c>
      <c r="BT106" s="3">
        <v>4.0999999999999996</v>
      </c>
      <c r="BU106" s="3">
        <v>2.7</v>
      </c>
      <c r="BV106" s="3">
        <v>1.3</v>
      </c>
      <c r="BW106" s="3"/>
      <c r="BY106" s="3">
        <v>1</v>
      </c>
      <c r="BZ106" s="3">
        <v>1</v>
      </c>
      <c r="CA106" s="3">
        <v>129</v>
      </c>
      <c r="CB106" s="3">
        <v>71</v>
      </c>
      <c r="CC106" s="4">
        <v>1.8</v>
      </c>
      <c r="CD106" s="28">
        <v>54</v>
      </c>
      <c r="CE106" s="8"/>
      <c r="CF106" s="8"/>
      <c r="CG106" s="3"/>
      <c r="CH106" s="3"/>
      <c r="CI106" s="3"/>
      <c r="CJ106" s="12">
        <v>3500</v>
      </c>
      <c r="CK106" s="19">
        <f t="shared" si="51"/>
        <v>8.1605182474775049</v>
      </c>
      <c r="CL106" s="5">
        <v>3497.6899248076479</v>
      </c>
      <c r="CM106" s="19">
        <f t="shared" si="52"/>
        <v>8.1598580080839085</v>
      </c>
      <c r="CO106" s="41">
        <v>40214</v>
      </c>
      <c r="CP106" s="41"/>
      <c r="CQ106" s="41"/>
      <c r="CR106" s="41"/>
      <c r="CS106" s="20"/>
      <c r="CT106" s="36">
        <v>44272</v>
      </c>
      <c r="CU106" s="36">
        <v>40769</v>
      </c>
      <c r="CV106" s="1">
        <f t="shared" si="53"/>
        <v>555</v>
      </c>
      <c r="CW106" s="3">
        <v>1</v>
      </c>
      <c r="CX106" s="36">
        <v>40769</v>
      </c>
      <c r="CY106" s="20">
        <f>(CX106-CO106)</f>
        <v>555</v>
      </c>
      <c r="CZ106" s="20">
        <v>1</v>
      </c>
      <c r="DA106" s="20">
        <v>555</v>
      </c>
      <c r="DB106" s="1">
        <v>1</v>
      </c>
      <c r="DC106" t="s">
        <v>140</v>
      </c>
    </row>
    <row r="107" spans="1:116" s="10" customFormat="1" x14ac:dyDescent="0.25">
      <c r="A107" s="2">
        <v>2014</v>
      </c>
      <c r="B107" s="3">
        <v>59</v>
      </c>
      <c r="C107" s="3">
        <v>1</v>
      </c>
      <c r="D107" s="3">
        <v>0</v>
      </c>
      <c r="E107" s="3">
        <v>1</v>
      </c>
      <c r="F107" s="3">
        <v>1</v>
      </c>
      <c r="G107" s="3">
        <v>0</v>
      </c>
      <c r="H107" s="1">
        <v>1</v>
      </c>
      <c r="I107" s="3">
        <v>1</v>
      </c>
      <c r="J107" s="3">
        <v>4</v>
      </c>
      <c r="K107" s="3">
        <v>1</v>
      </c>
      <c r="L107" s="3">
        <v>1</v>
      </c>
      <c r="M107" s="3"/>
      <c r="N107" s="3">
        <v>1</v>
      </c>
      <c r="O107" s="3">
        <v>0</v>
      </c>
      <c r="P107" s="3">
        <v>1</v>
      </c>
      <c r="Q107" s="3"/>
      <c r="R107" s="3">
        <v>0</v>
      </c>
      <c r="S107" s="3">
        <v>0</v>
      </c>
      <c r="T107" s="3">
        <v>0</v>
      </c>
      <c r="U107" s="3">
        <v>0</v>
      </c>
      <c r="V107" s="3">
        <v>1</v>
      </c>
      <c r="W107" s="3">
        <v>0</v>
      </c>
      <c r="X107" s="3">
        <v>0</v>
      </c>
      <c r="Y107" s="3">
        <v>0</v>
      </c>
      <c r="Z107" s="3">
        <v>1</v>
      </c>
      <c r="AA107" s="3">
        <v>1</v>
      </c>
      <c r="AB107" s="3">
        <v>1</v>
      </c>
      <c r="AC107" s="3">
        <v>0</v>
      </c>
      <c r="AD107" s="3">
        <v>0</v>
      </c>
      <c r="AE107" s="3">
        <v>1</v>
      </c>
      <c r="AF107" s="3">
        <v>0</v>
      </c>
      <c r="AG107" s="3">
        <v>0</v>
      </c>
      <c r="AH107" s="3">
        <v>26</v>
      </c>
      <c r="AI107" s="4">
        <v>1.72</v>
      </c>
      <c r="AJ107" s="3">
        <v>121</v>
      </c>
      <c r="AK107" s="3">
        <v>88</v>
      </c>
      <c r="AL107" s="5">
        <f t="shared" si="54"/>
        <v>99</v>
      </c>
      <c r="AM107" s="3">
        <v>100</v>
      </c>
      <c r="AN107" s="3">
        <v>1</v>
      </c>
      <c r="AO107" s="3">
        <v>7</v>
      </c>
      <c r="AP107" s="3">
        <v>24</v>
      </c>
      <c r="AQ107" s="3">
        <v>12</v>
      </c>
      <c r="AR107" s="3">
        <v>16</v>
      </c>
      <c r="AS107" s="3">
        <f t="shared" si="59"/>
        <v>12</v>
      </c>
      <c r="AT107" s="7">
        <f t="shared" si="60"/>
        <v>1.7142857142857142</v>
      </c>
      <c r="AU107" s="3">
        <v>10</v>
      </c>
      <c r="AV107" s="4">
        <v>3.4055999999999997</v>
      </c>
      <c r="AW107" s="3">
        <v>1.98</v>
      </c>
      <c r="AX107" s="19">
        <f t="shared" si="39"/>
        <v>0.43463414634146341</v>
      </c>
      <c r="AY107" s="7">
        <f t="shared" si="40"/>
        <v>1.7618040873854828</v>
      </c>
      <c r="AZ107" s="7">
        <f t="shared" si="41"/>
        <v>242.42424242424244</v>
      </c>
      <c r="BA107" s="7">
        <f t="shared" si="42"/>
        <v>3717.1717171717173</v>
      </c>
      <c r="BB107" s="7">
        <f t="shared" si="43"/>
        <v>34.055999999999997</v>
      </c>
      <c r="BC107" s="7">
        <f t="shared" si="44"/>
        <v>19.8</v>
      </c>
      <c r="BD107" s="7">
        <f t="shared" si="45"/>
        <v>23.965920000000001</v>
      </c>
      <c r="BE107" s="7">
        <f t="shared" si="46"/>
        <v>2.4235199999999999</v>
      </c>
      <c r="BF107" s="19"/>
      <c r="BG107" s="19">
        <f t="shared" si="47"/>
        <v>0.46981442330279544</v>
      </c>
      <c r="BH107" s="19">
        <f t="shared" si="61"/>
        <v>0.70472163495419315</v>
      </c>
      <c r="BI107" s="19">
        <f t="shared" si="62"/>
        <v>2.8379999999999996</v>
      </c>
      <c r="BJ107" s="19">
        <f t="shared" si="50"/>
        <v>0.7</v>
      </c>
      <c r="BK107" s="19"/>
      <c r="BL107" s="5">
        <v>0</v>
      </c>
      <c r="BM107" s="5"/>
      <c r="BN107" s="5"/>
      <c r="BO107" s="5"/>
      <c r="BP107" s="5"/>
      <c r="BQ107" s="3">
        <v>1</v>
      </c>
      <c r="BR107" s="3">
        <v>0</v>
      </c>
      <c r="BS107" s="3">
        <v>32.5</v>
      </c>
      <c r="BT107" s="3">
        <v>4</v>
      </c>
      <c r="BU107" s="3">
        <v>3.6</v>
      </c>
      <c r="BV107" s="3">
        <v>0.8</v>
      </c>
      <c r="BW107" s="3"/>
      <c r="BY107" s="3">
        <v>1</v>
      </c>
      <c r="BZ107" s="3">
        <v>0</v>
      </c>
      <c r="CA107" s="3">
        <v>142</v>
      </c>
      <c r="CB107" s="3">
        <v>29</v>
      </c>
      <c r="CC107" s="4">
        <v>1.6</v>
      </c>
      <c r="CD107" s="28">
        <v>54</v>
      </c>
      <c r="CE107" s="8"/>
      <c r="CF107" s="8"/>
      <c r="CG107" s="3">
        <v>1297</v>
      </c>
      <c r="CH107" s="3">
        <v>1</v>
      </c>
      <c r="CI107" s="3">
        <v>2</v>
      </c>
      <c r="CJ107" s="12">
        <v>3544.0559440559441</v>
      </c>
      <c r="CK107" s="19">
        <f t="shared" si="51"/>
        <v>8.1730270971692143</v>
      </c>
      <c r="CL107" s="5">
        <v>1426.0904365045594</v>
      </c>
      <c r="CM107" s="19">
        <f t="shared" si="52"/>
        <v>7.2626920186719639</v>
      </c>
      <c r="CO107" s="41">
        <v>40273</v>
      </c>
      <c r="CP107" s="41"/>
      <c r="CQ107" s="41"/>
      <c r="CR107" s="41"/>
      <c r="CS107" s="20"/>
      <c r="CT107" s="36">
        <v>44272</v>
      </c>
      <c r="CU107" s="36">
        <v>44272</v>
      </c>
      <c r="CV107" s="1">
        <f t="shared" si="53"/>
        <v>3999</v>
      </c>
      <c r="CW107" s="3">
        <v>0</v>
      </c>
      <c r="CY107" s="3"/>
      <c r="CZ107" s="3">
        <v>0</v>
      </c>
      <c r="DA107" s="3">
        <v>3999</v>
      </c>
      <c r="DB107" s="1">
        <v>1</v>
      </c>
      <c r="DC107" s="3"/>
    </row>
    <row r="108" spans="1:116" s="10" customFormat="1" x14ac:dyDescent="0.25">
      <c r="A108" s="25">
        <v>1065</v>
      </c>
      <c r="B108" s="1">
        <v>35</v>
      </c>
      <c r="C108" s="1">
        <v>0</v>
      </c>
      <c r="D108" s="1">
        <v>0</v>
      </c>
      <c r="E108" s="1">
        <v>1</v>
      </c>
      <c r="F108" s="1">
        <v>1</v>
      </c>
      <c r="G108" s="1">
        <v>0</v>
      </c>
      <c r="H108" s="1">
        <v>1</v>
      </c>
      <c r="I108" s="1">
        <v>0</v>
      </c>
      <c r="J108" s="1">
        <v>4</v>
      </c>
      <c r="K108" s="1">
        <v>1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/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</v>
      </c>
      <c r="Z108" s="1">
        <v>1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22.1</v>
      </c>
      <c r="AI108" s="1">
        <v>1.65</v>
      </c>
      <c r="AJ108" s="1">
        <v>101</v>
      </c>
      <c r="AK108" s="1">
        <v>74</v>
      </c>
      <c r="AL108" s="5">
        <f t="shared" si="54"/>
        <v>83</v>
      </c>
      <c r="AM108" s="1">
        <v>82</v>
      </c>
      <c r="AN108" s="1">
        <v>1</v>
      </c>
      <c r="AO108" s="1">
        <v>2</v>
      </c>
      <c r="AP108" s="1">
        <v>53</v>
      </c>
      <c r="AQ108" s="1">
        <v>25</v>
      </c>
      <c r="AR108" s="1">
        <v>36</v>
      </c>
      <c r="AS108" s="1">
        <f t="shared" si="59"/>
        <v>28</v>
      </c>
      <c r="AT108" s="7">
        <f t="shared" si="60"/>
        <v>14</v>
      </c>
      <c r="AU108" s="1">
        <v>24</v>
      </c>
      <c r="AV108" s="19">
        <v>3.17</v>
      </c>
      <c r="AW108" s="1">
        <v>1.93</v>
      </c>
      <c r="AX108" s="19">
        <f t="shared" si="39"/>
        <v>0.35518847006651882</v>
      </c>
      <c r="AY108" s="7">
        <f t="shared" si="40"/>
        <v>3.7854889589905363</v>
      </c>
      <c r="AZ108" s="7">
        <f t="shared" si="41"/>
        <v>497.40932642487047</v>
      </c>
      <c r="BA108" s="7">
        <f t="shared" si="42"/>
        <v>3357.512953367876</v>
      </c>
      <c r="BB108" s="7">
        <f t="shared" si="43"/>
        <v>38.658536585365852</v>
      </c>
      <c r="BC108" s="7">
        <f t="shared" si="44"/>
        <v>23.536585365853657</v>
      </c>
      <c r="BD108" s="7">
        <f t="shared" si="45"/>
        <v>18.885756097560972</v>
      </c>
      <c r="BE108" s="7">
        <f t="shared" si="46"/>
        <v>10.883317073170732</v>
      </c>
      <c r="BF108" s="19"/>
      <c r="BG108" s="19">
        <f t="shared" si="47"/>
        <v>0.93123028391167195</v>
      </c>
      <c r="BH108" s="19">
        <f t="shared" si="61"/>
        <v>1.3709779179810726</v>
      </c>
      <c r="BI108" s="19">
        <f t="shared" si="62"/>
        <v>1.3806620209059233</v>
      </c>
      <c r="BJ108" s="19">
        <f t="shared" si="50"/>
        <v>8.3333333333333329E-2</v>
      </c>
      <c r="BK108" s="19"/>
      <c r="BL108" s="20">
        <v>0</v>
      </c>
      <c r="BM108" s="1"/>
      <c r="BN108" s="20"/>
      <c r="BO108" s="1"/>
      <c r="BP108" s="1">
        <v>0</v>
      </c>
      <c r="BQ108" s="1">
        <v>1</v>
      </c>
      <c r="BR108" s="1">
        <v>0</v>
      </c>
      <c r="BS108" s="1">
        <v>20</v>
      </c>
      <c r="BT108" s="1">
        <v>7.1</v>
      </c>
      <c r="BU108" s="1">
        <v>6.1</v>
      </c>
      <c r="BV108" s="1">
        <v>0.27</v>
      </c>
      <c r="BW108" s="1"/>
      <c r="BX108" s="1"/>
      <c r="BY108" s="1"/>
      <c r="BZ108" s="1">
        <v>0</v>
      </c>
      <c r="CA108" s="25">
        <v>135</v>
      </c>
      <c r="CB108" s="25">
        <v>23</v>
      </c>
      <c r="CC108" s="44">
        <v>1.1200000000000001</v>
      </c>
      <c r="CD108" s="27">
        <v>85</v>
      </c>
      <c r="CE108" s="1">
        <v>2641</v>
      </c>
      <c r="CF108" s="1">
        <v>1</v>
      </c>
      <c r="CG108" s="1"/>
      <c r="CH108" s="1"/>
      <c r="CI108" s="1">
        <v>3</v>
      </c>
      <c r="CJ108" s="20">
        <v>4104.5503419999995</v>
      </c>
      <c r="CK108" s="19">
        <f t="shared" si="51"/>
        <v>8.3198514767880223</v>
      </c>
      <c r="CL108" s="20">
        <v>1344.134491</v>
      </c>
      <c r="CM108" s="19">
        <f t="shared" si="52"/>
        <v>7.2035055837849891</v>
      </c>
      <c r="CN108" s="22"/>
      <c r="CO108" s="36">
        <v>43399</v>
      </c>
      <c r="CP108" s="36"/>
      <c r="CQ108" s="36"/>
      <c r="CR108" s="36"/>
      <c r="CS108" s="20"/>
      <c r="CT108" s="36">
        <v>44217</v>
      </c>
      <c r="CU108" s="36">
        <v>43619</v>
      </c>
      <c r="CV108" s="1">
        <f t="shared" si="53"/>
        <v>220</v>
      </c>
      <c r="CW108" s="1">
        <v>1</v>
      </c>
      <c r="CX108" s="36">
        <v>43619</v>
      </c>
      <c r="CY108" s="20">
        <f>(CX108-CO108)</f>
        <v>220</v>
      </c>
      <c r="CZ108" s="20">
        <v>1</v>
      </c>
      <c r="DA108" s="20">
        <v>220</v>
      </c>
      <c r="DB108" s="1">
        <v>1</v>
      </c>
      <c r="DC108" t="s">
        <v>129</v>
      </c>
      <c r="DD108"/>
      <c r="DE108"/>
      <c r="DF108"/>
      <c r="DG108"/>
      <c r="DH108"/>
      <c r="DI108"/>
      <c r="DJ108"/>
      <c r="DK108"/>
      <c r="DL108"/>
    </row>
    <row r="109" spans="1:116" s="10" customFormat="1" x14ac:dyDescent="0.25">
      <c r="A109" s="2">
        <v>2026</v>
      </c>
      <c r="B109" s="3">
        <v>63</v>
      </c>
      <c r="C109" s="3">
        <v>0</v>
      </c>
      <c r="D109" s="3">
        <v>0</v>
      </c>
      <c r="E109" s="3">
        <v>1</v>
      </c>
      <c r="F109" s="3">
        <v>1</v>
      </c>
      <c r="G109" s="3">
        <v>0</v>
      </c>
      <c r="H109" s="1">
        <v>1</v>
      </c>
      <c r="I109" s="3">
        <v>1</v>
      </c>
      <c r="J109" s="3">
        <v>2</v>
      </c>
      <c r="K109" s="3">
        <v>1</v>
      </c>
      <c r="L109" s="3">
        <v>0</v>
      </c>
      <c r="M109" s="3"/>
      <c r="N109" s="3">
        <v>1</v>
      </c>
      <c r="O109" s="3">
        <v>1</v>
      </c>
      <c r="P109" s="3">
        <v>1</v>
      </c>
      <c r="Q109" s="3"/>
      <c r="R109" s="3">
        <v>0</v>
      </c>
      <c r="S109" s="3">
        <v>0</v>
      </c>
      <c r="T109" s="3">
        <v>1</v>
      </c>
      <c r="U109" s="3">
        <v>0</v>
      </c>
      <c r="V109" s="3">
        <v>1</v>
      </c>
      <c r="W109" s="3">
        <v>0</v>
      </c>
      <c r="X109" s="3">
        <v>0</v>
      </c>
      <c r="Y109" s="16">
        <v>0</v>
      </c>
      <c r="Z109" s="3">
        <v>1</v>
      </c>
      <c r="AA109" s="3">
        <v>1</v>
      </c>
      <c r="AB109" s="3">
        <v>1</v>
      </c>
      <c r="AC109" s="3">
        <v>1</v>
      </c>
      <c r="AD109" s="3">
        <v>0</v>
      </c>
      <c r="AE109" s="3">
        <v>1</v>
      </c>
      <c r="AF109" s="3">
        <v>0</v>
      </c>
      <c r="AG109" s="3">
        <v>0</v>
      </c>
      <c r="AH109" s="3">
        <v>30.8</v>
      </c>
      <c r="AI109" s="4">
        <v>2.5</v>
      </c>
      <c r="AJ109" s="3">
        <v>176</v>
      </c>
      <c r="AK109" s="3">
        <v>91</v>
      </c>
      <c r="AL109" s="5">
        <f t="shared" si="54"/>
        <v>119.33333333333333</v>
      </c>
      <c r="AM109" s="3">
        <v>74</v>
      </c>
      <c r="AN109" s="3">
        <v>1</v>
      </c>
      <c r="AO109" s="3">
        <v>10</v>
      </c>
      <c r="AP109" s="3">
        <v>40</v>
      </c>
      <c r="AQ109" s="3">
        <v>18</v>
      </c>
      <c r="AR109" s="3">
        <v>26</v>
      </c>
      <c r="AS109" s="1">
        <f t="shared" si="59"/>
        <v>22</v>
      </c>
      <c r="AT109" s="7">
        <f t="shared" si="60"/>
        <v>2.2000000000000002</v>
      </c>
      <c r="AU109" s="3">
        <v>16</v>
      </c>
      <c r="AV109" s="4">
        <v>7.1999999999999993</v>
      </c>
      <c r="AW109" s="3">
        <v>2.88</v>
      </c>
      <c r="AX109" s="19">
        <f t="shared" si="39"/>
        <v>0.76203991130820392</v>
      </c>
      <c r="AY109" s="7">
        <f t="shared" si="40"/>
        <v>1.3888888888888891</v>
      </c>
      <c r="AZ109" s="7">
        <f t="shared" si="41"/>
        <v>277.77777777777777</v>
      </c>
      <c r="BA109" s="7">
        <f t="shared" si="42"/>
        <v>3037.037037037037</v>
      </c>
      <c r="BB109" s="7">
        <f t="shared" si="43"/>
        <v>97.297297297297291</v>
      </c>
      <c r="BC109" s="7">
        <f t="shared" si="44"/>
        <v>38.918918918918919</v>
      </c>
      <c r="BD109" s="7">
        <f t="shared" si="45"/>
        <v>54.69405405405405</v>
      </c>
      <c r="BE109" s="7">
        <f t="shared" si="46"/>
        <v>8.4687567567567559</v>
      </c>
      <c r="BF109" s="19"/>
      <c r="BG109" s="19">
        <f t="shared" si="47"/>
        <v>0.26722222222222225</v>
      </c>
      <c r="BH109" s="19">
        <f t="shared" si="61"/>
        <v>0.41111111111111115</v>
      </c>
      <c r="BI109" s="19">
        <f t="shared" si="62"/>
        <v>4.4226044226044223</v>
      </c>
      <c r="BJ109" s="19">
        <f t="shared" si="50"/>
        <v>0.625</v>
      </c>
      <c r="BK109" s="19"/>
      <c r="BL109" s="5">
        <v>0</v>
      </c>
      <c r="BM109" s="5"/>
      <c r="BN109" s="5"/>
      <c r="BO109" s="5"/>
      <c r="BP109" s="5"/>
      <c r="BQ109" s="3">
        <v>1</v>
      </c>
      <c r="BR109" s="9">
        <v>0</v>
      </c>
      <c r="BS109" s="3">
        <v>67.5</v>
      </c>
      <c r="BT109" s="3">
        <v>4.5999999999999996</v>
      </c>
      <c r="BU109" s="3">
        <v>2.9</v>
      </c>
      <c r="BV109" s="3">
        <v>0.98</v>
      </c>
      <c r="BW109" s="3"/>
      <c r="BY109" s="16">
        <v>1</v>
      </c>
      <c r="BZ109" s="3">
        <v>1</v>
      </c>
      <c r="CA109" s="3">
        <v>144</v>
      </c>
      <c r="CB109" s="3">
        <v>30</v>
      </c>
      <c r="CC109" s="4">
        <v>1.6</v>
      </c>
      <c r="CD109" s="28">
        <v>44</v>
      </c>
      <c r="CE109" s="8"/>
      <c r="CF109" s="8"/>
      <c r="CG109" s="3">
        <v>1380</v>
      </c>
      <c r="CH109" s="3">
        <v>1</v>
      </c>
      <c r="CI109" s="3">
        <v>2</v>
      </c>
      <c r="CJ109" s="12">
        <v>4296.0784313725489</v>
      </c>
      <c r="CK109" s="19">
        <f t="shared" si="51"/>
        <v>8.3654578928592329</v>
      </c>
      <c r="CL109" s="5">
        <v>689.58186405433935</v>
      </c>
      <c r="CM109" s="19">
        <f t="shared" si="52"/>
        <v>6.536085419778507</v>
      </c>
      <c r="CO109" s="41">
        <v>40350</v>
      </c>
      <c r="CP109" s="41"/>
      <c r="CQ109" s="41"/>
      <c r="CR109" s="41"/>
      <c r="CS109" s="20"/>
      <c r="CT109" s="36">
        <v>44272</v>
      </c>
      <c r="CU109" s="36">
        <v>44242</v>
      </c>
      <c r="CV109" s="1">
        <f t="shared" si="53"/>
        <v>3892</v>
      </c>
      <c r="CW109" s="3">
        <v>0</v>
      </c>
      <c r="CX109" s="3"/>
      <c r="CY109" s="3"/>
      <c r="CZ109" s="3">
        <v>0</v>
      </c>
      <c r="DA109" s="3">
        <v>3892</v>
      </c>
      <c r="DB109" s="1">
        <v>1</v>
      </c>
      <c r="DC109" s="3"/>
    </row>
    <row r="110" spans="1:116" s="10" customFormat="1" ht="14.25" customHeight="1" x14ac:dyDescent="0.25">
      <c r="A110" s="25">
        <v>1040</v>
      </c>
      <c r="B110" s="1">
        <v>69</v>
      </c>
      <c r="C110" s="1">
        <v>0</v>
      </c>
      <c r="D110" s="1">
        <v>1</v>
      </c>
      <c r="E110" s="1">
        <v>1</v>
      </c>
      <c r="F110" s="1">
        <v>2</v>
      </c>
      <c r="G110" s="1">
        <v>1</v>
      </c>
      <c r="H110" s="1">
        <v>0</v>
      </c>
      <c r="I110" s="1">
        <v>1</v>
      </c>
      <c r="J110" s="1">
        <v>2</v>
      </c>
      <c r="K110" s="1">
        <v>1</v>
      </c>
      <c r="L110" s="1">
        <v>1</v>
      </c>
      <c r="M110" s="1">
        <v>1</v>
      </c>
      <c r="N110" s="1">
        <v>0</v>
      </c>
      <c r="O110" s="1">
        <v>0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2</v>
      </c>
      <c r="AH110" s="1">
        <v>38.6</v>
      </c>
      <c r="AI110" s="1">
        <v>2.1800000000000002</v>
      </c>
      <c r="AJ110" s="1">
        <v>93</v>
      </c>
      <c r="AK110" s="1">
        <v>53</v>
      </c>
      <c r="AL110" s="5">
        <f t="shared" si="54"/>
        <v>66.333333333333329</v>
      </c>
      <c r="AM110" s="1">
        <v>78</v>
      </c>
      <c r="AN110" s="1">
        <v>1</v>
      </c>
      <c r="AO110" s="1">
        <v>2</v>
      </c>
      <c r="AP110" s="1">
        <v>22</v>
      </c>
      <c r="AQ110" s="1">
        <v>7</v>
      </c>
      <c r="AR110" s="1">
        <v>13</v>
      </c>
      <c r="AS110" s="1">
        <f t="shared" si="59"/>
        <v>15</v>
      </c>
      <c r="AT110" s="7">
        <f t="shared" si="60"/>
        <v>7.5</v>
      </c>
      <c r="AU110" s="1">
        <v>6</v>
      </c>
      <c r="AV110" s="19">
        <v>6.31</v>
      </c>
      <c r="AW110" s="1">
        <v>2.9</v>
      </c>
      <c r="AX110" s="19">
        <f t="shared" si="39"/>
        <v>0.42653362897265329</v>
      </c>
      <c r="AY110" s="7">
        <f t="shared" si="40"/>
        <v>1.1093502377179081</v>
      </c>
      <c r="AZ110" s="7">
        <f t="shared" si="41"/>
        <v>193.10344827586206</v>
      </c>
      <c r="BA110" s="7">
        <f t="shared" si="42"/>
        <v>1774.7126436781607</v>
      </c>
      <c r="BB110" s="7">
        <f t="shared" si="43"/>
        <v>80.897435897435898</v>
      </c>
      <c r="BC110" s="7">
        <f t="shared" si="44"/>
        <v>37.179487179487182</v>
      </c>
      <c r="BD110" s="7">
        <f t="shared" si="45"/>
        <v>30.507008547008542</v>
      </c>
      <c r="BE110" s="7">
        <f t="shared" si="46"/>
        <v>5.5620512820512822</v>
      </c>
      <c r="BF110" s="19">
        <v>1.2361331220285261</v>
      </c>
      <c r="BG110" s="19">
        <f t="shared" si="47"/>
        <v>0.1606973058637084</v>
      </c>
      <c r="BH110" s="19">
        <f t="shared" si="61"/>
        <v>0.27194928684627573</v>
      </c>
      <c r="BI110" s="19">
        <f t="shared" si="62"/>
        <v>5.3931623931623935</v>
      </c>
      <c r="BJ110" s="19">
        <f t="shared" si="50"/>
        <v>0.33333333333333331</v>
      </c>
      <c r="BK110" s="19"/>
      <c r="BL110" s="20">
        <v>1</v>
      </c>
      <c r="BM110" s="1">
        <v>8</v>
      </c>
      <c r="BN110" s="20"/>
      <c r="BO110" s="1">
        <v>0</v>
      </c>
      <c r="BP110" s="1">
        <v>0</v>
      </c>
      <c r="BQ110" s="1">
        <v>1</v>
      </c>
      <c r="BR110" s="1">
        <v>0</v>
      </c>
      <c r="BS110" s="1">
        <v>65</v>
      </c>
      <c r="BT110" s="1"/>
      <c r="BU110" s="1"/>
      <c r="BV110" s="1"/>
      <c r="BW110" s="1"/>
      <c r="BX110" s="1"/>
      <c r="BY110" s="1"/>
      <c r="BZ110" s="1"/>
      <c r="CA110" s="25">
        <v>139</v>
      </c>
      <c r="CB110" s="25">
        <v>23</v>
      </c>
      <c r="CC110" s="44">
        <v>1.1000000000000001</v>
      </c>
      <c r="CD110" s="27">
        <v>52</v>
      </c>
      <c r="CE110" s="1"/>
      <c r="CF110" s="1"/>
      <c r="CG110" s="1"/>
      <c r="CH110" s="1"/>
      <c r="CI110" s="1"/>
      <c r="CJ110" s="20">
        <v>5126.6365130000004</v>
      </c>
      <c r="CK110" s="19">
        <f t="shared" si="51"/>
        <v>8.542205072644709</v>
      </c>
      <c r="CL110" s="20">
        <v>810.19909759999996</v>
      </c>
      <c r="CM110" s="19">
        <f t="shared" si="52"/>
        <v>6.6972800169689082</v>
      </c>
      <c r="CN110" s="22"/>
      <c r="CO110" s="36">
        <v>43283</v>
      </c>
      <c r="CP110" s="36"/>
      <c r="CQ110" s="36"/>
      <c r="CR110" s="36"/>
      <c r="CS110" s="20"/>
      <c r="CT110" s="36">
        <v>44274</v>
      </c>
      <c r="CU110" s="36">
        <v>44255</v>
      </c>
      <c r="CV110" s="1">
        <f t="shared" si="53"/>
        <v>972</v>
      </c>
      <c r="CW110" s="1">
        <v>0</v>
      </c>
      <c r="CX110" s="1"/>
      <c r="CY110" s="1"/>
      <c r="CZ110" s="1">
        <v>0</v>
      </c>
      <c r="DA110" s="1">
        <v>972</v>
      </c>
      <c r="DB110" s="1">
        <v>1</v>
      </c>
      <c r="DC110" s="1"/>
      <c r="DD110"/>
      <c r="DE110"/>
      <c r="DF110"/>
      <c r="DG110"/>
      <c r="DH110"/>
      <c r="DI110"/>
      <c r="DJ110"/>
      <c r="DK110"/>
      <c r="DL110"/>
    </row>
    <row r="111" spans="1:116" s="10" customFormat="1" x14ac:dyDescent="0.25">
      <c r="A111" s="2">
        <v>2022</v>
      </c>
      <c r="B111" s="3">
        <v>68</v>
      </c>
      <c r="C111" s="3">
        <v>0</v>
      </c>
      <c r="D111" s="3">
        <v>0</v>
      </c>
      <c r="E111" s="3">
        <v>1</v>
      </c>
      <c r="F111" s="3">
        <v>1</v>
      </c>
      <c r="G111" s="3">
        <v>0</v>
      </c>
      <c r="H111" s="1">
        <v>1</v>
      </c>
      <c r="I111" s="3">
        <v>0</v>
      </c>
      <c r="J111" s="3">
        <v>4</v>
      </c>
      <c r="K111" s="3">
        <v>1</v>
      </c>
      <c r="L111" s="3">
        <v>0</v>
      </c>
      <c r="M111" s="3"/>
      <c r="N111" s="3">
        <v>1</v>
      </c>
      <c r="O111" s="3">
        <v>0</v>
      </c>
      <c r="P111" s="3">
        <v>1</v>
      </c>
      <c r="Q111" s="3">
        <v>1</v>
      </c>
      <c r="R111" s="3">
        <v>1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16">
        <v>1</v>
      </c>
      <c r="Z111" s="3">
        <v>1</v>
      </c>
      <c r="AA111" s="3">
        <v>1</v>
      </c>
      <c r="AB111" s="3">
        <v>0</v>
      </c>
      <c r="AC111" s="3">
        <v>0</v>
      </c>
      <c r="AD111" s="3">
        <v>1</v>
      </c>
      <c r="AE111" s="3">
        <v>1</v>
      </c>
      <c r="AF111" s="3">
        <v>0</v>
      </c>
      <c r="AG111" s="3">
        <v>0</v>
      </c>
      <c r="AH111" s="3">
        <v>23.5</v>
      </c>
      <c r="AI111" s="4">
        <v>1.78</v>
      </c>
      <c r="AJ111" s="3">
        <v>108</v>
      </c>
      <c r="AK111" s="3">
        <v>65</v>
      </c>
      <c r="AL111" s="5">
        <f t="shared" si="54"/>
        <v>79.333333333333329</v>
      </c>
      <c r="AM111" s="3">
        <v>68</v>
      </c>
      <c r="AN111" s="3">
        <v>3</v>
      </c>
      <c r="AO111" s="3">
        <v>9</v>
      </c>
      <c r="AP111" s="3">
        <v>49</v>
      </c>
      <c r="AQ111" s="3">
        <v>25</v>
      </c>
      <c r="AR111" s="3">
        <v>33</v>
      </c>
      <c r="AS111" s="1">
        <f t="shared" si="59"/>
        <v>24</v>
      </c>
      <c r="AT111" s="7">
        <f t="shared" si="60"/>
        <v>2.6666666666666665</v>
      </c>
      <c r="AU111" s="3">
        <v>25</v>
      </c>
      <c r="AV111" s="4">
        <v>2.4386000000000001</v>
      </c>
      <c r="AW111" s="3">
        <v>1.37</v>
      </c>
      <c r="AX111" s="19">
        <f t="shared" si="39"/>
        <v>0.24099039172209905</v>
      </c>
      <c r="AY111" s="7">
        <f t="shared" si="40"/>
        <v>3.2805708193225618</v>
      </c>
      <c r="AZ111" s="7">
        <f t="shared" si="41"/>
        <v>467.15328467153279</v>
      </c>
      <c r="BA111" s="7">
        <f t="shared" si="42"/>
        <v>4107.0559610705586</v>
      </c>
      <c r="BB111" s="7">
        <f t="shared" si="43"/>
        <v>35.861764705882358</v>
      </c>
      <c r="BC111" s="7">
        <f t="shared" si="44"/>
        <v>20.147058823529413</v>
      </c>
      <c r="BD111" s="7">
        <f t="shared" si="45"/>
        <v>14.887333333333334</v>
      </c>
      <c r="BE111" s="7">
        <f t="shared" si="46"/>
        <v>6.5759999999999996</v>
      </c>
      <c r="BF111" s="19"/>
      <c r="BG111" s="19">
        <f t="shared" si="47"/>
        <v>0.92020011481997854</v>
      </c>
      <c r="BH111" s="19">
        <f t="shared" si="61"/>
        <v>1.3663577462478469</v>
      </c>
      <c r="BI111" s="19">
        <f t="shared" si="62"/>
        <v>1.4942401960784315</v>
      </c>
      <c r="BJ111" s="19">
        <f t="shared" si="50"/>
        <v>0.36</v>
      </c>
      <c r="BK111" s="19"/>
      <c r="BL111" s="5">
        <v>0</v>
      </c>
      <c r="BM111" s="5"/>
      <c r="BN111" s="5"/>
      <c r="BO111" s="5"/>
      <c r="BP111" s="5"/>
      <c r="BQ111" s="9">
        <v>1</v>
      </c>
      <c r="BR111" s="9">
        <v>0</v>
      </c>
      <c r="BS111" s="9">
        <v>22.5</v>
      </c>
      <c r="BT111" s="9">
        <v>7.5</v>
      </c>
      <c r="BU111" s="9">
        <v>7.2</v>
      </c>
      <c r="BV111" s="9">
        <v>0.7</v>
      </c>
      <c r="BW111" s="3"/>
      <c r="BY111" s="16">
        <v>1</v>
      </c>
      <c r="BZ111" s="9">
        <v>1</v>
      </c>
      <c r="CA111" s="3">
        <v>141</v>
      </c>
      <c r="CB111" s="3">
        <v>21</v>
      </c>
      <c r="CC111" s="4">
        <v>1.1000000000000001</v>
      </c>
      <c r="CD111" s="28">
        <v>71</v>
      </c>
      <c r="CE111" s="8"/>
      <c r="CF111" s="8"/>
      <c r="CG111" s="3">
        <v>8219</v>
      </c>
      <c r="CH111" s="3">
        <v>1</v>
      </c>
      <c r="CI111" s="3">
        <v>3</v>
      </c>
      <c r="CJ111" s="12">
        <v>5793.75</v>
      </c>
      <c r="CK111" s="19">
        <f t="shared" si="51"/>
        <v>8.6645350293141661</v>
      </c>
      <c r="CL111" s="5">
        <v>1416.1098919364965</v>
      </c>
      <c r="CM111" s="19">
        <f t="shared" si="52"/>
        <v>7.2556688785421599</v>
      </c>
      <c r="CO111" s="36">
        <v>40315</v>
      </c>
      <c r="CP111" s="36"/>
      <c r="CQ111" s="36"/>
      <c r="CR111" s="36"/>
      <c r="CS111" s="20"/>
      <c r="CT111" s="36">
        <v>44272</v>
      </c>
      <c r="CU111" s="36">
        <v>42888</v>
      </c>
      <c r="CV111" s="1">
        <f t="shared" si="53"/>
        <v>2573</v>
      </c>
      <c r="CW111" s="3">
        <v>1</v>
      </c>
      <c r="CX111" s="40">
        <v>42888</v>
      </c>
      <c r="CY111" s="20">
        <f>(CX111-CO111)</f>
        <v>2573</v>
      </c>
      <c r="CZ111" s="20">
        <v>1</v>
      </c>
      <c r="DA111" s="20">
        <v>2573</v>
      </c>
      <c r="DB111" s="1">
        <v>1</v>
      </c>
      <c r="DC111" s="3" t="s">
        <v>143</v>
      </c>
    </row>
    <row r="112" spans="1:116" s="10" customFormat="1" x14ac:dyDescent="0.25">
      <c r="A112" s="25">
        <v>1064</v>
      </c>
      <c r="B112" s="1">
        <v>55</v>
      </c>
      <c r="C112" s="1">
        <v>0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1</v>
      </c>
      <c r="J112" s="1">
        <v>2</v>
      </c>
      <c r="K112" s="1">
        <v>1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2</v>
      </c>
      <c r="AA112" s="1">
        <v>1</v>
      </c>
      <c r="AB112" s="1">
        <v>1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27.2</v>
      </c>
      <c r="AI112" s="1">
        <v>2.08</v>
      </c>
      <c r="AJ112" s="1">
        <v>159</v>
      </c>
      <c r="AK112" s="1">
        <v>71</v>
      </c>
      <c r="AL112" s="5">
        <f t="shared" si="54"/>
        <v>100.33333333333333</v>
      </c>
      <c r="AM112" s="1">
        <v>67</v>
      </c>
      <c r="AN112" s="1">
        <v>1</v>
      </c>
      <c r="AO112" s="1">
        <v>6</v>
      </c>
      <c r="AP112" s="1">
        <v>41</v>
      </c>
      <c r="AQ112" s="1">
        <v>12</v>
      </c>
      <c r="AR112" s="1">
        <v>27</v>
      </c>
      <c r="AS112" s="1">
        <f t="shared" si="59"/>
        <v>29</v>
      </c>
      <c r="AT112" s="7">
        <f t="shared" si="60"/>
        <v>4.833333333333333</v>
      </c>
      <c r="AU112" s="1">
        <v>17</v>
      </c>
      <c r="AV112" s="19">
        <v>5.17</v>
      </c>
      <c r="AW112" s="1">
        <v>2.48</v>
      </c>
      <c r="AX112" s="19">
        <f t="shared" si="39"/>
        <v>0.55172209903917213</v>
      </c>
      <c r="AY112" s="7">
        <f t="shared" si="40"/>
        <v>1.9342359767891684</v>
      </c>
      <c r="AZ112" s="7">
        <f t="shared" si="41"/>
        <v>322.58064516129031</v>
      </c>
      <c r="BA112" s="7">
        <f t="shared" si="42"/>
        <v>3043.010752688172</v>
      </c>
      <c r="BB112" s="7">
        <f t="shared" si="43"/>
        <v>77.164179104477611</v>
      </c>
      <c r="BC112" s="7">
        <f t="shared" si="44"/>
        <v>37.014925373134325</v>
      </c>
      <c r="BD112" s="7">
        <f t="shared" si="45"/>
        <v>41.950248756218897</v>
      </c>
      <c r="BE112" s="7">
        <f t="shared" si="46"/>
        <v>10.571462686567163</v>
      </c>
      <c r="BF112" s="19">
        <v>2.1771760154738877</v>
      </c>
      <c r="BG112" s="19">
        <f t="shared" si="47"/>
        <v>0.34990328820116057</v>
      </c>
      <c r="BH112" s="19">
        <f t="shared" si="61"/>
        <v>0.53133462282398458</v>
      </c>
      <c r="BI112" s="19">
        <f t="shared" si="62"/>
        <v>2.660833762223366</v>
      </c>
      <c r="BJ112" s="19">
        <f t="shared" si="50"/>
        <v>0.35294117647058826</v>
      </c>
      <c r="BK112" s="19"/>
      <c r="BL112" s="20">
        <v>1</v>
      </c>
      <c r="BM112" s="1">
        <v>32</v>
      </c>
      <c r="BN112" s="20"/>
      <c r="BO112" s="1"/>
      <c r="BP112" s="1">
        <v>0</v>
      </c>
      <c r="BQ112" s="1">
        <v>1</v>
      </c>
      <c r="BR112" s="1">
        <v>0</v>
      </c>
      <c r="BS112" s="1">
        <v>70</v>
      </c>
      <c r="BT112" s="1"/>
      <c r="BU112" s="1"/>
      <c r="BV112" s="1"/>
      <c r="BW112" s="1"/>
      <c r="BX112" s="1"/>
      <c r="BY112" s="1"/>
      <c r="BZ112" s="1"/>
      <c r="CA112" s="25">
        <v>136</v>
      </c>
      <c r="CB112" s="25">
        <v>16</v>
      </c>
      <c r="CC112" s="44">
        <v>0.86</v>
      </c>
      <c r="CD112" s="27">
        <v>90</v>
      </c>
      <c r="CE112" s="1"/>
      <c r="CF112" s="1"/>
      <c r="CG112" s="1"/>
      <c r="CH112" s="1"/>
      <c r="CI112" s="1"/>
      <c r="CJ112" s="20">
        <v>7055.5934989999996</v>
      </c>
      <c r="CK112" s="19">
        <f t="shared" si="51"/>
        <v>8.8615759853411262</v>
      </c>
      <c r="CL112" s="20">
        <v>1826.90464</v>
      </c>
      <c r="CM112" s="19">
        <f t="shared" si="52"/>
        <v>7.5103783601608542</v>
      </c>
      <c r="CN112" s="22"/>
      <c r="CO112" s="36">
        <v>43399</v>
      </c>
      <c r="CP112" s="36"/>
      <c r="CQ112" s="36"/>
      <c r="CR112" s="36"/>
      <c r="CS112" s="20"/>
      <c r="CT112" s="36">
        <v>44274</v>
      </c>
      <c r="CU112" s="36">
        <v>44274</v>
      </c>
      <c r="CV112" s="1">
        <f t="shared" si="53"/>
        <v>875</v>
      </c>
      <c r="CW112" s="1">
        <v>0</v>
      </c>
      <c r="CX112" s="1"/>
      <c r="CY112" s="1"/>
      <c r="CZ112" s="1">
        <v>0</v>
      </c>
      <c r="DA112" s="1">
        <v>875</v>
      </c>
      <c r="DB112" s="1">
        <v>1</v>
      </c>
      <c r="DC112"/>
      <c r="DD112"/>
      <c r="DE112"/>
      <c r="DF112"/>
      <c r="DG112"/>
      <c r="DH112"/>
      <c r="DI112"/>
      <c r="DJ112"/>
      <c r="DK112"/>
      <c r="DL112"/>
    </row>
    <row r="113" spans="1:116" s="10" customFormat="1" x14ac:dyDescent="0.25">
      <c r="A113" s="25">
        <v>1055</v>
      </c>
      <c r="B113" s="1">
        <v>66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0</v>
      </c>
      <c r="J113" s="1">
        <v>4</v>
      </c>
      <c r="K113" s="1">
        <v>1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0</v>
      </c>
      <c r="AB113" s="1">
        <v>1</v>
      </c>
      <c r="AC113" s="1">
        <v>1</v>
      </c>
      <c r="AD113" s="1">
        <v>0</v>
      </c>
      <c r="AE113" s="1">
        <v>1</v>
      </c>
      <c r="AF113" s="1">
        <v>0</v>
      </c>
      <c r="AG113" s="1">
        <v>0</v>
      </c>
      <c r="AH113" s="1">
        <v>18.5</v>
      </c>
      <c r="AI113" s="1">
        <v>1.33</v>
      </c>
      <c r="AJ113" s="1">
        <v>122</v>
      </c>
      <c r="AK113" s="1">
        <v>64</v>
      </c>
      <c r="AL113" s="5">
        <f t="shared" si="54"/>
        <v>83.333333333333329</v>
      </c>
      <c r="AM113" s="1">
        <v>81</v>
      </c>
      <c r="AN113" s="1">
        <v>2</v>
      </c>
      <c r="AO113" s="1">
        <v>12</v>
      </c>
      <c r="AP113" s="1">
        <v>54</v>
      </c>
      <c r="AQ113" s="1">
        <v>20</v>
      </c>
      <c r="AR113" s="1">
        <v>37</v>
      </c>
      <c r="AS113" s="1">
        <f t="shared" si="59"/>
        <v>34</v>
      </c>
      <c r="AT113" s="7">
        <f t="shared" si="60"/>
        <v>2.8333333333333335</v>
      </c>
      <c r="AU113" s="1">
        <v>22</v>
      </c>
      <c r="AV113" s="19">
        <v>2.59</v>
      </c>
      <c r="AW113" s="1">
        <v>1.95</v>
      </c>
      <c r="AX113" s="19">
        <f t="shared" si="39"/>
        <v>0.36031042128603102</v>
      </c>
      <c r="AY113" s="7">
        <f t="shared" si="40"/>
        <v>5.7915057915057915</v>
      </c>
      <c r="AZ113" s="7">
        <f t="shared" si="41"/>
        <v>615.38461538461536</v>
      </c>
      <c r="BA113" s="7">
        <f t="shared" si="42"/>
        <v>2926.4957264957261</v>
      </c>
      <c r="BB113" s="7">
        <f t="shared" si="43"/>
        <v>31.975308641975307</v>
      </c>
      <c r="BC113" s="7">
        <f t="shared" si="44"/>
        <v>24.074074074074073</v>
      </c>
      <c r="BD113" s="7">
        <f t="shared" si="45"/>
        <v>20.080987654320982</v>
      </c>
      <c r="BE113" s="7">
        <f t="shared" si="46"/>
        <v>8.1851851851851851</v>
      </c>
      <c r="BF113" s="19"/>
      <c r="BG113" s="19">
        <f t="shared" si="47"/>
        <v>1.1571428571428573</v>
      </c>
      <c r="BH113" s="19">
        <f t="shared" si="61"/>
        <v>1.6888030888030889</v>
      </c>
      <c r="BI113" s="19">
        <f t="shared" si="62"/>
        <v>0.94045025417574435</v>
      </c>
      <c r="BJ113" s="19">
        <f t="shared" si="50"/>
        <v>0.54545454545454541</v>
      </c>
      <c r="BK113" s="19"/>
      <c r="BL113" s="20">
        <v>0</v>
      </c>
      <c r="BM113" s="1"/>
      <c r="BN113" s="20"/>
      <c r="BO113" s="1"/>
      <c r="BP113" s="1"/>
      <c r="BQ113" s="1">
        <v>1</v>
      </c>
      <c r="BR113" s="1">
        <v>0</v>
      </c>
      <c r="BS113" s="1">
        <v>25</v>
      </c>
      <c r="BT113" s="1">
        <v>5.3</v>
      </c>
      <c r="BU113" s="1">
        <v>4.7</v>
      </c>
      <c r="BV113" s="1">
        <v>0.27</v>
      </c>
      <c r="BW113" s="1">
        <v>3.9</v>
      </c>
      <c r="BX113" s="1">
        <v>58</v>
      </c>
      <c r="BY113" s="1">
        <v>1</v>
      </c>
      <c r="BZ113" s="1"/>
      <c r="CA113" s="25">
        <v>137</v>
      </c>
      <c r="CB113" s="25">
        <v>14</v>
      </c>
      <c r="CC113" s="44">
        <v>0.68</v>
      </c>
      <c r="CD113" s="27">
        <v>90</v>
      </c>
      <c r="CE113" s="1"/>
      <c r="CF113" s="1"/>
      <c r="CG113" s="1"/>
      <c r="CH113" s="1"/>
      <c r="CI113" s="1"/>
      <c r="CJ113" s="20">
        <v>8171.9039730000004</v>
      </c>
      <c r="CK113" s="19">
        <f t="shared" si="51"/>
        <v>9.008457205134258</v>
      </c>
      <c r="CL113" s="20">
        <v>646.74728149999999</v>
      </c>
      <c r="CM113" s="19">
        <f t="shared" si="52"/>
        <v>6.4719556177329904</v>
      </c>
      <c r="CN113" s="22"/>
      <c r="CO113" s="36">
        <v>43370</v>
      </c>
      <c r="CP113" s="36"/>
      <c r="CQ113" s="36"/>
      <c r="CR113" s="36"/>
      <c r="CS113" s="20"/>
      <c r="CT113" s="36">
        <v>44274</v>
      </c>
      <c r="CU113" s="36">
        <v>44273</v>
      </c>
      <c r="CV113" s="1">
        <f t="shared" si="53"/>
        <v>903</v>
      </c>
      <c r="CW113" s="1">
        <v>0</v>
      </c>
      <c r="CX113" s="1"/>
      <c r="CY113" s="1"/>
      <c r="CZ113" s="1">
        <v>0</v>
      </c>
      <c r="DA113" s="1">
        <v>903</v>
      </c>
      <c r="DB113" s="1">
        <v>1</v>
      </c>
      <c r="DC113"/>
      <c r="DD113"/>
      <c r="DE113"/>
      <c r="DF113"/>
      <c r="DG113"/>
      <c r="DH113"/>
      <c r="DI113"/>
      <c r="DJ113"/>
      <c r="DK113"/>
      <c r="DL113"/>
    </row>
    <row r="114" spans="1:116" s="10" customFormat="1" x14ac:dyDescent="0.25">
      <c r="A114" s="25">
        <v>1054</v>
      </c>
      <c r="B114" s="1">
        <v>71</v>
      </c>
      <c r="C114" s="1">
        <v>0</v>
      </c>
      <c r="D114" s="1">
        <v>0</v>
      </c>
      <c r="E114" s="1">
        <v>1</v>
      </c>
      <c r="F114" s="1">
        <v>1</v>
      </c>
      <c r="G114" s="1">
        <v>1</v>
      </c>
      <c r="H114" s="1">
        <v>0</v>
      </c>
      <c r="I114" s="1">
        <v>1</v>
      </c>
      <c r="J114" s="1">
        <v>3</v>
      </c>
      <c r="K114" s="1">
        <v>0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/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0</v>
      </c>
      <c r="AE114" s="1">
        <v>1</v>
      </c>
      <c r="AF114" s="1">
        <v>0</v>
      </c>
      <c r="AG114" s="1">
        <v>0</v>
      </c>
      <c r="AH114" s="1">
        <v>34.090000000000003</v>
      </c>
      <c r="AI114" s="1">
        <v>2.0099999999999998</v>
      </c>
      <c r="AJ114" s="1">
        <v>111</v>
      </c>
      <c r="AK114" s="1">
        <v>67</v>
      </c>
      <c r="AL114" s="5">
        <f t="shared" si="54"/>
        <v>81.666666666666671</v>
      </c>
      <c r="AM114" s="1">
        <v>73</v>
      </c>
      <c r="AN114" s="1">
        <v>1</v>
      </c>
      <c r="AO114" s="1">
        <v>11</v>
      </c>
      <c r="AP114" s="1">
        <v>48</v>
      </c>
      <c r="AQ114" s="1">
        <v>23</v>
      </c>
      <c r="AR114" s="1">
        <v>33</v>
      </c>
      <c r="AS114" s="1">
        <f t="shared" si="59"/>
        <v>25</v>
      </c>
      <c r="AT114" s="7">
        <f t="shared" si="60"/>
        <v>2.2727272727272729</v>
      </c>
      <c r="AU114" s="1">
        <v>22</v>
      </c>
      <c r="AV114" s="19">
        <v>3.73</v>
      </c>
      <c r="AW114" s="1">
        <v>1.72</v>
      </c>
      <c r="AX114" s="19">
        <f t="shared" si="39"/>
        <v>0.31145602365114561</v>
      </c>
      <c r="AY114" s="7">
        <f t="shared" si="40"/>
        <v>2.9490616621983916</v>
      </c>
      <c r="AZ114" s="7">
        <f t="shared" si="41"/>
        <v>511.62790697674421</v>
      </c>
      <c r="BA114" s="7">
        <f t="shared" si="42"/>
        <v>3286.8217054263569</v>
      </c>
      <c r="BB114" s="7">
        <f t="shared" si="43"/>
        <v>51.095890410958901</v>
      </c>
      <c r="BC114" s="7">
        <f t="shared" si="44"/>
        <v>23.561643835616437</v>
      </c>
      <c r="BD114" s="7">
        <f t="shared" si="45"/>
        <v>19.119488584474883</v>
      </c>
      <c r="BE114" s="7">
        <f t="shared" si="46"/>
        <v>7.049643835616437</v>
      </c>
      <c r="BF114" s="19"/>
      <c r="BG114" s="19">
        <f t="shared" si="47"/>
        <v>0.64584450402144777</v>
      </c>
      <c r="BH114" s="19">
        <f t="shared" si="61"/>
        <v>0.93941018766756035</v>
      </c>
      <c r="BI114" s="19">
        <f t="shared" si="62"/>
        <v>2.043835616438356</v>
      </c>
      <c r="BJ114" s="19">
        <f t="shared" si="50"/>
        <v>0.5</v>
      </c>
      <c r="BK114" s="19"/>
      <c r="BL114" s="20">
        <v>0</v>
      </c>
      <c r="BM114" s="1"/>
      <c r="BN114" s="20"/>
      <c r="BO114" s="1"/>
      <c r="BP114" s="1">
        <v>0</v>
      </c>
      <c r="BQ114" s="1">
        <v>1</v>
      </c>
      <c r="BR114" s="1">
        <v>0</v>
      </c>
      <c r="BS114" s="1">
        <v>25</v>
      </c>
      <c r="BT114" s="1">
        <v>7.5</v>
      </c>
      <c r="BU114" s="1">
        <v>5.8</v>
      </c>
      <c r="BV114" s="1">
        <v>0.25</v>
      </c>
      <c r="BW114" s="1">
        <v>5.4</v>
      </c>
      <c r="BX114" s="1">
        <v>40</v>
      </c>
      <c r="BY114" s="1">
        <v>1</v>
      </c>
      <c r="BZ114" s="1"/>
      <c r="CA114" s="25">
        <v>135</v>
      </c>
      <c r="CB114" s="25">
        <v>29</v>
      </c>
      <c r="CC114" s="44">
        <v>1.48</v>
      </c>
      <c r="CD114" s="27">
        <v>47</v>
      </c>
      <c r="CE114" s="1">
        <v>2478</v>
      </c>
      <c r="CF114" s="1">
        <v>1</v>
      </c>
      <c r="CG114" s="1"/>
      <c r="CH114" s="1"/>
      <c r="CI114" s="1">
        <v>3</v>
      </c>
      <c r="CJ114" s="20">
        <v>10597.938480000001</v>
      </c>
      <c r="CK114" s="19">
        <f t="shared" si="51"/>
        <v>9.2684147781670152</v>
      </c>
      <c r="CL114" s="20">
        <v>1855.385577</v>
      </c>
      <c r="CM114" s="19">
        <f t="shared" si="52"/>
        <v>7.5258478116630325</v>
      </c>
      <c r="CN114" s="22"/>
      <c r="CO114" s="36">
        <v>43369</v>
      </c>
      <c r="CP114" s="36"/>
      <c r="CQ114" s="36"/>
      <c r="CR114" s="36"/>
      <c r="CS114" s="20"/>
      <c r="CT114" s="36">
        <v>44217</v>
      </c>
      <c r="CU114" s="36">
        <v>43455</v>
      </c>
      <c r="CV114" s="1">
        <f t="shared" si="53"/>
        <v>86</v>
      </c>
      <c r="CW114" s="1">
        <v>1</v>
      </c>
      <c r="CX114" s="36">
        <v>43455</v>
      </c>
      <c r="CY114" s="20">
        <f>(CX114-CO114)</f>
        <v>86</v>
      </c>
      <c r="CZ114" s="20">
        <v>1</v>
      </c>
      <c r="DA114" s="20">
        <v>86</v>
      </c>
      <c r="DB114" s="1">
        <v>1</v>
      </c>
      <c r="DC114" t="s">
        <v>129</v>
      </c>
      <c r="DD114"/>
      <c r="DE114"/>
      <c r="DF114"/>
      <c r="DG114"/>
      <c r="DH114"/>
      <c r="DI114"/>
      <c r="DJ114"/>
      <c r="DK114"/>
      <c r="DL114"/>
    </row>
    <row r="115" spans="1:116" s="10" customFormat="1" x14ac:dyDescent="0.25">
      <c r="A115" s="25">
        <v>1071</v>
      </c>
      <c r="B115" s="1">
        <v>46</v>
      </c>
      <c r="C115" s="1">
        <v>0</v>
      </c>
      <c r="D115" s="1">
        <v>0</v>
      </c>
      <c r="E115" s="1">
        <v>1</v>
      </c>
      <c r="F115" s="1">
        <v>1</v>
      </c>
      <c r="G115" s="1">
        <v>0</v>
      </c>
      <c r="H115" s="1">
        <v>1</v>
      </c>
      <c r="I115" s="1">
        <v>1</v>
      </c>
      <c r="J115" s="1">
        <v>4</v>
      </c>
      <c r="K115" s="1">
        <v>1</v>
      </c>
      <c r="L115" s="1">
        <v>1</v>
      </c>
      <c r="M115" s="1">
        <v>1</v>
      </c>
      <c r="N115" s="1">
        <v>1</v>
      </c>
      <c r="O115" s="1">
        <v>0</v>
      </c>
      <c r="P115" s="1">
        <v>0</v>
      </c>
      <c r="Q115" s="1"/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0</v>
      </c>
      <c r="AE115" s="1">
        <v>1</v>
      </c>
      <c r="AF115" s="1">
        <v>0</v>
      </c>
      <c r="AG115" s="1">
        <v>0</v>
      </c>
      <c r="AH115" s="1">
        <v>38.94</v>
      </c>
      <c r="AI115" s="1">
        <v>2.4300000000000002</v>
      </c>
      <c r="AJ115" s="1">
        <v>174</v>
      </c>
      <c r="AK115" s="1">
        <v>106</v>
      </c>
      <c r="AL115" s="5">
        <f t="shared" si="54"/>
        <v>128.66666666666666</v>
      </c>
      <c r="AM115" s="1">
        <v>94</v>
      </c>
      <c r="AN115" s="1">
        <v>1</v>
      </c>
      <c r="AO115" s="1">
        <v>6</v>
      </c>
      <c r="AP115" s="1">
        <v>44</v>
      </c>
      <c r="AQ115" s="1">
        <v>21</v>
      </c>
      <c r="AR115" s="1">
        <v>30</v>
      </c>
      <c r="AS115" s="1">
        <f t="shared" si="59"/>
        <v>23</v>
      </c>
      <c r="AT115" s="7">
        <f t="shared" si="60"/>
        <v>3.8333333333333335</v>
      </c>
      <c r="AU115" s="1">
        <v>19</v>
      </c>
      <c r="AV115" s="19">
        <v>5.6</v>
      </c>
      <c r="AW115" s="1">
        <v>2.2999999999999998</v>
      </c>
      <c r="AX115" s="19">
        <f t="shared" si="39"/>
        <v>0.656171470805617</v>
      </c>
      <c r="AY115" s="7">
        <f t="shared" si="40"/>
        <v>1.9642857142857144</v>
      </c>
      <c r="AZ115" s="7">
        <f t="shared" si="41"/>
        <v>382.60869565217394</v>
      </c>
      <c r="BA115" s="7">
        <f t="shared" si="42"/>
        <v>4266.6666666666661</v>
      </c>
      <c r="BB115" s="7">
        <f t="shared" si="43"/>
        <v>59.574468085106382</v>
      </c>
      <c r="BC115" s="7">
        <f t="shared" si="44"/>
        <v>24.468085106382979</v>
      </c>
      <c r="BD115" s="7">
        <f t="shared" si="45"/>
        <v>36.493333333333325</v>
      </c>
      <c r="BE115" s="7">
        <f t="shared" si="46"/>
        <v>7.9863829787234044</v>
      </c>
      <c r="BF115" s="19"/>
      <c r="BG115" s="19">
        <f t="shared" si="47"/>
        <v>0.50357142857142856</v>
      </c>
      <c r="BH115" s="19">
        <f t="shared" si="61"/>
        <v>0.73857142857142855</v>
      </c>
      <c r="BI115" s="19">
        <f t="shared" si="62"/>
        <v>2.5901942645698428</v>
      </c>
      <c r="BJ115" s="19">
        <f t="shared" si="50"/>
        <v>0.31578947368421051</v>
      </c>
      <c r="BK115" s="19"/>
      <c r="BL115" s="20">
        <v>0</v>
      </c>
      <c r="BM115" s="1"/>
      <c r="BN115" s="20"/>
      <c r="BO115" s="1"/>
      <c r="BP115" s="1"/>
      <c r="BQ115" s="1">
        <v>1</v>
      </c>
      <c r="BR115" s="1">
        <v>0</v>
      </c>
      <c r="BS115" s="1">
        <v>25</v>
      </c>
      <c r="BT115" s="1">
        <v>5.6</v>
      </c>
      <c r="BU115" s="1">
        <v>4.8</v>
      </c>
      <c r="BV115" s="1">
        <v>0.37</v>
      </c>
      <c r="BW115" s="1">
        <v>5</v>
      </c>
      <c r="BX115" s="1">
        <v>32.6</v>
      </c>
      <c r="BY115" s="1">
        <v>0</v>
      </c>
      <c r="BZ115" s="1">
        <v>1</v>
      </c>
      <c r="CA115" s="25">
        <v>139</v>
      </c>
      <c r="CB115" s="25">
        <v>13</v>
      </c>
      <c r="CC115" s="44">
        <v>1.03</v>
      </c>
      <c r="CD115" s="27">
        <v>87</v>
      </c>
      <c r="CE115" s="1">
        <v>829</v>
      </c>
      <c r="CF115" s="1">
        <v>1</v>
      </c>
      <c r="CG115" s="1"/>
      <c r="CH115" s="1"/>
      <c r="CI115" s="1">
        <v>3</v>
      </c>
      <c r="CJ115" s="20">
        <v>10797.23126</v>
      </c>
      <c r="CK115" s="19">
        <f t="shared" si="51"/>
        <v>9.2870450154304205</v>
      </c>
      <c r="CL115" s="20">
        <v>2303.646295</v>
      </c>
      <c r="CM115" s="19">
        <f t="shared" si="52"/>
        <v>7.7422484922355803</v>
      </c>
      <c r="CN115" s="22"/>
      <c r="CO115" s="36">
        <v>43419</v>
      </c>
      <c r="CP115" s="36"/>
      <c r="CQ115" s="36"/>
      <c r="CR115" s="36"/>
      <c r="CS115" s="20"/>
      <c r="CT115" s="36">
        <v>44274</v>
      </c>
      <c r="CU115" s="36">
        <v>44266</v>
      </c>
      <c r="CV115" s="1">
        <f t="shared" si="53"/>
        <v>847</v>
      </c>
      <c r="CW115" s="1">
        <v>0</v>
      </c>
      <c r="CX115" s="1"/>
      <c r="CY115" s="1"/>
      <c r="CZ115" s="1">
        <v>0</v>
      </c>
      <c r="DA115" s="1">
        <v>847</v>
      </c>
      <c r="DB115" s="1">
        <v>1</v>
      </c>
      <c r="DC115"/>
      <c r="DD115"/>
      <c r="DE115"/>
      <c r="DF115"/>
      <c r="DG115"/>
      <c r="DH115"/>
      <c r="DI115"/>
      <c r="DJ115"/>
      <c r="DK115"/>
      <c r="DL115"/>
    </row>
    <row r="116" spans="1:116" s="10" customFormat="1" x14ac:dyDescent="0.25">
      <c r="A116" s="2">
        <v>2019</v>
      </c>
      <c r="B116" s="3">
        <v>74</v>
      </c>
      <c r="C116" s="3">
        <v>0</v>
      </c>
      <c r="D116" s="3">
        <v>0</v>
      </c>
      <c r="E116" s="3">
        <v>1</v>
      </c>
      <c r="F116" s="3">
        <v>1</v>
      </c>
      <c r="G116" s="3">
        <v>1</v>
      </c>
      <c r="H116" s="1">
        <v>0</v>
      </c>
      <c r="I116" s="3">
        <v>0</v>
      </c>
      <c r="J116" s="3">
        <v>4</v>
      </c>
      <c r="K116" s="3">
        <v>0</v>
      </c>
      <c r="L116" s="3">
        <v>0</v>
      </c>
      <c r="M116" s="3"/>
      <c r="N116" s="3">
        <v>0</v>
      </c>
      <c r="O116" s="3">
        <v>0</v>
      </c>
      <c r="P116" s="3">
        <v>1</v>
      </c>
      <c r="Q116" s="3">
        <v>1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16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  <c r="AE116" s="3">
        <v>1</v>
      </c>
      <c r="AF116" s="3">
        <v>0</v>
      </c>
      <c r="AG116" s="3">
        <v>0</v>
      </c>
      <c r="AH116" s="9">
        <v>35</v>
      </c>
      <c r="AI116" s="11">
        <v>2.27</v>
      </c>
      <c r="AJ116" s="9">
        <v>101</v>
      </c>
      <c r="AK116" s="9">
        <v>79</v>
      </c>
      <c r="AL116" s="5">
        <f t="shared" si="54"/>
        <v>86.333333333333329</v>
      </c>
      <c r="AM116" s="9">
        <v>79</v>
      </c>
      <c r="AN116" s="9">
        <v>3</v>
      </c>
      <c r="AO116" s="9">
        <v>9</v>
      </c>
      <c r="AP116" s="9">
        <v>45</v>
      </c>
      <c r="AQ116" s="9">
        <v>22</v>
      </c>
      <c r="AR116" s="9">
        <v>32</v>
      </c>
      <c r="AS116" s="9">
        <f t="shared" si="59"/>
        <v>23</v>
      </c>
      <c r="AT116" s="7">
        <f t="shared" si="60"/>
        <v>2.5555555555555554</v>
      </c>
      <c r="AU116" s="9">
        <v>25</v>
      </c>
      <c r="AV116" s="4">
        <v>5.2891000000000004</v>
      </c>
      <c r="AW116" s="9">
        <v>2.33</v>
      </c>
      <c r="AX116" s="19">
        <f t="shared" si="39"/>
        <v>0.44602365114560238</v>
      </c>
      <c r="AY116" s="7">
        <f t="shared" si="40"/>
        <v>1.3234765839178688</v>
      </c>
      <c r="AZ116" s="7">
        <f t="shared" si="41"/>
        <v>240.34334763948496</v>
      </c>
      <c r="BA116" s="7">
        <f t="shared" si="42"/>
        <v>2655.2217453505004</v>
      </c>
      <c r="BB116" s="7">
        <f t="shared" si="43"/>
        <v>66.950632911392418</v>
      </c>
      <c r="BC116" s="7">
        <f t="shared" si="44"/>
        <v>29.49367088607595</v>
      </c>
      <c r="BD116" s="7">
        <f t="shared" si="45"/>
        <v>24.601654008438818</v>
      </c>
      <c r="BE116" s="7">
        <f t="shared" si="46"/>
        <v>9.225620253164557</v>
      </c>
      <c r="BF116" s="19"/>
      <c r="BG116" s="19">
        <f t="shared" si="47"/>
        <v>0.47796411487776741</v>
      </c>
      <c r="BH116" s="19">
        <f t="shared" si="61"/>
        <v>0.67213703654686041</v>
      </c>
      <c r="BI116" s="19">
        <f t="shared" si="62"/>
        <v>2.9108970831040182</v>
      </c>
      <c r="BJ116" s="19">
        <f t="shared" si="50"/>
        <v>0.36</v>
      </c>
      <c r="BK116" s="19"/>
      <c r="BL116" s="5">
        <v>1</v>
      </c>
      <c r="BM116" s="5"/>
      <c r="BN116" s="5"/>
      <c r="BO116" s="5">
        <v>0</v>
      </c>
      <c r="BP116" s="5">
        <v>0</v>
      </c>
      <c r="BQ116" s="9">
        <v>1</v>
      </c>
      <c r="BR116" s="9">
        <v>0</v>
      </c>
      <c r="BS116" s="16">
        <v>27.5</v>
      </c>
      <c r="BT116" s="16">
        <v>5.8</v>
      </c>
      <c r="BU116" s="16">
        <v>4.8</v>
      </c>
      <c r="BV116" s="16">
        <v>0.99</v>
      </c>
      <c r="BW116" s="3"/>
      <c r="BY116" s="9">
        <v>1</v>
      </c>
      <c r="BZ116" s="16">
        <v>0</v>
      </c>
      <c r="CA116" s="9">
        <v>139</v>
      </c>
      <c r="CB116" s="9">
        <v>23</v>
      </c>
      <c r="CC116" s="11">
        <v>1</v>
      </c>
      <c r="CD116" s="29">
        <v>90</v>
      </c>
      <c r="CE116" s="13"/>
      <c r="CF116" s="13"/>
      <c r="CG116" s="9">
        <v>1810</v>
      </c>
      <c r="CH116" s="9">
        <v>1</v>
      </c>
      <c r="CI116" s="9">
        <v>2</v>
      </c>
      <c r="CJ116" s="12">
        <v>11228.571428571429</v>
      </c>
      <c r="CK116" s="19">
        <f t="shared" si="51"/>
        <v>9.326216829361984</v>
      </c>
      <c r="CL116" s="5">
        <v>2889.9638055224937</v>
      </c>
      <c r="CM116" s="19">
        <f t="shared" si="52"/>
        <v>7.9689992569873915</v>
      </c>
      <c r="CO116" s="36">
        <v>40296</v>
      </c>
      <c r="CP116" s="36"/>
      <c r="CQ116" s="36"/>
      <c r="CR116" s="36"/>
      <c r="CS116" s="20"/>
      <c r="CT116" s="36">
        <v>44272</v>
      </c>
      <c r="CU116" s="36">
        <v>42050</v>
      </c>
      <c r="CV116" s="1">
        <f t="shared" si="53"/>
        <v>1754</v>
      </c>
      <c r="CW116" s="3">
        <v>1</v>
      </c>
      <c r="CX116" s="40">
        <v>42050</v>
      </c>
      <c r="CY116" s="20">
        <f>(CX116-CO116)</f>
        <v>1754</v>
      </c>
      <c r="CZ116" s="20">
        <v>1</v>
      </c>
      <c r="DA116" s="20">
        <v>1754</v>
      </c>
      <c r="DB116" s="1">
        <v>1</v>
      </c>
      <c r="DC116" s="3" t="s">
        <v>141</v>
      </c>
    </row>
    <row r="117" spans="1:116" s="10" customFormat="1" x14ac:dyDescent="0.25">
      <c r="A117" t="s">
        <v>111</v>
      </c>
      <c r="B117"/>
      <c r="C117" s="1" t="s">
        <v>16</v>
      </c>
      <c r="D117" s="1" t="s">
        <v>19</v>
      </c>
      <c r="E117" t="s">
        <v>54</v>
      </c>
      <c r="F117" s="1" t="s">
        <v>24</v>
      </c>
      <c r="G117" s="1" t="s">
        <v>26</v>
      </c>
      <c r="H117" s="1" t="s">
        <v>97</v>
      </c>
      <c r="I117" s="1" t="s">
        <v>55</v>
      </c>
      <c r="J117" s="1" t="s">
        <v>28</v>
      </c>
      <c r="K117" s="1" t="s">
        <v>22</v>
      </c>
      <c r="L117" s="1" t="s">
        <v>22</v>
      </c>
      <c r="M117" s="1" t="s">
        <v>22</v>
      </c>
      <c r="N117" s="1" t="s">
        <v>22</v>
      </c>
      <c r="O117" s="1" t="s">
        <v>22</v>
      </c>
      <c r="P117" s="1" t="s">
        <v>22</v>
      </c>
      <c r="Q117" s="1" t="s">
        <v>54</v>
      </c>
      <c r="R117" s="1" t="s">
        <v>22</v>
      </c>
      <c r="S117" s="1" t="s">
        <v>22</v>
      </c>
      <c r="T117" s="1" t="s">
        <v>22</v>
      </c>
      <c r="U117" s="1" t="s">
        <v>22</v>
      </c>
      <c r="V117" s="1" t="s">
        <v>22</v>
      </c>
      <c r="W117" s="1" t="s">
        <v>22</v>
      </c>
      <c r="X117" s="1" t="s">
        <v>22</v>
      </c>
      <c r="Y117" s="1" t="s">
        <v>22</v>
      </c>
      <c r="Z117" s="1" t="s">
        <v>40</v>
      </c>
      <c r="AA117" s="1" t="s">
        <v>22</v>
      </c>
      <c r="AB117" s="1" t="s">
        <v>22</v>
      </c>
      <c r="AC117" s="1" t="s">
        <v>22</v>
      </c>
      <c r="AD117" s="1" t="s">
        <v>22</v>
      </c>
      <c r="AE117" s="1" t="s">
        <v>22</v>
      </c>
      <c r="AF117" s="1" t="s">
        <v>22</v>
      </c>
      <c r="AG117" s="1" t="s">
        <v>45</v>
      </c>
      <c r="AH117" s="1"/>
      <c r="AI117" s="19"/>
      <c r="AJ117" s="1"/>
      <c r="AK117" s="1"/>
      <c r="AL117" s="20"/>
      <c r="AM117" s="1"/>
      <c r="AN117" s="1" t="s">
        <v>56</v>
      </c>
      <c r="AO117" s="1"/>
      <c r="AP117" s="1"/>
      <c r="AQ117" s="1"/>
      <c r="AR117" s="1"/>
      <c r="AS117" s="1"/>
      <c r="AT117" s="7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7"/>
      <c r="BF117" s="1"/>
      <c r="BG117" s="1"/>
      <c r="BH117" s="1"/>
      <c r="BI117" s="1"/>
      <c r="BJ117" s="1"/>
      <c r="BK117" s="1"/>
      <c r="BL117" s="1" t="s">
        <v>22</v>
      </c>
      <c r="BM117" s="7"/>
      <c r="BN117" s="20"/>
      <c r="BO117" s="1"/>
      <c r="BP117" s="1" t="s">
        <v>22</v>
      </c>
      <c r="BQ117" s="1" t="s">
        <v>22</v>
      </c>
      <c r="BR117" s="1" t="s">
        <v>100</v>
      </c>
      <c r="BS117" s="1"/>
      <c r="BT117" s="1"/>
      <c r="BU117" s="1"/>
      <c r="BV117" s="1"/>
      <c r="BW117" s="1"/>
      <c r="BX117" s="1"/>
      <c r="BY117" s="1" t="s">
        <v>97</v>
      </c>
      <c r="BZ117" s="1" t="s">
        <v>97</v>
      </c>
      <c r="CA117" s="1"/>
      <c r="CB117" s="1"/>
      <c r="CC117" s="19"/>
      <c r="CD117" s="27"/>
      <c r="CE117" s="7"/>
      <c r="CF117" s="7"/>
      <c r="CG117" s="1"/>
      <c r="CH117" s="1"/>
      <c r="CI117" s="1"/>
      <c r="CJ117" s="26"/>
      <c r="CK117" s="32"/>
      <c r="CL117" s="20"/>
      <c r="CM117" s="33"/>
      <c r="CN117"/>
      <c r="CO117" s="1"/>
      <c r="CP117" s="1"/>
      <c r="CQ117" s="1"/>
      <c r="CR117" s="1"/>
      <c r="CS117" s="20"/>
      <c r="CT117" s="1"/>
      <c r="CU117" s="1"/>
      <c r="CV117" s="1"/>
      <c r="CW117" s="1"/>
      <c r="CX117" s="1"/>
      <c r="CY117" s="1"/>
      <c r="CZ117" s="1" t="s">
        <v>22</v>
      </c>
      <c r="DA117" s="1"/>
      <c r="DB117" s="1" t="s">
        <v>161</v>
      </c>
      <c r="DC117"/>
      <c r="DD117"/>
      <c r="DE117"/>
      <c r="DF117"/>
      <c r="DG117"/>
      <c r="DH117"/>
      <c r="DI117"/>
      <c r="DJ117"/>
      <c r="DK117"/>
      <c r="DL117"/>
    </row>
    <row r="118" spans="1:116" s="10" customFormat="1" x14ac:dyDescent="0.25">
      <c r="A118" t="s">
        <v>112</v>
      </c>
      <c r="B118"/>
      <c r="C118" s="1" t="s">
        <v>17</v>
      </c>
      <c r="D118" s="1" t="s">
        <v>20</v>
      </c>
      <c r="E118" t="s">
        <v>53</v>
      </c>
      <c r="F118" s="1" t="s">
        <v>25</v>
      </c>
      <c r="G118" s="1" t="s">
        <v>27</v>
      </c>
      <c r="H118" s="1" t="s">
        <v>108</v>
      </c>
      <c r="I118" s="1" t="s">
        <v>57</v>
      </c>
      <c r="J118" s="1" t="s">
        <v>29</v>
      </c>
      <c r="K118" s="1" t="s">
        <v>23</v>
      </c>
      <c r="L118" s="1" t="s">
        <v>23</v>
      </c>
      <c r="M118" s="1" t="s">
        <v>23</v>
      </c>
      <c r="N118" s="1" t="s">
        <v>23</v>
      </c>
      <c r="O118" s="1" t="s">
        <v>23</v>
      </c>
      <c r="P118" s="1" t="s">
        <v>23</v>
      </c>
      <c r="Q118" s="1" t="s">
        <v>53</v>
      </c>
      <c r="R118" s="1" t="s">
        <v>23</v>
      </c>
      <c r="S118" s="1" t="s">
        <v>23</v>
      </c>
      <c r="T118" s="1" t="s">
        <v>23</v>
      </c>
      <c r="U118" s="1" t="s">
        <v>23</v>
      </c>
      <c r="V118" s="1" t="s">
        <v>23</v>
      </c>
      <c r="W118" s="1" t="s">
        <v>23</v>
      </c>
      <c r="X118" s="1" t="s">
        <v>23</v>
      </c>
      <c r="Y118" s="1" t="s">
        <v>23</v>
      </c>
      <c r="Z118" s="1" t="s">
        <v>41</v>
      </c>
      <c r="AA118" s="1" t="s">
        <v>23</v>
      </c>
      <c r="AB118" s="1" t="s">
        <v>23</v>
      </c>
      <c r="AC118" s="1" t="s">
        <v>23</v>
      </c>
      <c r="AD118" s="1" t="s">
        <v>23</v>
      </c>
      <c r="AE118" s="1" t="s">
        <v>23</v>
      </c>
      <c r="AF118" s="1" t="s">
        <v>23</v>
      </c>
      <c r="AG118" s="1" t="s">
        <v>46</v>
      </c>
      <c r="AH118" s="1"/>
      <c r="AI118" s="19"/>
      <c r="AJ118" s="1"/>
      <c r="AK118" s="1"/>
      <c r="AL118" s="20"/>
      <c r="AM118" s="1"/>
      <c r="AN118" s="1" t="s">
        <v>81</v>
      </c>
      <c r="AO118" s="1"/>
      <c r="AP118" s="1"/>
      <c r="AQ118" s="1"/>
      <c r="AR118" s="1"/>
      <c r="AS118" s="1"/>
      <c r="AT118" s="7"/>
      <c r="AU118" s="1"/>
      <c r="AV118" s="1"/>
      <c r="AW118" s="1"/>
      <c r="AX118" s="1"/>
      <c r="AY118" s="1"/>
      <c r="AZ118" s="1"/>
      <c r="BA118" s="20"/>
      <c r="BB118" s="20"/>
      <c r="BC118" s="20"/>
      <c r="BD118" s="1"/>
      <c r="BE118" s="7"/>
      <c r="BF118" s="1"/>
      <c r="BG118" s="1"/>
      <c r="BH118" s="1"/>
      <c r="BI118" s="1"/>
      <c r="BJ118" s="1"/>
      <c r="BK118" s="1"/>
      <c r="BL118" s="1" t="s">
        <v>23</v>
      </c>
      <c r="BM118" s="1"/>
      <c r="BN118" s="20"/>
      <c r="BO118" s="1"/>
      <c r="BP118" s="1" t="s">
        <v>23</v>
      </c>
      <c r="BQ118" s="1" t="s">
        <v>23</v>
      </c>
      <c r="BR118" s="1" t="s">
        <v>101</v>
      </c>
      <c r="BS118" s="1"/>
      <c r="BT118" s="1"/>
      <c r="BU118" s="1"/>
      <c r="BV118" s="1"/>
      <c r="BW118" s="1"/>
      <c r="BX118" s="1"/>
      <c r="BY118" s="1" t="s">
        <v>108</v>
      </c>
      <c r="BZ118" s="1" t="s">
        <v>108</v>
      </c>
      <c r="CA118" s="1">
        <f>COUNT(CA69:CA80)</f>
        <v>12</v>
      </c>
      <c r="CB118" s="1"/>
      <c r="CC118" s="19"/>
      <c r="CD118" s="27"/>
      <c r="CE118" s="1"/>
      <c r="CF118" s="1"/>
      <c r="CG118" s="1"/>
      <c r="CH118" s="1"/>
      <c r="CI118" s="1"/>
      <c r="CJ118" s="1"/>
      <c r="CK118" s="33"/>
      <c r="CL118" s="43">
        <f>MEDIAN(CL69:CL116)</f>
        <v>1406.6438824682482</v>
      </c>
      <c r="CM118" s="19">
        <f>AVERAGE(CM69:CM116)</f>
        <v>7.3805044780188309</v>
      </c>
      <c r="CN118"/>
      <c r="CO118" s="1"/>
      <c r="CP118" s="1"/>
      <c r="CQ118" s="1"/>
      <c r="CR118" s="1"/>
      <c r="CS118" s="20"/>
      <c r="CT118" s="1"/>
      <c r="CU118" s="1"/>
      <c r="CV118" s="1"/>
      <c r="CW118" s="1"/>
      <c r="CX118" s="1"/>
      <c r="CY118" s="1"/>
      <c r="CZ118" s="1" t="s">
        <v>23</v>
      </c>
      <c r="DA118" s="1"/>
      <c r="DB118" s="1" t="s">
        <v>162</v>
      </c>
      <c r="DC118"/>
      <c r="DD118"/>
      <c r="DE118"/>
      <c r="DF118"/>
      <c r="DG118"/>
      <c r="DH118"/>
      <c r="DI118"/>
      <c r="DJ118"/>
      <c r="DK118"/>
      <c r="DL118"/>
    </row>
    <row r="119" spans="1:116" s="10" customFormat="1" x14ac:dyDescent="0.25">
      <c r="A119" s="25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5"/>
      <c r="AM119" s="1"/>
      <c r="AN119" s="1"/>
      <c r="AO119" s="1"/>
      <c r="AP119" s="1"/>
      <c r="AQ119" s="1"/>
      <c r="AR119" s="1"/>
      <c r="AS119" s="1"/>
      <c r="AT119" s="7"/>
      <c r="AU119" s="1"/>
      <c r="AV119" s="19"/>
      <c r="AW119" s="1"/>
      <c r="AX119" s="19"/>
      <c r="AY119" s="7"/>
      <c r="AZ119" s="7"/>
      <c r="BA119" s="7"/>
      <c r="BB119" s="7"/>
      <c r="BC119" s="7"/>
      <c r="BD119" s="7"/>
      <c r="BE119" s="7"/>
      <c r="BF119" s="19"/>
      <c r="BG119" s="19"/>
      <c r="BH119" s="19"/>
      <c r="BI119" s="19"/>
      <c r="BJ119" s="19"/>
      <c r="BK119" s="19"/>
      <c r="BL119" s="20"/>
      <c r="BM119" s="1"/>
      <c r="BN119" s="20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25"/>
      <c r="CB119" s="25"/>
      <c r="CC119" s="44"/>
      <c r="CD119" s="27">
        <f>MEDIAN(CD69:CD116)</f>
        <v>55.5</v>
      </c>
      <c r="CE119" s="1"/>
      <c r="CF119" s="1"/>
      <c r="CG119" s="1"/>
      <c r="CH119" s="1"/>
      <c r="CI119" s="1"/>
      <c r="CJ119" s="20"/>
      <c r="CK119" s="19"/>
      <c r="CL119" s="20"/>
      <c r="CM119" s="19"/>
      <c r="CN119" s="22"/>
      <c r="CO119" s="36"/>
      <c r="CP119" s="36"/>
      <c r="CQ119" s="36"/>
      <c r="CR119" s="36"/>
      <c r="CS119" s="20"/>
      <c r="CT119" s="36"/>
      <c r="CU119" s="36"/>
      <c r="CV119" s="1"/>
      <c r="CW119" s="1">
        <f>SUM(CW69:CW116)</f>
        <v>26</v>
      </c>
      <c r="CX119" s="1"/>
      <c r="CY119" s="1"/>
      <c r="CZ119" s="1">
        <f>SUM(CZ69:CZ116)</f>
        <v>29</v>
      </c>
      <c r="DA119" s="1"/>
      <c r="DB119" s="3"/>
      <c r="DC119"/>
      <c r="DD119"/>
      <c r="DE119"/>
      <c r="DF119"/>
      <c r="DG119"/>
      <c r="DH119"/>
      <c r="DI119"/>
      <c r="DJ119"/>
      <c r="DK119"/>
      <c r="DL119"/>
    </row>
    <row r="120" spans="1:116" s="10" customFormat="1" x14ac:dyDescent="0.25">
      <c r="A120" s="25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3">
        <f>COUNT(U69:U116)</f>
        <v>48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5"/>
      <c r="AM120" s="1"/>
      <c r="AN120" s="1"/>
      <c r="AO120" s="1"/>
      <c r="AP120" s="1"/>
      <c r="AQ120" s="1"/>
      <c r="AR120" s="1"/>
      <c r="AS120" s="1"/>
      <c r="AT120" s="7"/>
      <c r="AU120" s="1"/>
      <c r="AV120" s="19"/>
      <c r="AW120" s="1"/>
      <c r="AX120" s="19"/>
      <c r="AY120" s="7"/>
      <c r="AZ120" s="7"/>
      <c r="BA120" s="7"/>
      <c r="BB120" s="7"/>
      <c r="BC120" s="7"/>
      <c r="BD120" s="7"/>
      <c r="BE120" s="7"/>
      <c r="BF120" s="19"/>
      <c r="BG120" s="19"/>
      <c r="BH120" s="19"/>
      <c r="BI120" s="19"/>
      <c r="BJ120" s="19"/>
      <c r="BK120" s="19"/>
      <c r="BL120" s="20"/>
      <c r="BM120" s="1"/>
      <c r="BN120" s="20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25">
        <f>COUNT(CA52:CA55)</f>
        <v>4</v>
      </c>
      <c r="CB120" s="25"/>
      <c r="CC120" s="44"/>
      <c r="CD120" s="27"/>
      <c r="CE120" s="1"/>
      <c r="CF120" s="1"/>
      <c r="CG120" s="1"/>
      <c r="CH120" s="1"/>
      <c r="CI120" s="1"/>
      <c r="CJ120" s="20"/>
      <c r="CK120" s="19"/>
      <c r="CL120" s="20">
        <f>MEDIAN(CL52:CL118)</f>
        <v>1420.1227794455503</v>
      </c>
      <c r="CM120" s="19">
        <f>AVERAGE(CM52:CM118)</f>
        <v>7.3661452509502086</v>
      </c>
      <c r="CN120" s="22"/>
      <c r="CO120" s="36"/>
      <c r="CP120" s="36"/>
      <c r="CQ120" s="36"/>
      <c r="CR120" s="36"/>
      <c r="CS120" s="20"/>
      <c r="CT120" s="36"/>
      <c r="CU120" s="36"/>
      <c r="CV120" s="1"/>
      <c r="CW120" s="1">
        <f>COUNT(CW69:CW116)</f>
        <v>48</v>
      </c>
      <c r="CX120" s="1"/>
      <c r="CY120" s="1"/>
      <c r="CZ120" s="1">
        <f>COUNT(CZ69:CZ116)</f>
        <v>48</v>
      </c>
      <c r="DA120" s="1"/>
      <c r="DB120" s="3">
        <f>COUNT(DB69:DB116)</f>
        <v>48</v>
      </c>
      <c r="DC120"/>
      <c r="DD120"/>
      <c r="DE120"/>
      <c r="DF120"/>
      <c r="DG120"/>
      <c r="DH120"/>
      <c r="DI120"/>
      <c r="DJ120"/>
      <c r="DK120"/>
      <c r="DL120"/>
    </row>
    <row r="121" spans="1:116" s="10" customFormat="1" x14ac:dyDescent="0.25">
      <c r="A121" s="25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>
        <f>SUM(U69:U116)</f>
        <v>0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5"/>
      <c r="AM121" s="1"/>
      <c r="AN121" s="1"/>
      <c r="AO121" s="1"/>
      <c r="AP121" s="1"/>
      <c r="AQ121" s="1"/>
      <c r="AR121" s="1"/>
      <c r="AS121" s="1"/>
      <c r="AT121" s="7"/>
      <c r="AU121" s="1"/>
      <c r="AV121" s="19"/>
      <c r="AW121" s="1"/>
      <c r="AX121" s="19"/>
      <c r="AY121" s="7"/>
      <c r="AZ121" s="7"/>
      <c r="BA121" s="7"/>
      <c r="BB121" s="7"/>
      <c r="BC121" s="7"/>
      <c r="BD121" s="7"/>
      <c r="BE121" s="7"/>
      <c r="BF121" s="19"/>
      <c r="BG121" s="19"/>
      <c r="BH121" s="19"/>
      <c r="BI121" s="19"/>
      <c r="BJ121" s="19"/>
      <c r="BK121" s="19"/>
      <c r="BL121" s="20"/>
      <c r="BM121" s="1"/>
      <c r="BN121" s="20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25">
        <f>(CA120/57)</f>
        <v>7.0175438596491224E-2</v>
      </c>
      <c r="CB121" s="25"/>
      <c r="CC121" s="44"/>
      <c r="CD121" s="27"/>
      <c r="CE121" s="1"/>
      <c r="CF121" s="1"/>
      <c r="CG121" s="1"/>
      <c r="CH121" s="1"/>
      <c r="CI121" s="1"/>
      <c r="CJ121" s="20"/>
      <c r="CK121" s="19"/>
      <c r="CL121" s="20"/>
      <c r="CM121" s="19">
        <f>STDEV(CM52:CM118)</f>
        <v>0.70302786444065646</v>
      </c>
      <c r="CN121" s="22"/>
      <c r="CO121" s="36"/>
      <c r="CP121" s="36"/>
      <c r="CQ121" s="36"/>
      <c r="CR121" s="36"/>
      <c r="CS121" s="20"/>
      <c r="CT121" s="36"/>
      <c r="CU121" s="36"/>
      <c r="CV121" s="1"/>
      <c r="CW121" s="21">
        <f>(CW119/CW120)</f>
        <v>0.54166666666666663</v>
      </c>
      <c r="CX121" s="1"/>
      <c r="CY121" s="1"/>
      <c r="CZ121" s="19">
        <f>(CZ119/CZ120)</f>
        <v>0.60416666666666663</v>
      </c>
      <c r="DA121" s="1"/>
      <c r="DB121" s="3"/>
      <c r="DC121"/>
      <c r="DD121"/>
      <c r="DE121"/>
      <c r="DF121"/>
      <c r="DG121"/>
      <c r="DH121"/>
      <c r="DI121"/>
      <c r="DJ121"/>
      <c r="DK121"/>
      <c r="DL121"/>
    </row>
    <row r="122" spans="1:116" s="10" customFormat="1" x14ac:dyDescent="0.25">
      <c r="A122" s="25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>
        <f>(U121/U120)</f>
        <v>0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5"/>
      <c r="AM122" s="1"/>
      <c r="AN122" s="1"/>
      <c r="AO122" s="1"/>
      <c r="AP122" s="1"/>
      <c r="AQ122" s="1"/>
      <c r="AR122" s="1"/>
      <c r="AS122" s="1"/>
      <c r="AT122" s="7"/>
      <c r="AU122" s="1"/>
      <c r="AV122" s="19"/>
      <c r="AW122" s="1"/>
      <c r="AX122" s="19"/>
      <c r="AY122" s="7"/>
      <c r="AZ122" s="7"/>
      <c r="BA122" s="7"/>
      <c r="BB122" s="7"/>
      <c r="BC122" s="7"/>
      <c r="BD122" s="7"/>
      <c r="BE122" s="7"/>
      <c r="BF122" s="19"/>
      <c r="BG122" s="19"/>
      <c r="BH122" s="19"/>
      <c r="BI122" s="19"/>
      <c r="BJ122" s="19"/>
      <c r="BK122" s="19"/>
      <c r="BL122" s="20"/>
      <c r="BM122" s="1"/>
      <c r="BN122" s="20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25"/>
      <c r="CB122" s="25"/>
      <c r="CC122" s="44"/>
      <c r="CD122" s="27"/>
      <c r="CE122" s="1"/>
      <c r="CF122" s="1"/>
      <c r="CG122" s="1"/>
      <c r="CH122" s="1"/>
      <c r="CI122" s="1"/>
      <c r="CJ122" s="20"/>
      <c r="CK122" s="19"/>
      <c r="CL122" s="20"/>
      <c r="CM122" s="19"/>
      <c r="CN122" s="22"/>
      <c r="CO122" s="36"/>
      <c r="CP122" s="36"/>
      <c r="CQ122" s="36"/>
      <c r="CR122" s="36"/>
      <c r="CS122" s="20"/>
      <c r="CT122" s="36"/>
      <c r="CU122" s="36"/>
      <c r="CV122" s="1"/>
      <c r="CW122" s="1"/>
      <c r="CX122" s="1"/>
      <c r="CY122" s="1"/>
      <c r="CZ122" s="1"/>
      <c r="DA122" s="1"/>
      <c r="DB122" s="3"/>
      <c r="DC122"/>
      <c r="DD122"/>
      <c r="DE122"/>
      <c r="DF122"/>
      <c r="DG122"/>
      <c r="DH122"/>
      <c r="DI122"/>
      <c r="DJ122"/>
      <c r="DK122"/>
      <c r="DL122"/>
    </row>
    <row r="123" spans="1:116" s="10" customFormat="1" x14ac:dyDescent="0.25">
      <c r="A123" s="25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 t="s">
        <v>185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5"/>
      <c r="AM123" s="1"/>
      <c r="AN123" s="1"/>
      <c r="AO123" s="1"/>
      <c r="AP123" s="1"/>
      <c r="AQ123" s="1"/>
      <c r="AR123" s="1"/>
      <c r="AS123" s="1"/>
      <c r="AT123" s="7"/>
      <c r="AU123" s="1"/>
      <c r="AV123" s="19"/>
      <c r="AW123" s="1"/>
      <c r="AX123" s="19"/>
      <c r="AY123" s="7"/>
      <c r="AZ123" s="7"/>
      <c r="BA123" s="7"/>
      <c r="BB123" s="7"/>
      <c r="BC123" s="7"/>
      <c r="BD123" s="7"/>
      <c r="BE123" s="7"/>
      <c r="BF123" s="19"/>
      <c r="BG123" s="19"/>
      <c r="BH123" s="19"/>
      <c r="BI123" s="19"/>
      <c r="BJ123" s="19"/>
      <c r="BK123" s="19"/>
      <c r="BL123" s="20"/>
      <c r="BM123" s="1"/>
      <c r="BN123" s="20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25"/>
      <c r="CB123" s="25"/>
      <c r="CC123" s="44"/>
      <c r="CD123" s="27"/>
      <c r="CE123" s="1"/>
      <c r="CF123" s="1"/>
      <c r="CG123" s="1"/>
      <c r="CH123" s="1"/>
      <c r="CI123" s="1"/>
      <c r="CJ123" s="20"/>
      <c r="CK123" s="19"/>
      <c r="CL123" s="20"/>
      <c r="CM123" s="19"/>
      <c r="CN123" s="22"/>
      <c r="CO123" s="36"/>
      <c r="CP123" s="36"/>
      <c r="CQ123" s="36"/>
      <c r="CR123" s="36"/>
      <c r="CS123" s="20"/>
      <c r="CT123" s="36"/>
      <c r="CU123" s="36"/>
      <c r="CV123" s="1"/>
      <c r="CW123" s="1"/>
      <c r="CX123" s="1"/>
      <c r="CY123" s="1"/>
      <c r="CZ123" s="1"/>
      <c r="DA123" s="1"/>
      <c r="DB123" s="3"/>
      <c r="DC123"/>
      <c r="DD123"/>
      <c r="DE123"/>
      <c r="DF123"/>
      <c r="DG123"/>
      <c r="DH123"/>
      <c r="DI123"/>
      <c r="DJ123"/>
      <c r="DK123"/>
      <c r="DL123"/>
    </row>
    <row r="124" spans="1:116" s="10" customFormat="1" x14ac:dyDescent="0.25">
      <c r="A124" s="2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5"/>
      <c r="AM124" s="1"/>
      <c r="AN124" s="1"/>
      <c r="AO124" s="1"/>
      <c r="AP124" s="1"/>
      <c r="AQ124" s="1"/>
      <c r="AR124" s="1"/>
      <c r="AS124" s="1"/>
      <c r="AT124" s="7"/>
      <c r="AU124" s="1"/>
      <c r="AV124" s="19"/>
      <c r="AW124" s="1"/>
      <c r="AX124" s="19"/>
      <c r="AY124" s="7"/>
      <c r="AZ124" s="7"/>
      <c r="BA124" s="7"/>
      <c r="BB124" s="7"/>
      <c r="BC124" s="7"/>
      <c r="BD124" s="7"/>
      <c r="BE124" s="7"/>
      <c r="BF124" s="19"/>
      <c r="BG124" s="19"/>
      <c r="BH124" s="19"/>
      <c r="BI124" s="19"/>
      <c r="BJ124" s="19"/>
      <c r="BK124" s="19"/>
      <c r="BL124" s="20"/>
      <c r="BM124" s="1"/>
      <c r="BN124" s="20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25"/>
      <c r="CB124" s="25"/>
      <c r="CC124" s="44"/>
      <c r="CD124" s="27"/>
      <c r="CE124" s="1"/>
      <c r="CF124" s="1"/>
      <c r="CG124" s="1"/>
      <c r="CH124" s="1"/>
      <c r="CI124" s="1"/>
      <c r="CJ124" s="20"/>
      <c r="CK124" s="19"/>
      <c r="CL124" s="20"/>
      <c r="CM124" s="19"/>
      <c r="CN124" s="22"/>
      <c r="CO124" s="36"/>
      <c r="CP124" s="36"/>
      <c r="CQ124" s="36"/>
      <c r="CR124" s="36"/>
      <c r="CS124" s="20"/>
      <c r="CT124" s="36"/>
      <c r="CU124" s="36"/>
      <c r="CV124" s="1"/>
      <c r="CW124" s="1"/>
      <c r="CX124" s="1"/>
      <c r="CY124" s="1"/>
      <c r="CZ124" s="1"/>
      <c r="DA124" s="1"/>
      <c r="DB124" s="3"/>
      <c r="DC124"/>
      <c r="DD124"/>
      <c r="DE124"/>
      <c r="DF124"/>
      <c r="DG124"/>
      <c r="DH124"/>
      <c r="DI124"/>
      <c r="DJ124"/>
      <c r="DK124"/>
      <c r="DL124"/>
    </row>
    <row r="125" spans="1:116" s="10" customFormat="1" x14ac:dyDescent="0.25">
      <c r="A125" s="25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5"/>
      <c r="AM125" s="1"/>
      <c r="AN125" s="1"/>
      <c r="AO125" s="1"/>
      <c r="AP125" s="1"/>
      <c r="AQ125" s="1"/>
      <c r="AR125" s="1"/>
      <c r="AS125" s="1"/>
      <c r="AT125" s="7"/>
      <c r="AU125" s="1"/>
      <c r="AV125" s="19"/>
      <c r="AW125" s="1"/>
      <c r="AX125" s="19"/>
      <c r="AY125" s="7"/>
      <c r="AZ125" s="7"/>
      <c r="BA125" s="7"/>
      <c r="BB125" s="7"/>
      <c r="BC125" s="7"/>
      <c r="BD125" s="7"/>
      <c r="BE125" s="7"/>
      <c r="BF125" s="19"/>
      <c r="BG125" s="19"/>
      <c r="BH125" s="19"/>
      <c r="BI125" s="19"/>
      <c r="BJ125" s="19"/>
      <c r="BK125" s="19"/>
      <c r="BL125" s="20"/>
      <c r="BM125" s="1"/>
      <c r="BN125" s="20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25"/>
      <c r="CB125" s="25"/>
      <c r="CC125" s="44"/>
      <c r="CD125" s="27"/>
      <c r="CE125" s="1"/>
      <c r="CF125" s="1"/>
      <c r="CG125" s="1"/>
      <c r="CH125" s="1"/>
      <c r="CI125" s="1"/>
      <c r="CJ125" s="20"/>
      <c r="CK125" s="19"/>
      <c r="CL125" s="20"/>
      <c r="CM125" s="19"/>
      <c r="CN125" s="22"/>
      <c r="CO125" s="36"/>
      <c r="CP125" s="36"/>
      <c r="CQ125" s="36"/>
      <c r="CR125" s="36"/>
      <c r="CS125" s="20"/>
      <c r="CT125" s="36"/>
      <c r="CU125" s="36"/>
      <c r="CV125" s="1"/>
      <c r="CW125" s="1"/>
      <c r="CX125" s="1"/>
      <c r="CY125" s="1"/>
      <c r="CZ125" s="1"/>
      <c r="DA125" s="1"/>
      <c r="DB125" s="3"/>
      <c r="DC125"/>
      <c r="DD125"/>
      <c r="DE125"/>
      <c r="DF125"/>
      <c r="DG125"/>
      <c r="DH125"/>
      <c r="DI125"/>
      <c r="DJ125"/>
      <c r="DK125"/>
      <c r="DL125"/>
    </row>
    <row r="126" spans="1:116" s="14" customFormat="1" x14ac:dyDescent="0.25">
      <c r="A126" s="25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0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5"/>
      <c r="AM126" s="1"/>
      <c r="AN126" s="1"/>
      <c r="AO126" s="1"/>
      <c r="AP126" s="1"/>
      <c r="AQ126" s="1"/>
      <c r="AR126" s="1"/>
      <c r="AS126" s="1"/>
      <c r="AT126" s="7"/>
      <c r="AU126" s="1"/>
      <c r="AV126" s="19"/>
      <c r="AW126" s="1"/>
      <c r="AX126" s="19"/>
      <c r="AY126" s="7"/>
      <c r="AZ126" s="7"/>
      <c r="BA126" s="7"/>
      <c r="BB126" s="7"/>
      <c r="BC126" s="7"/>
      <c r="BD126" s="7"/>
      <c r="BE126" s="7"/>
      <c r="BF126" s="19"/>
      <c r="BG126" s="19"/>
      <c r="BH126" s="19"/>
      <c r="BI126" s="19"/>
      <c r="BJ126" s="19"/>
      <c r="BK126" s="19"/>
      <c r="BL126" s="20"/>
      <c r="BM126" s="1"/>
      <c r="BN126" s="20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25"/>
      <c r="CB126" s="25"/>
      <c r="CC126" s="44"/>
      <c r="CD126" s="27"/>
      <c r="CE126" s="1"/>
      <c r="CF126" s="1"/>
      <c r="CG126" s="1"/>
      <c r="CH126" s="1"/>
      <c r="CI126" s="1"/>
      <c r="CJ126" s="20"/>
      <c r="CK126" s="19"/>
      <c r="CL126" s="20"/>
      <c r="CM126" s="19"/>
      <c r="CN126" s="22"/>
      <c r="CO126" s="36"/>
      <c r="CP126" s="36"/>
      <c r="CQ126" s="36"/>
      <c r="CR126" s="36"/>
      <c r="CS126" s="20"/>
      <c r="CT126" s="36"/>
      <c r="CU126" s="36"/>
      <c r="CV126" s="1"/>
      <c r="CW126" s="1"/>
      <c r="CX126" s="1"/>
      <c r="CY126" s="1"/>
      <c r="CZ126" s="1"/>
      <c r="DA126" s="1"/>
      <c r="DB126" s="3"/>
      <c r="DC126"/>
      <c r="DD126"/>
      <c r="DE126"/>
      <c r="DF126"/>
      <c r="DG126"/>
      <c r="DH126"/>
      <c r="DI126"/>
      <c r="DJ126"/>
      <c r="DK126"/>
      <c r="DL126"/>
    </row>
    <row r="127" spans="1:116" s="14" customFormat="1" x14ac:dyDescent="0.25">
      <c r="A127" s="25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5"/>
      <c r="AM127" s="1"/>
      <c r="AN127" s="1"/>
      <c r="AO127" s="1"/>
      <c r="AP127" s="1"/>
      <c r="AQ127" s="1"/>
      <c r="AR127" s="1"/>
      <c r="AS127" s="1"/>
      <c r="AT127" s="7"/>
      <c r="AU127" s="1"/>
      <c r="AV127" s="19"/>
      <c r="AW127" s="1"/>
      <c r="AX127" s="19"/>
      <c r="AY127" s="7"/>
      <c r="AZ127" s="7"/>
      <c r="BA127" s="7"/>
      <c r="BB127" s="7"/>
      <c r="BC127" s="7"/>
      <c r="BD127" s="7"/>
      <c r="BE127" s="7"/>
      <c r="BF127" s="19"/>
      <c r="BG127" s="19"/>
      <c r="BH127" s="19"/>
      <c r="BI127" s="19"/>
      <c r="BJ127" s="19"/>
      <c r="BK127" s="19"/>
      <c r="BL127" s="20"/>
      <c r="BM127" s="1"/>
      <c r="BN127" s="20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25"/>
      <c r="CB127" s="25"/>
      <c r="CC127" s="44"/>
      <c r="CD127" s="27"/>
      <c r="CE127" s="1"/>
      <c r="CF127" s="1"/>
      <c r="CG127" s="1"/>
      <c r="CH127" s="1"/>
      <c r="CI127" s="1"/>
      <c r="CJ127" s="20"/>
      <c r="CK127" s="19"/>
      <c r="CL127" s="20"/>
      <c r="CM127" s="19"/>
      <c r="CN127" s="22"/>
      <c r="CO127" s="36"/>
      <c r="CP127" s="36"/>
      <c r="CQ127" s="36"/>
      <c r="CR127" s="36"/>
      <c r="CS127" s="20"/>
      <c r="CT127" s="36"/>
      <c r="CU127" s="36"/>
      <c r="CV127" s="1"/>
      <c r="CW127" s="1"/>
      <c r="CX127" s="1"/>
      <c r="CY127" s="1"/>
      <c r="CZ127" s="1"/>
      <c r="DA127" s="1"/>
      <c r="DB127" s="3"/>
      <c r="DC127"/>
      <c r="DD127"/>
      <c r="DE127"/>
      <c r="DF127"/>
      <c r="DG127"/>
      <c r="DH127"/>
      <c r="DI127"/>
      <c r="DJ127"/>
      <c r="DK127"/>
      <c r="DL127"/>
    </row>
    <row r="128" spans="1:116" s="14" customFormat="1" x14ac:dyDescent="0.25">
      <c r="A128" s="25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5"/>
      <c r="AM128" s="1"/>
      <c r="AN128" s="1"/>
      <c r="AO128" s="1"/>
      <c r="AP128" s="1"/>
      <c r="AQ128" s="1"/>
      <c r="AR128" s="1"/>
      <c r="AS128" s="1"/>
      <c r="AT128" s="7"/>
      <c r="AU128" s="1"/>
      <c r="AV128" s="19"/>
      <c r="AW128" s="1"/>
      <c r="AX128" s="19"/>
      <c r="AY128" s="7"/>
      <c r="AZ128" s="7"/>
      <c r="BA128" s="7"/>
      <c r="BB128" s="7"/>
      <c r="BC128" s="7"/>
      <c r="BD128" s="7"/>
      <c r="BE128" s="7"/>
      <c r="BF128" s="19"/>
      <c r="BG128" s="19"/>
      <c r="BH128" s="19"/>
      <c r="BI128" s="19"/>
      <c r="BJ128" s="19"/>
      <c r="BK128" s="19"/>
      <c r="BL128" s="20"/>
      <c r="BM128" s="1"/>
      <c r="BN128" s="20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25"/>
      <c r="CB128" s="25"/>
      <c r="CC128" s="44"/>
      <c r="CD128" s="27"/>
      <c r="CE128" s="1"/>
      <c r="CF128" s="1"/>
      <c r="CG128" s="1"/>
      <c r="CH128" s="1"/>
      <c r="CI128" s="1"/>
      <c r="CJ128" s="20"/>
      <c r="CK128" s="19"/>
      <c r="CL128" s="20"/>
      <c r="CM128" s="19"/>
      <c r="CN128" s="22"/>
      <c r="CO128" s="36"/>
      <c r="CP128" s="36"/>
      <c r="CQ128" s="36"/>
      <c r="CR128" s="36"/>
      <c r="CS128" s="20"/>
      <c r="CT128" s="36"/>
      <c r="CU128" s="36"/>
      <c r="CV128" s="1"/>
      <c r="CW128" s="1"/>
      <c r="CX128" s="1"/>
      <c r="CY128" s="1"/>
      <c r="CZ128" s="1"/>
      <c r="DA128" s="1"/>
      <c r="DB128" s="3"/>
      <c r="DC128"/>
      <c r="DD128"/>
      <c r="DE128"/>
      <c r="DF128"/>
      <c r="DG128"/>
      <c r="DH128"/>
      <c r="DI128"/>
      <c r="DJ128"/>
      <c r="DK128"/>
      <c r="DL128"/>
    </row>
    <row r="129" spans="1:116" s="14" customFormat="1" x14ac:dyDescent="0.25">
      <c r="A129" s="25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5"/>
      <c r="AM129" s="1"/>
      <c r="AN129" s="1"/>
      <c r="AO129" s="1"/>
      <c r="AP129" s="1"/>
      <c r="AQ129" s="1"/>
      <c r="AR129" s="1"/>
      <c r="AS129" s="1"/>
      <c r="AT129" s="7"/>
      <c r="AU129" s="1"/>
      <c r="AV129" s="19"/>
      <c r="AW129" s="1"/>
      <c r="AX129" s="19"/>
      <c r="AY129" s="7"/>
      <c r="AZ129" s="7"/>
      <c r="BA129" s="7"/>
      <c r="BB129" s="7"/>
      <c r="BC129" s="7"/>
      <c r="BD129" s="7"/>
      <c r="BE129" s="7"/>
      <c r="BF129" s="19"/>
      <c r="BG129" s="19"/>
      <c r="BH129" s="19"/>
      <c r="BI129" s="19"/>
      <c r="BJ129" s="19"/>
      <c r="BK129" s="19"/>
      <c r="BL129" s="20"/>
      <c r="BM129" s="1"/>
      <c r="BN129" s="20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25"/>
      <c r="CB129" s="25"/>
      <c r="CC129" s="44"/>
      <c r="CD129" s="27"/>
      <c r="CE129" s="1"/>
      <c r="CF129" s="1"/>
      <c r="CG129" s="1"/>
      <c r="CH129" s="1"/>
      <c r="CI129" s="1"/>
      <c r="CJ129" s="20"/>
      <c r="CK129" s="19"/>
      <c r="CL129" s="20"/>
      <c r="CM129" s="19"/>
      <c r="CN129" s="22"/>
      <c r="CO129" s="36"/>
      <c r="CP129" s="36"/>
      <c r="CQ129" s="36"/>
      <c r="CR129" s="36"/>
      <c r="CS129" s="20"/>
      <c r="CT129" s="36"/>
      <c r="CU129" s="36"/>
      <c r="CV129" s="1"/>
      <c r="CW129" s="1"/>
      <c r="CX129" s="1"/>
      <c r="CY129" s="1"/>
      <c r="CZ129" s="1"/>
      <c r="DA129" s="1"/>
      <c r="DB129" s="3"/>
      <c r="DC129"/>
      <c r="DD129"/>
      <c r="DE129"/>
      <c r="DF129"/>
      <c r="DG129"/>
      <c r="DH129"/>
      <c r="DI129"/>
      <c r="DJ129"/>
      <c r="DK129"/>
      <c r="DL129"/>
    </row>
    <row r="130" spans="1:116" x14ac:dyDescent="0.25">
      <c r="A130" s="25"/>
      <c r="AL130" s="5"/>
      <c r="AT130" s="7"/>
      <c r="AV130" s="19"/>
      <c r="AX130" s="19"/>
      <c r="AY130" s="7"/>
      <c r="AZ130" s="7"/>
      <c r="BA130" s="7"/>
      <c r="BB130" s="7"/>
      <c r="BC130" s="7"/>
      <c r="BD130" s="7"/>
      <c r="BE130" s="7"/>
      <c r="BF130" s="19"/>
      <c r="BG130" s="19"/>
      <c r="BH130" s="19"/>
      <c r="BI130" s="19"/>
      <c r="BJ130" s="19"/>
      <c r="BK130" s="19"/>
      <c r="BP130" s="1"/>
      <c r="BT130" s="1"/>
      <c r="BU130" s="1"/>
      <c r="BV130" s="1"/>
      <c r="CA130" s="25"/>
      <c r="CB130" s="25"/>
      <c r="CC130" s="44"/>
      <c r="CJ130" s="20"/>
      <c r="CL130" s="20"/>
      <c r="CN130" s="22"/>
      <c r="CO130" s="36"/>
      <c r="CP130" s="36"/>
      <c r="CQ130" s="36"/>
      <c r="CR130" s="36"/>
      <c r="CT130" s="36"/>
      <c r="CU130" s="36"/>
      <c r="DB130" s="3"/>
      <c r="DC130"/>
    </row>
    <row r="131" spans="1:116" x14ac:dyDescent="0.25">
      <c r="A131" s="23"/>
      <c r="B131" s="10"/>
      <c r="C131" s="1" t="s">
        <v>18</v>
      </c>
      <c r="D131" s="10"/>
      <c r="E131" s="10"/>
      <c r="F131" s="10"/>
      <c r="G131" s="10"/>
      <c r="H131" s="10"/>
      <c r="I131" s="3"/>
      <c r="J131" s="1" t="s">
        <v>30</v>
      </c>
      <c r="K131" s="10"/>
      <c r="L131" s="3"/>
      <c r="M131" s="10"/>
      <c r="N131" s="10"/>
      <c r="O131" s="10"/>
      <c r="P131" s="10"/>
      <c r="Q131" s="3"/>
      <c r="R131" s="3"/>
      <c r="S131" s="3"/>
      <c r="T131" s="10"/>
      <c r="V131" s="10"/>
      <c r="W131" s="3"/>
      <c r="X131" s="3"/>
      <c r="Y131" s="3"/>
      <c r="Z131" s="1" t="s">
        <v>42</v>
      </c>
      <c r="AA131" s="3"/>
      <c r="AB131" s="3"/>
      <c r="AC131" s="3"/>
      <c r="AD131" s="3"/>
      <c r="AE131" s="3"/>
      <c r="AF131" s="3"/>
      <c r="AG131" s="1" t="s">
        <v>47</v>
      </c>
      <c r="AH131" s="3"/>
      <c r="AI131" s="4"/>
      <c r="AJ131" s="3"/>
      <c r="AK131" s="3"/>
      <c r="AL131" s="5"/>
      <c r="AM131" s="3"/>
      <c r="AN131" s="1" t="s">
        <v>58</v>
      </c>
      <c r="AO131" s="3"/>
      <c r="AP131" s="3"/>
      <c r="AQ131" s="3"/>
      <c r="AR131" s="3"/>
      <c r="AS131" s="3"/>
      <c r="AT131" s="8"/>
      <c r="AU131" s="3"/>
      <c r="AV131" s="3"/>
      <c r="AW131" s="3"/>
      <c r="AX131" s="3"/>
      <c r="AY131" s="3"/>
      <c r="AZ131" s="8"/>
      <c r="BA131" s="3"/>
      <c r="BB131" s="3"/>
      <c r="BC131" s="3"/>
      <c r="BD131" s="10"/>
      <c r="BE131" s="8"/>
      <c r="BF131" s="3"/>
      <c r="BG131" s="3"/>
      <c r="BH131" s="3"/>
      <c r="BI131" s="3"/>
      <c r="BJ131" s="3"/>
      <c r="BK131" s="3"/>
      <c r="BL131" s="5"/>
      <c r="BM131" s="8"/>
      <c r="BN131" s="5"/>
      <c r="BO131" s="10"/>
      <c r="BP131" s="10"/>
      <c r="BQ131" s="3"/>
      <c r="BR131" s="3"/>
      <c r="BS131" s="3"/>
      <c r="BT131" s="3"/>
      <c r="BU131" s="3"/>
      <c r="BV131" s="3"/>
      <c r="BW131" s="3"/>
      <c r="BX131" s="10"/>
      <c r="BY131" s="1" t="s">
        <v>109</v>
      </c>
      <c r="BZ131" s="3"/>
      <c r="CA131" s="3">
        <f>(CA130/48)</f>
        <v>0</v>
      </c>
      <c r="CB131" s="3"/>
      <c r="CC131" s="4"/>
      <c r="CD131" s="28"/>
      <c r="CE131" s="8"/>
      <c r="CF131" s="8"/>
      <c r="CG131" s="3"/>
      <c r="CH131" s="3"/>
      <c r="CI131" s="3"/>
      <c r="CJ131" s="48"/>
      <c r="CK131" s="31"/>
      <c r="CL131" s="5"/>
      <c r="CM131" s="4">
        <f>STDEV(CM81:CM128)</f>
        <v>1.2730392071059353</v>
      </c>
      <c r="CN131" s="10"/>
      <c r="CO131" s="3"/>
      <c r="CP131" s="3"/>
      <c r="CQ131" s="3"/>
      <c r="CR131" s="3"/>
      <c r="CS131" s="5"/>
      <c r="CT131" s="3"/>
      <c r="CU131" s="3"/>
      <c r="CV131" s="3"/>
      <c r="CW131" s="3"/>
      <c r="CX131" s="3"/>
      <c r="CY131" s="3"/>
      <c r="CZ131" s="3"/>
      <c r="DA131" s="3"/>
      <c r="DB131" s="3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</row>
    <row r="132" spans="1:116" x14ac:dyDescent="0.25">
      <c r="A132" s="23"/>
      <c r="B132" s="10"/>
      <c r="C132" s="1" t="s">
        <v>21</v>
      </c>
      <c r="D132" s="10"/>
      <c r="E132" s="10"/>
      <c r="F132" s="10"/>
      <c r="G132" s="10"/>
      <c r="H132" s="10"/>
      <c r="I132" s="3"/>
      <c r="J132" s="1" t="s">
        <v>31</v>
      </c>
      <c r="K132" s="10"/>
      <c r="L132" s="3"/>
      <c r="M132" s="10"/>
      <c r="N132" s="10"/>
      <c r="O132" s="10"/>
      <c r="P132" s="10"/>
      <c r="Q132" s="3"/>
      <c r="R132" s="3"/>
      <c r="S132" s="3"/>
      <c r="T132" s="10"/>
      <c r="V132" s="10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4"/>
      <c r="AJ132" s="3"/>
      <c r="AK132" s="3"/>
      <c r="AL132" s="5"/>
      <c r="AM132" s="3"/>
      <c r="AN132" s="3"/>
      <c r="AO132" s="3"/>
      <c r="AP132" s="3"/>
      <c r="AQ132" s="3"/>
      <c r="AR132" s="3"/>
      <c r="AS132" s="3"/>
      <c r="AT132" s="8"/>
      <c r="AU132" s="3"/>
      <c r="AV132" s="3"/>
      <c r="AW132" s="3"/>
      <c r="AX132" s="3"/>
      <c r="AY132" s="3"/>
      <c r="AZ132" s="8"/>
      <c r="BA132" s="3"/>
      <c r="BB132" s="3"/>
      <c r="BC132" s="3"/>
      <c r="BD132" s="10"/>
      <c r="BE132" s="8"/>
      <c r="BF132" s="3"/>
      <c r="BG132" s="3"/>
      <c r="BH132" s="3"/>
      <c r="BI132" s="3"/>
      <c r="BJ132" s="3"/>
      <c r="BK132" s="3"/>
      <c r="BL132" s="5"/>
      <c r="BM132" s="8"/>
      <c r="BN132" s="5"/>
      <c r="BO132" s="3"/>
      <c r="BP132" s="3"/>
      <c r="BQ132" s="3"/>
      <c r="BR132" s="3"/>
      <c r="BS132" s="3"/>
      <c r="BT132" s="3"/>
      <c r="BU132" s="3"/>
      <c r="BV132" s="3"/>
      <c r="BW132" s="3"/>
      <c r="BX132" s="10"/>
      <c r="BY132" s="3"/>
      <c r="BZ132" s="3"/>
      <c r="CA132" s="3" t="s">
        <v>181</v>
      </c>
      <c r="CB132" s="3"/>
      <c r="CC132" s="4"/>
      <c r="CD132" s="28"/>
      <c r="CE132" s="8"/>
      <c r="CF132" s="8"/>
      <c r="CG132" s="3"/>
      <c r="CH132" s="3"/>
      <c r="CI132" s="3"/>
      <c r="CJ132" s="14"/>
      <c r="CK132" s="31"/>
      <c r="CL132" s="5"/>
      <c r="CM132" s="34"/>
      <c r="CN132" s="10"/>
      <c r="CT132" s="3"/>
      <c r="CU132" s="3"/>
      <c r="DC132"/>
      <c r="DF132" s="10"/>
      <c r="DG132" s="10"/>
      <c r="DH132" s="10"/>
      <c r="DI132" s="10"/>
      <c r="DJ132" s="10"/>
      <c r="DK132" s="10"/>
      <c r="DL132" s="10"/>
    </row>
    <row r="133" spans="1:116" x14ac:dyDescent="0.25">
      <c r="A133"/>
      <c r="B133"/>
      <c r="D133"/>
      <c r="E133"/>
      <c r="G133"/>
      <c r="H133"/>
      <c r="K133"/>
      <c r="M133"/>
      <c r="N133"/>
      <c r="T133"/>
      <c r="V133"/>
      <c r="AI133" s="19"/>
      <c r="AL133" s="20"/>
      <c r="AU133" s="7"/>
      <c r="BE133" s="20"/>
      <c r="BM133" s="7"/>
      <c r="BO133" s="7"/>
      <c r="BP133" s="7"/>
      <c r="BT133" s="1"/>
      <c r="BU133" s="1"/>
      <c r="BV133" s="1"/>
      <c r="CJ133" s="7"/>
      <c r="CL133" s="26"/>
      <c r="CM133" s="21">
        <f>TTEST(CM2:CM58,CM81:CM128,2,2)</f>
        <v>0.32498755489940734</v>
      </c>
      <c r="CN133"/>
      <c r="DC133"/>
    </row>
    <row r="134" spans="1:116" x14ac:dyDescent="0.25">
      <c r="A134"/>
      <c r="B134"/>
      <c r="D134"/>
      <c r="E134"/>
      <c r="F134"/>
      <c r="G134"/>
      <c r="H134"/>
      <c r="K134"/>
      <c r="M134"/>
      <c r="N134"/>
      <c r="O134"/>
      <c r="P134"/>
      <c r="T134"/>
      <c r="V134"/>
      <c r="AI134" s="19"/>
      <c r="AL134" s="20"/>
      <c r="AY134" s="7"/>
      <c r="BE134" s="20"/>
      <c r="BM134" s="20"/>
      <c r="BO134" s="7"/>
      <c r="BP134" s="7"/>
      <c r="BT134" s="1"/>
      <c r="BU134" s="1"/>
      <c r="BV134" s="1"/>
      <c r="CG134" s="7"/>
      <c r="CH134" s="7"/>
      <c r="CI134" s="7"/>
      <c r="CL134" s="17"/>
      <c r="CM134" s="33"/>
      <c r="CN134"/>
      <c r="CO134" s="3"/>
      <c r="CP134" s="3"/>
      <c r="CQ134" s="3"/>
      <c r="CR134" s="3"/>
      <c r="CS134" s="5"/>
      <c r="DC134"/>
    </row>
    <row r="135" spans="1:116" x14ac:dyDescent="0.25">
      <c r="A135"/>
      <c r="B135"/>
      <c r="C135"/>
      <c r="D135"/>
      <c r="E135"/>
      <c r="F135"/>
      <c r="G135"/>
      <c r="H135"/>
      <c r="K135"/>
      <c r="M135"/>
      <c r="N135"/>
      <c r="O135"/>
      <c r="P135"/>
      <c r="Q135"/>
      <c r="R135"/>
      <c r="T135"/>
      <c r="V135"/>
      <c r="W135"/>
      <c r="AL135" s="19"/>
      <c r="AO135" s="20"/>
      <c r="AR135" s="21"/>
      <c r="AW135" s="7"/>
      <c r="AX135" s="7"/>
      <c r="BF135" s="7"/>
      <c r="BP135" s="1"/>
      <c r="BR135" s="20"/>
      <c r="BS135" s="20"/>
      <c r="CM135" s="33"/>
      <c r="CN135" s="10"/>
      <c r="DC135"/>
    </row>
    <row r="136" spans="1:116" x14ac:dyDescent="0.25">
      <c r="A136"/>
      <c r="B136"/>
      <c r="C136"/>
      <c r="D136"/>
      <c r="E136"/>
      <c r="F136"/>
      <c r="G136"/>
      <c r="H136"/>
      <c r="K136"/>
      <c r="L136"/>
      <c r="M136"/>
      <c r="N136"/>
      <c r="O136"/>
      <c r="P136"/>
      <c r="Q136"/>
      <c r="R136"/>
      <c r="S136"/>
      <c r="T136"/>
      <c r="V136"/>
      <c r="W136"/>
      <c r="AM136" s="19"/>
      <c r="AS136" s="21"/>
      <c r="BC136" s="7"/>
      <c r="BP136" s="1"/>
      <c r="BQ136" s="20"/>
      <c r="BR136" s="20"/>
      <c r="BS136" s="7"/>
      <c r="BV136" s="1"/>
      <c r="CM136" s="34"/>
      <c r="CN136" s="10"/>
      <c r="CO136" s="3"/>
      <c r="CP136" s="3"/>
      <c r="CQ136" s="3"/>
      <c r="CR136" s="3"/>
      <c r="CS136" s="5"/>
      <c r="CV136" s="5"/>
      <c r="CW136" s="3"/>
      <c r="CX136" s="3"/>
      <c r="CY136" s="3"/>
      <c r="CZ136" s="3"/>
      <c r="DA136" s="3"/>
      <c r="DB136" s="3"/>
      <c r="DC136" s="10"/>
      <c r="DD136" s="10"/>
      <c r="DE136" s="10"/>
    </row>
    <row r="137" spans="1:116" s="10" customFormat="1" x14ac:dyDescent="0.25">
      <c r="A137" s="23"/>
      <c r="I137" s="3"/>
      <c r="J137" s="3"/>
      <c r="U137" s="1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4"/>
      <c r="AN137" s="3"/>
      <c r="AO137" s="3"/>
      <c r="AP137" s="3"/>
      <c r="AQ137" s="3"/>
      <c r="AR137" s="3"/>
      <c r="AS137" s="6"/>
      <c r="AT137" s="3"/>
      <c r="AU137" s="3"/>
      <c r="AV137" s="3"/>
      <c r="AW137" s="3"/>
      <c r="AX137" s="3"/>
      <c r="AY137" s="3"/>
      <c r="AZ137" s="3"/>
      <c r="BD137" s="8"/>
      <c r="BE137" s="3"/>
      <c r="BF137" s="3"/>
      <c r="BG137" s="3"/>
      <c r="BH137" s="3"/>
      <c r="BI137" s="3"/>
      <c r="BJ137" s="3"/>
      <c r="BK137" s="3"/>
      <c r="BL137" s="5"/>
      <c r="BM137" s="3"/>
      <c r="BN137" s="5"/>
      <c r="BO137" s="3"/>
      <c r="BP137" s="3"/>
      <c r="BQ137" s="3"/>
      <c r="BR137" s="5"/>
      <c r="BS137" s="5"/>
      <c r="BT137" s="7"/>
      <c r="BU137" s="8"/>
      <c r="BV137" s="8"/>
      <c r="BW137" s="3"/>
      <c r="BX137" s="3"/>
      <c r="BY137" s="3"/>
      <c r="BZ137" s="3"/>
      <c r="CA137" s="3"/>
      <c r="CB137" s="3"/>
      <c r="CC137" s="4"/>
      <c r="CD137" s="28"/>
      <c r="CE137" s="3"/>
      <c r="CF137" s="3"/>
      <c r="CG137" s="3"/>
      <c r="CH137" s="3"/>
      <c r="CI137" s="3"/>
      <c r="CJ137" s="3"/>
      <c r="CK137" s="4"/>
      <c r="CL137" s="3"/>
      <c r="CM137" s="34"/>
      <c r="CO137" s="5"/>
      <c r="CP137" s="5"/>
      <c r="CQ137" s="5"/>
      <c r="CR137" s="5"/>
      <c r="CS137" s="5"/>
      <c r="CT137" s="5"/>
      <c r="CU137" s="5"/>
      <c r="CV137" s="3"/>
      <c r="CW137" s="3"/>
      <c r="CX137" s="3"/>
      <c r="CY137" s="3"/>
      <c r="CZ137" s="3"/>
      <c r="DA137" s="3"/>
      <c r="DB137" s="3"/>
    </row>
    <row r="138" spans="1:116" s="10" customFormat="1" x14ac:dyDescent="0.25">
      <c r="A138" s="23"/>
      <c r="I138" s="3"/>
      <c r="J138" s="3"/>
      <c r="P138" s="14"/>
      <c r="U138" s="1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/>
      <c r="AI138" s="3"/>
      <c r="AJ138" s="3"/>
      <c r="AK138" s="3"/>
      <c r="AL138" s="3"/>
      <c r="AM138" s="3"/>
      <c r="AN138" s="4"/>
      <c r="AO138" s="3"/>
      <c r="AP138" s="5"/>
      <c r="AQ138" s="3"/>
      <c r="AR138" s="3"/>
      <c r="AS138" s="3"/>
      <c r="AT138" s="6"/>
      <c r="AU138" s="3"/>
      <c r="AV138" s="3"/>
      <c r="AW138" s="3"/>
      <c r="AX138" s="3"/>
      <c r="AY138" s="3"/>
      <c r="AZ138" s="3"/>
      <c r="BA138" s="3"/>
      <c r="BB138" s="3"/>
      <c r="BC138" s="8"/>
      <c r="BD138" s="3"/>
      <c r="BE138" s="3"/>
      <c r="BF138" s="3"/>
      <c r="BG138" s="3"/>
      <c r="BH138" s="3"/>
      <c r="BI138" s="3"/>
      <c r="BJ138" s="3"/>
      <c r="BK138" s="3"/>
      <c r="BL138" s="5"/>
      <c r="BM138" s="3"/>
      <c r="BN138" s="5"/>
      <c r="BO138" s="3"/>
      <c r="BP138" s="3"/>
      <c r="BQ138" s="5"/>
      <c r="BR138" s="7"/>
      <c r="BS138" s="8"/>
      <c r="BT138" s="8"/>
      <c r="BU138" s="3"/>
      <c r="BV138" s="3"/>
      <c r="BW138" s="3"/>
      <c r="BX138" s="3"/>
      <c r="BY138" s="3"/>
      <c r="BZ138" s="3"/>
      <c r="CA138" s="3"/>
      <c r="CB138" s="3"/>
      <c r="CC138" s="4"/>
      <c r="CD138" s="28"/>
      <c r="CE138" s="3"/>
      <c r="CF138" s="3"/>
      <c r="CG138" s="3"/>
      <c r="CH138" s="3"/>
      <c r="CI138" s="3"/>
      <c r="CJ138" s="3"/>
      <c r="CK138" s="4"/>
      <c r="CL138" s="3"/>
      <c r="CM138" s="34"/>
      <c r="CN138" s="24"/>
      <c r="CO138" s="1"/>
      <c r="CP138" s="1"/>
      <c r="CQ138" s="1"/>
      <c r="CR138" s="1"/>
      <c r="CS138" s="20"/>
      <c r="CT138" s="3"/>
      <c r="CU138" s="3"/>
      <c r="CV138" s="1"/>
      <c r="CW138" s="1"/>
      <c r="CX138" s="1"/>
      <c r="CY138" s="1"/>
      <c r="CZ138" s="1"/>
      <c r="DA138" s="1"/>
      <c r="DB138" s="1"/>
      <c r="DC138"/>
      <c r="DD138"/>
      <c r="DE138"/>
    </row>
    <row r="139" spans="1:11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L139" s="22"/>
      <c r="BM139"/>
      <c r="BN139" s="22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 s="33"/>
      <c r="CD139" s="30"/>
      <c r="CE139"/>
      <c r="CF139"/>
      <c r="CG139"/>
      <c r="CH139"/>
      <c r="CI139"/>
      <c r="CL139"/>
      <c r="CM139" s="33"/>
      <c r="CN139"/>
      <c r="DC139"/>
    </row>
    <row r="140" spans="1:11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L140" s="22"/>
      <c r="BM140"/>
      <c r="BN140" s="22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 s="33"/>
      <c r="CD140" s="30"/>
      <c r="CE140"/>
      <c r="CF140"/>
      <c r="CG140"/>
      <c r="CH140"/>
      <c r="CI140"/>
      <c r="CL140"/>
      <c r="CM140" s="33"/>
      <c r="CN140"/>
      <c r="DD140" s="1"/>
      <c r="DE140" s="1"/>
    </row>
    <row r="141" spans="1:116" x14ac:dyDescent="0.25">
      <c r="BP141" s="1"/>
      <c r="BT141" s="1"/>
      <c r="BU141" s="1"/>
      <c r="BV141" s="1"/>
      <c r="BW141" s="19"/>
      <c r="BZ141" s="7"/>
      <c r="DD141" s="1"/>
      <c r="DE141" s="1"/>
      <c r="DF141" s="1"/>
      <c r="DG141" s="1"/>
      <c r="DH141" s="1"/>
      <c r="DI141" s="1"/>
    </row>
    <row r="142" spans="1:116" x14ac:dyDescent="0.25">
      <c r="BP142" s="1"/>
      <c r="BT142" s="1"/>
      <c r="BU142" s="1"/>
      <c r="BV142" s="1"/>
      <c r="BY142" s="19"/>
      <c r="CA142" s="7"/>
      <c r="CB142" s="7"/>
      <c r="DD142" s="1"/>
      <c r="DE142" s="1"/>
      <c r="DF142" s="1"/>
      <c r="DG142" s="1"/>
      <c r="DH142" s="1"/>
      <c r="DI142" s="1"/>
      <c r="DJ142" s="1"/>
      <c r="DK142" s="1"/>
      <c r="DL142" s="1"/>
    </row>
    <row r="143" spans="1:116" x14ac:dyDescent="0.25">
      <c r="BP143" s="1"/>
      <c r="BT143" s="1"/>
      <c r="BU143" s="1"/>
      <c r="BV143" s="1"/>
      <c r="BY143" s="19"/>
      <c r="CA143" s="7"/>
      <c r="CB143" s="7"/>
      <c r="DD143" s="1"/>
      <c r="DE143" s="1"/>
      <c r="DF143" s="1"/>
      <c r="DG143" s="1"/>
      <c r="DH143" s="1"/>
      <c r="DI143" s="1"/>
      <c r="DJ143" s="1"/>
      <c r="DK143" s="1"/>
      <c r="DL143" s="1"/>
    </row>
    <row r="144" spans="1:116" x14ac:dyDescent="0.25">
      <c r="BP144" s="1"/>
      <c r="BT144" s="1"/>
      <c r="BU144" s="1"/>
      <c r="BV144" s="1"/>
      <c r="BY144" s="19"/>
      <c r="CA144" s="7"/>
      <c r="CB144" s="7"/>
      <c r="DD144" s="1"/>
      <c r="DE144" s="1"/>
      <c r="DF144" s="1"/>
      <c r="DG144" s="1"/>
      <c r="DH144" s="1"/>
      <c r="DI144" s="1"/>
      <c r="DJ144" s="1"/>
      <c r="DK144" s="1"/>
      <c r="DL144" s="1"/>
    </row>
    <row r="145" spans="68:77" x14ac:dyDescent="0.25">
      <c r="BP145" s="1"/>
      <c r="BS145" s="19"/>
      <c r="BT145" s="1"/>
      <c r="BU145" s="1"/>
      <c r="BV145" s="1"/>
      <c r="BX145" s="7"/>
      <c r="BY145" s="7"/>
    </row>
  </sheetData>
  <sortState xmlns:xlrd2="http://schemas.microsoft.com/office/spreadsheetml/2017/richdata2" ref="A2:DL145">
    <sortCondition ref="CJ2:CJ14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B12C1-16E5-4DE9-8AE0-B1E4ADDA4F57}">
  <dimension ref="A1:DL145"/>
  <sheetViews>
    <sheetView topLeftCell="CI1" workbookViewId="0">
      <pane ySplit="660" topLeftCell="A28" activePane="bottomLeft"/>
      <selection activeCell="DC119" sqref="DC119"/>
      <selection pane="bottomLeft" activeCell="CL125" sqref="CL125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89" width="39.140625" style="19" customWidth="1"/>
    <col min="90" max="90" width="37" style="1" customWidth="1"/>
    <col min="91" max="91" width="30.42578125" style="19" customWidth="1"/>
    <col min="92" max="92" width="11.85546875" style="1" customWidth="1"/>
    <col min="93" max="96" width="19.28515625" style="1" customWidth="1"/>
    <col min="97" max="97" width="19.28515625" style="20" customWidth="1"/>
    <col min="98" max="98" width="26.85546875" style="1" customWidth="1"/>
    <col min="99" max="99" width="35.140625" style="1" customWidth="1"/>
    <col min="100" max="100" width="20.140625" style="1" customWidth="1"/>
    <col min="101" max="101" width="30.140625" style="1" customWidth="1"/>
    <col min="102" max="106" width="22.42578125" style="1" customWidth="1"/>
    <col min="107" max="107" width="73.7109375" style="1" customWidth="1"/>
  </cols>
  <sheetData>
    <row r="1" spans="1:116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20" t="s">
        <v>71</v>
      </c>
      <c r="CM1" s="19" t="s">
        <v>123</v>
      </c>
      <c r="CN1" s="22"/>
      <c r="CO1" s="1" t="s">
        <v>124</v>
      </c>
      <c r="CP1" s="1" t="s">
        <v>152</v>
      </c>
      <c r="CQ1" s="1" t="s">
        <v>125</v>
      </c>
      <c r="CR1" s="1" t="s">
        <v>151</v>
      </c>
      <c r="CS1" s="20" t="s">
        <v>125</v>
      </c>
      <c r="CT1" s="1" t="s">
        <v>127</v>
      </c>
      <c r="CU1" s="1" t="s">
        <v>138</v>
      </c>
      <c r="CV1" s="1" t="s">
        <v>125</v>
      </c>
      <c r="CW1" s="1" t="s">
        <v>131</v>
      </c>
      <c r="CX1" s="1" t="s">
        <v>126</v>
      </c>
      <c r="CY1" s="1" t="s">
        <v>125</v>
      </c>
      <c r="CZ1" s="1" t="s">
        <v>158</v>
      </c>
      <c r="DA1" s="1" t="s">
        <v>125</v>
      </c>
      <c r="DB1" s="1" t="s">
        <v>160</v>
      </c>
      <c r="DC1" s="1" t="s">
        <v>128</v>
      </c>
    </row>
    <row r="2" spans="1:116" x14ac:dyDescent="0.25">
      <c r="A2" s="2">
        <v>2007</v>
      </c>
      <c r="B2" s="3">
        <v>41</v>
      </c>
      <c r="C2" s="3">
        <v>1</v>
      </c>
      <c r="D2" s="3">
        <v>0</v>
      </c>
      <c r="E2" s="3">
        <v>0</v>
      </c>
      <c r="F2" s="3">
        <v>1</v>
      </c>
      <c r="G2" s="3">
        <v>1</v>
      </c>
      <c r="H2" s="1">
        <v>0</v>
      </c>
      <c r="I2" s="3">
        <v>1</v>
      </c>
      <c r="J2" s="3">
        <v>1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36.799999999999997</v>
      </c>
      <c r="AI2" s="4">
        <v>2.38</v>
      </c>
      <c r="AJ2" s="3">
        <v>131</v>
      </c>
      <c r="AK2" s="3">
        <v>74</v>
      </c>
      <c r="AL2" s="5">
        <f t="shared" ref="AL2:AL41" si="0">(AJ2+2*AK2)/3</f>
        <v>93</v>
      </c>
      <c r="AM2" s="3">
        <v>97</v>
      </c>
      <c r="AN2" s="3">
        <v>1</v>
      </c>
      <c r="AO2" s="3">
        <v>3</v>
      </c>
      <c r="AP2" s="3">
        <v>35</v>
      </c>
      <c r="AQ2" s="3">
        <v>13</v>
      </c>
      <c r="AR2" s="3">
        <v>20</v>
      </c>
      <c r="AS2" s="3">
        <f t="shared" ref="AS2:AS68" si="1">(AP2-AQ2)</f>
        <v>22</v>
      </c>
      <c r="AT2" s="7">
        <f t="shared" ref="AT2:AT68" si="2">(AS2/AO2)</f>
        <v>7.333333333333333</v>
      </c>
      <c r="AU2" s="3">
        <v>13</v>
      </c>
      <c r="AV2" s="4">
        <v>9.2343999999999991</v>
      </c>
      <c r="AW2" s="3">
        <v>3.88</v>
      </c>
      <c r="AX2" s="19">
        <f t="shared" ref="AX2:AX41" si="3">(AL2*AW2/451)</f>
        <v>0.80008869179600883</v>
      </c>
      <c r="AY2" s="7">
        <f t="shared" ref="AY2:AY68" si="4">((AR2-AU2)/AV2)</f>
        <v>0.75803517283201949</v>
      </c>
      <c r="AZ2" s="7">
        <f t="shared" ref="AZ2:AZ68" si="5">((AR2-AU2)*80/AW2)</f>
        <v>144.32989690721649</v>
      </c>
      <c r="BA2" s="7">
        <f t="shared" ref="BA2:BA41" si="6">((AL2-AO2)*80/AW2)</f>
        <v>1855.6701030927836</v>
      </c>
      <c r="BB2" s="7">
        <f t="shared" ref="BB2:BB68" si="7">(AV2/AM2*1000)</f>
        <v>95.199999999999989</v>
      </c>
      <c r="BC2" s="7">
        <f t="shared" ref="BC2:BC68" si="8">(AW2*1000/AM2)</f>
        <v>40</v>
      </c>
      <c r="BD2" s="7">
        <f t="shared" ref="BD2:BD41" si="9">(BC2*(AL2-AU2)*0.0136)</f>
        <v>43.519999999999996</v>
      </c>
      <c r="BE2" s="7">
        <f t="shared" ref="BE2:BE68" si="10">(BC2*(AR2-AO2)*0.0136)</f>
        <v>9.2479999999999993</v>
      </c>
      <c r="BF2" s="19"/>
      <c r="BG2" s="19">
        <f t="shared" ref="BG2:BG68" si="11">(AR2/BB2)</f>
        <v>0.21008403361344541</v>
      </c>
      <c r="BH2" s="19">
        <f t="shared" ref="BH2:BH68" si="12">(AP2/BB2)</f>
        <v>0.36764705882352944</v>
      </c>
      <c r="BI2" s="19">
        <f t="shared" ref="BI2:BI68" si="13">(BB2/AS2)</f>
        <v>4.3272727272727272</v>
      </c>
      <c r="BJ2" s="19">
        <f t="shared" ref="BJ2:BJ68" si="14">(AO2/AU2)</f>
        <v>0.23076923076923078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>
        <v>67.5</v>
      </c>
      <c r="BT2" s="3">
        <v>4.9000000000000004</v>
      </c>
      <c r="BU2" s="3">
        <v>3.8</v>
      </c>
      <c r="BV2" s="3">
        <v>1.1000000000000001</v>
      </c>
      <c r="BW2" s="3">
        <v>5.2</v>
      </c>
      <c r="BX2" s="10"/>
      <c r="BY2" s="3">
        <v>1</v>
      </c>
      <c r="BZ2" s="3">
        <v>1</v>
      </c>
      <c r="CA2" s="3">
        <v>142</v>
      </c>
      <c r="CB2" s="3">
        <v>28</v>
      </c>
      <c r="CC2" s="4">
        <v>2</v>
      </c>
      <c r="CD2" s="28">
        <v>45</v>
      </c>
      <c r="CE2" s="8"/>
      <c r="CF2" s="8"/>
      <c r="CG2" s="3">
        <v>50</v>
      </c>
      <c r="CH2" s="3">
        <v>0</v>
      </c>
      <c r="CI2" s="3">
        <v>1</v>
      </c>
      <c r="CJ2" s="12">
        <v>332.38636363636363</v>
      </c>
      <c r="CK2" s="19">
        <f t="shared" ref="CK2:CK68" si="15">LN(CJ2)</f>
        <v>5.8062980381817964</v>
      </c>
      <c r="CL2" s="5">
        <v>1337.2336203378434</v>
      </c>
      <c r="CM2" s="19">
        <f t="shared" ref="CM2:CM37" si="16">LN(CL2)</f>
        <v>7.1983582965704747</v>
      </c>
      <c r="CN2" s="10"/>
      <c r="CO2" s="41">
        <v>40245</v>
      </c>
      <c r="CP2" s="41"/>
      <c r="CQ2" s="41"/>
      <c r="CR2" s="41"/>
      <c r="CT2" s="36">
        <v>44272</v>
      </c>
      <c r="CU2" s="36">
        <v>43723</v>
      </c>
      <c r="CV2" s="1">
        <f t="shared" ref="CV2:CV68" si="17">(CU2-CO2)</f>
        <v>3478</v>
      </c>
      <c r="CW2" s="3">
        <v>0</v>
      </c>
      <c r="CX2" s="3"/>
      <c r="CY2" s="3"/>
      <c r="CZ2" s="3">
        <v>0</v>
      </c>
      <c r="DA2" s="3">
        <v>3478</v>
      </c>
      <c r="DB2" s="3">
        <v>0</v>
      </c>
      <c r="DC2" s="3"/>
      <c r="DD2" s="10"/>
      <c r="DE2" s="10"/>
      <c r="DF2" s="10"/>
      <c r="DG2" s="10"/>
      <c r="DH2" s="10"/>
      <c r="DI2" s="10"/>
      <c r="DJ2" s="10"/>
      <c r="DK2" s="10"/>
      <c r="DL2" s="10"/>
    </row>
    <row r="3" spans="1:116" x14ac:dyDescent="0.25">
      <c r="A3" s="2">
        <v>2049</v>
      </c>
      <c r="B3" s="3">
        <v>65</v>
      </c>
      <c r="C3" s="3">
        <v>1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3</v>
      </c>
      <c r="K3" s="3">
        <v>1</v>
      </c>
      <c r="L3" s="3">
        <v>1</v>
      </c>
      <c r="M3" s="3"/>
      <c r="N3" s="3">
        <v>0</v>
      </c>
      <c r="O3" s="3">
        <v>0</v>
      </c>
      <c r="P3" s="3">
        <v>0</v>
      </c>
      <c r="Q3" s="3"/>
      <c r="R3" s="3">
        <v>1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1</v>
      </c>
      <c r="AB3" s="3">
        <v>1</v>
      </c>
      <c r="AC3" s="3">
        <v>1</v>
      </c>
      <c r="AD3" s="3">
        <v>0</v>
      </c>
      <c r="AE3" s="3">
        <v>1</v>
      </c>
      <c r="AF3" s="3">
        <v>0</v>
      </c>
      <c r="AG3" s="3">
        <v>2</v>
      </c>
      <c r="AH3" s="3">
        <v>27.5</v>
      </c>
      <c r="AI3" s="4">
        <v>1.99</v>
      </c>
      <c r="AJ3" s="3">
        <v>140</v>
      </c>
      <c r="AK3" s="3">
        <v>79</v>
      </c>
      <c r="AL3" s="5">
        <f t="shared" si="0"/>
        <v>99.333333333333329</v>
      </c>
      <c r="AM3" s="3">
        <v>105</v>
      </c>
      <c r="AN3" s="3">
        <v>1</v>
      </c>
      <c r="AO3" s="3">
        <v>4</v>
      </c>
      <c r="AP3" s="3">
        <v>38</v>
      </c>
      <c r="AQ3" s="3">
        <v>18</v>
      </c>
      <c r="AR3" s="3">
        <v>25</v>
      </c>
      <c r="AS3" s="1">
        <f t="shared" si="1"/>
        <v>20</v>
      </c>
      <c r="AT3" s="7">
        <f t="shared" si="2"/>
        <v>5</v>
      </c>
      <c r="AU3" s="3">
        <v>17</v>
      </c>
      <c r="AV3" s="4">
        <v>5.7709999999999999</v>
      </c>
      <c r="AW3" s="3">
        <v>2.9</v>
      </c>
      <c r="AX3" s="19">
        <f t="shared" si="3"/>
        <v>0.63872875092387282</v>
      </c>
      <c r="AY3" s="7">
        <f t="shared" si="4"/>
        <v>1.3862415525905389</v>
      </c>
      <c r="AZ3" s="7">
        <f t="shared" si="5"/>
        <v>220.68965517241381</v>
      </c>
      <c r="BA3" s="7">
        <f t="shared" si="6"/>
        <v>2629.8850574712642</v>
      </c>
      <c r="BB3" s="7">
        <f t="shared" si="7"/>
        <v>54.961904761904762</v>
      </c>
      <c r="BC3" s="7">
        <f t="shared" si="8"/>
        <v>27.61904761904762</v>
      </c>
      <c r="BD3" s="7">
        <f t="shared" si="9"/>
        <v>30.925968253968254</v>
      </c>
      <c r="BE3" s="7">
        <f t="shared" si="10"/>
        <v>7.8879999999999999</v>
      </c>
      <c r="BF3" s="19"/>
      <c r="BG3" s="19">
        <f t="shared" si="11"/>
        <v>0.4548605094437706</v>
      </c>
      <c r="BH3" s="19">
        <f t="shared" si="12"/>
        <v>0.69138797435453125</v>
      </c>
      <c r="BI3" s="19">
        <f t="shared" si="13"/>
        <v>2.7480952380952379</v>
      </c>
      <c r="BJ3" s="19">
        <f t="shared" si="14"/>
        <v>0.23529411764705882</v>
      </c>
      <c r="BK3" s="19"/>
      <c r="BL3" s="5">
        <v>0</v>
      </c>
      <c r="BM3" s="5"/>
      <c r="BN3" s="5"/>
      <c r="BO3" s="5"/>
      <c r="BP3" s="5"/>
      <c r="BQ3" s="3">
        <v>1</v>
      </c>
      <c r="BR3" s="3">
        <v>0</v>
      </c>
      <c r="BS3" s="3">
        <v>35</v>
      </c>
      <c r="BT3" s="3">
        <v>4.9000000000000004</v>
      </c>
      <c r="BU3" s="3">
        <v>3.9</v>
      </c>
      <c r="BV3" s="3">
        <v>1.2</v>
      </c>
      <c r="BW3" s="3">
        <v>3.5</v>
      </c>
      <c r="BX3" s="10"/>
      <c r="BY3" s="3">
        <v>0</v>
      </c>
      <c r="BZ3" s="3">
        <v>0</v>
      </c>
      <c r="CA3" s="3">
        <v>141</v>
      </c>
      <c r="CB3" s="3">
        <v>82</v>
      </c>
      <c r="CC3" s="4">
        <v>2.8</v>
      </c>
      <c r="CD3" s="28">
        <v>28</v>
      </c>
      <c r="CE3" s="8"/>
      <c r="CF3" s="8"/>
      <c r="CG3" s="3">
        <v>178</v>
      </c>
      <c r="CH3" s="3">
        <v>0</v>
      </c>
      <c r="CI3" s="3">
        <v>1</v>
      </c>
      <c r="CJ3" s="12">
        <v>340</v>
      </c>
      <c r="CK3" s="19">
        <f t="shared" si="15"/>
        <v>5.8289456176102075</v>
      </c>
      <c r="CL3" s="5">
        <v>894.7261584805243</v>
      </c>
      <c r="CM3" s="19">
        <f t="shared" si="16"/>
        <v>6.7965177032788571</v>
      </c>
      <c r="CN3" s="10"/>
      <c r="CO3" s="36">
        <v>40472</v>
      </c>
      <c r="CP3" s="10"/>
      <c r="CQ3" s="10"/>
      <c r="CR3" s="36"/>
      <c r="CT3" s="36">
        <v>44272</v>
      </c>
      <c r="CU3" s="36">
        <v>42115</v>
      </c>
      <c r="CV3" s="1">
        <f t="shared" si="17"/>
        <v>1643</v>
      </c>
      <c r="CW3" s="3">
        <v>1</v>
      </c>
      <c r="CX3" s="36">
        <v>42115</v>
      </c>
      <c r="CY3" s="20">
        <f>(CX3-CO3)</f>
        <v>1643</v>
      </c>
      <c r="CZ3" s="20">
        <v>1</v>
      </c>
      <c r="DA3" s="20">
        <v>1643</v>
      </c>
      <c r="DB3" s="3">
        <v>0</v>
      </c>
      <c r="DC3" t="s">
        <v>148</v>
      </c>
      <c r="DD3" s="10"/>
      <c r="DE3" s="10"/>
      <c r="DF3" s="10"/>
      <c r="DG3" s="10"/>
      <c r="DH3" s="10"/>
      <c r="DI3" s="10"/>
      <c r="DJ3" s="10"/>
      <c r="DK3" s="10"/>
      <c r="DL3" s="10"/>
    </row>
    <row r="4" spans="1:116" x14ac:dyDescent="0.25">
      <c r="A4" s="2">
        <v>2008</v>
      </c>
      <c r="B4" s="3">
        <v>65</v>
      </c>
      <c r="C4" s="3">
        <v>0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1</v>
      </c>
      <c r="J4" s="3">
        <v>2</v>
      </c>
      <c r="K4" s="3">
        <v>1</v>
      </c>
      <c r="L4" s="3">
        <v>0</v>
      </c>
      <c r="M4" s="3"/>
      <c r="N4" s="3">
        <v>0</v>
      </c>
      <c r="O4" s="3">
        <v>0</v>
      </c>
      <c r="P4" s="3">
        <v>1</v>
      </c>
      <c r="Q4" s="3">
        <v>1</v>
      </c>
      <c r="R4" s="3">
        <v>0</v>
      </c>
      <c r="S4" s="3">
        <v>0</v>
      </c>
      <c r="T4" s="3">
        <v>1</v>
      </c>
      <c r="U4" s="3">
        <v>0</v>
      </c>
      <c r="V4" s="3">
        <v>0</v>
      </c>
      <c r="W4" s="3">
        <v>1</v>
      </c>
      <c r="X4" s="3">
        <v>0</v>
      </c>
      <c r="Y4" s="3">
        <v>1</v>
      </c>
      <c r="Z4" s="3">
        <v>1</v>
      </c>
      <c r="AA4" s="3">
        <v>0</v>
      </c>
      <c r="AB4" s="3">
        <v>0</v>
      </c>
      <c r="AC4" s="3">
        <v>1</v>
      </c>
      <c r="AD4" s="3">
        <v>0</v>
      </c>
      <c r="AE4" s="3">
        <v>1</v>
      </c>
      <c r="AF4" s="3">
        <v>0</v>
      </c>
      <c r="AG4" s="3">
        <v>0</v>
      </c>
      <c r="AH4" s="3">
        <v>28</v>
      </c>
      <c r="AI4" s="4">
        <v>2.15</v>
      </c>
      <c r="AJ4" s="3">
        <v>98</v>
      </c>
      <c r="AK4" s="3">
        <v>76</v>
      </c>
      <c r="AL4" s="5">
        <f t="shared" si="0"/>
        <v>83.333333333333329</v>
      </c>
      <c r="AM4" s="3">
        <v>78</v>
      </c>
      <c r="AN4" s="3">
        <v>3</v>
      </c>
      <c r="AO4" s="3">
        <v>6</v>
      </c>
      <c r="AP4" s="3">
        <v>27</v>
      </c>
      <c r="AQ4" s="3">
        <v>10</v>
      </c>
      <c r="AR4" s="3">
        <v>17</v>
      </c>
      <c r="AS4" s="3">
        <f t="shared" si="1"/>
        <v>17</v>
      </c>
      <c r="AT4" s="7">
        <f t="shared" si="2"/>
        <v>2.8333333333333335</v>
      </c>
      <c r="AU4" s="3">
        <v>9</v>
      </c>
      <c r="AV4" s="4">
        <v>3.0314999999999999</v>
      </c>
      <c r="AW4" s="3">
        <v>1.41</v>
      </c>
      <c r="AX4" s="19">
        <f t="shared" si="3"/>
        <v>0.26053215077605318</v>
      </c>
      <c r="AY4" s="7">
        <f t="shared" si="4"/>
        <v>2.6389576117433613</v>
      </c>
      <c r="AZ4" s="7">
        <f t="shared" si="5"/>
        <v>453.90070921985819</v>
      </c>
      <c r="BA4" s="7">
        <f t="shared" si="6"/>
        <v>4387.706855791962</v>
      </c>
      <c r="BB4" s="7">
        <f t="shared" si="7"/>
        <v>38.865384615384613</v>
      </c>
      <c r="BC4" s="7">
        <f t="shared" si="8"/>
        <v>18.076923076923077</v>
      </c>
      <c r="BD4" s="7">
        <f t="shared" si="9"/>
        <v>18.274564102564099</v>
      </c>
      <c r="BE4" s="7">
        <f t="shared" si="10"/>
        <v>2.7043076923076921</v>
      </c>
      <c r="BF4" s="19"/>
      <c r="BG4" s="19">
        <f t="shared" si="11"/>
        <v>0.43740722414646216</v>
      </c>
      <c r="BH4" s="19">
        <f t="shared" si="12"/>
        <v>0.69470559129143994</v>
      </c>
      <c r="BI4" s="19">
        <f t="shared" si="13"/>
        <v>2.2861990950226243</v>
      </c>
      <c r="BJ4" s="19">
        <f t="shared" si="14"/>
        <v>0.66666666666666663</v>
      </c>
      <c r="BK4" s="19"/>
      <c r="BL4" s="5">
        <v>0</v>
      </c>
      <c r="BM4" s="5"/>
      <c r="BN4" s="5"/>
      <c r="BO4" s="5"/>
      <c r="BP4" s="5"/>
      <c r="BQ4" s="3">
        <v>1</v>
      </c>
      <c r="BR4" s="3">
        <v>0</v>
      </c>
      <c r="BS4" s="3"/>
      <c r="BT4" s="3"/>
      <c r="BU4" s="3"/>
      <c r="BV4" s="3"/>
      <c r="BW4" s="3">
        <v>4.2</v>
      </c>
      <c r="BX4" s="10"/>
      <c r="BY4" s="3">
        <v>1</v>
      </c>
      <c r="BZ4" s="3">
        <v>0</v>
      </c>
      <c r="CA4" s="3">
        <v>139</v>
      </c>
      <c r="CB4" s="3">
        <v>20</v>
      </c>
      <c r="CC4" s="4">
        <v>1.1000000000000001</v>
      </c>
      <c r="CD4" s="28">
        <v>87</v>
      </c>
      <c r="CE4" s="8"/>
      <c r="CF4" s="8"/>
      <c r="CG4" s="3">
        <v>1679</v>
      </c>
      <c r="CH4" s="3">
        <v>1</v>
      </c>
      <c r="CI4" s="3">
        <v>2</v>
      </c>
      <c r="CJ4" s="12">
        <v>472.17391304347825</v>
      </c>
      <c r="CK4" s="19">
        <f t="shared" si="15"/>
        <v>6.1573473775587768</v>
      </c>
      <c r="CL4" s="5">
        <v>2463.0543542197324</v>
      </c>
      <c r="CM4" s="19">
        <f t="shared" si="16"/>
        <v>7.8091574661757504</v>
      </c>
      <c r="CN4" s="10"/>
      <c r="CO4" s="41">
        <v>40246</v>
      </c>
      <c r="CP4" s="41"/>
      <c r="CQ4" s="41"/>
      <c r="CR4" s="41"/>
      <c r="CT4" s="36">
        <v>44272</v>
      </c>
      <c r="CU4" s="36">
        <v>44239</v>
      </c>
      <c r="CV4" s="1">
        <f t="shared" si="17"/>
        <v>3993</v>
      </c>
      <c r="CW4" s="3">
        <v>0</v>
      </c>
      <c r="CX4" s="3"/>
      <c r="CY4" s="3"/>
      <c r="CZ4" s="3">
        <v>0</v>
      </c>
      <c r="DA4" s="3">
        <v>3993</v>
      </c>
      <c r="DB4" s="3">
        <v>0</v>
      </c>
      <c r="DC4" s="3"/>
      <c r="DD4" s="10"/>
      <c r="DE4" s="10"/>
      <c r="DF4" s="10"/>
      <c r="DG4" s="10"/>
      <c r="DH4" s="10"/>
      <c r="DI4" s="10"/>
      <c r="DJ4" s="10"/>
      <c r="DK4" s="10"/>
      <c r="DL4" s="10"/>
    </row>
    <row r="5" spans="1:116" x14ac:dyDescent="0.25">
      <c r="A5" s="25">
        <v>1119</v>
      </c>
      <c r="B5" s="1">
        <v>58</v>
      </c>
      <c r="C5" s="1">
        <v>0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3</v>
      </c>
      <c r="K5" s="1">
        <v>1</v>
      </c>
      <c r="L5" s="1">
        <v>1</v>
      </c>
      <c r="M5" s="1">
        <v>1</v>
      </c>
      <c r="N5" s="1">
        <v>1</v>
      </c>
      <c r="O5" s="1">
        <v>0</v>
      </c>
      <c r="P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38</v>
      </c>
      <c r="AI5" s="1">
        <v>2.04</v>
      </c>
      <c r="AJ5" s="1">
        <v>141</v>
      </c>
      <c r="AK5" s="1">
        <v>74</v>
      </c>
      <c r="AL5" s="5">
        <f t="shared" si="0"/>
        <v>96.333333333333329</v>
      </c>
      <c r="AM5" s="1">
        <v>85</v>
      </c>
      <c r="AN5" s="1">
        <v>1</v>
      </c>
      <c r="AO5" s="1">
        <v>5</v>
      </c>
      <c r="AP5" s="1">
        <v>20</v>
      </c>
      <c r="AQ5" s="1">
        <v>7</v>
      </c>
      <c r="AR5" s="1">
        <v>14</v>
      </c>
      <c r="AS5" s="1">
        <f t="shared" si="1"/>
        <v>13</v>
      </c>
      <c r="AT5" s="7">
        <f t="shared" si="2"/>
        <v>2.6</v>
      </c>
      <c r="AU5" s="1">
        <v>10</v>
      </c>
      <c r="AV5" s="19">
        <v>5.47</v>
      </c>
      <c r="AW5" s="1">
        <v>2.68</v>
      </c>
      <c r="AX5" s="19">
        <f t="shared" si="3"/>
        <v>0.5724464153732447</v>
      </c>
      <c r="AY5" s="7">
        <f t="shared" si="4"/>
        <v>0.73126142595978061</v>
      </c>
      <c r="AZ5" s="7">
        <f t="shared" si="5"/>
        <v>119.40298507462686</v>
      </c>
      <c r="BA5" s="7">
        <f t="shared" si="6"/>
        <v>2726.3681592039798</v>
      </c>
      <c r="BB5" s="7">
        <f t="shared" si="7"/>
        <v>64.35294117647058</v>
      </c>
      <c r="BC5" s="7">
        <f t="shared" si="8"/>
        <v>31.529411764705884</v>
      </c>
      <c r="BD5" s="7">
        <f t="shared" si="9"/>
        <v>37.019733333333328</v>
      </c>
      <c r="BE5" s="7">
        <f t="shared" si="10"/>
        <v>3.8591999999999995</v>
      </c>
      <c r="BF5" s="19">
        <v>2.1910420475319929</v>
      </c>
      <c r="BG5" s="19">
        <f t="shared" si="11"/>
        <v>0.21755027422303477</v>
      </c>
      <c r="BH5" s="19">
        <f t="shared" si="12"/>
        <v>0.31078610603290679</v>
      </c>
      <c r="BI5" s="19">
        <f t="shared" si="13"/>
        <v>4.9502262443438907</v>
      </c>
      <c r="BJ5" s="19">
        <f t="shared" si="14"/>
        <v>0.5</v>
      </c>
      <c r="BK5" s="19"/>
      <c r="BL5" s="20">
        <v>1</v>
      </c>
      <c r="BM5" s="1">
        <v>12</v>
      </c>
      <c r="BP5" s="1"/>
      <c r="BQ5" s="1">
        <v>1</v>
      </c>
      <c r="BR5" s="1">
        <v>0</v>
      </c>
      <c r="BS5" s="1">
        <v>66</v>
      </c>
      <c r="BT5" s="1">
        <v>4.3</v>
      </c>
      <c r="BU5" s="1">
        <v>2.8</v>
      </c>
      <c r="BV5" s="1">
        <v>0.44</v>
      </c>
      <c r="BX5" s="1">
        <v>15</v>
      </c>
      <c r="BY5" s="1">
        <v>0</v>
      </c>
      <c r="BZ5" s="1">
        <v>1</v>
      </c>
      <c r="CA5" s="25">
        <v>139</v>
      </c>
      <c r="CB5" s="25">
        <v>30</v>
      </c>
      <c r="CC5" s="44">
        <v>1.19</v>
      </c>
      <c r="CD5" s="27">
        <v>50</v>
      </c>
      <c r="CE5" s="1">
        <v>20</v>
      </c>
      <c r="CF5" s="1">
        <v>0</v>
      </c>
      <c r="CI5" s="1">
        <v>1</v>
      </c>
      <c r="CJ5" s="20">
        <v>508.3518795</v>
      </c>
      <c r="CK5" s="19">
        <f t="shared" si="15"/>
        <v>6.2311738839701629</v>
      </c>
      <c r="CL5" s="20">
        <v>899.50075409999999</v>
      </c>
      <c r="CM5" s="19">
        <f t="shared" si="16"/>
        <v>6.8018398917448781</v>
      </c>
      <c r="CN5" s="22"/>
      <c r="CO5" s="36">
        <v>43585</v>
      </c>
      <c r="CP5" s="36"/>
      <c r="CQ5" s="36"/>
      <c r="CR5" s="36"/>
      <c r="CT5" s="36">
        <v>44274</v>
      </c>
      <c r="CU5" s="36">
        <v>44274</v>
      </c>
      <c r="CV5" s="1">
        <f t="shared" si="17"/>
        <v>689</v>
      </c>
      <c r="CW5" s="1">
        <v>0</v>
      </c>
      <c r="CZ5" s="1">
        <v>0</v>
      </c>
      <c r="DA5" s="1">
        <v>689</v>
      </c>
      <c r="DB5" s="3">
        <v>0</v>
      </c>
      <c r="DC5"/>
    </row>
    <row r="6" spans="1:116" x14ac:dyDescent="0.25">
      <c r="A6" s="25">
        <v>1158</v>
      </c>
      <c r="B6" s="1">
        <v>61</v>
      </c>
      <c r="C6" s="1">
        <v>0</v>
      </c>
      <c r="D6" s="1">
        <v>0</v>
      </c>
      <c r="E6" s="1">
        <v>0</v>
      </c>
      <c r="F6" s="1">
        <v>2</v>
      </c>
      <c r="H6" s="1">
        <v>0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1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38.700000000000003</v>
      </c>
      <c r="AI6" s="1">
        <v>2.35</v>
      </c>
      <c r="AJ6" s="1">
        <v>128</v>
      </c>
      <c r="AK6" s="1">
        <v>88</v>
      </c>
      <c r="AL6" s="5">
        <f t="shared" si="0"/>
        <v>101.33333333333333</v>
      </c>
      <c r="AM6" s="1">
        <v>93</v>
      </c>
      <c r="AN6" s="1">
        <v>3</v>
      </c>
      <c r="AO6" s="1">
        <v>7</v>
      </c>
      <c r="AP6" s="1">
        <v>45</v>
      </c>
      <c r="AQ6" s="1">
        <v>19</v>
      </c>
      <c r="AR6" s="1">
        <v>30</v>
      </c>
      <c r="AS6" s="1">
        <f t="shared" si="1"/>
        <v>26</v>
      </c>
      <c r="AT6" s="7">
        <f t="shared" si="2"/>
        <v>3.7142857142857144</v>
      </c>
      <c r="AU6" s="1">
        <v>18</v>
      </c>
      <c r="AV6" s="19">
        <v>6.75</v>
      </c>
      <c r="AW6" s="1">
        <v>2.87</v>
      </c>
      <c r="AX6" s="19">
        <f t="shared" si="3"/>
        <v>0.64484848484848478</v>
      </c>
      <c r="AY6" s="7">
        <f t="shared" si="4"/>
        <v>1.7777777777777777</v>
      </c>
      <c r="AZ6" s="7">
        <f t="shared" si="5"/>
        <v>334.49477351916374</v>
      </c>
      <c r="BA6" s="7">
        <f t="shared" si="6"/>
        <v>2629.5005807200928</v>
      </c>
      <c r="BB6" s="7">
        <f t="shared" si="7"/>
        <v>72.580645161290334</v>
      </c>
      <c r="BC6" s="7">
        <f t="shared" si="8"/>
        <v>30.86021505376344</v>
      </c>
      <c r="BD6" s="7">
        <f t="shared" si="9"/>
        <v>34.97491039426523</v>
      </c>
      <c r="BE6" s="7">
        <f t="shared" si="10"/>
        <v>9.6530752688172026</v>
      </c>
      <c r="BF6" s="19">
        <v>1.7635555555555553</v>
      </c>
      <c r="BG6" s="19">
        <f t="shared" si="11"/>
        <v>0.41333333333333327</v>
      </c>
      <c r="BH6" s="19">
        <f t="shared" si="12"/>
        <v>0.61999999999999988</v>
      </c>
      <c r="BI6" s="19">
        <f t="shared" si="13"/>
        <v>2.7915632754342434</v>
      </c>
      <c r="BJ6" s="19">
        <f t="shared" si="14"/>
        <v>0.3888888888888889</v>
      </c>
      <c r="BK6" s="19"/>
      <c r="BL6" s="20">
        <v>1</v>
      </c>
      <c r="BM6" s="1">
        <v>13</v>
      </c>
      <c r="BO6" s="1">
        <v>1</v>
      </c>
      <c r="BP6" s="1">
        <v>0</v>
      </c>
      <c r="BQ6" s="1">
        <v>1</v>
      </c>
      <c r="BR6" s="1">
        <v>0</v>
      </c>
      <c r="BS6" s="1">
        <v>55</v>
      </c>
      <c r="BT6" s="1"/>
      <c r="BU6" s="1"/>
      <c r="BV6" s="1"/>
      <c r="BX6" s="1">
        <v>43.8</v>
      </c>
      <c r="BY6" s="1">
        <v>1</v>
      </c>
      <c r="CA6" s="25">
        <v>137</v>
      </c>
      <c r="CB6" s="25">
        <v>19</v>
      </c>
      <c r="CC6" s="44">
        <v>1.2</v>
      </c>
      <c r="CD6" s="27">
        <v>90</v>
      </c>
      <c r="CJ6" s="20">
        <v>537.90439760000004</v>
      </c>
      <c r="CK6" s="19">
        <f t="shared" si="15"/>
        <v>6.2876808447430825</v>
      </c>
      <c r="CL6" s="20">
        <v>1319.47444</v>
      </c>
      <c r="CM6" s="19">
        <f t="shared" si="16"/>
        <v>7.1849887847819049</v>
      </c>
      <c r="CN6" s="22"/>
      <c r="CO6" s="36">
        <v>43662</v>
      </c>
      <c r="CP6" s="36"/>
      <c r="CQ6" s="36"/>
      <c r="CR6" s="36"/>
      <c r="CT6" s="36">
        <v>44217</v>
      </c>
      <c r="CU6" s="37">
        <v>44217</v>
      </c>
      <c r="CV6" s="1">
        <f t="shared" si="17"/>
        <v>555</v>
      </c>
      <c r="CW6" s="1">
        <v>0</v>
      </c>
      <c r="CZ6" s="1">
        <v>0</v>
      </c>
      <c r="DA6" s="1">
        <v>555</v>
      </c>
      <c r="DB6" s="3">
        <v>0</v>
      </c>
      <c r="DC6" t="s">
        <v>132</v>
      </c>
    </row>
    <row r="7" spans="1:116" x14ac:dyDescent="0.25">
      <c r="A7" s="2">
        <v>2009</v>
      </c>
      <c r="B7" s="3">
        <v>35</v>
      </c>
      <c r="C7" s="3">
        <v>0</v>
      </c>
      <c r="D7" s="3">
        <v>1</v>
      </c>
      <c r="E7" s="3">
        <v>1</v>
      </c>
      <c r="F7" s="3">
        <v>1</v>
      </c>
      <c r="G7" s="3">
        <v>1</v>
      </c>
      <c r="H7" s="1">
        <v>0</v>
      </c>
      <c r="I7" s="3">
        <v>1</v>
      </c>
      <c r="J7" s="3">
        <v>2</v>
      </c>
      <c r="K7" s="3">
        <v>0</v>
      </c>
      <c r="L7" s="3">
        <v>1</v>
      </c>
      <c r="M7" s="3"/>
      <c r="N7" s="3">
        <v>0</v>
      </c>
      <c r="O7" s="3">
        <v>0</v>
      </c>
      <c r="P7" s="3">
        <v>0</v>
      </c>
      <c r="Q7" s="3"/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1</v>
      </c>
      <c r="AC7" s="3">
        <v>0</v>
      </c>
      <c r="AD7" s="3">
        <v>0</v>
      </c>
      <c r="AE7" s="3">
        <v>1</v>
      </c>
      <c r="AF7" s="3">
        <v>0</v>
      </c>
      <c r="AG7" s="3">
        <v>0</v>
      </c>
      <c r="AH7" s="3">
        <v>22</v>
      </c>
      <c r="AI7" s="4">
        <v>1.7</v>
      </c>
      <c r="AJ7" s="3">
        <v>136</v>
      </c>
      <c r="AK7" s="3">
        <v>88</v>
      </c>
      <c r="AL7" s="5">
        <f t="shared" si="0"/>
        <v>104</v>
      </c>
      <c r="AM7" s="3">
        <v>101</v>
      </c>
      <c r="AN7" s="3">
        <v>1</v>
      </c>
      <c r="AO7" s="3">
        <v>7</v>
      </c>
      <c r="AP7" s="3">
        <v>22</v>
      </c>
      <c r="AQ7" s="3">
        <v>8</v>
      </c>
      <c r="AR7" s="3">
        <v>16</v>
      </c>
      <c r="AS7" s="3">
        <f t="shared" si="1"/>
        <v>14</v>
      </c>
      <c r="AT7" s="7">
        <f t="shared" si="2"/>
        <v>2</v>
      </c>
      <c r="AU7" s="3">
        <v>10</v>
      </c>
      <c r="AV7" s="4">
        <v>4.5049999999999999</v>
      </c>
      <c r="AW7" s="3">
        <v>2.65</v>
      </c>
      <c r="AX7" s="19">
        <f t="shared" si="3"/>
        <v>0.61108647450110853</v>
      </c>
      <c r="AY7" s="7">
        <f t="shared" si="4"/>
        <v>1.3318534961154274</v>
      </c>
      <c r="AZ7" s="7">
        <f t="shared" si="5"/>
        <v>181.13207547169813</v>
      </c>
      <c r="BA7" s="7">
        <f t="shared" si="6"/>
        <v>2928.3018867924529</v>
      </c>
      <c r="BB7" s="7">
        <f t="shared" si="7"/>
        <v>44.603960396039604</v>
      </c>
      <c r="BC7" s="7">
        <f t="shared" si="8"/>
        <v>26.237623762376238</v>
      </c>
      <c r="BD7" s="7">
        <f t="shared" si="9"/>
        <v>33.542178217821778</v>
      </c>
      <c r="BE7" s="7">
        <f t="shared" si="10"/>
        <v>3.2114851485148512</v>
      </c>
      <c r="BF7" s="19"/>
      <c r="BG7" s="19">
        <f t="shared" si="11"/>
        <v>0.35871254162042177</v>
      </c>
      <c r="BH7" s="19">
        <f t="shared" si="12"/>
        <v>0.4932297447280799</v>
      </c>
      <c r="BI7" s="19">
        <f t="shared" si="13"/>
        <v>3.185997171145686</v>
      </c>
      <c r="BJ7" s="19">
        <f t="shared" si="14"/>
        <v>0.7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40</v>
      </c>
      <c r="BT7" s="3">
        <v>4.5</v>
      </c>
      <c r="BU7" s="3">
        <v>3</v>
      </c>
      <c r="BV7" s="3">
        <v>1.1000000000000001</v>
      </c>
      <c r="BW7" s="3"/>
      <c r="BX7" s="10"/>
      <c r="BY7" s="3">
        <v>1</v>
      </c>
      <c r="BZ7" s="3">
        <v>1</v>
      </c>
      <c r="CA7" s="3">
        <v>142</v>
      </c>
      <c r="CB7" s="3">
        <v>19</v>
      </c>
      <c r="CC7" s="4">
        <v>1.1000000000000001</v>
      </c>
      <c r="CD7" s="28">
        <v>56</v>
      </c>
      <c r="CE7" s="8"/>
      <c r="CF7" s="8"/>
      <c r="CG7" s="3">
        <v>442</v>
      </c>
      <c r="CH7" s="3">
        <v>0</v>
      </c>
      <c r="CI7" s="3">
        <v>1</v>
      </c>
      <c r="CJ7" s="12">
        <v>541.4860681114551</v>
      </c>
      <c r="CK7" s="19">
        <f t="shared" si="15"/>
        <v>6.2943173377840367</v>
      </c>
      <c r="CL7" s="5">
        <v>927.15472476583966</v>
      </c>
      <c r="CM7" s="19">
        <f t="shared" si="16"/>
        <v>6.8321204607705885</v>
      </c>
      <c r="CN7" s="10"/>
      <c r="CO7" s="41">
        <v>40252</v>
      </c>
      <c r="CP7" s="41"/>
      <c r="CQ7" s="41"/>
      <c r="CR7" s="41"/>
      <c r="CT7" s="36">
        <v>44272</v>
      </c>
      <c r="CU7" s="36">
        <v>44260</v>
      </c>
      <c r="CV7" s="1">
        <f t="shared" si="17"/>
        <v>4008</v>
      </c>
      <c r="CW7" s="3">
        <v>0</v>
      </c>
      <c r="CX7" s="3"/>
      <c r="CY7" s="3"/>
      <c r="CZ7" s="3">
        <v>0</v>
      </c>
      <c r="DA7" s="3">
        <v>4008</v>
      </c>
      <c r="DB7" s="3">
        <v>0</v>
      </c>
      <c r="DC7" s="3"/>
      <c r="DD7" s="10"/>
      <c r="DE7" s="10"/>
      <c r="DF7" s="10"/>
      <c r="DG7" s="10"/>
      <c r="DH7" s="10"/>
      <c r="DI7" s="10"/>
      <c r="DJ7" s="10"/>
      <c r="DK7" s="10"/>
      <c r="DL7" s="10"/>
    </row>
    <row r="8" spans="1:116" x14ac:dyDescent="0.25">
      <c r="A8" s="25">
        <v>1032</v>
      </c>
      <c r="B8" s="1">
        <v>85</v>
      </c>
      <c r="C8" s="1">
        <v>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1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1</v>
      </c>
      <c r="AD8" s="1">
        <v>1</v>
      </c>
      <c r="AE8" s="1">
        <v>1</v>
      </c>
      <c r="AF8" s="1">
        <v>0</v>
      </c>
      <c r="AG8" s="1">
        <v>0</v>
      </c>
      <c r="AH8" s="1">
        <v>26.2</v>
      </c>
      <c r="AI8" s="1">
        <v>1.86</v>
      </c>
      <c r="AJ8" s="1">
        <v>150</v>
      </c>
      <c r="AK8" s="1">
        <v>81</v>
      </c>
      <c r="AL8" s="5">
        <f t="shared" si="0"/>
        <v>104</v>
      </c>
      <c r="AM8" s="1">
        <v>75</v>
      </c>
      <c r="AN8" s="1">
        <v>1</v>
      </c>
      <c r="AO8" s="1">
        <v>5</v>
      </c>
      <c r="AP8" s="1">
        <v>47</v>
      </c>
      <c r="AQ8" s="1">
        <v>4</v>
      </c>
      <c r="AR8" s="1">
        <v>25</v>
      </c>
      <c r="AS8" s="1">
        <f t="shared" si="1"/>
        <v>43</v>
      </c>
      <c r="AT8" s="7">
        <f t="shared" si="2"/>
        <v>8.6</v>
      </c>
      <c r="AU8" s="1">
        <v>5</v>
      </c>
      <c r="AV8" s="19">
        <v>5.97</v>
      </c>
      <c r="AW8" s="1">
        <v>3.21</v>
      </c>
      <c r="AX8" s="19">
        <f t="shared" si="3"/>
        <v>0.74022172949002207</v>
      </c>
      <c r="AY8" s="7">
        <f t="shared" si="4"/>
        <v>3.3500837520938025</v>
      </c>
      <c r="AZ8" s="7">
        <f t="shared" si="5"/>
        <v>498.44236760124613</v>
      </c>
      <c r="BA8" s="7">
        <f t="shared" si="6"/>
        <v>2467.2897196261683</v>
      </c>
      <c r="BB8" s="7">
        <f t="shared" si="7"/>
        <v>79.599999999999994</v>
      </c>
      <c r="BC8" s="7">
        <f t="shared" si="8"/>
        <v>42.8</v>
      </c>
      <c r="BD8" s="7">
        <f t="shared" si="9"/>
        <v>57.625919999999994</v>
      </c>
      <c r="BE8" s="7">
        <f t="shared" si="10"/>
        <v>11.641599999999999</v>
      </c>
      <c r="BF8" s="19"/>
      <c r="BG8" s="19">
        <f t="shared" si="11"/>
        <v>0.314070351758794</v>
      </c>
      <c r="BH8" s="19">
        <f t="shared" si="12"/>
        <v>0.59045226130653272</v>
      </c>
      <c r="BI8" s="19">
        <f t="shared" si="13"/>
        <v>1.8511627906976742</v>
      </c>
      <c r="BJ8" s="19">
        <f t="shared" si="14"/>
        <v>1</v>
      </c>
      <c r="BK8" s="19"/>
      <c r="BL8" s="20">
        <v>1</v>
      </c>
      <c r="BO8" s="1">
        <v>3</v>
      </c>
      <c r="BP8" s="1">
        <v>0</v>
      </c>
      <c r="BQ8" s="1">
        <v>1</v>
      </c>
      <c r="BR8" s="1">
        <v>0</v>
      </c>
      <c r="BS8" s="1">
        <v>70</v>
      </c>
      <c r="BT8" s="1">
        <v>4.5999999999999996</v>
      </c>
      <c r="BU8" s="1">
        <v>1.6</v>
      </c>
      <c r="BV8" s="1">
        <v>0.46</v>
      </c>
      <c r="BX8" s="1">
        <v>38</v>
      </c>
      <c r="BY8" s="1">
        <v>1</v>
      </c>
      <c r="BZ8" s="1">
        <v>1</v>
      </c>
      <c r="CA8" s="25">
        <v>138</v>
      </c>
      <c r="CB8" s="25">
        <v>35</v>
      </c>
      <c r="CC8" s="44">
        <v>1.78</v>
      </c>
      <c r="CD8" s="27">
        <v>34</v>
      </c>
      <c r="CE8" s="1">
        <v>724</v>
      </c>
      <c r="CF8" s="1">
        <v>1</v>
      </c>
      <c r="CI8" s="1">
        <v>2</v>
      </c>
      <c r="CJ8" s="20">
        <v>541.53700000000003</v>
      </c>
      <c r="CK8" s="19">
        <f t="shared" si="15"/>
        <v>6.2944113928232728</v>
      </c>
      <c r="CL8" s="20">
        <v>3221.5210000000002</v>
      </c>
      <c r="CM8" s="19">
        <f t="shared" si="16"/>
        <v>8.0776088872599185</v>
      </c>
      <c r="CN8" s="22"/>
      <c r="CO8" s="36">
        <v>43236</v>
      </c>
      <c r="CP8" s="36"/>
      <c r="CQ8" s="36"/>
      <c r="CR8" s="36"/>
      <c r="CT8" s="36">
        <v>44274</v>
      </c>
      <c r="CU8" s="36">
        <v>44255</v>
      </c>
      <c r="CV8" s="1">
        <f t="shared" si="17"/>
        <v>1019</v>
      </c>
      <c r="CW8" s="1">
        <v>0</v>
      </c>
      <c r="CZ8" s="1">
        <v>0</v>
      </c>
      <c r="DA8" s="1">
        <v>1019</v>
      </c>
      <c r="DB8" s="3">
        <v>0</v>
      </c>
      <c r="DC8"/>
    </row>
    <row r="9" spans="1:116" x14ac:dyDescent="0.25">
      <c r="A9" s="2">
        <v>2032</v>
      </c>
      <c r="B9" s="3">
        <v>52</v>
      </c>
      <c r="C9" s="3">
        <v>1</v>
      </c>
      <c r="D9" s="3">
        <v>0</v>
      </c>
      <c r="E9" s="3">
        <v>1</v>
      </c>
      <c r="F9" s="3">
        <v>1</v>
      </c>
      <c r="G9" s="3">
        <v>1</v>
      </c>
      <c r="H9" s="1">
        <v>0</v>
      </c>
      <c r="I9" s="3">
        <v>0</v>
      </c>
      <c r="J9" s="3">
        <v>3</v>
      </c>
      <c r="K9" s="3">
        <v>1</v>
      </c>
      <c r="L9" s="3">
        <v>1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2</v>
      </c>
      <c r="AA9" s="3">
        <v>1</v>
      </c>
      <c r="AB9" s="3">
        <v>1</v>
      </c>
      <c r="AC9" s="3">
        <v>0</v>
      </c>
      <c r="AD9" s="3">
        <v>0</v>
      </c>
      <c r="AE9" s="3">
        <v>0</v>
      </c>
      <c r="AF9" s="3">
        <v>0</v>
      </c>
      <c r="AG9" s="3">
        <v>2</v>
      </c>
      <c r="AH9" s="9">
        <v>24.5</v>
      </c>
      <c r="AI9" s="11">
        <v>1.9</v>
      </c>
      <c r="AJ9" s="3">
        <v>110</v>
      </c>
      <c r="AK9" s="3">
        <v>83</v>
      </c>
      <c r="AL9" s="5">
        <f t="shared" si="0"/>
        <v>92</v>
      </c>
      <c r="AM9" s="3">
        <v>84</v>
      </c>
      <c r="AN9" s="3">
        <v>1</v>
      </c>
      <c r="AO9" s="9">
        <v>8</v>
      </c>
      <c r="AP9" s="3">
        <v>41</v>
      </c>
      <c r="AQ9" s="3">
        <v>23</v>
      </c>
      <c r="AR9" s="9">
        <v>28</v>
      </c>
      <c r="AS9" s="1">
        <f t="shared" si="1"/>
        <v>18</v>
      </c>
      <c r="AT9" s="7">
        <f t="shared" si="2"/>
        <v>2.25</v>
      </c>
      <c r="AU9" s="9">
        <v>23</v>
      </c>
      <c r="AV9" s="4">
        <v>3.8569999999999993</v>
      </c>
      <c r="AW9" s="3">
        <v>2.0299999999999998</v>
      </c>
      <c r="AX9" s="19">
        <f t="shared" si="3"/>
        <v>0.41410199556541016</v>
      </c>
      <c r="AY9" s="7">
        <f t="shared" si="4"/>
        <v>1.2963443090484834</v>
      </c>
      <c r="AZ9" s="7">
        <f t="shared" si="5"/>
        <v>197.04433497536948</v>
      </c>
      <c r="BA9" s="7">
        <f t="shared" si="6"/>
        <v>3310.3448275862074</v>
      </c>
      <c r="BB9" s="7">
        <f t="shared" si="7"/>
        <v>45.916666666666664</v>
      </c>
      <c r="BC9" s="7">
        <f t="shared" si="8"/>
        <v>24.166666666666664</v>
      </c>
      <c r="BD9" s="7">
        <f t="shared" si="9"/>
        <v>22.677999999999997</v>
      </c>
      <c r="BE9" s="7">
        <f t="shared" si="10"/>
        <v>6.5733333333333324</v>
      </c>
      <c r="BF9" s="19"/>
      <c r="BG9" s="19">
        <f t="shared" si="11"/>
        <v>0.60980036297640661</v>
      </c>
      <c r="BH9" s="19">
        <f t="shared" si="12"/>
        <v>0.89292196007259528</v>
      </c>
      <c r="BI9" s="19">
        <f t="shared" si="13"/>
        <v>2.5509259259259256</v>
      </c>
      <c r="BJ9" s="19">
        <f t="shared" si="14"/>
        <v>0.34782608695652173</v>
      </c>
      <c r="BK9" s="19"/>
      <c r="BL9" s="5">
        <v>0</v>
      </c>
      <c r="BM9" s="5"/>
      <c r="BN9" s="5"/>
      <c r="BO9" s="5"/>
      <c r="BP9" s="5"/>
      <c r="BQ9" s="9">
        <v>1</v>
      </c>
      <c r="BR9" s="9">
        <v>0</v>
      </c>
      <c r="BS9" s="3">
        <v>17.5</v>
      </c>
      <c r="BT9" s="3"/>
      <c r="BU9" s="3"/>
      <c r="BV9" s="3"/>
      <c r="BW9" s="3"/>
      <c r="BX9" s="10"/>
      <c r="BY9" s="3">
        <v>1</v>
      </c>
      <c r="BZ9" s="3"/>
      <c r="CA9" s="5">
        <v>139</v>
      </c>
      <c r="CB9" s="5">
        <v>13</v>
      </c>
      <c r="CC9" s="4">
        <v>1</v>
      </c>
      <c r="CD9" s="28">
        <v>90</v>
      </c>
      <c r="CE9" s="8"/>
      <c r="CF9" s="8"/>
      <c r="CG9" s="3">
        <v>770</v>
      </c>
      <c r="CH9" s="3">
        <v>1</v>
      </c>
      <c r="CI9" s="3">
        <v>2</v>
      </c>
      <c r="CJ9" s="12">
        <v>545.69892473118284</v>
      </c>
      <c r="CK9" s="19">
        <f t="shared" si="15"/>
        <v>6.3020674037507778</v>
      </c>
      <c r="CL9" s="5">
        <v>852.07614837044071</v>
      </c>
      <c r="CM9" s="19">
        <f t="shared" si="16"/>
        <v>6.7476758988571612</v>
      </c>
      <c r="CN9" s="10"/>
      <c r="CO9" s="41">
        <v>40374</v>
      </c>
      <c r="CP9" s="41"/>
      <c r="CQ9" s="41"/>
      <c r="CR9" s="41"/>
      <c r="CT9" s="36">
        <v>44272</v>
      </c>
      <c r="CU9" s="36">
        <v>42398</v>
      </c>
      <c r="CV9" s="1">
        <f t="shared" si="17"/>
        <v>2024</v>
      </c>
      <c r="CW9" s="3">
        <v>0</v>
      </c>
      <c r="CX9" s="3"/>
      <c r="CY9" s="20"/>
      <c r="CZ9" s="20">
        <v>0</v>
      </c>
      <c r="DA9" s="20">
        <v>2024</v>
      </c>
      <c r="DB9" s="3">
        <v>0</v>
      </c>
      <c r="DC9" s="3"/>
      <c r="DD9" s="10"/>
      <c r="DE9" s="10"/>
      <c r="DF9" s="10"/>
      <c r="DG9" s="10"/>
      <c r="DH9" s="10"/>
      <c r="DI9" s="10"/>
      <c r="DJ9" s="10"/>
      <c r="DK9" s="10"/>
      <c r="DL9" s="10"/>
    </row>
    <row r="10" spans="1:116" x14ac:dyDescent="0.25">
      <c r="A10" s="25">
        <v>1069</v>
      </c>
      <c r="B10" s="1">
        <v>61</v>
      </c>
      <c r="C10" s="1">
        <v>0</v>
      </c>
      <c r="D10" s="1">
        <v>0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3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>
        <v>0</v>
      </c>
      <c r="R10" s="1">
        <v>0</v>
      </c>
      <c r="S10" s="1">
        <v>0</v>
      </c>
      <c r="T10" s="1">
        <v>1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1</v>
      </c>
      <c r="AB10" s="1">
        <v>1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47.88</v>
      </c>
      <c r="AI10" s="1">
        <v>2.4700000000000002</v>
      </c>
      <c r="AJ10" s="1">
        <v>130</v>
      </c>
      <c r="AK10" s="1">
        <v>82</v>
      </c>
      <c r="AL10" s="5">
        <f t="shared" si="0"/>
        <v>98</v>
      </c>
      <c r="AM10" s="1">
        <v>104</v>
      </c>
      <c r="AN10" s="1">
        <v>1</v>
      </c>
      <c r="AO10" s="1">
        <v>16</v>
      </c>
      <c r="AP10" s="1">
        <v>48</v>
      </c>
      <c r="AQ10" s="1">
        <v>24</v>
      </c>
      <c r="AR10" s="1">
        <v>37</v>
      </c>
      <c r="AS10" s="1">
        <f t="shared" si="1"/>
        <v>24</v>
      </c>
      <c r="AT10" s="7">
        <f t="shared" si="2"/>
        <v>1.5</v>
      </c>
      <c r="AU10" s="1">
        <v>22</v>
      </c>
      <c r="AV10" s="19">
        <v>6.46</v>
      </c>
      <c r="AW10" s="1">
        <v>2.61</v>
      </c>
      <c r="AX10" s="19">
        <f t="shared" si="3"/>
        <v>0.56713968957871397</v>
      </c>
      <c r="AY10" s="7">
        <f t="shared" si="4"/>
        <v>2.321981424148607</v>
      </c>
      <c r="AZ10" s="7">
        <f t="shared" si="5"/>
        <v>459.77011494252878</v>
      </c>
      <c r="BA10" s="7">
        <f t="shared" si="6"/>
        <v>2513.4099616858239</v>
      </c>
      <c r="BB10" s="7">
        <f t="shared" si="7"/>
        <v>62.115384615384613</v>
      </c>
      <c r="BC10" s="7">
        <f t="shared" si="8"/>
        <v>25.096153846153847</v>
      </c>
      <c r="BD10" s="7">
        <f t="shared" si="9"/>
        <v>25.939384615384615</v>
      </c>
      <c r="BE10" s="7">
        <f t="shared" si="10"/>
        <v>7.1674615384615388</v>
      </c>
      <c r="BF10" s="19">
        <v>2.2699690402476782</v>
      </c>
      <c r="BG10" s="19">
        <f t="shared" si="11"/>
        <v>0.59566563467492262</v>
      </c>
      <c r="BH10" s="19">
        <f t="shared" si="12"/>
        <v>0.77275541795665637</v>
      </c>
      <c r="BI10" s="19">
        <f t="shared" si="13"/>
        <v>2.5881410256410255</v>
      </c>
      <c r="BJ10" s="19">
        <f t="shared" si="14"/>
        <v>0.72727272727272729</v>
      </c>
      <c r="BK10" s="19"/>
      <c r="BL10" s="20">
        <v>1</v>
      </c>
      <c r="BM10" s="1">
        <v>18</v>
      </c>
      <c r="BO10" s="1">
        <v>0</v>
      </c>
      <c r="BP10" s="1">
        <v>0</v>
      </c>
      <c r="BQ10" s="1">
        <v>1</v>
      </c>
      <c r="BR10" s="1">
        <v>0</v>
      </c>
      <c r="BS10" s="1">
        <v>60</v>
      </c>
      <c r="BT10" s="1">
        <v>4.9000000000000004</v>
      </c>
      <c r="BU10" s="1">
        <v>3</v>
      </c>
      <c r="BV10" s="1">
        <v>0.48</v>
      </c>
      <c r="BW10" s="1">
        <v>4.7</v>
      </c>
      <c r="BX10" s="1">
        <v>27</v>
      </c>
      <c r="BY10" s="1">
        <v>0</v>
      </c>
      <c r="BZ10" s="1">
        <v>1</v>
      </c>
      <c r="CA10" s="25">
        <v>138</v>
      </c>
      <c r="CB10" s="25">
        <v>17</v>
      </c>
      <c r="CC10" s="44">
        <v>0.79</v>
      </c>
      <c r="CD10" s="27">
        <v>90</v>
      </c>
      <c r="CE10" s="1">
        <v>61</v>
      </c>
      <c r="CF10" s="1">
        <v>0</v>
      </c>
      <c r="CI10" s="1">
        <v>1</v>
      </c>
      <c r="CJ10" s="20">
        <v>678.26408739999999</v>
      </c>
      <c r="CK10" s="19">
        <f t="shared" si="15"/>
        <v>6.5195367215408142</v>
      </c>
      <c r="CL10" s="20">
        <v>1079.3661910000001</v>
      </c>
      <c r="CM10" s="19">
        <f t="shared" si="16"/>
        <v>6.9841292876632393</v>
      </c>
      <c r="CN10" s="22"/>
      <c r="CO10" s="36">
        <v>43419</v>
      </c>
      <c r="CP10" s="36"/>
      <c r="CQ10" s="36"/>
      <c r="CR10" s="36"/>
      <c r="CT10" s="36">
        <v>44274</v>
      </c>
      <c r="CU10" s="36">
        <v>44246</v>
      </c>
      <c r="CV10" s="1">
        <f t="shared" si="17"/>
        <v>827</v>
      </c>
      <c r="CW10" s="1">
        <v>0</v>
      </c>
      <c r="CZ10" s="1">
        <v>0</v>
      </c>
      <c r="DA10" s="1">
        <v>827</v>
      </c>
      <c r="DB10" s="3">
        <v>0</v>
      </c>
      <c r="DC10"/>
    </row>
    <row r="11" spans="1:116" x14ac:dyDescent="0.25">
      <c r="A11" s="25">
        <v>1072</v>
      </c>
      <c r="B11" s="1">
        <v>53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2</v>
      </c>
      <c r="J11" s="1">
        <v>2</v>
      </c>
      <c r="K11" s="1">
        <v>1</v>
      </c>
      <c r="L11" s="1">
        <v>0</v>
      </c>
      <c r="M11" s="1">
        <v>1</v>
      </c>
      <c r="N11" s="1">
        <v>1</v>
      </c>
      <c r="O11" s="1">
        <v>0</v>
      </c>
      <c r="P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2</v>
      </c>
      <c r="AA11" s="1">
        <v>1</v>
      </c>
      <c r="AB11" s="1">
        <v>1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26.89</v>
      </c>
      <c r="AI11" s="1">
        <v>2.42</v>
      </c>
      <c r="AJ11" s="1">
        <v>117</v>
      </c>
      <c r="AK11" s="1">
        <v>72</v>
      </c>
      <c r="AL11" s="5">
        <f t="shared" si="0"/>
        <v>87</v>
      </c>
      <c r="AM11" s="1">
        <v>81</v>
      </c>
      <c r="AN11" s="1">
        <v>1</v>
      </c>
      <c r="AO11" s="1">
        <v>5</v>
      </c>
      <c r="AP11" s="1">
        <v>31</v>
      </c>
      <c r="AQ11" s="1">
        <v>14</v>
      </c>
      <c r="AR11" s="1">
        <v>23</v>
      </c>
      <c r="AS11" s="1">
        <f t="shared" si="1"/>
        <v>17</v>
      </c>
      <c r="AT11" s="7">
        <f t="shared" si="2"/>
        <v>3.4</v>
      </c>
      <c r="AU11" s="1">
        <v>17</v>
      </c>
      <c r="AV11" s="19">
        <v>6.78</v>
      </c>
      <c r="AW11" s="1">
        <v>2.8</v>
      </c>
      <c r="AX11" s="19">
        <f t="shared" si="3"/>
        <v>0.54013303769401333</v>
      </c>
      <c r="AY11" s="7">
        <f t="shared" si="4"/>
        <v>0.88495575221238931</v>
      </c>
      <c r="AZ11" s="7">
        <f t="shared" si="5"/>
        <v>171.42857142857144</v>
      </c>
      <c r="BA11" s="7">
        <f t="shared" si="6"/>
        <v>2342.8571428571431</v>
      </c>
      <c r="BB11" s="7">
        <f t="shared" si="7"/>
        <v>83.703703703703709</v>
      </c>
      <c r="BC11" s="7">
        <f t="shared" si="8"/>
        <v>34.567901234567898</v>
      </c>
      <c r="BD11" s="7">
        <f t="shared" si="9"/>
        <v>32.90864197530864</v>
      </c>
      <c r="BE11" s="7">
        <f t="shared" si="10"/>
        <v>8.4622222222222216</v>
      </c>
      <c r="BF11" s="19">
        <v>1.4814159292035398</v>
      </c>
      <c r="BG11" s="19">
        <f t="shared" si="11"/>
        <v>0.27477876106194687</v>
      </c>
      <c r="BH11" s="19">
        <f t="shared" si="12"/>
        <v>0.37035398230088495</v>
      </c>
      <c r="BI11" s="19">
        <f t="shared" si="13"/>
        <v>4.9237472766884531</v>
      </c>
      <c r="BJ11" s="19">
        <f t="shared" si="14"/>
        <v>0.29411764705882354</v>
      </c>
      <c r="BK11" s="19"/>
      <c r="BL11" s="20">
        <v>1</v>
      </c>
      <c r="BM11" s="1">
        <v>7</v>
      </c>
      <c r="BO11" s="1">
        <v>0</v>
      </c>
      <c r="BP11" s="1">
        <v>0</v>
      </c>
      <c r="BQ11" s="1">
        <v>1</v>
      </c>
      <c r="BR11" s="1">
        <v>0</v>
      </c>
      <c r="BS11" s="1">
        <v>16</v>
      </c>
      <c r="BT11" s="1">
        <v>7.1</v>
      </c>
      <c r="BU11" s="1">
        <v>6.6</v>
      </c>
      <c r="BV11" s="1">
        <v>0.25</v>
      </c>
      <c r="BX11" s="1">
        <v>56</v>
      </c>
      <c r="BY11" s="1">
        <v>1</v>
      </c>
      <c r="BZ11" s="1">
        <v>1</v>
      </c>
      <c r="CA11" s="25">
        <v>137</v>
      </c>
      <c r="CB11" s="25">
        <v>15</v>
      </c>
      <c r="CC11" s="44">
        <v>1.07</v>
      </c>
      <c r="CD11" s="27">
        <v>79</v>
      </c>
      <c r="CE11" s="1">
        <v>413</v>
      </c>
      <c r="CF11" s="1">
        <v>1</v>
      </c>
      <c r="CI11" s="1">
        <v>2</v>
      </c>
      <c r="CJ11" s="20">
        <v>707.43604130000006</v>
      </c>
      <c r="CK11" s="19">
        <f t="shared" si="15"/>
        <v>6.561647224441578</v>
      </c>
      <c r="CL11" s="20">
        <v>1465.024105</v>
      </c>
      <c r="CM11" s="19">
        <f t="shared" si="16"/>
        <v>7.2896269752407177</v>
      </c>
      <c r="CN11" s="22"/>
      <c r="CO11" s="36">
        <v>43425</v>
      </c>
      <c r="CP11" s="36"/>
      <c r="CQ11" s="36"/>
      <c r="CR11" s="36"/>
      <c r="CT11" s="36">
        <v>44274</v>
      </c>
      <c r="CU11" s="36">
        <v>44246</v>
      </c>
      <c r="CV11" s="1">
        <f t="shared" si="17"/>
        <v>821</v>
      </c>
      <c r="CW11" s="1">
        <v>0</v>
      </c>
      <c r="CZ11" s="1">
        <v>0</v>
      </c>
      <c r="DA11" s="1">
        <v>821</v>
      </c>
      <c r="DB11" s="3">
        <v>0</v>
      </c>
      <c r="DC11"/>
    </row>
    <row r="12" spans="1:116" x14ac:dyDescent="0.25">
      <c r="A12" s="2">
        <v>2041</v>
      </c>
      <c r="B12" s="3">
        <v>47</v>
      </c>
      <c r="C12" s="3">
        <v>0</v>
      </c>
      <c r="D12" s="3">
        <v>0</v>
      </c>
      <c r="E12" s="3">
        <v>0</v>
      </c>
      <c r="F12" s="3">
        <v>1</v>
      </c>
      <c r="G12" s="3">
        <v>0</v>
      </c>
      <c r="H12" s="1">
        <v>1</v>
      </c>
      <c r="I12" s="3">
        <v>1</v>
      </c>
      <c r="J12" s="3">
        <v>1</v>
      </c>
      <c r="K12" s="3">
        <v>1</v>
      </c>
      <c r="L12" s="3">
        <v>0</v>
      </c>
      <c r="M12" s="3"/>
      <c r="N12" s="3">
        <v>1</v>
      </c>
      <c r="O12" s="3">
        <v>0</v>
      </c>
      <c r="P12" s="3">
        <v>1</v>
      </c>
      <c r="Q12" s="3"/>
      <c r="R12" s="3">
        <v>0</v>
      </c>
      <c r="S12" s="3">
        <v>0</v>
      </c>
      <c r="T12" s="3">
        <v>0</v>
      </c>
      <c r="U12" s="3">
        <v>0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1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26</v>
      </c>
      <c r="AI12" s="4">
        <v>2.04</v>
      </c>
      <c r="AJ12" s="3">
        <v>152</v>
      </c>
      <c r="AK12" s="3">
        <v>88</v>
      </c>
      <c r="AL12" s="5">
        <f t="shared" si="0"/>
        <v>109.33333333333333</v>
      </c>
      <c r="AM12" s="3">
        <v>81</v>
      </c>
      <c r="AN12" s="3">
        <v>2</v>
      </c>
      <c r="AO12" s="3">
        <v>1</v>
      </c>
      <c r="AP12" s="3">
        <v>20</v>
      </c>
      <c r="AQ12" s="3">
        <v>8</v>
      </c>
      <c r="AR12" s="3">
        <v>13</v>
      </c>
      <c r="AS12" s="1">
        <f t="shared" si="1"/>
        <v>12</v>
      </c>
      <c r="AT12" s="7">
        <f t="shared" si="2"/>
        <v>12</v>
      </c>
      <c r="AU12" s="3">
        <v>8</v>
      </c>
      <c r="AV12" s="4">
        <v>6.8952</v>
      </c>
      <c r="AW12" s="3">
        <v>3.38</v>
      </c>
      <c r="AX12" s="19">
        <f t="shared" si="3"/>
        <v>0.81939393939393934</v>
      </c>
      <c r="AY12" s="7">
        <f t="shared" si="4"/>
        <v>0.72514212785706</v>
      </c>
      <c r="AZ12" s="7">
        <f t="shared" si="5"/>
        <v>118.34319526627219</v>
      </c>
      <c r="BA12" s="7">
        <f t="shared" si="6"/>
        <v>2564.102564102564</v>
      </c>
      <c r="BB12" s="7">
        <f t="shared" si="7"/>
        <v>85.125925925925927</v>
      </c>
      <c r="BC12" s="7">
        <f t="shared" si="8"/>
        <v>41.728395061728392</v>
      </c>
      <c r="BD12" s="7">
        <f t="shared" si="9"/>
        <v>57.50729218106995</v>
      </c>
      <c r="BE12" s="7">
        <f t="shared" si="10"/>
        <v>6.8100740740740733</v>
      </c>
      <c r="BF12" s="19"/>
      <c r="BG12" s="19">
        <f t="shared" si="11"/>
        <v>0.15271493212669685</v>
      </c>
      <c r="BH12" s="19">
        <f t="shared" si="12"/>
        <v>0.23494604942568742</v>
      </c>
      <c r="BI12" s="19">
        <f t="shared" si="13"/>
        <v>7.0938271604938272</v>
      </c>
      <c r="BJ12" s="19">
        <f t="shared" si="14"/>
        <v>0.125</v>
      </c>
      <c r="BK12" s="19"/>
      <c r="BL12" s="5">
        <v>0</v>
      </c>
      <c r="BM12" s="5"/>
      <c r="BN12" s="5"/>
      <c r="BO12" s="5"/>
      <c r="BP12" s="5"/>
      <c r="BQ12" s="3">
        <v>1</v>
      </c>
      <c r="BR12" s="3">
        <v>0</v>
      </c>
      <c r="BS12" s="3">
        <v>57.5</v>
      </c>
      <c r="BT12" s="3">
        <v>4.5999999999999996</v>
      </c>
      <c r="BU12" s="3">
        <v>2.9</v>
      </c>
      <c r="BV12" s="3">
        <v>1.1000000000000001</v>
      </c>
      <c r="BW12" s="3"/>
      <c r="BX12" s="10"/>
      <c r="BY12" s="3">
        <v>1</v>
      </c>
      <c r="BZ12" s="3">
        <v>1</v>
      </c>
      <c r="CA12" s="3">
        <v>142</v>
      </c>
      <c r="CB12" s="3">
        <v>30</v>
      </c>
      <c r="CC12" s="4">
        <v>1.4</v>
      </c>
      <c r="CD12" s="28">
        <v>54</v>
      </c>
      <c r="CE12" s="8"/>
      <c r="CF12" s="8"/>
      <c r="CG12" s="3">
        <v>137</v>
      </c>
      <c r="CH12" s="3">
        <v>0</v>
      </c>
      <c r="CI12" s="3">
        <v>1</v>
      </c>
      <c r="CJ12" s="12">
        <v>714.92537313432831</v>
      </c>
      <c r="CK12" s="19">
        <f t="shared" si="15"/>
        <v>6.5721781640080401</v>
      </c>
      <c r="CL12" s="5">
        <v>407.89328149453138</v>
      </c>
      <c r="CM12" s="19">
        <f t="shared" si="16"/>
        <v>6.0110055752256963</v>
      </c>
      <c r="CN12" s="10"/>
      <c r="CO12" s="41">
        <v>40430</v>
      </c>
      <c r="CP12" s="41"/>
      <c r="CQ12" s="41"/>
      <c r="CR12" s="41"/>
      <c r="CT12" s="36">
        <v>44272</v>
      </c>
      <c r="CU12" s="36">
        <v>44216</v>
      </c>
      <c r="CV12" s="1">
        <f t="shared" si="17"/>
        <v>3786</v>
      </c>
      <c r="CW12" s="3">
        <v>0</v>
      </c>
      <c r="CX12" s="3"/>
      <c r="CY12" s="3"/>
      <c r="CZ12" s="3">
        <v>0</v>
      </c>
      <c r="DA12" s="3">
        <v>3786</v>
      </c>
      <c r="DB12" s="3">
        <v>0</v>
      </c>
      <c r="DC12" s="3"/>
      <c r="DD12" s="10"/>
      <c r="DE12" s="10"/>
      <c r="DF12" s="10"/>
      <c r="DG12" s="10"/>
      <c r="DH12" s="10"/>
      <c r="DI12" s="10"/>
      <c r="DJ12" s="10"/>
      <c r="DK12" s="10"/>
      <c r="DL12" s="10"/>
    </row>
    <row r="13" spans="1:116" x14ac:dyDescent="0.25">
      <c r="A13" s="25">
        <v>1050</v>
      </c>
      <c r="B13" s="1">
        <v>61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1</v>
      </c>
      <c r="AB13" s="1">
        <v>1</v>
      </c>
      <c r="AC13" s="1">
        <v>1</v>
      </c>
      <c r="AD13" s="1">
        <v>0</v>
      </c>
      <c r="AE13" s="1">
        <v>1</v>
      </c>
      <c r="AF13" s="1">
        <v>0</v>
      </c>
      <c r="AG13" s="1">
        <v>0</v>
      </c>
      <c r="AH13" s="1">
        <v>32.200000000000003</v>
      </c>
      <c r="AI13" s="1">
        <v>2.2799999999999998</v>
      </c>
      <c r="AJ13" s="1">
        <v>129</v>
      </c>
      <c r="AK13" s="1">
        <v>67</v>
      </c>
      <c r="AL13" s="5">
        <f t="shared" si="0"/>
        <v>87.666666666666671</v>
      </c>
      <c r="AM13" s="1">
        <v>68</v>
      </c>
      <c r="AN13" s="1">
        <v>1</v>
      </c>
      <c r="AO13" s="1">
        <v>4</v>
      </c>
      <c r="AP13" s="1">
        <v>26</v>
      </c>
      <c r="AQ13" s="1">
        <v>9</v>
      </c>
      <c r="AR13" s="1">
        <v>16</v>
      </c>
      <c r="AS13" s="1">
        <f t="shared" si="1"/>
        <v>17</v>
      </c>
      <c r="AT13" s="7">
        <f t="shared" si="2"/>
        <v>4.25</v>
      </c>
      <c r="AU13" s="1">
        <v>8</v>
      </c>
      <c r="AV13" s="19">
        <v>6.03</v>
      </c>
      <c r="AW13" s="1">
        <v>2.64</v>
      </c>
      <c r="AX13" s="19">
        <f t="shared" si="3"/>
        <v>0.51317073170731708</v>
      </c>
      <c r="AY13" s="7">
        <f t="shared" si="4"/>
        <v>1.3266998341625207</v>
      </c>
      <c r="AZ13" s="7">
        <f t="shared" si="5"/>
        <v>242.42424242424241</v>
      </c>
      <c r="BA13" s="7">
        <f t="shared" si="6"/>
        <v>2535.3535353535353</v>
      </c>
      <c r="BB13" s="7">
        <f t="shared" si="7"/>
        <v>88.676470588235304</v>
      </c>
      <c r="BC13" s="7">
        <f t="shared" si="8"/>
        <v>38.823529411764703</v>
      </c>
      <c r="BD13" s="7">
        <f t="shared" si="9"/>
        <v>42.064</v>
      </c>
      <c r="BE13" s="7">
        <f t="shared" si="10"/>
        <v>6.3359999999999994</v>
      </c>
      <c r="BF13" s="19">
        <v>1.1276948590381426</v>
      </c>
      <c r="BG13" s="19">
        <f t="shared" si="11"/>
        <v>0.18043117744610279</v>
      </c>
      <c r="BH13" s="19">
        <f t="shared" si="12"/>
        <v>0.29320066334991707</v>
      </c>
      <c r="BI13" s="19">
        <f t="shared" si="13"/>
        <v>5.2162629757785473</v>
      </c>
      <c r="BJ13" s="19">
        <f t="shared" si="14"/>
        <v>0.5</v>
      </c>
      <c r="BK13" s="19"/>
      <c r="BL13" s="20">
        <v>1</v>
      </c>
      <c r="BM13" s="1">
        <v>13</v>
      </c>
      <c r="BO13" s="1">
        <v>0</v>
      </c>
      <c r="BP13" s="1">
        <v>0</v>
      </c>
      <c r="BQ13" s="1">
        <v>1</v>
      </c>
      <c r="BR13" s="1">
        <v>0</v>
      </c>
      <c r="BS13" s="1">
        <v>65</v>
      </c>
      <c r="BT13" s="1"/>
      <c r="BU13" s="1"/>
      <c r="BV13" s="1"/>
      <c r="CA13" s="25">
        <v>140</v>
      </c>
      <c r="CB13" s="25">
        <v>15</v>
      </c>
      <c r="CC13" s="44">
        <v>1.1200000000000001</v>
      </c>
      <c r="CD13" s="27">
        <v>71</v>
      </c>
      <c r="CJ13" s="20">
        <v>730.12165189999996</v>
      </c>
      <c r="CK13" s="19">
        <f t="shared" si="15"/>
        <v>6.5932111666968174</v>
      </c>
      <c r="CL13" s="20">
        <v>1215.8277880000001</v>
      </c>
      <c r="CM13" s="19">
        <f t="shared" si="16"/>
        <v>7.1031804307862849</v>
      </c>
      <c r="CN13" s="22"/>
      <c r="CO13" s="36">
        <v>43350</v>
      </c>
      <c r="CP13" s="36"/>
      <c r="CQ13" s="36"/>
      <c r="CR13" s="36"/>
      <c r="CT13" s="36">
        <v>44274</v>
      </c>
      <c r="CU13" s="36">
        <v>44257</v>
      </c>
      <c r="CV13" s="1">
        <f t="shared" si="17"/>
        <v>907</v>
      </c>
      <c r="CW13" s="1">
        <v>0</v>
      </c>
      <c r="CZ13" s="1">
        <v>0</v>
      </c>
      <c r="DA13" s="1">
        <v>907</v>
      </c>
      <c r="DB13" s="3">
        <v>0</v>
      </c>
      <c r="DC13"/>
    </row>
    <row r="14" spans="1:116" x14ac:dyDescent="0.25">
      <c r="A14" s="2">
        <v>2058</v>
      </c>
      <c r="B14" s="3">
        <v>61</v>
      </c>
      <c r="C14" s="3">
        <v>0</v>
      </c>
      <c r="D14" s="3">
        <v>0</v>
      </c>
      <c r="E14" s="3">
        <v>0</v>
      </c>
      <c r="F14" s="3">
        <v>1</v>
      </c>
      <c r="G14" s="3">
        <v>0</v>
      </c>
      <c r="H14" s="1">
        <v>1</v>
      </c>
      <c r="I14" s="3">
        <v>1</v>
      </c>
      <c r="J14" s="3">
        <v>1</v>
      </c>
      <c r="K14" s="3">
        <v>0</v>
      </c>
      <c r="L14" s="3">
        <v>1</v>
      </c>
      <c r="M14" s="3"/>
      <c r="N14" s="3">
        <v>1</v>
      </c>
      <c r="O14" s="3">
        <v>0</v>
      </c>
      <c r="P14" s="3">
        <v>1</v>
      </c>
      <c r="Q14" s="3">
        <v>1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1</v>
      </c>
      <c r="AA14" s="3">
        <v>1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34.5</v>
      </c>
      <c r="AI14" s="4">
        <v>2.15</v>
      </c>
      <c r="AJ14" s="3">
        <v>120</v>
      </c>
      <c r="AK14" s="3">
        <v>70</v>
      </c>
      <c r="AL14" s="5">
        <f t="shared" si="0"/>
        <v>86.666666666666671</v>
      </c>
      <c r="AM14" s="3">
        <v>94</v>
      </c>
      <c r="AN14" s="3">
        <v>1</v>
      </c>
      <c r="AO14" s="3">
        <v>10</v>
      </c>
      <c r="AP14" s="3">
        <v>27</v>
      </c>
      <c r="AQ14" s="3">
        <v>17</v>
      </c>
      <c r="AR14" s="3">
        <v>20</v>
      </c>
      <c r="AS14" s="1">
        <f t="shared" si="1"/>
        <v>10</v>
      </c>
      <c r="AT14" s="7">
        <f t="shared" si="2"/>
        <v>1</v>
      </c>
      <c r="AU14" s="3">
        <v>14</v>
      </c>
      <c r="AV14" s="4">
        <v>6.4929999999999994</v>
      </c>
      <c r="AW14" s="3">
        <v>3.02</v>
      </c>
      <c r="AX14" s="19">
        <f t="shared" si="3"/>
        <v>0.58033998521803398</v>
      </c>
      <c r="AY14" s="7">
        <f t="shared" si="4"/>
        <v>0.92407207762205457</v>
      </c>
      <c r="AZ14" s="7">
        <f t="shared" si="5"/>
        <v>158.94039735099338</v>
      </c>
      <c r="BA14" s="7">
        <f t="shared" si="6"/>
        <v>2030.9050772626933</v>
      </c>
      <c r="BB14" s="7">
        <f t="shared" si="7"/>
        <v>69.074468085106375</v>
      </c>
      <c r="BC14" s="7">
        <f t="shared" si="8"/>
        <v>32.127659574468083</v>
      </c>
      <c r="BD14" s="7">
        <f t="shared" si="9"/>
        <v>31.750695035460993</v>
      </c>
      <c r="BE14" s="7">
        <f t="shared" si="10"/>
        <v>4.3693617021276587</v>
      </c>
      <c r="BF14" s="19"/>
      <c r="BG14" s="19">
        <f t="shared" si="11"/>
        <v>0.28954258432157709</v>
      </c>
      <c r="BH14" s="19">
        <f t="shared" si="12"/>
        <v>0.39088248883412913</v>
      </c>
      <c r="BI14" s="19">
        <f t="shared" si="13"/>
        <v>6.9074468085106373</v>
      </c>
      <c r="BJ14" s="19">
        <f t="shared" si="14"/>
        <v>0.7142857142857143</v>
      </c>
      <c r="BK14" s="19"/>
      <c r="BL14" s="5">
        <v>0</v>
      </c>
      <c r="BM14" s="5"/>
      <c r="BN14" s="5"/>
      <c r="BO14" s="5"/>
      <c r="BP14" s="5"/>
      <c r="BQ14" s="3">
        <v>1</v>
      </c>
      <c r="BR14" s="3">
        <v>0</v>
      </c>
      <c r="BS14" s="3">
        <v>55</v>
      </c>
      <c r="BT14" s="3">
        <v>4.5999999999999996</v>
      </c>
      <c r="BU14" s="3">
        <v>2.6</v>
      </c>
      <c r="BV14" s="3">
        <v>0.93</v>
      </c>
      <c r="BW14" s="3">
        <v>5.3</v>
      </c>
      <c r="BX14" s="10"/>
      <c r="BY14" s="3">
        <v>1</v>
      </c>
      <c r="BZ14" s="3">
        <v>0</v>
      </c>
      <c r="CA14" s="3">
        <v>140</v>
      </c>
      <c r="CB14" s="3">
        <v>26</v>
      </c>
      <c r="CC14" s="4">
        <v>1</v>
      </c>
      <c r="CD14" s="28">
        <v>90</v>
      </c>
      <c r="CE14" s="8"/>
      <c r="CF14" s="8"/>
      <c r="CG14" s="3">
        <v>167</v>
      </c>
      <c r="CH14" s="3">
        <v>0</v>
      </c>
      <c r="CI14" s="3">
        <v>1</v>
      </c>
      <c r="CJ14" s="12">
        <v>730.28169014084506</v>
      </c>
      <c r="CK14" s="19">
        <f t="shared" si="15"/>
        <v>6.5934303366163576</v>
      </c>
      <c r="CL14" s="5">
        <v>239.46703333776145</v>
      </c>
      <c r="CM14" s="19">
        <f t="shared" si="16"/>
        <v>5.4784157595176</v>
      </c>
      <c r="CN14" s="10"/>
      <c r="CO14" s="36">
        <v>40549</v>
      </c>
      <c r="CP14" s="36"/>
      <c r="CQ14" s="36"/>
      <c r="CR14" s="36"/>
      <c r="CS14" s="22"/>
      <c r="CT14" s="36">
        <v>44274</v>
      </c>
      <c r="CU14" s="40">
        <v>44272</v>
      </c>
      <c r="CV14" s="3">
        <f t="shared" si="17"/>
        <v>3723</v>
      </c>
      <c r="CW14" s="3">
        <v>0</v>
      </c>
      <c r="CX14" s="3"/>
      <c r="CY14" s="3"/>
      <c r="CZ14" s="3">
        <v>0</v>
      </c>
      <c r="DA14" s="3">
        <v>3723</v>
      </c>
      <c r="DB14" s="3">
        <v>0</v>
      </c>
      <c r="DC14" s="3"/>
      <c r="DD14" s="10"/>
      <c r="DE14" s="10"/>
      <c r="DF14" s="10"/>
      <c r="DG14" s="10"/>
      <c r="DH14" s="10"/>
      <c r="DI14" s="10"/>
      <c r="DJ14" s="10"/>
      <c r="DK14" s="10"/>
      <c r="DL14" s="10"/>
    </row>
    <row r="15" spans="1:116" x14ac:dyDescent="0.25">
      <c r="A15" s="25">
        <v>1012</v>
      </c>
      <c r="B15" s="1">
        <v>59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23.7</v>
      </c>
      <c r="AI15" s="1">
        <v>1.69</v>
      </c>
      <c r="AJ15" s="1">
        <v>104</v>
      </c>
      <c r="AK15" s="1">
        <v>62</v>
      </c>
      <c r="AL15" s="5">
        <f t="shared" si="0"/>
        <v>76</v>
      </c>
      <c r="AM15" s="1">
        <v>66</v>
      </c>
      <c r="AN15" s="1">
        <v>3</v>
      </c>
      <c r="AO15" s="1">
        <v>8</v>
      </c>
      <c r="AP15" s="1">
        <v>43</v>
      </c>
      <c r="AQ15" s="1">
        <v>16</v>
      </c>
      <c r="AR15" s="1">
        <v>27</v>
      </c>
      <c r="AS15" s="1">
        <f t="shared" si="1"/>
        <v>27</v>
      </c>
      <c r="AT15" s="7">
        <f t="shared" si="2"/>
        <v>3.375</v>
      </c>
      <c r="AU15" s="1">
        <v>22</v>
      </c>
      <c r="AV15" s="19">
        <v>7.45</v>
      </c>
      <c r="AW15" s="1">
        <v>4.41</v>
      </c>
      <c r="AX15" s="19">
        <f t="shared" si="3"/>
        <v>0.74314855875831487</v>
      </c>
      <c r="AY15" s="7">
        <f t="shared" si="4"/>
        <v>0.67114093959731547</v>
      </c>
      <c r="AZ15" s="7">
        <f t="shared" si="5"/>
        <v>90.702947845804985</v>
      </c>
      <c r="BA15" s="7">
        <f t="shared" si="6"/>
        <v>1233.5600907029477</v>
      </c>
      <c r="BB15" s="7">
        <f t="shared" si="7"/>
        <v>112.87878787878789</v>
      </c>
      <c r="BC15" s="7">
        <f t="shared" si="8"/>
        <v>66.818181818181813</v>
      </c>
      <c r="BD15" s="7">
        <f t="shared" si="9"/>
        <v>49.071272727272721</v>
      </c>
      <c r="BE15" s="7">
        <f t="shared" si="10"/>
        <v>17.26581818181818</v>
      </c>
      <c r="BF15" s="19"/>
      <c r="BG15" s="19">
        <f t="shared" si="11"/>
        <v>0.23919463087248319</v>
      </c>
      <c r="BH15" s="19">
        <f t="shared" si="12"/>
        <v>0.3809395973154362</v>
      </c>
      <c r="BI15" s="19">
        <f t="shared" si="13"/>
        <v>4.1806958473625144</v>
      </c>
      <c r="BJ15" s="19">
        <f t="shared" si="14"/>
        <v>0.36363636363636365</v>
      </c>
      <c r="BK15" s="19"/>
      <c r="BL15" s="20">
        <v>1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>
        <v>3.7</v>
      </c>
      <c r="BU15" s="1">
        <v>2.5</v>
      </c>
      <c r="BV15" s="1">
        <v>0.46</v>
      </c>
      <c r="BW15" s="1">
        <v>3.5</v>
      </c>
      <c r="BX15" s="1">
        <v>68.5</v>
      </c>
      <c r="BY15" s="1">
        <v>1</v>
      </c>
      <c r="BZ15" s="1">
        <v>1</v>
      </c>
      <c r="CA15" s="1">
        <v>134</v>
      </c>
      <c r="CB15" s="1">
        <v>13</v>
      </c>
      <c r="CC15" s="19">
        <v>0.79</v>
      </c>
      <c r="CD15" s="27">
        <v>83</v>
      </c>
      <c r="CJ15" s="20">
        <v>771.32060049999995</v>
      </c>
      <c r="CK15" s="19">
        <f t="shared" si="15"/>
        <v>6.6481041113865986</v>
      </c>
      <c r="CL15" s="20">
        <v>1076.284185</v>
      </c>
      <c r="CM15" s="19">
        <f t="shared" si="16"/>
        <v>6.9812698183037067</v>
      </c>
      <c r="CN15" s="22"/>
      <c r="CO15" s="36">
        <v>43208</v>
      </c>
      <c r="CP15" s="36"/>
      <c r="CQ15" s="36"/>
      <c r="CR15" s="36"/>
      <c r="CT15" s="36">
        <v>44217</v>
      </c>
      <c r="CU15" s="36">
        <v>44208</v>
      </c>
      <c r="CV15" s="1">
        <f t="shared" si="17"/>
        <v>1000</v>
      </c>
      <c r="CW15" s="1">
        <v>0</v>
      </c>
      <c r="CZ15" s="1">
        <v>0</v>
      </c>
      <c r="DA15" s="1">
        <v>1000</v>
      </c>
      <c r="DB15" s="3">
        <v>0</v>
      </c>
      <c r="DC15"/>
    </row>
    <row r="16" spans="1:116" x14ac:dyDescent="0.25">
      <c r="A16" s="25">
        <v>1010</v>
      </c>
      <c r="B16" s="1">
        <v>70</v>
      </c>
      <c r="C16" s="1">
        <v>0</v>
      </c>
      <c r="D16" s="1">
        <v>0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2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1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  <c r="AH16" s="1">
        <v>26.31</v>
      </c>
      <c r="AI16" s="1">
        <v>2.15</v>
      </c>
      <c r="AJ16" s="1">
        <v>136</v>
      </c>
      <c r="AK16" s="1">
        <v>58</v>
      </c>
      <c r="AL16" s="5">
        <f t="shared" si="0"/>
        <v>84</v>
      </c>
      <c r="AM16" s="1">
        <v>48</v>
      </c>
      <c r="AN16" s="1">
        <v>3</v>
      </c>
      <c r="AO16" s="1">
        <v>11</v>
      </c>
      <c r="AP16" s="1">
        <v>47</v>
      </c>
      <c r="AQ16" s="1">
        <v>14</v>
      </c>
      <c r="AR16" s="1">
        <v>25</v>
      </c>
      <c r="AS16" s="1">
        <f t="shared" si="1"/>
        <v>33</v>
      </c>
      <c r="AT16" s="7">
        <f t="shared" si="2"/>
        <v>3</v>
      </c>
      <c r="AU16" s="1">
        <v>18</v>
      </c>
      <c r="AV16" s="19">
        <v>5.88</v>
      </c>
      <c r="AW16" s="1">
        <v>2.74</v>
      </c>
      <c r="AX16" s="19">
        <f t="shared" si="3"/>
        <v>0.5103325942350333</v>
      </c>
      <c r="AY16" s="7">
        <f t="shared" si="4"/>
        <v>1.1904761904761905</v>
      </c>
      <c r="AZ16" s="7">
        <f t="shared" si="5"/>
        <v>204.3795620437956</v>
      </c>
      <c r="BA16" s="7">
        <f t="shared" si="6"/>
        <v>2131.3868613138684</v>
      </c>
      <c r="BB16" s="7">
        <f t="shared" si="7"/>
        <v>122.5</v>
      </c>
      <c r="BC16" s="7">
        <f t="shared" si="8"/>
        <v>57.083333333333336</v>
      </c>
      <c r="BD16" s="7">
        <f t="shared" si="9"/>
        <v>51.238</v>
      </c>
      <c r="BE16" s="7">
        <f t="shared" si="10"/>
        <v>10.868666666666668</v>
      </c>
      <c r="BF16" s="19">
        <v>1.19</v>
      </c>
      <c r="BG16" s="19">
        <f t="shared" si="11"/>
        <v>0.20408163265306123</v>
      </c>
      <c r="BH16" s="19">
        <f t="shared" si="12"/>
        <v>0.3836734693877551</v>
      </c>
      <c r="BI16" s="19">
        <f t="shared" si="13"/>
        <v>3.7121212121212119</v>
      </c>
      <c r="BJ16" s="19">
        <f t="shared" si="14"/>
        <v>0.61111111111111116</v>
      </c>
      <c r="BK16" s="19"/>
      <c r="BL16" s="20">
        <v>1</v>
      </c>
      <c r="BM16" s="1">
        <v>19</v>
      </c>
      <c r="BO16" s="1">
        <v>3</v>
      </c>
      <c r="BP16" s="1">
        <v>0</v>
      </c>
      <c r="BQ16" s="1">
        <v>1</v>
      </c>
      <c r="BR16" s="1">
        <v>0</v>
      </c>
      <c r="BS16" s="1">
        <v>45</v>
      </c>
      <c r="BT16" s="1">
        <v>5.2</v>
      </c>
      <c r="BU16" s="1">
        <v>4.0999999999999996</v>
      </c>
      <c r="BV16" s="1">
        <v>0.32</v>
      </c>
      <c r="BW16" s="1">
        <v>5.3</v>
      </c>
      <c r="BX16" s="1">
        <v>70</v>
      </c>
      <c r="BY16" s="1">
        <v>1</v>
      </c>
      <c r="BZ16" s="1">
        <v>0</v>
      </c>
      <c r="CA16" s="1">
        <v>136</v>
      </c>
      <c r="CB16" s="1">
        <v>33</v>
      </c>
      <c r="CC16" s="19">
        <v>1</v>
      </c>
      <c r="CD16" s="27">
        <v>76</v>
      </c>
      <c r="CJ16" s="20">
        <v>775.30122070000004</v>
      </c>
      <c r="CK16" s="19">
        <f t="shared" si="15"/>
        <v>6.6532516257109693</v>
      </c>
      <c r="CL16" s="20">
        <v>156.2758365</v>
      </c>
      <c r="CM16" s="19">
        <f t="shared" si="16"/>
        <v>5.0516226285471113</v>
      </c>
      <c r="CN16" s="22"/>
      <c r="CO16" s="36">
        <v>43208</v>
      </c>
      <c r="CP16" s="36"/>
      <c r="CQ16" s="36"/>
      <c r="CR16" s="36"/>
      <c r="CT16" s="36">
        <v>44274</v>
      </c>
      <c r="CU16" s="36">
        <v>44272</v>
      </c>
      <c r="CV16" s="1">
        <f t="shared" si="17"/>
        <v>1064</v>
      </c>
      <c r="CW16" s="1">
        <v>0</v>
      </c>
      <c r="CZ16" s="1">
        <v>0</v>
      </c>
      <c r="DA16" s="1">
        <v>1064</v>
      </c>
      <c r="DB16" s="3">
        <v>0</v>
      </c>
      <c r="DC16"/>
    </row>
    <row r="17" spans="1:116" x14ac:dyDescent="0.25">
      <c r="A17" s="2">
        <v>2024</v>
      </c>
      <c r="B17" s="3">
        <v>55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1">
        <v>1</v>
      </c>
      <c r="I17" s="3">
        <v>0</v>
      </c>
      <c r="J17" s="3">
        <v>3</v>
      </c>
      <c r="K17" s="3">
        <v>0</v>
      </c>
      <c r="L17" s="3">
        <v>0</v>
      </c>
      <c r="M17" s="3"/>
      <c r="N17" s="3">
        <v>1</v>
      </c>
      <c r="O17" s="3">
        <v>0</v>
      </c>
      <c r="P17" s="3">
        <v>0</v>
      </c>
      <c r="Q17" s="3"/>
      <c r="R17" s="3">
        <v>1</v>
      </c>
      <c r="S17" s="3">
        <v>0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16">
        <v>0</v>
      </c>
      <c r="Z17" s="3">
        <v>0</v>
      </c>
      <c r="AA17" s="3">
        <v>1</v>
      </c>
      <c r="AB17" s="3">
        <v>1</v>
      </c>
      <c r="AC17" s="3">
        <v>1</v>
      </c>
      <c r="AD17" s="3">
        <v>0</v>
      </c>
      <c r="AE17" s="3">
        <v>1</v>
      </c>
      <c r="AF17" s="3">
        <v>0</v>
      </c>
      <c r="AG17" s="3">
        <v>0</v>
      </c>
      <c r="AH17" s="3">
        <v>31.6</v>
      </c>
      <c r="AI17" s="4">
        <v>2.0299999999999998</v>
      </c>
      <c r="AJ17" s="3">
        <v>108</v>
      </c>
      <c r="AK17" s="3">
        <v>64</v>
      </c>
      <c r="AL17" s="5">
        <f t="shared" si="0"/>
        <v>78.666666666666671</v>
      </c>
      <c r="AM17" s="3">
        <v>82</v>
      </c>
      <c r="AN17" s="3">
        <v>2</v>
      </c>
      <c r="AO17" s="3">
        <v>7</v>
      </c>
      <c r="AP17" s="3">
        <v>37</v>
      </c>
      <c r="AQ17" s="3">
        <v>20</v>
      </c>
      <c r="AR17" s="3">
        <v>25</v>
      </c>
      <c r="AS17" s="1">
        <f t="shared" si="1"/>
        <v>17</v>
      </c>
      <c r="AT17" s="7">
        <f t="shared" si="2"/>
        <v>2.4285714285714284</v>
      </c>
      <c r="AU17" s="3">
        <v>17</v>
      </c>
      <c r="AV17" s="4">
        <v>4.6689999999999996</v>
      </c>
      <c r="AW17" s="3">
        <v>2.2999999999999998</v>
      </c>
      <c r="AX17" s="19">
        <f t="shared" si="3"/>
        <v>0.40118255728011826</v>
      </c>
      <c r="AY17" s="7">
        <f t="shared" si="4"/>
        <v>1.7134289997858214</v>
      </c>
      <c r="AZ17" s="7">
        <f t="shared" si="5"/>
        <v>278.26086956521743</v>
      </c>
      <c r="BA17" s="7">
        <f t="shared" si="6"/>
        <v>2492.7536231884064</v>
      </c>
      <c r="BB17" s="7">
        <f t="shared" si="7"/>
        <v>56.939024390243901</v>
      </c>
      <c r="BC17" s="7">
        <f t="shared" si="8"/>
        <v>28.048780487804876</v>
      </c>
      <c r="BD17" s="7">
        <f t="shared" si="9"/>
        <v>23.523577235772358</v>
      </c>
      <c r="BE17" s="7">
        <f t="shared" si="10"/>
        <v>6.866341463414634</v>
      </c>
      <c r="BF17" s="19"/>
      <c r="BG17" s="19">
        <f t="shared" si="11"/>
        <v>0.43906618119511676</v>
      </c>
      <c r="BH17" s="19">
        <f t="shared" si="12"/>
        <v>0.64981794816877281</v>
      </c>
      <c r="BI17" s="19">
        <f t="shared" si="13"/>
        <v>3.3493543758966999</v>
      </c>
      <c r="BJ17" s="19">
        <f t="shared" si="14"/>
        <v>0.41176470588235292</v>
      </c>
      <c r="BK17" s="19"/>
      <c r="BL17" s="5">
        <v>0</v>
      </c>
      <c r="BM17" s="5"/>
      <c r="BN17" s="5"/>
      <c r="BO17" s="5"/>
      <c r="BP17" s="5"/>
      <c r="BQ17" s="3">
        <v>1</v>
      </c>
      <c r="BR17" s="9">
        <v>0</v>
      </c>
      <c r="BS17" s="3">
        <v>20</v>
      </c>
      <c r="BT17" s="3">
        <v>8.8000000000000007</v>
      </c>
      <c r="BU17" s="3">
        <v>3.9</v>
      </c>
      <c r="BV17" s="3">
        <v>0.99</v>
      </c>
      <c r="BW17" s="16">
        <v>5.9</v>
      </c>
      <c r="BX17" s="10"/>
      <c r="BY17" s="16">
        <v>1</v>
      </c>
      <c r="BZ17" s="3">
        <v>0</v>
      </c>
      <c r="CA17" s="3">
        <v>138</v>
      </c>
      <c r="CB17" s="3">
        <v>64</v>
      </c>
      <c r="CC17" s="4">
        <v>2</v>
      </c>
      <c r="CD17" s="28">
        <v>35</v>
      </c>
      <c r="CE17" s="8"/>
      <c r="CF17" s="8"/>
      <c r="CG17" s="3">
        <v>2618</v>
      </c>
      <c r="CH17" s="3">
        <v>1</v>
      </c>
      <c r="CI17" s="3">
        <v>3</v>
      </c>
      <c r="CJ17" s="12">
        <v>778.84615384615381</v>
      </c>
      <c r="CK17" s="19">
        <f t="shared" si="15"/>
        <v>6.6578135345132035</v>
      </c>
      <c r="CL17" s="5">
        <v>325.40634333387641</v>
      </c>
      <c r="CM17" s="19">
        <f t="shared" si="16"/>
        <v>5.7850746885527577</v>
      </c>
      <c r="CN17" s="10"/>
      <c r="CO17" s="36">
        <v>40312</v>
      </c>
      <c r="CP17" s="36"/>
      <c r="CQ17" s="36"/>
      <c r="CR17" s="36"/>
      <c r="CT17" s="36">
        <v>44272</v>
      </c>
      <c r="CU17" s="36">
        <v>40728</v>
      </c>
      <c r="CV17" s="1">
        <f t="shared" si="17"/>
        <v>416</v>
      </c>
      <c r="CW17" s="3">
        <v>1</v>
      </c>
      <c r="CX17" s="40">
        <v>40728</v>
      </c>
      <c r="CY17" s="20">
        <f>(CX17-CO17)</f>
        <v>416</v>
      </c>
      <c r="CZ17" s="20">
        <v>1</v>
      </c>
      <c r="DA17" s="20">
        <v>416</v>
      </c>
      <c r="DB17" s="3">
        <v>0</v>
      </c>
      <c r="DC17" s="3" t="s">
        <v>144</v>
      </c>
      <c r="DD17" s="10"/>
      <c r="DE17" s="10"/>
      <c r="DF17" s="10"/>
      <c r="DG17" s="10"/>
      <c r="DH17" s="10"/>
      <c r="DI17" s="10"/>
      <c r="DJ17" s="10"/>
      <c r="DK17" s="10"/>
      <c r="DL17" s="10"/>
    </row>
    <row r="18" spans="1:116" x14ac:dyDescent="0.25">
      <c r="A18" s="2">
        <v>2030</v>
      </c>
      <c r="B18" s="3">
        <v>69</v>
      </c>
      <c r="C18" s="3">
        <v>0</v>
      </c>
      <c r="D18" s="3">
        <v>1</v>
      </c>
      <c r="E18" s="3">
        <v>1</v>
      </c>
      <c r="F18" s="3">
        <v>1</v>
      </c>
      <c r="G18" s="3">
        <v>1</v>
      </c>
      <c r="H18" s="1">
        <v>0</v>
      </c>
      <c r="I18" s="3">
        <v>1</v>
      </c>
      <c r="J18" s="3">
        <v>2</v>
      </c>
      <c r="K18" s="3">
        <v>1</v>
      </c>
      <c r="L18" s="3">
        <v>0</v>
      </c>
      <c r="M18" s="3"/>
      <c r="N18" s="3">
        <v>0</v>
      </c>
      <c r="O18" s="3">
        <v>1</v>
      </c>
      <c r="P18" s="3">
        <v>1</v>
      </c>
      <c r="Q18" s="3">
        <v>0</v>
      </c>
      <c r="R18" s="3">
        <v>0</v>
      </c>
      <c r="S18" s="3">
        <v>1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37</v>
      </c>
      <c r="AI18" s="4">
        <v>2.17</v>
      </c>
      <c r="AJ18" s="3">
        <v>148</v>
      </c>
      <c r="AK18" s="3">
        <v>59</v>
      </c>
      <c r="AL18" s="5">
        <f t="shared" si="0"/>
        <v>88.666666666666671</v>
      </c>
      <c r="AM18" s="3">
        <v>72</v>
      </c>
      <c r="AN18" s="3">
        <v>1</v>
      </c>
      <c r="AO18" s="3">
        <v>8</v>
      </c>
      <c r="AP18" s="3">
        <v>35</v>
      </c>
      <c r="AQ18" s="3">
        <v>16</v>
      </c>
      <c r="AR18" s="3">
        <v>22</v>
      </c>
      <c r="AS18" s="1">
        <f t="shared" si="1"/>
        <v>19</v>
      </c>
      <c r="AT18" s="7">
        <f t="shared" si="2"/>
        <v>2.375</v>
      </c>
      <c r="AU18" s="3">
        <v>16</v>
      </c>
      <c r="AV18" s="4">
        <v>5.0994999999999999</v>
      </c>
      <c r="AW18" s="3">
        <v>2.35</v>
      </c>
      <c r="AX18" s="19">
        <f t="shared" si="3"/>
        <v>0.46201034737620106</v>
      </c>
      <c r="AY18" s="7">
        <f t="shared" si="4"/>
        <v>1.1765859397980194</v>
      </c>
      <c r="AZ18" s="7">
        <f t="shared" si="5"/>
        <v>204.25531914893617</v>
      </c>
      <c r="BA18" s="7">
        <f t="shared" si="6"/>
        <v>2746.0992907801419</v>
      </c>
      <c r="BB18" s="7">
        <f t="shared" si="7"/>
        <v>70.826388888888886</v>
      </c>
      <c r="BC18" s="7">
        <f t="shared" si="8"/>
        <v>32.638888888888886</v>
      </c>
      <c r="BD18" s="7">
        <f t="shared" si="9"/>
        <v>32.255925925925922</v>
      </c>
      <c r="BE18" s="7">
        <f t="shared" si="10"/>
        <v>6.2144444444444433</v>
      </c>
      <c r="BF18" s="19">
        <v>2.81</v>
      </c>
      <c r="BG18" s="19">
        <f t="shared" si="11"/>
        <v>0.31061868810667714</v>
      </c>
      <c r="BH18" s="19">
        <f t="shared" si="12"/>
        <v>0.4941660947151682</v>
      </c>
      <c r="BI18" s="19">
        <f t="shared" si="13"/>
        <v>3.7277046783625729</v>
      </c>
      <c r="BJ18" s="19">
        <f t="shared" si="14"/>
        <v>0.5</v>
      </c>
      <c r="BK18" s="19"/>
      <c r="BL18" s="5">
        <v>1</v>
      </c>
      <c r="BM18" s="5">
        <v>18</v>
      </c>
      <c r="BN18" s="5"/>
      <c r="BO18" s="5">
        <v>0</v>
      </c>
      <c r="BP18" s="5">
        <v>0</v>
      </c>
      <c r="BQ18" s="3">
        <v>1</v>
      </c>
      <c r="BR18" s="9">
        <v>0</v>
      </c>
      <c r="BS18" s="3">
        <v>42.5</v>
      </c>
      <c r="BT18" s="3">
        <v>5.6</v>
      </c>
      <c r="BU18" s="3">
        <v>4.4000000000000004</v>
      </c>
      <c r="BV18" s="3">
        <v>0.8</v>
      </c>
      <c r="BW18" s="3">
        <v>3.8</v>
      </c>
      <c r="BX18" s="10"/>
      <c r="BY18" s="3">
        <v>0</v>
      </c>
      <c r="BZ18" s="3">
        <v>1</v>
      </c>
      <c r="CA18" s="3">
        <v>140</v>
      </c>
      <c r="CB18" s="3">
        <v>18</v>
      </c>
      <c r="CC18" s="4">
        <v>1.1000000000000001</v>
      </c>
      <c r="CD18" s="28">
        <v>49</v>
      </c>
      <c r="CE18" s="8"/>
      <c r="CF18" s="8"/>
      <c r="CG18" s="3">
        <v>1076</v>
      </c>
      <c r="CH18" s="3">
        <v>1</v>
      </c>
      <c r="CI18" s="3">
        <v>2</v>
      </c>
      <c r="CJ18" s="12">
        <v>810.04016064257019</v>
      </c>
      <c r="CK18" s="19">
        <f t="shared" si="15"/>
        <v>6.697083827477595</v>
      </c>
      <c r="CL18" s="5">
        <v>1154.7867954838453</v>
      </c>
      <c r="CM18" s="19">
        <f t="shared" si="16"/>
        <v>7.0516710132618936</v>
      </c>
      <c r="CN18" s="10"/>
      <c r="CO18" s="41">
        <v>40373</v>
      </c>
      <c r="CP18" s="41"/>
      <c r="CQ18" s="41"/>
      <c r="CR18" s="41"/>
      <c r="CT18" s="36">
        <v>44272</v>
      </c>
      <c r="CU18" s="36">
        <v>44271</v>
      </c>
      <c r="CV18" s="1">
        <f t="shared" si="17"/>
        <v>3898</v>
      </c>
      <c r="CW18" s="3">
        <v>0</v>
      </c>
      <c r="CX18" s="3"/>
      <c r="CY18" s="3"/>
      <c r="CZ18" s="3">
        <v>0</v>
      </c>
      <c r="DA18" s="3">
        <v>3898</v>
      </c>
      <c r="DB18" s="3">
        <v>0</v>
      </c>
      <c r="DC18" s="3"/>
      <c r="DD18" s="10"/>
      <c r="DE18" s="10"/>
      <c r="DF18" s="10"/>
      <c r="DG18" s="10"/>
      <c r="DH18" s="10"/>
      <c r="DI18" s="10"/>
      <c r="DJ18" s="10"/>
      <c r="DK18" s="10"/>
      <c r="DL18" s="10"/>
    </row>
    <row r="19" spans="1:116" x14ac:dyDescent="0.25">
      <c r="A19" s="25">
        <v>1172</v>
      </c>
      <c r="B19" s="1">
        <v>68</v>
      </c>
      <c r="C19" s="1">
        <v>0</v>
      </c>
      <c r="D19" s="1">
        <v>1</v>
      </c>
      <c r="E19" s="1">
        <v>0</v>
      </c>
      <c r="F19" s="1">
        <v>2</v>
      </c>
      <c r="H19" s="1">
        <v>1</v>
      </c>
      <c r="J19" s="1">
        <v>2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1</v>
      </c>
      <c r="AG19" s="1">
        <v>0</v>
      </c>
      <c r="AH19" s="1">
        <v>20.7</v>
      </c>
      <c r="AI19" s="1">
        <v>1.42</v>
      </c>
      <c r="AJ19" s="1">
        <v>132</v>
      </c>
      <c r="AK19" s="1">
        <v>65</v>
      </c>
      <c r="AL19" s="5">
        <f t="shared" si="0"/>
        <v>87.333333333333329</v>
      </c>
      <c r="AM19" s="1">
        <v>53</v>
      </c>
      <c r="AN19" s="1">
        <v>1</v>
      </c>
      <c r="AO19" s="1">
        <v>2</v>
      </c>
      <c r="AP19" s="1">
        <v>28</v>
      </c>
      <c r="AQ19" s="1">
        <v>6</v>
      </c>
      <c r="AR19" s="1">
        <v>14</v>
      </c>
      <c r="AS19" s="1">
        <f t="shared" si="1"/>
        <v>22</v>
      </c>
      <c r="AT19" s="7">
        <f t="shared" si="2"/>
        <v>11</v>
      </c>
      <c r="AU19" s="1">
        <v>7</v>
      </c>
      <c r="AV19" s="19">
        <v>4.4000000000000004</v>
      </c>
      <c r="AW19" s="1">
        <v>3.09</v>
      </c>
      <c r="AX19" s="19">
        <f t="shared" si="3"/>
        <v>0.59835920177383584</v>
      </c>
      <c r="AY19" s="7">
        <f t="shared" si="4"/>
        <v>1.5909090909090908</v>
      </c>
      <c r="AZ19" s="7">
        <f t="shared" si="5"/>
        <v>181.22977346278319</v>
      </c>
      <c r="BA19" s="7">
        <f t="shared" si="6"/>
        <v>2209.277238403452</v>
      </c>
      <c r="BB19" s="7">
        <f t="shared" si="7"/>
        <v>83.018867924528308</v>
      </c>
      <c r="BC19" s="7">
        <f t="shared" si="8"/>
        <v>58.301886792452834</v>
      </c>
      <c r="BD19" s="7">
        <f t="shared" si="9"/>
        <v>63.696754716981133</v>
      </c>
      <c r="BE19" s="7">
        <f t="shared" si="10"/>
        <v>9.5148679245283034</v>
      </c>
      <c r="BF19" s="19">
        <v>1.3731818181818181</v>
      </c>
      <c r="BG19" s="19">
        <f t="shared" si="11"/>
        <v>0.16863636363636361</v>
      </c>
      <c r="BH19" s="19">
        <f t="shared" si="12"/>
        <v>0.33727272727272722</v>
      </c>
      <c r="BI19" s="19">
        <f t="shared" si="13"/>
        <v>3.7735849056603779</v>
      </c>
      <c r="BJ19" s="19">
        <f t="shared" si="14"/>
        <v>0.2857142857142857</v>
      </c>
      <c r="BK19" s="19"/>
      <c r="BL19" s="20">
        <v>1</v>
      </c>
      <c r="BM19" s="1">
        <v>12</v>
      </c>
      <c r="BO19" s="1">
        <v>0</v>
      </c>
      <c r="BP19" s="1">
        <v>0</v>
      </c>
      <c r="BQ19" s="1">
        <v>1</v>
      </c>
      <c r="BR19" s="1">
        <v>0</v>
      </c>
      <c r="BS19" s="1">
        <v>70</v>
      </c>
      <c r="BT19" s="1">
        <v>4.3</v>
      </c>
      <c r="BU19" s="1">
        <v>2.5</v>
      </c>
      <c r="BV19" s="1">
        <v>0.32</v>
      </c>
      <c r="BZ19" s="1">
        <v>0</v>
      </c>
      <c r="CA19" s="25">
        <v>141</v>
      </c>
      <c r="CB19" s="25">
        <v>27</v>
      </c>
      <c r="CC19" s="44">
        <v>0.88</v>
      </c>
      <c r="CD19" s="27">
        <v>68</v>
      </c>
      <c r="CJ19" s="20">
        <v>824.77165930000001</v>
      </c>
      <c r="CK19" s="19">
        <f t="shared" si="15"/>
        <v>6.7151065714189064</v>
      </c>
      <c r="CL19" s="20">
        <v>4584.0394109999997</v>
      </c>
      <c r="CM19" s="19">
        <f t="shared" si="16"/>
        <v>8.4303358558707053</v>
      </c>
      <c r="CN19" s="20"/>
      <c r="CO19" s="36">
        <v>43693</v>
      </c>
      <c r="CP19" s="36"/>
      <c r="CQ19" s="36"/>
      <c r="CR19" s="36"/>
      <c r="CT19" s="36">
        <v>44274</v>
      </c>
      <c r="CU19" s="36">
        <v>44273</v>
      </c>
      <c r="CV19" s="1">
        <f t="shared" si="17"/>
        <v>580</v>
      </c>
      <c r="CW19" s="1">
        <v>0</v>
      </c>
      <c r="CZ19" s="1">
        <v>0</v>
      </c>
      <c r="DA19" s="1">
        <v>580</v>
      </c>
      <c r="DB19" s="3">
        <v>0</v>
      </c>
      <c r="DD19" s="1"/>
      <c r="DE19" s="1"/>
      <c r="DF19" s="1"/>
      <c r="DG19" s="1"/>
      <c r="DH19" s="1"/>
      <c r="DI19" s="1"/>
      <c r="DJ19" s="1"/>
      <c r="DK19" s="1"/>
      <c r="DL19" s="1"/>
    </row>
    <row r="20" spans="1:116" x14ac:dyDescent="0.25">
      <c r="A20" s="2">
        <v>2056</v>
      </c>
      <c r="B20" s="3">
        <v>49</v>
      </c>
      <c r="C20" s="3">
        <v>0</v>
      </c>
      <c r="D20" s="3">
        <v>0</v>
      </c>
      <c r="E20" s="3">
        <v>0</v>
      </c>
      <c r="F20" s="3">
        <v>2</v>
      </c>
      <c r="G20" s="3">
        <v>1</v>
      </c>
      <c r="H20" s="1">
        <v>0</v>
      </c>
      <c r="I20" s="3">
        <v>1</v>
      </c>
      <c r="J20" s="3">
        <v>1</v>
      </c>
      <c r="K20" s="3">
        <v>0</v>
      </c>
      <c r="L20" s="3">
        <v>0</v>
      </c>
      <c r="M20" s="3"/>
      <c r="N20" s="3">
        <v>0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23</v>
      </c>
      <c r="AI20" s="4">
        <v>1.7</v>
      </c>
      <c r="AJ20" s="3">
        <v>118</v>
      </c>
      <c r="AK20" s="3">
        <v>78</v>
      </c>
      <c r="AL20" s="5">
        <f t="shared" si="0"/>
        <v>91.333333333333329</v>
      </c>
      <c r="AM20" s="3">
        <v>88</v>
      </c>
      <c r="AN20" s="3">
        <v>1</v>
      </c>
      <c r="AO20" s="3">
        <v>4</v>
      </c>
      <c r="AP20" s="3">
        <v>18</v>
      </c>
      <c r="AQ20" s="3">
        <v>8</v>
      </c>
      <c r="AR20" s="3">
        <v>11</v>
      </c>
      <c r="AS20" s="1">
        <f t="shared" si="1"/>
        <v>10</v>
      </c>
      <c r="AT20" s="7">
        <f t="shared" si="2"/>
        <v>2.5</v>
      </c>
      <c r="AU20" s="3">
        <v>6</v>
      </c>
      <c r="AV20" s="4">
        <v>3.8080000000000003</v>
      </c>
      <c r="AW20" s="3">
        <v>2.2400000000000002</v>
      </c>
      <c r="AX20" s="19">
        <f t="shared" si="3"/>
        <v>0.45362897265336294</v>
      </c>
      <c r="AY20" s="7">
        <f t="shared" si="4"/>
        <v>1.3130252100840336</v>
      </c>
      <c r="AZ20" s="7">
        <f t="shared" si="5"/>
        <v>178.57142857142856</v>
      </c>
      <c r="BA20" s="7">
        <f t="shared" si="6"/>
        <v>3119.0476190476184</v>
      </c>
      <c r="BB20" s="7">
        <f t="shared" si="7"/>
        <v>43.272727272727273</v>
      </c>
      <c r="BC20" s="7">
        <f t="shared" si="8"/>
        <v>25.454545454545453</v>
      </c>
      <c r="BD20" s="7">
        <f t="shared" si="9"/>
        <v>29.540848484848482</v>
      </c>
      <c r="BE20" s="7">
        <f t="shared" si="10"/>
        <v>2.4232727272727272</v>
      </c>
      <c r="BF20" s="19"/>
      <c r="BG20" s="19">
        <f t="shared" si="11"/>
        <v>0.25420168067226889</v>
      </c>
      <c r="BH20" s="19">
        <f t="shared" si="12"/>
        <v>0.41596638655462187</v>
      </c>
      <c r="BI20" s="19">
        <f t="shared" si="13"/>
        <v>4.3272727272727272</v>
      </c>
      <c r="BJ20" s="19">
        <f t="shared" si="14"/>
        <v>0.66666666666666663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55</v>
      </c>
      <c r="BT20" s="3"/>
      <c r="BU20" s="3"/>
      <c r="BV20" s="3"/>
      <c r="BW20" s="3"/>
      <c r="BX20" s="10"/>
      <c r="BY20" s="3">
        <v>1</v>
      </c>
      <c r="BZ20" s="3">
        <v>0</v>
      </c>
      <c r="CA20" s="3">
        <v>141</v>
      </c>
      <c r="CB20" s="3">
        <v>25</v>
      </c>
      <c r="CC20" s="4">
        <v>1.1000000000000001</v>
      </c>
      <c r="CD20" s="28">
        <v>77</v>
      </c>
      <c r="CE20" s="8"/>
      <c r="CF20" s="8"/>
      <c r="CG20" s="3">
        <v>366</v>
      </c>
      <c r="CH20" s="3">
        <v>0</v>
      </c>
      <c r="CI20" s="3">
        <v>1</v>
      </c>
      <c r="CJ20" s="12">
        <v>828.9473684210526</v>
      </c>
      <c r="CK20" s="19">
        <f t="shared" si="15"/>
        <v>6.7201566650873383</v>
      </c>
      <c r="CL20" s="5">
        <v>744.87765334955429</v>
      </c>
      <c r="CM20" s="19">
        <f t="shared" si="16"/>
        <v>6.6132199812014987</v>
      </c>
      <c r="CN20" s="10"/>
      <c r="CO20" s="36">
        <v>40521</v>
      </c>
      <c r="CP20" s="36"/>
      <c r="CQ20" s="36"/>
      <c r="CR20" s="36"/>
      <c r="CS20" s="22"/>
      <c r="CT20" s="36">
        <v>44274</v>
      </c>
      <c r="CU20" s="40">
        <v>43879</v>
      </c>
      <c r="CV20" s="3">
        <f t="shared" si="17"/>
        <v>3358</v>
      </c>
      <c r="CW20" s="3">
        <v>0</v>
      </c>
      <c r="CX20" s="3"/>
      <c r="CY20" s="3"/>
      <c r="CZ20" s="3">
        <v>0</v>
      </c>
      <c r="DA20" s="3">
        <v>3358</v>
      </c>
      <c r="DB20" s="3">
        <v>0</v>
      </c>
      <c r="DC20" s="3"/>
      <c r="DD20" s="10"/>
      <c r="DE20" s="10"/>
      <c r="DF20" s="10"/>
      <c r="DG20" s="10"/>
      <c r="DH20" s="10"/>
      <c r="DI20" s="10"/>
      <c r="DJ20" s="10"/>
      <c r="DK20" s="10"/>
      <c r="DL20" s="10"/>
    </row>
    <row r="21" spans="1:116" x14ac:dyDescent="0.25">
      <c r="A21" s="25">
        <v>1028</v>
      </c>
      <c r="B21" s="1">
        <v>55</v>
      </c>
      <c r="C21" s="1">
        <v>0</v>
      </c>
      <c r="D21" s="1">
        <v>1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2</v>
      </c>
      <c r="K21" s="1">
        <v>0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1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26.1</v>
      </c>
      <c r="AI21" s="1">
        <v>1.66</v>
      </c>
      <c r="AJ21" s="1">
        <v>150</v>
      </c>
      <c r="AK21" s="1">
        <v>65</v>
      </c>
      <c r="AL21" s="5">
        <f t="shared" si="0"/>
        <v>93.333333333333329</v>
      </c>
      <c r="AM21" s="1">
        <v>79</v>
      </c>
      <c r="AN21" s="1">
        <v>1</v>
      </c>
      <c r="AO21" s="1">
        <v>2</v>
      </c>
      <c r="AP21" s="1">
        <v>72</v>
      </c>
      <c r="AQ21" s="1">
        <v>21</v>
      </c>
      <c r="AR21" s="1">
        <v>44</v>
      </c>
      <c r="AS21" s="1">
        <f t="shared" si="1"/>
        <v>51</v>
      </c>
      <c r="AT21" s="7">
        <f t="shared" si="2"/>
        <v>25.5</v>
      </c>
      <c r="AU21" s="1">
        <v>17</v>
      </c>
      <c r="AV21" s="19">
        <v>5.67</v>
      </c>
      <c r="AW21" s="1">
        <v>3.41</v>
      </c>
      <c r="AX21" s="19">
        <f t="shared" si="3"/>
        <v>0.7056910569105691</v>
      </c>
      <c r="AY21" s="7">
        <f t="shared" si="4"/>
        <v>4.7619047619047619</v>
      </c>
      <c r="AZ21" s="7">
        <f t="shared" si="5"/>
        <v>633.43108504398822</v>
      </c>
      <c r="BA21" s="7">
        <f t="shared" si="6"/>
        <v>2142.717497556207</v>
      </c>
      <c r="BB21" s="7">
        <f t="shared" si="7"/>
        <v>71.77215189873418</v>
      </c>
      <c r="BC21" s="7">
        <f t="shared" si="8"/>
        <v>43.164556962025316</v>
      </c>
      <c r="BD21" s="7">
        <f t="shared" si="9"/>
        <v>44.810565400843878</v>
      </c>
      <c r="BE21" s="7">
        <f t="shared" si="10"/>
        <v>24.655594936708859</v>
      </c>
      <c r="BF21" s="19">
        <v>2.2200000000000002</v>
      </c>
      <c r="BG21" s="19">
        <f t="shared" si="11"/>
        <v>0.61305114638447966</v>
      </c>
      <c r="BH21" s="19">
        <f t="shared" si="12"/>
        <v>1.0031746031746032</v>
      </c>
      <c r="BI21" s="19">
        <f t="shared" si="13"/>
        <v>1.4072970960536113</v>
      </c>
      <c r="BJ21" s="19">
        <f t="shared" si="14"/>
        <v>0.11764705882352941</v>
      </c>
      <c r="BK21" s="19"/>
      <c r="BL21" s="20">
        <v>1</v>
      </c>
      <c r="BM21" s="1">
        <v>9</v>
      </c>
      <c r="BO21" s="1">
        <v>1</v>
      </c>
      <c r="BP21" s="1">
        <v>0</v>
      </c>
      <c r="BQ21" s="1">
        <v>1</v>
      </c>
      <c r="BR21" s="1">
        <v>0</v>
      </c>
      <c r="BS21" s="1">
        <v>56</v>
      </c>
      <c r="BT21" s="1">
        <v>3.71</v>
      </c>
      <c r="BU21" s="1">
        <v>3</v>
      </c>
      <c r="BV21" s="1">
        <v>0.57999999999999996</v>
      </c>
      <c r="BX21" s="1">
        <v>15.9</v>
      </c>
      <c r="BY21" s="1">
        <v>0</v>
      </c>
      <c r="CA21" s="25">
        <v>144</v>
      </c>
      <c r="CB21" s="25">
        <v>25</v>
      </c>
      <c r="CC21" s="44">
        <v>1.1200000000000001</v>
      </c>
      <c r="CD21" s="27">
        <v>55</v>
      </c>
      <c r="CJ21" s="20">
        <v>869.66</v>
      </c>
      <c r="CK21" s="19">
        <f t="shared" si="15"/>
        <v>6.7681023306669097</v>
      </c>
      <c r="CL21" s="20">
        <v>1325.69</v>
      </c>
      <c r="CM21" s="19">
        <f t="shared" si="16"/>
        <v>7.1896883575916215</v>
      </c>
      <c r="CN21" s="22"/>
      <c r="CO21" s="36">
        <v>43231</v>
      </c>
      <c r="CP21" s="36"/>
      <c r="CQ21" s="36"/>
      <c r="CR21" s="36"/>
      <c r="CT21" s="36">
        <v>44274</v>
      </c>
      <c r="CU21" s="36">
        <v>44255</v>
      </c>
      <c r="CV21" s="1">
        <f t="shared" si="17"/>
        <v>1024</v>
      </c>
      <c r="CW21" s="1">
        <v>0</v>
      </c>
      <c r="CX21" s="36"/>
      <c r="CY21" s="20"/>
      <c r="CZ21" s="20">
        <v>0</v>
      </c>
      <c r="DA21" s="20">
        <v>1024</v>
      </c>
      <c r="DB21" s="3">
        <v>0</v>
      </c>
      <c r="DC21" s="20"/>
    </row>
    <row r="22" spans="1:116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19">
        <f t="shared" si="15"/>
        <v>6.7691691156959903</v>
      </c>
      <c r="CL22" s="5">
        <v>1616.9280484032786</v>
      </c>
      <c r="CM22" s="19">
        <f t="shared" si="16"/>
        <v>7.3882833616194183</v>
      </c>
      <c r="CN22" s="10"/>
      <c r="CO22" s="41">
        <v>40410</v>
      </c>
      <c r="CP22" s="41"/>
      <c r="CQ22" s="41"/>
      <c r="CR22" s="41"/>
      <c r="CT22" s="36">
        <v>44272</v>
      </c>
      <c r="CU22" s="36">
        <v>40607</v>
      </c>
      <c r="CV22" s="1">
        <f t="shared" si="17"/>
        <v>197</v>
      </c>
      <c r="CW22" s="3">
        <v>1</v>
      </c>
      <c r="CX22" s="40">
        <v>40607</v>
      </c>
      <c r="CY22" s="3">
        <f>(CX22-CO22)</f>
        <v>197</v>
      </c>
      <c r="CZ22" s="3">
        <v>1</v>
      </c>
      <c r="DA22" s="3">
        <v>197</v>
      </c>
      <c r="DB22" s="3">
        <v>0</v>
      </c>
      <c r="DC22" s="3" t="s">
        <v>141</v>
      </c>
      <c r="DD22" s="10"/>
      <c r="DE22" s="10"/>
      <c r="DF22" s="10"/>
      <c r="DG22" s="10"/>
      <c r="DH22" s="10"/>
      <c r="DI22" s="10"/>
      <c r="DJ22" s="10"/>
      <c r="DK22" s="10"/>
      <c r="DL22" s="10"/>
    </row>
    <row r="23" spans="1:116" x14ac:dyDescent="0.25">
      <c r="A23" s="2">
        <v>2062</v>
      </c>
      <c r="B23" s="9">
        <v>64</v>
      </c>
      <c r="C23" s="9">
        <v>1</v>
      </c>
      <c r="D23" s="9">
        <v>0</v>
      </c>
      <c r="E23" s="9">
        <v>1</v>
      </c>
      <c r="F23" s="9">
        <v>1</v>
      </c>
      <c r="G23" s="9">
        <v>0</v>
      </c>
      <c r="H23" s="1">
        <v>1</v>
      </c>
      <c r="I23" s="9">
        <v>0</v>
      </c>
      <c r="J23" s="9">
        <v>4</v>
      </c>
      <c r="K23" s="9">
        <v>1</v>
      </c>
      <c r="L23" s="9">
        <v>1</v>
      </c>
      <c r="M23" s="9"/>
      <c r="N23" s="9">
        <v>1</v>
      </c>
      <c r="O23" s="9">
        <v>0</v>
      </c>
      <c r="P23" s="9">
        <v>0</v>
      </c>
      <c r="Q23" s="9"/>
      <c r="R23" s="9">
        <v>1</v>
      </c>
      <c r="S23" s="9">
        <v>1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1</v>
      </c>
      <c r="AF23" s="9">
        <v>0</v>
      </c>
      <c r="AG23" s="9">
        <v>0</v>
      </c>
      <c r="AH23" s="9">
        <v>24</v>
      </c>
      <c r="AI23" s="11">
        <v>2.02</v>
      </c>
      <c r="AJ23" s="9">
        <v>110</v>
      </c>
      <c r="AK23" s="9">
        <v>79</v>
      </c>
      <c r="AL23" s="5">
        <f t="shared" si="0"/>
        <v>89.333333333333329</v>
      </c>
      <c r="AM23" s="9">
        <v>73</v>
      </c>
      <c r="AN23" s="9">
        <v>1</v>
      </c>
      <c r="AO23" s="9">
        <v>3</v>
      </c>
      <c r="AP23" s="9">
        <v>25</v>
      </c>
      <c r="AQ23" s="9">
        <v>14</v>
      </c>
      <c r="AR23" s="9">
        <v>18</v>
      </c>
      <c r="AS23" s="1">
        <f t="shared" si="1"/>
        <v>11</v>
      </c>
      <c r="AT23" s="7">
        <f t="shared" si="2"/>
        <v>3.6666666666666665</v>
      </c>
      <c r="AU23" s="9">
        <v>14</v>
      </c>
      <c r="AV23" s="4">
        <v>4.7671999999999999</v>
      </c>
      <c r="AW23" s="9">
        <v>2.36</v>
      </c>
      <c r="AX23" s="19">
        <f t="shared" si="3"/>
        <v>0.46746489283074644</v>
      </c>
      <c r="AY23" s="7">
        <f t="shared" si="4"/>
        <v>0.83906695754321192</v>
      </c>
      <c r="AZ23" s="7">
        <f t="shared" si="5"/>
        <v>135.59322033898306</v>
      </c>
      <c r="BA23" s="7">
        <f t="shared" si="6"/>
        <v>2926.5536723163841</v>
      </c>
      <c r="BB23" s="7">
        <f t="shared" si="7"/>
        <v>65.30410958904109</v>
      </c>
      <c r="BC23" s="7">
        <f t="shared" si="8"/>
        <v>32.328767123287669</v>
      </c>
      <c r="BD23" s="7">
        <f t="shared" si="9"/>
        <v>33.121899543378987</v>
      </c>
      <c r="BE23" s="7">
        <f t="shared" si="10"/>
        <v>6.5950684931506842</v>
      </c>
      <c r="BF23" s="19"/>
      <c r="BG23" s="19">
        <f t="shared" si="11"/>
        <v>0.27563349555294514</v>
      </c>
      <c r="BH23" s="19">
        <f t="shared" si="12"/>
        <v>0.38282429937909046</v>
      </c>
      <c r="BI23" s="19">
        <f t="shared" si="13"/>
        <v>5.9367372353673717</v>
      </c>
      <c r="BJ23" s="19">
        <f t="shared" si="14"/>
        <v>0.21428571428571427</v>
      </c>
      <c r="BK23" s="19"/>
      <c r="BL23" s="12">
        <v>0</v>
      </c>
      <c r="BM23" s="12"/>
      <c r="BN23" s="12"/>
      <c r="BO23" s="12"/>
      <c r="BP23" s="12"/>
      <c r="BQ23" s="9">
        <v>1</v>
      </c>
      <c r="BR23" s="9">
        <v>0</v>
      </c>
      <c r="BS23" s="9">
        <v>7.5</v>
      </c>
      <c r="BT23" s="9">
        <v>7.9</v>
      </c>
      <c r="BU23" s="9">
        <v>6.9</v>
      </c>
      <c r="BV23" s="9">
        <v>1.3</v>
      </c>
      <c r="BW23" s="9">
        <v>4.0999999999999996</v>
      </c>
      <c r="BX23" s="14"/>
      <c r="BY23" s="9">
        <v>1</v>
      </c>
      <c r="BZ23" s="9">
        <v>0</v>
      </c>
      <c r="CA23" s="9">
        <v>135</v>
      </c>
      <c r="CB23" s="9">
        <v>33</v>
      </c>
      <c r="CC23" s="11">
        <v>1.6</v>
      </c>
      <c r="CD23" s="29">
        <v>53</v>
      </c>
      <c r="CE23" s="13"/>
      <c r="CF23" s="13"/>
      <c r="CG23" s="9">
        <v>823</v>
      </c>
      <c r="CH23" s="9">
        <v>1</v>
      </c>
      <c r="CI23" s="9">
        <v>2</v>
      </c>
      <c r="CJ23" s="12">
        <v>888.31168831168839</v>
      </c>
      <c r="CK23" s="19">
        <f t="shared" si="15"/>
        <v>6.7893226817569579</v>
      </c>
      <c r="CL23" s="12">
        <v>815.36187674096641</v>
      </c>
      <c r="CM23" s="19">
        <f t="shared" si="16"/>
        <v>6.7036320352339756</v>
      </c>
      <c r="CN23" s="14"/>
      <c r="CO23" s="36">
        <v>40626</v>
      </c>
      <c r="CP23" s="36">
        <v>40637</v>
      </c>
      <c r="CQ23" s="20">
        <f>(CP23-CO23)</f>
        <v>11</v>
      </c>
      <c r="CR23" s="36">
        <v>41974</v>
      </c>
      <c r="CS23" s="43">
        <f>(CR23-CO23)</f>
        <v>1348</v>
      </c>
      <c r="CT23" s="36">
        <v>44274</v>
      </c>
      <c r="CU23" s="42">
        <v>44556</v>
      </c>
      <c r="CV23" s="9">
        <f t="shared" si="17"/>
        <v>3930</v>
      </c>
      <c r="CW23" s="9">
        <v>0</v>
      </c>
      <c r="CX23" s="9"/>
      <c r="CY23" s="9"/>
      <c r="CZ23" s="9">
        <v>1</v>
      </c>
      <c r="DA23" s="9">
        <v>11</v>
      </c>
      <c r="DB23" s="3">
        <v>0</v>
      </c>
      <c r="DC23" s="14"/>
      <c r="DD23" s="14"/>
      <c r="DE23" s="14"/>
      <c r="DF23" s="14"/>
      <c r="DG23" s="14"/>
      <c r="DH23" s="14"/>
      <c r="DI23" s="14"/>
      <c r="DJ23" s="14"/>
      <c r="DK23" s="14"/>
      <c r="DL23" s="14"/>
    </row>
    <row r="24" spans="1:116" x14ac:dyDescent="0.25">
      <c r="A24" s="25">
        <v>1044</v>
      </c>
      <c r="B24" s="1">
        <v>75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1</v>
      </c>
      <c r="J24" s="1">
        <v>2</v>
      </c>
      <c r="K24" s="1">
        <v>1</v>
      </c>
      <c r="L24" s="1">
        <v>1</v>
      </c>
      <c r="M24" s="1">
        <v>1</v>
      </c>
      <c r="N24" s="1">
        <v>1</v>
      </c>
      <c r="O24" s="1">
        <v>0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1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27.2</v>
      </c>
      <c r="AI24" s="1">
        <v>2.1</v>
      </c>
      <c r="AJ24" s="1">
        <v>121</v>
      </c>
      <c r="AK24" s="1">
        <v>65</v>
      </c>
      <c r="AL24" s="5">
        <f t="shared" si="0"/>
        <v>83.666666666666671</v>
      </c>
      <c r="AM24" s="1">
        <v>85</v>
      </c>
      <c r="AN24" s="1">
        <v>1</v>
      </c>
      <c r="AO24" s="1">
        <v>2</v>
      </c>
      <c r="AP24" s="1">
        <v>29</v>
      </c>
      <c r="AQ24" s="1">
        <v>8</v>
      </c>
      <c r="AR24" s="1">
        <v>17</v>
      </c>
      <c r="AS24" s="1">
        <f t="shared" si="1"/>
        <v>21</v>
      </c>
      <c r="AT24" s="7">
        <f t="shared" si="2"/>
        <v>10.5</v>
      </c>
      <c r="AU24" s="1">
        <v>4</v>
      </c>
      <c r="AV24" s="19">
        <v>4.78</v>
      </c>
      <c r="AW24" s="1">
        <v>2.2799999999999998</v>
      </c>
      <c r="AX24" s="19">
        <f t="shared" si="3"/>
        <v>0.42297117516629712</v>
      </c>
      <c r="AY24" s="7">
        <f t="shared" si="4"/>
        <v>2.7196652719665271</v>
      </c>
      <c r="AZ24" s="7">
        <f t="shared" si="5"/>
        <v>456.14035087719304</v>
      </c>
      <c r="BA24" s="7">
        <f t="shared" si="6"/>
        <v>2865.4970760233923</v>
      </c>
      <c r="BB24" s="7">
        <f t="shared" si="7"/>
        <v>56.235294117647065</v>
      </c>
      <c r="BC24" s="7">
        <f t="shared" si="8"/>
        <v>26.823529411764707</v>
      </c>
      <c r="BD24" s="7">
        <f t="shared" si="9"/>
        <v>29.0624</v>
      </c>
      <c r="BE24" s="7">
        <f t="shared" si="10"/>
        <v>5.4719999999999995</v>
      </c>
      <c r="BF24" s="19">
        <v>2.3117154811715479</v>
      </c>
      <c r="BG24" s="19">
        <f t="shared" si="11"/>
        <v>0.30230125523012547</v>
      </c>
      <c r="BH24" s="19">
        <f t="shared" si="12"/>
        <v>0.5156903765690376</v>
      </c>
      <c r="BI24" s="19">
        <f t="shared" si="13"/>
        <v>2.677871148459384</v>
      </c>
      <c r="BJ24" s="19">
        <f t="shared" si="14"/>
        <v>0.5</v>
      </c>
      <c r="BK24" s="19"/>
      <c r="BL24" s="20">
        <v>1</v>
      </c>
      <c r="BM24" s="1">
        <v>9</v>
      </c>
      <c r="BO24" s="1">
        <v>3</v>
      </c>
      <c r="BP24" s="1"/>
      <c r="BQ24" s="1">
        <v>1</v>
      </c>
      <c r="BR24" s="1">
        <v>0</v>
      </c>
      <c r="BS24" s="1">
        <v>35</v>
      </c>
      <c r="BT24" s="1">
        <v>4.9000000000000004</v>
      </c>
      <c r="BU24" s="1">
        <v>3.9</v>
      </c>
      <c r="BV24" s="1">
        <v>0.45</v>
      </c>
      <c r="BW24" s="1">
        <v>4.5</v>
      </c>
      <c r="BX24" s="1">
        <v>35</v>
      </c>
      <c r="BY24" s="1">
        <v>1</v>
      </c>
      <c r="CA24" s="25">
        <v>141</v>
      </c>
      <c r="CB24" s="25">
        <v>23</v>
      </c>
      <c r="CC24" s="44">
        <v>1.86</v>
      </c>
      <c r="CD24" s="27">
        <v>35</v>
      </c>
      <c r="CE24" s="1">
        <v>1040</v>
      </c>
      <c r="CF24" s="1">
        <v>1</v>
      </c>
      <c r="CI24" s="1">
        <v>3</v>
      </c>
      <c r="CJ24" s="20">
        <v>897.65742379999995</v>
      </c>
      <c r="CK24" s="19">
        <f t="shared" si="15"/>
        <v>6.7997885075438766</v>
      </c>
      <c r="CL24" s="20">
        <v>645.05277060000003</v>
      </c>
      <c r="CM24" s="19">
        <f t="shared" si="16"/>
        <v>6.4693321283328382</v>
      </c>
      <c r="CN24" s="22"/>
      <c r="CO24" s="36">
        <v>43301</v>
      </c>
      <c r="CP24" s="36"/>
      <c r="CQ24" s="36"/>
      <c r="CR24" s="36"/>
      <c r="CT24" s="36">
        <v>44274</v>
      </c>
      <c r="CU24" s="36">
        <v>44244</v>
      </c>
      <c r="CV24" s="1">
        <f t="shared" si="17"/>
        <v>943</v>
      </c>
      <c r="CW24" s="1">
        <v>0</v>
      </c>
      <c r="CZ24" s="1">
        <v>0</v>
      </c>
      <c r="DA24" s="1">
        <v>943</v>
      </c>
      <c r="DB24" s="3">
        <v>0</v>
      </c>
      <c r="DC24"/>
    </row>
    <row r="25" spans="1:116" x14ac:dyDescent="0.25">
      <c r="A25" s="2">
        <v>2031</v>
      </c>
      <c r="B25" s="3">
        <v>63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0</v>
      </c>
      <c r="J25" s="3">
        <v>3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1</v>
      </c>
      <c r="Z25" s="3">
        <v>0</v>
      </c>
      <c r="AA25" s="3">
        <v>1</v>
      </c>
      <c r="AB25" s="3">
        <v>1</v>
      </c>
      <c r="AC25" s="3">
        <v>1</v>
      </c>
      <c r="AD25" s="3">
        <v>0</v>
      </c>
      <c r="AE25" s="3">
        <v>1</v>
      </c>
      <c r="AF25" s="3">
        <v>0</v>
      </c>
      <c r="AG25" s="3">
        <v>2</v>
      </c>
      <c r="AH25" s="3">
        <v>29.5</v>
      </c>
      <c r="AI25" s="4">
        <v>2.09</v>
      </c>
      <c r="AJ25" s="3">
        <v>120</v>
      </c>
      <c r="AK25" s="3">
        <v>74</v>
      </c>
      <c r="AL25" s="5">
        <f t="shared" si="0"/>
        <v>89.333333333333329</v>
      </c>
      <c r="AM25" s="3">
        <v>103</v>
      </c>
      <c r="AN25" s="3">
        <v>1</v>
      </c>
      <c r="AO25" s="3">
        <v>11</v>
      </c>
      <c r="AP25" s="3">
        <v>35</v>
      </c>
      <c r="AQ25" s="3">
        <v>17</v>
      </c>
      <c r="AR25" s="3">
        <v>27</v>
      </c>
      <c r="AS25" s="1">
        <f t="shared" si="1"/>
        <v>18</v>
      </c>
      <c r="AT25" s="7">
        <f t="shared" si="2"/>
        <v>1.6363636363636365</v>
      </c>
      <c r="AU25" s="3">
        <v>20</v>
      </c>
      <c r="AV25" s="4">
        <v>5.83</v>
      </c>
      <c r="AW25" s="3">
        <v>2.79</v>
      </c>
      <c r="AX25" s="19">
        <f t="shared" si="3"/>
        <v>0.55263858093126383</v>
      </c>
      <c r="AY25" s="7">
        <f t="shared" si="4"/>
        <v>1.2006861063464838</v>
      </c>
      <c r="AZ25" s="7">
        <f t="shared" si="5"/>
        <v>200.71684587813621</v>
      </c>
      <c r="BA25" s="7">
        <f t="shared" si="6"/>
        <v>2246.117084826762</v>
      </c>
      <c r="BB25" s="7">
        <f t="shared" si="7"/>
        <v>56.601941747572816</v>
      </c>
      <c r="BC25" s="7">
        <f t="shared" si="8"/>
        <v>27.087378640776699</v>
      </c>
      <c r="BD25" s="7">
        <f t="shared" si="9"/>
        <v>25.541592233009705</v>
      </c>
      <c r="BE25" s="7">
        <f t="shared" si="10"/>
        <v>5.894213592233009</v>
      </c>
      <c r="BF25" s="19">
        <v>2.25</v>
      </c>
      <c r="BG25" s="19">
        <f t="shared" si="11"/>
        <v>0.47701543739279589</v>
      </c>
      <c r="BH25" s="19">
        <f t="shared" si="12"/>
        <v>0.61835334476843906</v>
      </c>
      <c r="BI25" s="19">
        <f t="shared" si="13"/>
        <v>3.144552319309601</v>
      </c>
      <c r="BJ25" s="19">
        <f t="shared" si="14"/>
        <v>0.55000000000000004</v>
      </c>
      <c r="BK25" s="19"/>
      <c r="BL25" s="5">
        <v>1</v>
      </c>
      <c r="BM25" s="5">
        <v>16</v>
      </c>
      <c r="BN25" s="5"/>
      <c r="BO25" s="5">
        <v>3</v>
      </c>
      <c r="BP25" s="5">
        <v>0</v>
      </c>
      <c r="BQ25" s="3">
        <v>1</v>
      </c>
      <c r="BR25" s="9">
        <v>0</v>
      </c>
      <c r="BS25" s="3">
        <v>35</v>
      </c>
      <c r="BT25" s="3">
        <v>5.7</v>
      </c>
      <c r="BU25" s="3">
        <v>5.2</v>
      </c>
      <c r="BV25" s="3">
        <v>1.1000000000000001</v>
      </c>
      <c r="BW25" s="3">
        <v>4.4000000000000004</v>
      </c>
      <c r="BX25" s="10"/>
      <c r="BY25" s="3">
        <v>1</v>
      </c>
      <c r="BZ25" s="3">
        <v>0</v>
      </c>
      <c r="CA25" s="3">
        <v>136</v>
      </c>
      <c r="CB25" s="3">
        <v>43</v>
      </c>
      <c r="CC25" s="4">
        <v>2</v>
      </c>
      <c r="CD25" s="28">
        <v>34</v>
      </c>
      <c r="CE25" s="8"/>
      <c r="CF25" s="8"/>
      <c r="CG25" s="3">
        <v>1971</v>
      </c>
      <c r="CH25" s="3">
        <v>1</v>
      </c>
      <c r="CI25" s="3">
        <v>2</v>
      </c>
      <c r="CJ25" s="12">
        <v>900</v>
      </c>
      <c r="CK25" s="19">
        <f t="shared" si="15"/>
        <v>6.8023947633243109</v>
      </c>
      <c r="CL25" s="5">
        <v>1319.4023438573167</v>
      </c>
      <c r="CM25" s="19">
        <f t="shared" si="16"/>
        <v>7.1849341432441554</v>
      </c>
      <c r="CN25" s="10"/>
      <c r="CO25" s="41">
        <v>40373</v>
      </c>
      <c r="CP25" s="41"/>
      <c r="CQ25" s="41"/>
      <c r="CR25" s="41"/>
      <c r="CT25" s="36">
        <v>44272</v>
      </c>
      <c r="CU25" s="36">
        <v>41156</v>
      </c>
      <c r="CV25" s="1">
        <f t="shared" si="17"/>
        <v>783</v>
      </c>
      <c r="CW25" s="3">
        <v>1</v>
      </c>
      <c r="CX25" s="36">
        <v>41156</v>
      </c>
      <c r="CY25" s="20">
        <f>(CX25-CO25)</f>
        <v>783</v>
      </c>
      <c r="CZ25" s="20">
        <v>1</v>
      </c>
      <c r="DA25" s="20">
        <v>783</v>
      </c>
      <c r="DB25" s="3">
        <v>0</v>
      </c>
      <c r="DC25" s="3" t="s">
        <v>144</v>
      </c>
      <c r="DD25" s="10"/>
      <c r="DE25" s="10"/>
      <c r="DF25" s="10"/>
      <c r="DG25" s="10"/>
      <c r="DH25" s="10"/>
      <c r="DI25" s="10"/>
      <c r="DJ25" s="10"/>
      <c r="DK25" s="10"/>
      <c r="DL25" s="10"/>
    </row>
    <row r="26" spans="1:116" x14ac:dyDescent="0.25">
      <c r="A26" s="2">
        <v>2035</v>
      </c>
      <c r="B26" s="3">
        <v>45</v>
      </c>
      <c r="C26" s="3">
        <v>0</v>
      </c>
      <c r="D26" s="3">
        <v>1</v>
      </c>
      <c r="E26" s="3">
        <v>1</v>
      </c>
      <c r="F26" s="3">
        <v>1</v>
      </c>
      <c r="G26" s="3">
        <v>1</v>
      </c>
      <c r="H26" s="1">
        <v>0</v>
      </c>
      <c r="I26" s="3">
        <v>0</v>
      </c>
      <c r="J26" s="3">
        <v>3</v>
      </c>
      <c r="K26" s="3">
        <v>0</v>
      </c>
      <c r="L26" s="3">
        <v>0</v>
      </c>
      <c r="M26" s="3"/>
      <c r="N26" s="3">
        <v>1</v>
      </c>
      <c r="O26" s="3">
        <v>1</v>
      </c>
      <c r="P26" s="3">
        <v>1</v>
      </c>
      <c r="Q26" s="3"/>
      <c r="R26" s="3">
        <v>0</v>
      </c>
      <c r="S26" s="3">
        <v>0</v>
      </c>
      <c r="T26" s="3">
        <v>1</v>
      </c>
      <c r="U26" s="3">
        <v>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1</v>
      </c>
      <c r="AF26" s="3">
        <v>0</v>
      </c>
      <c r="AG26" s="3">
        <v>2</v>
      </c>
      <c r="AH26" s="3">
        <v>23.5</v>
      </c>
      <c r="AI26" s="4">
        <v>1.83</v>
      </c>
      <c r="AJ26" s="3">
        <v>106</v>
      </c>
      <c r="AK26" s="3">
        <v>63</v>
      </c>
      <c r="AL26" s="5">
        <f t="shared" si="0"/>
        <v>77.333333333333329</v>
      </c>
      <c r="AM26" s="3">
        <v>72</v>
      </c>
      <c r="AN26" s="3">
        <v>1</v>
      </c>
      <c r="AO26" s="3">
        <v>8</v>
      </c>
      <c r="AP26" s="3">
        <v>55</v>
      </c>
      <c r="AQ26" s="3">
        <v>35</v>
      </c>
      <c r="AR26" s="3">
        <v>45</v>
      </c>
      <c r="AS26" s="1">
        <f t="shared" si="1"/>
        <v>20</v>
      </c>
      <c r="AT26" s="7">
        <f t="shared" si="2"/>
        <v>2.5</v>
      </c>
      <c r="AU26" s="3">
        <v>19</v>
      </c>
      <c r="AV26" s="4">
        <v>3.39</v>
      </c>
      <c r="AW26" s="3">
        <v>1.85</v>
      </c>
      <c r="AX26" s="19">
        <f t="shared" si="3"/>
        <v>0.31722099039172208</v>
      </c>
      <c r="AY26" s="7">
        <f t="shared" si="4"/>
        <v>7.6696165191740411</v>
      </c>
      <c r="AZ26" s="7">
        <f t="shared" si="5"/>
        <v>1124.3243243243244</v>
      </c>
      <c r="BA26" s="7">
        <f t="shared" si="6"/>
        <v>2998.1981981981976</v>
      </c>
      <c r="BB26" s="7">
        <f t="shared" si="7"/>
        <v>47.083333333333336</v>
      </c>
      <c r="BC26" s="7">
        <f t="shared" si="8"/>
        <v>25.694444444444443</v>
      </c>
      <c r="BD26" s="7">
        <f t="shared" si="9"/>
        <v>20.384259259259256</v>
      </c>
      <c r="BE26" s="7">
        <f t="shared" si="10"/>
        <v>12.929444444444442</v>
      </c>
      <c r="BF26" s="19">
        <v>2.25</v>
      </c>
      <c r="BG26" s="19">
        <f t="shared" si="11"/>
        <v>0.95575221238938046</v>
      </c>
      <c r="BH26" s="19">
        <f t="shared" si="12"/>
        <v>1.168141592920354</v>
      </c>
      <c r="BI26" s="19">
        <f t="shared" si="13"/>
        <v>2.354166666666667</v>
      </c>
      <c r="BJ26" s="19">
        <f t="shared" si="14"/>
        <v>0.42105263157894735</v>
      </c>
      <c r="BK26" s="19"/>
      <c r="BL26" s="5">
        <v>1</v>
      </c>
      <c r="BM26" s="5">
        <v>19</v>
      </c>
      <c r="BN26" s="5">
        <v>50</v>
      </c>
      <c r="BO26" s="5">
        <v>0</v>
      </c>
      <c r="BP26" s="5">
        <v>0</v>
      </c>
      <c r="BQ26" s="3">
        <v>1</v>
      </c>
      <c r="BR26" s="3" t="s">
        <v>60</v>
      </c>
      <c r="BS26" s="5">
        <v>50</v>
      </c>
      <c r="BT26" s="3">
        <v>5.4</v>
      </c>
      <c r="BU26" s="3">
        <v>4.3</v>
      </c>
      <c r="BV26" s="3">
        <v>0.83</v>
      </c>
      <c r="BW26" s="3">
        <v>4.5</v>
      </c>
      <c r="BX26" s="10"/>
      <c r="BY26" s="3">
        <v>1</v>
      </c>
      <c r="BZ26" s="3">
        <v>1</v>
      </c>
      <c r="CA26" s="3">
        <v>141</v>
      </c>
      <c r="CB26" s="3">
        <v>9</v>
      </c>
      <c r="CC26" s="4">
        <v>0.5</v>
      </c>
      <c r="CD26" s="28">
        <v>90</v>
      </c>
      <c r="CE26" s="8"/>
      <c r="CF26" s="8"/>
      <c r="CG26" s="3">
        <v>596</v>
      </c>
      <c r="CH26" s="3">
        <v>0</v>
      </c>
      <c r="CI26" s="3">
        <v>1</v>
      </c>
      <c r="CJ26" s="12">
        <v>906.66666666666663</v>
      </c>
      <c r="CK26" s="19">
        <f t="shared" si="15"/>
        <v>6.8097748706219337</v>
      </c>
      <c r="CL26" s="5">
        <v>379.67119750501365</v>
      </c>
      <c r="CM26" s="19">
        <f t="shared" si="16"/>
        <v>5.9393056084348554</v>
      </c>
      <c r="CN26" s="10"/>
      <c r="CO26" s="41">
        <v>40402</v>
      </c>
      <c r="CP26" s="41"/>
      <c r="CQ26" s="41"/>
      <c r="CR26" s="41"/>
      <c r="CT26" s="36">
        <v>44272</v>
      </c>
      <c r="CU26" s="36">
        <v>43476</v>
      </c>
      <c r="CV26" s="1">
        <f t="shared" si="17"/>
        <v>3074</v>
      </c>
      <c r="CW26" s="3">
        <v>1</v>
      </c>
      <c r="CX26" s="40">
        <v>43476</v>
      </c>
      <c r="CY26" s="20">
        <f>(CX26-CO26)</f>
        <v>3074</v>
      </c>
      <c r="CZ26" s="20">
        <v>1</v>
      </c>
      <c r="DA26" s="20">
        <v>3074</v>
      </c>
      <c r="DB26" s="3">
        <v>0</v>
      </c>
      <c r="DC26" s="3" t="s">
        <v>144</v>
      </c>
      <c r="DD26" s="10"/>
      <c r="DE26" s="10"/>
      <c r="DF26" s="10"/>
      <c r="DG26" s="10"/>
      <c r="DH26" s="10"/>
      <c r="DI26" s="10"/>
      <c r="DJ26" s="10"/>
      <c r="DK26" s="10"/>
      <c r="DL26" s="10"/>
    </row>
    <row r="27" spans="1:116" x14ac:dyDescent="0.25">
      <c r="A27" s="2">
        <v>2002</v>
      </c>
      <c r="B27" s="3">
        <v>19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1">
        <v>0</v>
      </c>
      <c r="I27" s="3">
        <v>1</v>
      </c>
      <c r="J27" s="3">
        <v>4</v>
      </c>
      <c r="K27" s="3">
        <v>1</v>
      </c>
      <c r="L27" s="3">
        <v>0</v>
      </c>
      <c r="M27" s="3"/>
      <c r="N27" s="3">
        <v>1</v>
      </c>
      <c r="O27" s="3">
        <v>0</v>
      </c>
      <c r="P27" s="3">
        <v>0</v>
      </c>
      <c r="Q27" s="3"/>
      <c r="R27" s="3">
        <v>0</v>
      </c>
      <c r="S27" s="3">
        <v>0</v>
      </c>
      <c r="T27" s="3">
        <v>1</v>
      </c>
      <c r="U27" s="3">
        <v>1</v>
      </c>
      <c r="V27" s="3">
        <v>0</v>
      </c>
      <c r="W27" s="3">
        <v>0</v>
      </c>
      <c r="X27" s="3">
        <v>0</v>
      </c>
      <c r="Y27" s="3">
        <v>1</v>
      </c>
      <c r="Z27" s="3">
        <v>1</v>
      </c>
      <c r="AA27" s="3">
        <v>0</v>
      </c>
      <c r="AB27" s="3">
        <v>0</v>
      </c>
      <c r="AC27" s="3">
        <v>0</v>
      </c>
      <c r="AD27" s="3">
        <v>0</v>
      </c>
      <c r="AE27" s="3">
        <v>1</v>
      </c>
      <c r="AF27" s="3">
        <v>0</v>
      </c>
      <c r="AG27" s="3">
        <v>2</v>
      </c>
      <c r="AH27" s="3">
        <v>29</v>
      </c>
      <c r="AI27" s="4">
        <v>1.75</v>
      </c>
      <c r="AJ27" s="3">
        <v>115</v>
      </c>
      <c r="AK27" s="3">
        <v>84</v>
      </c>
      <c r="AL27" s="5">
        <f t="shared" si="0"/>
        <v>94.333333333333329</v>
      </c>
      <c r="AM27" s="3">
        <v>69</v>
      </c>
      <c r="AN27" s="3">
        <v>1</v>
      </c>
      <c r="AO27" s="3">
        <v>7</v>
      </c>
      <c r="AP27" s="3">
        <v>103</v>
      </c>
      <c r="AQ27" s="3">
        <v>46</v>
      </c>
      <c r="AR27" s="3">
        <v>64</v>
      </c>
      <c r="AS27" s="3">
        <f t="shared" si="1"/>
        <v>57</v>
      </c>
      <c r="AT27" s="7">
        <f t="shared" si="2"/>
        <v>8.1428571428571423</v>
      </c>
      <c r="AU27" s="3">
        <v>10</v>
      </c>
      <c r="AV27" s="4">
        <v>2.835</v>
      </c>
      <c r="AW27" s="3">
        <v>1.62</v>
      </c>
      <c r="AX27" s="19">
        <f t="shared" si="3"/>
        <v>0.33884700665188466</v>
      </c>
      <c r="AY27" s="7">
        <f t="shared" si="4"/>
        <v>19.047619047619047</v>
      </c>
      <c r="AZ27" s="7">
        <f t="shared" si="5"/>
        <v>2666.6666666666665</v>
      </c>
      <c r="BA27" s="7">
        <f t="shared" si="6"/>
        <v>4312.7572016460899</v>
      </c>
      <c r="BB27" s="7">
        <f t="shared" si="7"/>
        <v>41.086956521739133</v>
      </c>
      <c r="BC27" s="7">
        <f t="shared" si="8"/>
        <v>23.478260869565219</v>
      </c>
      <c r="BD27" s="7">
        <f t="shared" si="9"/>
        <v>26.927999999999997</v>
      </c>
      <c r="BE27" s="7">
        <f t="shared" si="10"/>
        <v>18.200347826086958</v>
      </c>
      <c r="BF27" s="19"/>
      <c r="BG27" s="19">
        <f t="shared" si="11"/>
        <v>1.5576719576719575</v>
      </c>
      <c r="BH27" s="19">
        <f t="shared" si="12"/>
        <v>2.5068783068783067</v>
      </c>
      <c r="BI27" s="19">
        <f t="shared" si="13"/>
        <v>0.7208237986270023</v>
      </c>
      <c r="BJ27" s="19">
        <f t="shared" si="14"/>
        <v>0.7</v>
      </c>
      <c r="BK27" s="19"/>
      <c r="BL27" s="5">
        <v>0</v>
      </c>
      <c r="BM27" s="5"/>
      <c r="BN27" s="5"/>
      <c r="BO27" s="5"/>
      <c r="BP27" s="5"/>
      <c r="BQ27" s="3">
        <v>1</v>
      </c>
      <c r="BR27" s="3">
        <v>0</v>
      </c>
      <c r="BS27" s="3">
        <v>62.5</v>
      </c>
      <c r="BT27" s="3">
        <v>3.8</v>
      </c>
      <c r="BU27" s="3">
        <v>2.2999999999999998</v>
      </c>
      <c r="BV27" s="3">
        <v>1</v>
      </c>
      <c r="BW27" s="3">
        <v>3.7</v>
      </c>
      <c r="BX27" s="10"/>
      <c r="BY27" s="3">
        <v>1</v>
      </c>
      <c r="BZ27" s="3">
        <v>0</v>
      </c>
      <c r="CA27" s="3">
        <v>135</v>
      </c>
      <c r="CB27" s="3">
        <v>28</v>
      </c>
      <c r="CC27" s="4">
        <v>1.3</v>
      </c>
      <c r="CD27" s="28">
        <v>70</v>
      </c>
      <c r="CE27" s="8"/>
      <c r="CF27" s="8"/>
      <c r="CG27" s="3">
        <v>399</v>
      </c>
      <c r="CH27" s="3">
        <v>0</v>
      </c>
      <c r="CI27" s="3">
        <v>1</v>
      </c>
      <c r="CJ27" s="12">
        <v>916.38418079096039</v>
      </c>
      <c r="CK27" s="19">
        <f t="shared" si="15"/>
        <v>6.8204356880896206</v>
      </c>
      <c r="CL27" s="5">
        <v>1628.7263151153088</v>
      </c>
      <c r="CM27" s="19">
        <f t="shared" si="16"/>
        <v>7.3955535865775639</v>
      </c>
      <c r="CN27" s="10"/>
      <c r="CO27" s="41">
        <v>40217</v>
      </c>
      <c r="CP27" s="41"/>
      <c r="CQ27" s="41"/>
      <c r="CR27" s="41"/>
      <c r="CT27" s="36">
        <v>44272</v>
      </c>
      <c r="CU27" s="36">
        <v>43850</v>
      </c>
      <c r="CV27" s="1">
        <f t="shared" si="17"/>
        <v>3633</v>
      </c>
      <c r="CW27" s="3">
        <v>1</v>
      </c>
      <c r="CX27" s="40">
        <v>43850</v>
      </c>
      <c r="CY27" s="20">
        <f>(CX27-CO27)</f>
        <v>3633</v>
      </c>
      <c r="CZ27" s="20">
        <v>1</v>
      </c>
      <c r="DA27" s="20">
        <v>3633</v>
      </c>
      <c r="DB27" s="3">
        <v>0</v>
      </c>
      <c r="DC27" s="3" t="s">
        <v>141</v>
      </c>
      <c r="DD27" s="10"/>
      <c r="DE27" s="10"/>
      <c r="DF27" s="10"/>
      <c r="DG27" s="10"/>
      <c r="DH27" s="10"/>
      <c r="DI27" s="10"/>
      <c r="DJ27" s="10"/>
      <c r="DK27" s="10"/>
      <c r="DL27" s="10"/>
    </row>
    <row r="28" spans="1:116" x14ac:dyDescent="0.25">
      <c r="A28" s="25">
        <v>1070</v>
      </c>
      <c r="B28" s="1">
        <v>62</v>
      </c>
      <c r="C28" s="1">
        <v>0</v>
      </c>
      <c r="D28" s="1">
        <v>0</v>
      </c>
      <c r="E28" s="1">
        <v>0</v>
      </c>
      <c r="F28" s="1">
        <v>2</v>
      </c>
      <c r="H28" s="1">
        <v>0</v>
      </c>
      <c r="J28" s="1">
        <v>1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20.94</v>
      </c>
      <c r="AI28" s="1">
        <v>1.83</v>
      </c>
      <c r="AJ28" s="1">
        <v>151</v>
      </c>
      <c r="AK28" s="1">
        <v>91</v>
      </c>
      <c r="AL28" s="5">
        <f t="shared" si="0"/>
        <v>111</v>
      </c>
      <c r="AM28" s="1">
        <v>56</v>
      </c>
      <c r="AN28" s="1">
        <v>1</v>
      </c>
      <c r="AO28" s="1">
        <v>6</v>
      </c>
      <c r="AP28" s="1">
        <v>29</v>
      </c>
      <c r="AQ28" s="1">
        <v>11</v>
      </c>
      <c r="AR28" s="1">
        <v>19</v>
      </c>
      <c r="AS28" s="1">
        <f t="shared" si="1"/>
        <v>18</v>
      </c>
      <c r="AT28" s="7">
        <f t="shared" si="2"/>
        <v>3</v>
      </c>
      <c r="AU28" s="1">
        <v>12</v>
      </c>
      <c r="AV28" s="19">
        <v>4.42</v>
      </c>
      <c r="AW28" s="1">
        <v>2.41</v>
      </c>
      <c r="AX28" s="19">
        <f t="shared" si="3"/>
        <v>0.59314855875831485</v>
      </c>
      <c r="AY28" s="7">
        <f t="shared" si="4"/>
        <v>1.5837104072398189</v>
      </c>
      <c r="AZ28" s="7">
        <f t="shared" si="5"/>
        <v>232.36514522821577</v>
      </c>
      <c r="BA28" s="7">
        <f t="shared" si="6"/>
        <v>3485.4771784232362</v>
      </c>
      <c r="BB28" s="7">
        <f t="shared" si="7"/>
        <v>78.928571428571431</v>
      </c>
      <c r="BC28" s="7">
        <f t="shared" si="8"/>
        <v>43.035714285714285</v>
      </c>
      <c r="BD28" s="7">
        <f t="shared" si="9"/>
        <v>57.943285714285707</v>
      </c>
      <c r="BE28" s="7">
        <f t="shared" si="10"/>
        <v>7.6087142857142842</v>
      </c>
      <c r="BF28" s="19"/>
      <c r="BG28" s="19">
        <f t="shared" si="11"/>
        <v>0.24072398190045249</v>
      </c>
      <c r="BH28" s="19">
        <f t="shared" si="12"/>
        <v>0.36742081447963798</v>
      </c>
      <c r="BI28" s="19">
        <f t="shared" si="13"/>
        <v>4.3849206349206353</v>
      </c>
      <c r="BJ28" s="19">
        <f t="shared" si="14"/>
        <v>0.5</v>
      </c>
      <c r="BK28" s="19"/>
      <c r="BL28" s="20">
        <v>1</v>
      </c>
      <c r="BO28" s="1">
        <v>1</v>
      </c>
      <c r="BP28" s="1"/>
      <c r="BQ28" s="1">
        <v>1</v>
      </c>
      <c r="BR28" s="1">
        <v>0</v>
      </c>
      <c r="BS28" s="1">
        <v>54</v>
      </c>
      <c r="BT28" s="1">
        <v>5.6</v>
      </c>
      <c r="BU28" s="1">
        <v>3.5</v>
      </c>
      <c r="BV28" s="1">
        <v>0.26</v>
      </c>
      <c r="BW28" s="1">
        <v>3.7</v>
      </c>
      <c r="BX28" s="1">
        <v>51.7</v>
      </c>
      <c r="BY28" s="1">
        <v>1</v>
      </c>
      <c r="CA28" s="25">
        <v>138</v>
      </c>
      <c r="CB28" s="25">
        <v>18</v>
      </c>
      <c r="CC28" s="44">
        <v>0.87</v>
      </c>
      <c r="CD28" s="27">
        <v>90</v>
      </c>
      <c r="CE28" s="1">
        <v>156</v>
      </c>
      <c r="CF28" s="1">
        <v>1</v>
      </c>
      <c r="CI28" s="1">
        <v>1</v>
      </c>
      <c r="CJ28" s="20">
        <v>916.93023249999999</v>
      </c>
      <c r="CK28" s="19">
        <f t="shared" si="15"/>
        <v>6.8210313870283601</v>
      </c>
      <c r="CL28" s="20">
        <v>1758.524993</v>
      </c>
      <c r="CM28" s="19">
        <f t="shared" si="16"/>
        <v>7.4722306644943002</v>
      </c>
      <c r="CN28" s="22"/>
      <c r="CO28" s="36">
        <v>43419</v>
      </c>
      <c r="CP28" s="36"/>
      <c r="CQ28" s="36"/>
      <c r="CR28" s="36"/>
      <c r="CT28" s="36">
        <v>44274</v>
      </c>
      <c r="CU28" s="36">
        <v>44238</v>
      </c>
      <c r="CV28" s="1">
        <f t="shared" si="17"/>
        <v>819</v>
      </c>
      <c r="CW28" s="1">
        <v>0</v>
      </c>
      <c r="CZ28" s="1">
        <v>0</v>
      </c>
      <c r="DA28" s="1">
        <v>819</v>
      </c>
      <c r="DB28" s="3">
        <v>0</v>
      </c>
      <c r="DC28"/>
    </row>
    <row r="29" spans="1:116" x14ac:dyDescent="0.25">
      <c r="A29" s="25">
        <v>1016</v>
      </c>
      <c r="B29" s="1">
        <v>53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4</v>
      </c>
      <c r="K29" s="1">
        <v>0</v>
      </c>
      <c r="L29" s="1">
        <v>1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</v>
      </c>
      <c r="AA29" s="1">
        <v>1</v>
      </c>
      <c r="AB29" s="1">
        <v>0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43.48</v>
      </c>
      <c r="AI29" s="1">
        <v>2.5099999999999998</v>
      </c>
      <c r="AJ29" s="1">
        <v>137</v>
      </c>
      <c r="AK29" s="1">
        <v>71</v>
      </c>
      <c r="AL29" s="5">
        <f t="shared" si="0"/>
        <v>93</v>
      </c>
      <c r="AM29" s="1">
        <v>73</v>
      </c>
      <c r="AN29" s="1">
        <v>1</v>
      </c>
      <c r="AO29" s="1">
        <v>6</v>
      </c>
      <c r="AP29" s="1">
        <v>38</v>
      </c>
      <c r="AQ29" s="1">
        <v>17</v>
      </c>
      <c r="AR29" s="1">
        <v>26</v>
      </c>
      <c r="AS29" s="1">
        <f t="shared" si="1"/>
        <v>21</v>
      </c>
      <c r="AT29" s="7">
        <f t="shared" si="2"/>
        <v>3.5</v>
      </c>
      <c r="AU29" s="1">
        <v>13</v>
      </c>
      <c r="AV29" s="19">
        <v>5.13</v>
      </c>
      <c r="AW29" s="1">
        <v>2.04</v>
      </c>
      <c r="AX29" s="19">
        <f t="shared" si="3"/>
        <v>0.42066518847006651</v>
      </c>
      <c r="AY29" s="7">
        <f t="shared" si="4"/>
        <v>2.53411306042885</v>
      </c>
      <c r="AZ29" s="7">
        <f t="shared" si="5"/>
        <v>509.80392156862746</v>
      </c>
      <c r="BA29" s="7">
        <f t="shared" si="6"/>
        <v>3411.7647058823527</v>
      </c>
      <c r="BB29" s="7">
        <f t="shared" si="7"/>
        <v>70.273972602739718</v>
      </c>
      <c r="BC29" s="7">
        <f t="shared" si="8"/>
        <v>27.945205479452056</v>
      </c>
      <c r="BD29" s="7">
        <f t="shared" si="9"/>
        <v>30.404383561643836</v>
      </c>
      <c r="BE29" s="7">
        <f t="shared" si="10"/>
        <v>7.6010958904109591</v>
      </c>
      <c r="BF29" s="19"/>
      <c r="BG29" s="19">
        <f t="shared" si="11"/>
        <v>0.36998050682261213</v>
      </c>
      <c r="BH29" s="19">
        <f t="shared" si="12"/>
        <v>0.54074074074074086</v>
      </c>
      <c r="BI29" s="19">
        <f t="shared" si="13"/>
        <v>3.3463796477495102</v>
      </c>
      <c r="BJ29" s="19">
        <f t="shared" si="14"/>
        <v>0.46153846153846156</v>
      </c>
      <c r="BK29" s="19"/>
      <c r="BL29" s="20">
        <v>1</v>
      </c>
      <c r="BO29" s="1">
        <v>0</v>
      </c>
      <c r="BP29" s="1">
        <v>0</v>
      </c>
      <c r="BQ29" s="1">
        <v>1</v>
      </c>
      <c r="BR29" s="1">
        <v>0</v>
      </c>
      <c r="BS29" s="1">
        <v>55</v>
      </c>
      <c r="BT29" s="1">
        <v>4.7</v>
      </c>
      <c r="BU29" s="1">
        <v>3.7</v>
      </c>
      <c r="BV29" s="1">
        <v>0.31</v>
      </c>
      <c r="BX29" s="1">
        <v>37</v>
      </c>
      <c r="BY29" s="1">
        <v>1</v>
      </c>
      <c r="CA29" s="25">
        <v>133</v>
      </c>
      <c r="CB29" s="25">
        <v>18</v>
      </c>
      <c r="CC29" s="44">
        <v>1.27</v>
      </c>
      <c r="CD29" s="27">
        <v>48</v>
      </c>
      <c r="CE29" s="1">
        <v>70</v>
      </c>
      <c r="CF29" s="1">
        <v>0</v>
      </c>
      <c r="CI29" s="1">
        <v>1</v>
      </c>
      <c r="CJ29" s="20">
        <v>983.77614300000005</v>
      </c>
      <c r="CK29" s="19">
        <f t="shared" si="15"/>
        <v>6.8913983742196772</v>
      </c>
      <c r="CL29" s="20">
        <v>718.5312113</v>
      </c>
      <c r="CM29" s="19">
        <f t="shared" si="16"/>
        <v>6.5772091441024028</v>
      </c>
      <c r="CN29" s="22"/>
      <c r="CO29" s="36">
        <v>43213</v>
      </c>
      <c r="CP29" s="36"/>
      <c r="CQ29" s="36"/>
      <c r="CR29" s="36"/>
      <c r="CT29" s="36">
        <v>44217</v>
      </c>
      <c r="CU29" s="36">
        <v>44119</v>
      </c>
      <c r="CV29" s="1">
        <f t="shared" si="17"/>
        <v>906</v>
      </c>
      <c r="CW29" s="1">
        <v>0</v>
      </c>
      <c r="CZ29" s="1">
        <v>0</v>
      </c>
      <c r="DA29" s="1">
        <v>906</v>
      </c>
      <c r="DB29" s="3">
        <v>0</v>
      </c>
      <c r="DC29"/>
    </row>
    <row r="30" spans="1:116" x14ac:dyDescent="0.25">
      <c r="A30" s="2">
        <v>2029</v>
      </c>
      <c r="B30" s="3">
        <v>58</v>
      </c>
      <c r="C30" s="3">
        <v>0</v>
      </c>
      <c r="D30" s="3">
        <v>0</v>
      </c>
      <c r="E30" s="3">
        <v>1</v>
      </c>
      <c r="F30" s="3">
        <v>1</v>
      </c>
      <c r="G30" s="3">
        <v>0</v>
      </c>
      <c r="H30" s="1">
        <v>1</v>
      </c>
      <c r="I30" s="3">
        <v>1</v>
      </c>
      <c r="J30" s="3">
        <v>2</v>
      </c>
      <c r="K30" s="3">
        <v>1</v>
      </c>
      <c r="L30" s="3">
        <v>1</v>
      </c>
      <c r="M30" s="3"/>
      <c r="N30" s="3">
        <v>1</v>
      </c>
      <c r="O30" s="3">
        <v>0</v>
      </c>
      <c r="P30" s="3">
        <v>1</v>
      </c>
      <c r="Q30" s="3"/>
      <c r="R30" s="3">
        <v>0</v>
      </c>
      <c r="S30" s="3">
        <v>0</v>
      </c>
      <c r="T30" s="3">
        <v>1</v>
      </c>
      <c r="U30" s="3">
        <v>0</v>
      </c>
      <c r="V30" s="3">
        <v>1</v>
      </c>
      <c r="W30" s="3">
        <v>0</v>
      </c>
      <c r="X30" s="3">
        <v>0</v>
      </c>
      <c r="Y30" s="3">
        <v>0</v>
      </c>
      <c r="Z30" s="3">
        <v>1</v>
      </c>
      <c r="AA30" s="3">
        <v>1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28</v>
      </c>
      <c r="AI30" s="4">
        <v>2.15</v>
      </c>
      <c r="AJ30" s="3">
        <v>118</v>
      </c>
      <c r="AK30" s="3">
        <v>80</v>
      </c>
      <c r="AL30" s="5">
        <f t="shared" si="0"/>
        <v>92.666666666666671</v>
      </c>
      <c r="AM30" s="3">
        <v>76</v>
      </c>
      <c r="AN30" s="3">
        <v>1</v>
      </c>
      <c r="AO30" s="3">
        <v>4</v>
      </c>
      <c r="AP30" s="3">
        <v>20</v>
      </c>
      <c r="AQ30" s="3">
        <v>10</v>
      </c>
      <c r="AR30" s="3">
        <v>13</v>
      </c>
      <c r="AS30" s="1">
        <f t="shared" si="1"/>
        <v>10</v>
      </c>
      <c r="AT30" s="7">
        <f t="shared" si="2"/>
        <v>2.5</v>
      </c>
      <c r="AU30" s="3">
        <v>8</v>
      </c>
      <c r="AV30" s="4">
        <v>3.0959999999999996</v>
      </c>
      <c r="AW30" s="3">
        <v>1.44</v>
      </c>
      <c r="AX30" s="19">
        <f t="shared" si="3"/>
        <v>0.2958758314855876</v>
      </c>
      <c r="AY30" s="7">
        <f t="shared" si="4"/>
        <v>1.6149870801033595</v>
      </c>
      <c r="AZ30" s="7">
        <f t="shared" si="5"/>
        <v>277.77777777777777</v>
      </c>
      <c r="BA30" s="7">
        <f t="shared" si="6"/>
        <v>4925.9259259259261</v>
      </c>
      <c r="BB30" s="7">
        <f t="shared" si="7"/>
        <v>40.736842105263158</v>
      </c>
      <c r="BC30" s="7">
        <f t="shared" si="8"/>
        <v>18.94736842105263</v>
      </c>
      <c r="BD30" s="7">
        <f t="shared" si="9"/>
        <v>21.817263157894732</v>
      </c>
      <c r="BE30" s="7">
        <f t="shared" si="10"/>
        <v>2.3191578947368416</v>
      </c>
      <c r="BF30" s="19"/>
      <c r="BG30" s="19">
        <f t="shared" si="11"/>
        <v>0.31912144702842377</v>
      </c>
      <c r="BH30" s="19">
        <f t="shared" si="12"/>
        <v>0.49095607235142119</v>
      </c>
      <c r="BI30" s="19">
        <f t="shared" si="13"/>
        <v>4.0736842105263156</v>
      </c>
      <c r="BJ30" s="19">
        <f t="shared" si="14"/>
        <v>0.5</v>
      </c>
      <c r="BK30" s="19"/>
      <c r="BL30" s="5">
        <v>0</v>
      </c>
      <c r="BM30" s="5"/>
      <c r="BN30" s="5"/>
      <c r="BO30" s="5"/>
      <c r="BP30" s="5"/>
      <c r="BQ30" s="3">
        <v>1</v>
      </c>
      <c r="BR30" s="9">
        <v>0</v>
      </c>
      <c r="BS30" s="3">
        <v>57.5</v>
      </c>
      <c r="BT30" s="3">
        <v>4.3</v>
      </c>
      <c r="BU30" s="3">
        <v>3.1</v>
      </c>
      <c r="BV30" s="3">
        <v>1.1000000000000001</v>
      </c>
      <c r="BW30" s="3"/>
      <c r="BX30" s="10"/>
      <c r="BY30" s="3">
        <v>1</v>
      </c>
      <c r="BZ30" s="3">
        <v>0</v>
      </c>
      <c r="CA30" s="3">
        <v>139</v>
      </c>
      <c r="CB30" s="3">
        <v>39</v>
      </c>
      <c r="CC30" s="4">
        <v>1.8</v>
      </c>
      <c r="CD30" s="28">
        <v>39</v>
      </c>
      <c r="CE30" s="8"/>
      <c r="CF30" s="8"/>
      <c r="CG30" s="3">
        <v>1495</v>
      </c>
      <c r="CH30" s="3">
        <v>1</v>
      </c>
      <c r="CI30" s="3">
        <v>2</v>
      </c>
      <c r="CJ30" s="12">
        <v>1010.4430379746835</v>
      </c>
      <c r="CK30" s="19">
        <f t="shared" si="15"/>
        <v>6.9181441651159616</v>
      </c>
      <c r="CL30" s="5">
        <v>591.03216016667329</v>
      </c>
      <c r="CM30" s="19">
        <f t="shared" si="16"/>
        <v>6.3818704324512465</v>
      </c>
      <c r="CN30" s="10"/>
      <c r="CO30" s="41">
        <v>40371</v>
      </c>
      <c r="CP30" s="41"/>
      <c r="CQ30" s="41"/>
      <c r="CR30" s="41"/>
      <c r="CT30" s="36">
        <v>44272</v>
      </c>
      <c r="CU30" s="36">
        <v>42467</v>
      </c>
      <c r="CV30" s="1">
        <f t="shared" si="17"/>
        <v>2096</v>
      </c>
      <c r="CW30" s="3">
        <v>1</v>
      </c>
      <c r="CX30" s="36">
        <v>42467</v>
      </c>
      <c r="CY30" s="20">
        <f>(CX30-CO30)</f>
        <v>2096</v>
      </c>
      <c r="CZ30" s="20">
        <v>1</v>
      </c>
      <c r="DA30" s="20">
        <v>2096</v>
      </c>
      <c r="DB30" s="3">
        <v>0</v>
      </c>
      <c r="DC30" s="3" t="s">
        <v>146</v>
      </c>
      <c r="DD30" s="10"/>
      <c r="DE30" s="10"/>
      <c r="DF30" s="10"/>
      <c r="DG30" s="10"/>
      <c r="DH30" s="10"/>
      <c r="DI30" s="10"/>
      <c r="DJ30" s="10"/>
      <c r="DK30" s="10"/>
      <c r="DL30" s="10"/>
    </row>
    <row r="31" spans="1:116" x14ac:dyDescent="0.25">
      <c r="A31" s="2">
        <v>2051</v>
      </c>
      <c r="B31" s="3">
        <v>63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1">
        <v>0</v>
      </c>
      <c r="I31" s="3">
        <v>0</v>
      </c>
      <c r="J31" s="3">
        <v>3</v>
      </c>
      <c r="K31" s="3">
        <v>0</v>
      </c>
      <c r="L31" s="3">
        <v>0</v>
      </c>
      <c r="M31" s="3"/>
      <c r="N31" s="3">
        <v>0</v>
      </c>
      <c r="O31" s="3">
        <v>0</v>
      </c>
      <c r="P31" s="3">
        <v>1</v>
      </c>
      <c r="Q31" s="3"/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</v>
      </c>
      <c r="Z31" s="3">
        <v>1</v>
      </c>
      <c r="AA31" s="3">
        <v>0</v>
      </c>
      <c r="AB31" s="3">
        <v>1</v>
      </c>
      <c r="AC31" s="3">
        <v>1</v>
      </c>
      <c r="AD31" s="3">
        <v>0</v>
      </c>
      <c r="AE31" s="3">
        <v>1</v>
      </c>
      <c r="AF31" s="3">
        <v>0</v>
      </c>
      <c r="AG31" s="3">
        <v>0</v>
      </c>
      <c r="AH31" s="3">
        <v>20.5</v>
      </c>
      <c r="AI31" s="4">
        <v>1.78</v>
      </c>
      <c r="AJ31" s="3">
        <v>110</v>
      </c>
      <c r="AK31" s="3">
        <v>74</v>
      </c>
      <c r="AL31" s="5">
        <f t="shared" si="0"/>
        <v>86</v>
      </c>
      <c r="AM31" s="3">
        <v>82</v>
      </c>
      <c r="AN31" s="3">
        <v>1</v>
      </c>
      <c r="AO31" s="3">
        <v>10</v>
      </c>
      <c r="AP31" s="3">
        <v>58</v>
      </c>
      <c r="AQ31" s="3">
        <v>25</v>
      </c>
      <c r="AR31" s="3">
        <v>37</v>
      </c>
      <c r="AS31" s="1">
        <f t="shared" si="1"/>
        <v>33</v>
      </c>
      <c r="AT31" s="7">
        <f t="shared" si="2"/>
        <v>3.3</v>
      </c>
      <c r="AU31" s="3">
        <v>30</v>
      </c>
      <c r="AV31" s="4">
        <v>2.7234000000000003</v>
      </c>
      <c r="AW31" s="3">
        <v>1.53</v>
      </c>
      <c r="AX31" s="19">
        <f t="shared" si="3"/>
        <v>0.29175166297117522</v>
      </c>
      <c r="AY31" s="7">
        <f t="shared" si="4"/>
        <v>2.570316516119556</v>
      </c>
      <c r="AZ31" s="7">
        <f t="shared" si="5"/>
        <v>366.01307189542484</v>
      </c>
      <c r="BA31" s="7">
        <f t="shared" si="6"/>
        <v>3973.8562091503268</v>
      </c>
      <c r="BB31" s="7">
        <f t="shared" si="7"/>
        <v>33.212195121951218</v>
      </c>
      <c r="BC31" s="7">
        <f t="shared" si="8"/>
        <v>18.658536585365855</v>
      </c>
      <c r="BD31" s="7">
        <f t="shared" si="9"/>
        <v>14.210341463414634</v>
      </c>
      <c r="BE31" s="7">
        <f t="shared" si="10"/>
        <v>6.8514146341463418</v>
      </c>
      <c r="BF31" s="19"/>
      <c r="BG31" s="19">
        <f t="shared" si="11"/>
        <v>1.1140486157009621</v>
      </c>
      <c r="BH31" s="19">
        <f t="shared" si="12"/>
        <v>1.7463464786663729</v>
      </c>
      <c r="BI31" s="19">
        <f t="shared" si="13"/>
        <v>1.0064301552106429</v>
      </c>
      <c r="BJ31" s="19">
        <f t="shared" si="14"/>
        <v>0.33333333333333331</v>
      </c>
      <c r="BK31" s="19"/>
      <c r="BL31" s="5">
        <v>0</v>
      </c>
      <c r="BM31" s="5"/>
      <c r="BN31" s="5"/>
      <c r="BO31" s="5"/>
      <c r="BP31" s="5"/>
      <c r="BQ31" s="3">
        <v>1</v>
      </c>
      <c r="BR31" s="3">
        <v>0</v>
      </c>
      <c r="BS31" s="3">
        <v>15</v>
      </c>
      <c r="BT31" s="3"/>
      <c r="BU31" s="3"/>
      <c r="BV31" s="3"/>
      <c r="BW31" s="3"/>
      <c r="BX31" s="10"/>
      <c r="BY31" s="3"/>
      <c r="BZ31" s="3"/>
      <c r="CA31" s="3">
        <v>141</v>
      </c>
      <c r="CB31" s="3">
        <v>29</v>
      </c>
      <c r="CC31" s="4">
        <v>1.3</v>
      </c>
      <c r="CD31" s="28">
        <v>50</v>
      </c>
      <c r="CE31" s="8"/>
      <c r="CF31" s="8"/>
      <c r="CG31" s="3">
        <v>7169</v>
      </c>
      <c r="CH31" s="3">
        <v>1</v>
      </c>
      <c r="CI31" s="3">
        <v>3</v>
      </c>
      <c r="CJ31" s="12">
        <v>1015.267175572519</v>
      </c>
      <c r="CK31" s="19">
        <f t="shared" si="15"/>
        <v>6.9229070840027394</v>
      </c>
      <c r="CL31" s="5">
        <v>1100.9825710385651</v>
      </c>
      <c r="CM31" s="19">
        <f t="shared" si="16"/>
        <v>7.0039583064780047</v>
      </c>
      <c r="CN31" s="10"/>
      <c r="CO31" s="36">
        <v>40493</v>
      </c>
      <c r="CP31" s="36"/>
      <c r="CQ31" s="36"/>
      <c r="CR31" s="36"/>
      <c r="CT31" s="36">
        <v>44274</v>
      </c>
      <c r="CU31" s="36">
        <v>41691</v>
      </c>
      <c r="CV31" s="1">
        <f t="shared" si="17"/>
        <v>1198</v>
      </c>
      <c r="CW31" s="3">
        <v>1</v>
      </c>
      <c r="CX31" s="40">
        <v>41691</v>
      </c>
      <c r="CY31" s="3">
        <f>(CX31-CO31)</f>
        <v>1198</v>
      </c>
      <c r="CZ31" s="3">
        <v>1</v>
      </c>
      <c r="DA31" s="3">
        <v>1198</v>
      </c>
      <c r="DB31" s="3">
        <v>0</v>
      </c>
      <c r="DC31" s="3"/>
      <c r="DD31" s="10"/>
      <c r="DE31" s="10"/>
      <c r="DF31" s="10"/>
      <c r="DG31" s="10"/>
      <c r="DH31" s="10"/>
      <c r="DI31" s="10"/>
      <c r="DJ31" s="10"/>
      <c r="DK31" s="10"/>
      <c r="DL31" s="10"/>
    </row>
    <row r="32" spans="1:116" x14ac:dyDescent="0.25">
      <c r="A32" s="25">
        <v>1007</v>
      </c>
      <c r="B32" s="1">
        <v>86</v>
      </c>
      <c r="C32" s="1">
        <v>0</v>
      </c>
      <c r="D32" s="1">
        <v>1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25.8</v>
      </c>
      <c r="AI32" s="1">
        <v>1.98</v>
      </c>
      <c r="AJ32" s="1">
        <v>131</v>
      </c>
      <c r="AK32" s="1">
        <v>62</v>
      </c>
      <c r="AL32" s="5">
        <f t="shared" si="0"/>
        <v>85</v>
      </c>
      <c r="AM32" s="1">
        <v>62</v>
      </c>
      <c r="AN32" s="1">
        <v>3</v>
      </c>
      <c r="AO32" s="1">
        <v>10</v>
      </c>
      <c r="AP32" s="1">
        <v>53</v>
      </c>
      <c r="AQ32" s="1">
        <v>21</v>
      </c>
      <c r="AR32" s="1">
        <v>34</v>
      </c>
      <c r="AS32" s="1">
        <f t="shared" si="1"/>
        <v>32</v>
      </c>
      <c r="AT32" s="7">
        <f t="shared" si="2"/>
        <v>3.2</v>
      </c>
      <c r="AU32" s="1">
        <v>22</v>
      </c>
      <c r="AV32" s="19">
        <v>4.91</v>
      </c>
      <c r="AW32" s="1">
        <v>2.48</v>
      </c>
      <c r="AX32" s="19">
        <f t="shared" si="3"/>
        <v>0.46740576496674058</v>
      </c>
      <c r="AY32" s="7">
        <f t="shared" si="4"/>
        <v>2.4439918533604885</v>
      </c>
      <c r="AZ32" s="7">
        <f t="shared" si="5"/>
        <v>387.09677419354841</v>
      </c>
      <c r="BA32" s="7">
        <f t="shared" si="6"/>
        <v>2419.3548387096776</v>
      </c>
      <c r="BB32" s="7">
        <f t="shared" si="7"/>
        <v>79.193548387096769</v>
      </c>
      <c r="BC32" s="7">
        <f t="shared" si="8"/>
        <v>40</v>
      </c>
      <c r="BD32" s="7">
        <f t="shared" si="9"/>
        <v>34.271999999999998</v>
      </c>
      <c r="BE32" s="7">
        <f t="shared" si="10"/>
        <v>13.055999999999999</v>
      </c>
      <c r="BF32" s="19"/>
      <c r="BG32" s="19">
        <f t="shared" si="11"/>
        <v>0.42932790224032591</v>
      </c>
      <c r="BH32" s="19">
        <f t="shared" si="12"/>
        <v>0.66924643584521393</v>
      </c>
      <c r="BI32" s="19">
        <f t="shared" si="13"/>
        <v>2.474798387096774</v>
      </c>
      <c r="BJ32" s="19">
        <f t="shared" si="14"/>
        <v>0.45454545454545453</v>
      </c>
      <c r="BK32" s="19"/>
      <c r="BL32" s="20">
        <v>1</v>
      </c>
      <c r="BO32" s="1">
        <v>1</v>
      </c>
      <c r="BP32" s="1">
        <v>1</v>
      </c>
      <c r="BQ32" s="1">
        <v>1</v>
      </c>
      <c r="BR32" s="1">
        <v>0</v>
      </c>
      <c r="BS32" s="1">
        <v>60</v>
      </c>
      <c r="BT32" s="1">
        <v>4.7</v>
      </c>
      <c r="BU32" s="1">
        <v>3</v>
      </c>
      <c r="BV32" s="1">
        <v>0.76</v>
      </c>
      <c r="BW32" s="1">
        <v>5.8</v>
      </c>
      <c r="BX32" s="1">
        <v>72</v>
      </c>
      <c r="BY32" s="1">
        <v>1</v>
      </c>
      <c r="BZ32" s="1">
        <v>1</v>
      </c>
      <c r="CA32" s="1">
        <v>139</v>
      </c>
      <c r="CB32" s="1">
        <v>24</v>
      </c>
      <c r="CC32" s="19">
        <v>1.02</v>
      </c>
      <c r="CD32" s="27">
        <v>50</v>
      </c>
      <c r="CE32" s="1">
        <v>248</v>
      </c>
      <c r="CF32" s="1">
        <v>1</v>
      </c>
      <c r="CI32" s="1">
        <v>2</v>
      </c>
      <c r="CJ32" s="20">
        <v>1041.878201</v>
      </c>
      <c r="CK32" s="19">
        <f t="shared" si="15"/>
        <v>6.9487803258458696</v>
      </c>
      <c r="CL32" s="20">
        <v>817.92866249999997</v>
      </c>
      <c r="CM32" s="19">
        <f t="shared" si="16"/>
        <v>6.7067751231420623</v>
      </c>
      <c r="CN32" s="22"/>
      <c r="CO32" s="36">
        <v>43206</v>
      </c>
      <c r="CP32" s="36"/>
      <c r="CQ32" s="36"/>
      <c r="CR32" s="36"/>
      <c r="CT32" s="36">
        <v>44217</v>
      </c>
      <c r="CU32" s="37">
        <v>44179</v>
      </c>
      <c r="CV32" s="1">
        <f t="shared" si="17"/>
        <v>973</v>
      </c>
      <c r="CW32" s="1">
        <v>0</v>
      </c>
      <c r="CZ32" s="1">
        <v>0</v>
      </c>
      <c r="DA32" s="1">
        <v>973</v>
      </c>
      <c r="DB32" s="3">
        <v>0</v>
      </c>
      <c r="DC32" t="s">
        <v>134</v>
      </c>
    </row>
    <row r="33" spans="1:116" x14ac:dyDescent="0.25">
      <c r="A33" s="25">
        <v>1034</v>
      </c>
      <c r="B33" s="1">
        <v>83</v>
      </c>
      <c r="C33" s="1">
        <v>0</v>
      </c>
      <c r="D33" s="1">
        <v>1</v>
      </c>
      <c r="E33" s="1">
        <v>1</v>
      </c>
      <c r="F33" s="1">
        <v>2</v>
      </c>
      <c r="G33" s="1">
        <v>1</v>
      </c>
      <c r="H33" s="1">
        <v>0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1</v>
      </c>
      <c r="AF33" s="1">
        <v>0</v>
      </c>
      <c r="AG33" s="1">
        <v>2</v>
      </c>
      <c r="AH33" s="1">
        <v>38.299999999999997</v>
      </c>
      <c r="AI33" s="1">
        <v>1.97</v>
      </c>
      <c r="AJ33" s="1">
        <v>122</v>
      </c>
      <c r="AK33" s="1">
        <v>57</v>
      </c>
      <c r="AL33" s="5">
        <f t="shared" si="0"/>
        <v>78.666666666666671</v>
      </c>
      <c r="AM33" s="1">
        <v>61</v>
      </c>
      <c r="AN33" s="1">
        <v>2</v>
      </c>
      <c r="AO33" s="1">
        <v>10</v>
      </c>
      <c r="AP33" s="1">
        <v>34</v>
      </c>
      <c r="AQ33" s="1">
        <v>15</v>
      </c>
      <c r="AR33" s="1">
        <v>24</v>
      </c>
      <c r="AS33" s="1">
        <f t="shared" si="1"/>
        <v>19</v>
      </c>
      <c r="AT33" s="7">
        <f t="shared" si="2"/>
        <v>1.9</v>
      </c>
      <c r="AU33" s="1">
        <v>20</v>
      </c>
      <c r="AV33" s="19">
        <v>4.05</v>
      </c>
      <c r="AW33" s="1">
        <v>1.47</v>
      </c>
      <c r="AX33" s="19">
        <f t="shared" si="3"/>
        <v>0.2564079822616408</v>
      </c>
      <c r="AY33" s="7">
        <f t="shared" si="4"/>
        <v>0.98765432098765438</v>
      </c>
      <c r="AZ33" s="7">
        <f t="shared" si="5"/>
        <v>217.68707482993199</v>
      </c>
      <c r="BA33" s="7">
        <f t="shared" si="6"/>
        <v>3736.9614512471662</v>
      </c>
      <c r="BB33" s="7">
        <f t="shared" si="7"/>
        <v>66.393442622950815</v>
      </c>
      <c r="BC33" s="7">
        <f t="shared" si="8"/>
        <v>24.098360655737704</v>
      </c>
      <c r="BD33" s="7">
        <f t="shared" si="9"/>
        <v>19.227278688524589</v>
      </c>
      <c r="BE33" s="7">
        <f t="shared" si="10"/>
        <v>4.588327868852458</v>
      </c>
      <c r="BF33" s="19"/>
      <c r="BG33" s="19">
        <f t="shared" si="11"/>
        <v>0.36148148148148151</v>
      </c>
      <c r="BH33" s="19">
        <f t="shared" si="12"/>
        <v>0.51209876543209876</v>
      </c>
      <c r="BI33" s="19">
        <f t="shared" si="13"/>
        <v>3.4943917169974115</v>
      </c>
      <c r="BJ33" s="19">
        <f t="shared" si="14"/>
        <v>0.5</v>
      </c>
      <c r="BK33" s="19"/>
      <c r="BL33" s="20">
        <v>1</v>
      </c>
      <c r="BO33" s="1">
        <v>3</v>
      </c>
      <c r="BP33" s="1"/>
      <c r="BQ33" s="1">
        <v>1</v>
      </c>
      <c r="BR33" s="1">
        <v>0</v>
      </c>
      <c r="BS33" s="1">
        <v>65</v>
      </c>
      <c r="BT33" s="1">
        <v>4</v>
      </c>
      <c r="BU33" s="1">
        <v>2.4</v>
      </c>
      <c r="BV33" s="1">
        <v>0.61</v>
      </c>
      <c r="BW33" s="1">
        <v>5.3</v>
      </c>
      <c r="BX33" s="1">
        <v>55.9</v>
      </c>
      <c r="BY33" s="1">
        <v>1</v>
      </c>
      <c r="CA33" s="25">
        <v>134</v>
      </c>
      <c r="CB33" s="25">
        <v>30</v>
      </c>
      <c r="CC33" s="44">
        <v>1.1000000000000001</v>
      </c>
      <c r="CD33" s="27">
        <v>46</v>
      </c>
      <c r="CE33" s="1">
        <v>252</v>
      </c>
      <c r="CF33" s="1">
        <v>1</v>
      </c>
      <c r="CI33" s="1">
        <v>2</v>
      </c>
      <c r="CJ33" s="20">
        <v>1050.7691319999999</v>
      </c>
      <c r="CK33" s="19">
        <f t="shared" si="15"/>
        <v>6.9572776816661683</v>
      </c>
      <c r="CL33" s="20">
        <v>1740.829612</v>
      </c>
      <c r="CM33" s="19">
        <f t="shared" si="16"/>
        <v>7.4621170670867984</v>
      </c>
      <c r="CN33" s="22"/>
      <c r="CO33" s="36">
        <v>43244</v>
      </c>
      <c r="CP33" s="36"/>
      <c r="CQ33" s="36"/>
      <c r="CR33" s="36"/>
      <c r="CT33" s="36">
        <v>44217</v>
      </c>
      <c r="CU33" s="36">
        <v>44208</v>
      </c>
      <c r="CV33" s="1">
        <f t="shared" si="17"/>
        <v>964</v>
      </c>
      <c r="CW33" s="1">
        <v>0</v>
      </c>
      <c r="CZ33" s="1">
        <v>0</v>
      </c>
      <c r="DA33" s="1">
        <v>964</v>
      </c>
      <c r="DB33" s="3">
        <v>0</v>
      </c>
      <c r="DC33"/>
    </row>
    <row r="34" spans="1:116" x14ac:dyDescent="0.25">
      <c r="A34" s="25">
        <v>1076</v>
      </c>
      <c r="B34" s="1">
        <v>63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4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2</v>
      </c>
      <c r="AA34" s="1">
        <v>1</v>
      </c>
      <c r="AB34" s="1">
        <v>1</v>
      </c>
      <c r="AC34" s="1">
        <v>1</v>
      </c>
      <c r="AD34" s="1">
        <v>0</v>
      </c>
      <c r="AE34" s="1">
        <v>0</v>
      </c>
      <c r="AF34" s="1">
        <v>0</v>
      </c>
      <c r="AG34" s="1">
        <v>2</v>
      </c>
      <c r="AH34" s="1">
        <v>28.39</v>
      </c>
      <c r="AI34" s="1">
        <v>2.09</v>
      </c>
      <c r="AJ34" s="1">
        <v>139</v>
      </c>
      <c r="AK34" s="1">
        <v>91</v>
      </c>
      <c r="AL34" s="5">
        <f t="shared" si="0"/>
        <v>107</v>
      </c>
      <c r="AM34" s="1">
        <v>97</v>
      </c>
      <c r="AN34" s="1">
        <v>1</v>
      </c>
      <c r="AO34" s="1">
        <v>6</v>
      </c>
      <c r="AP34" s="1">
        <v>35</v>
      </c>
      <c r="AQ34" s="1">
        <v>20</v>
      </c>
      <c r="AR34" s="1">
        <v>27</v>
      </c>
      <c r="AS34" s="1">
        <f t="shared" si="1"/>
        <v>15</v>
      </c>
      <c r="AT34" s="7">
        <f t="shared" si="2"/>
        <v>2.5</v>
      </c>
      <c r="AU34" s="1">
        <v>13</v>
      </c>
      <c r="AV34" s="19">
        <v>5.53</v>
      </c>
      <c r="AW34" s="1">
        <v>2.65</v>
      </c>
      <c r="AX34" s="19">
        <f t="shared" si="3"/>
        <v>0.62871396895787146</v>
      </c>
      <c r="AY34" s="7">
        <f t="shared" si="4"/>
        <v>2.5316455696202529</v>
      </c>
      <c r="AZ34" s="7">
        <f t="shared" si="5"/>
        <v>422.64150943396226</v>
      </c>
      <c r="BA34" s="7">
        <f t="shared" si="6"/>
        <v>3049.0566037735848</v>
      </c>
      <c r="BB34" s="7">
        <f t="shared" si="7"/>
        <v>57.010309278350519</v>
      </c>
      <c r="BC34" s="7">
        <f t="shared" si="8"/>
        <v>27.319587628865978</v>
      </c>
      <c r="BD34" s="7">
        <f t="shared" si="9"/>
        <v>34.925360824742263</v>
      </c>
      <c r="BE34" s="7">
        <f t="shared" si="10"/>
        <v>7.8024742268041232</v>
      </c>
      <c r="BF34" s="19"/>
      <c r="BG34" s="19">
        <f t="shared" si="11"/>
        <v>0.47359855334538875</v>
      </c>
      <c r="BH34" s="19">
        <f t="shared" si="12"/>
        <v>0.61392405063291133</v>
      </c>
      <c r="BI34" s="19">
        <f t="shared" si="13"/>
        <v>3.800687285223368</v>
      </c>
      <c r="BJ34" s="19">
        <f t="shared" si="14"/>
        <v>0.46153846153846156</v>
      </c>
      <c r="BK34" s="19"/>
      <c r="BL34" s="20">
        <v>1</v>
      </c>
      <c r="BO34" s="1">
        <v>1</v>
      </c>
      <c r="BP34" s="1">
        <v>0</v>
      </c>
      <c r="BQ34" s="1">
        <v>1</v>
      </c>
      <c r="BR34" s="1">
        <v>0</v>
      </c>
      <c r="BS34" s="1">
        <v>27</v>
      </c>
      <c r="BT34" s="1">
        <v>6.4</v>
      </c>
      <c r="BU34" s="1">
        <v>5.5</v>
      </c>
      <c r="BV34" s="1">
        <v>0.31</v>
      </c>
      <c r="BW34" s="1">
        <v>3.9</v>
      </c>
      <c r="BX34" s="1">
        <v>33.799999999999997</v>
      </c>
      <c r="BY34" s="1">
        <v>0</v>
      </c>
      <c r="CA34" s="25">
        <v>136</v>
      </c>
      <c r="CB34" s="25">
        <v>13</v>
      </c>
      <c r="CC34" s="44">
        <v>0.93</v>
      </c>
      <c r="CD34" s="27">
        <v>85</v>
      </c>
      <c r="CE34" s="1">
        <v>415</v>
      </c>
      <c r="CF34" s="1">
        <v>1</v>
      </c>
      <c r="CI34" s="1">
        <v>2</v>
      </c>
      <c r="CJ34" s="20">
        <v>1069.420601</v>
      </c>
      <c r="CK34" s="19">
        <f t="shared" si="15"/>
        <v>6.9748722864023938</v>
      </c>
      <c r="CL34" s="20">
        <v>1613.4683110000001</v>
      </c>
      <c r="CM34" s="19">
        <f t="shared" si="16"/>
        <v>7.3861413713859188</v>
      </c>
      <c r="CN34" s="22"/>
      <c r="CO34" s="36">
        <v>43427</v>
      </c>
      <c r="CP34" s="36"/>
      <c r="CQ34" s="36"/>
      <c r="CR34" s="36"/>
      <c r="CT34" s="36">
        <v>44217</v>
      </c>
      <c r="CU34" s="37">
        <v>44032</v>
      </c>
      <c r="CV34" s="1">
        <f t="shared" si="17"/>
        <v>605</v>
      </c>
      <c r="CW34" s="1">
        <v>0</v>
      </c>
      <c r="CZ34" s="1">
        <v>0</v>
      </c>
      <c r="DA34" s="1">
        <v>605</v>
      </c>
      <c r="DB34" s="3">
        <v>0</v>
      </c>
      <c r="DC34" t="s">
        <v>135</v>
      </c>
    </row>
    <row r="35" spans="1:116" x14ac:dyDescent="0.25">
      <c r="A35" s="2">
        <v>2016</v>
      </c>
      <c r="B35" s="3">
        <v>25</v>
      </c>
      <c r="C35" s="3">
        <v>0</v>
      </c>
      <c r="D35" s="3">
        <v>1</v>
      </c>
      <c r="E35" s="3">
        <v>0</v>
      </c>
      <c r="F35" s="3">
        <v>2</v>
      </c>
      <c r="G35" s="3">
        <v>1</v>
      </c>
      <c r="H35" s="1">
        <v>0</v>
      </c>
      <c r="I35" s="3">
        <v>1</v>
      </c>
      <c r="J35" s="3">
        <v>1</v>
      </c>
      <c r="K35" s="3">
        <v>0</v>
      </c>
      <c r="L35" s="3">
        <v>0</v>
      </c>
      <c r="M35" s="3"/>
      <c r="N35" s="3">
        <v>1</v>
      </c>
      <c r="O35" s="3">
        <v>0</v>
      </c>
      <c r="P35" s="3">
        <v>1</v>
      </c>
      <c r="Q35" s="3"/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24.5</v>
      </c>
      <c r="AI35" s="4">
        <v>1.78</v>
      </c>
      <c r="AJ35" s="3">
        <v>135</v>
      </c>
      <c r="AK35" s="3">
        <v>83</v>
      </c>
      <c r="AL35" s="5">
        <f t="shared" si="0"/>
        <v>100.33333333333333</v>
      </c>
      <c r="AM35" s="3">
        <v>83</v>
      </c>
      <c r="AN35" s="3">
        <v>1</v>
      </c>
      <c r="AO35" s="3">
        <v>4</v>
      </c>
      <c r="AP35" s="3">
        <v>22</v>
      </c>
      <c r="AQ35" s="3">
        <v>8</v>
      </c>
      <c r="AR35" s="3">
        <v>11</v>
      </c>
      <c r="AS35" s="3">
        <f t="shared" si="1"/>
        <v>14</v>
      </c>
      <c r="AT35" s="7">
        <f t="shared" si="2"/>
        <v>3.5</v>
      </c>
      <c r="AU35" s="3">
        <v>7</v>
      </c>
      <c r="AV35" s="4">
        <v>5.3044000000000002</v>
      </c>
      <c r="AW35" s="3">
        <v>2.98</v>
      </c>
      <c r="AX35" s="19">
        <f t="shared" si="3"/>
        <v>0.66295639320029565</v>
      </c>
      <c r="AY35" s="7">
        <f t="shared" si="4"/>
        <v>0.75409094336777016</v>
      </c>
      <c r="AZ35" s="7">
        <f t="shared" si="5"/>
        <v>107.38255033557047</v>
      </c>
      <c r="BA35" s="7">
        <f t="shared" si="6"/>
        <v>2586.1297539149887</v>
      </c>
      <c r="BB35" s="7">
        <f t="shared" si="7"/>
        <v>63.908433734939763</v>
      </c>
      <c r="BC35" s="7">
        <f t="shared" si="8"/>
        <v>35.903614457831324</v>
      </c>
      <c r="BD35" s="7">
        <f t="shared" si="9"/>
        <v>45.573654618473888</v>
      </c>
      <c r="BE35" s="7">
        <f t="shared" si="10"/>
        <v>3.4180240963855417</v>
      </c>
      <c r="BF35" s="19"/>
      <c r="BG35" s="19">
        <f t="shared" si="11"/>
        <v>0.17212125782369353</v>
      </c>
      <c r="BH35" s="19">
        <f t="shared" si="12"/>
        <v>0.34424251564738706</v>
      </c>
      <c r="BI35" s="19">
        <f t="shared" si="13"/>
        <v>4.5648881239242689</v>
      </c>
      <c r="BJ35" s="19">
        <f t="shared" si="14"/>
        <v>0.5714285714285714</v>
      </c>
      <c r="BK35" s="19"/>
      <c r="BL35" s="5">
        <v>0</v>
      </c>
      <c r="BM35" s="5"/>
      <c r="BN35" s="5"/>
      <c r="BO35" s="5"/>
      <c r="BP35" s="5"/>
      <c r="BQ35" s="3">
        <v>1</v>
      </c>
      <c r="BR35" s="3">
        <v>0</v>
      </c>
      <c r="BS35" s="3">
        <v>62.5</v>
      </c>
      <c r="BT35" s="3">
        <v>4.0999999999999996</v>
      </c>
      <c r="BU35" s="3"/>
      <c r="BV35" s="3">
        <v>0.95</v>
      </c>
      <c r="BW35" s="3">
        <v>3.4</v>
      </c>
      <c r="BX35" s="10"/>
      <c r="BY35" s="3">
        <v>1</v>
      </c>
      <c r="BZ35" s="3">
        <v>0</v>
      </c>
      <c r="CA35" s="3">
        <v>139</v>
      </c>
      <c r="CB35" s="3">
        <v>29</v>
      </c>
      <c r="CC35" s="4">
        <v>0.9</v>
      </c>
      <c r="CD35" s="28">
        <v>90</v>
      </c>
      <c r="CE35" s="8"/>
      <c r="CF35" s="8"/>
      <c r="CG35" s="3">
        <v>649</v>
      </c>
      <c r="CH35" s="3">
        <v>1</v>
      </c>
      <c r="CI35" s="3">
        <v>1</v>
      </c>
      <c r="CJ35" s="12">
        <v>1102.016129032258</v>
      </c>
      <c r="CK35" s="19">
        <f t="shared" si="15"/>
        <v>7.0048966257511776</v>
      </c>
      <c r="CL35" s="5">
        <v>2542.7603235432657</v>
      </c>
      <c r="CM35" s="19">
        <f t="shared" si="16"/>
        <v>7.8410055114889161</v>
      </c>
      <c r="CN35" s="10"/>
      <c r="CO35" s="41">
        <v>40283</v>
      </c>
      <c r="CP35" s="41"/>
      <c r="CQ35" s="41"/>
      <c r="CR35" s="41"/>
      <c r="CT35" s="36">
        <v>44274</v>
      </c>
      <c r="CU35" s="36">
        <v>44274</v>
      </c>
      <c r="CV35" s="1">
        <f t="shared" si="17"/>
        <v>3991</v>
      </c>
      <c r="CW35" s="3">
        <v>0</v>
      </c>
      <c r="CX35" s="3"/>
      <c r="CY35" s="3"/>
      <c r="CZ35" s="3">
        <v>0</v>
      </c>
      <c r="DA35" s="3">
        <v>3991</v>
      </c>
      <c r="DB35" s="3">
        <v>0</v>
      </c>
      <c r="DC35" s="3" t="s">
        <v>153</v>
      </c>
      <c r="DD35" s="10"/>
      <c r="DE35" s="10"/>
      <c r="DF35" s="10"/>
      <c r="DG35" s="10"/>
      <c r="DH35" s="10"/>
      <c r="DI35" s="10"/>
      <c r="DJ35" s="10"/>
      <c r="DK35" s="10"/>
      <c r="DL35" s="10"/>
    </row>
    <row r="36" spans="1:116" x14ac:dyDescent="0.25">
      <c r="A36" s="2">
        <v>2003</v>
      </c>
      <c r="B36" s="3">
        <v>57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3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1</v>
      </c>
      <c r="Q36" s="3"/>
      <c r="R36" s="3">
        <v>0</v>
      </c>
      <c r="S36" s="3">
        <v>0</v>
      </c>
      <c r="T36" s="3">
        <v>0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21.5</v>
      </c>
      <c r="AI36" s="4">
        <v>1.93</v>
      </c>
      <c r="AJ36" s="3">
        <v>114</v>
      </c>
      <c r="AK36" s="3">
        <v>77</v>
      </c>
      <c r="AL36" s="5">
        <f t="shared" si="0"/>
        <v>89.333333333333329</v>
      </c>
      <c r="AM36" s="3">
        <v>81</v>
      </c>
      <c r="AN36" s="3">
        <v>1</v>
      </c>
      <c r="AO36" s="3">
        <v>3</v>
      </c>
      <c r="AP36" s="3">
        <v>25</v>
      </c>
      <c r="AQ36" s="3">
        <v>10</v>
      </c>
      <c r="AR36" s="3">
        <v>15</v>
      </c>
      <c r="AS36" s="3">
        <f t="shared" si="1"/>
        <v>15</v>
      </c>
      <c r="AT36" s="7">
        <f t="shared" si="2"/>
        <v>5</v>
      </c>
      <c r="AU36" s="3">
        <v>9</v>
      </c>
      <c r="AV36" s="4">
        <v>5.3267999999999995</v>
      </c>
      <c r="AW36" s="3">
        <v>2.76</v>
      </c>
      <c r="AX36" s="19">
        <f t="shared" si="3"/>
        <v>0.54669623059866956</v>
      </c>
      <c r="AY36" s="7">
        <f t="shared" si="4"/>
        <v>1.1263798152737103</v>
      </c>
      <c r="AZ36" s="7">
        <f t="shared" si="5"/>
        <v>173.91304347826087</v>
      </c>
      <c r="BA36" s="7">
        <f t="shared" si="6"/>
        <v>2502.4154589371979</v>
      </c>
      <c r="BB36" s="7">
        <f t="shared" si="7"/>
        <v>65.762962962962959</v>
      </c>
      <c r="BC36" s="7">
        <f t="shared" si="8"/>
        <v>34.074074074074076</v>
      </c>
      <c r="BD36" s="7">
        <f t="shared" si="9"/>
        <v>37.227061728395064</v>
      </c>
      <c r="BE36" s="7">
        <f t="shared" si="10"/>
        <v>5.560888888888889</v>
      </c>
      <c r="BF36" s="19"/>
      <c r="BG36" s="19">
        <f t="shared" si="11"/>
        <v>0.22809191259292635</v>
      </c>
      <c r="BH36" s="19">
        <f t="shared" si="12"/>
        <v>0.38015318765487727</v>
      </c>
      <c r="BI36" s="19">
        <f t="shared" si="13"/>
        <v>4.3841975308641974</v>
      </c>
      <c r="BJ36" s="19">
        <f t="shared" si="14"/>
        <v>0.33333333333333331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62.5</v>
      </c>
      <c r="BT36" s="3">
        <v>4.8</v>
      </c>
      <c r="BU36" s="3">
        <v>3.3</v>
      </c>
      <c r="BV36" s="3">
        <v>1</v>
      </c>
      <c r="BW36" s="3"/>
      <c r="BX36" s="10"/>
      <c r="BY36" s="3">
        <v>1</v>
      </c>
      <c r="BZ36" s="3">
        <v>0</v>
      </c>
      <c r="CA36" s="3">
        <v>140</v>
      </c>
      <c r="CB36" s="3">
        <v>23</v>
      </c>
      <c r="CC36" s="4">
        <v>1.2</v>
      </c>
      <c r="CD36" s="28">
        <v>90</v>
      </c>
      <c r="CE36" s="8"/>
      <c r="CF36" s="8"/>
      <c r="CG36" s="3">
        <v>860</v>
      </c>
      <c r="CH36" s="3">
        <v>1</v>
      </c>
      <c r="CI36" s="3">
        <v>2</v>
      </c>
      <c r="CJ36" s="12">
        <v>1109.0909090909092</v>
      </c>
      <c r="CK36" s="19">
        <f t="shared" si="15"/>
        <v>7.0112959579229779</v>
      </c>
      <c r="CL36" s="5">
        <v>3764.3254646879909</v>
      </c>
      <c r="CM36" s="19">
        <f t="shared" si="16"/>
        <v>8.2333239647376022</v>
      </c>
      <c r="CN36" s="10"/>
      <c r="CO36" s="41">
        <v>40224</v>
      </c>
      <c r="CP36" s="41"/>
      <c r="CQ36" s="41"/>
      <c r="CR36" s="41"/>
      <c r="CT36" s="36">
        <v>44272</v>
      </c>
      <c r="CU36" s="36">
        <v>44085</v>
      </c>
      <c r="CV36" s="1">
        <f t="shared" si="17"/>
        <v>3861</v>
      </c>
      <c r="CW36" s="3">
        <v>0</v>
      </c>
      <c r="CX36" s="3"/>
      <c r="CY36" s="3"/>
      <c r="CZ36" s="3">
        <v>0</v>
      </c>
      <c r="DA36" s="3">
        <v>3861</v>
      </c>
      <c r="DB36" s="3">
        <v>0</v>
      </c>
      <c r="DC36" s="39" t="s">
        <v>139</v>
      </c>
      <c r="DD36" s="10"/>
      <c r="DE36" s="10"/>
      <c r="DF36" s="10"/>
      <c r="DG36" s="10"/>
      <c r="DH36" s="10"/>
      <c r="DI36" s="10"/>
      <c r="DJ36" s="10"/>
      <c r="DK36" s="10"/>
      <c r="DL36" s="10"/>
    </row>
    <row r="37" spans="1:116" x14ac:dyDescent="0.25">
      <c r="A37" s="25">
        <v>1030</v>
      </c>
      <c r="B37" s="1">
        <v>80</v>
      </c>
      <c r="C37" s="1">
        <v>0</v>
      </c>
      <c r="D37" s="1">
        <v>0</v>
      </c>
      <c r="E37" s="1">
        <v>1</v>
      </c>
      <c r="F37" s="1">
        <v>1</v>
      </c>
      <c r="G37" s="1">
        <v>0</v>
      </c>
      <c r="H37" s="1">
        <v>1</v>
      </c>
      <c r="I37" s="1">
        <v>0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0</v>
      </c>
      <c r="P37" s="1">
        <v>1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2</v>
      </c>
      <c r="AA37" s="1">
        <v>1</v>
      </c>
      <c r="AB37" s="1">
        <v>1</v>
      </c>
      <c r="AC37" s="1">
        <v>1</v>
      </c>
      <c r="AD37" s="1">
        <v>0</v>
      </c>
      <c r="AE37" s="1">
        <v>1</v>
      </c>
      <c r="AF37" s="1">
        <v>0</v>
      </c>
      <c r="AG37" s="1">
        <v>0</v>
      </c>
      <c r="AH37" s="1">
        <v>25.8</v>
      </c>
      <c r="AI37" s="1">
        <v>2.06</v>
      </c>
      <c r="AJ37" s="1">
        <v>102</v>
      </c>
      <c r="AK37" s="1">
        <v>63</v>
      </c>
      <c r="AL37" s="5">
        <f t="shared" si="0"/>
        <v>76</v>
      </c>
      <c r="AM37" s="1">
        <v>80</v>
      </c>
      <c r="AN37" s="1">
        <v>2</v>
      </c>
      <c r="AO37" s="1">
        <v>9</v>
      </c>
      <c r="AP37" s="1">
        <v>42</v>
      </c>
      <c r="AQ37" s="1">
        <v>16</v>
      </c>
      <c r="AR37" s="1">
        <v>27</v>
      </c>
      <c r="AS37" s="1">
        <f t="shared" si="1"/>
        <v>26</v>
      </c>
      <c r="AT37" s="7">
        <f t="shared" si="2"/>
        <v>2.8888888888888888</v>
      </c>
      <c r="AU37" s="1">
        <v>20</v>
      </c>
      <c r="AV37" s="19">
        <v>3.57</v>
      </c>
      <c r="AW37" s="1">
        <v>1.73</v>
      </c>
      <c r="AX37" s="19">
        <f t="shared" si="3"/>
        <v>0.29152993348115297</v>
      </c>
      <c r="AY37" s="7">
        <f t="shared" si="4"/>
        <v>1.9607843137254903</v>
      </c>
      <c r="AZ37" s="7">
        <f t="shared" si="5"/>
        <v>323.69942196531792</v>
      </c>
      <c r="BA37" s="7">
        <f t="shared" si="6"/>
        <v>3098.2658959537571</v>
      </c>
      <c r="BB37" s="7">
        <f t="shared" si="7"/>
        <v>44.625</v>
      </c>
      <c r="BC37" s="7">
        <f t="shared" si="8"/>
        <v>21.625</v>
      </c>
      <c r="BD37" s="7">
        <f t="shared" si="9"/>
        <v>16.4696</v>
      </c>
      <c r="BE37" s="7">
        <f t="shared" si="10"/>
        <v>5.2938000000000001</v>
      </c>
      <c r="BF37" s="19"/>
      <c r="BG37" s="19">
        <f t="shared" si="11"/>
        <v>0.60504201680672265</v>
      </c>
      <c r="BH37" s="19">
        <f t="shared" si="12"/>
        <v>0.94117647058823528</v>
      </c>
      <c r="BI37" s="19">
        <f t="shared" si="13"/>
        <v>1.7163461538461537</v>
      </c>
      <c r="BJ37" s="19">
        <f t="shared" si="14"/>
        <v>0.45</v>
      </c>
      <c r="BK37" s="19"/>
      <c r="BL37" s="20">
        <v>0</v>
      </c>
      <c r="BP37" s="1"/>
      <c r="BQ37" s="1">
        <v>1</v>
      </c>
      <c r="BR37" s="1">
        <v>0</v>
      </c>
      <c r="BS37" s="1">
        <v>20</v>
      </c>
      <c r="BT37" s="1">
        <v>7.5</v>
      </c>
      <c r="BU37" s="1">
        <v>6.9</v>
      </c>
      <c r="BV37" s="1">
        <v>0.28999999999999998</v>
      </c>
      <c r="BW37" s="1">
        <v>5.6</v>
      </c>
      <c r="BX37" s="1">
        <v>39.5</v>
      </c>
      <c r="BY37" s="1">
        <v>1</v>
      </c>
      <c r="CA37" s="25">
        <v>142</v>
      </c>
      <c r="CB37" s="25">
        <v>39</v>
      </c>
      <c r="CC37" s="44">
        <v>1.24</v>
      </c>
      <c r="CD37" s="27">
        <v>55</v>
      </c>
      <c r="CE37" s="1">
        <v>1647</v>
      </c>
      <c r="CF37" s="1">
        <v>1</v>
      </c>
      <c r="CI37" s="1">
        <v>3</v>
      </c>
      <c r="CJ37" s="20">
        <v>1115.944195</v>
      </c>
      <c r="CK37" s="19">
        <f t="shared" si="15"/>
        <v>7.0174561372107043</v>
      </c>
      <c r="CL37" s="20">
        <v>2764.9858049999998</v>
      </c>
      <c r="CM37" s="19">
        <f t="shared" si="16"/>
        <v>7.9247907801277053</v>
      </c>
      <c r="CN37" s="22"/>
      <c r="CO37" s="36">
        <v>43235</v>
      </c>
      <c r="CP37" s="36"/>
      <c r="CQ37" s="36"/>
      <c r="CR37" s="36"/>
      <c r="CT37" s="36">
        <v>44217</v>
      </c>
      <c r="CU37" s="36">
        <v>43432</v>
      </c>
      <c r="CV37" s="1">
        <f t="shared" si="17"/>
        <v>197</v>
      </c>
      <c r="CW37" s="1">
        <v>1</v>
      </c>
      <c r="CX37" s="36">
        <v>43432</v>
      </c>
      <c r="CY37" s="20">
        <f>(CX37-CO37)</f>
        <v>197</v>
      </c>
      <c r="CZ37" s="20">
        <v>1</v>
      </c>
      <c r="DA37" s="20">
        <v>197</v>
      </c>
      <c r="DB37" s="3">
        <v>0</v>
      </c>
      <c r="DC37" t="s">
        <v>129</v>
      </c>
    </row>
    <row r="38" spans="1:116" x14ac:dyDescent="0.25">
      <c r="A38" s="2">
        <v>2064</v>
      </c>
      <c r="B38" s="9">
        <v>65</v>
      </c>
      <c r="C38" s="9">
        <v>0</v>
      </c>
      <c r="D38" s="9">
        <v>1</v>
      </c>
      <c r="E38" s="9">
        <v>1</v>
      </c>
      <c r="F38" s="9">
        <v>1</v>
      </c>
      <c r="G38" s="9">
        <v>1</v>
      </c>
      <c r="H38" s="1">
        <v>0</v>
      </c>
      <c r="I38" s="9">
        <v>0</v>
      </c>
      <c r="J38" s="9">
        <v>4</v>
      </c>
      <c r="K38" s="9">
        <v>1</v>
      </c>
      <c r="L38" s="9">
        <v>0</v>
      </c>
      <c r="M38" s="9"/>
      <c r="N38" s="9">
        <v>0</v>
      </c>
      <c r="O38" s="9">
        <v>1</v>
      </c>
      <c r="P38" s="9">
        <v>1</v>
      </c>
      <c r="Q38" s="9">
        <v>1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1</v>
      </c>
      <c r="Z38" s="9">
        <v>1</v>
      </c>
      <c r="AA38" s="9">
        <v>0</v>
      </c>
      <c r="AB38" s="9">
        <v>1</v>
      </c>
      <c r="AC38" s="9">
        <v>1</v>
      </c>
      <c r="AD38" s="9">
        <v>0</v>
      </c>
      <c r="AE38" s="9">
        <v>1</v>
      </c>
      <c r="AF38" s="9">
        <v>0</v>
      </c>
      <c r="AG38" s="9">
        <v>0</v>
      </c>
      <c r="AH38" s="9">
        <v>25</v>
      </c>
      <c r="AI38" s="11">
        <v>1.6</v>
      </c>
      <c r="AJ38" s="9">
        <v>116</v>
      </c>
      <c r="AK38" s="9">
        <v>46</v>
      </c>
      <c r="AL38" s="5">
        <f t="shared" si="0"/>
        <v>69.333333333333329</v>
      </c>
      <c r="AM38" s="9">
        <v>90</v>
      </c>
      <c r="AN38" s="9">
        <v>3</v>
      </c>
      <c r="AO38" s="9">
        <v>20</v>
      </c>
      <c r="AP38" s="9">
        <v>44</v>
      </c>
      <c r="AQ38" s="9">
        <v>25</v>
      </c>
      <c r="AR38" s="9">
        <v>31</v>
      </c>
      <c r="AS38" s="1">
        <f t="shared" si="1"/>
        <v>19</v>
      </c>
      <c r="AT38" s="7">
        <f t="shared" si="2"/>
        <v>0.95</v>
      </c>
      <c r="AU38" s="9">
        <v>27</v>
      </c>
      <c r="AV38" s="4">
        <v>1.968</v>
      </c>
      <c r="AW38" s="9">
        <v>1.23</v>
      </c>
      <c r="AX38" s="19">
        <f t="shared" si="3"/>
        <v>0.18909090909090906</v>
      </c>
      <c r="AY38" s="7">
        <f t="shared" si="4"/>
        <v>2.0325203252032522</v>
      </c>
      <c r="AZ38" s="7">
        <f t="shared" si="5"/>
        <v>260.16260162601628</v>
      </c>
      <c r="BA38" s="7">
        <f t="shared" si="6"/>
        <v>3208.6720867208669</v>
      </c>
      <c r="BB38" s="7">
        <f t="shared" si="7"/>
        <v>21.866666666666667</v>
      </c>
      <c r="BC38" s="7">
        <f t="shared" si="8"/>
        <v>13.666666666666666</v>
      </c>
      <c r="BD38" s="7">
        <f t="shared" si="9"/>
        <v>7.8683555555555538</v>
      </c>
      <c r="BE38" s="7">
        <f t="shared" si="10"/>
        <v>2.0445333333333329</v>
      </c>
      <c r="BF38" s="19"/>
      <c r="BG38" s="19">
        <f t="shared" si="11"/>
        <v>1.4176829268292683</v>
      </c>
      <c r="BH38" s="19">
        <f t="shared" si="12"/>
        <v>2.0121951219512195</v>
      </c>
      <c r="BI38" s="19">
        <f t="shared" si="13"/>
        <v>1.1508771929824562</v>
      </c>
      <c r="BJ38" s="19">
        <f t="shared" si="14"/>
        <v>0.7407407407407407</v>
      </c>
      <c r="BK38" s="19"/>
      <c r="BL38" s="12">
        <v>0</v>
      </c>
      <c r="BM38" s="12"/>
      <c r="BN38" s="12"/>
      <c r="BO38" s="12"/>
      <c r="BP38" s="12"/>
      <c r="BQ38" s="9">
        <v>1</v>
      </c>
      <c r="BR38" s="9">
        <v>0</v>
      </c>
      <c r="BS38" s="9">
        <v>40</v>
      </c>
      <c r="BT38" s="9"/>
      <c r="BU38" s="9"/>
      <c r="BV38" s="9"/>
      <c r="BW38" s="9">
        <v>4.9000000000000004</v>
      </c>
      <c r="BX38" s="14"/>
      <c r="BY38" s="9">
        <v>1</v>
      </c>
      <c r="BZ38" s="9">
        <v>0</v>
      </c>
      <c r="CA38" s="9">
        <v>136</v>
      </c>
      <c r="CB38" s="9">
        <v>49</v>
      </c>
      <c r="CC38" s="11">
        <v>2</v>
      </c>
      <c r="CD38" s="29">
        <v>25</v>
      </c>
      <c r="CE38" s="13"/>
      <c r="CF38" s="13"/>
      <c r="CG38" s="9">
        <v>4992</v>
      </c>
      <c r="CH38" s="9">
        <v>1</v>
      </c>
      <c r="CI38" s="9">
        <v>3</v>
      </c>
      <c r="CJ38" s="12">
        <v>1145.3125</v>
      </c>
      <c r="CK38" s="19">
        <f t="shared" si="15"/>
        <v>7.0434328045150707</v>
      </c>
      <c r="CL38" s="12"/>
      <c r="CM38" s="31"/>
      <c r="CN38" s="14"/>
      <c r="CO38" s="36">
        <v>40645</v>
      </c>
      <c r="CP38" s="38"/>
      <c r="CQ38" s="38"/>
      <c r="CR38" s="36"/>
      <c r="CS38" s="22"/>
      <c r="CT38" s="36">
        <v>44274</v>
      </c>
      <c r="CU38" s="42">
        <v>40904</v>
      </c>
      <c r="CV38" s="1">
        <f t="shared" si="17"/>
        <v>259</v>
      </c>
      <c r="CW38" s="3">
        <v>1</v>
      </c>
      <c r="CX38" s="40">
        <v>40904</v>
      </c>
      <c r="CY38" s="3">
        <f>(CX38-CO38)</f>
        <v>259</v>
      </c>
      <c r="CZ38" s="3">
        <v>1</v>
      </c>
      <c r="DA38" s="3">
        <v>259</v>
      </c>
      <c r="DB38" s="3">
        <v>0</v>
      </c>
      <c r="DC38" s="10" t="s">
        <v>141</v>
      </c>
      <c r="DD38" s="10"/>
      <c r="DE38" s="10"/>
      <c r="DF38" s="14"/>
      <c r="DG38" s="14"/>
      <c r="DH38" s="14"/>
      <c r="DI38" s="14"/>
      <c r="DJ38" s="14"/>
      <c r="DK38" s="14"/>
      <c r="DL38" s="14"/>
    </row>
    <row r="39" spans="1:116" x14ac:dyDescent="0.25">
      <c r="A39" s="2">
        <v>2006</v>
      </c>
      <c r="B39" s="3">
        <v>62</v>
      </c>
      <c r="C39" s="3">
        <v>0</v>
      </c>
      <c r="D39" s="3">
        <v>1</v>
      </c>
      <c r="E39" s="3">
        <v>1</v>
      </c>
      <c r="F39" s="3">
        <v>2</v>
      </c>
      <c r="G39" s="3">
        <v>0</v>
      </c>
      <c r="H39" s="1">
        <v>1</v>
      </c>
      <c r="I39" s="3">
        <v>1</v>
      </c>
      <c r="J39" s="3">
        <v>2</v>
      </c>
      <c r="K39" s="3">
        <v>1</v>
      </c>
      <c r="L39" s="3">
        <v>1</v>
      </c>
      <c r="M39" s="3"/>
      <c r="N39" s="3">
        <v>1</v>
      </c>
      <c r="O39" s="3">
        <v>0</v>
      </c>
      <c r="P39" s="3">
        <v>0</v>
      </c>
      <c r="Q39" s="3"/>
      <c r="R39" s="3">
        <v>0</v>
      </c>
      <c r="S39" s="3">
        <v>0</v>
      </c>
      <c r="T39" s="3">
        <v>1</v>
      </c>
      <c r="U39" s="3">
        <v>0</v>
      </c>
      <c r="V39" s="3">
        <v>1</v>
      </c>
      <c r="W39" s="3">
        <v>0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1</v>
      </c>
      <c r="AF39" s="3">
        <v>0</v>
      </c>
      <c r="AG39" s="3">
        <v>2</v>
      </c>
      <c r="AH39" s="3">
        <v>23.5</v>
      </c>
      <c r="AI39" s="4">
        <v>1.71</v>
      </c>
      <c r="AJ39" s="3">
        <v>137</v>
      </c>
      <c r="AK39" s="3">
        <v>64</v>
      </c>
      <c r="AL39" s="5">
        <f t="shared" si="0"/>
        <v>88.333333333333329</v>
      </c>
      <c r="AM39" s="3">
        <v>69</v>
      </c>
      <c r="AN39" s="3">
        <v>1</v>
      </c>
      <c r="AO39" s="3">
        <v>4</v>
      </c>
      <c r="AP39" s="3">
        <v>25</v>
      </c>
      <c r="AQ39" s="3">
        <v>10</v>
      </c>
      <c r="AR39" s="3">
        <v>15</v>
      </c>
      <c r="AS39" s="3">
        <f t="shared" si="1"/>
        <v>15</v>
      </c>
      <c r="AT39" s="7">
        <f t="shared" si="2"/>
        <v>3.75</v>
      </c>
      <c r="AU39" s="3">
        <v>8</v>
      </c>
      <c r="AV39" s="4">
        <v>4.1040000000000001</v>
      </c>
      <c r="AW39" s="3">
        <v>2.4</v>
      </c>
      <c r="AX39" s="19">
        <f t="shared" si="3"/>
        <v>0.47006651884700656</v>
      </c>
      <c r="AY39" s="7">
        <f t="shared" si="4"/>
        <v>1.7056530214424952</v>
      </c>
      <c r="AZ39" s="7">
        <f t="shared" si="5"/>
        <v>233.33333333333334</v>
      </c>
      <c r="BA39" s="7">
        <f t="shared" si="6"/>
        <v>2811.1111111111109</v>
      </c>
      <c r="BB39" s="7">
        <f t="shared" si="7"/>
        <v>59.478260869565219</v>
      </c>
      <c r="BC39" s="7">
        <f t="shared" si="8"/>
        <v>34.782608695652172</v>
      </c>
      <c r="BD39" s="7">
        <f t="shared" si="9"/>
        <v>38.001159420289852</v>
      </c>
      <c r="BE39" s="7">
        <f t="shared" si="10"/>
        <v>5.2034782608695647</v>
      </c>
      <c r="BF39" s="19"/>
      <c r="BG39" s="19">
        <f t="shared" si="11"/>
        <v>0.25219298245614036</v>
      </c>
      <c r="BH39" s="19">
        <f t="shared" si="12"/>
        <v>0.4203216374269006</v>
      </c>
      <c r="BI39" s="19">
        <f t="shared" si="13"/>
        <v>3.965217391304348</v>
      </c>
      <c r="BJ39" s="19">
        <f t="shared" si="14"/>
        <v>0.5</v>
      </c>
      <c r="BK39" s="19"/>
      <c r="BL39" s="5">
        <v>0</v>
      </c>
      <c r="BM39" s="5"/>
      <c r="BN39" s="5"/>
      <c r="BO39" s="5"/>
      <c r="BP39" s="5"/>
      <c r="BQ39" s="3">
        <v>1</v>
      </c>
      <c r="BR39" s="3">
        <v>0</v>
      </c>
      <c r="BS39" s="3">
        <v>62.5</v>
      </c>
      <c r="BT39" s="3">
        <v>4</v>
      </c>
      <c r="BU39" s="3">
        <v>2.2999999999999998</v>
      </c>
      <c r="BV39" s="3">
        <v>1.2</v>
      </c>
      <c r="BW39" s="3"/>
      <c r="BX39" s="10"/>
      <c r="BY39" s="3">
        <v>1</v>
      </c>
      <c r="BZ39" s="3">
        <v>1</v>
      </c>
      <c r="CA39" s="3">
        <v>132</v>
      </c>
      <c r="CB39" s="3">
        <v>31</v>
      </c>
      <c r="CC39" s="4">
        <v>1.8</v>
      </c>
      <c r="CD39" s="28">
        <v>28</v>
      </c>
      <c r="CE39" s="8"/>
      <c r="CF39" s="8"/>
      <c r="CG39" s="3">
        <v>2196</v>
      </c>
      <c r="CH39" s="3">
        <v>1</v>
      </c>
      <c r="CI39" s="3">
        <v>2</v>
      </c>
      <c r="CJ39" s="12">
        <v>1157.6923076923076</v>
      </c>
      <c r="CK39" s="19">
        <f t="shared" si="15"/>
        <v>7.0541839127154846</v>
      </c>
      <c r="CL39" s="5">
        <v>10897.356430003359</v>
      </c>
      <c r="CM39" s="19">
        <f t="shared" ref="CM39:CM104" si="18">LN(CL39)</f>
        <v>9.2962755094447438</v>
      </c>
      <c r="CN39" s="10"/>
      <c r="CO39" s="41">
        <v>40238</v>
      </c>
      <c r="CP39" s="41"/>
      <c r="CQ39" s="41"/>
      <c r="CR39" s="41"/>
      <c r="CT39" s="36">
        <v>44272</v>
      </c>
      <c r="CU39" s="36">
        <v>40777</v>
      </c>
      <c r="CV39" s="1">
        <f t="shared" si="17"/>
        <v>539</v>
      </c>
      <c r="CW39" s="3">
        <v>1</v>
      </c>
      <c r="CX39" s="36">
        <v>40777</v>
      </c>
      <c r="CY39" s="20">
        <f>(CX39-CO39)</f>
        <v>539</v>
      </c>
      <c r="CZ39" s="20">
        <v>1</v>
      </c>
      <c r="DA39" s="20">
        <v>539</v>
      </c>
      <c r="DB39" s="3">
        <v>0</v>
      </c>
      <c r="DC39" s="3" t="s">
        <v>141</v>
      </c>
      <c r="DD39" s="10"/>
      <c r="DE39" s="10"/>
      <c r="DF39" s="10"/>
      <c r="DG39" s="10"/>
      <c r="DH39" s="10"/>
      <c r="DI39" s="10"/>
      <c r="DJ39" s="10"/>
      <c r="DK39" s="10"/>
      <c r="DL39" s="10"/>
    </row>
    <row r="40" spans="1:116" x14ac:dyDescent="0.25">
      <c r="A40" s="2">
        <v>2038</v>
      </c>
      <c r="B40" s="3">
        <v>58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3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</v>
      </c>
      <c r="Z40" s="3">
        <v>0</v>
      </c>
      <c r="AA40" s="3">
        <v>1</v>
      </c>
      <c r="AB40" s="3">
        <v>0</v>
      </c>
      <c r="AC40" s="3">
        <v>1</v>
      </c>
      <c r="AD40" s="3">
        <v>0</v>
      </c>
      <c r="AE40" s="3">
        <v>1</v>
      </c>
      <c r="AF40" s="3">
        <v>0</v>
      </c>
      <c r="AG40" s="3">
        <v>0</v>
      </c>
      <c r="AH40" s="3">
        <v>38</v>
      </c>
      <c r="AI40" s="4">
        <v>2.46</v>
      </c>
      <c r="AJ40" s="3">
        <v>105</v>
      </c>
      <c r="AK40" s="3">
        <v>71</v>
      </c>
      <c r="AL40" s="5">
        <f t="shared" si="0"/>
        <v>82.333333333333329</v>
      </c>
      <c r="AM40" s="3">
        <v>90</v>
      </c>
      <c r="AN40" s="3">
        <v>1</v>
      </c>
      <c r="AO40" s="3">
        <v>17</v>
      </c>
      <c r="AP40" s="3">
        <v>62</v>
      </c>
      <c r="AQ40" s="3">
        <v>27</v>
      </c>
      <c r="AR40" s="3">
        <v>42</v>
      </c>
      <c r="AS40" s="1">
        <f t="shared" si="1"/>
        <v>35</v>
      </c>
      <c r="AT40" s="7">
        <f t="shared" si="2"/>
        <v>2.0588235294117645</v>
      </c>
      <c r="AU40" s="3">
        <v>27</v>
      </c>
      <c r="AV40" s="4">
        <v>3.0996000000000001</v>
      </c>
      <c r="AW40" s="3">
        <v>1.26</v>
      </c>
      <c r="AX40" s="19">
        <f t="shared" si="3"/>
        <v>0.23002217294900221</v>
      </c>
      <c r="AY40" s="7">
        <f t="shared" si="4"/>
        <v>4.8393341076267902</v>
      </c>
      <c r="AZ40" s="7">
        <f t="shared" si="5"/>
        <v>952.38095238095241</v>
      </c>
      <c r="BA40" s="7">
        <f t="shared" si="6"/>
        <v>4148.1481481481478</v>
      </c>
      <c r="BB40" s="7">
        <f t="shared" si="7"/>
        <v>34.44</v>
      </c>
      <c r="BC40" s="7">
        <f t="shared" si="8"/>
        <v>14</v>
      </c>
      <c r="BD40" s="7">
        <f t="shared" si="9"/>
        <v>10.535466666666666</v>
      </c>
      <c r="BE40" s="7">
        <f t="shared" si="10"/>
        <v>4.76</v>
      </c>
      <c r="BF40" s="19"/>
      <c r="BG40" s="19">
        <f t="shared" si="11"/>
        <v>1.2195121951219512</v>
      </c>
      <c r="BH40" s="19">
        <f t="shared" si="12"/>
        <v>1.8002322880371662</v>
      </c>
      <c r="BI40" s="19">
        <f t="shared" si="13"/>
        <v>0.98399999999999999</v>
      </c>
      <c r="BJ40" s="19">
        <f t="shared" si="14"/>
        <v>0.62962962962962965</v>
      </c>
      <c r="BK40" s="19"/>
      <c r="BL40" s="5">
        <v>0</v>
      </c>
      <c r="BM40" s="5"/>
      <c r="BN40" s="5"/>
      <c r="BO40" s="5"/>
      <c r="BP40" s="5"/>
      <c r="BQ40" s="3">
        <v>1</v>
      </c>
      <c r="BR40" s="3">
        <v>0</v>
      </c>
      <c r="BS40" s="3">
        <v>22.5</v>
      </c>
      <c r="BT40" s="3">
        <v>7.1</v>
      </c>
      <c r="BU40" s="3">
        <v>6.5</v>
      </c>
      <c r="BV40" s="3">
        <v>1.1000000000000001</v>
      </c>
      <c r="BW40" s="3">
        <v>5.9</v>
      </c>
      <c r="BX40" s="10"/>
      <c r="BY40" s="3">
        <v>1</v>
      </c>
      <c r="BZ40" s="3">
        <v>0</v>
      </c>
      <c r="CA40" s="3">
        <v>136</v>
      </c>
      <c r="CB40" s="3">
        <v>26</v>
      </c>
      <c r="CC40" s="4">
        <v>1.2</v>
      </c>
      <c r="CD40" s="28">
        <v>90</v>
      </c>
      <c r="CE40" s="8"/>
      <c r="CF40" s="8"/>
      <c r="CG40" s="3">
        <v>2124</v>
      </c>
      <c r="CH40" s="3">
        <v>1</v>
      </c>
      <c r="CI40" s="3">
        <v>2</v>
      </c>
      <c r="CJ40" s="12">
        <v>1160.204081632653</v>
      </c>
      <c r="CK40" s="19">
        <f t="shared" si="15"/>
        <v>7.0563512010680558</v>
      </c>
      <c r="CL40" s="5">
        <v>673.80102216712953</v>
      </c>
      <c r="CM40" s="19">
        <f t="shared" si="18"/>
        <v>6.5129348479898974</v>
      </c>
      <c r="CN40" s="10"/>
      <c r="CO40" s="41">
        <v>40413</v>
      </c>
      <c r="CP40" s="41"/>
      <c r="CQ40" s="41"/>
      <c r="CR40" s="41"/>
      <c r="CT40" s="36">
        <v>44272</v>
      </c>
      <c r="CU40" s="36">
        <v>41774</v>
      </c>
      <c r="CV40" s="1">
        <f t="shared" si="17"/>
        <v>1361</v>
      </c>
      <c r="CW40" s="3">
        <v>1</v>
      </c>
      <c r="CX40" s="36">
        <v>41774</v>
      </c>
      <c r="CY40" s="20">
        <f>(CX40-CO40)</f>
        <v>1361</v>
      </c>
      <c r="CZ40" s="20">
        <v>1</v>
      </c>
      <c r="DA40" s="20">
        <v>1361</v>
      </c>
      <c r="DB40" s="3">
        <v>0</v>
      </c>
      <c r="DC40" s="3" t="s">
        <v>144</v>
      </c>
      <c r="DD40" s="10"/>
      <c r="DE40" s="10"/>
      <c r="DF40" s="10"/>
      <c r="DG40" s="10"/>
      <c r="DH40" s="10"/>
      <c r="DI40" s="10"/>
      <c r="DJ40" s="10"/>
      <c r="DK40" s="10"/>
      <c r="DL40" s="10"/>
    </row>
    <row r="41" spans="1:116" x14ac:dyDescent="0.25">
      <c r="A41" s="2">
        <v>2045</v>
      </c>
      <c r="B41" s="3">
        <v>61</v>
      </c>
      <c r="C41" s="3">
        <v>0</v>
      </c>
      <c r="D41" s="3">
        <v>0</v>
      </c>
      <c r="E41" s="3">
        <v>1</v>
      </c>
      <c r="F41" s="3">
        <v>1</v>
      </c>
      <c r="G41" s="3">
        <v>0</v>
      </c>
      <c r="H41" s="1">
        <v>1</v>
      </c>
      <c r="I41" s="3">
        <v>0</v>
      </c>
      <c r="J41" s="3">
        <v>4</v>
      </c>
      <c r="K41" s="3">
        <v>0</v>
      </c>
      <c r="L41" s="3">
        <v>0</v>
      </c>
      <c r="M41" s="3"/>
      <c r="N41" s="3">
        <v>1</v>
      </c>
      <c r="O41" s="3">
        <v>0</v>
      </c>
      <c r="P41" s="3">
        <v>1</v>
      </c>
      <c r="Q41" s="3">
        <v>0</v>
      </c>
      <c r="R41" s="3">
        <v>1</v>
      </c>
      <c r="S41" s="3">
        <v>0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0</v>
      </c>
      <c r="AG41" s="3">
        <v>2</v>
      </c>
      <c r="AH41" s="3">
        <v>20</v>
      </c>
      <c r="AI41" s="4">
        <v>1.57</v>
      </c>
      <c r="AJ41" s="3">
        <v>92</v>
      </c>
      <c r="AK41" s="3">
        <v>74</v>
      </c>
      <c r="AL41" s="5">
        <f t="shared" si="0"/>
        <v>80</v>
      </c>
      <c r="AM41" s="3">
        <v>112</v>
      </c>
      <c r="AN41" s="3">
        <v>1</v>
      </c>
      <c r="AO41" s="3">
        <v>8</v>
      </c>
      <c r="AP41" s="3">
        <v>68</v>
      </c>
      <c r="AQ41" s="3">
        <v>36</v>
      </c>
      <c r="AR41" s="3">
        <v>49</v>
      </c>
      <c r="AS41" s="1">
        <f t="shared" si="1"/>
        <v>32</v>
      </c>
      <c r="AT41" s="7">
        <f t="shared" si="2"/>
        <v>4</v>
      </c>
      <c r="AU41" s="3">
        <v>36</v>
      </c>
      <c r="AV41" s="4">
        <v>2.3707000000000003</v>
      </c>
      <c r="AW41" s="3">
        <v>1.51</v>
      </c>
      <c r="AX41" s="19">
        <f t="shared" si="3"/>
        <v>0.2678492239467849</v>
      </c>
      <c r="AY41" s="7">
        <f t="shared" si="4"/>
        <v>5.4836124351457372</v>
      </c>
      <c r="AZ41" s="7">
        <f t="shared" si="5"/>
        <v>688.74172185430461</v>
      </c>
      <c r="BA41" s="7">
        <f t="shared" si="6"/>
        <v>3814.5695364238409</v>
      </c>
      <c r="BB41" s="7">
        <f t="shared" si="7"/>
        <v>21.16696428571429</v>
      </c>
      <c r="BC41" s="7">
        <f t="shared" si="8"/>
        <v>13.482142857142858</v>
      </c>
      <c r="BD41" s="7">
        <f t="shared" si="9"/>
        <v>8.0677142857142865</v>
      </c>
      <c r="BE41" s="7">
        <f t="shared" si="10"/>
        <v>7.5176428571428566</v>
      </c>
      <c r="BF41" s="19"/>
      <c r="BG41" s="19">
        <f t="shared" si="11"/>
        <v>2.3149280803138308</v>
      </c>
      <c r="BH41" s="19">
        <f t="shared" si="12"/>
        <v>3.2125532543130717</v>
      </c>
      <c r="BI41" s="19">
        <f t="shared" si="13"/>
        <v>0.66146763392857155</v>
      </c>
      <c r="BJ41" s="19">
        <f t="shared" si="14"/>
        <v>0.22222222222222221</v>
      </c>
      <c r="BK41" s="19"/>
      <c r="BL41" s="5">
        <v>0</v>
      </c>
      <c r="BM41" s="5"/>
      <c r="BN41" s="5"/>
      <c r="BO41" s="5"/>
      <c r="BP41" s="5"/>
      <c r="BQ41" s="3">
        <v>1</v>
      </c>
      <c r="BR41" s="3">
        <v>0</v>
      </c>
      <c r="BS41" s="3">
        <v>10</v>
      </c>
      <c r="BT41" s="3">
        <v>7.8</v>
      </c>
      <c r="BU41" s="3">
        <v>7.8</v>
      </c>
      <c r="BV41" s="3">
        <v>0.99</v>
      </c>
      <c r="BW41" s="3">
        <v>4.5999999999999996</v>
      </c>
      <c r="BX41" s="10"/>
      <c r="BY41" s="3">
        <v>1</v>
      </c>
      <c r="BZ41" s="3">
        <v>0</v>
      </c>
      <c r="CA41" s="3">
        <v>139</v>
      </c>
      <c r="CB41" s="3">
        <v>28</v>
      </c>
      <c r="CC41" s="4">
        <v>1.5</v>
      </c>
      <c r="CD41" s="28">
        <v>47</v>
      </c>
      <c r="CE41" s="8"/>
      <c r="CF41" s="8"/>
      <c r="CG41" s="3">
        <v>7304</v>
      </c>
      <c r="CH41" s="3">
        <v>1</v>
      </c>
      <c r="CI41" s="3">
        <v>3</v>
      </c>
      <c r="CJ41" s="12">
        <v>1180.6451612903227</v>
      </c>
      <c r="CK41" s="19">
        <f t="shared" si="15"/>
        <v>7.0738163149043114</v>
      </c>
      <c r="CL41" s="5">
        <v>1407.1194706034428</v>
      </c>
      <c r="CM41" s="19">
        <f t="shared" si="18"/>
        <v>7.2492999650969834</v>
      </c>
      <c r="CN41" s="10"/>
      <c r="CO41" s="41">
        <v>40455</v>
      </c>
      <c r="CP41" s="41">
        <v>40471</v>
      </c>
      <c r="CQ41" s="20">
        <f>(CP41-CO41)</f>
        <v>16</v>
      </c>
      <c r="CR41" s="41">
        <v>41611</v>
      </c>
      <c r="CS41" s="43">
        <f>(CR41-CO41)</f>
        <v>1156</v>
      </c>
      <c r="CT41" s="36">
        <v>44272</v>
      </c>
      <c r="CU41" s="36">
        <v>44207</v>
      </c>
      <c r="CV41" s="1">
        <f t="shared" si="17"/>
        <v>3752</v>
      </c>
      <c r="CW41" s="3">
        <v>0</v>
      </c>
      <c r="CX41" s="3"/>
      <c r="CY41" s="3"/>
      <c r="CZ41" s="3">
        <v>1</v>
      </c>
      <c r="DA41" s="3">
        <v>16</v>
      </c>
      <c r="DB41" s="3">
        <v>0</v>
      </c>
      <c r="DC41" s="3"/>
      <c r="DD41" s="10"/>
      <c r="DE41" s="10"/>
      <c r="DF41" s="10"/>
      <c r="DG41" s="10"/>
      <c r="DH41" s="10"/>
      <c r="DI41" s="10"/>
      <c r="DJ41" s="10"/>
      <c r="DK41" s="10"/>
      <c r="DL41" s="10"/>
    </row>
    <row r="42" spans="1:116" x14ac:dyDescent="0.25">
      <c r="A42" s="2">
        <v>2057</v>
      </c>
      <c r="B42" s="3">
        <v>68</v>
      </c>
      <c r="C42" s="3">
        <v>1</v>
      </c>
      <c r="D42" s="3">
        <v>0</v>
      </c>
      <c r="E42" s="3">
        <v>0</v>
      </c>
      <c r="F42" s="3">
        <v>1</v>
      </c>
      <c r="G42" s="3">
        <v>0</v>
      </c>
      <c r="H42" s="1">
        <v>1</v>
      </c>
      <c r="I42" s="3">
        <v>1</v>
      </c>
      <c r="J42" s="3">
        <v>1</v>
      </c>
      <c r="K42" s="3">
        <v>1</v>
      </c>
      <c r="L42" s="3">
        <v>0</v>
      </c>
      <c r="M42" s="3"/>
      <c r="N42" s="3">
        <v>1</v>
      </c>
      <c r="O42" s="3">
        <v>0</v>
      </c>
      <c r="P42" s="3">
        <v>1</v>
      </c>
      <c r="Q42" s="3"/>
      <c r="R42" s="3">
        <v>1</v>
      </c>
      <c r="S42" s="3">
        <v>0</v>
      </c>
      <c r="T42" s="3">
        <v>0</v>
      </c>
      <c r="U42" s="3">
        <v>0</v>
      </c>
      <c r="V42" s="3">
        <v>0</v>
      </c>
      <c r="W42" s="3">
        <v>1</v>
      </c>
      <c r="X42" s="3">
        <v>0</v>
      </c>
      <c r="Y42" s="3">
        <v>1</v>
      </c>
      <c r="Z42" s="3">
        <v>1</v>
      </c>
      <c r="AA42" s="3">
        <v>1</v>
      </c>
      <c r="AB42" s="3">
        <v>1</v>
      </c>
      <c r="AC42" s="3">
        <v>1</v>
      </c>
      <c r="AD42" s="3">
        <v>0</v>
      </c>
      <c r="AE42" s="3">
        <v>1</v>
      </c>
      <c r="AF42" s="3">
        <v>0</v>
      </c>
      <c r="AG42" s="3">
        <v>0</v>
      </c>
      <c r="AH42" s="3">
        <v>28</v>
      </c>
      <c r="AI42" s="4">
        <v>2.35</v>
      </c>
      <c r="AJ42" s="3"/>
      <c r="AK42" s="3"/>
      <c r="AL42" s="5"/>
      <c r="AM42" s="3">
        <v>74</v>
      </c>
      <c r="AN42" s="3">
        <v>1</v>
      </c>
      <c r="AO42" s="3">
        <v>16</v>
      </c>
      <c r="AP42" s="3">
        <v>37</v>
      </c>
      <c r="AQ42" s="3">
        <v>20</v>
      </c>
      <c r="AR42" s="3">
        <v>26</v>
      </c>
      <c r="AS42" s="1">
        <f t="shared" si="1"/>
        <v>17</v>
      </c>
      <c r="AT42" s="7">
        <f t="shared" si="2"/>
        <v>1.0625</v>
      </c>
      <c r="AU42" s="3">
        <v>22</v>
      </c>
      <c r="AV42" s="4">
        <v>4.2065000000000001</v>
      </c>
      <c r="AW42" s="3">
        <v>1.79</v>
      </c>
      <c r="AX42" s="19"/>
      <c r="AY42" s="7">
        <f t="shared" si="4"/>
        <v>0.95090930702484244</v>
      </c>
      <c r="AZ42" s="7">
        <f t="shared" si="5"/>
        <v>178.77094972067039</v>
      </c>
      <c r="BA42" s="7"/>
      <c r="BB42" s="7">
        <f t="shared" si="7"/>
        <v>56.844594594594597</v>
      </c>
      <c r="BC42" s="7">
        <f t="shared" si="8"/>
        <v>24.189189189189189</v>
      </c>
      <c r="BD42" s="7"/>
      <c r="BE42" s="7">
        <f t="shared" si="10"/>
        <v>3.2897297297297299</v>
      </c>
      <c r="BF42" s="19"/>
      <c r="BG42" s="19">
        <f t="shared" si="11"/>
        <v>0.45738737667894924</v>
      </c>
      <c r="BH42" s="19">
        <f t="shared" si="12"/>
        <v>0.65089742065850464</v>
      </c>
      <c r="BI42" s="19">
        <f t="shared" si="13"/>
        <v>3.3437996820349762</v>
      </c>
      <c r="BJ42" s="19">
        <f t="shared" si="14"/>
        <v>0.72727272727272729</v>
      </c>
      <c r="BK42" s="19"/>
      <c r="BL42" s="5">
        <v>0</v>
      </c>
      <c r="BM42" s="5"/>
      <c r="BN42" s="5"/>
      <c r="BO42" s="5"/>
      <c r="BP42" s="5"/>
      <c r="BQ42" s="3">
        <v>1</v>
      </c>
      <c r="BR42" s="3">
        <v>0</v>
      </c>
      <c r="BS42" s="3"/>
      <c r="BT42" s="3">
        <v>6.2</v>
      </c>
      <c r="BU42" s="3">
        <v>5.4</v>
      </c>
      <c r="BV42" s="3">
        <v>1</v>
      </c>
      <c r="BW42" s="3"/>
      <c r="BX42" s="10"/>
      <c r="BY42" s="3">
        <v>1</v>
      </c>
      <c r="BZ42" s="3">
        <v>0</v>
      </c>
      <c r="CA42" s="3">
        <v>142</v>
      </c>
      <c r="CB42" s="3">
        <v>26</v>
      </c>
      <c r="CC42" s="4">
        <v>2</v>
      </c>
      <c r="CD42" s="28">
        <v>42</v>
      </c>
      <c r="CE42" s="8"/>
      <c r="CF42" s="8"/>
      <c r="CG42" s="3">
        <v>1145</v>
      </c>
      <c r="CH42" s="3">
        <v>1</v>
      </c>
      <c r="CI42" s="3">
        <v>2</v>
      </c>
      <c r="CJ42" s="12">
        <v>1241.5966386554621</v>
      </c>
      <c r="CK42" s="19">
        <f t="shared" si="15"/>
        <v>7.1241534421568149</v>
      </c>
      <c r="CL42" s="5">
        <v>1058.9701844312465</v>
      </c>
      <c r="CM42" s="19">
        <f t="shared" si="18"/>
        <v>6.965052190749204</v>
      </c>
      <c r="CN42" s="10"/>
      <c r="CO42" s="36">
        <v>40526</v>
      </c>
      <c r="CP42" s="36"/>
      <c r="CQ42" s="36"/>
      <c r="CR42" s="36">
        <v>42037</v>
      </c>
      <c r="CS42" s="43">
        <f>(CR42-CO42)</f>
        <v>1511</v>
      </c>
      <c r="CT42" s="36">
        <v>44274</v>
      </c>
      <c r="CU42" s="40">
        <v>44263</v>
      </c>
      <c r="CV42" s="3">
        <f t="shared" si="17"/>
        <v>3737</v>
      </c>
      <c r="CW42" s="3">
        <v>0</v>
      </c>
      <c r="CX42" s="3"/>
      <c r="CY42" s="3"/>
      <c r="CZ42" s="3">
        <v>1</v>
      </c>
      <c r="DA42" s="3">
        <v>1511</v>
      </c>
      <c r="DB42" s="3">
        <v>0</v>
      </c>
      <c r="DC42" s="3"/>
      <c r="DD42" s="10"/>
      <c r="DE42" s="10"/>
      <c r="DF42" s="10"/>
      <c r="DG42" s="10"/>
      <c r="DH42" s="10"/>
      <c r="DI42" s="10"/>
      <c r="DJ42" s="10"/>
      <c r="DK42" s="10"/>
      <c r="DL42" s="10"/>
    </row>
    <row r="43" spans="1:116" x14ac:dyDescent="0.25">
      <c r="A43" s="2">
        <v>2023</v>
      </c>
      <c r="B43" s="3">
        <v>54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1">
        <v>0</v>
      </c>
      <c r="I43" s="3">
        <v>1</v>
      </c>
      <c r="J43" s="3">
        <v>2</v>
      </c>
      <c r="K43" s="3">
        <v>1</v>
      </c>
      <c r="L43" s="3">
        <v>0</v>
      </c>
      <c r="M43" s="3"/>
      <c r="N43" s="3">
        <v>0</v>
      </c>
      <c r="O43" s="3">
        <v>0</v>
      </c>
      <c r="P43" s="3">
        <v>1</v>
      </c>
      <c r="Q43" s="3"/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1</v>
      </c>
      <c r="X43" s="3">
        <v>0</v>
      </c>
      <c r="Y43" s="16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42</v>
      </c>
      <c r="AI43" s="4">
        <v>2.15</v>
      </c>
      <c r="AJ43" s="3">
        <v>151</v>
      </c>
      <c r="AK43" s="3">
        <v>96</v>
      </c>
      <c r="AL43" s="5">
        <f t="shared" ref="AL43:AL87" si="19">(AJ43+2*AK43)/3</f>
        <v>114.33333333333333</v>
      </c>
      <c r="AM43" s="3">
        <v>70</v>
      </c>
      <c r="AN43" s="3">
        <v>1</v>
      </c>
      <c r="AO43" s="3">
        <v>10</v>
      </c>
      <c r="AP43" s="3">
        <v>36</v>
      </c>
      <c r="AQ43" s="3">
        <v>18</v>
      </c>
      <c r="AR43" s="3">
        <v>23</v>
      </c>
      <c r="AS43" s="1">
        <f t="shared" si="1"/>
        <v>18</v>
      </c>
      <c r="AT43" s="7">
        <f t="shared" si="2"/>
        <v>1.8</v>
      </c>
      <c r="AU43" s="3">
        <v>12</v>
      </c>
      <c r="AV43" s="4">
        <v>5.6760000000000002</v>
      </c>
      <c r="AW43" s="3">
        <v>2.64</v>
      </c>
      <c r="AX43" s="19">
        <f t="shared" ref="AX43:AX108" si="20">(AL43*AW43/451)</f>
        <v>0.66926829268292676</v>
      </c>
      <c r="AY43" s="7">
        <f t="shared" si="4"/>
        <v>1.9379844961240309</v>
      </c>
      <c r="AZ43" s="7">
        <f t="shared" si="5"/>
        <v>333.33333333333331</v>
      </c>
      <c r="BA43" s="7">
        <f t="shared" ref="BA43:BA108" si="21">((AL43-AO43)*80/AW43)</f>
        <v>3161.6161616161612</v>
      </c>
      <c r="BB43" s="7">
        <f t="shared" si="7"/>
        <v>81.085714285714289</v>
      </c>
      <c r="BC43" s="7">
        <f t="shared" si="8"/>
        <v>37.714285714285715</v>
      </c>
      <c r="BD43" s="7">
        <f t="shared" ref="BD43:BD108" si="22">(BC43*(AL43-AU43)*0.0136)</f>
        <v>52.488228571428571</v>
      </c>
      <c r="BE43" s="7">
        <f t="shared" si="10"/>
        <v>6.6678857142857142</v>
      </c>
      <c r="BF43" s="19"/>
      <c r="BG43" s="19">
        <f t="shared" si="11"/>
        <v>0.28365045806906269</v>
      </c>
      <c r="BH43" s="19">
        <f t="shared" si="12"/>
        <v>0.44397463002114163</v>
      </c>
      <c r="BI43" s="19">
        <f t="shared" si="13"/>
        <v>4.5047619047619047</v>
      </c>
      <c r="BJ43" s="19">
        <f t="shared" si="14"/>
        <v>0.83333333333333337</v>
      </c>
      <c r="BK43" s="19"/>
      <c r="BL43" s="5">
        <v>0</v>
      </c>
      <c r="BM43" s="5"/>
      <c r="BN43" s="5"/>
      <c r="BO43" s="5"/>
      <c r="BP43" s="5"/>
      <c r="BQ43" s="3">
        <v>1</v>
      </c>
      <c r="BR43" s="9">
        <v>0</v>
      </c>
      <c r="BS43" s="3"/>
      <c r="BT43" s="3">
        <v>5</v>
      </c>
      <c r="BU43" s="3">
        <v>4.0999999999999996</v>
      </c>
      <c r="BV43" s="3">
        <v>0.86</v>
      </c>
      <c r="BW43" s="3"/>
      <c r="BX43" s="10"/>
      <c r="BY43" s="3"/>
      <c r="BZ43" s="9">
        <v>0</v>
      </c>
      <c r="CA43" s="3">
        <v>137</v>
      </c>
      <c r="CB43" s="3">
        <v>28</v>
      </c>
      <c r="CC43" s="4">
        <v>1.5</v>
      </c>
      <c r="CD43" s="28">
        <v>56</v>
      </c>
      <c r="CE43" s="8"/>
      <c r="CF43" s="8"/>
      <c r="CG43" s="3">
        <v>220</v>
      </c>
      <c r="CH43" s="3">
        <v>0</v>
      </c>
      <c r="CI43" s="3">
        <v>1</v>
      </c>
      <c r="CJ43" s="12">
        <v>1248.3516483516485</v>
      </c>
      <c r="CK43" s="19">
        <f t="shared" si="15"/>
        <v>7.1295792787523382</v>
      </c>
      <c r="CL43" s="5">
        <v>1053.4891177296067</v>
      </c>
      <c r="CM43" s="19">
        <f t="shared" si="18"/>
        <v>6.959862903555968</v>
      </c>
      <c r="CN43" s="10"/>
      <c r="CO43" s="36">
        <v>40323</v>
      </c>
      <c r="CP43" s="36"/>
      <c r="CQ43" s="36"/>
      <c r="CR43" s="36"/>
      <c r="CT43" s="36">
        <v>44272</v>
      </c>
      <c r="CU43" s="36">
        <v>40609</v>
      </c>
      <c r="CV43" s="1">
        <f t="shared" si="17"/>
        <v>286</v>
      </c>
      <c r="CW43" s="3">
        <v>1</v>
      </c>
      <c r="CX43" s="40">
        <v>40609</v>
      </c>
      <c r="CY43" s="3">
        <f>(CX43-CO43)</f>
        <v>286</v>
      </c>
      <c r="CZ43" s="3">
        <v>1</v>
      </c>
      <c r="DA43" s="3">
        <v>286</v>
      </c>
      <c r="DB43" s="3">
        <v>0</v>
      </c>
      <c r="DC43" s="3" t="s">
        <v>145</v>
      </c>
      <c r="DD43" s="10"/>
      <c r="DE43" s="10"/>
      <c r="DF43" s="10"/>
      <c r="DG43" s="10"/>
      <c r="DH43" s="10"/>
      <c r="DI43" s="10"/>
      <c r="DJ43" s="10"/>
      <c r="DK43" s="10"/>
      <c r="DL43" s="10"/>
    </row>
    <row r="44" spans="1:116" x14ac:dyDescent="0.25">
      <c r="A44" s="2">
        <v>2039</v>
      </c>
      <c r="B44" s="3">
        <v>61</v>
      </c>
      <c r="C44" s="3">
        <v>0</v>
      </c>
      <c r="D44" s="3">
        <v>1</v>
      </c>
      <c r="E44" s="3">
        <v>1</v>
      </c>
      <c r="F44" s="3">
        <v>1</v>
      </c>
      <c r="G44" s="3">
        <v>0</v>
      </c>
      <c r="H44" s="1">
        <v>1</v>
      </c>
      <c r="I44" s="3">
        <v>0</v>
      </c>
      <c r="J44" s="3">
        <v>4</v>
      </c>
      <c r="K44" s="3">
        <v>1</v>
      </c>
      <c r="L44" s="3">
        <v>1</v>
      </c>
      <c r="M44" s="3"/>
      <c r="N44" s="3">
        <v>1</v>
      </c>
      <c r="O44" s="3">
        <v>0</v>
      </c>
      <c r="P44" s="3">
        <v>1</v>
      </c>
      <c r="Q44" s="3">
        <v>1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1</v>
      </c>
      <c r="AB44" s="3">
        <v>1</v>
      </c>
      <c r="AC44" s="3">
        <v>1</v>
      </c>
      <c r="AD44" s="3">
        <v>0</v>
      </c>
      <c r="AE44" s="3">
        <v>0</v>
      </c>
      <c r="AF44" s="3">
        <v>0</v>
      </c>
      <c r="AG44" s="3">
        <v>0</v>
      </c>
      <c r="AH44" s="3">
        <v>32</v>
      </c>
      <c r="AI44" s="4">
        <v>2.13</v>
      </c>
      <c r="AJ44" s="3">
        <v>129</v>
      </c>
      <c r="AK44" s="3">
        <v>69</v>
      </c>
      <c r="AL44" s="5">
        <f t="shared" si="19"/>
        <v>89</v>
      </c>
      <c r="AM44" s="3">
        <v>60</v>
      </c>
      <c r="AN44" s="3">
        <v>1</v>
      </c>
      <c r="AO44" s="3">
        <v>9</v>
      </c>
      <c r="AP44" s="3">
        <v>46</v>
      </c>
      <c r="AQ44" s="3">
        <v>21</v>
      </c>
      <c r="AR44" s="3">
        <v>29</v>
      </c>
      <c r="AS44" s="1">
        <f t="shared" si="1"/>
        <v>25</v>
      </c>
      <c r="AT44" s="7">
        <f t="shared" si="2"/>
        <v>2.7777777777777777</v>
      </c>
      <c r="AU44" s="3">
        <v>22</v>
      </c>
      <c r="AV44" s="4">
        <v>4.6646999999999998</v>
      </c>
      <c r="AW44" s="3">
        <v>2.19</v>
      </c>
      <c r="AX44" s="19">
        <f t="shared" si="20"/>
        <v>0.43217294900221731</v>
      </c>
      <c r="AY44" s="7">
        <f t="shared" si="4"/>
        <v>1.5006324093725214</v>
      </c>
      <c r="AZ44" s="7">
        <f t="shared" si="5"/>
        <v>255.70776255707764</v>
      </c>
      <c r="BA44" s="7">
        <f t="shared" si="21"/>
        <v>2922.3744292237443</v>
      </c>
      <c r="BB44" s="7">
        <f t="shared" si="7"/>
        <v>77.74499999999999</v>
      </c>
      <c r="BC44" s="7">
        <f t="shared" si="8"/>
        <v>36.5</v>
      </c>
      <c r="BD44" s="7">
        <f t="shared" si="22"/>
        <v>33.258800000000001</v>
      </c>
      <c r="BE44" s="7">
        <f t="shared" si="10"/>
        <v>9.927999999999999</v>
      </c>
      <c r="BF44" s="19"/>
      <c r="BG44" s="19">
        <f t="shared" si="11"/>
        <v>0.3730143417583125</v>
      </c>
      <c r="BH44" s="19">
        <f t="shared" si="12"/>
        <v>0.59167792140973707</v>
      </c>
      <c r="BI44" s="19">
        <f t="shared" si="13"/>
        <v>3.1097999999999995</v>
      </c>
      <c r="BJ44" s="19">
        <f t="shared" si="14"/>
        <v>0.40909090909090912</v>
      </c>
      <c r="BK44" s="19"/>
      <c r="BL44" s="5">
        <v>0</v>
      </c>
      <c r="BM44" s="5"/>
      <c r="BN44" s="5"/>
      <c r="BO44" s="5"/>
      <c r="BP44" s="5"/>
      <c r="BQ44" s="3">
        <v>1</v>
      </c>
      <c r="BR44" s="3">
        <v>0</v>
      </c>
      <c r="BS44" s="3">
        <v>25</v>
      </c>
      <c r="BT44" s="3"/>
      <c r="BU44" s="3"/>
      <c r="BV44" s="3"/>
      <c r="BW44" s="3"/>
      <c r="BX44" s="10"/>
      <c r="BY44" s="3"/>
      <c r="BZ44" s="3"/>
      <c r="CA44" s="3">
        <v>140</v>
      </c>
      <c r="CB44" s="3">
        <v>19</v>
      </c>
      <c r="CC44" s="4">
        <v>0.8</v>
      </c>
      <c r="CD44" s="28">
        <v>90</v>
      </c>
      <c r="CE44" s="8"/>
      <c r="CF44" s="8"/>
      <c r="CG44" s="3">
        <v>1638</v>
      </c>
      <c r="CH44" s="3">
        <v>1</v>
      </c>
      <c r="CI44" s="3">
        <v>2</v>
      </c>
      <c r="CJ44" s="12">
        <v>1255.3191489361702</v>
      </c>
      <c r="CK44" s="19">
        <f t="shared" si="15"/>
        <v>7.1351451211777981</v>
      </c>
      <c r="CL44" s="5">
        <v>973.95189601715515</v>
      </c>
      <c r="CM44" s="19">
        <f t="shared" si="18"/>
        <v>6.8813619143501681</v>
      </c>
      <c r="CN44" s="10"/>
      <c r="CO44" s="41">
        <v>40414</v>
      </c>
      <c r="CP44" s="41"/>
      <c r="CQ44" s="41"/>
      <c r="CR44" s="41"/>
      <c r="CT44" s="36">
        <v>44272</v>
      </c>
      <c r="CU44" s="36">
        <v>42769</v>
      </c>
      <c r="CV44" s="1">
        <f t="shared" si="17"/>
        <v>2355</v>
      </c>
      <c r="CW44" s="3">
        <v>1</v>
      </c>
      <c r="CX44" s="40">
        <v>42769</v>
      </c>
      <c r="CY44" s="3">
        <f>(CX44-CO44)</f>
        <v>2355</v>
      </c>
      <c r="CZ44" s="3">
        <v>1</v>
      </c>
      <c r="DA44" s="3">
        <v>2355</v>
      </c>
      <c r="DB44" s="3">
        <v>0</v>
      </c>
      <c r="DC44" s="3" t="s">
        <v>141</v>
      </c>
      <c r="DD44" s="10"/>
      <c r="DE44" s="10"/>
      <c r="DF44" s="10"/>
      <c r="DG44" s="10"/>
      <c r="DH44" s="10"/>
      <c r="DI44" s="10"/>
      <c r="DJ44" s="10"/>
      <c r="DK44" s="10"/>
      <c r="DL44" s="10"/>
    </row>
    <row r="45" spans="1:116" x14ac:dyDescent="0.25">
      <c r="A45" s="25">
        <v>1021</v>
      </c>
      <c r="B45" s="1">
        <v>78</v>
      </c>
      <c r="C45" s="1">
        <v>0</v>
      </c>
      <c r="D45" s="1">
        <v>1</v>
      </c>
      <c r="E45" s="1">
        <v>1</v>
      </c>
      <c r="F45" s="1">
        <v>2</v>
      </c>
      <c r="G45" s="1">
        <v>1</v>
      </c>
      <c r="H45" s="1">
        <v>0</v>
      </c>
      <c r="I45" s="1">
        <v>1</v>
      </c>
      <c r="J45" s="1">
        <v>3</v>
      </c>
      <c r="K45" s="1">
        <v>1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1</v>
      </c>
      <c r="AB45" s="1">
        <v>0</v>
      </c>
      <c r="AC45" s="1">
        <v>1</v>
      </c>
      <c r="AD45" s="1">
        <v>0</v>
      </c>
      <c r="AE45" s="1">
        <v>1</v>
      </c>
      <c r="AF45" s="1">
        <v>0</v>
      </c>
      <c r="AG45" s="1">
        <v>0</v>
      </c>
      <c r="AH45" s="1">
        <v>33</v>
      </c>
      <c r="AI45" s="1">
        <v>1.88</v>
      </c>
      <c r="AJ45" s="1">
        <v>122</v>
      </c>
      <c r="AK45" s="1">
        <v>54</v>
      </c>
      <c r="AL45" s="5">
        <f t="shared" si="19"/>
        <v>76.666666666666671</v>
      </c>
      <c r="AM45" s="1">
        <v>59</v>
      </c>
      <c r="AN45" s="1">
        <v>3</v>
      </c>
      <c r="AO45" s="1">
        <v>10</v>
      </c>
      <c r="AP45" s="1">
        <v>56</v>
      </c>
      <c r="AQ45" s="1">
        <v>20</v>
      </c>
      <c r="AR45" s="1">
        <v>35</v>
      </c>
      <c r="AS45" s="1">
        <f t="shared" si="1"/>
        <v>36</v>
      </c>
      <c r="AT45" s="7">
        <f t="shared" si="2"/>
        <v>3.6</v>
      </c>
      <c r="AU45" s="1">
        <v>17</v>
      </c>
      <c r="AV45" s="19">
        <v>3.8</v>
      </c>
      <c r="AW45" s="1">
        <v>2.02</v>
      </c>
      <c r="AX45" s="19">
        <f t="shared" si="20"/>
        <v>0.34338507021433851</v>
      </c>
      <c r="AY45" s="7">
        <f t="shared" si="4"/>
        <v>4.7368421052631584</v>
      </c>
      <c r="AZ45" s="7">
        <f t="shared" si="5"/>
        <v>712.87128712871288</v>
      </c>
      <c r="BA45" s="7">
        <f t="shared" si="21"/>
        <v>2640.2640264026404</v>
      </c>
      <c r="BB45" s="7">
        <f t="shared" si="7"/>
        <v>64.406779661016941</v>
      </c>
      <c r="BC45" s="7">
        <f t="shared" si="8"/>
        <v>34.237288135593218</v>
      </c>
      <c r="BD45" s="7">
        <f t="shared" si="22"/>
        <v>27.782418079096043</v>
      </c>
      <c r="BE45" s="7">
        <f t="shared" si="10"/>
        <v>11.640677966101693</v>
      </c>
      <c r="BF45" s="19"/>
      <c r="BG45" s="19">
        <f t="shared" si="11"/>
        <v>0.54342105263157903</v>
      </c>
      <c r="BH45" s="19">
        <f t="shared" si="12"/>
        <v>0.8694736842105264</v>
      </c>
      <c r="BI45" s="19">
        <f t="shared" si="13"/>
        <v>1.7890772128060262</v>
      </c>
      <c r="BJ45" s="19">
        <f t="shared" si="14"/>
        <v>0.58823529411764708</v>
      </c>
      <c r="BK45" s="19"/>
      <c r="BL45" s="20">
        <v>0</v>
      </c>
      <c r="BP45" s="1"/>
      <c r="BQ45" s="1">
        <v>1</v>
      </c>
      <c r="BR45" s="1">
        <v>0</v>
      </c>
      <c r="BS45" s="1">
        <v>70</v>
      </c>
      <c r="BT45" s="1">
        <v>4.2</v>
      </c>
      <c r="BU45" s="1">
        <v>2.2000000000000002</v>
      </c>
      <c r="BV45" s="1">
        <v>0.51</v>
      </c>
      <c r="BW45" s="1">
        <v>4.7</v>
      </c>
      <c r="BX45" s="1">
        <v>51.5</v>
      </c>
      <c r="BY45" s="1">
        <v>1</v>
      </c>
      <c r="CA45" s="25">
        <v>139</v>
      </c>
      <c r="CB45" s="25">
        <v>37</v>
      </c>
      <c r="CC45" s="44">
        <v>1.2</v>
      </c>
      <c r="CD45" s="27">
        <v>43</v>
      </c>
      <c r="CE45" s="1">
        <v>215</v>
      </c>
      <c r="CF45" s="1">
        <v>1</v>
      </c>
      <c r="CI45" s="1">
        <v>2</v>
      </c>
      <c r="CJ45" s="20">
        <v>1268.335</v>
      </c>
      <c r="CK45" s="19">
        <f t="shared" si="15"/>
        <v>7.1454602956872604</v>
      </c>
      <c r="CL45" s="20">
        <v>2576.056</v>
      </c>
      <c r="CM45" s="19">
        <f t="shared" si="18"/>
        <v>7.8540148261183873</v>
      </c>
      <c r="CN45" s="22"/>
      <c r="CO45" s="36">
        <v>43215</v>
      </c>
      <c r="CP45" s="36"/>
      <c r="CQ45" s="36"/>
      <c r="CR45" s="36"/>
      <c r="CT45" s="36">
        <v>44217</v>
      </c>
      <c r="CU45" s="36">
        <v>43252</v>
      </c>
      <c r="CV45" s="1">
        <f t="shared" si="17"/>
        <v>37</v>
      </c>
      <c r="CW45" s="1">
        <v>1</v>
      </c>
      <c r="CX45" s="36">
        <v>43252</v>
      </c>
      <c r="CY45" s="20">
        <f>(CX45-CO45)</f>
        <v>37</v>
      </c>
      <c r="CZ45" s="20">
        <v>1</v>
      </c>
      <c r="DA45" s="20">
        <v>37</v>
      </c>
      <c r="DB45" s="3">
        <v>0</v>
      </c>
      <c r="DC45" t="s">
        <v>129</v>
      </c>
    </row>
    <row r="46" spans="1:116" x14ac:dyDescent="0.25">
      <c r="A46" s="2">
        <v>2061</v>
      </c>
      <c r="B46" s="9">
        <v>58</v>
      </c>
      <c r="C46" s="9">
        <v>0</v>
      </c>
      <c r="D46" s="9">
        <v>0</v>
      </c>
      <c r="E46" s="35">
        <v>0</v>
      </c>
      <c r="F46" s="9">
        <v>1</v>
      </c>
      <c r="G46" s="9">
        <v>0</v>
      </c>
      <c r="H46" s="1">
        <v>1</v>
      </c>
      <c r="I46" s="9">
        <v>0</v>
      </c>
      <c r="J46" s="9">
        <v>1</v>
      </c>
      <c r="K46" s="9">
        <v>1</v>
      </c>
      <c r="L46" s="9">
        <v>1</v>
      </c>
      <c r="M46" s="9"/>
      <c r="N46" s="9">
        <v>1</v>
      </c>
      <c r="O46" s="9">
        <v>0</v>
      </c>
      <c r="P46" s="9">
        <v>0</v>
      </c>
      <c r="Q46" s="9"/>
      <c r="R46" s="9">
        <v>0</v>
      </c>
      <c r="S46" s="9">
        <v>0</v>
      </c>
      <c r="T46" s="9">
        <v>0</v>
      </c>
      <c r="U46" s="9">
        <v>0</v>
      </c>
      <c r="V46" s="9">
        <v>1</v>
      </c>
      <c r="W46" s="9">
        <v>0</v>
      </c>
      <c r="X46" s="9">
        <v>0</v>
      </c>
      <c r="Y46" s="9">
        <v>0</v>
      </c>
      <c r="Z46" s="9">
        <v>0</v>
      </c>
      <c r="AA46" s="9">
        <v>1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27.5</v>
      </c>
      <c r="AI46" s="11">
        <v>2.1</v>
      </c>
      <c r="AJ46" s="9">
        <v>141</v>
      </c>
      <c r="AK46" s="9">
        <v>88</v>
      </c>
      <c r="AL46" s="5">
        <f t="shared" si="19"/>
        <v>105.66666666666667</v>
      </c>
      <c r="AM46" s="9">
        <v>92</v>
      </c>
      <c r="AN46" s="9">
        <v>1</v>
      </c>
      <c r="AO46" s="9">
        <v>4</v>
      </c>
      <c r="AP46" s="9">
        <v>22</v>
      </c>
      <c r="AQ46" s="9">
        <v>10</v>
      </c>
      <c r="AR46" s="9">
        <v>13</v>
      </c>
      <c r="AS46" s="1">
        <f t="shared" si="1"/>
        <v>12</v>
      </c>
      <c r="AT46" s="7">
        <f t="shared" si="2"/>
        <v>3</v>
      </c>
      <c r="AU46" s="9">
        <v>9</v>
      </c>
      <c r="AV46" s="4">
        <v>5.2080000000000002</v>
      </c>
      <c r="AW46" s="9">
        <v>2.48</v>
      </c>
      <c r="AX46" s="19">
        <f t="shared" si="20"/>
        <v>0.58104951958610496</v>
      </c>
      <c r="AY46" s="7">
        <f t="shared" si="4"/>
        <v>0.76804915514592931</v>
      </c>
      <c r="AZ46" s="7">
        <f t="shared" si="5"/>
        <v>129.03225806451613</v>
      </c>
      <c r="BA46" s="7">
        <f t="shared" si="21"/>
        <v>3279.5698924731187</v>
      </c>
      <c r="BB46" s="7">
        <f t="shared" si="7"/>
        <v>56.608695652173914</v>
      </c>
      <c r="BC46" s="7">
        <f t="shared" si="8"/>
        <v>26.956521739130434</v>
      </c>
      <c r="BD46" s="7">
        <f t="shared" si="22"/>
        <v>35.438840579710146</v>
      </c>
      <c r="BE46" s="7">
        <f t="shared" si="10"/>
        <v>3.2994782608695647</v>
      </c>
      <c r="BF46" s="19"/>
      <c r="BG46" s="19">
        <f t="shared" si="11"/>
        <v>0.22964669738863286</v>
      </c>
      <c r="BH46" s="19">
        <f t="shared" si="12"/>
        <v>0.38863287250384027</v>
      </c>
      <c r="BI46" s="19">
        <f t="shared" si="13"/>
        <v>4.7173913043478262</v>
      </c>
      <c r="BJ46" s="19">
        <f t="shared" si="14"/>
        <v>0.44444444444444442</v>
      </c>
      <c r="BK46" s="19"/>
      <c r="BL46" s="12">
        <v>0</v>
      </c>
      <c r="BM46" s="12"/>
      <c r="BN46" s="12"/>
      <c r="BO46" s="12"/>
      <c r="BP46" s="12"/>
      <c r="BQ46" s="9">
        <v>1</v>
      </c>
      <c r="BR46" s="9">
        <v>0</v>
      </c>
      <c r="BS46" s="9">
        <v>55</v>
      </c>
      <c r="BT46" s="9">
        <v>4.0999999999999996</v>
      </c>
      <c r="BU46" s="9">
        <v>2.6</v>
      </c>
      <c r="BV46" s="9">
        <v>1</v>
      </c>
      <c r="BW46" s="9">
        <v>3.7</v>
      </c>
      <c r="BX46" s="14"/>
      <c r="BY46" s="9">
        <v>1</v>
      </c>
      <c r="BZ46" s="9">
        <v>0</v>
      </c>
      <c r="CA46" s="9">
        <v>140</v>
      </c>
      <c r="CB46" s="9">
        <v>16</v>
      </c>
      <c r="CC46" s="11">
        <v>0.9</v>
      </c>
      <c r="CD46" s="29">
        <v>90</v>
      </c>
      <c r="CE46" s="13"/>
      <c r="CF46" s="13"/>
      <c r="CG46" s="9">
        <v>159</v>
      </c>
      <c r="CH46" s="9">
        <v>0</v>
      </c>
      <c r="CI46" s="9">
        <v>1</v>
      </c>
      <c r="CJ46" s="12">
        <v>1291.2280701754385</v>
      </c>
      <c r="CK46" s="19">
        <f t="shared" si="15"/>
        <v>7.1633490368824173</v>
      </c>
      <c r="CL46" s="12">
        <v>506.87694432079036</v>
      </c>
      <c r="CM46" s="19">
        <f t="shared" si="18"/>
        <v>6.2282682607603039</v>
      </c>
      <c r="CN46" s="14"/>
      <c r="CO46" s="36">
        <v>40605</v>
      </c>
      <c r="CP46" s="36"/>
      <c r="CQ46" s="36"/>
      <c r="CR46" s="36"/>
      <c r="CS46" s="22"/>
      <c r="CT46" s="36">
        <v>44274</v>
      </c>
      <c r="CU46" s="42">
        <v>44168</v>
      </c>
      <c r="CV46" s="9">
        <f t="shared" si="17"/>
        <v>3563</v>
      </c>
      <c r="CW46" s="9">
        <v>0</v>
      </c>
      <c r="CX46" s="9"/>
      <c r="CY46" s="9"/>
      <c r="CZ46" s="9">
        <v>0</v>
      </c>
      <c r="DA46" s="9">
        <v>3563</v>
      </c>
      <c r="DB46" s="3">
        <v>0</v>
      </c>
      <c r="DC46" s="14"/>
      <c r="DD46" s="14"/>
      <c r="DE46" s="14"/>
      <c r="DF46" s="14"/>
      <c r="DG46" s="14"/>
      <c r="DH46" s="14"/>
      <c r="DI46" s="14"/>
      <c r="DJ46" s="14"/>
      <c r="DK46" s="14"/>
      <c r="DL46" s="14"/>
    </row>
    <row r="47" spans="1:116" x14ac:dyDescent="0.25">
      <c r="A47" s="2"/>
      <c r="B47" s="9"/>
      <c r="C47" s="9"/>
      <c r="D47" s="9"/>
      <c r="E47" s="35"/>
      <c r="F47" s="9"/>
      <c r="G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11"/>
      <c r="AJ47" s="9"/>
      <c r="AK47" s="9"/>
      <c r="AL47" s="5"/>
      <c r="AM47" s="9"/>
      <c r="AN47" s="9"/>
      <c r="AO47" s="9"/>
      <c r="AP47" s="9"/>
      <c r="AQ47" s="9"/>
      <c r="AR47" s="9"/>
      <c r="AT47" s="7"/>
      <c r="AU47" s="9"/>
      <c r="AV47" s="4"/>
      <c r="AW47" s="9"/>
      <c r="AX47" s="19"/>
      <c r="AY47" s="7"/>
      <c r="AZ47" s="7"/>
      <c r="BA47" s="7"/>
      <c r="BB47" s="7"/>
      <c r="BC47" s="7"/>
      <c r="BD47" s="7"/>
      <c r="BE47" s="7"/>
      <c r="BF47" s="19"/>
      <c r="BG47" s="19"/>
      <c r="BH47" s="19"/>
      <c r="BI47" s="19"/>
      <c r="BJ47" s="19"/>
      <c r="BK47" s="19"/>
      <c r="BL47" s="12"/>
      <c r="BM47" s="12"/>
      <c r="BN47" s="12"/>
      <c r="BO47" s="12"/>
      <c r="BP47" s="12"/>
      <c r="BQ47" s="9"/>
      <c r="BR47" s="9"/>
      <c r="BS47" s="9"/>
      <c r="BT47" s="9"/>
      <c r="BU47" s="9"/>
      <c r="BV47" s="9"/>
      <c r="BW47" s="9"/>
      <c r="BX47" s="14"/>
      <c r="BY47" s="9"/>
      <c r="BZ47" s="9"/>
      <c r="CA47" s="9"/>
      <c r="CB47" s="9"/>
      <c r="CC47" s="11"/>
      <c r="CD47" s="29"/>
      <c r="CE47" s="13"/>
      <c r="CF47" s="13"/>
      <c r="CG47" s="9"/>
      <c r="CH47" s="9"/>
      <c r="CI47" s="9"/>
      <c r="CJ47" s="12"/>
      <c r="CL47" s="12"/>
      <c r="CN47" s="14"/>
      <c r="CO47" s="36"/>
      <c r="CP47" s="36"/>
      <c r="CQ47" s="36"/>
      <c r="CR47" s="36"/>
      <c r="CS47" s="22"/>
      <c r="CT47" s="36"/>
      <c r="CU47" s="42"/>
      <c r="CV47" s="9"/>
      <c r="CW47" s="9"/>
      <c r="CX47" s="9"/>
      <c r="CY47" s="9"/>
      <c r="CZ47" s="9"/>
      <c r="DA47" s="9"/>
      <c r="DB47" s="3"/>
      <c r="DC47" s="14"/>
      <c r="DD47" s="14"/>
      <c r="DE47" s="14"/>
      <c r="DF47" s="14"/>
      <c r="DG47" s="14"/>
      <c r="DH47" s="14"/>
      <c r="DI47" s="14"/>
      <c r="DJ47" s="14"/>
      <c r="DK47" s="14"/>
      <c r="DL47" s="14"/>
    </row>
    <row r="48" spans="1:116" x14ac:dyDescent="0.25">
      <c r="A48" s="2"/>
      <c r="B48" s="9"/>
      <c r="C48" s="9"/>
      <c r="D48" s="9"/>
      <c r="E48" s="35"/>
      <c r="F48" s="9"/>
      <c r="G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11"/>
      <c r="AJ48" s="9"/>
      <c r="AK48" s="9"/>
      <c r="AL48" s="5"/>
      <c r="AM48" s="9"/>
      <c r="AN48" s="9"/>
      <c r="AO48" s="9"/>
      <c r="AP48" s="9"/>
      <c r="AQ48" s="9"/>
      <c r="AR48" s="9"/>
      <c r="AT48" s="7"/>
      <c r="AU48" s="9"/>
      <c r="AV48" s="4"/>
      <c r="AW48" s="9"/>
      <c r="AX48" s="19"/>
      <c r="AY48" s="7"/>
      <c r="AZ48" s="7"/>
      <c r="BA48" s="7"/>
      <c r="BB48" s="7"/>
      <c r="BC48" s="7"/>
      <c r="BD48" s="7"/>
      <c r="BE48" s="7"/>
      <c r="BF48" s="19"/>
      <c r="BG48" s="19"/>
      <c r="BH48" s="19"/>
      <c r="BI48" s="19"/>
      <c r="BJ48" s="19"/>
      <c r="BK48" s="19"/>
      <c r="BL48" s="12"/>
      <c r="BM48" s="12"/>
      <c r="BN48" s="12"/>
      <c r="BO48" s="12"/>
      <c r="BP48" s="12"/>
      <c r="BQ48" s="9"/>
      <c r="BR48" s="9"/>
      <c r="BS48" s="9"/>
      <c r="BT48" s="9"/>
      <c r="BU48" s="9"/>
      <c r="BV48" s="9"/>
      <c r="BW48" s="9"/>
      <c r="BX48" s="14"/>
      <c r="BY48" s="9"/>
      <c r="BZ48" s="9"/>
      <c r="CA48" s="9"/>
      <c r="CB48" s="9"/>
      <c r="CC48" s="11"/>
      <c r="CD48" s="29"/>
      <c r="CE48" s="13"/>
      <c r="CF48" s="13"/>
      <c r="CG48" s="9"/>
      <c r="CH48" s="9"/>
      <c r="CI48" s="9"/>
      <c r="CJ48" s="12"/>
      <c r="CL48" s="12"/>
      <c r="CN48" s="14"/>
      <c r="CO48" s="36"/>
      <c r="CP48" s="36"/>
      <c r="CQ48" s="36"/>
      <c r="CR48" s="36"/>
      <c r="CS48" s="22"/>
      <c r="CT48" s="36"/>
      <c r="CU48" s="42"/>
      <c r="CV48" s="9"/>
      <c r="CW48" s="9">
        <f>SUM(CW2:CW46)</f>
        <v>15</v>
      </c>
      <c r="CX48" s="9"/>
      <c r="CY48" s="9"/>
      <c r="CZ48" s="9">
        <f>SUM(CZ2:CZ46)</f>
        <v>18</v>
      </c>
      <c r="DA48" s="9"/>
      <c r="DB48" s="3"/>
      <c r="DC48" s="14"/>
      <c r="DD48" s="14"/>
      <c r="DE48" s="14"/>
      <c r="DF48" s="14"/>
      <c r="DG48" s="14"/>
      <c r="DH48" s="14"/>
      <c r="DI48" s="14"/>
      <c r="DJ48" s="14"/>
      <c r="DK48" s="14"/>
      <c r="DL48" s="14"/>
    </row>
    <row r="49" spans="1:116" x14ac:dyDescent="0.25">
      <c r="A49" s="2"/>
      <c r="B49" s="9"/>
      <c r="C49" s="9"/>
      <c r="D49" s="9"/>
      <c r="E49" s="35"/>
      <c r="F49" s="9"/>
      <c r="G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11"/>
      <c r="AJ49" s="9"/>
      <c r="AK49" s="9"/>
      <c r="AL49" s="5"/>
      <c r="AM49" s="9"/>
      <c r="AN49" s="9"/>
      <c r="AO49" s="9"/>
      <c r="AP49" s="9"/>
      <c r="AQ49" s="9"/>
      <c r="AR49" s="9"/>
      <c r="AT49" s="7"/>
      <c r="AU49" s="9"/>
      <c r="AV49" s="4"/>
      <c r="AW49" s="9"/>
      <c r="AX49" s="19"/>
      <c r="AY49" s="7"/>
      <c r="AZ49" s="7"/>
      <c r="BA49" s="7"/>
      <c r="BB49" s="7"/>
      <c r="BC49" s="7"/>
      <c r="BD49" s="7"/>
      <c r="BE49" s="7"/>
      <c r="BF49" s="19"/>
      <c r="BG49" s="19"/>
      <c r="BH49" s="19"/>
      <c r="BI49" s="19"/>
      <c r="BJ49" s="19"/>
      <c r="BK49" s="19"/>
      <c r="BL49" s="12"/>
      <c r="BM49" s="12"/>
      <c r="BN49" s="12"/>
      <c r="BO49" s="12"/>
      <c r="BP49" s="12"/>
      <c r="BQ49" s="9"/>
      <c r="BR49" s="9"/>
      <c r="BS49" s="9"/>
      <c r="BT49" s="9"/>
      <c r="BU49" s="9"/>
      <c r="BV49" s="9"/>
      <c r="BW49" s="9"/>
      <c r="BX49" s="14"/>
      <c r="BY49" s="9"/>
      <c r="BZ49" s="9"/>
      <c r="CA49" s="9"/>
      <c r="CB49" s="9"/>
      <c r="CC49" s="11"/>
      <c r="CD49" s="29"/>
      <c r="CE49" s="13"/>
      <c r="CF49" s="13"/>
      <c r="CG49" s="9"/>
      <c r="CH49" s="9"/>
      <c r="CI49" s="9"/>
      <c r="CJ49" s="12"/>
      <c r="CL49" s="12"/>
      <c r="CN49" s="14"/>
      <c r="CO49" s="36"/>
      <c r="CP49" s="36"/>
      <c r="CQ49" s="36"/>
      <c r="CR49" s="36"/>
      <c r="CS49" s="22"/>
      <c r="CT49" s="36"/>
      <c r="CU49" s="42"/>
      <c r="CV49" s="9"/>
      <c r="CW49" s="9">
        <f>COUNT(CW2:CW46)</f>
        <v>45</v>
      </c>
      <c r="CX49" s="9"/>
      <c r="CY49" s="9"/>
      <c r="CZ49" s="9">
        <f>COUNT(CZ2:CZ46)</f>
        <v>45</v>
      </c>
      <c r="DA49" s="9"/>
      <c r="DB49" s="3"/>
      <c r="DC49" s="14"/>
      <c r="DD49" s="14"/>
      <c r="DE49" s="14"/>
      <c r="DF49" s="14"/>
      <c r="DG49" s="14"/>
      <c r="DH49" s="14"/>
      <c r="DI49" s="14"/>
      <c r="DJ49" s="14"/>
      <c r="DK49" s="14"/>
      <c r="DL49" s="14"/>
    </row>
    <row r="50" spans="1:116" x14ac:dyDescent="0.25">
      <c r="A50" s="2"/>
      <c r="B50" s="9"/>
      <c r="C50" s="9"/>
      <c r="D50" s="9"/>
      <c r="E50" s="35"/>
      <c r="F50" s="9"/>
      <c r="G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11"/>
      <c r="AJ50" s="9"/>
      <c r="AK50" s="9"/>
      <c r="AL50" s="5"/>
      <c r="AM50" s="9"/>
      <c r="AN50" s="9"/>
      <c r="AO50" s="9"/>
      <c r="AP50" s="9"/>
      <c r="AQ50" s="9"/>
      <c r="AR50" s="9"/>
      <c r="AT50" s="7"/>
      <c r="AU50" s="9"/>
      <c r="AV50" s="4"/>
      <c r="AW50" s="9"/>
      <c r="AX50" s="19"/>
      <c r="AY50" s="7"/>
      <c r="AZ50" s="7"/>
      <c r="BA50" s="7"/>
      <c r="BB50" s="7"/>
      <c r="BC50" s="7"/>
      <c r="BD50" s="7"/>
      <c r="BE50" s="7"/>
      <c r="BF50" s="19"/>
      <c r="BG50" s="19"/>
      <c r="BH50" s="19"/>
      <c r="BI50" s="19"/>
      <c r="BJ50" s="19"/>
      <c r="BK50" s="19"/>
      <c r="BL50" s="12"/>
      <c r="BM50" s="12"/>
      <c r="BN50" s="12"/>
      <c r="BO50" s="12"/>
      <c r="BP50" s="12"/>
      <c r="BQ50" s="9"/>
      <c r="BR50" s="9"/>
      <c r="BS50" s="9"/>
      <c r="BT50" s="9"/>
      <c r="BU50" s="9"/>
      <c r="BV50" s="9"/>
      <c r="BW50" s="9"/>
      <c r="BX50" s="14"/>
      <c r="BY50" s="9"/>
      <c r="BZ50" s="9"/>
      <c r="CA50" s="9"/>
      <c r="CB50" s="9"/>
      <c r="CC50" s="11"/>
      <c r="CD50" s="29"/>
      <c r="CE50" s="13"/>
      <c r="CF50" s="13"/>
      <c r="CG50" s="9"/>
      <c r="CH50" s="9"/>
      <c r="CI50" s="9"/>
      <c r="CJ50" s="12"/>
      <c r="CL50" s="12"/>
      <c r="CN50" s="14"/>
      <c r="CO50" s="36"/>
      <c r="CP50" s="36"/>
      <c r="CQ50" s="36"/>
      <c r="CR50" s="36"/>
      <c r="CS50" s="22"/>
      <c r="CT50" s="36"/>
      <c r="CU50" s="42"/>
      <c r="CV50" s="9"/>
      <c r="CW50" s="48">
        <f>(CW48/CW49)</f>
        <v>0.33333333333333331</v>
      </c>
      <c r="CX50" s="9"/>
      <c r="CY50" s="9"/>
      <c r="CZ50" s="48">
        <f>(CZ48/CZ49)</f>
        <v>0.4</v>
      </c>
      <c r="DA50" s="9"/>
      <c r="DB50" s="3"/>
      <c r="DC50" s="14"/>
      <c r="DD50" s="14"/>
      <c r="DE50" s="14"/>
      <c r="DF50" s="14"/>
      <c r="DG50" s="14"/>
      <c r="DH50" s="14"/>
      <c r="DI50" s="14"/>
      <c r="DJ50" s="14"/>
      <c r="DK50" s="14"/>
      <c r="DL50" s="14"/>
    </row>
    <row r="51" spans="1:116" x14ac:dyDescent="0.25">
      <c r="A51" s="2"/>
      <c r="B51" s="9"/>
      <c r="C51" s="9"/>
      <c r="D51" s="9"/>
      <c r="E51" s="35"/>
      <c r="F51" s="9"/>
      <c r="G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11"/>
      <c r="AJ51" s="9"/>
      <c r="AK51" s="9"/>
      <c r="AL51" s="5"/>
      <c r="AM51" s="9"/>
      <c r="AN51" s="9"/>
      <c r="AO51" s="9"/>
      <c r="AP51" s="9"/>
      <c r="AQ51" s="9"/>
      <c r="AR51" s="9"/>
      <c r="AT51" s="7"/>
      <c r="AU51" s="9"/>
      <c r="AV51" s="4"/>
      <c r="AW51" s="9"/>
      <c r="AX51" s="19"/>
      <c r="AY51" s="7"/>
      <c r="AZ51" s="7"/>
      <c r="BA51" s="7"/>
      <c r="BB51" s="7"/>
      <c r="BC51" s="7"/>
      <c r="BD51" s="7"/>
      <c r="BE51" s="7"/>
      <c r="BF51" s="19"/>
      <c r="BG51" s="19"/>
      <c r="BH51" s="19"/>
      <c r="BI51" s="19"/>
      <c r="BJ51" s="19"/>
      <c r="BK51" s="19"/>
      <c r="BL51" s="12"/>
      <c r="BM51" s="12"/>
      <c r="BN51" s="12"/>
      <c r="BO51" s="12"/>
      <c r="BP51" s="12"/>
      <c r="BQ51" s="9"/>
      <c r="BR51" s="9"/>
      <c r="BS51" s="9"/>
      <c r="BT51" s="9"/>
      <c r="BU51" s="9"/>
      <c r="BV51" s="9"/>
      <c r="BW51" s="9"/>
      <c r="BX51" s="14"/>
      <c r="BY51" s="9"/>
      <c r="BZ51" s="9"/>
      <c r="CA51" s="9"/>
      <c r="CB51" s="9"/>
      <c r="CC51" s="11"/>
      <c r="CD51" s="29"/>
      <c r="CE51" s="13"/>
      <c r="CF51" s="13"/>
      <c r="CG51" s="9"/>
      <c r="CH51" s="9"/>
      <c r="CI51" s="9"/>
      <c r="CJ51" s="12"/>
      <c r="CL51" s="12"/>
      <c r="CN51" s="14"/>
      <c r="CO51" s="36"/>
      <c r="CP51" s="36"/>
      <c r="CQ51" s="36"/>
      <c r="CR51" s="36"/>
      <c r="CS51" s="22"/>
      <c r="CT51" s="36"/>
      <c r="CU51" s="42"/>
      <c r="CV51" s="9"/>
      <c r="CW51" s="9"/>
      <c r="CX51" s="9"/>
      <c r="CY51" s="9"/>
      <c r="CZ51" s="9"/>
      <c r="DA51" s="9"/>
      <c r="DB51" s="3"/>
      <c r="DC51" s="14"/>
      <c r="DD51" s="14"/>
      <c r="DE51" s="14"/>
      <c r="DF51" s="14"/>
      <c r="DG51" s="14"/>
      <c r="DH51" s="14"/>
      <c r="DI51" s="14"/>
      <c r="DJ51" s="14"/>
      <c r="DK51" s="14"/>
      <c r="DL51" s="14"/>
    </row>
    <row r="52" spans="1:116" x14ac:dyDescent="0.25">
      <c r="A52" s="2"/>
      <c r="B52" s="9"/>
      <c r="C52" s="9"/>
      <c r="D52" s="9"/>
      <c r="E52" s="35"/>
      <c r="F52" s="9"/>
      <c r="G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11"/>
      <c r="AJ52" s="9"/>
      <c r="AK52" s="9"/>
      <c r="AL52" s="5"/>
      <c r="AM52" s="9"/>
      <c r="AN52" s="9"/>
      <c r="AO52" s="9"/>
      <c r="AP52" s="9"/>
      <c r="AQ52" s="9"/>
      <c r="AR52" s="9"/>
      <c r="AT52" s="7"/>
      <c r="AU52" s="9"/>
      <c r="AV52" s="4"/>
      <c r="AW52" s="9"/>
      <c r="AX52" s="19"/>
      <c r="AY52" s="7"/>
      <c r="AZ52" s="7"/>
      <c r="BA52" s="7"/>
      <c r="BB52" s="7"/>
      <c r="BC52" s="7"/>
      <c r="BD52" s="7"/>
      <c r="BE52" s="7"/>
      <c r="BF52" s="19"/>
      <c r="BG52" s="19"/>
      <c r="BH52" s="19"/>
      <c r="BI52" s="19"/>
      <c r="BJ52" s="19"/>
      <c r="BK52" s="19"/>
      <c r="BL52" s="12"/>
      <c r="BM52" s="12"/>
      <c r="BN52" s="12"/>
      <c r="BO52" s="12"/>
      <c r="BP52" s="12"/>
      <c r="BQ52" s="9"/>
      <c r="BR52" s="9"/>
      <c r="BS52" s="9"/>
      <c r="BT52" s="9"/>
      <c r="BU52" s="9"/>
      <c r="BV52" s="9"/>
      <c r="BW52" s="9"/>
      <c r="BX52" s="14"/>
      <c r="BY52" s="9"/>
      <c r="BZ52" s="9"/>
      <c r="CA52" s="9"/>
      <c r="CB52" s="9"/>
      <c r="CC52" s="11"/>
      <c r="CD52" s="29"/>
      <c r="CE52" s="13"/>
      <c r="CF52" s="13"/>
      <c r="CG52" s="9"/>
      <c r="CH52" s="9"/>
      <c r="CI52" s="9"/>
      <c r="CJ52" s="12"/>
      <c r="CL52" s="12"/>
      <c r="CN52" s="14"/>
      <c r="CO52" s="36"/>
      <c r="CP52" s="36"/>
      <c r="CQ52" s="36"/>
      <c r="CR52" s="36"/>
      <c r="CS52" s="22"/>
      <c r="CT52" s="36"/>
      <c r="CU52" s="42"/>
      <c r="CV52" s="9"/>
      <c r="CW52" s="9"/>
      <c r="CX52" s="9"/>
      <c r="CY52" s="9"/>
      <c r="CZ52" s="9"/>
      <c r="DA52" s="9"/>
      <c r="DB52" s="3"/>
      <c r="DC52" s="14"/>
      <c r="DD52" s="14"/>
      <c r="DE52" s="14"/>
      <c r="DF52" s="14"/>
      <c r="DG52" s="14"/>
      <c r="DH52" s="14"/>
      <c r="DI52" s="14"/>
      <c r="DJ52" s="14"/>
      <c r="DK52" s="14"/>
      <c r="DL52" s="14"/>
    </row>
    <row r="53" spans="1:116" x14ac:dyDescent="0.25">
      <c r="A53" s="2"/>
      <c r="B53" s="9"/>
      <c r="C53" s="9"/>
      <c r="D53" s="9"/>
      <c r="E53" s="35"/>
      <c r="F53" s="9"/>
      <c r="G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11"/>
      <c r="AJ53" s="9"/>
      <c r="AK53" s="9"/>
      <c r="AL53" s="5"/>
      <c r="AM53" s="9"/>
      <c r="AN53" s="9"/>
      <c r="AO53" s="9"/>
      <c r="AP53" s="9"/>
      <c r="AQ53" s="9"/>
      <c r="AR53" s="9"/>
      <c r="AT53" s="7"/>
      <c r="AU53" s="9"/>
      <c r="AV53" s="4"/>
      <c r="AW53" s="9"/>
      <c r="AX53" s="19"/>
      <c r="AY53" s="7"/>
      <c r="AZ53" s="7"/>
      <c r="BA53" s="7"/>
      <c r="BB53" s="7"/>
      <c r="BC53" s="7"/>
      <c r="BD53" s="7"/>
      <c r="BE53" s="7"/>
      <c r="BF53" s="19"/>
      <c r="BG53" s="19"/>
      <c r="BH53" s="19"/>
      <c r="BI53" s="19"/>
      <c r="BJ53" s="19"/>
      <c r="BK53" s="19"/>
      <c r="BL53" s="12"/>
      <c r="BM53" s="12"/>
      <c r="BN53" s="12"/>
      <c r="BO53" s="12"/>
      <c r="BP53" s="12"/>
      <c r="BQ53" s="9"/>
      <c r="BR53" s="9"/>
      <c r="BS53" s="9"/>
      <c r="BT53" s="9"/>
      <c r="BU53" s="9"/>
      <c r="BV53" s="9"/>
      <c r="BW53" s="9"/>
      <c r="BX53" s="14"/>
      <c r="BY53" s="9"/>
      <c r="BZ53" s="9"/>
      <c r="CA53" s="9"/>
      <c r="CB53" s="9"/>
      <c r="CC53" s="11"/>
      <c r="CD53" s="29"/>
      <c r="CE53" s="13"/>
      <c r="CF53" s="13"/>
      <c r="CG53" s="9"/>
      <c r="CH53" s="9"/>
      <c r="CI53" s="9"/>
      <c r="CJ53" s="12"/>
      <c r="CL53" s="12"/>
      <c r="CN53" s="14"/>
      <c r="CO53" s="36"/>
      <c r="CP53" s="36"/>
      <c r="CQ53" s="36"/>
      <c r="CR53" s="36"/>
      <c r="CS53" s="22"/>
      <c r="CT53" s="36"/>
      <c r="CU53" s="42"/>
      <c r="CV53" s="9"/>
      <c r="CW53" s="9"/>
      <c r="CX53" s="9"/>
      <c r="CY53" s="9"/>
      <c r="CZ53" s="9"/>
      <c r="DA53" s="9"/>
      <c r="DB53" s="3"/>
      <c r="DC53" s="14"/>
      <c r="DD53" s="14"/>
      <c r="DE53" s="14"/>
      <c r="DF53" s="14"/>
      <c r="DG53" s="14"/>
      <c r="DH53" s="14"/>
      <c r="DI53" s="14"/>
      <c r="DJ53" s="14"/>
      <c r="DK53" s="14"/>
      <c r="DL53" s="14"/>
    </row>
    <row r="54" spans="1:116" x14ac:dyDescent="0.25">
      <c r="A54" s="2"/>
      <c r="B54" s="9"/>
      <c r="C54" s="9"/>
      <c r="D54" s="9"/>
      <c r="E54" s="35"/>
      <c r="F54" s="9"/>
      <c r="G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11"/>
      <c r="AJ54" s="9"/>
      <c r="AK54" s="9"/>
      <c r="AL54" s="5"/>
      <c r="AM54" s="9"/>
      <c r="AN54" s="9"/>
      <c r="AO54" s="9"/>
      <c r="AP54" s="9"/>
      <c r="AQ54" s="9"/>
      <c r="AR54" s="9"/>
      <c r="AT54" s="7"/>
      <c r="AU54" s="9"/>
      <c r="AV54" s="4"/>
      <c r="AW54" s="9"/>
      <c r="AX54" s="19"/>
      <c r="AY54" s="7"/>
      <c r="AZ54" s="7"/>
      <c r="BA54" s="7"/>
      <c r="BB54" s="7"/>
      <c r="BC54" s="7"/>
      <c r="BD54" s="7"/>
      <c r="BE54" s="7"/>
      <c r="BF54" s="19"/>
      <c r="BG54" s="19"/>
      <c r="BH54" s="19"/>
      <c r="BI54" s="19"/>
      <c r="BJ54" s="19"/>
      <c r="BK54" s="19"/>
      <c r="BL54" s="12"/>
      <c r="BM54" s="12"/>
      <c r="BN54" s="12"/>
      <c r="BO54" s="12"/>
      <c r="BP54" s="12"/>
      <c r="BQ54" s="9"/>
      <c r="BR54" s="9"/>
      <c r="BS54" s="9"/>
      <c r="BT54" s="9"/>
      <c r="BU54" s="9"/>
      <c r="BV54" s="9"/>
      <c r="BW54" s="9"/>
      <c r="BX54" s="14"/>
      <c r="BY54" s="9"/>
      <c r="BZ54" s="9"/>
      <c r="CA54" s="9"/>
      <c r="CB54" s="9"/>
      <c r="CC54" s="11"/>
      <c r="CD54" s="29"/>
      <c r="CE54" s="13"/>
      <c r="CF54" s="13"/>
      <c r="CG54" s="9"/>
      <c r="CH54" s="9"/>
      <c r="CI54" s="9"/>
      <c r="CJ54" s="12"/>
      <c r="CL54" s="12"/>
      <c r="CN54" s="14"/>
      <c r="CO54" s="36"/>
      <c r="CP54" s="36"/>
      <c r="CQ54" s="36"/>
      <c r="CR54" s="36"/>
      <c r="CS54" s="22"/>
      <c r="CT54" s="36"/>
      <c r="CU54" s="42"/>
      <c r="CV54" s="9"/>
      <c r="CW54" s="9"/>
      <c r="CX54" s="9"/>
      <c r="CY54" s="9"/>
      <c r="CZ54" s="9"/>
      <c r="DA54" s="9"/>
      <c r="DB54" s="3"/>
      <c r="DC54" s="14"/>
      <c r="DD54" s="14"/>
      <c r="DE54" s="14"/>
      <c r="DF54" s="14"/>
      <c r="DG54" s="14"/>
      <c r="DH54" s="14"/>
      <c r="DI54" s="14"/>
      <c r="DJ54" s="14"/>
      <c r="DK54" s="14"/>
      <c r="DL54" s="14"/>
    </row>
    <row r="55" spans="1:116" x14ac:dyDescent="0.25">
      <c r="A55" s="2"/>
      <c r="B55" s="9"/>
      <c r="C55" s="9"/>
      <c r="D55" s="9"/>
      <c r="E55" s="35"/>
      <c r="F55" s="9"/>
      <c r="G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11"/>
      <c r="AJ55" s="9"/>
      <c r="AK55" s="9"/>
      <c r="AL55" s="5"/>
      <c r="AM55" s="9"/>
      <c r="AN55" s="9"/>
      <c r="AO55" s="9"/>
      <c r="AP55" s="9"/>
      <c r="AQ55" s="9"/>
      <c r="AR55" s="9"/>
      <c r="AT55" s="7"/>
      <c r="AU55" s="9"/>
      <c r="AV55" s="4"/>
      <c r="AW55" s="9"/>
      <c r="AX55" s="19"/>
      <c r="AY55" s="7"/>
      <c r="AZ55" s="7"/>
      <c r="BA55" s="7"/>
      <c r="BB55" s="7"/>
      <c r="BC55" s="7"/>
      <c r="BD55" s="7"/>
      <c r="BE55" s="7"/>
      <c r="BF55" s="19"/>
      <c r="BG55" s="19"/>
      <c r="BH55" s="19"/>
      <c r="BI55" s="19"/>
      <c r="BJ55" s="19"/>
      <c r="BK55" s="19"/>
      <c r="BL55" s="12"/>
      <c r="BM55" s="12"/>
      <c r="BN55" s="12"/>
      <c r="BO55" s="12"/>
      <c r="BP55" s="12"/>
      <c r="BQ55" s="9"/>
      <c r="BR55" s="9"/>
      <c r="BS55" s="9"/>
      <c r="BT55" s="9"/>
      <c r="BU55" s="9"/>
      <c r="BV55" s="9"/>
      <c r="BW55" s="9"/>
      <c r="BX55" s="14"/>
      <c r="BY55" s="9"/>
      <c r="BZ55" s="9"/>
      <c r="CA55" s="9"/>
      <c r="CB55" s="9"/>
      <c r="CC55" s="11"/>
      <c r="CD55" s="29"/>
      <c r="CE55" s="13"/>
      <c r="CF55" s="13"/>
      <c r="CG55" s="9"/>
      <c r="CH55" s="9"/>
      <c r="CI55" s="9"/>
      <c r="CJ55" s="12"/>
      <c r="CL55" s="12"/>
      <c r="CN55" s="14"/>
      <c r="CO55" s="36"/>
      <c r="CP55" s="36"/>
      <c r="CQ55" s="36"/>
      <c r="CR55" s="36"/>
      <c r="CS55" s="22"/>
      <c r="CT55" s="36"/>
      <c r="CU55" s="42"/>
      <c r="CV55" s="9"/>
      <c r="CW55" s="9"/>
      <c r="CX55" s="9"/>
      <c r="CY55" s="9"/>
      <c r="CZ55" s="9"/>
      <c r="DA55" s="9"/>
      <c r="DB55" s="3"/>
      <c r="DC55" s="14"/>
      <c r="DD55" s="14"/>
      <c r="DE55" s="14"/>
      <c r="DF55" s="14"/>
      <c r="DG55" s="14"/>
      <c r="DH55" s="14"/>
      <c r="DI55" s="14"/>
      <c r="DJ55" s="14"/>
      <c r="DK55" s="14"/>
      <c r="DL55" s="14"/>
    </row>
    <row r="56" spans="1:116" x14ac:dyDescent="0.25">
      <c r="A56" s="2"/>
      <c r="B56" s="9"/>
      <c r="C56" s="9"/>
      <c r="D56" s="9"/>
      <c r="E56" s="35"/>
      <c r="F56" s="9"/>
      <c r="G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11"/>
      <c r="AJ56" s="9"/>
      <c r="AK56" s="9"/>
      <c r="AL56" s="5"/>
      <c r="AM56" s="9"/>
      <c r="AN56" s="9"/>
      <c r="AO56" s="9"/>
      <c r="AP56" s="9"/>
      <c r="AQ56" s="9"/>
      <c r="AR56" s="9"/>
      <c r="AT56" s="7"/>
      <c r="AU56" s="9"/>
      <c r="AV56" s="4"/>
      <c r="AW56" s="9"/>
      <c r="AX56" s="19"/>
      <c r="AY56" s="7"/>
      <c r="AZ56" s="7"/>
      <c r="BA56" s="7"/>
      <c r="BB56" s="7"/>
      <c r="BC56" s="7"/>
      <c r="BD56" s="7"/>
      <c r="BE56" s="7"/>
      <c r="BF56" s="19"/>
      <c r="BG56" s="19"/>
      <c r="BH56" s="19"/>
      <c r="BI56" s="19"/>
      <c r="BJ56" s="19"/>
      <c r="BK56" s="19"/>
      <c r="BL56" s="12"/>
      <c r="BM56" s="12"/>
      <c r="BN56" s="12"/>
      <c r="BO56" s="12"/>
      <c r="BP56" s="12"/>
      <c r="BQ56" s="9"/>
      <c r="BR56" s="9"/>
      <c r="BS56" s="9"/>
      <c r="BT56" s="9"/>
      <c r="BU56" s="9"/>
      <c r="BV56" s="9"/>
      <c r="BW56" s="9"/>
      <c r="BX56" s="14"/>
      <c r="BY56" s="9"/>
      <c r="BZ56" s="9"/>
      <c r="CA56" s="9"/>
      <c r="CB56" s="9"/>
      <c r="CC56" s="11"/>
      <c r="CD56" s="29"/>
      <c r="CE56" s="13"/>
      <c r="CF56" s="13"/>
      <c r="CG56" s="9"/>
      <c r="CH56" s="9"/>
      <c r="CI56" s="9"/>
      <c r="CJ56" s="12"/>
      <c r="CL56" s="12"/>
      <c r="CN56" s="14"/>
      <c r="CO56" s="36"/>
      <c r="CP56" s="36"/>
      <c r="CQ56" s="36"/>
      <c r="CR56" s="36"/>
      <c r="CS56" s="22"/>
      <c r="CT56" s="36"/>
      <c r="CU56" s="42"/>
      <c r="CV56" s="9"/>
      <c r="CW56" s="9"/>
      <c r="CX56" s="9"/>
      <c r="CY56" s="9"/>
      <c r="CZ56" s="9"/>
      <c r="DA56" s="9"/>
      <c r="DB56" s="3"/>
      <c r="DC56" s="14"/>
      <c r="DD56" s="14"/>
      <c r="DE56" s="14"/>
      <c r="DF56" s="14"/>
      <c r="DG56" s="14"/>
      <c r="DH56" s="14"/>
      <c r="DI56" s="14"/>
      <c r="DJ56" s="14"/>
      <c r="DK56" s="14"/>
      <c r="DL56" s="14"/>
    </row>
    <row r="57" spans="1:116" s="10" customFormat="1" x14ac:dyDescent="0.25">
      <c r="A57" s="25">
        <v>1053</v>
      </c>
      <c r="B57" s="1">
        <v>89</v>
      </c>
      <c r="C57" s="1">
        <v>0</v>
      </c>
      <c r="D57" s="1">
        <v>1</v>
      </c>
      <c r="E57" s="1">
        <v>1</v>
      </c>
      <c r="F57" s="1">
        <v>2</v>
      </c>
      <c r="G57" s="1">
        <v>1</v>
      </c>
      <c r="H57" s="1">
        <v>0</v>
      </c>
      <c r="I57" s="1">
        <v>1</v>
      </c>
      <c r="J57" s="1">
        <v>3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1</v>
      </c>
      <c r="AB57" s="1">
        <v>0</v>
      </c>
      <c r="AC57" s="1">
        <v>1</v>
      </c>
      <c r="AD57" s="1">
        <v>0</v>
      </c>
      <c r="AE57" s="1">
        <v>1</v>
      </c>
      <c r="AF57" s="1">
        <v>0</v>
      </c>
      <c r="AG57" s="1">
        <v>0</v>
      </c>
      <c r="AH57" s="1">
        <v>33.229999999999997</v>
      </c>
      <c r="AI57" s="1">
        <v>1.82</v>
      </c>
      <c r="AJ57" s="1">
        <v>161</v>
      </c>
      <c r="AK57" s="1">
        <v>74</v>
      </c>
      <c r="AL57" s="5">
        <f t="shared" si="19"/>
        <v>103</v>
      </c>
      <c r="AM57" s="1">
        <v>65</v>
      </c>
      <c r="AN57" s="1">
        <v>1</v>
      </c>
      <c r="AO57" s="1">
        <v>2</v>
      </c>
      <c r="AP57" s="1">
        <v>30</v>
      </c>
      <c r="AQ57" s="1">
        <v>3</v>
      </c>
      <c r="AR57" s="1">
        <v>14</v>
      </c>
      <c r="AS57" s="1">
        <f t="shared" si="1"/>
        <v>27</v>
      </c>
      <c r="AT57" s="7">
        <f t="shared" si="2"/>
        <v>13.5</v>
      </c>
      <c r="AU57" s="1">
        <v>6</v>
      </c>
      <c r="AV57" s="19">
        <v>3.83</v>
      </c>
      <c r="AW57" s="1">
        <v>2.1</v>
      </c>
      <c r="AX57" s="19">
        <f t="shared" si="20"/>
        <v>0.4796008869179601</v>
      </c>
      <c r="AY57" s="7">
        <f t="shared" si="4"/>
        <v>2.0887728459530024</v>
      </c>
      <c r="AZ57" s="7">
        <f t="shared" si="5"/>
        <v>304.76190476190476</v>
      </c>
      <c r="BA57" s="7">
        <f t="shared" si="21"/>
        <v>3847.6190476190473</v>
      </c>
      <c r="BB57" s="7">
        <f t="shared" si="7"/>
        <v>58.923076923076927</v>
      </c>
      <c r="BC57" s="7">
        <f t="shared" si="8"/>
        <v>32.307692307692307</v>
      </c>
      <c r="BD57" s="7">
        <f t="shared" si="22"/>
        <v>42.620307692307691</v>
      </c>
      <c r="BE57" s="7">
        <f t="shared" si="10"/>
        <v>5.272615384615384</v>
      </c>
      <c r="BF57" s="19"/>
      <c r="BG57" s="19">
        <f t="shared" si="11"/>
        <v>0.23759791122715404</v>
      </c>
      <c r="BH57" s="19">
        <f t="shared" si="12"/>
        <v>0.50913838120104438</v>
      </c>
      <c r="BI57" s="19">
        <f t="shared" si="13"/>
        <v>2.1823361823361824</v>
      </c>
      <c r="BJ57" s="19">
        <f t="shared" si="14"/>
        <v>0.33333333333333331</v>
      </c>
      <c r="BK57" s="19"/>
      <c r="BL57" s="20">
        <v>0</v>
      </c>
      <c r="BM57" s="1"/>
      <c r="BN57" s="20"/>
      <c r="BO57" s="1"/>
      <c r="BP57" s="1"/>
      <c r="BQ57" s="1">
        <v>1</v>
      </c>
      <c r="BR57" s="1">
        <v>0</v>
      </c>
      <c r="BS57" s="1">
        <v>75</v>
      </c>
      <c r="BT57" s="1"/>
      <c r="BU57" s="1"/>
      <c r="BV57" s="1"/>
      <c r="BW57" s="1"/>
      <c r="BX57" s="1"/>
      <c r="BY57" s="1"/>
      <c r="BZ57" s="1"/>
      <c r="CA57" s="25">
        <v>143</v>
      </c>
      <c r="CB57" s="25">
        <v>26</v>
      </c>
      <c r="CC57" s="44">
        <v>2.11</v>
      </c>
      <c r="CD57" s="27">
        <v>20</v>
      </c>
      <c r="CE57" s="1">
        <v>203</v>
      </c>
      <c r="CF57" s="1">
        <v>1</v>
      </c>
      <c r="CG57" s="1"/>
      <c r="CH57" s="1"/>
      <c r="CI57" s="1">
        <v>2</v>
      </c>
      <c r="CJ57" s="20">
        <v>1310.7445809999999</v>
      </c>
      <c r="CK57" s="19">
        <f t="shared" si="15"/>
        <v>7.1783506371698254</v>
      </c>
      <c r="CL57" s="20">
        <v>931.1330236</v>
      </c>
      <c r="CM57" s="19">
        <f t="shared" si="18"/>
        <v>6.8364021495622804</v>
      </c>
      <c r="CN57" s="22"/>
      <c r="CO57" s="36">
        <v>43369</v>
      </c>
      <c r="CP57" s="36"/>
      <c r="CQ57" s="36"/>
      <c r="CR57" s="36"/>
      <c r="CS57" s="20"/>
      <c r="CT57" s="36">
        <v>44274</v>
      </c>
      <c r="CU57" s="36">
        <v>44256</v>
      </c>
      <c r="CV57" s="1">
        <f t="shared" si="17"/>
        <v>887</v>
      </c>
      <c r="CW57" s="1">
        <v>0</v>
      </c>
      <c r="CX57" s="1"/>
      <c r="CY57" s="1"/>
      <c r="CZ57" s="1">
        <v>0</v>
      </c>
      <c r="DA57" s="1">
        <v>887</v>
      </c>
      <c r="DB57" s="3">
        <v>0</v>
      </c>
      <c r="DC57"/>
      <c r="DD57"/>
      <c r="DE57"/>
      <c r="DF57"/>
      <c r="DG57"/>
      <c r="DH57"/>
      <c r="DI57"/>
      <c r="DJ57"/>
      <c r="DK57"/>
      <c r="DL57"/>
    </row>
    <row r="58" spans="1:116" s="1" customFormat="1" x14ac:dyDescent="0.25">
      <c r="A58" s="25">
        <v>1061</v>
      </c>
      <c r="B58" s="1">
        <v>61</v>
      </c>
      <c r="C58" s="1">
        <v>0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3</v>
      </c>
      <c r="K58" s="1">
        <v>1</v>
      </c>
      <c r="L58" s="1">
        <v>1</v>
      </c>
      <c r="M58" s="1">
        <v>1</v>
      </c>
      <c r="N58" s="1">
        <v>1</v>
      </c>
      <c r="O58" s="1">
        <v>0</v>
      </c>
      <c r="P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2</v>
      </c>
      <c r="AA58" s="1">
        <v>1</v>
      </c>
      <c r="AB58" s="1">
        <v>1</v>
      </c>
      <c r="AC58" s="1">
        <v>1</v>
      </c>
      <c r="AD58" s="1">
        <v>0</v>
      </c>
      <c r="AE58" s="1">
        <v>1</v>
      </c>
      <c r="AF58" s="1">
        <v>0</v>
      </c>
      <c r="AG58" s="1">
        <v>0</v>
      </c>
      <c r="AH58" s="1">
        <v>33.4</v>
      </c>
      <c r="AI58" s="1">
        <v>2.27</v>
      </c>
      <c r="AJ58" s="1">
        <v>129</v>
      </c>
      <c r="AK58" s="1">
        <v>71</v>
      </c>
      <c r="AL58" s="5">
        <f t="shared" si="19"/>
        <v>90.333333333333329</v>
      </c>
      <c r="AM58" s="1">
        <v>93</v>
      </c>
      <c r="AN58" s="1">
        <v>1</v>
      </c>
      <c r="AO58" s="1">
        <v>10</v>
      </c>
      <c r="AP58" s="1">
        <v>32</v>
      </c>
      <c r="AQ58" s="1">
        <v>20</v>
      </c>
      <c r="AR58" s="1">
        <v>24</v>
      </c>
      <c r="AS58" s="1">
        <f t="shared" si="1"/>
        <v>12</v>
      </c>
      <c r="AT58" s="7">
        <f t="shared" si="2"/>
        <v>1.2</v>
      </c>
      <c r="AU58" s="1">
        <v>15</v>
      </c>
      <c r="AV58" s="19">
        <v>5.05</v>
      </c>
      <c r="AW58" s="1">
        <v>2.2200000000000002</v>
      </c>
      <c r="AX58" s="19">
        <f t="shared" si="20"/>
        <v>0.44465631929046567</v>
      </c>
      <c r="AY58" s="7">
        <f t="shared" si="4"/>
        <v>1.7821782178217822</v>
      </c>
      <c r="AZ58" s="7">
        <f t="shared" si="5"/>
        <v>324.32432432432432</v>
      </c>
      <c r="BA58" s="7">
        <f t="shared" si="21"/>
        <v>2894.8948948948942</v>
      </c>
      <c r="BB58" s="7">
        <f t="shared" si="7"/>
        <v>54.3010752688172</v>
      </c>
      <c r="BC58" s="7">
        <f t="shared" si="8"/>
        <v>23.870967741935484</v>
      </c>
      <c r="BD58" s="7">
        <f t="shared" si="22"/>
        <v>24.456602150537634</v>
      </c>
      <c r="BE58" s="7">
        <f t="shared" si="10"/>
        <v>4.5450322580645155</v>
      </c>
      <c r="BF58" s="19">
        <v>2.0994059405940595</v>
      </c>
      <c r="BG58" s="19">
        <f t="shared" si="11"/>
        <v>0.44198019801980198</v>
      </c>
      <c r="BH58" s="19">
        <f t="shared" si="12"/>
        <v>0.58930693069306939</v>
      </c>
      <c r="BI58" s="19">
        <f t="shared" si="13"/>
        <v>4.5250896057347667</v>
      </c>
      <c r="BJ58" s="19">
        <f t="shared" si="14"/>
        <v>0.66666666666666663</v>
      </c>
      <c r="BK58" s="19"/>
      <c r="BL58" s="20">
        <v>1</v>
      </c>
      <c r="BM58" s="1">
        <v>22</v>
      </c>
      <c r="BN58" s="20"/>
      <c r="BO58" s="1">
        <v>3</v>
      </c>
      <c r="BP58" s="1">
        <v>0</v>
      </c>
      <c r="BQ58" s="1">
        <v>1</v>
      </c>
      <c r="BR58" s="1">
        <v>0</v>
      </c>
      <c r="BS58" s="1">
        <v>25</v>
      </c>
      <c r="CA58" s="25">
        <v>139</v>
      </c>
      <c r="CB58" s="25">
        <v>35</v>
      </c>
      <c r="CC58" s="44">
        <v>1.58</v>
      </c>
      <c r="CD58" s="27">
        <v>47</v>
      </c>
      <c r="CE58" s="1">
        <v>399</v>
      </c>
      <c r="CF58" s="1">
        <v>1</v>
      </c>
      <c r="CI58" s="1">
        <v>2</v>
      </c>
      <c r="CJ58" s="20">
        <v>1312.3408890000001</v>
      </c>
      <c r="CK58" s="19">
        <f t="shared" si="15"/>
        <v>7.1795677596885685</v>
      </c>
      <c r="CL58" s="20">
        <v>1484.2853050000001</v>
      </c>
      <c r="CM58" s="19">
        <f t="shared" si="18"/>
        <v>7.3026886592920119</v>
      </c>
      <c r="CN58" s="22"/>
      <c r="CO58" s="36">
        <v>43397</v>
      </c>
      <c r="CP58" s="36"/>
      <c r="CQ58" s="36"/>
      <c r="CR58" s="36"/>
      <c r="CS58" s="20"/>
      <c r="CT58" s="36">
        <v>44274</v>
      </c>
      <c r="CU58" s="36">
        <v>44259</v>
      </c>
      <c r="CV58" s="1">
        <f t="shared" si="17"/>
        <v>862</v>
      </c>
      <c r="CW58" s="1">
        <v>0</v>
      </c>
      <c r="CZ58" s="1">
        <v>0</v>
      </c>
      <c r="DA58" s="1">
        <v>862</v>
      </c>
      <c r="DB58" s="3">
        <v>0</v>
      </c>
      <c r="DC58"/>
      <c r="DD58"/>
      <c r="DE58"/>
      <c r="DF58"/>
      <c r="DG58"/>
      <c r="DH58"/>
      <c r="DI58"/>
      <c r="DJ58"/>
      <c r="DK58"/>
      <c r="DL58"/>
    </row>
    <row r="59" spans="1:116" s="10" customFormat="1" x14ac:dyDescent="0.25">
      <c r="A59" s="2">
        <v>2048</v>
      </c>
      <c r="B59" s="3">
        <v>66</v>
      </c>
      <c r="C59" s="3">
        <v>0</v>
      </c>
      <c r="D59" s="3">
        <v>0</v>
      </c>
      <c r="E59" s="3">
        <v>1</v>
      </c>
      <c r="F59" s="3">
        <v>1</v>
      </c>
      <c r="G59" s="3">
        <v>1</v>
      </c>
      <c r="H59" s="1">
        <v>0</v>
      </c>
      <c r="I59" s="3">
        <v>0</v>
      </c>
      <c r="J59" s="3">
        <v>4</v>
      </c>
      <c r="K59" s="3">
        <v>0</v>
      </c>
      <c r="L59" s="3">
        <v>0</v>
      </c>
      <c r="M59" s="3"/>
      <c r="N59" s="3">
        <v>0</v>
      </c>
      <c r="O59" s="3">
        <v>1</v>
      </c>
      <c r="P59" s="3">
        <v>1</v>
      </c>
      <c r="Q59" s="3">
        <v>1</v>
      </c>
      <c r="R59" s="3">
        <v>0</v>
      </c>
      <c r="S59" s="3">
        <v>1</v>
      </c>
      <c r="T59" s="3">
        <v>1</v>
      </c>
      <c r="U59" s="3">
        <v>0</v>
      </c>
      <c r="V59" s="3">
        <v>0</v>
      </c>
      <c r="W59" s="3">
        <v>0</v>
      </c>
      <c r="X59" s="3">
        <v>0</v>
      </c>
      <c r="Y59" s="3">
        <v>1</v>
      </c>
      <c r="Z59" s="3">
        <v>0</v>
      </c>
      <c r="AA59" s="3">
        <v>0</v>
      </c>
      <c r="AB59" s="3">
        <v>1</v>
      </c>
      <c r="AC59" s="3">
        <v>1</v>
      </c>
      <c r="AD59" s="3">
        <v>0</v>
      </c>
      <c r="AE59" s="3">
        <v>1</v>
      </c>
      <c r="AF59" s="3">
        <v>0</v>
      </c>
      <c r="AG59" s="3">
        <v>0</v>
      </c>
      <c r="AH59" s="3">
        <v>24.5</v>
      </c>
      <c r="AI59" s="4">
        <v>2.0499999999999998</v>
      </c>
      <c r="AJ59" s="3">
        <v>75</v>
      </c>
      <c r="AK59" s="3">
        <v>50</v>
      </c>
      <c r="AL59" s="5">
        <f t="shared" si="19"/>
        <v>58.333333333333336</v>
      </c>
      <c r="AM59" s="3">
        <v>72</v>
      </c>
      <c r="AN59" s="3">
        <v>2</v>
      </c>
      <c r="AO59" s="3">
        <v>6</v>
      </c>
      <c r="AP59" s="3">
        <v>36</v>
      </c>
      <c r="AQ59" s="3">
        <v>12</v>
      </c>
      <c r="AR59" s="3">
        <v>24</v>
      </c>
      <c r="AS59" s="1">
        <f t="shared" si="1"/>
        <v>24</v>
      </c>
      <c r="AT59" s="7">
        <f t="shared" si="2"/>
        <v>4</v>
      </c>
      <c r="AU59" s="3">
        <v>20</v>
      </c>
      <c r="AV59" s="4">
        <v>5.0839999999999996</v>
      </c>
      <c r="AW59" s="3">
        <v>2.48</v>
      </c>
      <c r="AX59" s="19">
        <f t="shared" si="20"/>
        <v>0.3207686622320769</v>
      </c>
      <c r="AY59" s="7">
        <f t="shared" si="4"/>
        <v>0.78678206136900086</v>
      </c>
      <c r="AZ59" s="7">
        <f t="shared" si="5"/>
        <v>129.03225806451613</v>
      </c>
      <c r="BA59" s="7">
        <f t="shared" si="21"/>
        <v>1688.1720430107528</v>
      </c>
      <c r="BB59" s="7">
        <f t="shared" si="7"/>
        <v>70.611111111111114</v>
      </c>
      <c r="BC59" s="7">
        <f t="shared" si="8"/>
        <v>34.444444444444443</v>
      </c>
      <c r="BD59" s="7">
        <f t="shared" si="22"/>
        <v>17.957037037037036</v>
      </c>
      <c r="BE59" s="7">
        <f t="shared" si="10"/>
        <v>8.4320000000000004</v>
      </c>
      <c r="BF59" s="19"/>
      <c r="BG59" s="19">
        <f t="shared" si="11"/>
        <v>0.3398898505114083</v>
      </c>
      <c r="BH59" s="19">
        <f t="shared" si="12"/>
        <v>0.50983477576711245</v>
      </c>
      <c r="BI59" s="19">
        <f t="shared" si="13"/>
        <v>2.9421296296296298</v>
      </c>
      <c r="BJ59" s="19">
        <f t="shared" si="14"/>
        <v>0.3</v>
      </c>
      <c r="BK59" s="19"/>
      <c r="BL59" s="5">
        <v>0</v>
      </c>
      <c r="BM59" s="5"/>
      <c r="BN59" s="5"/>
      <c r="BO59" s="5"/>
      <c r="BP59" s="5"/>
      <c r="BQ59" s="3">
        <v>1</v>
      </c>
      <c r="BR59" s="3">
        <v>0</v>
      </c>
      <c r="BS59" s="3">
        <v>7.5</v>
      </c>
      <c r="BT59" s="3">
        <v>8.5</v>
      </c>
      <c r="BU59" s="3">
        <v>8.1</v>
      </c>
      <c r="BV59" s="3">
        <v>0.79</v>
      </c>
      <c r="BW59" s="3"/>
      <c r="BY59" s="3">
        <v>1</v>
      </c>
      <c r="BZ59" s="3">
        <v>1</v>
      </c>
      <c r="CA59" s="3">
        <v>138</v>
      </c>
      <c r="CB59" s="3">
        <v>17</v>
      </c>
      <c r="CC59" s="4">
        <v>0.9</v>
      </c>
      <c r="CD59" s="28">
        <v>90</v>
      </c>
      <c r="CE59" s="8"/>
      <c r="CF59" s="8"/>
      <c r="CG59" s="3">
        <v>5257</v>
      </c>
      <c r="CH59" s="3">
        <v>1</v>
      </c>
      <c r="CI59" s="3">
        <v>3</v>
      </c>
      <c r="CJ59" s="12">
        <v>1318.0722891566265</v>
      </c>
      <c r="CK59" s="19">
        <f t="shared" si="15"/>
        <v>7.1839255611734201</v>
      </c>
      <c r="CL59" s="5">
        <v>1969.3144660751461</v>
      </c>
      <c r="CM59" s="19">
        <f t="shared" si="18"/>
        <v>7.5854407744067052</v>
      </c>
      <c r="CO59" s="41">
        <v>40469</v>
      </c>
      <c r="CP59" s="36">
        <v>40603</v>
      </c>
      <c r="CQ59" s="20">
        <f>(CP59-CO59)</f>
        <v>134</v>
      </c>
      <c r="CR59" s="41"/>
      <c r="CS59" s="20"/>
      <c r="CT59" s="36">
        <v>44272</v>
      </c>
      <c r="CU59" s="36">
        <v>40688</v>
      </c>
      <c r="CV59" s="1">
        <f t="shared" si="17"/>
        <v>219</v>
      </c>
      <c r="CW59" s="3">
        <v>1</v>
      </c>
      <c r="CX59" s="36">
        <v>40688</v>
      </c>
      <c r="CY59" s="20">
        <f>(CX59-CO59)</f>
        <v>219</v>
      </c>
      <c r="CZ59" s="20">
        <v>1</v>
      </c>
      <c r="DA59" s="20">
        <v>134</v>
      </c>
      <c r="DB59" s="3">
        <v>0</v>
      </c>
      <c r="DC59" t="s">
        <v>155</v>
      </c>
    </row>
    <row r="60" spans="1:116" s="10" customFormat="1" x14ac:dyDescent="0.25">
      <c r="A60" s="2">
        <v>2005</v>
      </c>
      <c r="B60" s="3">
        <v>43</v>
      </c>
      <c r="C60" s="3">
        <v>1</v>
      </c>
      <c r="D60" s="3">
        <v>1</v>
      </c>
      <c r="E60" s="3">
        <v>0</v>
      </c>
      <c r="F60" s="3">
        <v>1</v>
      </c>
      <c r="G60" s="3">
        <v>1</v>
      </c>
      <c r="H60" s="1">
        <v>0</v>
      </c>
      <c r="I60" s="3">
        <v>1</v>
      </c>
      <c r="J60" s="3">
        <v>1</v>
      </c>
      <c r="K60" s="3">
        <v>0</v>
      </c>
      <c r="L60" s="3">
        <v>0</v>
      </c>
      <c r="M60" s="3"/>
      <c r="N60" s="3">
        <v>0</v>
      </c>
      <c r="O60" s="3">
        <v>0</v>
      </c>
      <c r="P60" s="3">
        <v>0</v>
      </c>
      <c r="Q60" s="3"/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1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1</v>
      </c>
      <c r="AD60" s="3">
        <v>0</v>
      </c>
      <c r="AE60" s="3">
        <v>1</v>
      </c>
      <c r="AF60" s="3">
        <v>0</v>
      </c>
      <c r="AG60" s="3">
        <v>0</v>
      </c>
      <c r="AH60" s="3">
        <v>36</v>
      </c>
      <c r="AI60" s="4">
        <v>2.19</v>
      </c>
      <c r="AJ60" s="3">
        <v>115</v>
      </c>
      <c r="AK60" s="3">
        <v>72</v>
      </c>
      <c r="AL60" s="5">
        <f t="shared" si="19"/>
        <v>86.333333333333329</v>
      </c>
      <c r="AM60" s="3">
        <v>75</v>
      </c>
      <c r="AN60" s="3">
        <v>3</v>
      </c>
      <c r="AO60" s="3">
        <v>2</v>
      </c>
      <c r="AP60" s="3">
        <v>26</v>
      </c>
      <c r="AQ60" s="3">
        <v>7</v>
      </c>
      <c r="AR60" s="3">
        <v>15</v>
      </c>
      <c r="AS60" s="3">
        <f t="shared" si="1"/>
        <v>19</v>
      </c>
      <c r="AT60" s="7">
        <f t="shared" si="2"/>
        <v>9.5</v>
      </c>
      <c r="AU60" s="3">
        <v>6</v>
      </c>
      <c r="AV60" s="4">
        <v>5.4749999999999996</v>
      </c>
      <c r="AW60" s="3">
        <v>2.5</v>
      </c>
      <c r="AX60" s="19">
        <f t="shared" si="20"/>
        <v>0.47856614929785657</v>
      </c>
      <c r="AY60" s="7">
        <f t="shared" si="4"/>
        <v>1.6438356164383563</v>
      </c>
      <c r="AZ60" s="7">
        <f t="shared" si="5"/>
        <v>288</v>
      </c>
      <c r="BA60" s="7">
        <f t="shared" si="21"/>
        <v>2698.6666666666665</v>
      </c>
      <c r="BB60" s="7">
        <f t="shared" si="7"/>
        <v>73</v>
      </c>
      <c r="BC60" s="7">
        <f t="shared" si="8"/>
        <v>33.333333333333336</v>
      </c>
      <c r="BD60" s="7">
        <f t="shared" si="22"/>
        <v>36.417777777777779</v>
      </c>
      <c r="BE60" s="7">
        <f t="shared" si="10"/>
        <v>5.8933333333333335</v>
      </c>
      <c r="BF60" s="19"/>
      <c r="BG60" s="19">
        <f t="shared" si="11"/>
        <v>0.20547945205479451</v>
      </c>
      <c r="BH60" s="19">
        <f t="shared" si="12"/>
        <v>0.35616438356164382</v>
      </c>
      <c r="BI60" s="19">
        <f t="shared" si="13"/>
        <v>3.8421052631578947</v>
      </c>
      <c r="BJ60" s="19">
        <f t="shared" si="14"/>
        <v>0.33333333333333331</v>
      </c>
      <c r="BK60" s="19"/>
      <c r="BL60" s="5">
        <v>0</v>
      </c>
      <c r="BM60" s="5"/>
      <c r="BN60" s="5"/>
      <c r="BO60" s="5"/>
      <c r="BP60" s="5"/>
      <c r="BQ60" s="3">
        <v>1</v>
      </c>
      <c r="BR60" s="3">
        <v>0</v>
      </c>
      <c r="BS60" s="3"/>
      <c r="BT60" s="3">
        <v>4.5</v>
      </c>
      <c r="BU60" s="3">
        <v>2.8</v>
      </c>
      <c r="BV60" s="3">
        <v>0.78</v>
      </c>
      <c r="BW60" s="3">
        <v>2.9</v>
      </c>
      <c r="BY60" s="3">
        <v>0</v>
      </c>
      <c r="BZ60" s="3">
        <v>0</v>
      </c>
      <c r="CA60" s="3">
        <v>136</v>
      </c>
      <c r="CB60" s="3">
        <v>19</v>
      </c>
      <c r="CC60" s="4">
        <v>1.2</v>
      </c>
      <c r="CD60" s="28">
        <v>59</v>
      </c>
      <c r="CE60" s="8"/>
      <c r="CF60" s="8"/>
      <c r="CG60" s="3"/>
      <c r="CH60" s="3"/>
      <c r="CI60" s="3"/>
      <c r="CJ60" s="12">
        <v>1318.5053380782917</v>
      </c>
      <c r="CK60" s="19">
        <f t="shared" si="15"/>
        <v>7.1842540543845326</v>
      </c>
      <c r="CL60" s="5">
        <v>1639.3289918601492</v>
      </c>
      <c r="CM60" s="19">
        <f t="shared" si="18"/>
        <v>7.402042285788224</v>
      </c>
      <c r="CO60" s="41">
        <v>40232</v>
      </c>
      <c r="CP60" s="41"/>
      <c r="CQ60" s="41"/>
      <c r="CR60" s="41"/>
      <c r="CS60" s="20"/>
      <c r="CT60" s="36">
        <v>44272</v>
      </c>
      <c r="CU60" s="36">
        <v>41391</v>
      </c>
      <c r="CV60" s="1">
        <f t="shared" si="17"/>
        <v>1159</v>
      </c>
      <c r="CW60" s="3">
        <v>0</v>
      </c>
      <c r="CX60" s="3"/>
      <c r="CY60" s="3"/>
      <c r="CZ60" s="3">
        <v>0</v>
      </c>
      <c r="DA60" s="3">
        <v>1159</v>
      </c>
      <c r="DB60" s="3">
        <v>0</v>
      </c>
      <c r="DC60" s="3" t="s">
        <v>142</v>
      </c>
    </row>
    <row r="61" spans="1:116" s="10" customFormat="1" x14ac:dyDescent="0.25">
      <c r="A61" s="25">
        <v>1020</v>
      </c>
      <c r="B61" s="1">
        <v>75</v>
      </c>
      <c r="C61" s="1">
        <v>0</v>
      </c>
      <c r="D61" s="1">
        <v>1</v>
      </c>
      <c r="E61" s="1">
        <v>1</v>
      </c>
      <c r="F61" s="1">
        <v>2</v>
      </c>
      <c r="G61" s="1">
        <v>1</v>
      </c>
      <c r="H61" s="1">
        <v>0</v>
      </c>
      <c r="I61" s="1">
        <v>1</v>
      </c>
      <c r="J61" s="1">
        <v>3</v>
      </c>
      <c r="K61" s="1">
        <v>1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1</v>
      </c>
      <c r="AC61" s="1">
        <v>0</v>
      </c>
      <c r="AD61" s="1">
        <v>0</v>
      </c>
      <c r="AE61" s="1">
        <v>1</v>
      </c>
      <c r="AF61" s="1">
        <v>0</v>
      </c>
      <c r="AG61" s="1">
        <v>0</v>
      </c>
      <c r="AH61" s="1">
        <v>48</v>
      </c>
      <c r="AI61" s="1">
        <v>2.02</v>
      </c>
      <c r="AJ61" s="1">
        <v>154</v>
      </c>
      <c r="AK61" s="1">
        <v>72</v>
      </c>
      <c r="AL61" s="5">
        <f t="shared" si="19"/>
        <v>99.333333333333329</v>
      </c>
      <c r="AM61" s="1">
        <v>65</v>
      </c>
      <c r="AN61" s="1">
        <v>1</v>
      </c>
      <c r="AO61" s="1">
        <v>11</v>
      </c>
      <c r="AP61" s="1">
        <v>44</v>
      </c>
      <c r="AQ61" s="1">
        <v>9</v>
      </c>
      <c r="AR61" s="1">
        <v>25</v>
      </c>
      <c r="AS61" s="1">
        <f t="shared" si="1"/>
        <v>35</v>
      </c>
      <c r="AT61" s="7">
        <f t="shared" si="2"/>
        <v>3.1818181818181817</v>
      </c>
      <c r="AU61" s="1">
        <v>16</v>
      </c>
      <c r="AV61" s="19">
        <v>7.88</v>
      </c>
      <c r="AW61" s="1">
        <v>3.58</v>
      </c>
      <c r="AX61" s="19">
        <f t="shared" si="20"/>
        <v>0.78849963045085003</v>
      </c>
      <c r="AY61" s="7">
        <f t="shared" si="4"/>
        <v>1.1421319796954315</v>
      </c>
      <c r="AZ61" s="7">
        <f t="shared" si="5"/>
        <v>201.11731843575419</v>
      </c>
      <c r="BA61" s="7">
        <f t="shared" si="21"/>
        <v>1973.9292364990688</v>
      </c>
      <c r="BB61" s="7">
        <f t="shared" si="7"/>
        <v>121.23076923076923</v>
      </c>
      <c r="BC61" s="7">
        <f t="shared" si="8"/>
        <v>55.07692307692308</v>
      </c>
      <c r="BD61" s="7">
        <f t="shared" si="22"/>
        <v>62.420512820512819</v>
      </c>
      <c r="BE61" s="7">
        <f t="shared" si="10"/>
        <v>10.486646153846154</v>
      </c>
      <c r="BF61" s="19">
        <v>1.29</v>
      </c>
      <c r="BG61" s="19">
        <f t="shared" si="11"/>
        <v>0.20621827411167512</v>
      </c>
      <c r="BH61" s="19">
        <f t="shared" si="12"/>
        <v>0.36294416243654826</v>
      </c>
      <c r="BI61" s="19">
        <f t="shared" si="13"/>
        <v>3.4637362637362634</v>
      </c>
      <c r="BJ61" s="19">
        <f t="shared" si="14"/>
        <v>0.6875</v>
      </c>
      <c r="BK61" s="19"/>
      <c r="BL61" s="20">
        <v>1</v>
      </c>
      <c r="BM61" s="1">
        <v>26</v>
      </c>
      <c r="BN61" s="20"/>
      <c r="BO61" s="1">
        <v>0</v>
      </c>
      <c r="BP61" s="1">
        <v>0</v>
      </c>
      <c r="BQ61" s="1">
        <v>1</v>
      </c>
      <c r="BR61" s="1">
        <v>0</v>
      </c>
      <c r="BS61" s="1">
        <v>60</v>
      </c>
      <c r="BT61" s="1"/>
      <c r="BU61" s="1"/>
      <c r="BV61" s="1"/>
      <c r="BW61" s="1"/>
      <c r="BX61" s="1"/>
      <c r="BY61" s="1"/>
      <c r="BZ61" s="1"/>
      <c r="CA61" s="25">
        <v>141</v>
      </c>
      <c r="CB61" s="25">
        <v>31</v>
      </c>
      <c r="CC61" s="44">
        <v>1.0900000000000001</v>
      </c>
      <c r="CD61" s="27">
        <v>50</v>
      </c>
      <c r="CE61" s="1">
        <v>35</v>
      </c>
      <c r="CF61" s="1">
        <v>0</v>
      </c>
      <c r="CG61" s="1"/>
      <c r="CH61" s="1"/>
      <c r="CI61" s="1">
        <v>1</v>
      </c>
      <c r="CJ61" s="20">
        <v>1329.01487</v>
      </c>
      <c r="CK61" s="19">
        <f t="shared" si="15"/>
        <v>7.1921932475144574</v>
      </c>
      <c r="CL61" s="20">
        <v>1189.6214</v>
      </c>
      <c r="CM61" s="19">
        <f t="shared" si="18"/>
        <v>7.0813903842242212</v>
      </c>
      <c r="CN61" s="22"/>
      <c r="CO61" s="36">
        <v>43215</v>
      </c>
      <c r="CP61" s="36"/>
      <c r="CQ61" s="36"/>
      <c r="CR61" s="36"/>
      <c r="CS61" s="20"/>
      <c r="CT61" s="36">
        <v>44274</v>
      </c>
      <c r="CU61" s="36">
        <v>44274</v>
      </c>
      <c r="CV61" s="1">
        <f t="shared" si="17"/>
        <v>1059</v>
      </c>
      <c r="CW61" s="1">
        <v>0</v>
      </c>
      <c r="CX61" s="1"/>
      <c r="CY61" s="1"/>
      <c r="CZ61" s="1">
        <v>0</v>
      </c>
      <c r="DA61" s="1">
        <v>1059</v>
      </c>
      <c r="DB61" s="3">
        <v>0</v>
      </c>
      <c r="DC61"/>
      <c r="DD61"/>
      <c r="DE61"/>
      <c r="DF61"/>
      <c r="DG61"/>
      <c r="DH61"/>
      <c r="DI61"/>
      <c r="DJ61"/>
      <c r="DK61"/>
      <c r="DL61"/>
    </row>
    <row r="62" spans="1:116" s="10" customFormat="1" x14ac:dyDescent="0.25">
      <c r="A62" s="2">
        <v>2053</v>
      </c>
      <c r="B62" s="3">
        <v>62</v>
      </c>
      <c r="C62" s="3">
        <v>0</v>
      </c>
      <c r="D62" s="3">
        <v>0</v>
      </c>
      <c r="E62" s="3">
        <v>1</v>
      </c>
      <c r="F62" s="3">
        <v>1</v>
      </c>
      <c r="G62" s="3">
        <v>0</v>
      </c>
      <c r="H62" s="1">
        <v>1</v>
      </c>
      <c r="I62" s="3">
        <v>0</v>
      </c>
      <c r="J62" s="3">
        <v>4</v>
      </c>
      <c r="K62" s="3">
        <v>1</v>
      </c>
      <c r="L62" s="3">
        <v>0</v>
      </c>
      <c r="M62" s="3"/>
      <c r="N62" s="3">
        <v>1</v>
      </c>
      <c r="O62" s="3">
        <v>0</v>
      </c>
      <c r="P62" s="3">
        <v>1</v>
      </c>
      <c r="Q62" s="3">
        <v>1</v>
      </c>
      <c r="R62" s="3">
        <v>1</v>
      </c>
      <c r="S62" s="3">
        <v>1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1</v>
      </c>
      <c r="Z62" s="3">
        <v>1</v>
      </c>
      <c r="AA62" s="3">
        <v>1</v>
      </c>
      <c r="AB62" s="3">
        <v>1</v>
      </c>
      <c r="AC62" s="3">
        <v>1</v>
      </c>
      <c r="AD62" s="3">
        <v>0</v>
      </c>
      <c r="AE62" s="3">
        <v>1</v>
      </c>
      <c r="AF62" s="3">
        <v>0</v>
      </c>
      <c r="AG62" s="3">
        <v>0</v>
      </c>
      <c r="AH62" s="3">
        <v>32.299999999999997</v>
      </c>
      <c r="AI62" s="4">
        <v>2.13</v>
      </c>
      <c r="AJ62" s="3">
        <v>93</v>
      </c>
      <c r="AK62" s="3">
        <v>62</v>
      </c>
      <c r="AL62" s="5">
        <f t="shared" si="19"/>
        <v>72.333333333333329</v>
      </c>
      <c r="AM62" s="3">
        <v>85</v>
      </c>
      <c r="AN62" s="3">
        <v>3</v>
      </c>
      <c r="AO62" s="3">
        <v>8</v>
      </c>
      <c r="AP62" s="3">
        <v>32</v>
      </c>
      <c r="AQ62" s="3">
        <v>17</v>
      </c>
      <c r="AR62" s="3">
        <v>21</v>
      </c>
      <c r="AS62" s="1">
        <f t="shared" si="1"/>
        <v>15</v>
      </c>
      <c r="AT62" s="7">
        <f t="shared" si="2"/>
        <v>1.875</v>
      </c>
      <c r="AU62" s="3">
        <v>12</v>
      </c>
      <c r="AV62" s="4">
        <v>3.5996999999999999</v>
      </c>
      <c r="AW62" s="3">
        <v>1.69</v>
      </c>
      <c r="AX62" s="19">
        <f t="shared" si="20"/>
        <v>0.27104951958610496</v>
      </c>
      <c r="AY62" s="7">
        <f t="shared" si="4"/>
        <v>2.5002083506958912</v>
      </c>
      <c r="AZ62" s="7">
        <f t="shared" si="5"/>
        <v>426.03550295857991</v>
      </c>
      <c r="BA62" s="7">
        <f t="shared" si="21"/>
        <v>3045.3648915187373</v>
      </c>
      <c r="BB62" s="7">
        <f t="shared" si="7"/>
        <v>42.349411764705877</v>
      </c>
      <c r="BC62" s="7">
        <f t="shared" si="8"/>
        <v>19.882352941176471</v>
      </c>
      <c r="BD62" s="7">
        <f t="shared" si="22"/>
        <v>16.314133333333331</v>
      </c>
      <c r="BE62" s="7">
        <f t="shared" si="10"/>
        <v>3.5152000000000001</v>
      </c>
      <c r="BF62" s="19"/>
      <c r="BG62" s="19">
        <f t="shared" si="11"/>
        <v>0.49587465622135185</v>
      </c>
      <c r="BH62" s="19">
        <f t="shared" si="12"/>
        <v>0.75561852376586947</v>
      </c>
      <c r="BI62" s="19">
        <f t="shared" si="13"/>
        <v>2.8232941176470585</v>
      </c>
      <c r="BJ62" s="19">
        <f t="shared" si="14"/>
        <v>0.66666666666666663</v>
      </c>
      <c r="BK62" s="19"/>
      <c r="BL62" s="5">
        <v>0</v>
      </c>
      <c r="BM62" s="5"/>
      <c r="BN62" s="5"/>
      <c r="BO62" s="5"/>
      <c r="BP62" s="5"/>
      <c r="BQ62" s="3">
        <v>1</v>
      </c>
      <c r="BR62" s="3">
        <v>0</v>
      </c>
      <c r="BS62" s="15">
        <v>17.5</v>
      </c>
      <c r="BT62" s="3">
        <v>6.8</v>
      </c>
      <c r="BU62" s="3">
        <v>6.4</v>
      </c>
      <c r="BV62" s="3">
        <v>1</v>
      </c>
      <c r="BW62" s="3"/>
      <c r="BY62" s="3">
        <v>1</v>
      </c>
      <c r="BZ62" s="3">
        <v>0</v>
      </c>
      <c r="CA62" s="3">
        <v>135</v>
      </c>
      <c r="CB62" s="3">
        <v>19</v>
      </c>
      <c r="CC62" s="4">
        <v>1.1000000000000001</v>
      </c>
      <c r="CD62" s="28">
        <v>88</v>
      </c>
      <c r="CE62" s="8"/>
      <c r="CF62" s="8"/>
      <c r="CG62" s="3">
        <v>5804</v>
      </c>
      <c r="CH62" s="3">
        <v>1</v>
      </c>
      <c r="CI62" s="3">
        <v>3</v>
      </c>
      <c r="CJ62" s="12">
        <v>1333.3333333333335</v>
      </c>
      <c r="CK62" s="19">
        <f t="shared" si="15"/>
        <v>7.1954373514339185</v>
      </c>
      <c r="CL62" s="5">
        <v>2469.0765157083802</v>
      </c>
      <c r="CM62" s="19">
        <f t="shared" si="18"/>
        <v>7.811599479431357</v>
      </c>
      <c r="CO62" s="36">
        <v>40504</v>
      </c>
      <c r="CP62" s="36"/>
      <c r="CQ62" s="36"/>
      <c r="CR62" s="36"/>
      <c r="CS62" s="20"/>
      <c r="CT62" s="36">
        <v>44272</v>
      </c>
      <c r="CU62" s="36">
        <v>40985</v>
      </c>
      <c r="CV62" s="1">
        <f t="shared" si="17"/>
        <v>481</v>
      </c>
      <c r="CW62" s="3">
        <v>1</v>
      </c>
      <c r="CX62" s="40">
        <v>40985</v>
      </c>
      <c r="CY62" s="3">
        <f>(CX62-CO62)</f>
        <v>481</v>
      </c>
      <c r="CZ62" s="3">
        <v>1</v>
      </c>
      <c r="DA62" s="3">
        <v>481</v>
      </c>
      <c r="DB62" s="3">
        <v>0</v>
      </c>
      <c r="DC62" s="9" t="s">
        <v>141</v>
      </c>
    </row>
    <row r="63" spans="1:116" s="10" customFormat="1" x14ac:dyDescent="0.25">
      <c r="A63" s="25">
        <v>1036</v>
      </c>
      <c r="B63" s="1">
        <v>64</v>
      </c>
      <c r="C63" s="1">
        <v>0</v>
      </c>
      <c r="D63" s="1">
        <v>0</v>
      </c>
      <c r="E63" s="1">
        <v>1</v>
      </c>
      <c r="F63" s="1">
        <v>1</v>
      </c>
      <c r="G63" s="1">
        <v>0</v>
      </c>
      <c r="H63" s="1">
        <v>1</v>
      </c>
      <c r="I63" s="1">
        <v>1</v>
      </c>
      <c r="J63" s="1">
        <v>3</v>
      </c>
      <c r="K63" s="1">
        <v>1</v>
      </c>
      <c r="L63" s="1">
        <v>0</v>
      </c>
      <c r="M63" s="1">
        <v>1</v>
      </c>
      <c r="N63" s="1">
        <v>1</v>
      </c>
      <c r="O63" s="1">
        <v>1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</v>
      </c>
      <c r="Z63" s="1">
        <v>2</v>
      </c>
      <c r="AA63" s="1">
        <v>1</v>
      </c>
      <c r="AB63" s="1">
        <v>1</v>
      </c>
      <c r="AC63" s="1">
        <v>1</v>
      </c>
      <c r="AD63" s="1">
        <v>0</v>
      </c>
      <c r="AE63" s="1">
        <v>1</v>
      </c>
      <c r="AF63" s="1">
        <v>0</v>
      </c>
      <c r="AG63" s="1">
        <v>0</v>
      </c>
      <c r="AH63" s="1">
        <v>23.8</v>
      </c>
      <c r="AI63" s="1">
        <v>1.88</v>
      </c>
      <c r="AJ63" s="1">
        <v>120</v>
      </c>
      <c r="AK63" s="1">
        <v>42</v>
      </c>
      <c r="AL63" s="5">
        <f t="shared" si="19"/>
        <v>68</v>
      </c>
      <c r="AM63" s="1">
        <v>66</v>
      </c>
      <c r="AN63" s="1">
        <v>1</v>
      </c>
      <c r="AO63" s="1">
        <v>12</v>
      </c>
      <c r="AP63" s="1">
        <v>57</v>
      </c>
      <c r="AQ63" s="1">
        <v>28</v>
      </c>
      <c r="AR63" s="1">
        <v>33</v>
      </c>
      <c r="AS63" s="1">
        <f t="shared" si="1"/>
        <v>29</v>
      </c>
      <c r="AT63" s="7">
        <f t="shared" si="2"/>
        <v>2.4166666666666665</v>
      </c>
      <c r="AU63" s="1">
        <v>23</v>
      </c>
      <c r="AV63" s="19">
        <v>3.59</v>
      </c>
      <c r="AW63" s="1">
        <v>1.91</v>
      </c>
      <c r="AX63" s="19">
        <f t="shared" si="20"/>
        <v>0.28798226164079821</v>
      </c>
      <c r="AY63" s="7">
        <f t="shared" si="4"/>
        <v>2.785515320334262</v>
      </c>
      <c r="AZ63" s="7">
        <f t="shared" si="5"/>
        <v>418.84816753926702</v>
      </c>
      <c r="BA63" s="7">
        <f t="shared" si="21"/>
        <v>2345.5497382198955</v>
      </c>
      <c r="BB63" s="7">
        <f t="shared" si="7"/>
        <v>54.393939393939391</v>
      </c>
      <c r="BC63" s="7">
        <f t="shared" si="8"/>
        <v>28.939393939393938</v>
      </c>
      <c r="BD63" s="7">
        <f t="shared" si="22"/>
        <v>17.710909090909091</v>
      </c>
      <c r="BE63" s="7">
        <f t="shared" si="10"/>
        <v>8.2650909090909082</v>
      </c>
      <c r="BF63" s="19">
        <v>2.5186629526462396</v>
      </c>
      <c r="BG63" s="19">
        <f t="shared" si="11"/>
        <v>0.60668523676880226</v>
      </c>
      <c r="BH63" s="19">
        <f t="shared" si="12"/>
        <v>1.0479108635097494</v>
      </c>
      <c r="BI63" s="19">
        <f t="shared" si="13"/>
        <v>1.8756530825496343</v>
      </c>
      <c r="BJ63" s="19">
        <f t="shared" si="14"/>
        <v>0.52173913043478259</v>
      </c>
      <c r="BK63" s="19"/>
      <c r="BL63" s="20">
        <v>1</v>
      </c>
      <c r="BM63" s="1">
        <v>34</v>
      </c>
      <c r="BN63" s="20"/>
      <c r="BO63" s="1">
        <v>3</v>
      </c>
      <c r="BP63" s="1"/>
      <c r="BQ63" s="1">
        <v>1</v>
      </c>
      <c r="BR63" s="1">
        <v>0</v>
      </c>
      <c r="BS63" s="1">
        <v>17</v>
      </c>
      <c r="BT63" s="1">
        <v>6.2</v>
      </c>
      <c r="BU63" s="1">
        <v>5.8</v>
      </c>
      <c r="BV63" s="1">
        <v>0.36</v>
      </c>
      <c r="BW63" s="1">
        <v>5.0999999999999996</v>
      </c>
      <c r="BX63" s="1">
        <v>54.8</v>
      </c>
      <c r="BY63" s="1">
        <v>1</v>
      </c>
      <c r="BZ63" s="1"/>
      <c r="CA63" s="25">
        <v>141</v>
      </c>
      <c r="CB63" s="25">
        <v>15</v>
      </c>
      <c r="CC63" s="44">
        <v>1.18</v>
      </c>
      <c r="CD63" s="27">
        <v>65</v>
      </c>
      <c r="CE63" s="1">
        <v>3018</v>
      </c>
      <c r="CF63" s="1">
        <v>1</v>
      </c>
      <c r="CG63" s="1"/>
      <c r="CH63" s="1"/>
      <c r="CI63" s="1">
        <v>3</v>
      </c>
      <c r="CJ63" s="20">
        <v>1350.73224</v>
      </c>
      <c r="CK63" s="19">
        <f t="shared" si="15"/>
        <v>7.2084021243867644</v>
      </c>
      <c r="CL63" s="20">
        <v>945.8621905</v>
      </c>
      <c r="CM63" s="19">
        <f t="shared" si="18"/>
        <v>6.8520968824358706</v>
      </c>
      <c r="CN63" s="22"/>
      <c r="CO63" s="36">
        <v>43250</v>
      </c>
      <c r="CP63" s="36"/>
      <c r="CQ63" s="36"/>
      <c r="CR63" s="36"/>
      <c r="CS63" s="20"/>
      <c r="CT63" s="36">
        <v>44217</v>
      </c>
      <c r="CU63" s="36">
        <v>44204</v>
      </c>
      <c r="CV63" s="1">
        <f t="shared" si="17"/>
        <v>954</v>
      </c>
      <c r="CW63" s="1">
        <v>0</v>
      </c>
      <c r="CX63" s="1"/>
      <c r="CY63" s="1"/>
      <c r="CZ63" s="1">
        <v>0</v>
      </c>
      <c r="DA63" s="1">
        <v>954</v>
      </c>
      <c r="DB63" s="3">
        <v>0</v>
      </c>
      <c r="DC63"/>
      <c r="DD63"/>
      <c r="DE63"/>
      <c r="DF63"/>
      <c r="DG63"/>
      <c r="DH63"/>
      <c r="DI63"/>
      <c r="DJ63"/>
      <c r="DK63"/>
      <c r="DL63"/>
    </row>
    <row r="64" spans="1:116" s="10" customFormat="1" x14ac:dyDescent="0.25">
      <c r="A64" s="2">
        <v>2047</v>
      </c>
      <c r="B64" s="3">
        <v>51</v>
      </c>
      <c r="C64" s="3">
        <v>1</v>
      </c>
      <c r="D64" s="3">
        <v>0</v>
      </c>
      <c r="E64" s="3">
        <v>1</v>
      </c>
      <c r="F64" s="3">
        <v>2</v>
      </c>
      <c r="G64" s="3">
        <v>1</v>
      </c>
      <c r="H64" s="1">
        <v>0</v>
      </c>
      <c r="I64" s="3">
        <v>0</v>
      </c>
      <c r="J64" s="3">
        <v>4</v>
      </c>
      <c r="K64" s="3">
        <v>1</v>
      </c>
      <c r="L64" s="3">
        <v>0</v>
      </c>
      <c r="M64" s="3"/>
      <c r="N64" s="3">
        <v>0</v>
      </c>
      <c r="O64" s="3">
        <v>1</v>
      </c>
      <c r="P64" s="3">
        <v>1</v>
      </c>
      <c r="Q64" s="3">
        <v>1</v>
      </c>
      <c r="R64" s="3">
        <v>0</v>
      </c>
      <c r="S64" s="3">
        <v>0</v>
      </c>
      <c r="T64" s="3">
        <v>1</v>
      </c>
      <c r="U64" s="3">
        <v>0</v>
      </c>
      <c r="V64" s="3">
        <v>0</v>
      </c>
      <c r="W64" s="3">
        <v>0</v>
      </c>
      <c r="X64" s="3">
        <v>0</v>
      </c>
      <c r="Y64" s="3">
        <v>1</v>
      </c>
      <c r="Z64" s="3">
        <v>0</v>
      </c>
      <c r="AA64" s="3">
        <v>0</v>
      </c>
      <c r="AB64" s="3">
        <v>1</v>
      </c>
      <c r="AC64" s="3">
        <v>1</v>
      </c>
      <c r="AD64" s="3">
        <v>0</v>
      </c>
      <c r="AE64" s="3">
        <v>1</v>
      </c>
      <c r="AF64" s="3">
        <v>0</v>
      </c>
      <c r="AG64" s="3">
        <v>0</v>
      </c>
      <c r="AH64" s="3">
        <v>32</v>
      </c>
      <c r="AI64" s="4">
        <v>2.19</v>
      </c>
      <c r="AJ64" s="3">
        <v>116</v>
      </c>
      <c r="AK64" s="3">
        <v>82</v>
      </c>
      <c r="AL64" s="5">
        <f t="shared" si="19"/>
        <v>93.333333333333329</v>
      </c>
      <c r="AM64" s="3">
        <v>60</v>
      </c>
      <c r="AN64" s="3">
        <v>3</v>
      </c>
      <c r="AO64" s="3">
        <v>16</v>
      </c>
      <c r="AP64" s="3">
        <v>62</v>
      </c>
      <c r="AQ64" s="3">
        <v>27</v>
      </c>
      <c r="AR64" s="3">
        <v>40</v>
      </c>
      <c r="AS64" s="1">
        <f t="shared" si="1"/>
        <v>35</v>
      </c>
      <c r="AT64" s="7">
        <f t="shared" si="2"/>
        <v>2.1875</v>
      </c>
      <c r="AU64" s="3">
        <v>22</v>
      </c>
      <c r="AV64" s="4">
        <v>4.9931999999999999</v>
      </c>
      <c r="AW64" s="3">
        <v>2.2799999999999998</v>
      </c>
      <c r="AX64" s="19">
        <f t="shared" si="20"/>
        <v>0.471840354767184</v>
      </c>
      <c r="AY64" s="7">
        <f t="shared" si="4"/>
        <v>3.6049026676279743</v>
      </c>
      <c r="AZ64" s="7">
        <f t="shared" si="5"/>
        <v>631.57894736842115</v>
      </c>
      <c r="BA64" s="7">
        <f t="shared" si="21"/>
        <v>2713.4502923976606</v>
      </c>
      <c r="BB64" s="7">
        <f t="shared" si="7"/>
        <v>83.22</v>
      </c>
      <c r="BC64" s="7">
        <f t="shared" si="8"/>
        <v>38</v>
      </c>
      <c r="BD64" s="7">
        <f t="shared" si="22"/>
        <v>36.865066666666664</v>
      </c>
      <c r="BE64" s="7">
        <f t="shared" si="10"/>
        <v>12.4032</v>
      </c>
      <c r="BF64" s="19"/>
      <c r="BG64" s="19">
        <f t="shared" si="11"/>
        <v>0.48065368901706323</v>
      </c>
      <c r="BH64" s="19">
        <f t="shared" si="12"/>
        <v>0.74501321797644793</v>
      </c>
      <c r="BI64" s="19">
        <f t="shared" si="13"/>
        <v>2.3777142857142857</v>
      </c>
      <c r="BJ64" s="19">
        <f t="shared" si="14"/>
        <v>0.72727272727272729</v>
      </c>
      <c r="BK64" s="19"/>
      <c r="BL64" s="5">
        <v>0</v>
      </c>
      <c r="BM64" s="5"/>
      <c r="BN64" s="5"/>
      <c r="BO64" s="5"/>
      <c r="BP64" s="5"/>
      <c r="BQ64" s="3">
        <v>1</v>
      </c>
      <c r="BR64" s="3">
        <v>0</v>
      </c>
      <c r="BS64" s="3">
        <v>67.5</v>
      </c>
      <c r="BT64" s="3">
        <v>5.5</v>
      </c>
      <c r="BU64" s="3">
        <v>3.6</v>
      </c>
      <c r="BV64" s="3">
        <v>1.3</v>
      </c>
      <c r="BW64" s="3">
        <v>4.8</v>
      </c>
      <c r="BY64" s="3">
        <v>1</v>
      </c>
      <c r="BZ64" s="3">
        <v>1</v>
      </c>
      <c r="CA64" s="3">
        <v>137</v>
      </c>
      <c r="CB64" s="3">
        <v>44</v>
      </c>
      <c r="CC64" s="4">
        <v>1.4</v>
      </c>
      <c r="CD64" s="28">
        <v>85</v>
      </c>
      <c r="CE64" s="8"/>
      <c r="CF64" s="8"/>
      <c r="CG64" s="3">
        <v>2051</v>
      </c>
      <c r="CH64" s="3">
        <v>1</v>
      </c>
      <c r="CI64" s="3">
        <v>2</v>
      </c>
      <c r="CJ64" s="12">
        <v>1391.304347826087</v>
      </c>
      <c r="CK64" s="19">
        <f t="shared" si="15"/>
        <v>7.2379969658527141</v>
      </c>
      <c r="CL64" s="5">
        <v>1443.0164213863575</v>
      </c>
      <c r="CM64" s="19">
        <f t="shared" si="18"/>
        <v>7.2744909387412449</v>
      </c>
      <c r="CO64" s="41">
        <v>40462</v>
      </c>
      <c r="CP64" s="41"/>
      <c r="CQ64" s="41"/>
      <c r="CR64" s="41"/>
      <c r="CS64" s="20"/>
      <c r="CT64" s="36">
        <v>44272</v>
      </c>
      <c r="CU64" s="36">
        <v>41848</v>
      </c>
      <c r="CV64" s="1">
        <f t="shared" si="17"/>
        <v>1386</v>
      </c>
      <c r="CW64" s="3">
        <v>1</v>
      </c>
      <c r="CX64" s="40">
        <v>41848</v>
      </c>
      <c r="CY64" s="20">
        <f>(CX64-CO64)</f>
        <v>1386</v>
      </c>
      <c r="CZ64" s="20">
        <v>1</v>
      </c>
      <c r="DA64" s="20">
        <v>1386</v>
      </c>
      <c r="DB64" s="3">
        <v>0</v>
      </c>
      <c r="DC64" s="3" t="s">
        <v>141</v>
      </c>
    </row>
    <row r="65" spans="1:116" s="10" customFormat="1" x14ac:dyDescent="0.25">
      <c r="A65" s="25">
        <v>1023</v>
      </c>
      <c r="B65" s="1">
        <v>69</v>
      </c>
      <c r="C65" s="1">
        <v>0</v>
      </c>
      <c r="D65" s="1">
        <v>1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4</v>
      </c>
      <c r="K65" s="1">
        <v>1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0</v>
      </c>
      <c r="AE65" s="1">
        <v>1</v>
      </c>
      <c r="AF65" s="1">
        <v>0</v>
      </c>
      <c r="AG65" s="1">
        <v>0</v>
      </c>
      <c r="AH65" s="1">
        <v>59.74</v>
      </c>
      <c r="AI65" s="1">
        <v>2.42</v>
      </c>
      <c r="AJ65" s="1">
        <v>123</v>
      </c>
      <c r="AK65" s="1">
        <v>65</v>
      </c>
      <c r="AL65" s="5">
        <f t="shared" si="19"/>
        <v>84.333333333333329</v>
      </c>
      <c r="AM65" s="1">
        <v>65</v>
      </c>
      <c r="AN65" s="1">
        <v>1</v>
      </c>
      <c r="AO65" s="1">
        <v>16</v>
      </c>
      <c r="AP65" s="1">
        <v>54</v>
      </c>
      <c r="AQ65" s="1">
        <v>24</v>
      </c>
      <c r="AR65" s="1">
        <v>39</v>
      </c>
      <c r="AS65" s="1">
        <f t="shared" si="1"/>
        <v>30</v>
      </c>
      <c r="AT65" s="7">
        <f t="shared" si="2"/>
        <v>1.875</v>
      </c>
      <c r="AU65" s="1">
        <v>26</v>
      </c>
      <c r="AV65" s="19">
        <v>6.95</v>
      </c>
      <c r="AW65" s="1">
        <v>2.87</v>
      </c>
      <c r="AX65" s="19">
        <f t="shared" si="20"/>
        <v>0.53666666666666663</v>
      </c>
      <c r="AY65" s="7">
        <f t="shared" si="4"/>
        <v>1.8705035971223021</v>
      </c>
      <c r="AZ65" s="7">
        <f t="shared" si="5"/>
        <v>362.36933797909404</v>
      </c>
      <c r="BA65" s="7">
        <f t="shared" si="21"/>
        <v>1904.7619047619046</v>
      </c>
      <c r="BB65" s="7">
        <f t="shared" si="7"/>
        <v>106.92307692307692</v>
      </c>
      <c r="BC65" s="7">
        <f t="shared" si="8"/>
        <v>44.153846153846153</v>
      </c>
      <c r="BD65" s="7">
        <f t="shared" si="22"/>
        <v>35.02871794871794</v>
      </c>
      <c r="BE65" s="7">
        <f t="shared" si="10"/>
        <v>13.811323076923076</v>
      </c>
      <c r="BF65" s="19">
        <v>1.2</v>
      </c>
      <c r="BG65" s="19">
        <f t="shared" si="11"/>
        <v>0.36474820143884895</v>
      </c>
      <c r="BH65" s="19">
        <f t="shared" si="12"/>
        <v>0.50503597122302157</v>
      </c>
      <c r="BI65" s="19">
        <f t="shared" si="13"/>
        <v>3.5641025641025639</v>
      </c>
      <c r="BJ65" s="19">
        <f t="shared" si="14"/>
        <v>0.61538461538461542</v>
      </c>
      <c r="BK65" s="19"/>
      <c r="BL65" s="20">
        <v>1</v>
      </c>
      <c r="BM65" s="1">
        <v>32</v>
      </c>
      <c r="BN65" s="20"/>
      <c r="BO65" s="1">
        <v>0</v>
      </c>
      <c r="BP65" s="1">
        <v>0</v>
      </c>
      <c r="BQ65" s="1">
        <v>1</v>
      </c>
      <c r="BR65" s="1">
        <v>0</v>
      </c>
      <c r="BS65" s="1">
        <v>40</v>
      </c>
      <c r="BT65" s="1"/>
      <c r="BU65" s="1"/>
      <c r="BV65" s="1"/>
      <c r="BW65" s="1"/>
      <c r="BX65" s="1"/>
      <c r="BY65" s="1"/>
      <c r="BZ65" s="1"/>
      <c r="CA65" s="25">
        <v>138</v>
      </c>
      <c r="CB65" s="25">
        <v>32</v>
      </c>
      <c r="CC65" s="44">
        <v>1.74</v>
      </c>
      <c r="CD65" s="27">
        <v>29</v>
      </c>
      <c r="CE65" s="1">
        <v>311</v>
      </c>
      <c r="CF65" s="1">
        <v>1</v>
      </c>
      <c r="CG65" s="1"/>
      <c r="CH65" s="1"/>
      <c r="CI65" s="1">
        <v>2</v>
      </c>
      <c r="CJ65" s="20">
        <v>1391.337</v>
      </c>
      <c r="CK65" s="19">
        <f t="shared" si="15"/>
        <v>7.2380204343273267</v>
      </c>
      <c r="CL65" s="20">
        <v>1929.7621999999999</v>
      </c>
      <c r="CM65" s="19">
        <f t="shared" si="18"/>
        <v>7.5651520618724222</v>
      </c>
      <c r="CN65" s="22"/>
      <c r="CO65" s="36">
        <v>43217</v>
      </c>
      <c r="CP65" s="36"/>
      <c r="CQ65" s="36"/>
      <c r="CR65" s="36"/>
      <c r="CS65" s="20"/>
      <c r="CT65" s="36">
        <v>44217</v>
      </c>
      <c r="CU65" s="36">
        <v>43369</v>
      </c>
      <c r="CV65" s="1">
        <f t="shared" si="17"/>
        <v>152</v>
      </c>
      <c r="CW65" s="1">
        <v>1</v>
      </c>
      <c r="CX65" s="36">
        <v>43369</v>
      </c>
      <c r="CY65" s="20">
        <f>(CX65-CO65)</f>
        <v>152</v>
      </c>
      <c r="CZ65" s="20">
        <v>1</v>
      </c>
      <c r="DA65" s="20">
        <v>152</v>
      </c>
      <c r="DB65" s="3">
        <v>0</v>
      </c>
      <c r="DC65" t="s">
        <v>129</v>
      </c>
      <c r="DD65"/>
      <c r="DE65"/>
      <c r="DF65"/>
      <c r="DG65"/>
      <c r="DH65"/>
      <c r="DI65"/>
      <c r="DJ65"/>
      <c r="DK65"/>
      <c r="DL65"/>
    </row>
    <row r="66" spans="1:116" s="10" customFormat="1" x14ac:dyDescent="0.25">
      <c r="A66" s="2">
        <v>2027</v>
      </c>
      <c r="B66" s="3">
        <v>42</v>
      </c>
      <c r="C66" s="3">
        <v>1</v>
      </c>
      <c r="D66" s="3">
        <v>0</v>
      </c>
      <c r="E66" s="3">
        <v>1</v>
      </c>
      <c r="F66" s="3">
        <v>1</v>
      </c>
      <c r="G66" s="3">
        <v>0</v>
      </c>
      <c r="H66" s="1">
        <v>0</v>
      </c>
      <c r="I66" s="3">
        <v>0</v>
      </c>
      <c r="J66" s="3">
        <v>3</v>
      </c>
      <c r="K66" s="3">
        <v>0</v>
      </c>
      <c r="L66" s="3">
        <v>0</v>
      </c>
      <c r="M66" s="3"/>
      <c r="N66" s="3">
        <v>0</v>
      </c>
      <c r="O66" s="3">
        <v>1</v>
      </c>
      <c r="P66" s="3">
        <v>0</v>
      </c>
      <c r="Q66" s="3"/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16">
        <v>1</v>
      </c>
      <c r="Z66" s="3">
        <v>2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1</v>
      </c>
      <c r="AH66" s="3">
        <v>22.5</v>
      </c>
      <c r="AI66" s="4">
        <v>2.14</v>
      </c>
      <c r="AJ66" s="3">
        <v>95</v>
      </c>
      <c r="AK66" s="3">
        <v>66</v>
      </c>
      <c r="AL66" s="5">
        <f t="shared" si="19"/>
        <v>75.666666666666671</v>
      </c>
      <c r="AM66" s="3">
        <v>78</v>
      </c>
      <c r="AN66" s="3">
        <v>2</v>
      </c>
      <c r="AO66" s="3">
        <v>13</v>
      </c>
      <c r="AP66" s="3">
        <v>50</v>
      </c>
      <c r="AQ66" s="3">
        <v>25</v>
      </c>
      <c r="AR66" s="3">
        <v>33</v>
      </c>
      <c r="AS66" s="1">
        <f t="shared" si="1"/>
        <v>25</v>
      </c>
      <c r="AT66" s="7">
        <f t="shared" si="2"/>
        <v>1.9230769230769231</v>
      </c>
      <c r="AU66" s="3">
        <v>28</v>
      </c>
      <c r="AV66" s="4">
        <v>3.1457999999999999</v>
      </c>
      <c r="AW66" s="3">
        <v>1.47</v>
      </c>
      <c r="AX66" s="19">
        <f t="shared" si="20"/>
        <v>0.24662971175166298</v>
      </c>
      <c r="AY66" s="7">
        <f t="shared" si="4"/>
        <v>1.589420815054994</v>
      </c>
      <c r="AZ66" s="7">
        <f t="shared" si="5"/>
        <v>272.108843537415</v>
      </c>
      <c r="BA66" s="7">
        <f t="shared" si="21"/>
        <v>3410.4308390022679</v>
      </c>
      <c r="BB66" s="7">
        <f t="shared" si="7"/>
        <v>40.330769230769235</v>
      </c>
      <c r="BC66" s="7">
        <f t="shared" si="8"/>
        <v>18.846153846153847</v>
      </c>
      <c r="BD66" s="7">
        <f t="shared" si="22"/>
        <v>12.217333333333334</v>
      </c>
      <c r="BE66" s="7">
        <f t="shared" si="10"/>
        <v>5.1261538461538461</v>
      </c>
      <c r="BF66" s="19"/>
      <c r="BG66" s="19">
        <f t="shared" si="11"/>
        <v>0.81823383559031082</v>
      </c>
      <c r="BH66" s="19">
        <f t="shared" si="12"/>
        <v>1.2397482357428951</v>
      </c>
      <c r="BI66" s="19">
        <f t="shared" si="13"/>
        <v>1.6132307692307695</v>
      </c>
      <c r="BJ66" s="19">
        <f t="shared" si="14"/>
        <v>0.4642857142857143</v>
      </c>
      <c r="BK66" s="19"/>
      <c r="BL66" s="5">
        <v>0</v>
      </c>
      <c r="BM66" s="5"/>
      <c r="BN66" s="5"/>
      <c r="BO66" s="5"/>
      <c r="BP66" s="5"/>
      <c r="BQ66" s="3">
        <v>1</v>
      </c>
      <c r="BR66" s="9">
        <v>0</v>
      </c>
      <c r="BS66" s="15">
        <v>10</v>
      </c>
      <c r="BT66" s="3">
        <v>8.6999999999999993</v>
      </c>
      <c r="BU66" s="3">
        <v>7.9</v>
      </c>
      <c r="BV66" s="3">
        <v>0.93</v>
      </c>
      <c r="BW66" s="16">
        <v>4.7</v>
      </c>
      <c r="BY66" s="16">
        <v>1</v>
      </c>
      <c r="BZ66" s="9">
        <v>0</v>
      </c>
      <c r="CA66" s="3">
        <v>136</v>
      </c>
      <c r="CB66" s="3">
        <v>17</v>
      </c>
      <c r="CC66" s="4">
        <v>1</v>
      </c>
      <c r="CD66" s="29">
        <v>90</v>
      </c>
      <c r="CE66" s="8"/>
      <c r="CF66" s="8"/>
      <c r="CG66" s="3">
        <v>1932</v>
      </c>
      <c r="CH66" s="3">
        <v>1</v>
      </c>
      <c r="CI66" s="3">
        <v>2</v>
      </c>
      <c r="CJ66" s="12">
        <v>1465.0980392156862</v>
      </c>
      <c r="CK66" s="19">
        <f t="shared" si="15"/>
        <v>7.2896774401783988</v>
      </c>
      <c r="CL66" s="5">
        <v>1424.1356669546039</v>
      </c>
      <c r="CM66" s="19">
        <f t="shared" si="18"/>
        <v>7.2613203591716413</v>
      </c>
      <c r="CO66" s="41">
        <v>40352</v>
      </c>
      <c r="CP66" s="41"/>
      <c r="CQ66" s="41"/>
      <c r="CR66" s="41"/>
      <c r="CS66" s="20"/>
      <c r="CT66" s="36">
        <v>44272</v>
      </c>
      <c r="CU66" s="36">
        <v>40986</v>
      </c>
      <c r="CV66" s="1">
        <f t="shared" si="17"/>
        <v>634</v>
      </c>
      <c r="CW66" s="3">
        <v>1</v>
      </c>
      <c r="CX66" s="36">
        <v>40986</v>
      </c>
      <c r="CY66" s="20">
        <f>(CX66-CO66)</f>
        <v>634</v>
      </c>
      <c r="CZ66" s="20">
        <v>1</v>
      </c>
      <c r="DA66" s="20">
        <v>634</v>
      </c>
      <c r="DB66" s="3">
        <v>0</v>
      </c>
      <c r="DC66" s="3" t="s">
        <v>144</v>
      </c>
    </row>
    <row r="67" spans="1:116" s="10" customFormat="1" x14ac:dyDescent="0.25">
      <c r="A67" s="2">
        <v>2013</v>
      </c>
      <c r="B67" s="3">
        <v>60</v>
      </c>
      <c r="C67" s="3">
        <v>0</v>
      </c>
      <c r="D67" s="3">
        <v>0</v>
      </c>
      <c r="E67" s="3">
        <v>1</v>
      </c>
      <c r="F67" s="3">
        <v>1</v>
      </c>
      <c r="G67" s="3">
        <v>0</v>
      </c>
      <c r="H67" s="1">
        <v>1</v>
      </c>
      <c r="I67" s="3">
        <v>0</v>
      </c>
      <c r="J67" s="3">
        <v>4</v>
      </c>
      <c r="K67" s="3">
        <v>1</v>
      </c>
      <c r="L67" s="3">
        <v>1</v>
      </c>
      <c r="M67" s="3"/>
      <c r="N67" s="3">
        <v>1</v>
      </c>
      <c r="O67" s="3">
        <v>1</v>
      </c>
      <c r="P67" s="3">
        <v>1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1</v>
      </c>
      <c r="Z67" s="3">
        <v>1</v>
      </c>
      <c r="AA67" s="3">
        <v>1</v>
      </c>
      <c r="AB67" s="3">
        <v>0</v>
      </c>
      <c r="AC67" s="3">
        <v>1</v>
      </c>
      <c r="AD67" s="3">
        <v>1</v>
      </c>
      <c r="AE67" s="3">
        <v>0</v>
      </c>
      <c r="AF67" s="3">
        <v>0</v>
      </c>
      <c r="AG67" s="3">
        <v>0</v>
      </c>
      <c r="AH67" s="3">
        <v>37.6</v>
      </c>
      <c r="AI67" s="4">
        <v>1.79</v>
      </c>
      <c r="AJ67" s="3">
        <v>85</v>
      </c>
      <c r="AK67" s="3">
        <v>60</v>
      </c>
      <c r="AL67" s="5">
        <f t="shared" si="19"/>
        <v>68.333333333333329</v>
      </c>
      <c r="AM67" s="3">
        <v>75</v>
      </c>
      <c r="AN67" s="3">
        <v>2</v>
      </c>
      <c r="AO67" s="3">
        <v>16</v>
      </c>
      <c r="AP67" s="3">
        <v>58</v>
      </c>
      <c r="AQ67" s="3">
        <v>29</v>
      </c>
      <c r="AR67" s="3">
        <v>39</v>
      </c>
      <c r="AS67" s="3">
        <f t="shared" si="1"/>
        <v>29</v>
      </c>
      <c r="AT67" s="7">
        <f t="shared" si="2"/>
        <v>1.8125</v>
      </c>
      <c r="AU67" s="3">
        <v>30</v>
      </c>
      <c r="AV67" s="4">
        <v>3.0251000000000001</v>
      </c>
      <c r="AW67" s="3">
        <v>1.69</v>
      </c>
      <c r="AX67" s="19">
        <f t="shared" si="20"/>
        <v>0.25606060606060604</v>
      </c>
      <c r="AY67" s="7">
        <f t="shared" si="4"/>
        <v>2.9751082608839376</v>
      </c>
      <c r="AZ67" s="7">
        <f t="shared" si="5"/>
        <v>426.03550295857991</v>
      </c>
      <c r="BA67" s="7">
        <f t="shared" si="21"/>
        <v>2477.3175542406307</v>
      </c>
      <c r="BB67" s="7">
        <f t="shared" si="7"/>
        <v>40.334666666666671</v>
      </c>
      <c r="BC67" s="7">
        <f t="shared" si="8"/>
        <v>22.533333333333335</v>
      </c>
      <c r="BD67" s="7">
        <f t="shared" si="22"/>
        <v>11.747377777777777</v>
      </c>
      <c r="BE67" s="7">
        <f t="shared" si="10"/>
        <v>7.048426666666666</v>
      </c>
      <c r="BF67" s="19"/>
      <c r="BG67" s="19">
        <f t="shared" si="11"/>
        <v>0.96691018478727964</v>
      </c>
      <c r="BH67" s="19">
        <f t="shared" si="12"/>
        <v>1.4379689927605697</v>
      </c>
      <c r="BI67" s="19">
        <f t="shared" si="13"/>
        <v>1.3908505747126438</v>
      </c>
      <c r="BJ67" s="19">
        <f t="shared" si="14"/>
        <v>0.53333333333333333</v>
      </c>
      <c r="BK67" s="19"/>
      <c r="BL67" s="5">
        <v>0</v>
      </c>
      <c r="BM67" s="5"/>
      <c r="BN67" s="5"/>
      <c r="BO67" s="5"/>
      <c r="BP67" s="5"/>
      <c r="BQ67" s="3">
        <v>1</v>
      </c>
      <c r="BR67" s="3">
        <v>0</v>
      </c>
      <c r="BS67" s="3">
        <v>20</v>
      </c>
      <c r="BT67" s="3">
        <v>7</v>
      </c>
      <c r="BU67" s="3">
        <v>6.7</v>
      </c>
      <c r="BV67" s="3">
        <v>1.3</v>
      </c>
      <c r="BW67" s="3"/>
      <c r="BY67" s="3">
        <v>1</v>
      </c>
      <c r="BZ67" s="3">
        <v>1</v>
      </c>
      <c r="CA67" s="3">
        <v>139</v>
      </c>
      <c r="CB67" s="3">
        <v>56</v>
      </c>
      <c r="CC67" s="4">
        <v>1.8</v>
      </c>
      <c r="CD67" s="28">
        <v>47</v>
      </c>
      <c r="CE67" s="8"/>
      <c r="CF67" s="8"/>
      <c r="CG67" s="3">
        <v>10322</v>
      </c>
      <c r="CH67" s="3">
        <v>1</v>
      </c>
      <c r="CI67" s="3">
        <v>3</v>
      </c>
      <c r="CJ67" s="12">
        <v>1468.8888888888889</v>
      </c>
      <c r="CK67" s="19">
        <f t="shared" si="15"/>
        <v>7.292261536069458</v>
      </c>
      <c r="CL67" s="5">
        <v>7069.3969057780678</v>
      </c>
      <c r="CM67" s="19">
        <f t="shared" si="18"/>
        <v>8.8635304519675131</v>
      </c>
      <c r="CO67" s="41">
        <v>40262</v>
      </c>
      <c r="CP67" s="41"/>
      <c r="CQ67" s="41"/>
      <c r="CR67" s="41">
        <v>40272</v>
      </c>
      <c r="CS67" s="43">
        <f>(CR67-CO67)</f>
        <v>10</v>
      </c>
      <c r="CT67" s="36">
        <v>44272</v>
      </c>
      <c r="CU67" s="36">
        <v>42707</v>
      </c>
      <c r="CV67" s="1">
        <f t="shared" si="17"/>
        <v>2445</v>
      </c>
      <c r="CW67" s="3">
        <v>1</v>
      </c>
      <c r="CX67" s="36">
        <v>42707</v>
      </c>
      <c r="CY67" s="20">
        <f>(CX67-CO67)</f>
        <v>2445</v>
      </c>
      <c r="CZ67" s="20">
        <v>1</v>
      </c>
      <c r="DA67" s="20">
        <v>10</v>
      </c>
      <c r="DB67" s="3">
        <v>0</v>
      </c>
      <c r="DC67" s="3"/>
    </row>
    <row r="68" spans="1:116" s="10" customFormat="1" x14ac:dyDescent="0.25">
      <c r="A68" s="25">
        <v>1075</v>
      </c>
      <c r="B68" s="1">
        <v>67</v>
      </c>
      <c r="C68" s="1">
        <v>2</v>
      </c>
      <c r="D68" s="1">
        <v>1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3</v>
      </c>
      <c r="K68" s="1">
        <v>1</v>
      </c>
      <c r="L68" s="1">
        <v>1</v>
      </c>
      <c r="M68" s="1">
        <v>1</v>
      </c>
      <c r="N68" s="1">
        <v>1</v>
      </c>
      <c r="O68" s="1">
        <v>0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1</v>
      </c>
      <c r="AC68" s="1">
        <v>1</v>
      </c>
      <c r="AD68" s="1">
        <v>0</v>
      </c>
      <c r="AE68" s="1">
        <v>1</v>
      </c>
      <c r="AF68" s="1">
        <v>0</v>
      </c>
      <c r="AG68" s="1">
        <v>0</v>
      </c>
      <c r="AH68" s="1">
        <v>28.42</v>
      </c>
      <c r="AI68" s="1">
        <v>1.45</v>
      </c>
      <c r="AJ68" s="1">
        <v>130</v>
      </c>
      <c r="AK68" s="1">
        <v>60</v>
      </c>
      <c r="AL68" s="5">
        <f t="shared" si="19"/>
        <v>83.333333333333329</v>
      </c>
      <c r="AM68" s="1">
        <v>73</v>
      </c>
      <c r="AN68" s="1">
        <v>1</v>
      </c>
      <c r="AO68" s="1">
        <v>10</v>
      </c>
      <c r="AP68" s="1">
        <v>51</v>
      </c>
      <c r="AQ68" s="1">
        <v>24</v>
      </c>
      <c r="AR68" s="1">
        <v>39</v>
      </c>
      <c r="AS68" s="1">
        <f t="shared" si="1"/>
        <v>27</v>
      </c>
      <c r="AT68" s="7">
        <f t="shared" si="2"/>
        <v>2.7</v>
      </c>
      <c r="AU68" s="1">
        <v>22</v>
      </c>
      <c r="AV68" s="19">
        <v>3.4</v>
      </c>
      <c r="AW68" s="1">
        <v>2.34</v>
      </c>
      <c r="AX68" s="19">
        <f t="shared" si="20"/>
        <v>0.4323725055432372</v>
      </c>
      <c r="AY68" s="7">
        <f t="shared" si="4"/>
        <v>5</v>
      </c>
      <c r="AZ68" s="7">
        <f t="shared" si="5"/>
        <v>581.19658119658118</v>
      </c>
      <c r="BA68" s="7">
        <f t="shared" si="21"/>
        <v>2507.1225071225072</v>
      </c>
      <c r="BB68" s="7">
        <f t="shared" si="7"/>
        <v>46.575342465753423</v>
      </c>
      <c r="BC68" s="7">
        <f t="shared" si="8"/>
        <v>32.054794520547944</v>
      </c>
      <c r="BD68" s="7">
        <f t="shared" si="22"/>
        <v>26.737972602739724</v>
      </c>
      <c r="BE68" s="7">
        <f t="shared" si="10"/>
        <v>12.642410958904108</v>
      </c>
      <c r="BF68" s="19">
        <v>3.1132352941176471</v>
      </c>
      <c r="BG68" s="19">
        <f t="shared" si="11"/>
        <v>0.83735294117647063</v>
      </c>
      <c r="BH68" s="19">
        <f t="shared" si="12"/>
        <v>1.095</v>
      </c>
      <c r="BI68" s="19">
        <f t="shared" si="13"/>
        <v>1.7250126839167934</v>
      </c>
      <c r="BJ68" s="19">
        <f t="shared" si="14"/>
        <v>0.45454545454545453</v>
      </c>
      <c r="BK68" s="19"/>
      <c r="BL68" s="20">
        <v>1</v>
      </c>
      <c r="BM68" s="1">
        <v>27</v>
      </c>
      <c r="BN68" s="20"/>
      <c r="BO68" s="1">
        <v>1</v>
      </c>
      <c r="BP68" s="1">
        <v>0</v>
      </c>
      <c r="BQ68" s="1">
        <v>1</v>
      </c>
      <c r="BR68" s="1">
        <v>0</v>
      </c>
      <c r="BS68" s="1">
        <v>22.5</v>
      </c>
      <c r="BT68" s="1"/>
      <c r="BU68" s="1"/>
      <c r="BV68" s="1"/>
      <c r="BW68" s="1"/>
      <c r="BX68" s="1"/>
      <c r="BY68" s="1"/>
      <c r="BZ68" s="1"/>
      <c r="CA68" s="25">
        <v>135</v>
      </c>
      <c r="CB68" s="25">
        <v>28</v>
      </c>
      <c r="CC68" s="44">
        <v>1.23</v>
      </c>
      <c r="CD68" s="27">
        <v>45</v>
      </c>
      <c r="CE68" s="1">
        <v>42</v>
      </c>
      <c r="CF68" s="1">
        <v>0</v>
      </c>
      <c r="CG68" s="1"/>
      <c r="CH68" s="1"/>
      <c r="CI68" s="1">
        <v>1</v>
      </c>
      <c r="CJ68" s="20">
        <v>1491.492393</v>
      </c>
      <c r="CK68" s="19">
        <f t="shared" si="15"/>
        <v>7.3075325037071339</v>
      </c>
      <c r="CL68" s="20">
        <v>187.0216633</v>
      </c>
      <c r="CM68" s="19">
        <f t="shared" si="18"/>
        <v>5.2312244566689605</v>
      </c>
      <c r="CN68" s="22"/>
      <c r="CO68" s="36">
        <v>43427</v>
      </c>
      <c r="CP68" s="36"/>
      <c r="CQ68" s="36"/>
      <c r="CR68" s="36"/>
      <c r="CS68" s="20"/>
      <c r="CT68" s="36">
        <v>44274</v>
      </c>
      <c r="CU68" s="36">
        <v>44273</v>
      </c>
      <c r="CV68" s="1">
        <f t="shared" si="17"/>
        <v>846</v>
      </c>
      <c r="CW68" s="1">
        <v>0</v>
      </c>
      <c r="CX68" s="1"/>
      <c r="CY68" s="1"/>
      <c r="CZ68" s="1">
        <v>0</v>
      </c>
      <c r="DA68" s="1">
        <v>846</v>
      </c>
      <c r="DB68" s="3">
        <v>0</v>
      </c>
      <c r="DC68"/>
      <c r="DD68"/>
      <c r="DE68"/>
      <c r="DF68"/>
      <c r="DG68"/>
      <c r="DH68"/>
      <c r="DI68"/>
      <c r="DJ68"/>
      <c r="DK68"/>
      <c r="DL68"/>
    </row>
    <row r="69" spans="1:116" s="10" customFormat="1" x14ac:dyDescent="0.25">
      <c r="A69" s="25">
        <v>1056</v>
      </c>
      <c r="B69" s="1">
        <v>73</v>
      </c>
      <c r="C69" s="1">
        <v>0</v>
      </c>
      <c r="D69" s="1">
        <v>1</v>
      </c>
      <c r="E69" s="1">
        <v>1</v>
      </c>
      <c r="F69" s="1">
        <v>2</v>
      </c>
      <c r="G69" s="1">
        <v>1</v>
      </c>
      <c r="H69" s="1">
        <v>0</v>
      </c>
      <c r="I69" s="1">
        <v>1</v>
      </c>
      <c r="J69" s="1">
        <v>2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1</v>
      </c>
      <c r="AB69" s="1">
        <v>0</v>
      </c>
      <c r="AC69" s="1">
        <v>1</v>
      </c>
      <c r="AD69" s="1">
        <v>0</v>
      </c>
      <c r="AE69" s="1">
        <v>1</v>
      </c>
      <c r="AF69" s="1">
        <v>0</v>
      </c>
      <c r="AG69" s="1">
        <v>2</v>
      </c>
      <c r="AH69" s="1">
        <v>32.799999999999997</v>
      </c>
      <c r="AI69" s="1">
        <v>1.89</v>
      </c>
      <c r="AJ69" s="1">
        <v>117</v>
      </c>
      <c r="AK69" s="1">
        <v>43</v>
      </c>
      <c r="AL69" s="5">
        <f t="shared" si="19"/>
        <v>67.666666666666671</v>
      </c>
      <c r="AM69" s="1">
        <v>72</v>
      </c>
      <c r="AN69" s="1">
        <v>1</v>
      </c>
      <c r="AO69" s="1">
        <v>3</v>
      </c>
      <c r="AP69" s="1">
        <v>33</v>
      </c>
      <c r="AQ69" s="1">
        <v>6</v>
      </c>
      <c r="AR69" s="1">
        <v>17</v>
      </c>
      <c r="AS69" s="1">
        <f t="shared" ref="AS69:AS87" si="23">(AP69-AQ69)</f>
        <v>27</v>
      </c>
      <c r="AT69" s="7">
        <f t="shared" ref="AT69:AT87" si="24">(AS69/AO69)</f>
        <v>9</v>
      </c>
      <c r="AU69" s="1">
        <v>7</v>
      </c>
      <c r="AV69" s="19">
        <v>5.0599999999999996</v>
      </c>
      <c r="AW69" s="1">
        <v>2.68</v>
      </c>
      <c r="AX69" s="19">
        <f t="shared" si="20"/>
        <v>0.40209903917220996</v>
      </c>
      <c r="AY69" s="7">
        <f t="shared" ref="AY69:AY116" si="25">((AR69-AU69)/AV69)</f>
        <v>1.9762845849802373</v>
      </c>
      <c r="AZ69" s="7">
        <f t="shared" ref="AZ69:AZ116" si="26">((AR69-AU69)*80/AW69)</f>
        <v>298.50746268656712</v>
      </c>
      <c r="BA69" s="7">
        <f t="shared" si="21"/>
        <v>1930.3482587064677</v>
      </c>
      <c r="BB69" s="7">
        <f t="shared" ref="BB69:BB116" si="27">(AV69/AM69*1000)</f>
        <v>70.277777777777771</v>
      </c>
      <c r="BC69" s="7">
        <f t="shared" ref="BC69:BC116" si="28">(AW69*1000/AM69)</f>
        <v>37.222222222222221</v>
      </c>
      <c r="BD69" s="7">
        <f t="shared" si="22"/>
        <v>30.710814814814814</v>
      </c>
      <c r="BE69" s="7">
        <f t="shared" ref="BE69:BE116" si="29">(BC69*(AR69-AO69)*0.0136)</f>
        <v>7.0871111111111107</v>
      </c>
      <c r="BF69" s="19">
        <v>2.4047430830039529</v>
      </c>
      <c r="BG69" s="19">
        <f t="shared" ref="BG69:BG116" si="30">(AR69/BB69)</f>
        <v>0.24189723320158105</v>
      </c>
      <c r="BH69" s="19">
        <f t="shared" ref="BH69:BH87" si="31">(AP69/BB69)</f>
        <v>0.46956521739130441</v>
      </c>
      <c r="BI69" s="19">
        <f t="shared" ref="BI69:BI87" si="32">(BB69/AS69)</f>
        <v>2.6028806584362139</v>
      </c>
      <c r="BJ69" s="19">
        <f t="shared" ref="BJ69:BJ116" si="33">(AO69/AU69)</f>
        <v>0.42857142857142855</v>
      </c>
      <c r="BK69" s="19"/>
      <c r="BL69" s="20">
        <v>1</v>
      </c>
      <c r="BM69" s="1">
        <v>15</v>
      </c>
      <c r="BN69" s="20"/>
      <c r="BO69" s="1">
        <v>3</v>
      </c>
      <c r="BP69" s="1">
        <v>0</v>
      </c>
      <c r="BQ69" s="1">
        <v>1</v>
      </c>
      <c r="BR69" s="1">
        <v>0</v>
      </c>
      <c r="BS69" s="1">
        <v>70</v>
      </c>
      <c r="BT69" s="1">
        <v>3.8</v>
      </c>
      <c r="BU69" s="1">
        <v>2.4</v>
      </c>
      <c r="BV69" s="1">
        <v>0.49</v>
      </c>
      <c r="BW69" s="1">
        <v>4.0999999999999996</v>
      </c>
      <c r="BX69" s="1">
        <v>29.3</v>
      </c>
      <c r="BY69" s="1">
        <v>0</v>
      </c>
      <c r="BZ69" s="1"/>
      <c r="CA69" s="25">
        <v>136</v>
      </c>
      <c r="CB69" s="25">
        <v>25</v>
      </c>
      <c r="CC69" s="44">
        <v>1.75</v>
      </c>
      <c r="CD69" s="27">
        <v>28</v>
      </c>
      <c r="CE69" s="1">
        <v>187</v>
      </c>
      <c r="CF69" s="1">
        <v>1</v>
      </c>
      <c r="CG69" s="1"/>
      <c r="CH69" s="1"/>
      <c r="CI69" s="1">
        <v>1</v>
      </c>
      <c r="CJ69" s="20">
        <v>1506.8289520000001</v>
      </c>
      <c r="CK69" s="19">
        <f t="shared" ref="CK69:CK116" si="34">LN(CJ69)</f>
        <v>7.3177626898621249</v>
      </c>
      <c r="CL69" s="20">
        <v>1317.448296</v>
      </c>
      <c r="CM69" s="19">
        <f t="shared" si="18"/>
        <v>7.1834520356226799</v>
      </c>
      <c r="CN69" s="22"/>
      <c r="CO69" s="36">
        <v>43370</v>
      </c>
      <c r="CP69" s="36"/>
      <c r="CQ69" s="36"/>
      <c r="CR69" s="36"/>
      <c r="CS69" s="20"/>
      <c r="CT69" s="36">
        <v>44274</v>
      </c>
      <c r="CU69" s="36">
        <v>44265</v>
      </c>
      <c r="CV69" s="1">
        <f t="shared" ref="CV69:CV116" si="35">(CU69-CO69)</f>
        <v>895</v>
      </c>
      <c r="CW69" s="1">
        <v>0</v>
      </c>
      <c r="CX69" s="1"/>
      <c r="CY69" s="1"/>
      <c r="CZ69" s="1">
        <v>0</v>
      </c>
      <c r="DA69" s="1">
        <v>895</v>
      </c>
      <c r="DB69" s="1">
        <v>1</v>
      </c>
      <c r="DC69"/>
      <c r="DD69"/>
      <c r="DE69"/>
      <c r="DF69"/>
      <c r="DG69"/>
      <c r="DH69"/>
      <c r="DI69"/>
      <c r="DJ69"/>
      <c r="DK69"/>
      <c r="DL69"/>
    </row>
    <row r="70" spans="1:116" s="10" customFormat="1" x14ac:dyDescent="0.25">
      <c r="A70" s="2">
        <v>2060</v>
      </c>
      <c r="B70" s="3">
        <v>65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1</v>
      </c>
      <c r="J70" s="3">
        <v>2</v>
      </c>
      <c r="K70" s="3">
        <v>1</v>
      </c>
      <c r="L70" s="3">
        <v>0</v>
      </c>
      <c r="M70" s="3"/>
      <c r="N70" s="3">
        <v>1</v>
      </c>
      <c r="O70" s="3">
        <v>0</v>
      </c>
      <c r="P70" s="3">
        <v>0</v>
      </c>
      <c r="Q70" s="3"/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0</v>
      </c>
      <c r="AH70" s="3">
        <v>26.7</v>
      </c>
      <c r="AI70" s="4">
        <v>2.02</v>
      </c>
      <c r="AJ70" s="3">
        <v>113</v>
      </c>
      <c r="AK70" s="3">
        <v>74</v>
      </c>
      <c r="AL70" s="5">
        <f t="shared" si="19"/>
        <v>87</v>
      </c>
      <c r="AM70" s="3">
        <v>63</v>
      </c>
      <c r="AN70" s="3">
        <v>1</v>
      </c>
      <c r="AO70" s="3">
        <v>3</v>
      </c>
      <c r="AP70" s="3">
        <v>23</v>
      </c>
      <c r="AQ70" s="3">
        <v>8</v>
      </c>
      <c r="AR70" s="3">
        <v>13</v>
      </c>
      <c r="AS70" s="1">
        <f t="shared" si="23"/>
        <v>15</v>
      </c>
      <c r="AT70" s="7">
        <f t="shared" si="24"/>
        <v>5</v>
      </c>
      <c r="AU70" s="3">
        <v>8</v>
      </c>
      <c r="AV70" s="4">
        <v>3.5754000000000001</v>
      </c>
      <c r="AW70" s="3">
        <v>1.77</v>
      </c>
      <c r="AX70" s="19">
        <f t="shared" si="20"/>
        <v>0.34144124168514417</v>
      </c>
      <c r="AY70" s="7">
        <f t="shared" si="25"/>
        <v>1.3984449292386865</v>
      </c>
      <c r="AZ70" s="7">
        <f t="shared" si="26"/>
        <v>225.98870056497174</v>
      </c>
      <c r="BA70" s="7">
        <f t="shared" si="21"/>
        <v>3796.6101694915255</v>
      </c>
      <c r="BB70" s="7">
        <f t="shared" si="27"/>
        <v>56.75238095238096</v>
      </c>
      <c r="BC70" s="7">
        <f t="shared" si="28"/>
        <v>28.095238095238095</v>
      </c>
      <c r="BD70" s="7">
        <f t="shared" si="22"/>
        <v>30.185523809523808</v>
      </c>
      <c r="BE70" s="7">
        <f t="shared" si="29"/>
        <v>3.8209523809523809</v>
      </c>
      <c r="BF70" s="19"/>
      <c r="BG70" s="19">
        <f t="shared" si="30"/>
        <v>0.22906527940929683</v>
      </c>
      <c r="BH70" s="19">
        <f t="shared" si="31"/>
        <v>0.40526934049337132</v>
      </c>
      <c r="BI70" s="19">
        <f t="shared" si="32"/>
        <v>3.7834920634920639</v>
      </c>
      <c r="BJ70" s="19">
        <f t="shared" si="33"/>
        <v>0.375</v>
      </c>
      <c r="BK70" s="19"/>
      <c r="BL70" s="5">
        <v>0</v>
      </c>
      <c r="BM70" s="5"/>
      <c r="BN70" s="5"/>
      <c r="BO70" s="5"/>
      <c r="BP70" s="5"/>
      <c r="BQ70" s="3">
        <v>1</v>
      </c>
      <c r="BR70" s="3">
        <v>0</v>
      </c>
      <c r="BS70" s="3">
        <v>12.5</v>
      </c>
      <c r="BT70" s="3">
        <v>6.3</v>
      </c>
      <c r="BU70" s="3">
        <v>5.9</v>
      </c>
      <c r="BV70" s="3">
        <v>1</v>
      </c>
      <c r="BW70" s="3">
        <v>4.3</v>
      </c>
      <c r="BY70" s="3">
        <v>1</v>
      </c>
      <c r="BZ70" s="3">
        <v>1</v>
      </c>
      <c r="CA70" s="3">
        <v>140</v>
      </c>
      <c r="CB70" s="3">
        <v>17</v>
      </c>
      <c r="CC70" s="4">
        <v>1</v>
      </c>
      <c r="CD70" s="28">
        <v>90</v>
      </c>
      <c r="CE70" s="8"/>
      <c r="CF70" s="8"/>
      <c r="CG70" s="3">
        <v>753</v>
      </c>
      <c r="CH70" s="3">
        <v>1</v>
      </c>
      <c r="CI70" s="3">
        <v>1</v>
      </c>
      <c r="CJ70" s="12">
        <v>1510</v>
      </c>
      <c r="CK70" s="19">
        <f t="shared" si="34"/>
        <v>7.3198649298089702</v>
      </c>
      <c r="CL70" s="5">
        <v>2185.6504443267022</v>
      </c>
      <c r="CM70" s="19">
        <f t="shared" si="18"/>
        <v>7.6896687494206581</v>
      </c>
      <c r="CO70" s="36">
        <v>40584</v>
      </c>
      <c r="CP70" s="36"/>
      <c r="CQ70" s="36"/>
      <c r="CR70" s="36"/>
      <c r="CS70" s="22"/>
      <c r="CT70" s="36">
        <v>44274</v>
      </c>
      <c r="CU70" s="40">
        <v>44251</v>
      </c>
      <c r="CV70" s="3">
        <f t="shared" si="35"/>
        <v>3667</v>
      </c>
      <c r="CW70" s="3">
        <v>0</v>
      </c>
      <c r="CX70" s="3"/>
      <c r="CY70" s="3"/>
      <c r="CZ70" s="3">
        <v>0</v>
      </c>
      <c r="DA70" s="3">
        <v>3667</v>
      </c>
      <c r="DB70" s="1">
        <v>1</v>
      </c>
      <c r="DC70" s="14"/>
      <c r="DD70" s="14"/>
      <c r="DE70" s="14"/>
      <c r="DF70" s="14"/>
    </row>
    <row r="71" spans="1:116" s="10" customFormat="1" x14ac:dyDescent="0.25">
      <c r="A71" s="2">
        <v>2018</v>
      </c>
      <c r="B71" s="3">
        <v>65</v>
      </c>
      <c r="C71" s="3">
        <v>0</v>
      </c>
      <c r="D71" s="3">
        <v>1</v>
      </c>
      <c r="E71" s="3">
        <v>1</v>
      </c>
      <c r="F71" s="3">
        <v>1</v>
      </c>
      <c r="G71" s="3">
        <v>1</v>
      </c>
      <c r="H71" s="1">
        <v>0</v>
      </c>
      <c r="I71" s="3">
        <v>1</v>
      </c>
      <c r="J71" s="3">
        <v>3</v>
      </c>
      <c r="K71" s="3">
        <v>0</v>
      </c>
      <c r="L71" s="3">
        <v>1</v>
      </c>
      <c r="M71" s="3"/>
      <c r="N71" s="3">
        <v>0</v>
      </c>
      <c r="O71" s="3">
        <v>0</v>
      </c>
      <c r="P71" s="3">
        <v>0</v>
      </c>
      <c r="Q71" s="3"/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</v>
      </c>
      <c r="AB71" s="3">
        <v>1</v>
      </c>
      <c r="AC71" s="3">
        <v>1</v>
      </c>
      <c r="AD71" s="3">
        <v>0</v>
      </c>
      <c r="AE71" s="3">
        <v>0</v>
      </c>
      <c r="AF71" s="3">
        <v>0</v>
      </c>
      <c r="AG71" s="3">
        <v>0</v>
      </c>
      <c r="AH71" s="3">
        <v>27.5</v>
      </c>
      <c r="AI71" s="4">
        <v>2</v>
      </c>
      <c r="AJ71" s="3">
        <v>135</v>
      </c>
      <c r="AK71" s="3">
        <v>81</v>
      </c>
      <c r="AL71" s="5">
        <f t="shared" si="19"/>
        <v>99</v>
      </c>
      <c r="AM71" s="3">
        <v>91</v>
      </c>
      <c r="AN71" s="3">
        <v>1</v>
      </c>
      <c r="AO71" s="3">
        <v>10</v>
      </c>
      <c r="AP71" s="3">
        <v>57</v>
      </c>
      <c r="AQ71" s="3">
        <v>30</v>
      </c>
      <c r="AR71" s="3">
        <v>41</v>
      </c>
      <c r="AS71" s="3">
        <f t="shared" si="23"/>
        <v>27</v>
      </c>
      <c r="AT71" s="7">
        <f t="shared" si="24"/>
        <v>2.7</v>
      </c>
      <c r="AU71" s="3">
        <v>31</v>
      </c>
      <c r="AV71" s="4">
        <v>4.2</v>
      </c>
      <c r="AW71" s="3">
        <v>2.1</v>
      </c>
      <c r="AX71" s="19">
        <f t="shared" si="20"/>
        <v>0.46097560975609758</v>
      </c>
      <c r="AY71" s="7">
        <f t="shared" si="25"/>
        <v>2.3809523809523809</v>
      </c>
      <c r="AZ71" s="7">
        <f t="shared" si="26"/>
        <v>380.95238095238096</v>
      </c>
      <c r="BA71" s="7">
        <f t="shared" si="21"/>
        <v>3390.4761904761904</v>
      </c>
      <c r="BB71" s="7">
        <f t="shared" si="27"/>
        <v>46.153846153846153</v>
      </c>
      <c r="BC71" s="7">
        <f t="shared" si="28"/>
        <v>23.076923076923077</v>
      </c>
      <c r="BD71" s="7">
        <f t="shared" si="22"/>
        <v>21.341538461538462</v>
      </c>
      <c r="BE71" s="7">
        <f t="shared" si="29"/>
        <v>9.7292307692307691</v>
      </c>
      <c r="BF71" s="19"/>
      <c r="BG71" s="19">
        <f t="shared" si="30"/>
        <v>0.88833333333333331</v>
      </c>
      <c r="BH71" s="19">
        <f t="shared" si="31"/>
        <v>1.2350000000000001</v>
      </c>
      <c r="BI71" s="19">
        <f t="shared" si="32"/>
        <v>1.7094017094017093</v>
      </c>
      <c r="BJ71" s="19">
        <f t="shared" si="33"/>
        <v>0.32258064516129031</v>
      </c>
      <c r="BK71" s="19"/>
      <c r="BL71" s="5">
        <v>1</v>
      </c>
      <c r="BM71" s="5"/>
      <c r="BN71" s="5"/>
      <c r="BO71" s="5">
        <v>0</v>
      </c>
      <c r="BP71" s="5">
        <v>0</v>
      </c>
      <c r="BQ71" s="3">
        <v>1</v>
      </c>
      <c r="BR71" s="3">
        <v>0</v>
      </c>
      <c r="BS71" s="15">
        <v>15</v>
      </c>
      <c r="BT71" s="3">
        <v>6.3</v>
      </c>
      <c r="BU71" s="3">
        <v>5.5</v>
      </c>
      <c r="BV71" s="3">
        <v>1.1000000000000001</v>
      </c>
      <c r="BW71" s="3"/>
      <c r="BY71" s="3">
        <v>0</v>
      </c>
      <c r="BZ71" s="3">
        <v>1</v>
      </c>
      <c r="CA71" s="3">
        <v>147</v>
      </c>
      <c r="CB71" s="3">
        <v>16</v>
      </c>
      <c r="CC71" s="4">
        <v>1</v>
      </c>
      <c r="CD71" s="28">
        <v>68</v>
      </c>
      <c r="CE71" s="8"/>
      <c r="CF71" s="8"/>
      <c r="CG71" s="3">
        <v>2924</v>
      </c>
      <c r="CH71" s="3">
        <v>1</v>
      </c>
      <c r="CI71" s="3">
        <v>3</v>
      </c>
      <c r="CJ71" s="12">
        <v>1548.6301369863013</v>
      </c>
      <c r="CK71" s="19">
        <f t="shared" si="34"/>
        <v>7.3451260365577244</v>
      </c>
      <c r="CL71" s="5">
        <v>876.09138954460275</v>
      </c>
      <c r="CM71" s="19">
        <f t="shared" si="18"/>
        <v>6.7754704114589748</v>
      </c>
      <c r="CO71" s="36">
        <v>40296</v>
      </c>
      <c r="CP71" s="36"/>
      <c r="CQ71" s="36"/>
      <c r="CR71" s="36"/>
      <c r="CS71" s="20"/>
      <c r="CT71" s="36">
        <v>44272</v>
      </c>
      <c r="CU71" s="36">
        <v>40847</v>
      </c>
      <c r="CV71" s="1">
        <f t="shared" si="35"/>
        <v>551</v>
      </c>
      <c r="CW71" s="3">
        <v>1</v>
      </c>
      <c r="CX71" s="40">
        <v>40847</v>
      </c>
      <c r="CY71" s="20">
        <f>(CX71-CO71)</f>
        <v>551</v>
      </c>
      <c r="CZ71" s="20">
        <v>1</v>
      </c>
      <c r="DA71" s="20">
        <v>551</v>
      </c>
      <c r="DB71" s="1">
        <v>1</v>
      </c>
      <c r="DC71" s="3" t="s">
        <v>141</v>
      </c>
    </row>
    <row r="72" spans="1:116" s="10" customFormat="1" x14ac:dyDescent="0.25">
      <c r="A72" s="2">
        <v>2025</v>
      </c>
      <c r="B72" s="3">
        <v>56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1">
        <v>0</v>
      </c>
      <c r="I72" s="3">
        <v>0</v>
      </c>
      <c r="J72" s="3">
        <v>3</v>
      </c>
      <c r="K72" s="3">
        <v>1</v>
      </c>
      <c r="L72" s="3">
        <v>1</v>
      </c>
      <c r="M72" s="3"/>
      <c r="N72" s="3">
        <v>1</v>
      </c>
      <c r="O72" s="3">
        <v>0</v>
      </c>
      <c r="P72" s="3">
        <v>1</v>
      </c>
      <c r="Q72" s="3"/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16">
        <v>0</v>
      </c>
      <c r="Z72" s="3">
        <v>1</v>
      </c>
      <c r="AA72" s="3">
        <v>0</v>
      </c>
      <c r="AB72" s="3">
        <v>1</v>
      </c>
      <c r="AC72" s="3">
        <v>1</v>
      </c>
      <c r="AD72" s="3">
        <v>1</v>
      </c>
      <c r="AE72" s="3">
        <v>1</v>
      </c>
      <c r="AF72" s="3">
        <v>0</v>
      </c>
      <c r="AG72" s="3">
        <v>0</v>
      </c>
      <c r="AH72" s="3">
        <v>33.5</v>
      </c>
      <c r="AI72" s="4">
        <v>1.85</v>
      </c>
      <c r="AJ72" s="3">
        <v>124</v>
      </c>
      <c r="AK72" s="3">
        <v>77</v>
      </c>
      <c r="AL72" s="5">
        <f t="shared" si="19"/>
        <v>92.666666666666671</v>
      </c>
      <c r="AM72" s="3">
        <v>72</v>
      </c>
      <c r="AN72" s="3">
        <v>1</v>
      </c>
      <c r="AO72" s="3">
        <v>14</v>
      </c>
      <c r="AP72" s="9">
        <v>61</v>
      </c>
      <c r="AQ72" s="9">
        <v>31</v>
      </c>
      <c r="AR72" s="3">
        <v>43</v>
      </c>
      <c r="AS72" s="1">
        <f t="shared" si="23"/>
        <v>30</v>
      </c>
      <c r="AT72" s="7">
        <f t="shared" si="24"/>
        <v>2.1428571428571428</v>
      </c>
      <c r="AU72" s="3">
        <v>38</v>
      </c>
      <c r="AV72" s="4">
        <v>3.1635</v>
      </c>
      <c r="AW72" s="3">
        <v>1.71</v>
      </c>
      <c r="AX72" s="19">
        <f t="shared" si="20"/>
        <v>0.35135254988913528</v>
      </c>
      <c r="AY72" s="7">
        <f t="shared" si="25"/>
        <v>1.5805278963173701</v>
      </c>
      <c r="AZ72" s="7">
        <f t="shared" si="26"/>
        <v>233.91812865497076</v>
      </c>
      <c r="BA72" s="7">
        <f t="shared" si="21"/>
        <v>3680.3118908382071</v>
      </c>
      <c r="BB72" s="7">
        <f t="shared" si="27"/>
        <v>43.9375</v>
      </c>
      <c r="BC72" s="7">
        <f t="shared" si="28"/>
        <v>23.75</v>
      </c>
      <c r="BD72" s="7">
        <f t="shared" si="22"/>
        <v>17.657333333333334</v>
      </c>
      <c r="BE72" s="7">
        <f t="shared" si="29"/>
        <v>9.3669999999999991</v>
      </c>
      <c r="BF72" s="19">
        <v>3.1</v>
      </c>
      <c r="BG72" s="19">
        <f t="shared" si="30"/>
        <v>0.97866287339971547</v>
      </c>
      <c r="BH72" s="19">
        <f t="shared" si="31"/>
        <v>1.3883357041251778</v>
      </c>
      <c r="BI72" s="19">
        <f t="shared" si="32"/>
        <v>1.4645833333333333</v>
      </c>
      <c r="BJ72" s="19">
        <f t="shared" si="33"/>
        <v>0.36842105263157893</v>
      </c>
      <c r="BK72" s="19"/>
      <c r="BL72" s="5">
        <v>1</v>
      </c>
      <c r="BM72" s="5">
        <v>25</v>
      </c>
      <c r="BN72" s="5"/>
      <c r="BO72" s="5">
        <v>1</v>
      </c>
      <c r="BP72" s="5">
        <v>0</v>
      </c>
      <c r="BQ72" s="3">
        <v>1</v>
      </c>
      <c r="BR72" s="9">
        <v>0</v>
      </c>
      <c r="BS72" s="3">
        <v>25</v>
      </c>
      <c r="BT72" s="3">
        <v>7.1</v>
      </c>
      <c r="BU72" s="3">
        <v>6.3</v>
      </c>
      <c r="BV72" s="3">
        <v>1.1000000000000001</v>
      </c>
      <c r="BW72" s="3"/>
      <c r="BY72" s="16">
        <v>1</v>
      </c>
      <c r="BZ72" s="3">
        <v>1</v>
      </c>
      <c r="CA72" s="3">
        <v>133</v>
      </c>
      <c r="CB72" s="3">
        <v>60</v>
      </c>
      <c r="CC72" s="4">
        <v>2.4</v>
      </c>
      <c r="CD72" s="28">
        <v>25</v>
      </c>
      <c r="CE72" s="8"/>
      <c r="CF72" s="8"/>
      <c r="CG72" s="3">
        <v>17859</v>
      </c>
      <c r="CH72" s="3">
        <v>1</v>
      </c>
      <c r="CI72" s="3">
        <v>3</v>
      </c>
      <c r="CJ72" s="12">
        <v>1656.5217391304348</v>
      </c>
      <c r="CK72" s="19">
        <f t="shared" si="34"/>
        <v>7.4124753451856424</v>
      </c>
      <c r="CL72" s="5">
        <v>638.67617881904835</v>
      </c>
      <c r="CM72" s="19">
        <f t="shared" si="18"/>
        <v>6.4593975635185625</v>
      </c>
      <c r="CO72" s="41">
        <v>40345</v>
      </c>
      <c r="CP72" s="41"/>
      <c r="CQ72" s="41"/>
      <c r="CR72" s="41"/>
      <c r="CS72" s="20"/>
      <c r="CT72" s="36">
        <v>44272</v>
      </c>
      <c r="CU72" s="36">
        <v>41727</v>
      </c>
      <c r="CV72" s="1">
        <f t="shared" si="35"/>
        <v>1382</v>
      </c>
      <c r="CW72" s="3">
        <v>1</v>
      </c>
      <c r="CX72" s="40">
        <v>41727</v>
      </c>
      <c r="CY72" s="3">
        <f>(CX72-CO72)</f>
        <v>1382</v>
      </c>
      <c r="CZ72" s="3">
        <v>1</v>
      </c>
      <c r="DA72" s="3">
        <v>1382</v>
      </c>
      <c r="DB72" s="1">
        <v>1</v>
      </c>
      <c r="DC72" s="3" t="s">
        <v>141</v>
      </c>
    </row>
    <row r="73" spans="1:116" s="10" customFormat="1" x14ac:dyDescent="0.25">
      <c r="A73" s="25">
        <v>1073</v>
      </c>
      <c r="B73" s="1">
        <v>82</v>
      </c>
      <c r="C73" s="1">
        <v>0</v>
      </c>
      <c r="D73" s="1">
        <v>1</v>
      </c>
      <c r="E73" s="1">
        <v>1</v>
      </c>
      <c r="F73" s="1">
        <v>1</v>
      </c>
      <c r="G73" s="1">
        <v>0</v>
      </c>
      <c r="H73" s="1">
        <v>1</v>
      </c>
      <c r="I73" s="1">
        <v>1</v>
      </c>
      <c r="J73" s="1">
        <v>3</v>
      </c>
      <c r="K73" s="1">
        <v>1</v>
      </c>
      <c r="L73" s="1">
        <v>0</v>
      </c>
      <c r="M73" s="1">
        <v>1</v>
      </c>
      <c r="N73" s="1">
        <v>1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1</v>
      </c>
      <c r="AB73" s="1">
        <v>1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27.31</v>
      </c>
      <c r="AI73" s="1">
        <v>1.62</v>
      </c>
      <c r="AJ73" s="1">
        <v>109</v>
      </c>
      <c r="AK73" s="1">
        <v>70</v>
      </c>
      <c r="AL73" s="5">
        <f t="shared" si="19"/>
        <v>83</v>
      </c>
      <c r="AM73" s="1">
        <v>63</v>
      </c>
      <c r="AN73" s="1">
        <v>1</v>
      </c>
      <c r="AO73" s="1">
        <v>3</v>
      </c>
      <c r="AP73" s="1">
        <v>24</v>
      </c>
      <c r="AQ73" s="1">
        <v>6</v>
      </c>
      <c r="AR73" s="1">
        <v>15</v>
      </c>
      <c r="AS73" s="1">
        <f t="shared" si="23"/>
        <v>18</v>
      </c>
      <c r="AT73" s="7">
        <f t="shared" si="24"/>
        <v>6</v>
      </c>
      <c r="AU73" s="1">
        <v>6</v>
      </c>
      <c r="AV73" s="19">
        <v>4.2300000000000004</v>
      </c>
      <c r="AW73" s="1">
        <v>2.6</v>
      </c>
      <c r="AX73" s="19">
        <f t="shared" si="20"/>
        <v>0.47849223946784925</v>
      </c>
      <c r="AY73" s="7">
        <f t="shared" si="25"/>
        <v>2.1276595744680851</v>
      </c>
      <c r="AZ73" s="7">
        <f t="shared" si="26"/>
        <v>276.92307692307691</v>
      </c>
      <c r="BA73" s="7">
        <f t="shared" si="21"/>
        <v>2461.5384615384614</v>
      </c>
      <c r="BB73" s="7">
        <f t="shared" si="27"/>
        <v>67.142857142857139</v>
      </c>
      <c r="BC73" s="7">
        <f t="shared" si="28"/>
        <v>41.269841269841272</v>
      </c>
      <c r="BD73" s="7">
        <f t="shared" si="22"/>
        <v>43.217777777777776</v>
      </c>
      <c r="BE73" s="7">
        <f t="shared" si="29"/>
        <v>6.7352380952380955</v>
      </c>
      <c r="BF73" s="19">
        <v>1.8617021276595747</v>
      </c>
      <c r="BG73" s="19">
        <f t="shared" si="30"/>
        <v>0.22340425531914895</v>
      </c>
      <c r="BH73" s="19">
        <f t="shared" si="31"/>
        <v>0.35744680851063831</v>
      </c>
      <c r="BI73" s="19">
        <f t="shared" si="32"/>
        <v>3.7301587301587298</v>
      </c>
      <c r="BJ73" s="19">
        <f t="shared" si="33"/>
        <v>0.5</v>
      </c>
      <c r="BK73" s="19"/>
      <c r="BL73" s="20">
        <v>1</v>
      </c>
      <c r="BM73" s="1">
        <v>15</v>
      </c>
      <c r="BN73" s="20"/>
      <c r="BO73" s="1">
        <v>3</v>
      </c>
      <c r="BP73" s="1">
        <v>0</v>
      </c>
      <c r="BQ73" s="1">
        <v>1</v>
      </c>
      <c r="BR73" s="1">
        <v>0</v>
      </c>
      <c r="BS73" s="1">
        <v>25</v>
      </c>
      <c r="BT73" s="1">
        <v>5.8</v>
      </c>
      <c r="BU73" s="1">
        <v>5.6</v>
      </c>
      <c r="BV73" s="1">
        <v>0.26</v>
      </c>
      <c r="BW73" s="1"/>
      <c r="BX73" s="1">
        <v>72</v>
      </c>
      <c r="BY73" s="1">
        <v>1</v>
      </c>
      <c r="BZ73" s="1">
        <v>1</v>
      </c>
      <c r="CA73" s="25">
        <v>141</v>
      </c>
      <c r="CB73" s="25">
        <v>31</v>
      </c>
      <c r="CC73" s="44">
        <v>1.24</v>
      </c>
      <c r="CD73" s="27">
        <v>40</v>
      </c>
      <c r="CE73" s="1">
        <v>1068</v>
      </c>
      <c r="CF73" s="1">
        <v>1</v>
      </c>
      <c r="CG73" s="1"/>
      <c r="CH73" s="1"/>
      <c r="CI73" s="1">
        <v>3</v>
      </c>
      <c r="CJ73" s="20">
        <v>1659.4474499999999</v>
      </c>
      <c r="CK73" s="19">
        <f t="shared" si="34"/>
        <v>7.4142399644941381</v>
      </c>
      <c r="CL73" s="20">
        <v>753.38475570000003</v>
      </c>
      <c r="CM73" s="19">
        <f t="shared" si="18"/>
        <v>6.6245760610473905</v>
      </c>
      <c r="CN73" s="22"/>
      <c r="CO73" s="36">
        <v>43425</v>
      </c>
      <c r="CP73" s="36"/>
      <c r="CQ73" s="36"/>
      <c r="CR73" s="36"/>
      <c r="CS73" s="20"/>
      <c r="CT73" s="36">
        <v>44217</v>
      </c>
      <c r="CU73" s="37">
        <v>44104</v>
      </c>
      <c r="CV73" s="1">
        <f t="shared" si="35"/>
        <v>679</v>
      </c>
      <c r="CW73" s="1">
        <v>0</v>
      </c>
      <c r="CX73" s="1"/>
      <c r="CY73" s="1"/>
      <c r="CZ73" s="1">
        <v>0</v>
      </c>
      <c r="DA73" s="1">
        <v>679</v>
      </c>
      <c r="DB73" s="1">
        <v>1</v>
      </c>
      <c r="DC73" t="s">
        <v>135</v>
      </c>
      <c r="DD73"/>
      <c r="DE73"/>
      <c r="DF73"/>
      <c r="DG73"/>
      <c r="DH73"/>
      <c r="DI73"/>
      <c r="DJ73"/>
      <c r="DK73"/>
      <c r="DL73"/>
    </row>
    <row r="74" spans="1:116" s="10" customFormat="1" x14ac:dyDescent="0.25">
      <c r="A74" s="2">
        <v>2050</v>
      </c>
      <c r="B74" s="3">
        <v>63</v>
      </c>
      <c r="C74" s="3">
        <v>0</v>
      </c>
      <c r="D74" s="3">
        <v>1</v>
      </c>
      <c r="E74" s="3">
        <v>1</v>
      </c>
      <c r="F74" s="3">
        <v>1</v>
      </c>
      <c r="G74" s="3">
        <v>1</v>
      </c>
      <c r="H74" s="1">
        <v>0</v>
      </c>
      <c r="I74" s="3">
        <v>0</v>
      </c>
      <c r="J74" s="3">
        <v>4</v>
      </c>
      <c r="K74" s="3">
        <v>0</v>
      </c>
      <c r="L74" s="3">
        <v>0</v>
      </c>
      <c r="M74" s="3"/>
      <c r="N74" s="3">
        <v>1</v>
      </c>
      <c r="O74" s="3">
        <v>0</v>
      </c>
      <c r="P74" s="3">
        <v>1</v>
      </c>
      <c r="Q74" s="3"/>
      <c r="R74" s="3">
        <v>1</v>
      </c>
      <c r="S74" s="3">
        <v>1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1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0</v>
      </c>
      <c r="AG74" s="3">
        <v>0</v>
      </c>
      <c r="AH74" s="3">
        <v>22.5</v>
      </c>
      <c r="AI74" s="4">
        <v>1.49</v>
      </c>
      <c r="AJ74" s="3">
        <v>114</v>
      </c>
      <c r="AK74" s="3">
        <v>62</v>
      </c>
      <c r="AL74" s="5">
        <f t="shared" si="19"/>
        <v>79.333333333333329</v>
      </c>
      <c r="AM74" s="3">
        <v>87</v>
      </c>
      <c r="AN74" s="3">
        <v>2</v>
      </c>
      <c r="AO74" s="3">
        <v>1</v>
      </c>
      <c r="AP74" s="3">
        <v>40</v>
      </c>
      <c r="AQ74" s="3">
        <v>16</v>
      </c>
      <c r="AR74" s="3">
        <v>24</v>
      </c>
      <c r="AS74" s="1">
        <f t="shared" si="23"/>
        <v>24</v>
      </c>
      <c r="AT74" s="7">
        <f t="shared" si="24"/>
        <v>24</v>
      </c>
      <c r="AU74" s="3">
        <v>18</v>
      </c>
      <c r="AV74" s="4">
        <v>2.8756999999999997</v>
      </c>
      <c r="AW74" s="3">
        <v>1.93</v>
      </c>
      <c r="AX74" s="19">
        <f t="shared" si="20"/>
        <v>0.33949741315594972</v>
      </c>
      <c r="AY74" s="7">
        <f t="shared" si="25"/>
        <v>2.0864485168828462</v>
      </c>
      <c r="AZ74" s="7">
        <f t="shared" si="26"/>
        <v>248.70466321243524</v>
      </c>
      <c r="BA74" s="7">
        <f t="shared" si="21"/>
        <v>3246.9775474956818</v>
      </c>
      <c r="BB74" s="7">
        <f t="shared" si="27"/>
        <v>33.054022988505743</v>
      </c>
      <c r="BC74" s="7">
        <f t="shared" si="28"/>
        <v>22.183908045977013</v>
      </c>
      <c r="BD74" s="7">
        <f t="shared" si="22"/>
        <v>18.504337164750957</v>
      </c>
      <c r="BE74" s="7">
        <f t="shared" si="29"/>
        <v>6.939126436781609</v>
      </c>
      <c r="BF74" s="19"/>
      <c r="BG74" s="19">
        <f t="shared" si="30"/>
        <v>0.72608408387523049</v>
      </c>
      <c r="BH74" s="19">
        <f t="shared" si="31"/>
        <v>1.2101401397920508</v>
      </c>
      <c r="BI74" s="19">
        <f t="shared" si="32"/>
        <v>1.3772509578544059</v>
      </c>
      <c r="BJ74" s="19">
        <f t="shared" si="33"/>
        <v>5.5555555555555552E-2</v>
      </c>
      <c r="BK74" s="19"/>
      <c r="BL74" s="5">
        <v>0</v>
      </c>
      <c r="BM74" s="5"/>
      <c r="BN74" s="5"/>
      <c r="BO74" s="5"/>
      <c r="BP74" s="5"/>
      <c r="BQ74" s="3">
        <v>1</v>
      </c>
      <c r="BR74" s="3">
        <v>0</v>
      </c>
      <c r="BS74" s="3">
        <v>17.5</v>
      </c>
      <c r="BT74" s="3">
        <v>7.5</v>
      </c>
      <c r="BU74" s="3">
        <v>7.3</v>
      </c>
      <c r="BV74" s="3">
        <v>1.5</v>
      </c>
      <c r="BW74" s="3"/>
      <c r="BY74" s="3">
        <v>1</v>
      </c>
      <c r="BZ74" s="3">
        <v>1</v>
      </c>
      <c r="CA74" s="3">
        <v>128</v>
      </c>
      <c r="CB74" s="3">
        <v>36</v>
      </c>
      <c r="CC74" s="4">
        <v>1.9</v>
      </c>
      <c r="CD74" s="28">
        <v>27</v>
      </c>
      <c r="CE74" s="8"/>
      <c r="CF74" s="8"/>
      <c r="CG74" s="3">
        <v>3770</v>
      </c>
      <c r="CH74" s="3">
        <v>1</v>
      </c>
      <c r="CI74" s="3">
        <v>3</v>
      </c>
      <c r="CJ74" s="12">
        <v>1674.4047619047619</v>
      </c>
      <c r="CK74" s="19">
        <f t="shared" si="34"/>
        <v>7.4232130150746896</v>
      </c>
      <c r="CL74" s="5">
        <v>1031.2854540383419</v>
      </c>
      <c r="CM74" s="19">
        <f t="shared" si="18"/>
        <v>6.9385613167314668</v>
      </c>
      <c r="CO74" s="36">
        <v>40490</v>
      </c>
      <c r="CP74" s="36"/>
      <c r="CQ74" s="36"/>
      <c r="CR74" s="36"/>
      <c r="CS74" s="20"/>
      <c r="CT74" s="36">
        <v>44272</v>
      </c>
      <c r="CU74" s="36">
        <v>40543</v>
      </c>
      <c r="CV74" s="1">
        <f t="shared" si="35"/>
        <v>53</v>
      </c>
      <c r="CW74" s="3">
        <v>1</v>
      </c>
      <c r="CX74" s="40">
        <v>40543</v>
      </c>
      <c r="CY74" s="20">
        <f>(CX74-CO74)</f>
        <v>53</v>
      </c>
      <c r="CZ74" s="20">
        <v>1</v>
      </c>
      <c r="DA74" s="20">
        <v>53</v>
      </c>
      <c r="DB74" s="1">
        <v>1</v>
      </c>
      <c r="DC74" s="3" t="s">
        <v>141</v>
      </c>
    </row>
    <row r="75" spans="1:116" s="10" customFormat="1" x14ac:dyDescent="0.25">
      <c r="A75" s="25">
        <v>1037</v>
      </c>
      <c r="B75" s="1">
        <v>63</v>
      </c>
      <c r="C75" s="1">
        <v>0</v>
      </c>
      <c r="D75" s="1">
        <v>1</v>
      </c>
      <c r="E75" s="1">
        <v>1</v>
      </c>
      <c r="F75" s="1">
        <v>2</v>
      </c>
      <c r="G75" s="1">
        <v>1</v>
      </c>
      <c r="H75" s="1">
        <v>0</v>
      </c>
      <c r="I75" s="1">
        <v>1</v>
      </c>
      <c r="J75" s="1">
        <v>2</v>
      </c>
      <c r="K75" s="1">
        <v>1</v>
      </c>
      <c r="L75" s="1">
        <v>1</v>
      </c>
      <c r="M75" s="1">
        <v>1</v>
      </c>
      <c r="N75" s="1">
        <v>1</v>
      </c>
      <c r="O75" s="1">
        <v>0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48.9</v>
      </c>
      <c r="AI75" s="1">
        <v>2.02</v>
      </c>
      <c r="AJ75" s="1">
        <v>150</v>
      </c>
      <c r="AK75" s="1">
        <v>71</v>
      </c>
      <c r="AL75" s="5">
        <f t="shared" si="19"/>
        <v>97.333333333333329</v>
      </c>
      <c r="AM75" s="1">
        <v>76</v>
      </c>
      <c r="AN75" s="1">
        <v>1</v>
      </c>
      <c r="AO75" s="1">
        <v>14</v>
      </c>
      <c r="AP75" s="1">
        <v>43</v>
      </c>
      <c r="AQ75" s="1">
        <v>20</v>
      </c>
      <c r="AR75" s="1">
        <v>30</v>
      </c>
      <c r="AS75" s="1">
        <f t="shared" si="23"/>
        <v>23</v>
      </c>
      <c r="AT75" s="7">
        <f t="shared" si="24"/>
        <v>1.6428571428571428</v>
      </c>
      <c r="AU75" s="1">
        <v>27</v>
      </c>
      <c r="AV75" s="19">
        <v>5.12</v>
      </c>
      <c r="AW75" s="1">
        <v>2.54</v>
      </c>
      <c r="AX75" s="19">
        <f t="shared" si="20"/>
        <v>0.54817442719881748</v>
      </c>
      <c r="AY75" s="7">
        <f t="shared" si="25"/>
        <v>0.5859375</v>
      </c>
      <c r="AZ75" s="7">
        <f t="shared" si="26"/>
        <v>94.488188976377955</v>
      </c>
      <c r="BA75" s="7">
        <f t="shared" si="21"/>
        <v>2624.6719160104985</v>
      </c>
      <c r="BB75" s="7">
        <f t="shared" si="27"/>
        <v>67.368421052631575</v>
      </c>
      <c r="BC75" s="7">
        <f t="shared" si="28"/>
        <v>33.421052631578945</v>
      </c>
      <c r="BD75" s="7">
        <f t="shared" si="22"/>
        <v>31.968350877192975</v>
      </c>
      <c r="BE75" s="7">
        <f t="shared" si="29"/>
        <v>7.2724210526315778</v>
      </c>
      <c r="BF75" s="19">
        <v>2.1226562499999999</v>
      </c>
      <c r="BG75" s="19">
        <f t="shared" si="30"/>
        <v>0.4453125</v>
      </c>
      <c r="BH75" s="19">
        <f t="shared" si="31"/>
        <v>0.63828125000000002</v>
      </c>
      <c r="BI75" s="19">
        <f t="shared" si="32"/>
        <v>2.9290617848970251</v>
      </c>
      <c r="BJ75" s="19">
        <f t="shared" si="33"/>
        <v>0.51851851851851849</v>
      </c>
      <c r="BK75" s="19"/>
      <c r="BL75" s="20">
        <v>1</v>
      </c>
      <c r="BM75" s="1">
        <v>20</v>
      </c>
      <c r="BN75" s="20"/>
      <c r="BO75" s="1">
        <v>0</v>
      </c>
      <c r="BP75" s="1">
        <v>0</v>
      </c>
      <c r="BQ75" s="1">
        <v>1</v>
      </c>
      <c r="BR75" s="1">
        <v>0</v>
      </c>
      <c r="BS75" s="1">
        <v>60</v>
      </c>
      <c r="BT75" s="1">
        <v>4.8</v>
      </c>
      <c r="BU75" s="1">
        <v>3.1</v>
      </c>
      <c r="BV75" s="1">
        <v>0.38</v>
      </c>
      <c r="BW75" s="1">
        <v>3.6</v>
      </c>
      <c r="BX75" s="1">
        <v>22</v>
      </c>
      <c r="BY75" s="1">
        <v>0</v>
      </c>
      <c r="BZ75" s="1"/>
      <c r="CA75" s="25">
        <v>140</v>
      </c>
      <c r="CB75" s="25">
        <v>14</v>
      </c>
      <c r="CC75" s="44">
        <v>0.93</v>
      </c>
      <c r="CD75" s="27">
        <v>66</v>
      </c>
      <c r="CE75" s="1">
        <v>164</v>
      </c>
      <c r="CF75" s="1">
        <v>1</v>
      </c>
      <c r="CG75" s="1"/>
      <c r="CH75" s="1"/>
      <c r="CI75" s="1">
        <v>1</v>
      </c>
      <c r="CJ75" s="20">
        <v>1676.4175700000001</v>
      </c>
      <c r="CK75" s="19">
        <f t="shared" si="34"/>
        <v>7.4244143967881673</v>
      </c>
      <c r="CL75" s="20">
        <v>1397.1778730000001</v>
      </c>
      <c r="CM75" s="19">
        <f t="shared" si="18"/>
        <v>7.2422096761339292</v>
      </c>
      <c r="CN75" s="22"/>
      <c r="CO75" s="36">
        <v>43250</v>
      </c>
      <c r="CP75" s="36"/>
      <c r="CQ75" s="36"/>
      <c r="CR75" s="36"/>
      <c r="CS75" s="20"/>
      <c r="CT75" s="36">
        <v>44217</v>
      </c>
      <c r="CU75" s="36">
        <v>44133</v>
      </c>
      <c r="CV75" s="1">
        <f t="shared" si="35"/>
        <v>883</v>
      </c>
      <c r="CW75" s="1">
        <v>0</v>
      </c>
      <c r="CX75" s="1"/>
      <c r="CY75" s="1"/>
      <c r="CZ75" s="1">
        <v>0</v>
      </c>
      <c r="DA75" s="1">
        <v>883</v>
      </c>
      <c r="DB75" s="1">
        <v>1</v>
      </c>
      <c r="DC75"/>
      <c r="DD75"/>
      <c r="DE75"/>
      <c r="DF75"/>
      <c r="DG75"/>
      <c r="DH75"/>
      <c r="DI75"/>
      <c r="DJ75"/>
      <c r="DK75"/>
      <c r="DL75"/>
    </row>
    <row r="76" spans="1:116" s="10" customFormat="1" x14ac:dyDescent="0.25">
      <c r="A76" s="2">
        <v>2054</v>
      </c>
      <c r="B76" s="3">
        <v>69</v>
      </c>
      <c r="C76" s="3">
        <v>0</v>
      </c>
      <c r="D76" s="3">
        <v>0</v>
      </c>
      <c r="E76" s="3">
        <v>1</v>
      </c>
      <c r="F76" s="3">
        <v>1</v>
      </c>
      <c r="G76" s="3">
        <v>0</v>
      </c>
      <c r="H76" s="1">
        <v>1</v>
      </c>
      <c r="I76" s="3">
        <v>0</v>
      </c>
      <c r="J76" s="3">
        <v>3</v>
      </c>
      <c r="K76" s="9">
        <v>1</v>
      </c>
      <c r="L76" s="3">
        <v>0</v>
      </c>
      <c r="M76" s="9"/>
      <c r="N76" s="3">
        <v>1</v>
      </c>
      <c r="O76" s="9">
        <v>1</v>
      </c>
      <c r="P76" s="3">
        <v>0</v>
      </c>
      <c r="Q76" s="3"/>
      <c r="R76" s="3">
        <v>1</v>
      </c>
      <c r="S76" s="3">
        <v>0</v>
      </c>
      <c r="T76" s="3">
        <v>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1</v>
      </c>
      <c r="AA76" s="3">
        <v>1</v>
      </c>
      <c r="AB76" s="3">
        <v>1</v>
      </c>
      <c r="AC76" s="3">
        <v>0</v>
      </c>
      <c r="AD76" s="3">
        <v>0</v>
      </c>
      <c r="AE76" s="3">
        <v>1</v>
      </c>
      <c r="AF76" s="3">
        <v>0</v>
      </c>
      <c r="AG76" s="3">
        <v>0</v>
      </c>
      <c r="AH76" s="3">
        <v>26.5</v>
      </c>
      <c r="AI76" s="4">
        <v>1.8</v>
      </c>
      <c r="AJ76" s="3">
        <v>119</v>
      </c>
      <c r="AK76" s="3">
        <v>71</v>
      </c>
      <c r="AL76" s="5">
        <f t="shared" si="19"/>
        <v>87</v>
      </c>
      <c r="AM76" s="3">
        <v>71</v>
      </c>
      <c r="AN76" s="3">
        <v>1</v>
      </c>
      <c r="AO76" s="3">
        <v>9</v>
      </c>
      <c r="AP76" s="3">
        <v>79</v>
      </c>
      <c r="AQ76" s="3">
        <v>26</v>
      </c>
      <c r="AR76" s="3">
        <v>45</v>
      </c>
      <c r="AS76" s="1">
        <f t="shared" si="23"/>
        <v>53</v>
      </c>
      <c r="AT76" s="7">
        <f t="shared" si="24"/>
        <v>5.8888888888888893</v>
      </c>
      <c r="AU76" s="3">
        <v>18</v>
      </c>
      <c r="AV76" s="4">
        <v>4.2300000000000004</v>
      </c>
      <c r="AW76" s="3">
        <v>2.35</v>
      </c>
      <c r="AX76" s="19">
        <f t="shared" si="20"/>
        <v>0.45332594235033263</v>
      </c>
      <c r="AY76" s="7">
        <f t="shared" si="25"/>
        <v>6.3829787234042543</v>
      </c>
      <c r="AZ76" s="7">
        <f t="shared" si="26"/>
        <v>919.14893617021278</v>
      </c>
      <c r="BA76" s="7">
        <f t="shared" si="21"/>
        <v>2655.3191489361702</v>
      </c>
      <c r="BB76" s="7">
        <f t="shared" si="27"/>
        <v>59.577464788732399</v>
      </c>
      <c r="BC76" s="7">
        <f t="shared" si="28"/>
        <v>33.098591549295776</v>
      </c>
      <c r="BD76" s="7">
        <f t="shared" si="22"/>
        <v>31.059718309859157</v>
      </c>
      <c r="BE76" s="7">
        <f t="shared" si="29"/>
        <v>16.205070422535208</v>
      </c>
      <c r="BF76" s="19"/>
      <c r="BG76" s="19">
        <f t="shared" si="30"/>
        <v>0.75531914893617014</v>
      </c>
      <c r="BH76" s="19">
        <f t="shared" si="31"/>
        <v>1.3260047281323877</v>
      </c>
      <c r="BI76" s="19">
        <f t="shared" si="32"/>
        <v>1.124103109221366</v>
      </c>
      <c r="BJ76" s="19">
        <f t="shared" si="33"/>
        <v>0.5</v>
      </c>
      <c r="BK76" s="19"/>
      <c r="BL76" s="5">
        <v>0</v>
      </c>
      <c r="BM76" s="5"/>
      <c r="BN76" s="5"/>
      <c r="BO76" s="5"/>
      <c r="BP76" s="5"/>
      <c r="BQ76" s="3">
        <v>1</v>
      </c>
      <c r="BR76" s="3">
        <v>0</v>
      </c>
      <c r="BS76" s="3">
        <v>22.5</v>
      </c>
      <c r="BT76" s="3">
        <v>5.8</v>
      </c>
      <c r="BU76" s="3">
        <v>4.8</v>
      </c>
      <c r="BV76" s="3">
        <v>1</v>
      </c>
      <c r="BW76" s="3"/>
      <c r="BY76" s="3">
        <v>1</v>
      </c>
      <c r="BZ76" s="3">
        <v>1</v>
      </c>
      <c r="CA76" s="3">
        <v>139</v>
      </c>
      <c r="CB76" s="3">
        <v>30</v>
      </c>
      <c r="CC76" s="4">
        <v>1.3</v>
      </c>
      <c r="CD76" s="28">
        <v>55</v>
      </c>
      <c r="CE76" s="8"/>
      <c r="CF76" s="8"/>
      <c r="CG76" s="3">
        <v>3667</v>
      </c>
      <c r="CH76" s="3">
        <v>1</v>
      </c>
      <c r="CI76" s="3">
        <v>3</v>
      </c>
      <c r="CJ76" s="12">
        <v>1696.4705882352941</v>
      </c>
      <c r="CK76" s="19">
        <f t="shared" si="34"/>
        <v>7.436305247342669</v>
      </c>
      <c r="CL76" s="5">
        <v>2170.7995250837321</v>
      </c>
      <c r="CM76" s="19">
        <f t="shared" si="18"/>
        <v>7.6828508234144568</v>
      </c>
      <c r="CO76" s="36">
        <v>40511</v>
      </c>
      <c r="CP76" s="36"/>
      <c r="CQ76" s="36"/>
      <c r="CR76" s="36"/>
      <c r="CS76" s="20"/>
      <c r="CT76" s="36">
        <v>44274</v>
      </c>
      <c r="CU76" s="36">
        <v>41039</v>
      </c>
      <c r="CV76" s="1">
        <f t="shared" si="35"/>
        <v>528</v>
      </c>
      <c r="CW76" s="3">
        <v>1</v>
      </c>
      <c r="CX76" s="40">
        <v>41039</v>
      </c>
      <c r="CY76" s="3">
        <f>(CX76-CO76)</f>
        <v>528</v>
      </c>
      <c r="CZ76" s="3">
        <v>1</v>
      </c>
      <c r="DA76" s="3">
        <v>528</v>
      </c>
      <c r="DB76" s="1">
        <v>1</v>
      </c>
      <c r="DC76" s="3" t="s">
        <v>141</v>
      </c>
    </row>
    <row r="77" spans="1:116" s="10" customFormat="1" x14ac:dyDescent="0.25">
      <c r="A77" s="2">
        <v>2020</v>
      </c>
      <c r="B77" s="3">
        <v>38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4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0</v>
      </c>
      <c r="Q77" s="3"/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16">
        <v>1</v>
      </c>
      <c r="Z77" s="3">
        <v>1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27.5</v>
      </c>
      <c r="AI77" s="4">
        <v>2.0499999999999998</v>
      </c>
      <c r="AJ77" s="3">
        <v>98</v>
      </c>
      <c r="AK77" s="3">
        <v>58</v>
      </c>
      <c r="AL77" s="5">
        <f t="shared" si="19"/>
        <v>71.333333333333329</v>
      </c>
      <c r="AM77" s="3">
        <v>90</v>
      </c>
      <c r="AN77" s="3">
        <v>1</v>
      </c>
      <c r="AO77" s="3">
        <v>16</v>
      </c>
      <c r="AP77" s="3">
        <v>46</v>
      </c>
      <c r="AQ77" s="3">
        <v>28</v>
      </c>
      <c r="AR77" s="3">
        <v>34</v>
      </c>
      <c r="AS77" s="3">
        <f t="shared" si="23"/>
        <v>18</v>
      </c>
      <c r="AT77" s="7">
        <f t="shared" si="24"/>
        <v>1.125</v>
      </c>
      <c r="AU77" s="3">
        <v>29</v>
      </c>
      <c r="AV77" s="4">
        <v>3.5669999999999997</v>
      </c>
      <c r="AW77" s="3">
        <v>1.74</v>
      </c>
      <c r="AX77" s="19">
        <f t="shared" si="20"/>
        <v>0.27521064301552106</v>
      </c>
      <c r="AY77" s="7">
        <f t="shared" si="25"/>
        <v>1.4017381553125876</v>
      </c>
      <c r="AZ77" s="7">
        <f t="shared" si="26"/>
        <v>229.88505747126436</v>
      </c>
      <c r="BA77" s="7">
        <f t="shared" si="21"/>
        <v>2544.0613026819919</v>
      </c>
      <c r="BB77" s="7">
        <f t="shared" si="27"/>
        <v>39.633333333333333</v>
      </c>
      <c r="BC77" s="7">
        <f t="shared" si="28"/>
        <v>19.333333333333332</v>
      </c>
      <c r="BD77" s="7">
        <f t="shared" si="22"/>
        <v>11.130844444444442</v>
      </c>
      <c r="BE77" s="7">
        <f t="shared" si="29"/>
        <v>4.7328000000000001</v>
      </c>
      <c r="BF77" s="19"/>
      <c r="BG77" s="19">
        <f t="shared" si="30"/>
        <v>0.85786375105130364</v>
      </c>
      <c r="BH77" s="19">
        <f t="shared" si="31"/>
        <v>1.1606391925988226</v>
      </c>
      <c r="BI77" s="19">
        <f t="shared" si="32"/>
        <v>2.2018518518518517</v>
      </c>
      <c r="BJ77" s="19">
        <f t="shared" si="33"/>
        <v>0.55172413793103448</v>
      </c>
      <c r="BK77" s="19"/>
      <c r="BL77" s="12">
        <v>0</v>
      </c>
      <c r="BM77" s="12"/>
      <c r="BN77" s="5"/>
      <c r="BO77" s="12"/>
      <c r="BP77" s="12"/>
      <c r="BQ77" s="3">
        <v>1</v>
      </c>
      <c r="BR77" s="9">
        <v>0</v>
      </c>
      <c r="BS77" s="3">
        <v>17.5</v>
      </c>
      <c r="BT77" s="3">
        <v>6.2</v>
      </c>
      <c r="BU77" s="3">
        <v>5.9</v>
      </c>
      <c r="BV77" s="3">
        <v>0.92</v>
      </c>
      <c r="BW77" s="16">
        <v>4.5999999999999996</v>
      </c>
      <c r="BY77" s="16">
        <v>1</v>
      </c>
      <c r="BZ77" s="3">
        <v>0</v>
      </c>
      <c r="CA77" s="3">
        <v>135</v>
      </c>
      <c r="CB77" s="3">
        <v>25</v>
      </c>
      <c r="CC77" s="4">
        <v>1</v>
      </c>
      <c r="CD77" s="28">
        <v>87</v>
      </c>
      <c r="CE77" s="8"/>
      <c r="CF77" s="8"/>
      <c r="CG77" s="3">
        <v>166</v>
      </c>
      <c r="CH77" s="3">
        <v>0</v>
      </c>
      <c r="CI77" s="3">
        <v>1</v>
      </c>
      <c r="CJ77" s="12">
        <v>1719.0789473684208</v>
      </c>
      <c r="CK77" s="19">
        <f t="shared" si="34"/>
        <v>7.4495439306624274</v>
      </c>
      <c r="CL77" s="5">
        <v>1318.5283583206808</v>
      </c>
      <c r="CM77" s="19">
        <f t="shared" si="18"/>
        <v>7.1842715135792492</v>
      </c>
      <c r="CO77" s="36">
        <v>40301</v>
      </c>
      <c r="CP77" s="36"/>
      <c r="CQ77" s="36"/>
      <c r="CR77" s="36"/>
      <c r="CS77" s="20"/>
      <c r="CT77" s="36">
        <v>44272</v>
      </c>
      <c r="CU77" s="36">
        <v>41094</v>
      </c>
      <c r="CV77" s="1">
        <f t="shared" si="35"/>
        <v>793</v>
      </c>
      <c r="CW77" s="3">
        <v>1</v>
      </c>
      <c r="CX77" s="40">
        <v>41094</v>
      </c>
      <c r="CY77" s="20">
        <f>(CX77-CO77)</f>
        <v>793</v>
      </c>
      <c r="CZ77" s="20">
        <v>1</v>
      </c>
      <c r="DA77" s="20">
        <v>793</v>
      </c>
      <c r="DB77" s="1">
        <v>1</v>
      </c>
      <c r="DC77" s="3" t="s">
        <v>143</v>
      </c>
    </row>
    <row r="78" spans="1:116" s="10" customFormat="1" x14ac:dyDescent="0.25">
      <c r="A78" s="2">
        <v>2059</v>
      </c>
      <c r="B78" s="3">
        <v>76</v>
      </c>
      <c r="C78" s="3">
        <v>0</v>
      </c>
      <c r="D78" s="3">
        <v>0</v>
      </c>
      <c r="E78" s="3">
        <v>1</v>
      </c>
      <c r="F78" s="3">
        <v>2</v>
      </c>
      <c r="G78" s="3">
        <v>0</v>
      </c>
      <c r="H78" s="1">
        <v>1</v>
      </c>
      <c r="I78" s="3">
        <v>0</v>
      </c>
      <c r="J78" s="3">
        <v>4</v>
      </c>
      <c r="K78" s="3">
        <v>1</v>
      </c>
      <c r="L78" s="3">
        <v>1</v>
      </c>
      <c r="M78" s="3"/>
      <c r="N78" s="3">
        <v>1</v>
      </c>
      <c r="O78" s="3">
        <v>0</v>
      </c>
      <c r="P78" s="3">
        <v>1</v>
      </c>
      <c r="Q78" s="3">
        <v>1</v>
      </c>
      <c r="R78" s="3">
        <v>0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1</v>
      </c>
      <c r="AA78" s="3">
        <v>1</v>
      </c>
      <c r="AB78" s="3">
        <v>0</v>
      </c>
      <c r="AC78" s="3">
        <v>0</v>
      </c>
      <c r="AD78" s="3">
        <v>0</v>
      </c>
      <c r="AE78" s="3">
        <v>1</v>
      </c>
      <c r="AF78" s="3">
        <v>0</v>
      </c>
      <c r="AG78" s="3">
        <v>0</v>
      </c>
      <c r="AH78" s="3">
        <v>40.700000000000003</v>
      </c>
      <c r="AI78" s="4">
        <v>2.44</v>
      </c>
      <c r="AJ78" s="3">
        <v>119</v>
      </c>
      <c r="AK78" s="3">
        <v>54</v>
      </c>
      <c r="AL78" s="5">
        <f t="shared" si="19"/>
        <v>75.666666666666671</v>
      </c>
      <c r="AM78" s="3">
        <v>64</v>
      </c>
      <c r="AN78" s="3">
        <v>3</v>
      </c>
      <c r="AO78" s="3">
        <v>14</v>
      </c>
      <c r="AP78" s="3">
        <v>44</v>
      </c>
      <c r="AQ78" s="3">
        <v>30</v>
      </c>
      <c r="AR78" s="3">
        <v>35</v>
      </c>
      <c r="AS78" s="1">
        <f t="shared" si="23"/>
        <v>14</v>
      </c>
      <c r="AT78" s="7">
        <f t="shared" si="24"/>
        <v>1</v>
      </c>
      <c r="AU78" s="3">
        <v>22</v>
      </c>
      <c r="AV78" s="4">
        <v>4.8311999999999999</v>
      </c>
      <c r="AW78" s="3">
        <v>1.98</v>
      </c>
      <c r="AX78" s="19">
        <f t="shared" si="20"/>
        <v>0.33219512195121959</v>
      </c>
      <c r="AY78" s="7">
        <f t="shared" si="25"/>
        <v>2.6908428547772809</v>
      </c>
      <c r="AZ78" s="7">
        <f t="shared" si="26"/>
        <v>525.25252525252529</v>
      </c>
      <c r="BA78" s="7">
        <f t="shared" si="21"/>
        <v>2491.5824915824919</v>
      </c>
      <c r="BB78" s="7">
        <f t="shared" si="27"/>
        <v>75.487499999999997</v>
      </c>
      <c r="BC78" s="7">
        <f t="shared" si="28"/>
        <v>30.9375</v>
      </c>
      <c r="BD78" s="7">
        <f t="shared" si="22"/>
        <v>22.580250000000003</v>
      </c>
      <c r="BE78" s="7">
        <f t="shared" si="29"/>
        <v>8.8357499999999991</v>
      </c>
      <c r="BF78" s="19"/>
      <c r="BG78" s="19">
        <f t="shared" si="30"/>
        <v>0.46365292266931613</v>
      </c>
      <c r="BH78" s="19">
        <f t="shared" si="31"/>
        <v>0.58287795992714031</v>
      </c>
      <c r="BI78" s="19">
        <f t="shared" si="32"/>
        <v>5.3919642857142858</v>
      </c>
      <c r="BJ78" s="19">
        <f t="shared" si="33"/>
        <v>0.63636363636363635</v>
      </c>
      <c r="BK78" s="19"/>
      <c r="BL78" s="5">
        <v>0</v>
      </c>
      <c r="BM78" s="5"/>
      <c r="BN78" s="5"/>
      <c r="BO78" s="5"/>
      <c r="BP78" s="5"/>
      <c r="BQ78" s="3">
        <v>1</v>
      </c>
      <c r="BR78" s="3">
        <v>0</v>
      </c>
      <c r="BS78" s="3">
        <v>67.5</v>
      </c>
      <c r="BT78" s="3">
        <v>4.4000000000000004</v>
      </c>
      <c r="BU78" s="3">
        <v>2.6</v>
      </c>
      <c r="BV78" s="3">
        <v>1.2</v>
      </c>
      <c r="BW78" s="3">
        <v>5.6</v>
      </c>
      <c r="BY78" s="3">
        <v>1</v>
      </c>
      <c r="BZ78" s="3">
        <v>0</v>
      </c>
      <c r="CA78" s="3">
        <v>134</v>
      </c>
      <c r="CB78" s="3">
        <v>85</v>
      </c>
      <c r="CC78" s="4">
        <v>1.6</v>
      </c>
      <c r="CD78" s="28">
        <v>42</v>
      </c>
      <c r="CE78" s="8"/>
      <c r="CF78" s="8"/>
      <c r="CG78" s="3">
        <v>1041</v>
      </c>
      <c r="CH78" s="3">
        <v>1</v>
      </c>
      <c r="CI78" s="3">
        <v>2</v>
      </c>
      <c r="CJ78" s="12">
        <v>1748.9795918367345</v>
      </c>
      <c r="CK78" s="19">
        <f t="shared" si="34"/>
        <v>7.466787806475244</v>
      </c>
      <c r="CL78" s="5">
        <v>1179.6479512122871</v>
      </c>
      <c r="CM78" s="19">
        <f t="shared" si="18"/>
        <v>7.0729713265152947</v>
      </c>
      <c r="CO78" s="36">
        <v>40563</v>
      </c>
      <c r="CP78" s="36"/>
      <c r="CQ78" s="36"/>
      <c r="CR78" s="36"/>
      <c r="CS78" s="20"/>
      <c r="CT78" s="36">
        <v>44274</v>
      </c>
      <c r="CU78" s="40">
        <v>40609</v>
      </c>
      <c r="CV78" s="1">
        <f t="shared" si="35"/>
        <v>46</v>
      </c>
      <c r="CW78" s="3">
        <v>1</v>
      </c>
      <c r="CX78" s="40">
        <v>40609</v>
      </c>
      <c r="CY78" s="3">
        <f>(CX78-CO78)</f>
        <v>46</v>
      </c>
      <c r="CZ78" s="3">
        <v>1</v>
      </c>
      <c r="DA78" s="3">
        <v>46</v>
      </c>
      <c r="DB78" s="1">
        <v>1</v>
      </c>
      <c r="DC78" s="3"/>
    </row>
    <row r="79" spans="1:116" s="10" customFormat="1" x14ac:dyDescent="0.25">
      <c r="A79" s="2">
        <v>2028</v>
      </c>
      <c r="B79" s="3">
        <v>69</v>
      </c>
      <c r="C79" s="3">
        <v>0</v>
      </c>
      <c r="D79" s="3">
        <v>0</v>
      </c>
      <c r="E79" s="3">
        <v>1</v>
      </c>
      <c r="F79" s="3">
        <v>1</v>
      </c>
      <c r="G79" s="3">
        <v>0</v>
      </c>
      <c r="H79" s="1">
        <v>1</v>
      </c>
      <c r="I79" s="3">
        <v>0</v>
      </c>
      <c r="J79" s="3">
        <v>2</v>
      </c>
      <c r="K79" s="3">
        <v>1</v>
      </c>
      <c r="L79" s="3">
        <v>0</v>
      </c>
      <c r="M79" s="3"/>
      <c r="N79" s="3">
        <v>1</v>
      </c>
      <c r="O79" s="3">
        <v>0</v>
      </c>
      <c r="P79" s="3">
        <v>0</v>
      </c>
      <c r="Q79" s="3"/>
      <c r="R79" s="3">
        <v>1</v>
      </c>
      <c r="S79" s="3">
        <v>0</v>
      </c>
      <c r="T79" s="3">
        <v>1</v>
      </c>
      <c r="U79" s="3">
        <v>0</v>
      </c>
      <c r="V79" s="3">
        <v>0</v>
      </c>
      <c r="W79" s="3">
        <v>0</v>
      </c>
      <c r="X79" s="3">
        <v>0</v>
      </c>
      <c r="Y79" s="16">
        <v>1</v>
      </c>
      <c r="Z79" s="3">
        <v>1</v>
      </c>
      <c r="AA79" s="3">
        <v>1</v>
      </c>
      <c r="AB79" s="3">
        <v>1</v>
      </c>
      <c r="AC79" s="3">
        <v>1</v>
      </c>
      <c r="AD79" s="3">
        <v>0</v>
      </c>
      <c r="AE79" s="3">
        <v>1</v>
      </c>
      <c r="AF79" s="3">
        <v>0</v>
      </c>
      <c r="AG79" s="3">
        <v>2</v>
      </c>
      <c r="AH79" s="3">
        <v>26</v>
      </c>
      <c r="AI79" s="4">
        <v>1.86</v>
      </c>
      <c r="AJ79" s="3">
        <v>96</v>
      </c>
      <c r="AK79" s="3">
        <v>59</v>
      </c>
      <c r="AL79" s="5">
        <f t="shared" si="19"/>
        <v>71.333333333333329</v>
      </c>
      <c r="AM79" s="3">
        <v>55</v>
      </c>
      <c r="AN79" s="3">
        <v>1</v>
      </c>
      <c r="AO79" s="3">
        <v>10</v>
      </c>
      <c r="AP79" s="3">
        <v>65</v>
      </c>
      <c r="AQ79" s="3">
        <v>24</v>
      </c>
      <c r="AR79" s="3">
        <v>37</v>
      </c>
      <c r="AS79" s="1">
        <f t="shared" si="23"/>
        <v>41</v>
      </c>
      <c r="AT79" s="7">
        <f t="shared" si="24"/>
        <v>4.0999999999999996</v>
      </c>
      <c r="AU79" s="3">
        <v>27</v>
      </c>
      <c r="AV79" s="4">
        <v>3.5339999999999998</v>
      </c>
      <c r="AW79" s="3">
        <v>1.9</v>
      </c>
      <c r="AX79" s="19">
        <f t="shared" si="20"/>
        <v>0.30051736881005175</v>
      </c>
      <c r="AY79" s="7">
        <f t="shared" si="25"/>
        <v>2.8296547821165818</v>
      </c>
      <c r="AZ79" s="7">
        <f t="shared" si="26"/>
        <v>421.0526315789474</v>
      </c>
      <c r="BA79" s="7">
        <f t="shared" si="21"/>
        <v>2582.4561403508769</v>
      </c>
      <c r="BB79" s="7">
        <f t="shared" si="27"/>
        <v>64.25454545454545</v>
      </c>
      <c r="BC79" s="7">
        <f t="shared" si="28"/>
        <v>34.545454545454547</v>
      </c>
      <c r="BD79" s="7">
        <f t="shared" si="22"/>
        <v>20.828606060606059</v>
      </c>
      <c r="BE79" s="7">
        <f t="shared" si="29"/>
        <v>12.685090909090908</v>
      </c>
      <c r="BF79" s="19"/>
      <c r="BG79" s="19">
        <f t="shared" si="30"/>
        <v>0.57583474816072444</v>
      </c>
      <c r="BH79" s="19">
        <f t="shared" si="31"/>
        <v>1.0116015846066782</v>
      </c>
      <c r="BI79" s="19">
        <f t="shared" si="32"/>
        <v>1.5671840354767184</v>
      </c>
      <c r="BJ79" s="19">
        <f t="shared" si="33"/>
        <v>0.37037037037037035</v>
      </c>
      <c r="BK79" s="19"/>
      <c r="BL79" s="5">
        <v>0</v>
      </c>
      <c r="BM79" s="5"/>
      <c r="BN79" s="5"/>
      <c r="BO79" s="5"/>
      <c r="BP79" s="5"/>
      <c r="BQ79" s="3">
        <v>1</v>
      </c>
      <c r="BR79" s="9">
        <v>0</v>
      </c>
      <c r="BS79" s="3">
        <v>35</v>
      </c>
      <c r="BT79" s="3">
        <v>5.8</v>
      </c>
      <c r="BU79" s="3">
        <v>4.8</v>
      </c>
      <c r="BV79" s="3">
        <v>1.1000000000000001</v>
      </c>
      <c r="BW79" s="3">
        <v>4.5999999999999996</v>
      </c>
      <c r="BY79" s="3">
        <v>1</v>
      </c>
      <c r="BZ79" s="3">
        <v>1</v>
      </c>
      <c r="CA79" s="3">
        <v>143</v>
      </c>
      <c r="CB79" s="3">
        <v>15</v>
      </c>
      <c r="CC79" s="4">
        <v>1.3</v>
      </c>
      <c r="CD79" s="28">
        <v>69</v>
      </c>
      <c r="CE79" s="8"/>
      <c r="CF79" s="8"/>
      <c r="CG79" s="3">
        <v>6396</v>
      </c>
      <c r="CH79" s="3">
        <v>1</v>
      </c>
      <c r="CI79" s="3">
        <v>3</v>
      </c>
      <c r="CJ79" s="12">
        <v>1752.4691358024691</v>
      </c>
      <c r="CK79" s="19">
        <f t="shared" si="34"/>
        <v>7.468781007228678</v>
      </c>
      <c r="CL79" s="5">
        <v>1922.5382525973459</v>
      </c>
      <c r="CM79" s="19">
        <f t="shared" si="18"/>
        <v>7.561401598501666</v>
      </c>
      <c r="CO79" s="41">
        <v>40371</v>
      </c>
      <c r="CP79" s="41"/>
      <c r="CQ79" s="41"/>
      <c r="CR79" s="41"/>
      <c r="CS79" s="20"/>
      <c r="CT79" s="36">
        <v>44272</v>
      </c>
      <c r="CU79" s="36">
        <v>44270</v>
      </c>
      <c r="CV79" s="1">
        <f t="shared" si="35"/>
        <v>3899</v>
      </c>
      <c r="CW79" s="3">
        <v>0</v>
      </c>
      <c r="CX79" s="3"/>
      <c r="CY79" s="3"/>
      <c r="CZ79" s="3">
        <v>0</v>
      </c>
      <c r="DA79" s="3">
        <v>3899</v>
      </c>
      <c r="DB79" s="1">
        <v>1</v>
      </c>
      <c r="DC79" s="3"/>
    </row>
    <row r="80" spans="1:116" s="10" customFormat="1" x14ac:dyDescent="0.25">
      <c r="A80" s="2">
        <v>2042</v>
      </c>
      <c r="B80" s="3">
        <v>76</v>
      </c>
      <c r="C80" s="3">
        <v>0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2</v>
      </c>
      <c r="K80" s="3">
        <v>0</v>
      </c>
      <c r="L80" s="3">
        <v>0</v>
      </c>
      <c r="M80" s="3"/>
      <c r="N80" s="3">
        <v>1</v>
      </c>
      <c r="O80" s="3">
        <v>1</v>
      </c>
      <c r="P80" s="3">
        <v>1</v>
      </c>
      <c r="Q80" s="3">
        <v>1</v>
      </c>
      <c r="R80" s="3">
        <v>1</v>
      </c>
      <c r="S80" s="3">
        <v>1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1</v>
      </c>
      <c r="AB80" s="3">
        <v>1</v>
      </c>
      <c r="AC80" s="3">
        <v>1</v>
      </c>
      <c r="AD80" s="3">
        <v>0</v>
      </c>
      <c r="AE80" s="3">
        <v>1</v>
      </c>
      <c r="AF80" s="3">
        <v>0</v>
      </c>
      <c r="AG80" s="3">
        <v>1</v>
      </c>
      <c r="AH80" s="3">
        <v>24.5</v>
      </c>
      <c r="AI80" s="4">
        <v>1.95</v>
      </c>
      <c r="AJ80" s="3">
        <v>90</v>
      </c>
      <c r="AK80" s="3">
        <v>64</v>
      </c>
      <c r="AL80" s="5">
        <f t="shared" si="19"/>
        <v>72.666666666666671</v>
      </c>
      <c r="AM80" s="3">
        <v>69</v>
      </c>
      <c r="AN80" s="3">
        <v>2</v>
      </c>
      <c r="AO80" s="3">
        <v>22</v>
      </c>
      <c r="AP80" s="3">
        <v>37</v>
      </c>
      <c r="AQ80" s="3">
        <v>24</v>
      </c>
      <c r="AR80" s="3">
        <v>28</v>
      </c>
      <c r="AS80" s="1">
        <f t="shared" si="23"/>
        <v>13</v>
      </c>
      <c r="AT80" s="7">
        <f t="shared" si="24"/>
        <v>0.59090909090909094</v>
      </c>
      <c r="AU80" s="3">
        <v>21</v>
      </c>
      <c r="AV80" s="4">
        <v>4.3094999999999999</v>
      </c>
      <c r="AW80" s="3">
        <v>2.21</v>
      </c>
      <c r="AX80" s="19">
        <f t="shared" si="20"/>
        <v>0.35608277900960827</v>
      </c>
      <c r="AY80" s="7">
        <f t="shared" si="25"/>
        <v>1.6243183663998144</v>
      </c>
      <c r="AZ80" s="7">
        <f t="shared" si="26"/>
        <v>253.39366515837105</v>
      </c>
      <c r="BA80" s="7">
        <f t="shared" si="21"/>
        <v>1834.087481146305</v>
      </c>
      <c r="BB80" s="7">
        <f t="shared" si="27"/>
        <v>62.45652173913043</v>
      </c>
      <c r="BC80" s="7">
        <f t="shared" si="28"/>
        <v>32.028985507246375</v>
      </c>
      <c r="BD80" s="7">
        <f t="shared" si="22"/>
        <v>22.505700483091786</v>
      </c>
      <c r="BE80" s="7">
        <f t="shared" si="29"/>
        <v>2.613565217391304</v>
      </c>
      <c r="BF80" s="19"/>
      <c r="BG80" s="19">
        <f t="shared" si="30"/>
        <v>0.44831186912634879</v>
      </c>
      <c r="BH80" s="19">
        <f t="shared" si="31"/>
        <v>0.59241211277410377</v>
      </c>
      <c r="BI80" s="19">
        <f t="shared" si="32"/>
        <v>4.8043478260869561</v>
      </c>
      <c r="BJ80" s="19">
        <f t="shared" si="33"/>
        <v>1.0476190476190477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22.5</v>
      </c>
      <c r="BT80" s="3">
        <v>5.2</v>
      </c>
      <c r="BU80" s="3">
        <v>4.7</v>
      </c>
      <c r="BV80" s="3">
        <v>0.99</v>
      </c>
      <c r="BW80" s="3">
        <v>4.8</v>
      </c>
      <c r="BY80" s="3">
        <v>1</v>
      </c>
      <c r="BZ80" s="3">
        <v>0</v>
      </c>
      <c r="CA80" s="3">
        <v>139</v>
      </c>
      <c r="CB80" s="3">
        <v>90</v>
      </c>
      <c r="CC80" s="4">
        <v>3</v>
      </c>
      <c r="CD80" s="28">
        <v>20</v>
      </c>
      <c r="CE80" s="8"/>
      <c r="CF80" s="8"/>
      <c r="CG80" s="3">
        <v>6106</v>
      </c>
      <c r="CH80" s="3">
        <v>1</v>
      </c>
      <c r="CI80" s="3">
        <v>3</v>
      </c>
      <c r="CJ80" s="12">
        <v>1805.0847457627117</v>
      </c>
      <c r="CK80" s="19">
        <f t="shared" si="34"/>
        <v>7.4983628202258972</v>
      </c>
      <c r="CL80" s="5">
        <v>1099.2744118101134</v>
      </c>
      <c r="CM80" s="19">
        <f t="shared" si="18"/>
        <v>7.0024056155105923</v>
      </c>
      <c r="CO80" s="41">
        <v>40438</v>
      </c>
      <c r="CP80" s="41"/>
      <c r="CQ80" s="41"/>
      <c r="CR80" s="41"/>
      <c r="CS80" s="20"/>
      <c r="CT80" s="36">
        <v>44272</v>
      </c>
      <c r="CU80" s="36">
        <v>42514</v>
      </c>
      <c r="CV80" s="1">
        <f t="shared" si="35"/>
        <v>2076</v>
      </c>
      <c r="CW80" s="3">
        <v>1</v>
      </c>
      <c r="CX80" s="40">
        <v>42514</v>
      </c>
      <c r="CY80" s="20">
        <f>(CX80-CO80)</f>
        <v>2076</v>
      </c>
      <c r="CZ80" s="20">
        <v>1</v>
      </c>
      <c r="DA80" s="20">
        <v>2076</v>
      </c>
      <c r="DB80" s="1">
        <v>1</v>
      </c>
      <c r="DC80" s="3"/>
    </row>
    <row r="81" spans="1:116" s="10" customFormat="1" x14ac:dyDescent="0.25">
      <c r="A81" s="2">
        <v>2012</v>
      </c>
      <c r="B81" s="3">
        <v>62</v>
      </c>
      <c r="C81" s="3">
        <v>0</v>
      </c>
      <c r="D81" s="3">
        <v>1</v>
      </c>
      <c r="E81" s="3">
        <v>1</v>
      </c>
      <c r="F81" s="3">
        <v>2</v>
      </c>
      <c r="G81" s="3">
        <v>1</v>
      </c>
      <c r="H81" s="1">
        <v>0</v>
      </c>
      <c r="I81" s="3">
        <v>1</v>
      </c>
      <c r="J81" s="3">
        <v>3</v>
      </c>
      <c r="K81" s="3">
        <v>1</v>
      </c>
      <c r="L81" s="3">
        <v>0</v>
      </c>
      <c r="M81" s="3"/>
      <c r="N81" s="3">
        <v>1</v>
      </c>
      <c r="O81" s="3">
        <v>1</v>
      </c>
      <c r="P81" s="3">
        <v>0</v>
      </c>
      <c r="Q81" s="3"/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1</v>
      </c>
      <c r="AB81" s="3">
        <v>0</v>
      </c>
      <c r="AC81" s="3">
        <v>1</v>
      </c>
      <c r="AD81" s="3">
        <v>0</v>
      </c>
      <c r="AE81" s="3">
        <v>0</v>
      </c>
      <c r="AF81" s="3">
        <v>0</v>
      </c>
      <c r="AG81" s="3">
        <v>0</v>
      </c>
      <c r="AH81" s="3">
        <v>25.5</v>
      </c>
      <c r="AI81" s="4">
        <v>1.64</v>
      </c>
      <c r="AJ81" s="3">
        <v>182</v>
      </c>
      <c r="AK81" s="3">
        <v>80</v>
      </c>
      <c r="AL81" s="5">
        <f t="shared" si="19"/>
        <v>114</v>
      </c>
      <c r="AM81" s="3">
        <v>71</v>
      </c>
      <c r="AN81" s="3">
        <v>1</v>
      </c>
      <c r="AO81" s="3">
        <v>8</v>
      </c>
      <c r="AP81" s="3">
        <v>36</v>
      </c>
      <c r="AQ81" s="3">
        <v>19</v>
      </c>
      <c r="AR81" s="3">
        <v>27</v>
      </c>
      <c r="AS81" s="3">
        <f t="shared" si="23"/>
        <v>17</v>
      </c>
      <c r="AT81" s="7">
        <f t="shared" si="24"/>
        <v>2.125</v>
      </c>
      <c r="AU81" s="3">
        <v>19</v>
      </c>
      <c r="AV81" s="4">
        <v>3.8375999999999997</v>
      </c>
      <c r="AW81" s="3">
        <v>2.34</v>
      </c>
      <c r="AX81" s="19">
        <f t="shared" si="20"/>
        <v>0.59148558758314851</v>
      </c>
      <c r="AY81" s="7">
        <f t="shared" si="25"/>
        <v>2.0846362309776945</v>
      </c>
      <c r="AZ81" s="7">
        <f t="shared" si="26"/>
        <v>273.5042735042735</v>
      </c>
      <c r="BA81" s="7">
        <f t="shared" si="21"/>
        <v>3623.931623931624</v>
      </c>
      <c r="BB81" s="7">
        <f t="shared" si="27"/>
        <v>54.050704225352113</v>
      </c>
      <c r="BC81" s="7">
        <f t="shared" si="28"/>
        <v>32.95774647887324</v>
      </c>
      <c r="BD81" s="7">
        <f t="shared" si="22"/>
        <v>42.581408450704224</v>
      </c>
      <c r="BE81" s="7">
        <f t="shared" si="29"/>
        <v>8.5162816901408451</v>
      </c>
      <c r="BF81" s="19">
        <v>4.68</v>
      </c>
      <c r="BG81" s="19">
        <f t="shared" si="30"/>
        <v>0.49953095684803001</v>
      </c>
      <c r="BH81" s="19">
        <f t="shared" si="31"/>
        <v>0.66604127579737338</v>
      </c>
      <c r="BI81" s="19">
        <f t="shared" si="32"/>
        <v>3.179453189726595</v>
      </c>
      <c r="BJ81" s="19">
        <f t="shared" si="33"/>
        <v>0.42105263157894735</v>
      </c>
      <c r="BK81" s="19"/>
      <c r="BL81" s="5">
        <v>1</v>
      </c>
      <c r="BM81" s="5">
        <v>20</v>
      </c>
      <c r="BN81" s="5">
        <v>75</v>
      </c>
      <c r="BO81" s="5">
        <v>1</v>
      </c>
      <c r="BP81" s="5">
        <v>0</v>
      </c>
      <c r="BQ81" s="3">
        <v>1</v>
      </c>
      <c r="BR81" s="3">
        <v>1</v>
      </c>
      <c r="BS81" s="3">
        <v>75</v>
      </c>
      <c r="BT81" s="3"/>
      <c r="BU81" s="3"/>
      <c r="BV81" s="3"/>
      <c r="BW81" s="3"/>
      <c r="BY81" s="3"/>
      <c r="BZ81" s="3"/>
      <c r="CA81" s="3">
        <v>136</v>
      </c>
      <c r="CB81" s="3">
        <v>15</v>
      </c>
      <c r="CC81" s="4">
        <v>0.9</v>
      </c>
      <c r="CD81" s="28">
        <v>65</v>
      </c>
      <c r="CE81" s="8"/>
      <c r="CF81" s="8"/>
      <c r="CG81" s="3">
        <v>1497</v>
      </c>
      <c r="CH81" s="3">
        <v>1</v>
      </c>
      <c r="CI81" s="3">
        <v>2</v>
      </c>
      <c r="CJ81" s="12">
        <v>1902.5974025974026</v>
      </c>
      <c r="CK81" s="19">
        <f t="shared" si="34"/>
        <v>7.550975285585575</v>
      </c>
      <c r="CL81" s="5">
        <v>7138.0228918452531</v>
      </c>
      <c r="CM81" s="19">
        <f t="shared" si="18"/>
        <v>8.8731911110840844</v>
      </c>
      <c r="CO81" s="41">
        <v>40261</v>
      </c>
      <c r="CP81" s="41"/>
      <c r="CQ81" s="41"/>
      <c r="CR81" s="41"/>
      <c r="CS81" s="20"/>
      <c r="CT81" s="36">
        <v>44272</v>
      </c>
      <c r="CU81" s="36">
        <v>44260</v>
      </c>
      <c r="CV81" s="1">
        <f t="shared" si="35"/>
        <v>3999</v>
      </c>
      <c r="CW81" s="3">
        <v>0</v>
      </c>
      <c r="CX81" s="3"/>
      <c r="CY81" s="3"/>
      <c r="CZ81" s="3">
        <v>0</v>
      </c>
      <c r="DA81" s="3">
        <v>3999</v>
      </c>
      <c r="DB81" s="1">
        <v>1</v>
      </c>
      <c r="DC81" s="3"/>
    </row>
    <row r="82" spans="1:116" s="10" customFormat="1" x14ac:dyDescent="0.25">
      <c r="A82" s="25">
        <v>1013</v>
      </c>
      <c r="B82" s="1">
        <v>65</v>
      </c>
      <c r="C82" s="1">
        <v>1</v>
      </c>
      <c r="D82" s="1">
        <v>1</v>
      </c>
      <c r="E82" s="1">
        <v>1</v>
      </c>
      <c r="F82" s="1">
        <v>2</v>
      </c>
      <c r="G82" s="1">
        <v>1</v>
      </c>
      <c r="H82" s="1">
        <v>0</v>
      </c>
      <c r="I82" s="1">
        <v>1</v>
      </c>
      <c r="J82" s="1">
        <v>4</v>
      </c>
      <c r="K82" s="1">
        <v>1</v>
      </c>
      <c r="L82" s="1">
        <v>1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43.8</v>
      </c>
      <c r="AI82" s="1">
        <v>2.06</v>
      </c>
      <c r="AJ82" s="1">
        <v>139</v>
      </c>
      <c r="AK82" s="1">
        <v>103</v>
      </c>
      <c r="AL82" s="5">
        <f t="shared" si="19"/>
        <v>115</v>
      </c>
      <c r="AM82" s="1">
        <v>84</v>
      </c>
      <c r="AN82" s="1">
        <v>1</v>
      </c>
      <c r="AO82" s="1">
        <v>9</v>
      </c>
      <c r="AP82" s="1">
        <v>59</v>
      </c>
      <c r="AQ82" s="1">
        <v>25</v>
      </c>
      <c r="AR82" s="1">
        <v>39</v>
      </c>
      <c r="AS82" s="1">
        <f t="shared" si="23"/>
        <v>34</v>
      </c>
      <c r="AT82" s="7">
        <f t="shared" si="24"/>
        <v>3.7777777777777777</v>
      </c>
      <c r="AU82" s="1">
        <v>17</v>
      </c>
      <c r="AV82" s="19">
        <v>5.9</v>
      </c>
      <c r="AW82" s="1">
        <v>2.87</v>
      </c>
      <c r="AX82" s="19">
        <f t="shared" si="20"/>
        <v>0.73181818181818181</v>
      </c>
      <c r="AY82" s="7">
        <f t="shared" si="25"/>
        <v>3.7288135593220337</v>
      </c>
      <c r="AZ82" s="7">
        <f t="shared" si="26"/>
        <v>613.24041811846689</v>
      </c>
      <c r="BA82" s="7">
        <f t="shared" si="21"/>
        <v>2954.7038327526129</v>
      </c>
      <c r="BB82" s="7">
        <f t="shared" si="27"/>
        <v>70.238095238095241</v>
      </c>
      <c r="BC82" s="7">
        <f t="shared" si="28"/>
        <v>34.166666666666664</v>
      </c>
      <c r="BD82" s="7">
        <f t="shared" si="22"/>
        <v>45.537333333333329</v>
      </c>
      <c r="BE82" s="7">
        <f t="shared" si="29"/>
        <v>13.94</v>
      </c>
      <c r="BF82" s="19"/>
      <c r="BG82" s="19">
        <f t="shared" si="30"/>
        <v>0.55525423728813561</v>
      </c>
      <c r="BH82" s="19">
        <f t="shared" si="31"/>
        <v>0.84</v>
      </c>
      <c r="BI82" s="19">
        <f t="shared" si="32"/>
        <v>2.0658263305322131</v>
      </c>
      <c r="BJ82" s="19">
        <f t="shared" si="33"/>
        <v>0.52941176470588236</v>
      </c>
      <c r="BK82" s="19"/>
      <c r="BL82" s="20">
        <v>0</v>
      </c>
      <c r="BM82" s="1"/>
      <c r="BN82" s="20"/>
      <c r="BO82" s="1"/>
      <c r="BP82" s="1">
        <v>0</v>
      </c>
      <c r="BQ82" s="1">
        <v>1</v>
      </c>
      <c r="BR82" s="1">
        <v>0</v>
      </c>
      <c r="BS82" s="1">
        <v>72</v>
      </c>
      <c r="BT82" s="1">
        <v>3.8</v>
      </c>
      <c r="BU82" s="1">
        <v>2</v>
      </c>
      <c r="BV82" s="1">
        <v>0.47</v>
      </c>
      <c r="BW82" s="1">
        <v>3.8</v>
      </c>
      <c r="BX82" s="1">
        <v>47.7</v>
      </c>
      <c r="BY82" s="1">
        <v>1</v>
      </c>
      <c r="BZ82" s="1">
        <v>1</v>
      </c>
      <c r="CA82" s="25">
        <v>140</v>
      </c>
      <c r="CB82" s="25">
        <v>25</v>
      </c>
      <c r="CC82" s="44">
        <v>1.1100000000000001</v>
      </c>
      <c r="CD82" s="27">
        <v>60</v>
      </c>
      <c r="CE82" s="1">
        <v>67</v>
      </c>
      <c r="CF82" s="1">
        <v>0</v>
      </c>
      <c r="CG82" s="1"/>
      <c r="CH82" s="1"/>
      <c r="CI82" s="1">
        <v>1</v>
      </c>
      <c r="CJ82" s="20">
        <v>2038.4509190000001</v>
      </c>
      <c r="CK82" s="19">
        <f t="shared" si="34"/>
        <v>7.6199454449520374</v>
      </c>
      <c r="CL82" s="20">
        <v>1513.5492879999999</v>
      </c>
      <c r="CM82" s="19">
        <f t="shared" si="18"/>
        <v>7.3222126935080052</v>
      </c>
      <c r="CN82" s="22"/>
      <c r="CO82" s="36">
        <v>43209</v>
      </c>
      <c r="CP82" s="36"/>
      <c r="CQ82" s="36"/>
      <c r="CR82" s="36"/>
      <c r="CS82" s="20"/>
      <c r="CT82" s="36">
        <v>44217</v>
      </c>
      <c r="CU82" s="36">
        <v>43231</v>
      </c>
      <c r="CV82" s="1">
        <f t="shared" si="35"/>
        <v>22</v>
      </c>
      <c r="CW82" s="1">
        <v>1</v>
      </c>
      <c r="CX82" s="36">
        <v>43231</v>
      </c>
      <c r="CY82" s="20">
        <f>(CX82-CO82)</f>
        <v>22</v>
      </c>
      <c r="CZ82" s="20">
        <v>1</v>
      </c>
      <c r="DA82" s="20">
        <v>22</v>
      </c>
      <c r="DB82" s="1">
        <v>1</v>
      </c>
      <c r="DC82" t="s">
        <v>129</v>
      </c>
      <c r="DD82"/>
      <c r="DE82"/>
      <c r="DF82"/>
      <c r="DG82"/>
      <c r="DH82"/>
      <c r="DI82"/>
      <c r="DJ82"/>
      <c r="DK82"/>
      <c r="DL82"/>
    </row>
    <row r="83" spans="1:116" s="10" customFormat="1" x14ac:dyDescent="0.25">
      <c r="A83" s="25">
        <v>1046</v>
      </c>
      <c r="B83" s="1">
        <v>73</v>
      </c>
      <c r="C83" s="1">
        <v>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0</v>
      </c>
      <c r="J83" s="1">
        <v>4</v>
      </c>
      <c r="K83" s="1">
        <v>1</v>
      </c>
      <c r="L83" s="1">
        <v>1</v>
      </c>
      <c r="M83" s="1">
        <v>1</v>
      </c>
      <c r="N83" s="1">
        <v>1</v>
      </c>
      <c r="O83" s="1">
        <v>0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0</v>
      </c>
      <c r="AE83" s="1">
        <v>1</v>
      </c>
      <c r="AF83" s="1">
        <v>0</v>
      </c>
      <c r="AG83" s="1">
        <v>0</v>
      </c>
      <c r="AH83" s="1">
        <v>26.8</v>
      </c>
      <c r="AI83" s="1">
        <v>1.71</v>
      </c>
      <c r="AJ83" s="1">
        <v>106</v>
      </c>
      <c r="AK83" s="1">
        <v>56</v>
      </c>
      <c r="AL83" s="5">
        <f t="shared" si="19"/>
        <v>72.666666666666671</v>
      </c>
      <c r="AM83" s="1">
        <v>82</v>
      </c>
      <c r="AN83" s="1">
        <v>1</v>
      </c>
      <c r="AO83" s="1">
        <v>3</v>
      </c>
      <c r="AP83" s="1">
        <v>48</v>
      </c>
      <c r="AQ83" s="1">
        <v>21</v>
      </c>
      <c r="AR83" s="1">
        <v>31</v>
      </c>
      <c r="AS83" s="1">
        <f t="shared" si="23"/>
        <v>27</v>
      </c>
      <c r="AT83" s="7">
        <f t="shared" si="24"/>
        <v>9</v>
      </c>
      <c r="AU83" s="1">
        <v>20</v>
      </c>
      <c r="AV83" s="19">
        <v>3.2</v>
      </c>
      <c r="AW83" s="1">
        <v>1.87</v>
      </c>
      <c r="AX83" s="19">
        <f t="shared" si="20"/>
        <v>0.30130081300813011</v>
      </c>
      <c r="AY83" s="7">
        <f t="shared" si="25"/>
        <v>3.4375</v>
      </c>
      <c r="AZ83" s="7">
        <f t="shared" si="26"/>
        <v>470.58823529411762</v>
      </c>
      <c r="BA83" s="7">
        <f t="shared" si="21"/>
        <v>2980.3921568627452</v>
      </c>
      <c r="BB83" s="7">
        <f t="shared" si="27"/>
        <v>39.024390243902438</v>
      </c>
      <c r="BC83" s="7">
        <f t="shared" si="28"/>
        <v>22.804878048780488</v>
      </c>
      <c r="BD83" s="7">
        <f t="shared" si="22"/>
        <v>16.334373983739837</v>
      </c>
      <c r="BE83" s="7">
        <f t="shared" si="29"/>
        <v>8.6840975609756086</v>
      </c>
      <c r="BF83" s="19">
        <v>2.7162500000000001</v>
      </c>
      <c r="BG83" s="19">
        <f t="shared" si="30"/>
        <v>0.79437500000000005</v>
      </c>
      <c r="BH83" s="19">
        <f t="shared" si="31"/>
        <v>1.23</v>
      </c>
      <c r="BI83" s="19">
        <f t="shared" si="32"/>
        <v>1.4453477868112015</v>
      </c>
      <c r="BJ83" s="19">
        <f t="shared" si="33"/>
        <v>0.15</v>
      </c>
      <c r="BK83" s="19"/>
      <c r="BL83" s="20">
        <v>1</v>
      </c>
      <c r="BM83" s="1">
        <v>15</v>
      </c>
      <c r="BN83" s="20"/>
      <c r="BO83" s="1">
        <v>3</v>
      </c>
      <c r="BP83" s="1">
        <v>0</v>
      </c>
      <c r="BQ83" s="1">
        <v>1</v>
      </c>
      <c r="BR83" s="1">
        <v>0</v>
      </c>
      <c r="BS83" s="1">
        <v>24</v>
      </c>
      <c r="BT83" s="1">
        <v>5.0999999999999996</v>
      </c>
      <c r="BU83" s="1">
        <v>4.7</v>
      </c>
      <c r="BV83" s="1">
        <v>0.39</v>
      </c>
      <c r="BW83" s="1">
        <v>3.9</v>
      </c>
      <c r="BX83" s="1">
        <v>42</v>
      </c>
      <c r="BY83" s="1">
        <v>1</v>
      </c>
      <c r="BZ83" s="1">
        <v>1</v>
      </c>
      <c r="CA83" s="25">
        <v>132</v>
      </c>
      <c r="CB83" s="25">
        <v>34</v>
      </c>
      <c r="CC83" s="44">
        <v>1.29</v>
      </c>
      <c r="CD83" s="27">
        <v>54</v>
      </c>
      <c r="CE83" s="1">
        <v>4700</v>
      </c>
      <c r="CF83" s="1">
        <v>1</v>
      </c>
      <c r="CG83" s="1"/>
      <c r="CH83" s="1"/>
      <c r="CI83" s="1">
        <v>3</v>
      </c>
      <c r="CJ83" s="20">
        <v>2051.4208060000001</v>
      </c>
      <c r="CK83" s="19">
        <f t="shared" si="34"/>
        <v>7.6262879081636932</v>
      </c>
      <c r="CL83" s="20">
        <v>1849.4345290000001</v>
      </c>
      <c r="CM83" s="19">
        <f t="shared" si="18"/>
        <v>7.522635211348832</v>
      </c>
      <c r="CN83" s="22"/>
      <c r="CO83" s="36">
        <v>43318</v>
      </c>
      <c r="CP83" s="36"/>
      <c r="CQ83" s="36"/>
      <c r="CR83" s="36"/>
      <c r="CS83" s="20"/>
      <c r="CT83" s="36">
        <v>44217</v>
      </c>
      <c r="CU83" s="36">
        <v>43844</v>
      </c>
      <c r="CV83" s="1">
        <f t="shared" si="35"/>
        <v>526</v>
      </c>
      <c r="CW83" s="1">
        <v>1</v>
      </c>
      <c r="CX83" s="36">
        <v>43844</v>
      </c>
      <c r="CY83" s="20">
        <f>(CX83-CO83)</f>
        <v>526</v>
      </c>
      <c r="CZ83" s="20">
        <v>1</v>
      </c>
      <c r="DA83" s="20">
        <v>526</v>
      </c>
      <c r="DB83" s="1">
        <v>1</v>
      </c>
      <c r="DC83" t="s">
        <v>130</v>
      </c>
      <c r="DD83"/>
      <c r="DE83"/>
      <c r="DF83"/>
      <c r="DG83"/>
      <c r="DH83"/>
      <c r="DI83"/>
      <c r="DJ83"/>
      <c r="DK83"/>
      <c r="DL83"/>
    </row>
    <row r="84" spans="1:116" x14ac:dyDescent="0.25">
      <c r="A84" s="25">
        <v>1163</v>
      </c>
      <c r="B84" s="1">
        <v>78</v>
      </c>
      <c r="C84" s="1">
        <v>0</v>
      </c>
      <c r="D84" s="1">
        <v>0</v>
      </c>
      <c r="E84" s="1">
        <v>0</v>
      </c>
      <c r="F84" s="1">
        <v>2</v>
      </c>
      <c r="H84" s="1">
        <v>0</v>
      </c>
      <c r="J84" s="1">
        <v>4</v>
      </c>
      <c r="K84" s="1">
        <v>1</v>
      </c>
      <c r="L84" s="1">
        <v>1</v>
      </c>
      <c r="M84" s="1">
        <v>1</v>
      </c>
      <c r="N84" s="1">
        <v>0</v>
      </c>
      <c r="O84" s="1">
        <v>0</v>
      </c>
      <c r="P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0</v>
      </c>
      <c r="AH84" s="1">
        <v>34.1</v>
      </c>
      <c r="AI84" s="1">
        <v>2.19</v>
      </c>
      <c r="AJ84" s="1">
        <v>116</v>
      </c>
      <c r="AK84" s="1">
        <v>59</v>
      </c>
      <c r="AL84" s="5">
        <f t="shared" si="19"/>
        <v>78</v>
      </c>
      <c r="AM84" s="1">
        <v>90</v>
      </c>
      <c r="AN84" s="1">
        <v>1</v>
      </c>
      <c r="AO84" s="1">
        <v>2</v>
      </c>
      <c r="AP84" s="1">
        <v>41</v>
      </c>
      <c r="AQ84" s="1">
        <v>10</v>
      </c>
      <c r="AR84" s="1">
        <v>23</v>
      </c>
      <c r="AS84" s="1">
        <f t="shared" si="23"/>
        <v>31</v>
      </c>
      <c r="AT84" s="7">
        <f t="shared" si="24"/>
        <v>15.5</v>
      </c>
      <c r="AU84" s="1">
        <v>11</v>
      </c>
      <c r="AV84" s="19">
        <v>6.45</v>
      </c>
      <c r="AW84" s="1">
        <v>2.94</v>
      </c>
      <c r="AX84" s="19">
        <f t="shared" si="20"/>
        <v>0.50847006651884696</v>
      </c>
      <c r="AY84" s="7">
        <f t="shared" si="25"/>
        <v>1.8604651162790697</v>
      </c>
      <c r="AZ84" s="7">
        <f t="shared" si="26"/>
        <v>326.53061224489795</v>
      </c>
      <c r="BA84" s="7">
        <f t="shared" si="21"/>
        <v>2068.0272108843537</v>
      </c>
      <c r="BB84" s="7">
        <f t="shared" si="27"/>
        <v>71.666666666666671</v>
      </c>
      <c r="BC84" s="7">
        <f t="shared" si="28"/>
        <v>32.666666666666664</v>
      </c>
      <c r="BD84" s="7">
        <f t="shared" si="22"/>
        <v>29.765866666666664</v>
      </c>
      <c r="BE84" s="7">
        <f t="shared" si="29"/>
        <v>9.3295999999999992</v>
      </c>
      <c r="BF84" s="19">
        <v>1.7302325581395348</v>
      </c>
      <c r="BG84" s="19">
        <f t="shared" si="30"/>
        <v>0.32093023255813952</v>
      </c>
      <c r="BH84" s="19">
        <f t="shared" si="31"/>
        <v>0.5720930232558139</v>
      </c>
      <c r="BI84" s="19">
        <f t="shared" si="32"/>
        <v>2.3118279569892475</v>
      </c>
      <c r="BJ84" s="19">
        <f t="shared" si="33"/>
        <v>0.18181818181818182</v>
      </c>
      <c r="BK84" s="19"/>
      <c r="BL84" s="20">
        <v>1</v>
      </c>
      <c r="BM84" s="1">
        <v>12</v>
      </c>
      <c r="BO84" s="1">
        <v>1</v>
      </c>
      <c r="BP84" s="1">
        <v>0</v>
      </c>
      <c r="BQ84" s="1">
        <v>1</v>
      </c>
      <c r="BR84" s="1">
        <v>0</v>
      </c>
      <c r="BS84" s="1">
        <v>55</v>
      </c>
      <c r="BT84" s="1">
        <v>4.7</v>
      </c>
      <c r="BU84" s="1">
        <v>3.1</v>
      </c>
      <c r="BV84" s="1">
        <v>0.4</v>
      </c>
      <c r="BZ84" s="1">
        <v>1</v>
      </c>
      <c r="CA84" s="25">
        <v>139</v>
      </c>
      <c r="CB84" s="25">
        <v>24</v>
      </c>
      <c r="CC84" s="44">
        <v>1.27</v>
      </c>
      <c r="CD84" s="27">
        <v>54</v>
      </c>
      <c r="CJ84" s="20">
        <v>2073.4930890000001</v>
      </c>
      <c r="CK84" s="19">
        <f t="shared" si="34"/>
        <v>7.6369899466690656</v>
      </c>
      <c r="CL84" s="20">
        <v>3550.0654060000002</v>
      </c>
      <c r="CM84" s="19">
        <f t="shared" si="18"/>
        <v>8.1747213065250897</v>
      </c>
      <c r="CN84" s="22"/>
      <c r="CO84" s="36">
        <v>43678</v>
      </c>
      <c r="CP84" s="36"/>
      <c r="CQ84" s="36"/>
      <c r="CR84" s="36"/>
      <c r="CT84" s="36">
        <v>44274</v>
      </c>
      <c r="CU84" s="36">
        <v>44264</v>
      </c>
      <c r="CV84" s="1">
        <f t="shared" si="35"/>
        <v>586</v>
      </c>
      <c r="CW84" s="1">
        <v>0</v>
      </c>
      <c r="CZ84" s="1">
        <v>0</v>
      </c>
      <c r="DA84" s="1">
        <v>586</v>
      </c>
      <c r="DB84" s="1">
        <v>1</v>
      </c>
      <c r="DC84"/>
    </row>
    <row r="85" spans="1:116" s="10" customFormat="1" x14ac:dyDescent="0.25">
      <c r="A85" s="2">
        <v>2043</v>
      </c>
      <c r="B85" s="3">
        <v>62</v>
      </c>
      <c r="C85" s="3">
        <v>0</v>
      </c>
      <c r="D85" s="3">
        <v>1</v>
      </c>
      <c r="E85" s="3">
        <v>1</v>
      </c>
      <c r="F85" s="3">
        <v>1</v>
      </c>
      <c r="G85" s="3">
        <v>1</v>
      </c>
      <c r="H85" s="1">
        <v>0</v>
      </c>
      <c r="I85" s="3">
        <v>0</v>
      </c>
      <c r="J85" s="3">
        <v>4</v>
      </c>
      <c r="K85" s="3">
        <v>0</v>
      </c>
      <c r="L85" s="3">
        <v>0</v>
      </c>
      <c r="M85" s="3"/>
      <c r="N85" s="3">
        <v>0</v>
      </c>
      <c r="O85" s="3">
        <v>1</v>
      </c>
      <c r="P85" s="3">
        <v>1</v>
      </c>
      <c r="Q85" s="3"/>
      <c r="R85" s="3">
        <v>1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1</v>
      </c>
      <c r="AA85" s="3">
        <v>0</v>
      </c>
      <c r="AB85" s="3">
        <v>0</v>
      </c>
      <c r="AC85" s="3">
        <v>1</v>
      </c>
      <c r="AD85" s="3">
        <v>0</v>
      </c>
      <c r="AE85" s="3">
        <v>1</v>
      </c>
      <c r="AF85" s="3">
        <v>0</v>
      </c>
      <c r="AG85" s="3">
        <v>0</v>
      </c>
      <c r="AH85" s="3">
        <v>34</v>
      </c>
      <c r="AI85" s="4">
        <v>1.95</v>
      </c>
      <c r="AJ85" s="3">
        <v>96</v>
      </c>
      <c r="AK85" s="3">
        <v>72</v>
      </c>
      <c r="AL85" s="5">
        <f t="shared" si="19"/>
        <v>80</v>
      </c>
      <c r="AM85" s="3">
        <v>84</v>
      </c>
      <c r="AN85" s="3">
        <v>1</v>
      </c>
      <c r="AO85" s="3">
        <v>12</v>
      </c>
      <c r="AP85" s="3">
        <v>63</v>
      </c>
      <c r="AQ85" s="3">
        <v>26</v>
      </c>
      <c r="AR85" s="3">
        <v>46</v>
      </c>
      <c r="AS85" s="1">
        <f t="shared" si="23"/>
        <v>37</v>
      </c>
      <c r="AT85" s="7">
        <f t="shared" si="24"/>
        <v>3.0833333333333335</v>
      </c>
      <c r="AU85" s="3">
        <v>38</v>
      </c>
      <c r="AV85" s="4">
        <v>3.7049999999999996</v>
      </c>
      <c r="AW85" s="3">
        <v>1.9</v>
      </c>
      <c r="AX85" s="19">
        <f t="shared" si="20"/>
        <v>0.33702882483370289</v>
      </c>
      <c r="AY85" s="7">
        <f t="shared" si="25"/>
        <v>2.1592442645074228</v>
      </c>
      <c r="AZ85" s="7">
        <f t="shared" si="26"/>
        <v>336.84210526315792</v>
      </c>
      <c r="BA85" s="7">
        <f t="shared" si="21"/>
        <v>2863.1578947368421</v>
      </c>
      <c r="BB85" s="7">
        <f t="shared" si="27"/>
        <v>44.107142857142854</v>
      </c>
      <c r="BC85" s="7">
        <f t="shared" si="28"/>
        <v>22.61904761904762</v>
      </c>
      <c r="BD85" s="7">
        <f t="shared" si="22"/>
        <v>12.92</v>
      </c>
      <c r="BE85" s="7">
        <f t="shared" si="29"/>
        <v>10.459047619047618</v>
      </c>
      <c r="BF85" s="19"/>
      <c r="BG85" s="19">
        <f t="shared" si="30"/>
        <v>1.0429149797570851</v>
      </c>
      <c r="BH85" s="19">
        <f t="shared" si="31"/>
        <v>1.42834008097166</v>
      </c>
      <c r="BI85" s="19">
        <f t="shared" si="32"/>
        <v>1.192084942084942</v>
      </c>
      <c r="BJ85" s="19">
        <f t="shared" si="33"/>
        <v>0.31578947368421051</v>
      </c>
      <c r="BK85" s="19"/>
      <c r="BL85" s="5">
        <v>0</v>
      </c>
      <c r="BM85" s="5"/>
      <c r="BN85" s="5"/>
      <c r="BO85" s="5"/>
      <c r="BP85" s="5"/>
      <c r="BQ85" s="3">
        <v>1</v>
      </c>
      <c r="BR85" s="3">
        <v>0</v>
      </c>
      <c r="BS85" s="3">
        <v>27.5</v>
      </c>
      <c r="BT85" s="3">
        <v>7.1</v>
      </c>
      <c r="BU85" s="3">
        <v>6</v>
      </c>
      <c r="BV85" s="3">
        <v>0.87</v>
      </c>
      <c r="BW85" s="3">
        <v>4.8</v>
      </c>
      <c r="BY85" s="3">
        <v>1</v>
      </c>
      <c r="BZ85" s="3">
        <v>0</v>
      </c>
      <c r="CA85" s="3">
        <v>136</v>
      </c>
      <c r="CB85" s="3">
        <v>44</v>
      </c>
      <c r="CC85" s="4">
        <v>1.5</v>
      </c>
      <c r="CD85" s="28">
        <v>35</v>
      </c>
      <c r="CE85" s="8"/>
      <c r="CF85" s="8"/>
      <c r="CG85" s="3">
        <v>6067</v>
      </c>
      <c r="CH85" s="3">
        <v>1</v>
      </c>
      <c r="CI85" s="3">
        <v>3</v>
      </c>
      <c r="CJ85" s="12">
        <v>2101.5151515151515</v>
      </c>
      <c r="CK85" s="19">
        <f t="shared" si="34"/>
        <v>7.6504138642764978</v>
      </c>
      <c r="CL85" s="5">
        <v>1213.3708008492986</v>
      </c>
      <c r="CM85" s="19">
        <f t="shared" si="18"/>
        <v>7.1011575513067555</v>
      </c>
      <c r="CO85" s="41">
        <v>40441</v>
      </c>
      <c r="CP85" s="41"/>
      <c r="CQ85" s="41"/>
      <c r="CR85" s="41"/>
      <c r="CS85" s="20"/>
      <c r="CT85" s="36">
        <v>44272</v>
      </c>
      <c r="CU85" s="36">
        <v>41203</v>
      </c>
      <c r="CV85" s="1">
        <f t="shared" si="35"/>
        <v>762</v>
      </c>
      <c r="CW85" s="3">
        <v>1</v>
      </c>
      <c r="CX85" s="36">
        <v>41203</v>
      </c>
      <c r="CY85" s="20">
        <f>(CX85-CO85)</f>
        <v>762</v>
      </c>
      <c r="CZ85" s="20">
        <v>1</v>
      </c>
      <c r="DA85" s="20">
        <v>762</v>
      </c>
      <c r="DB85" s="1">
        <v>1</v>
      </c>
      <c r="DC85" s="3" t="s">
        <v>144</v>
      </c>
    </row>
    <row r="86" spans="1:116" s="10" customFormat="1" x14ac:dyDescent="0.25">
      <c r="A86" s="2">
        <v>2034</v>
      </c>
      <c r="B86" s="3">
        <v>57</v>
      </c>
      <c r="C86" s="9">
        <v>1</v>
      </c>
      <c r="D86" s="3">
        <v>0</v>
      </c>
      <c r="E86" s="3">
        <v>1</v>
      </c>
      <c r="F86" s="3">
        <v>2</v>
      </c>
      <c r="G86" s="3">
        <v>1</v>
      </c>
      <c r="H86" s="1">
        <v>0</v>
      </c>
      <c r="I86" s="3">
        <v>1</v>
      </c>
      <c r="J86" s="3">
        <v>3</v>
      </c>
      <c r="K86" s="3">
        <v>1</v>
      </c>
      <c r="L86" s="3">
        <v>1</v>
      </c>
      <c r="M86" s="3"/>
      <c r="N86" s="3">
        <v>1</v>
      </c>
      <c r="O86" s="3">
        <v>1</v>
      </c>
      <c r="P86" s="3">
        <v>1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1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36.5</v>
      </c>
      <c r="AI86" s="4">
        <v>2.2999999999999998</v>
      </c>
      <c r="AJ86" s="3">
        <v>119</v>
      </c>
      <c r="AK86" s="3">
        <v>87</v>
      </c>
      <c r="AL86" s="5">
        <f t="shared" si="19"/>
        <v>97.666666666666671</v>
      </c>
      <c r="AM86" s="3">
        <v>94</v>
      </c>
      <c r="AN86" s="3">
        <v>1</v>
      </c>
      <c r="AO86" s="3">
        <v>12</v>
      </c>
      <c r="AP86" s="3">
        <v>81</v>
      </c>
      <c r="AQ86" s="3">
        <v>30</v>
      </c>
      <c r="AR86" s="3">
        <v>56</v>
      </c>
      <c r="AS86" s="1">
        <f t="shared" si="23"/>
        <v>51</v>
      </c>
      <c r="AT86" s="7">
        <f t="shared" si="24"/>
        <v>4.25</v>
      </c>
      <c r="AU86" s="3">
        <v>27</v>
      </c>
      <c r="AV86" s="4">
        <v>7.11</v>
      </c>
      <c r="AW86" s="3">
        <v>3.09</v>
      </c>
      <c r="AX86" s="19">
        <f t="shared" si="20"/>
        <v>0.66915742793791577</v>
      </c>
      <c r="AY86" s="7">
        <f t="shared" si="25"/>
        <v>4.0787623066104075</v>
      </c>
      <c r="AZ86" s="7">
        <f t="shared" si="26"/>
        <v>750.80906148867314</v>
      </c>
      <c r="BA86" s="7">
        <f t="shared" si="21"/>
        <v>2217.9072276159659</v>
      </c>
      <c r="BB86" s="7">
        <f t="shared" si="27"/>
        <v>75.638297872340431</v>
      </c>
      <c r="BC86" s="7">
        <f t="shared" si="28"/>
        <v>32.872340425531917</v>
      </c>
      <c r="BD86" s="7">
        <f t="shared" si="22"/>
        <v>31.592510638297874</v>
      </c>
      <c r="BE86" s="7">
        <f t="shared" si="29"/>
        <v>19.670808510638299</v>
      </c>
      <c r="BF86" s="19">
        <v>1.57</v>
      </c>
      <c r="BG86" s="19">
        <f t="shared" si="30"/>
        <v>0.74036568213783394</v>
      </c>
      <c r="BH86" s="19">
        <f t="shared" si="31"/>
        <v>1.070886075949367</v>
      </c>
      <c r="BI86" s="19">
        <f t="shared" si="32"/>
        <v>1.4831038798498124</v>
      </c>
      <c r="BJ86" s="19">
        <f t="shared" si="33"/>
        <v>0.44444444444444442</v>
      </c>
      <c r="BK86" s="19"/>
      <c r="BL86" s="5">
        <v>1</v>
      </c>
      <c r="BM86" s="5">
        <v>20</v>
      </c>
      <c r="BN86" s="5"/>
      <c r="BO86" s="5">
        <v>0</v>
      </c>
      <c r="BP86" s="5">
        <v>0</v>
      </c>
      <c r="BQ86" s="3">
        <v>1</v>
      </c>
      <c r="BR86" s="3">
        <v>0</v>
      </c>
      <c r="BS86" s="3">
        <v>65.5</v>
      </c>
      <c r="BT86" s="3">
        <v>5</v>
      </c>
      <c r="BU86" s="3">
        <v>3.1</v>
      </c>
      <c r="BV86" s="3">
        <v>1.2</v>
      </c>
      <c r="BW86" s="3">
        <v>3.8</v>
      </c>
      <c r="BY86" s="3">
        <v>1</v>
      </c>
      <c r="BZ86" s="3">
        <v>1</v>
      </c>
      <c r="CA86" s="3">
        <v>136</v>
      </c>
      <c r="CB86" s="3">
        <v>18</v>
      </c>
      <c r="CC86" s="4">
        <v>0.8</v>
      </c>
      <c r="CD86" s="28">
        <v>90</v>
      </c>
      <c r="CE86" s="8"/>
      <c r="CF86" s="8"/>
      <c r="CG86" s="3">
        <v>599</v>
      </c>
      <c r="CH86" s="3">
        <v>0</v>
      </c>
      <c r="CI86" s="3">
        <v>1</v>
      </c>
      <c r="CJ86" s="12">
        <v>2131.521739130435</v>
      </c>
      <c r="CK86" s="19">
        <f t="shared" si="34"/>
        <v>7.6645914351353976</v>
      </c>
      <c r="CL86" s="5">
        <v>891.33206970368622</v>
      </c>
      <c r="CM86" s="19">
        <f t="shared" si="18"/>
        <v>6.7927170513080535</v>
      </c>
      <c r="CO86" s="41">
        <v>40399</v>
      </c>
      <c r="CP86" s="41"/>
      <c r="CQ86" s="41"/>
      <c r="CR86" s="41"/>
      <c r="CS86" s="20"/>
      <c r="CT86" s="36">
        <v>44272</v>
      </c>
      <c r="CU86" s="36">
        <v>40552</v>
      </c>
      <c r="CV86" s="1">
        <f t="shared" si="35"/>
        <v>153</v>
      </c>
      <c r="CW86" s="3">
        <v>1</v>
      </c>
      <c r="CX86" s="40">
        <v>40552</v>
      </c>
      <c r="CY86" s="20">
        <f>(CX86-CO86)</f>
        <v>153</v>
      </c>
      <c r="CZ86" s="20">
        <v>1</v>
      </c>
      <c r="DA86" s="20">
        <v>153</v>
      </c>
      <c r="DB86" s="1">
        <v>1</v>
      </c>
      <c r="DC86" s="3" t="s">
        <v>147</v>
      </c>
    </row>
    <row r="87" spans="1:116" s="10" customFormat="1" x14ac:dyDescent="0.25">
      <c r="A87" s="2">
        <v>2046</v>
      </c>
      <c r="B87" s="3">
        <v>53</v>
      </c>
      <c r="C87" s="3">
        <v>1</v>
      </c>
      <c r="D87" s="3">
        <v>0</v>
      </c>
      <c r="E87" s="3">
        <v>1</v>
      </c>
      <c r="F87" s="3">
        <v>1</v>
      </c>
      <c r="G87" s="3">
        <v>0</v>
      </c>
      <c r="H87" s="1">
        <v>1</v>
      </c>
      <c r="I87" s="3">
        <v>0</v>
      </c>
      <c r="J87" s="3">
        <v>4</v>
      </c>
      <c r="K87" s="3">
        <v>0</v>
      </c>
      <c r="L87" s="3">
        <v>0</v>
      </c>
      <c r="M87" s="3"/>
      <c r="N87" s="3">
        <v>1</v>
      </c>
      <c r="O87" s="3">
        <v>0</v>
      </c>
      <c r="P87" s="3">
        <v>0</v>
      </c>
      <c r="Q87" s="3"/>
      <c r="R87" s="3">
        <v>1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1</v>
      </c>
      <c r="Z87" s="3">
        <v>1</v>
      </c>
      <c r="AA87" s="3">
        <v>1</v>
      </c>
      <c r="AB87" s="3">
        <v>1</v>
      </c>
      <c r="AC87" s="3">
        <v>1</v>
      </c>
      <c r="AD87" s="3">
        <v>0</v>
      </c>
      <c r="AE87" s="3">
        <v>0</v>
      </c>
      <c r="AF87" s="3">
        <v>0</v>
      </c>
      <c r="AG87" s="3">
        <v>1</v>
      </c>
      <c r="AH87" s="3">
        <v>37.5</v>
      </c>
      <c r="AI87" s="4">
        <v>2.41</v>
      </c>
      <c r="AJ87" s="3">
        <v>102</v>
      </c>
      <c r="AK87" s="3">
        <v>76</v>
      </c>
      <c r="AL87" s="5">
        <f t="shared" si="19"/>
        <v>84.666666666666671</v>
      </c>
      <c r="AM87" s="3">
        <v>105</v>
      </c>
      <c r="AN87" s="3">
        <v>1</v>
      </c>
      <c r="AO87" s="3">
        <v>15</v>
      </c>
      <c r="AP87" s="3">
        <v>76</v>
      </c>
      <c r="AQ87" s="3">
        <v>36</v>
      </c>
      <c r="AR87" s="3">
        <v>52</v>
      </c>
      <c r="AS87" s="1">
        <f t="shared" si="23"/>
        <v>40</v>
      </c>
      <c r="AT87" s="7">
        <f t="shared" si="24"/>
        <v>2.6666666666666665</v>
      </c>
      <c r="AU87" s="3">
        <v>37</v>
      </c>
      <c r="AV87" s="4">
        <v>2.6028000000000002</v>
      </c>
      <c r="AW87" s="3">
        <v>1.08</v>
      </c>
      <c r="AX87" s="19">
        <f t="shared" si="20"/>
        <v>0.20274944567627498</v>
      </c>
      <c r="AY87" s="7">
        <f t="shared" si="25"/>
        <v>5.7630244352236044</v>
      </c>
      <c r="AZ87" s="7">
        <f t="shared" si="26"/>
        <v>1111.1111111111111</v>
      </c>
      <c r="BA87" s="7">
        <f t="shared" si="21"/>
        <v>5160.4938271604942</v>
      </c>
      <c r="BB87" s="7">
        <f t="shared" si="27"/>
        <v>24.78857142857143</v>
      </c>
      <c r="BC87" s="7">
        <f t="shared" si="28"/>
        <v>10.285714285714286</v>
      </c>
      <c r="BD87" s="7">
        <f t="shared" si="22"/>
        <v>6.6678857142857151</v>
      </c>
      <c r="BE87" s="7">
        <f t="shared" si="29"/>
        <v>5.1757714285714291</v>
      </c>
      <c r="BF87" s="19"/>
      <c r="BG87" s="19">
        <f t="shared" si="30"/>
        <v>2.0977408944213924</v>
      </c>
      <c r="BH87" s="19">
        <f t="shared" si="31"/>
        <v>3.0659289995389578</v>
      </c>
      <c r="BI87" s="19">
        <f t="shared" si="32"/>
        <v>0.61971428571428577</v>
      </c>
      <c r="BJ87" s="19">
        <f t="shared" si="33"/>
        <v>0.40540540540540543</v>
      </c>
      <c r="BK87" s="19"/>
      <c r="BL87" s="5">
        <v>0</v>
      </c>
      <c r="BM87" s="5"/>
      <c r="BN87" s="5"/>
      <c r="BO87" s="5"/>
      <c r="BP87" s="5"/>
      <c r="BQ87" s="3">
        <v>1</v>
      </c>
      <c r="BR87" s="3">
        <v>0</v>
      </c>
      <c r="BS87" s="3">
        <v>10</v>
      </c>
      <c r="BT87" s="3">
        <v>6.5</v>
      </c>
      <c r="BU87" s="3">
        <v>5.8</v>
      </c>
      <c r="BV87" s="3">
        <v>0.8</v>
      </c>
      <c r="BW87" s="3">
        <v>5.3</v>
      </c>
      <c r="BY87" s="3">
        <v>1</v>
      </c>
      <c r="BZ87" s="3">
        <v>1</v>
      </c>
      <c r="CA87" s="3">
        <v>131</v>
      </c>
      <c r="CB87" s="3">
        <v>43</v>
      </c>
      <c r="CC87" s="4">
        <v>1.6</v>
      </c>
      <c r="CD87" s="28">
        <v>55</v>
      </c>
      <c r="CE87" s="8"/>
      <c r="CF87" s="8"/>
      <c r="CG87" s="3">
        <v>2077</v>
      </c>
      <c r="CH87" s="3">
        <v>1</v>
      </c>
      <c r="CI87" s="3">
        <v>2</v>
      </c>
      <c r="CJ87" s="12">
        <v>2145.7831325301204</v>
      </c>
      <c r="CK87" s="19">
        <f t="shared" si="34"/>
        <v>7.6712598614811549</v>
      </c>
      <c r="CL87" s="5">
        <v>2292.2977080661281</v>
      </c>
      <c r="CM87" s="19">
        <f t="shared" si="18"/>
        <v>7.7373099594808519</v>
      </c>
      <c r="CO87" s="41">
        <v>40459</v>
      </c>
      <c r="CP87" s="41"/>
      <c r="CQ87" s="41"/>
      <c r="CR87" s="41"/>
      <c r="CS87" s="20"/>
      <c r="CT87" s="36">
        <v>44272</v>
      </c>
      <c r="CU87" s="36">
        <v>44271</v>
      </c>
      <c r="CV87" s="1">
        <f t="shared" si="35"/>
        <v>3812</v>
      </c>
      <c r="CW87" s="3">
        <v>0</v>
      </c>
      <c r="CX87" s="3"/>
      <c r="CY87" s="3"/>
      <c r="CZ87" s="3">
        <v>0</v>
      </c>
      <c r="DA87" s="3">
        <v>3812</v>
      </c>
      <c r="DB87" s="1">
        <v>1</v>
      </c>
      <c r="DC87" s="3"/>
    </row>
    <row r="88" spans="1:116" s="10" customFormat="1" x14ac:dyDescent="0.25">
      <c r="A88" s="2">
        <v>2021</v>
      </c>
      <c r="B88" s="3">
        <v>63</v>
      </c>
      <c r="C88" s="3">
        <v>0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1</v>
      </c>
      <c r="M88" s="3"/>
      <c r="N88" s="3">
        <v>1</v>
      </c>
      <c r="O88" s="3">
        <v>0</v>
      </c>
      <c r="P88" s="3">
        <v>1</v>
      </c>
      <c r="Q88" s="3">
        <v>1</v>
      </c>
      <c r="R88" s="3">
        <v>0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16">
        <v>0</v>
      </c>
      <c r="Z88" s="3">
        <v>1</v>
      </c>
      <c r="AA88" s="3">
        <v>0</v>
      </c>
      <c r="AB88" s="3">
        <v>0</v>
      </c>
      <c r="AC88" s="3">
        <v>0</v>
      </c>
      <c r="AD88" s="3">
        <v>1</v>
      </c>
      <c r="AE88" s="3">
        <v>0</v>
      </c>
      <c r="AF88" s="3">
        <v>0</v>
      </c>
      <c r="AG88" s="3">
        <v>0</v>
      </c>
      <c r="AH88" s="9">
        <v>26</v>
      </c>
      <c r="AI88" s="11">
        <v>2.0699999999999998</v>
      </c>
      <c r="AJ88" s="3"/>
      <c r="AK88" s="3"/>
      <c r="AL88" s="5">
        <v>61</v>
      </c>
      <c r="AM88" s="3">
        <v>100</v>
      </c>
      <c r="AN88" s="3">
        <v>3</v>
      </c>
      <c r="AO88" s="3">
        <v>11</v>
      </c>
      <c r="AP88" s="3"/>
      <c r="AQ88" s="3"/>
      <c r="AR88" s="3">
        <v>32</v>
      </c>
      <c r="AS88" s="3"/>
      <c r="AT88" s="8"/>
      <c r="AU88" s="3">
        <v>22</v>
      </c>
      <c r="AV88" s="4">
        <v>4.9679999999999991</v>
      </c>
      <c r="AW88" s="3">
        <v>2.4</v>
      </c>
      <c r="AX88" s="19">
        <f t="shared" si="20"/>
        <v>0.32461197339246123</v>
      </c>
      <c r="AY88" s="7">
        <f t="shared" si="25"/>
        <v>2.0128824476650569</v>
      </c>
      <c r="AZ88" s="7">
        <f t="shared" si="26"/>
        <v>333.33333333333337</v>
      </c>
      <c r="BA88" s="7">
        <f t="shared" si="21"/>
        <v>1666.6666666666667</v>
      </c>
      <c r="BB88" s="7">
        <f t="shared" si="27"/>
        <v>49.679999999999986</v>
      </c>
      <c r="BC88" s="7">
        <f t="shared" si="28"/>
        <v>24</v>
      </c>
      <c r="BD88" s="7">
        <f t="shared" si="22"/>
        <v>12.7296</v>
      </c>
      <c r="BE88" s="7">
        <f t="shared" si="29"/>
        <v>6.8544</v>
      </c>
      <c r="BF88" s="19"/>
      <c r="BG88" s="19">
        <f t="shared" si="30"/>
        <v>0.64412238325281823</v>
      </c>
      <c r="BH88" s="19"/>
      <c r="BI88" s="19"/>
      <c r="BJ88" s="19">
        <f t="shared" si="33"/>
        <v>0.5</v>
      </c>
      <c r="BK88" s="19"/>
      <c r="BL88" s="5">
        <v>0</v>
      </c>
      <c r="BM88" s="5"/>
      <c r="BN88" s="5"/>
      <c r="BO88" s="5"/>
      <c r="BP88" s="5"/>
      <c r="BQ88" s="3">
        <v>1</v>
      </c>
      <c r="BR88" s="9">
        <v>0</v>
      </c>
      <c r="BS88" s="3">
        <v>7.5</v>
      </c>
      <c r="BT88" s="3">
        <v>6.9</v>
      </c>
      <c r="BU88" s="3">
        <v>6.6</v>
      </c>
      <c r="BV88" s="3">
        <v>0.8</v>
      </c>
      <c r="BW88" s="3"/>
      <c r="BY88" s="16">
        <v>1</v>
      </c>
      <c r="BZ88" s="3">
        <v>1</v>
      </c>
      <c r="CA88" s="3">
        <v>138</v>
      </c>
      <c r="CB88" s="3">
        <v>40</v>
      </c>
      <c r="CC88" s="4">
        <v>1.9</v>
      </c>
      <c r="CD88" s="28">
        <v>44</v>
      </c>
      <c r="CE88" s="8"/>
      <c r="CF88" s="8"/>
      <c r="CG88" s="3">
        <v>25777</v>
      </c>
      <c r="CH88" s="3">
        <v>1</v>
      </c>
      <c r="CI88" s="3">
        <v>3</v>
      </c>
      <c r="CJ88" s="12">
        <v>2177.4193548387098</v>
      </c>
      <c r="CK88" s="19">
        <f t="shared" si="34"/>
        <v>7.6858956723754748</v>
      </c>
      <c r="CL88" s="5">
        <v>982.30118875678568</v>
      </c>
      <c r="CM88" s="19">
        <f t="shared" si="18"/>
        <v>6.8898979708570085</v>
      </c>
      <c r="CO88" s="37">
        <v>40304</v>
      </c>
      <c r="CP88" s="37">
        <v>40310</v>
      </c>
      <c r="CQ88" s="43">
        <f>(CP88-CO88)</f>
        <v>6</v>
      </c>
      <c r="CR88" s="37">
        <v>40818</v>
      </c>
      <c r="CS88" s="43">
        <f>(CR88-CO88)</f>
        <v>514</v>
      </c>
      <c r="CT88" s="36">
        <v>44272</v>
      </c>
      <c r="CU88" s="36">
        <v>44260</v>
      </c>
      <c r="CV88" s="1">
        <f t="shared" si="35"/>
        <v>3956</v>
      </c>
      <c r="CW88" s="3">
        <v>0</v>
      </c>
      <c r="CX88" s="3"/>
      <c r="CY88" s="3"/>
      <c r="CZ88" s="3">
        <v>1</v>
      </c>
      <c r="DA88" s="3">
        <v>6</v>
      </c>
      <c r="DB88" s="1">
        <v>1</v>
      </c>
      <c r="DC88" s="3" t="s">
        <v>154</v>
      </c>
    </row>
    <row r="89" spans="1:116" s="10" customFormat="1" x14ac:dyDescent="0.25">
      <c r="A89" s="25">
        <v>1067</v>
      </c>
      <c r="B89" s="1">
        <v>72</v>
      </c>
      <c r="C89" s="1">
        <v>0</v>
      </c>
      <c r="D89" s="1">
        <v>0</v>
      </c>
      <c r="E89" s="1">
        <v>1</v>
      </c>
      <c r="F89" s="1">
        <v>1</v>
      </c>
      <c r="G89" s="1">
        <v>0</v>
      </c>
      <c r="H89" s="1">
        <v>1</v>
      </c>
      <c r="I89" s="1">
        <v>1</v>
      </c>
      <c r="J89" s="1">
        <v>3</v>
      </c>
      <c r="K89" s="1">
        <v>1</v>
      </c>
      <c r="L89" s="1">
        <v>0</v>
      </c>
      <c r="M89" s="1">
        <v>1</v>
      </c>
      <c r="N89" s="1">
        <v>1</v>
      </c>
      <c r="O89" s="1">
        <v>0</v>
      </c>
      <c r="P89" s="1">
        <v>1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0</v>
      </c>
      <c r="AE89" s="1">
        <v>1</v>
      </c>
      <c r="AF89" s="1">
        <v>0</v>
      </c>
      <c r="AG89" s="1">
        <v>0</v>
      </c>
      <c r="AH89" s="1">
        <v>26.82</v>
      </c>
      <c r="AI89" s="1">
        <v>1.84</v>
      </c>
      <c r="AJ89" s="1">
        <v>124</v>
      </c>
      <c r="AK89" s="1">
        <v>69</v>
      </c>
      <c r="AL89" s="5">
        <f t="shared" ref="AL89:AL116" si="36">(AJ89+2*AK89)/3</f>
        <v>87.333333333333329</v>
      </c>
      <c r="AM89" s="1">
        <v>60</v>
      </c>
      <c r="AN89" s="1">
        <v>2</v>
      </c>
      <c r="AO89" s="1">
        <v>3</v>
      </c>
      <c r="AP89" s="1">
        <v>39</v>
      </c>
      <c r="AQ89" s="1">
        <v>12</v>
      </c>
      <c r="AR89" s="1">
        <v>21</v>
      </c>
      <c r="AS89" s="1">
        <f t="shared" ref="AS89:AS101" si="37">(AP89-AQ89)</f>
        <v>27</v>
      </c>
      <c r="AT89" s="7">
        <f t="shared" ref="AT89:AT101" si="38">(AS89/AO89)</f>
        <v>9</v>
      </c>
      <c r="AU89" s="1">
        <v>11</v>
      </c>
      <c r="AV89" s="19">
        <v>5.5</v>
      </c>
      <c r="AW89" s="1">
        <v>2.98</v>
      </c>
      <c r="AX89" s="19">
        <f t="shared" si="20"/>
        <v>0.57705838876570581</v>
      </c>
      <c r="AY89" s="7">
        <f t="shared" si="25"/>
        <v>1.8181818181818181</v>
      </c>
      <c r="AZ89" s="7">
        <f t="shared" si="26"/>
        <v>268.45637583892619</v>
      </c>
      <c r="BA89" s="7">
        <f t="shared" si="21"/>
        <v>2263.9821029082773</v>
      </c>
      <c r="BB89" s="7">
        <f t="shared" si="27"/>
        <v>91.666666666666657</v>
      </c>
      <c r="BC89" s="7">
        <f t="shared" si="28"/>
        <v>49.666666666666664</v>
      </c>
      <c r="BD89" s="7">
        <f t="shared" si="22"/>
        <v>51.560622222222214</v>
      </c>
      <c r="BE89" s="7">
        <f t="shared" si="29"/>
        <v>12.158399999999999</v>
      </c>
      <c r="BF89" s="19"/>
      <c r="BG89" s="19">
        <f t="shared" si="30"/>
        <v>0.22909090909090912</v>
      </c>
      <c r="BH89" s="19">
        <f t="shared" ref="BH89:BH101" si="39">(AP89/BB89)</f>
        <v>0.42545454545454547</v>
      </c>
      <c r="BI89" s="19">
        <f t="shared" ref="BI89:BI101" si="40">(BB89/AS89)</f>
        <v>3.3950617283950613</v>
      </c>
      <c r="BJ89" s="19">
        <f t="shared" si="33"/>
        <v>0.27272727272727271</v>
      </c>
      <c r="BK89" s="19"/>
      <c r="BL89" s="20">
        <v>0</v>
      </c>
      <c r="BM89" s="1"/>
      <c r="BN89" s="20"/>
      <c r="BO89" s="1"/>
      <c r="BP89" s="1">
        <v>0</v>
      </c>
      <c r="BQ89" s="1">
        <v>1</v>
      </c>
      <c r="BR89" s="1">
        <v>0</v>
      </c>
      <c r="BS89" s="1">
        <v>18</v>
      </c>
      <c r="BT89" s="1">
        <v>7.7</v>
      </c>
      <c r="BU89" s="1">
        <v>6.6</v>
      </c>
      <c r="BV89" s="1">
        <v>0.25</v>
      </c>
      <c r="BW89" s="1">
        <v>5</v>
      </c>
      <c r="BX89" s="1">
        <v>40</v>
      </c>
      <c r="BY89" s="1">
        <v>1</v>
      </c>
      <c r="BZ89" s="1">
        <v>0</v>
      </c>
      <c r="CA89" s="25">
        <v>132</v>
      </c>
      <c r="CB89" s="25">
        <v>31</v>
      </c>
      <c r="CC89" s="44">
        <v>1.34</v>
      </c>
      <c r="CD89" s="27">
        <v>53</v>
      </c>
      <c r="CE89" s="1"/>
      <c r="CF89" s="1"/>
      <c r="CG89" s="1"/>
      <c r="CH89" s="1"/>
      <c r="CI89" s="1"/>
      <c r="CJ89" s="20">
        <v>2210.0992059999999</v>
      </c>
      <c r="CK89" s="19">
        <f t="shared" si="34"/>
        <v>7.7007926830970508</v>
      </c>
      <c r="CL89" s="20">
        <v>3172.640625</v>
      </c>
      <c r="CM89" s="19">
        <f t="shared" si="18"/>
        <v>8.0623195248472985</v>
      </c>
      <c r="CN89" s="22"/>
      <c r="CO89" s="36">
        <v>43404</v>
      </c>
      <c r="CP89" s="36"/>
      <c r="CQ89" s="36"/>
      <c r="CR89" s="36"/>
      <c r="CS89" s="20"/>
      <c r="CT89" s="36">
        <v>44274</v>
      </c>
      <c r="CU89" s="36">
        <v>44274</v>
      </c>
      <c r="CV89" s="1">
        <f t="shared" si="35"/>
        <v>870</v>
      </c>
      <c r="CW89" s="1">
        <v>0</v>
      </c>
      <c r="CX89" s="1"/>
      <c r="CY89" s="1"/>
      <c r="CZ89" s="1">
        <v>0</v>
      </c>
      <c r="DA89" s="1">
        <v>870</v>
      </c>
      <c r="DB89" s="1">
        <v>1</v>
      </c>
      <c r="DC89"/>
      <c r="DD89"/>
      <c r="DE89"/>
      <c r="DF89"/>
      <c r="DG89"/>
      <c r="DH89"/>
      <c r="DI89"/>
      <c r="DJ89"/>
      <c r="DK89"/>
      <c r="DL89"/>
    </row>
    <row r="90" spans="1:116" s="10" customFormat="1" x14ac:dyDescent="0.25">
      <c r="A90" s="25">
        <v>1060</v>
      </c>
      <c r="B90" s="1">
        <v>78</v>
      </c>
      <c r="C90" s="1">
        <v>0</v>
      </c>
      <c r="D90" s="1">
        <v>1</v>
      </c>
      <c r="E90" s="1">
        <v>1</v>
      </c>
      <c r="F90" s="1">
        <v>2</v>
      </c>
      <c r="G90" s="1">
        <v>1</v>
      </c>
      <c r="H90" s="1">
        <v>0</v>
      </c>
      <c r="I90" s="1">
        <v>1</v>
      </c>
      <c r="J90" s="1">
        <v>3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1</v>
      </c>
      <c r="AB90" s="1">
        <v>1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35.6</v>
      </c>
      <c r="AI90" s="1">
        <v>1.95</v>
      </c>
      <c r="AJ90" s="1">
        <v>136</v>
      </c>
      <c r="AK90" s="1">
        <v>70</v>
      </c>
      <c r="AL90" s="5">
        <f t="shared" si="36"/>
        <v>92</v>
      </c>
      <c r="AM90" s="1">
        <v>60</v>
      </c>
      <c r="AN90" s="1">
        <v>1</v>
      </c>
      <c r="AO90" s="1">
        <v>2</v>
      </c>
      <c r="AP90" s="1">
        <v>37</v>
      </c>
      <c r="AQ90" s="1">
        <v>23</v>
      </c>
      <c r="AR90" s="1">
        <v>29</v>
      </c>
      <c r="AS90" s="1">
        <f t="shared" si="37"/>
        <v>14</v>
      </c>
      <c r="AT90" s="7">
        <f t="shared" si="38"/>
        <v>7</v>
      </c>
      <c r="AU90" s="1">
        <v>17</v>
      </c>
      <c r="AV90" s="19">
        <v>6.75</v>
      </c>
      <c r="AW90" s="1">
        <v>3.46</v>
      </c>
      <c r="AX90" s="19">
        <f t="shared" si="20"/>
        <v>0.70580931263858093</v>
      </c>
      <c r="AY90" s="7">
        <f t="shared" si="25"/>
        <v>1.7777777777777777</v>
      </c>
      <c r="AZ90" s="7">
        <f t="shared" si="26"/>
        <v>277.45664739884393</v>
      </c>
      <c r="BA90" s="7">
        <f t="shared" si="21"/>
        <v>2080.9248554913297</v>
      </c>
      <c r="BB90" s="7">
        <f t="shared" si="27"/>
        <v>112.5</v>
      </c>
      <c r="BC90" s="7">
        <f t="shared" si="28"/>
        <v>57.666666666666664</v>
      </c>
      <c r="BD90" s="7">
        <f t="shared" si="22"/>
        <v>58.819999999999993</v>
      </c>
      <c r="BE90" s="7">
        <f t="shared" si="29"/>
        <v>21.1752</v>
      </c>
      <c r="BF90" s="19">
        <v>1.4666666666666666</v>
      </c>
      <c r="BG90" s="19">
        <f t="shared" si="30"/>
        <v>0.25777777777777777</v>
      </c>
      <c r="BH90" s="19">
        <f t="shared" si="39"/>
        <v>0.3288888888888889</v>
      </c>
      <c r="BI90" s="19">
        <f t="shared" si="40"/>
        <v>8.0357142857142865</v>
      </c>
      <c r="BJ90" s="19">
        <f t="shared" si="33"/>
        <v>0.11764705882352941</v>
      </c>
      <c r="BK90" s="19"/>
      <c r="BL90" s="20">
        <v>1</v>
      </c>
      <c r="BM90" s="1">
        <v>17</v>
      </c>
      <c r="BN90" s="20"/>
      <c r="BO90" s="1">
        <v>0</v>
      </c>
      <c r="BP90" s="1">
        <v>0</v>
      </c>
      <c r="BQ90" s="1">
        <v>1</v>
      </c>
      <c r="BR90" s="1">
        <v>0</v>
      </c>
      <c r="BS90" s="1">
        <v>65</v>
      </c>
      <c r="BT90" s="1">
        <v>4.9000000000000004</v>
      </c>
      <c r="BU90" s="1">
        <v>2.7</v>
      </c>
      <c r="BV90" s="1">
        <v>0.51</v>
      </c>
      <c r="BW90" s="1">
        <v>4.7</v>
      </c>
      <c r="BX90" s="1"/>
      <c r="BY90" s="1"/>
      <c r="BZ90" s="1">
        <v>1</v>
      </c>
      <c r="CA90" s="25">
        <v>137</v>
      </c>
      <c r="CB90" s="25">
        <v>26</v>
      </c>
      <c r="CC90" s="44">
        <v>1.3</v>
      </c>
      <c r="CD90" s="27">
        <v>39</v>
      </c>
      <c r="CE90" s="1"/>
      <c r="CF90" s="1"/>
      <c r="CG90" s="1"/>
      <c r="CH90" s="1"/>
      <c r="CI90" s="1"/>
      <c r="CJ90" s="20">
        <v>2262.454315</v>
      </c>
      <c r="CK90" s="19">
        <f t="shared" si="34"/>
        <v>7.7242054831050213</v>
      </c>
      <c r="CL90" s="20">
        <v>1185.8239040000001</v>
      </c>
      <c r="CM90" s="19">
        <f t="shared" si="18"/>
        <v>7.0781930896128422</v>
      </c>
      <c r="CN90" s="22"/>
      <c r="CO90" s="36">
        <v>43396</v>
      </c>
      <c r="CP90" s="36"/>
      <c r="CQ90" s="36"/>
      <c r="CR90" s="36"/>
      <c r="CS90" s="20"/>
      <c r="CT90" s="36">
        <v>44217</v>
      </c>
      <c r="CU90" s="36">
        <v>43738</v>
      </c>
      <c r="CV90" s="1">
        <f t="shared" si="35"/>
        <v>342</v>
      </c>
      <c r="CW90" s="1">
        <v>1</v>
      </c>
      <c r="CX90" s="36">
        <v>43738</v>
      </c>
      <c r="CY90" s="20">
        <f>(CX90-CO90)</f>
        <v>342</v>
      </c>
      <c r="CZ90" s="20">
        <v>1</v>
      </c>
      <c r="DA90" s="20">
        <v>342</v>
      </c>
      <c r="DB90" s="1">
        <v>1</v>
      </c>
      <c r="DC90" t="s">
        <v>129</v>
      </c>
      <c r="DD90"/>
      <c r="DE90"/>
      <c r="DF90"/>
      <c r="DG90"/>
      <c r="DH90"/>
      <c r="DI90"/>
      <c r="DJ90"/>
      <c r="DK90"/>
      <c r="DL90"/>
    </row>
    <row r="91" spans="1:116" s="10" customFormat="1" x14ac:dyDescent="0.25">
      <c r="A91" s="2">
        <v>2011</v>
      </c>
      <c r="B91" s="3">
        <v>49</v>
      </c>
      <c r="C91" s="3">
        <v>0</v>
      </c>
      <c r="D91" s="3">
        <v>0</v>
      </c>
      <c r="E91" s="3">
        <v>1</v>
      </c>
      <c r="F91" s="3">
        <v>1</v>
      </c>
      <c r="G91" s="3">
        <v>0</v>
      </c>
      <c r="H91" s="1">
        <v>1</v>
      </c>
      <c r="I91" s="3">
        <v>1</v>
      </c>
      <c r="J91" s="3">
        <v>2</v>
      </c>
      <c r="K91" s="3">
        <v>0</v>
      </c>
      <c r="L91" s="3">
        <v>1</v>
      </c>
      <c r="M91" s="3"/>
      <c r="N91" s="3">
        <v>1</v>
      </c>
      <c r="O91" s="3">
        <v>0</v>
      </c>
      <c r="P91" s="3">
        <v>1</v>
      </c>
      <c r="Q91" s="3"/>
      <c r="R91" s="3">
        <v>1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</v>
      </c>
      <c r="AB91" s="3">
        <v>1</v>
      </c>
      <c r="AC91" s="3">
        <v>1</v>
      </c>
      <c r="AD91" s="3">
        <v>0</v>
      </c>
      <c r="AE91" s="3">
        <v>1</v>
      </c>
      <c r="AF91" s="3">
        <v>0</v>
      </c>
      <c r="AG91" s="3">
        <v>2</v>
      </c>
      <c r="AH91" s="3">
        <v>35.4</v>
      </c>
      <c r="AI91" s="4">
        <v>2.23</v>
      </c>
      <c r="AJ91" s="3">
        <v>150</v>
      </c>
      <c r="AK91" s="3">
        <v>84</v>
      </c>
      <c r="AL91" s="5">
        <f t="shared" si="36"/>
        <v>106</v>
      </c>
      <c r="AM91" s="3">
        <v>66</v>
      </c>
      <c r="AN91" s="3">
        <v>1</v>
      </c>
      <c r="AO91" s="3">
        <v>5</v>
      </c>
      <c r="AP91" s="3">
        <v>38</v>
      </c>
      <c r="AQ91" s="3">
        <v>14</v>
      </c>
      <c r="AR91" s="3">
        <v>25</v>
      </c>
      <c r="AS91" s="3">
        <f t="shared" si="37"/>
        <v>24</v>
      </c>
      <c r="AT91" s="7">
        <f t="shared" si="38"/>
        <v>4.8</v>
      </c>
      <c r="AU91" s="3">
        <v>16</v>
      </c>
      <c r="AV91" s="4">
        <v>4.9060000000000006</v>
      </c>
      <c r="AW91" s="3">
        <v>2.2000000000000002</v>
      </c>
      <c r="AX91" s="19">
        <f t="shared" si="20"/>
        <v>0.51707317073170733</v>
      </c>
      <c r="AY91" s="7">
        <f t="shared" si="25"/>
        <v>1.8344883815735831</v>
      </c>
      <c r="AZ91" s="7">
        <f t="shared" si="26"/>
        <v>327.27272727272725</v>
      </c>
      <c r="BA91" s="7">
        <f t="shared" si="21"/>
        <v>3672.7272727272725</v>
      </c>
      <c r="BB91" s="7">
        <f t="shared" si="27"/>
        <v>74.333333333333343</v>
      </c>
      <c r="BC91" s="7">
        <f t="shared" si="28"/>
        <v>33.333333333333336</v>
      </c>
      <c r="BD91" s="7">
        <f t="shared" si="22"/>
        <v>40.799999999999997</v>
      </c>
      <c r="BE91" s="7">
        <f t="shared" si="29"/>
        <v>9.0666666666666664</v>
      </c>
      <c r="BF91" s="19"/>
      <c r="BG91" s="19">
        <f t="shared" si="30"/>
        <v>0.33632286995515692</v>
      </c>
      <c r="BH91" s="19">
        <f t="shared" si="39"/>
        <v>0.51121076233183849</v>
      </c>
      <c r="BI91" s="19">
        <f t="shared" si="40"/>
        <v>3.0972222222222228</v>
      </c>
      <c r="BJ91" s="19">
        <f t="shared" si="33"/>
        <v>0.3125</v>
      </c>
      <c r="BK91" s="19"/>
      <c r="BL91" s="5">
        <v>0</v>
      </c>
      <c r="BM91" s="5"/>
      <c r="BN91" s="5"/>
      <c r="BO91" s="5"/>
      <c r="BP91" s="5"/>
      <c r="BQ91" s="3">
        <v>1</v>
      </c>
      <c r="BR91" s="3">
        <v>0</v>
      </c>
      <c r="BS91" s="3">
        <v>30</v>
      </c>
      <c r="BT91" s="3">
        <v>6.6</v>
      </c>
      <c r="BU91" s="3">
        <v>6</v>
      </c>
      <c r="BV91" s="3">
        <v>1</v>
      </c>
      <c r="BW91" s="3">
        <v>4.0999999999999996</v>
      </c>
      <c r="BY91" s="3">
        <v>1</v>
      </c>
      <c r="BZ91" s="3">
        <v>0</v>
      </c>
      <c r="CA91" s="3">
        <v>142</v>
      </c>
      <c r="CB91" s="3">
        <v>13</v>
      </c>
      <c r="CC91" s="4">
        <v>0.9</v>
      </c>
      <c r="CD91" s="28">
        <v>90</v>
      </c>
      <c r="CE91" s="8"/>
      <c r="CF91" s="8"/>
      <c r="CG91" s="3">
        <v>178</v>
      </c>
      <c r="CH91" s="3">
        <v>0</v>
      </c>
      <c r="CI91" s="3">
        <v>1</v>
      </c>
      <c r="CJ91" s="12">
        <v>2307.6923076923076</v>
      </c>
      <c r="CK91" s="19">
        <f t="shared" si="34"/>
        <v>7.7440033031827555</v>
      </c>
      <c r="CL91" s="5">
        <v>15440.159587835227</v>
      </c>
      <c r="CM91" s="19">
        <f t="shared" si="18"/>
        <v>9.6447271595250417</v>
      </c>
      <c r="CO91" s="41">
        <v>40260</v>
      </c>
      <c r="CP91" s="41"/>
      <c r="CQ91" s="41"/>
      <c r="CR91" s="41"/>
      <c r="CS91" s="20"/>
      <c r="CT91" s="36">
        <v>44272</v>
      </c>
      <c r="CU91" s="36">
        <v>44263</v>
      </c>
      <c r="CV91" s="1">
        <f t="shared" si="35"/>
        <v>4003</v>
      </c>
      <c r="CW91" s="3">
        <v>0</v>
      </c>
      <c r="CX91" s="3"/>
      <c r="CY91" s="3"/>
      <c r="CZ91" s="3">
        <v>0</v>
      </c>
      <c r="DA91" s="3">
        <v>4003</v>
      </c>
      <c r="DB91" s="1">
        <v>1</v>
      </c>
      <c r="DC91" s="3"/>
    </row>
    <row r="92" spans="1:116" s="10" customFormat="1" x14ac:dyDescent="0.25">
      <c r="A92" s="25">
        <v>1039</v>
      </c>
      <c r="B92" s="1">
        <v>57</v>
      </c>
      <c r="C92" s="1">
        <v>0</v>
      </c>
      <c r="D92" s="1">
        <v>1</v>
      </c>
      <c r="E92" s="1">
        <v>1</v>
      </c>
      <c r="F92" s="1">
        <v>1</v>
      </c>
      <c r="G92" s="1">
        <v>0</v>
      </c>
      <c r="H92" s="1">
        <v>1</v>
      </c>
      <c r="I92" s="1">
        <v>0</v>
      </c>
      <c r="J92" s="1">
        <v>4</v>
      </c>
      <c r="K92" s="1">
        <v>1</v>
      </c>
      <c r="L92" s="1">
        <v>1</v>
      </c>
      <c r="M92" s="1">
        <v>1</v>
      </c>
      <c r="N92" s="1">
        <v>1</v>
      </c>
      <c r="O92" s="1">
        <v>0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2</v>
      </c>
      <c r="AA92" s="1">
        <v>1</v>
      </c>
      <c r="AB92" s="1">
        <v>1</v>
      </c>
      <c r="AC92" s="1">
        <v>1</v>
      </c>
      <c r="AD92" s="1">
        <v>0</v>
      </c>
      <c r="AE92" s="1">
        <v>1</v>
      </c>
      <c r="AF92" s="1">
        <v>1</v>
      </c>
      <c r="AG92" s="1">
        <v>0</v>
      </c>
      <c r="AH92" s="1">
        <v>27.1</v>
      </c>
      <c r="AI92" s="1">
        <v>1.7</v>
      </c>
      <c r="AJ92" s="1">
        <v>126</v>
      </c>
      <c r="AK92" s="1">
        <v>64</v>
      </c>
      <c r="AL92" s="5">
        <f t="shared" si="36"/>
        <v>84.666666666666671</v>
      </c>
      <c r="AM92" s="1">
        <v>65</v>
      </c>
      <c r="AN92" s="1">
        <v>1</v>
      </c>
      <c r="AO92" s="1">
        <v>10</v>
      </c>
      <c r="AP92" s="1">
        <v>50</v>
      </c>
      <c r="AQ92" s="1">
        <v>20</v>
      </c>
      <c r="AR92" s="1">
        <v>31</v>
      </c>
      <c r="AS92" s="1">
        <f t="shared" si="37"/>
        <v>30</v>
      </c>
      <c r="AT92" s="7">
        <f t="shared" si="38"/>
        <v>3</v>
      </c>
      <c r="AU92" s="1">
        <v>15</v>
      </c>
      <c r="AV92" s="19">
        <v>3.1</v>
      </c>
      <c r="AW92" s="1">
        <v>1.82</v>
      </c>
      <c r="AX92" s="19">
        <f t="shared" si="20"/>
        <v>0.34167036215816704</v>
      </c>
      <c r="AY92" s="7">
        <f t="shared" si="25"/>
        <v>5.161290322580645</v>
      </c>
      <c r="AZ92" s="7">
        <f t="shared" si="26"/>
        <v>703.2967032967033</v>
      </c>
      <c r="BA92" s="7">
        <f t="shared" si="21"/>
        <v>3282.0512820512822</v>
      </c>
      <c r="BB92" s="7">
        <f t="shared" si="27"/>
        <v>47.692307692307693</v>
      </c>
      <c r="BC92" s="7">
        <f t="shared" si="28"/>
        <v>28</v>
      </c>
      <c r="BD92" s="7">
        <f t="shared" si="22"/>
        <v>26.529066666666665</v>
      </c>
      <c r="BE92" s="7">
        <f t="shared" si="29"/>
        <v>7.9967999999999995</v>
      </c>
      <c r="BF92" s="19">
        <v>2.6838709677419352</v>
      </c>
      <c r="BG92" s="19">
        <f t="shared" si="30"/>
        <v>0.65</v>
      </c>
      <c r="BH92" s="19">
        <f t="shared" si="39"/>
        <v>1.0483870967741935</v>
      </c>
      <c r="BI92" s="19">
        <f t="shared" si="40"/>
        <v>1.5897435897435899</v>
      </c>
      <c r="BJ92" s="19">
        <f t="shared" si="33"/>
        <v>0.66666666666666663</v>
      </c>
      <c r="BK92" s="19"/>
      <c r="BL92" s="20">
        <v>1</v>
      </c>
      <c r="BM92" s="1">
        <v>26</v>
      </c>
      <c r="BN92" s="20"/>
      <c r="BO92" s="1">
        <v>3</v>
      </c>
      <c r="BP92" s="1">
        <v>1</v>
      </c>
      <c r="BQ92" s="1">
        <v>1</v>
      </c>
      <c r="BR92" s="1">
        <v>0</v>
      </c>
      <c r="BS92" s="1">
        <v>19</v>
      </c>
      <c r="BT92" s="1">
        <v>4.5</v>
      </c>
      <c r="BU92" s="1">
        <v>3.6</v>
      </c>
      <c r="BV92" s="1">
        <v>0.5</v>
      </c>
      <c r="BW92" s="1">
        <v>4.2</v>
      </c>
      <c r="BX92" s="1">
        <v>34.4</v>
      </c>
      <c r="BY92" s="1">
        <v>1</v>
      </c>
      <c r="BZ92" s="1">
        <v>1</v>
      </c>
      <c r="CA92" s="25">
        <v>135</v>
      </c>
      <c r="CB92" s="25">
        <v>10</v>
      </c>
      <c r="CC92" s="44">
        <v>0.97</v>
      </c>
      <c r="CD92" s="27">
        <v>65</v>
      </c>
      <c r="CE92" s="1">
        <v>1326</v>
      </c>
      <c r="CF92" s="1">
        <v>1</v>
      </c>
      <c r="CG92" s="1"/>
      <c r="CH92" s="1"/>
      <c r="CI92" s="1">
        <v>3</v>
      </c>
      <c r="CJ92" s="20">
        <v>2355.1615790000001</v>
      </c>
      <c r="CK92" s="19">
        <f t="shared" si="34"/>
        <v>7.7643646151372279</v>
      </c>
      <c r="CL92" s="20">
        <v>4622.8931570000004</v>
      </c>
      <c r="CM92" s="19">
        <f t="shared" si="18"/>
        <v>8.438776012537943</v>
      </c>
      <c r="CN92" s="22"/>
      <c r="CO92" s="36">
        <v>43272</v>
      </c>
      <c r="CP92" s="36"/>
      <c r="CQ92" s="36"/>
      <c r="CR92" s="36"/>
      <c r="CS92" s="20"/>
      <c r="CT92" s="36">
        <v>44217</v>
      </c>
      <c r="CU92" s="37">
        <v>43609</v>
      </c>
      <c r="CV92" s="1">
        <f t="shared" si="35"/>
        <v>337</v>
      </c>
      <c r="CW92" s="1">
        <v>1</v>
      </c>
      <c r="CX92" s="36">
        <v>43609</v>
      </c>
      <c r="CY92" s="20">
        <f>(CX92-CO92)</f>
        <v>337</v>
      </c>
      <c r="CZ92" s="20">
        <v>1</v>
      </c>
      <c r="DA92" s="20">
        <v>337</v>
      </c>
      <c r="DB92" s="1">
        <v>1</v>
      </c>
      <c r="DC92" t="s">
        <v>150</v>
      </c>
      <c r="DD92"/>
      <c r="DE92"/>
      <c r="DF92"/>
      <c r="DG92"/>
      <c r="DH92"/>
      <c r="DI92"/>
      <c r="DJ92"/>
      <c r="DK92"/>
      <c r="DL92"/>
    </row>
    <row r="93" spans="1:116" s="10" customFormat="1" x14ac:dyDescent="0.25">
      <c r="A93" s="25">
        <v>1035</v>
      </c>
      <c r="B93" s="1">
        <v>57</v>
      </c>
      <c r="C93" s="1">
        <v>0</v>
      </c>
      <c r="D93" s="1">
        <v>1</v>
      </c>
      <c r="E93" s="1">
        <v>1</v>
      </c>
      <c r="F93" s="1">
        <v>1</v>
      </c>
      <c r="G93" s="1">
        <v>1</v>
      </c>
      <c r="H93" s="1">
        <v>0</v>
      </c>
      <c r="I93" s="1">
        <v>1</v>
      </c>
      <c r="J93" s="1">
        <v>3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</v>
      </c>
      <c r="AG93" s="1">
        <v>0</v>
      </c>
      <c r="AH93" s="1">
        <v>51.6</v>
      </c>
      <c r="AI93" s="1">
        <v>2.2000000000000002</v>
      </c>
      <c r="AJ93" s="1">
        <v>163</v>
      </c>
      <c r="AK93" s="1">
        <v>80</v>
      </c>
      <c r="AL93" s="5">
        <f t="shared" si="36"/>
        <v>107.66666666666667</v>
      </c>
      <c r="AM93" s="1">
        <v>82</v>
      </c>
      <c r="AN93" s="1">
        <v>1</v>
      </c>
      <c r="AO93" s="1">
        <v>13</v>
      </c>
      <c r="AP93" s="1">
        <v>77</v>
      </c>
      <c r="AQ93" s="1">
        <v>31</v>
      </c>
      <c r="AR93" s="1">
        <v>49</v>
      </c>
      <c r="AS93" s="1">
        <f t="shared" si="37"/>
        <v>46</v>
      </c>
      <c r="AT93" s="7">
        <f t="shared" si="38"/>
        <v>3.5384615384615383</v>
      </c>
      <c r="AU93" s="1">
        <v>15</v>
      </c>
      <c r="AV93" s="19">
        <v>3.24</v>
      </c>
      <c r="AW93" s="1">
        <v>1.47</v>
      </c>
      <c r="AX93" s="19">
        <f t="shared" si="20"/>
        <v>0.35093126385809315</v>
      </c>
      <c r="AY93" s="7">
        <f t="shared" si="25"/>
        <v>10.493827160493826</v>
      </c>
      <c r="AZ93" s="7">
        <f t="shared" si="26"/>
        <v>1850.3401360544217</v>
      </c>
      <c r="BA93" s="7">
        <f t="shared" si="21"/>
        <v>5151.9274376417243</v>
      </c>
      <c r="BB93" s="7">
        <f t="shared" si="27"/>
        <v>39.512195121951223</v>
      </c>
      <c r="BC93" s="7">
        <f t="shared" si="28"/>
        <v>17.926829268292682</v>
      </c>
      <c r="BD93" s="7">
        <f t="shared" si="22"/>
        <v>22.592585365853658</v>
      </c>
      <c r="BE93" s="7">
        <f t="shared" si="29"/>
        <v>8.7769756097560965</v>
      </c>
      <c r="BF93" s="19"/>
      <c r="BG93" s="19">
        <f t="shared" si="30"/>
        <v>1.2401234567901234</v>
      </c>
      <c r="BH93" s="19">
        <f t="shared" si="39"/>
        <v>1.9487654320987653</v>
      </c>
      <c r="BI93" s="19">
        <f t="shared" si="40"/>
        <v>0.85896076352067874</v>
      </c>
      <c r="BJ93" s="19">
        <f t="shared" si="33"/>
        <v>0.8666666666666667</v>
      </c>
      <c r="BK93" s="19"/>
      <c r="BL93" s="20">
        <v>0</v>
      </c>
      <c r="BM93" s="1"/>
      <c r="BN93" s="20"/>
      <c r="BO93" s="1"/>
      <c r="BP93" s="1"/>
      <c r="BQ93" s="1">
        <v>1</v>
      </c>
      <c r="BR93" s="1">
        <v>0</v>
      </c>
      <c r="BS93" s="1">
        <v>70</v>
      </c>
      <c r="BT93" s="1">
        <v>3.9</v>
      </c>
      <c r="BU93" s="1">
        <v>2.1</v>
      </c>
      <c r="BV93" s="1">
        <v>0.53</v>
      </c>
      <c r="BW93" s="1">
        <v>3.6</v>
      </c>
      <c r="BX93" s="1"/>
      <c r="BY93" s="1"/>
      <c r="BZ93" s="1"/>
      <c r="CA93" s="25">
        <v>139</v>
      </c>
      <c r="CB93" s="25">
        <v>21</v>
      </c>
      <c r="CC93" s="44">
        <v>0.93</v>
      </c>
      <c r="CD93" s="27">
        <v>69</v>
      </c>
      <c r="CE93" s="1">
        <v>189</v>
      </c>
      <c r="CF93" s="1">
        <v>1</v>
      </c>
      <c r="CG93" s="1"/>
      <c r="CH93" s="1"/>
      <c r="CI93" s="1">
        <v>1</v>
      </c>
      <c r="CJ93" s="20">
        <v>2366.0682160000001</v>
      </c>
      <c r="CK93" s="19">
        <f t="shared" si="34"/>
        <v>7.7689848759063054</v>
      </c>
      <c r="CL93" s="20">
        <v>1390.4658810000001</v>
      </c>
      <c r="CM93" s="19">
        <f t="shared" si="18"/>
        <v>7.2373941361561487</v>
      </c>
      <c r="CN93" s="22"/>
      <c r="CO93" s="36">
        <v>43250</v>
      </c>
      <c r="CP93" s="36"/>
      <c r="CQ93" s="36"/>
      <c r="CR93" s="36"/>
      <c r="CS93" s="20"/>
      <c r="CT93" s="36">
        <v>44274</v>
      </c>
      <c r="CU93" s="36">
        <v>44266</v>
      </c>
      <c r="CV93" s="1">
        <f t="shared" si="35"/>
        <v>1016</v>
      </c>
      <c r="CW93" s="1">
        <v>0</v>
      </c>
      <c r="CX93" s="1"/>
      <c r="CY93" s="1"/>
      <c r="CZ93" s="1">
        <v>0</v>
      </c>
      <c r="DA93" s="1">
        <v>1016</v>
      </c>
      <c r="DB93" s="1">
        <v>1</v>
      </c>
      <c r="DC93"/>
      <c r="DD93"/>
      <c r="DE93"/>
      <c r="DF93"/>
      <c r="DG93"/>
      <c r="DH93"/>
      <c r="DI93"/>
      <c r="DJ93"/>
      <c r="DK93"/>
      <c r="DL93"/>
    </row>
    <row r="94" spans="1:116" s="10" customFormat="1" x14ac:dyDescent="0.25">
      <c r="A94" s="2">
        <v>2004</v>
      </c>
      <c r="B94" s="3">
        <v>62</v>
      </c>
      <c r="C94" s="3">
        <v>0</v>
      </c>
      <c r="D94" s="3">
        <v>0</v>
      </c>
      <c r="E94" s="3">
        <v>1</v>
      </c>
      <c r="F94" s="3">
        <v>1</v>
      </c>
      <c r="G94" s="3">
        <v>1</v>
      </c>
      <c r="H94" s="1">
        <v>0</v>
      </c>
      <c r="I94" s="3">
        <v>1</v>
      </c>
      <c r="J94" s="3">
        <v>2</v>
      </c>
      <c r="K94" s="3">
        <v>0</v>
      </c>
      <c r="L94" s="3">
        <v>0</v>
      </c>
      <c r="M94" s="3"/>
      <c r="N94" s="3">
        <v>0</v>
      </c>
      <c r="O94" s="3">
        <v>0</v>
      </c>
      <c r="P94" s="3">
        <v>1</v>
      </c>
      <c r="Q94" s="3"/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1</v>
      </c>
      <c r="AD94" s="3">
        <v>0</v>
      </c>
      <c r="AE94" s="3">
        <v>1</v>
      </c>
      <c r="AF94" s="3">
        <v>0</v>
      </c>
      <c r="AG94" s="3">
        <v>0</v>
      </c>
      <c r="AH94" s="3">
        <v>38</v>
      </c>
      <c r="AI94" s="4">
        <v>2.4</v>
      </c>
      <c r="AJ94" s="3">
        <v>107</v>
      </c>
      <c r="AK94" s="3">
        <v>68</v>
      </c>
      <c r="AL94" s="5">
        <f t="shared" si="36"/>
        <v>81</v>
      </c>
      <c r="AM94" s="3">
        <v>60</v>
      </c>
      <c r="AN94" s="3">
        <v>1</v>
      </c>
      <c r="AO94" s="3">
        <v>15</v>
      </c>
      <c r="AP94" s="3">
        <v>37</v>
      </c>
      <c r="AQ94" s="3">
        <v>20</v>
      </c>
      <c r="AR94" s="3">
        <v>25</v>
      </c>
      <c r="AS94" s="3">
        <f t="shared" si="37"/>
        <v>17</v>
      </c>
      <c r="AT94" s="7">
        <f t="shared" si="38"/>
        <v>1.1333333333333333</v>
      </c>
      <c r="AU94" s="3">
        <v>21</v>
      </c>
      <c r="AV94" s="4">
        <v>4.4400000000000004</v>
      </c>
      <c r="AW94" s="3">
        <v>1.85</v>
      </c>
      <c r="AX94" s="19">
        <f t="shared" si="20"/>
        <v>0.33226164079822618</v>
      </c>
      <c r="AY94" s="7">
        <f t="shared" si="25"/>
        <v>0.9009009009009008</v>
      </c>
      <c r="AZ94" s="7">
        <f t="shared" si="26"/>
        <v>172.97297297297297</v>
      </c>
      <c r="BA94" s="7">
        <f t="shared" si="21"/>
        <v>2854.0540540540537</v>
      </c>
      <c r="BB94" s="7">
        <f t="shared" si="27"/>
        <v>74.000000000000014</v>
      </c>
      <c r="BC94" s="7">
        <f t="shared" si="28"/>
        <v>30.833333333333332</v>
      </c>
      <c r="BD94" s="7">
        <f t="shared" si="22"/>
        <v>25.16</v>
      </c>
      <c r="BE94" s="7">
        <f t="shared" si="29"/>
        <v>4.1933333333333325</v>
      </c>
      <c r="BF94" s="19">
        <v>1.36</v>
      </c>
      <c r="BG94" s="19">
        <f t="shared" si="30"/>
        <v>0.33783783783783777</v>
      </c>
      <c r="BH94" s="19">
        <f t="shared" si="39"/>
        <v>0.49999999999999989</v>
      </c>
      <c r="BI94" s="19">
        <f t="shared" si="40"/>
        <v>4.3529411764705888</v>
      </c>
      <c r="BJ94" s="19">
        <f t="shared" si="33"/>
        <v>0.7142857142857143</v>
      </c>
      <c r="BK94" s="19"/>
      <c r="BL94" s="5">
        <v>1</v>
      </c>
      <c r="BM94" s="5">
        <v>26</v>
      </c>
      <c r="BN94" s="5"/>
      <c r="BO94" s="5">
        <v>0</v>
      </c>
      <c r="BP94" s="5">
        <v>0</v>
      </c>
      <c r="BQ94" s="3">
        <v>1</v>
      </c>
      <c r="BR94" s="3">
        <v>0</v>
      </c>
      <c r="BS94" s="3">
        <v>17.5</v>
      </c>
      <c r="BT94" s="3">
        <v>6.2</v>
      </c>
      <c r="BU94" s="3">
        <v>5.6</v>
      </c>
      <c r="BV94" s="3">
        <v>1.3</v>
      </c>
      <c r="BW94" s="3"/>
      <c r="BY94" s="3">
        <v>1</v>
      </c>
      <c r="BZ94" s="3">
        <v>0</v>
      </c>
      <c r="CA94" s="3">
        <v>140</v>
      </c>
      <c r="CB94" s="3">
        <v>27</v>
      </c>
      <c r="CC94" s="4">
        <v>1.97</v>
      </c>
      <c r="CD94" s="28">
        <v>49</v>
      </c>
      <c r="CE94" s="8"/>
      <c r="CF94" s="8"/>
      <c r="CG94" s="3">
        <v>337.2</v>
      </c>
      <c r="CH94" s="3">
        <v>0</v>
      </c>
      <c r="CI94" s="3">
        <v>1</v>
      </c>
      <c r="CJ94" s="12">
        <v>2489.808917197452</v>
      </c>
      <c r="CK94" s="19">
        <f t="shared" si="34"/>
        <v>7.8199612464327384</v>
      </c>
      <c r="CL94" s="5">
        <v>901.26268952488977</v>
      </c>
      <c r="CM94" s="19">
        <f t="shared" si="18"/>
        <v>6.8037967684166976</v>
      </c>
      <c r="CO94" s="41">
        <v>40231</v>
      </c>
      <c r="CP94" s="41"/>
      <c r="CQ94" s="41"/>
      <c r="CR94" s="41"/>
      <c r="CS94" s="20"/>
      <c r="CT94" s="36">
        <v>44272</v>
      </c>
      <c r="CU94" s="36">
        <v>41394</v>
      </c>
      <c r="CV94" s="1">
        <f t="shared" si="35"/>
        <v>1163</v>
      </c>
      <c r="CW94" s="3">
        <v>1</v>
      </c>
      <c r="CX94" s="40">
        <v>44210</v>
      </c>
      <c r="CY94" s="20">
        <f>(CX94-CO94)</f>
        <v>3979</v>
      </c>
      <c r="CZ94" s="20">
        <v>1</v>
      </c>
      <c r="DA94" s="20">
        <v>3979</v>
      </c>
      <c r="DB94" s="1">
        <v>1</v>
      </c>
      <c r="DC94" s="39" t="s">
        <v>141</v>
      </c>
    </row>
    <row r="95" spans="1:116" s="10" customFormat="1" x14ac:dyDescent="0.25">
      <c r="A95" s="2">
        <v>2036</v>
      </c>
      <c r="B95" s="3">
        <v>53</v>
      </c>
      <c r="C95" s="3">
        <v>0</v>
      </c>
      <c r="D95" s="3">
        <v>1</v>
      </c>
      <c r="E95" s="3">
        <v>1</v>
      </c>
      <c r="F95" s="3">
        <v>1</v>
      </c>
      <c r="G95" s="3">
        <v>0</v>
      </c>
      <c r="H95" s="1">
        <v>1</v>
      </c>
      <c r="I95" s="3">
        <v>0</v>
      </c>
      <c r="J95" s="3">
        <v>3</v>
      </c>
      <c r="K95" s="3">
        <v>0</v>
      </c>
      <c r="L95" s="3">
        <v>1</v>
      </c>
      <c r="M95" s="3"/>
      <c r="N95" s="3">
        <v>1</v>
      </c>
      <c r="O95" s="3">
        <v>0</v>
      </c>
      <c r="P95" s="3">
        <v>1</v>
      </c>
      <c r="Q95" s="3"/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21</v>
      </c>
      <c r="AI95" s="4">
        <v>1.47</v>
      </c>
      <c r="AJ95" s="3">
        <v>74</v>
      </c>
      <c r="AK95" s="3">
        <v>44</v>
      </c>
      <c r="AL95" s="5">
        <f t="shared" si="36"/>
        <v>54</v>
      </c>
      <c r="AM95" s="3">
        <v>57</v>
      </c>
      <c r="AN95" s="3">
        <v>1</v>
      </c>
      <c r="AO95" s="3">
        <v>7</v>
      </c>
      <c r="AP95" s="3">
        <v>45</v>
      </c>
      <c r="AQ95" s="3">
        <v>14</v>
      </c>
      <c r="AR95" s="3">
        <v>27</v>
      </c>
      <c r="AS95" s="1">
        <f t="shared" si="37"/>
        <v>31</v>
      </c>
      <c r="AT95" s="7">
        <f t="shared" si="38"/>
        <v>4.4285714285714288</v>
      </c>
      <c r="AU95" s="3">
        <v>15</v>
      </c>
      <c r="AV95" s="4">
        <v>2.6313</v>
      </c>
      <c r="AW95" s="3">
        <v>1.79</v>
      </c>
      <c r="AX95" s="19">
        <f t="shared" si="20"/>
        <v>0.21432372505543237</v>
      </c>
      <c r="AY95" s="7">
        <f t="shared" si="25"/>
        <v>4.5604834112415915</v>
      </c>
      <c r="AZ95" s="7">
        <f t="shared" si="26"/>
        <v>536.31284916201116</v>
      </c>
      <c r="BA95" s="7">
        <f t="shared" si="21"/>
        <v>2100.558659217877</v>
      </c>
      <c r="BB95" s="7">
        <f t="shared" si="27"/>
        <v>46.163157894736841</v>
      </c>
      <c r="BC95" s="7">
        <f t="shared" si="28"/>
        <v>31.403508771929825</v>
      </c>
      <c r="BD95" s="7">
        <f t="shared" si="22"/>
        <v>16.656421052631579</v>
      </c>
      <c r="BE95" s="7">
        <f t="shared" si="29"/>
        <v>8.5417543859649125</v>
      </c>
      <c r="BF95" s="19"/>
      <c r="BG95" s="19">
        <f t="shared" si="30"/>
        <v>0.58488199749173408</v>
      </c>
      <c r="BH95" s="19">
        <f t="shared" si="39"/>
        <v>0.97480332915289025</v>
      </c>
      <c r="BI95" s="19">
        <f t="shared" si="40"/>
        <v>1.4891341256366724</v>
      </c>
      <c r="BJ95" s="19">
        <f t="shared" si="33"/>
        <v>0.46666666666666667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3">
        <v>22.5</v>
      </c>
      <c r="BT95" s="3">
        <v>5.8</v>
      </c>
      <c r="BU95" s="3">
        <v>5</v>
      </c>
      <c r="BV95" s="3">
        <v>0.88</v>
      </c>
      <c r="BW95" s="3">
        <v>4.3</v>
      </c>
      <c r="BY95" s="3">
        <v>1</v>
      </c>
      <c r="BZ95" s="3">
        <v>1</v>
      </c>
      <c r="CA95" s="3">
        <v>122</v>
      </c>
      <c r="CB95" s="3">
        <v>123</v>
      </c>
      <c r="CC95" s="4">
        <v>2.5</v>
      </c>
      <c r="CD95" s="28">
        <v>20</v>
      </c>
      <c r="CE95" s="8"/>
      <c r="CF95" s="8"/>
      <c r="CG95" s="3">
        <v>9846</v>
      </c>
      <c r="CH95" s="3">
        <v>1</v>
      </c>
      <c r="CI95" s="3">
        <v>3</v>
      </c>
      <c r="CJ95" s="12">
        <v>2583.333333333333</v>
      </c>
      <c r="CK95" s="19">
        <f t="shared" si="34"/>
        <v>7.8568358336792832</v>
      </c>
      <c r="CL95" s="5">
        <v>1012.1407676471865</v>
      </c>
      <c r="CM95" s="19">
        <f t="shared" si="18"/>
        <v>6.9198229386397152</v>
      </c>
      <c r="CO95" s="41">
        <v>40408</v>
      </c>
      <c r="CP95" s="41"/>
      <c r="CQ95" s="41"/>
      <c r="CR95" s="41"/>
      <c r="CS95" s="20"/>
      <c r="CT95" s="36">
        <v>44272</v>
      </c>
      <c r="CU95" s="36">
        <v>41593</v>
      </c>
      <c r="CV95" s="1">
        <f t="shared" si="35"/>
        <v>1185</v>
      </c>
      <c r="CW95" s="3">
        <v>1</v>
      </c>
      <c r="CX95" s="40">
        <v>41593</v>
      </c>
      <c r="CY95" s="3">
        <f>(CX95-CO95)</f>
        <v>1185</v>
      </c>
      <c r="CZ95" s="3">
        <v>1</v>
      </c>
      <c r="DA95" s="3">
        <v>1185</v>
      </c>
      <c r="DB95" s="1">
        <v>1</v>
      </c>
      <c r="DC95" s="3" t="s">
        <v>141</v>
      </c>
    </row>
    <row r="96" spans="1:116" s="10" customFormat="1" x14ac:dyDescent="0.25">
      <c r="A96" s="2">
        <v>2063</v>
      </c>
      <c r="B96" s="9">
        <v>62</v>
      </c>
      <c r="C96" s="9">
        <v>0</v>
      </c>
      <c r="D96" s="9">
        <v>0</v>
      </c>
      <c r="E96" s="9">
        <v>1</v>
      </c>
      <c r="F96" s="9">
        <v>1</v>
      </c>
      <c r="G96" s="9">
        <v>0</v>
      </c>
      <c r="H96" s="1">
        <v>1</v>
      </c>
      <c r="I96" s="9">
        <v>1</v>
      </c>
      <c r="J96" s="9">
        <v>3</v>
      </c>
      <c r="K96" s="9">
        <v>0</v>
      </c>
      <c r="L96" s="9">
        <v>0</v>
      </c>
      <c r="M96" s="9"/>
      <c r="N96" s="9">
        <v>1</v>
      </c>
      <c r="O96" s="9">
        <v>0</v>
      </c>
      <c r="P96" s="9">
        <v>1</v>
      </c>
      <c r="Q96" s="9"/>
      <c r="R96" s="9">
        <v>1</v>
      </c>
      <c r="S96" s="9">
        <v>1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1</v>
      </c>
      <c r="Z96" s="9">
        <v>0</v>
      </c>
      <c r="AA96" s="9">
        <v>1</v>
      </c>
      <c r="AB96" s="9">
        <v>0</v>
      </c>
      <c r="AC96" s="9">
        <v>1</v>
      </c>
      <c r="AD96" s="9">
        <v>0</v>
      </c>
      <c r="AE96" s="9">
        <v>0</v>
      </c>
      <c r="AF96" s="9">
        <v>0</v>
      </c>
      <c r="AG96" s="9">
        <v>0</v>
      </c>
      <c r="AH96" s="9">
        <v>24</v>
      </c>
      <c r="AI96" s="11">
        <v>1.95</v>
      </c>
      <c r="AJ96" s="9">
        <v>125</v>
      </c>
      <c r="AK96" s="9">
        <v>82</v>
      </c>
      <c r="AL96" s="5">
        <f t="shared" si="36"/>
        <v>96.333333333333329</v>
      </c>
      <c r="AM96" s="9">
        <v>69</v>
      </c>
      <c r="AN96" s="9">
        <v>1</v>
      </c>
      <c r="AO96" s="9">
        <v>8</v>
      </c>
      <c r="AP96" s="9">
        <v>16</v>
      </c>
      <c r="AQ96" s="9">
        <v>6</v>
      </c>
      <c r="AR96" s="9">
        <v>10</v>
      </c>
      <c r="AS96" s="1">
        <f t="shared" si="37"/>
        <v>10</v>
      </c>
      <c r="AT96" s="7">
        <f t="shared" si="38"/>
        <v>1.25</v>
      </c>
      <c r="AU96" s="9">
        <v>7</v>
      </c>
      <c r="AV96" s="4">
        <v>3.9584999999999995</v>
      </c>
      <c r="AW96" s="9">
        <v>2.0299999999999998</v>
      </c>
      <c r="AX96" s="19">
        <f t="shared" si="20"/>
        <v>0.43360679970436061</v>
      </c>
      <c r="AY96" s="7">
        <f t="shared" si="25"/>
        <v>0.75786282682834416</v>
      </c>
      <c r="AZ96" s="7">
        <f t="shared" si="26"/>
        <v>118.22660098522168</v>
      </c>
      <c r="BA96" s="7">
        <f t="shared" si="21"/>
        <v>3481.1165845648607</v>
      </c>
      <c r="BB96" s="7">
        <f t="shared" si="27"/>
        <v>57.369565217391298</v>
      </c>
      <c r="BC96" s="7">
        <f t="shared" si="28"/>
        <v>29.420289855072461</v>
      </c>
      <c r="BD96" s="7">
        <f t="shared" si="22"/>
        <v>35.743690821256031</v>
      </c>
      <c r="BE96" s="7">
        <f t="shared" si="29"/>
        <v>0.80023188405797085</v>
      </c>
      <c r="BF96" s="19"/>
      <c r="BG96" s="19">
        <f t="shared" si="30"/>
        <v>0.17430845017051916</v>
      </c>
      <c r="BH96" s="19">
        <f t="shared" si="39"/>
        <v>0.27889352027283065</v>
      </c>
      <c r="BI96" s="19">
        <f t="shared" si="40"/>
        <v>5.7369565217391294</v>
      </c>
      <c r="BJ96" s="19">
        <f t="shared" si="33"/>
        <v>1.1428571428571428</v>
      </c>
      <c r="BK96" s="19"/>
      <c r="BL96" s="12">
        <v>0</v>
      </c>
      <c r="BM96" s="12"/>
      <c r="BN96" s="12"/>
      <c r="BO96" s="12"/>
      <c r="BP96" s="12"/>
      <c r="BQ96" s="9">
        <v>1</v>
      </c>
      <c r="BR96" s="9">
        <v>0</v>
      </c>
      <c r="BS96" s="9">
        <v>22.5</v>
      </c>
      <c r="BT96" s="9">
        <v>5.0999999999999996</v>
      </c>
      <c r="BU96" s="9">
        <v>3.7</v>
      </c>
      <c r="BV96" s="9">
        <v>0.8</v>
      </c>
      <c r="BW96" s="9">
        <v>3.6</v>
      </c>
      <c r="BX96" s="14"/>
      <c r="BY96" s="9">
        <v>0</v>
      </c>
      <c r="BZ96" s="9">
        <v>1</v>
      </c>
      <c r="CA96" s="9">
        <v>133</v>
      </c>
      <c r="CB96" s="9">
        <v>25</v>
      </c>
      <c r="CC96" s="11">
        <v>0.8</v>
      </c>
      <c r="CD96" s="29">
        <v>90</v>
      </c>
      <c r="CE96" s="13"/>
      <c r="CF96" s="13"/>
      <c r="CG96" s="9">
        <v>620</v>
      </c>
      <c r="CH96" s="9">
        <v>1</v>
      </c>
      <c r="CI96" s="9">
        <v>1</v>
      </c>
      <c r="CJ96" s="12">
        <v>2619.1176470588234</v>
      </c>
      <c r="CK96" s="19">
        <f t="shared" si="34"/>
        <v>7.8705927641016462</v>
      </c>
      <c r="CL96" s="12">
        <v>1232.5424258160597</v>
      </c>
      <c r="CM96" s="19">
        <f t="shared" si="18"/>
        <v>7.1168343278932129</v>
      </c>
      <c r="CN96" s="14"/>
      <c r="CO96" s="36">
        <v>40633</v>
      </c>
      <c r="CP96" s="38"/>
      <c r="CQ96" s="38"/>
      <c r="CR96" s="36">
        <v>40654</v>
      </c>
      <c r="CS96" s="43">
        <f>(CR96-CO96)</f>
        <v>21</v>
      </c>
      <c r="CT96" s="36">
        <v>44274</v>
      </c>
      <c r="CU96" s="42">
        <v>44275</v>
      </c>
      <c r="CV96" s="9">
        <f t="shared" si="35"/>
        <v>3642</v>
      </c>
      <c r="CW96" s="9">
        <v>0</v>
      </c>
      <c r="CX96" s="9"/>
      <c r="CY96" s="14"/>
      <c r="CZ96" s="9">
        <v>1</v>
      </c>
      <c r="DA96" s="9">
        <v>21</v>
      </c>
      <c r="DB96" s="1">
        <v>1</v>
      </c>
      <c r="DC96" s="14" t="s">
        <v>157</v>
      </c>
      <c r="DD96" s="14"/>
      <c r="DE96" s="14"/>
      <c r="DF96" s="14"/>
      <c r="DG96" s="14"/>
      <c r="DH96" s="14"/>
      <c r="DI96" s="14"/>
      <c r="DJ96" s="14"/>
      <c r="DK96" s="14"/>
      <c r="DL96" s="14"/>
    </row>
    <row r="97" spans="1:116" s="10" customFormat="1" x14ac:dyDescent="0.25">
      <c r="A97" s="2">
        <v>2033</v>
      </c>
      <c r="B97" s="3">
        <v>62</v>
      </c>
      <c r="C97" s="3">
        <v>0</v>
      </c>
      <c r="D97" s="3">
        <v>0</v>
      </c>
      <c r="E97" s="3">
        <v>1</v>
      </c>
      <c r="F97" s="3">
        <v>1</v>
      </c>
      <c r="G97" s="3">
        <v>0</v>
      </c>
      <c r="H97" s="1">
        <v>1</v>
      </c>
      <c r="I97" s="3">
        <v>0</v>
      </c>
      <c r="J97" s="3">
        <v>4</v>
      </c>
      <c r="K97" s="3">
        <v>1</v>
      </c>
      <c r="L97" s="3">
        <v>1</v>
      </c>
      <c r="M97" s="3"/>
      <c r="N97" s="3">
        <v>1</v>
      </c>
      <c r="O97" s="3">
        <v>0</v>
      </c>
      <c r="P97" s="3">
        <v>1</v>
      </c>
      <c r="Q97" s="3"/>
      <c r="R97" s="3">
        <v>1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1</v>
      </c>
      <c r="AA97" s="3">
        <v>1</v>
      </c>
      <c r="AB97" s="3">
        <v>1</v>
      </c>
      <c r="AC97" s="3">
        <v>0</v>
      </c>
      <c r="AD97" s="3">
        <v>0</v>
      </c>
      <c r="AE97" s="3">
        <v>1</v>
      </c>
      <c r="AF97" s="3">
        <v>0</v>
      </c>
      <c r="AG97" s="3">
        <v>2</v>
      </c>
      <c r="AH97" s="3">
        <v>23</v>
      </c>
      <c r="AI97" s="4">
        <v>1.94</v>
      </c>
      <c r="AJ97" s="3">
        <v>93</v>
      </c>
      <c r="AK97" s="3">
        <v>75</v>
      </c>
      <c r="AL97" s="5">
        <f t="shared" si="36"/>
        <v>81</v>
      </c>
      <c r="AM97" s="3">
        <v>88</v>
      </c>
      <c r="AN97" s="3">
        <v>1</v>
      </c>
      <c r="AO97" s="3">
        <v>6</v>
      </c>
      <c r="AP97" s="3">
        <v>51</v>
      </c>
      <c r="AQ97" s="3">
        <v>26</v>
      </c>
      <c r="AR97" s="3">
        <v>34</v>
      </c>
      <c r="AS97" s="1">
        <f t="shared" si="37"/>
        <v>25</v>
      </c>
      <c r="AT97" s="7">
        <f t="shared" si="38"/>
        <v>4.166666666666667</v>
      </c>
      <c r="AU97" s="3">
        <v>22</v>
      </c>
      <c r="AV97" s="4">
        <v>3.298</v>
      </c>
      <c r="AW97" s="3">
        <v>1.7</v>
      </c>
      <c r="AX97" s="19">
        <f t="shared" si="20"/>
        <v>0.30532150776053213</v>
      </c>
      <c r="AY97" s="7">
        <f t="shared" si="25"/>
        <v>3.6385688295936931</v>
      </c>
      <c r="AZ97" s="7">
        <f t="shared" si="26"/>
        <v>564.70588235294122</v>
      </c>
      <c r="BA97" s="7">
        <f t="shared" si="21"/>
        <v>3529.4117647058824</v>
      </c>
      <c r="BB97" s="7">
        <f t="shared" si="27"/>
        <v>37.477272727272727</v>
      </c>
      <c r="BC97" s="7">
        <f t="shared" si="28"/>
        <v>19.318181818181817</v>
      </c>
      <c r="BD97" s="7">
        <f t="shared" si="22"/>
        <v>15.50090909090909</v>
      </c>
      <c r="BE97" s="7">
        <f t="shared" si="29"/>
        <v>7.3563636363636355</v>
      </c>
      <c r="BF97" s="19"/>
      <c r="BG97" s="19">
        <f t="shared" si="30"/>
        <v>0.90721649484536082</v>
      </c>
      <c r="BH97" s="19">
        <f t="shared" si="39"/>
        <v>1.3608247422680413</v>
      </c>
      <c r="BI97" s="19">
        <f t="shared" si="40"/>
        <v>1.499090909090909</v>
      </c>
      <c r="BJ97" s="19">
        <f t="shared" si="33"/>
        <v>0.27272727272727271</v>
      </c>
      <c r="BK97" s="19"/>
      <c r="BL97" s="5">
        <v>0</v>
      </c>
      <c r="BM97" s="5"/>
      <c r="BN97" s="5"/>
      <c r="BO97" s="5"/>
      <c r="BP97" s="5"/>
      <c r="BQ97" s="9">
        <v>1</v>
      </c>
      <c r="BR97" s="9">
        <v>0</v>
      </c>
      <c r="BS97" s="3">
        <v>12.5</v>
      </c>
      <c r="BT97" s="3">
        <v>5.7</v>
      </c>
      <c r="BU97" s="3">
        <v>5.3</v>
      </c>
      <c r="BV97" s="3">
        <v>0.88</v>
      </c>
      <c r="BW97" s="3">
        <v>4.8</v>
      </c>
      <c r="BY97" s="3">
        <v>1</v>
      </c>
      <c r="BZ97" s="3">
        <v>0</v>
      </c>
      <c r="CA97" s="3">
        <v>132</v>
      </c>
      <c r="CB97" s="3">
        <v>37</v>
      </c>
      <c r="CC97" s="4">
        <v>0.9</v>
      </c>
      <c r="CD97" s="28">
        <v>90</v>
      </c>
      <c r="CE97" s="8"/>
      <c r="CF97" s="8"/>
      <c r="CG97" s="3">
        <v>2454</v>
      </c>
      <c r="CH97" s="3">
        <v>1</v>
      </c>
      <c r="CI97" s="3">
        <v>3</v>
      </c>
      <c r="CJ97" s="12">
        <v>2695.833333333333</v>
      </c>
      <c r="CK97" s="19">
        <f t="shared" si="34"/>
        <v>7.8994626501410465</v>
      </c>
      <c r="CL97" s="5">
        <v>1680.7069826280497</v>
      </c>
      <c r="CM97" s="19">
        <f t="shared" si="18"/>
        <v>7.4269698068690291</v>
      </c>
      <c r="CO97" s="41">
        <v>40393</v>
      </c>
      <c r="CP97" s="41"/>
      <c r="CQ97" s="41"/>
      <c r="CR97" s="41"/>
      <c r="CS97" s="20"/>
      <c r="CT97" s="36">
        <v>44272</v>
      </c>
      <c r="CU97" s="36">
        <v>41561</v>
      </c>
      <c r="CV97" s="1">
        <f t="shared" si="35"/>
        <v>1168</v>
      </c>
      <c r="CW97" s="3">
        <v>1</v>
      </c>
      <c r="CX97" s="40">
        <v>41561</v>
      </c>
      <c r="CY97" s="20">
        <f>(CX97-CO97)</f>
        <v>1168</v>
      </c>
      <c r="CZ97" s="20">
        <v>1</v>
      </c>
      <c r="DA97" s="20">
        <v>1168</v>
      </c>
      <c r="DB97" s="1">
        <v>1</v>
      </c>
      <c r="DC97" s="3" t="s">
        <v>141</v>
      </c>
    </row>
    <row r="98" spans="1:116" s="10" customFormat="1" x14ac:dyDescent="0.25">
      <c r="A98" s="25">
        <v>1068</v>
      </c>
      <c r="B98" s="1">
        <v>58</v>
      </c>
      <c r="C98" s="1">
        <v>0</v>
      </c>
      <c r="D98" s="1">
        <v>0</v>
      </c>
      <c r="E98" s="1">
        <v>1</v>
      </c>
      <c r="F98" s="1">
        <v>1</v>
      </c>
      <c r="G98" s="1">
        <v>0</v>
      </c>
      <c r="H98" s="1">
        <v>1</v>
      </c>
      <c r="I98" s="1">
        <v>0</v>
      </c>
      <c r="J98" s="1">
        <v>3</v>
      </c>
      <c r="K98" s="1">
        <v>0</v>
      </c>
      <c r="L98" s="1">
        <v>0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1</v>
      </c>
      <c r="AA98" s="1">
        <v>1</v>
      </c>
      <c r="AB98" s="1">
        <v>0</v>
      </c>
      <c r="AC98" s="1">
        <v>1</v>
      </c>
      <c r="AD98" s="1">
        <v>0</v>
      </c>
      <c r="AE98" s="1">
        <v>1</v>
      </c>
      <c r="AF98" s="1">
        <v>0</v>
      </c>
      <c r="AG98" s="1">
        <v>0</v>
      </c>
      <c r="AH98" s="1">
        <v>31.87</v>
      </c>
      <c r="AI98" s="1">
        <v>2.14</v>
      </c>
      <c r="AJ98" s="1">
        <v>87</v>
      </c>
      <c r="AK98" s="1">
        <v>41</v>
      </c>
      <c r="AL98" s="5">
        <f t="shared" si="36"/>
        <v>56.333333333333336</v>
      </c>
      <c r="AM98" s="1">
        <v>87</v>
      </c>
      <c r="AN98" s="1">
        <v>1</v>
      </c>
      <c r="AO98" s="1">
        <v>18</v>
      </c>
      <c r="AP98" s="1">
        <v>42</v>
      </c>
      <c r="AQ98" s="1">
        <v>17</v>
      </c>
      <c r="AR98" s="1">
        <v>29</v>
      </c>
      <c r="AS98" s="1">
        <f t="shared" si="37"/>
        <v>25</v>
      </c>
      <c r="AT98" s="7">
        <f t="shared" si="38"/>
        <v>1.3888888888888888</v>
      </c>
      <c r="AU98" s="1">
        <v>19</v>
      </c>
      <c r="AV98" s="19">
        <v>3.58</v>
      </c>
      <c r="AW98" s="1">
        <v>1.67</v>
      </c>
      <c r="AX98" s="19">
        <f t="shared" si="20"/>
        <v>0.20859571322985956</v>
      </c>
      <c r="AY98" s="7">
        <f t="shared" si="25"/>
        <v>2.7932960893854748</v>
      </c>
      <c r="AZ98" s="7">
        <f t="shared" si="26"/>
        <v>479.04191616766468</v>
      </c>
      <c r="BA98" s="7">
        <f t="shared" si="21"/>
        <v>1836.3273453093816</v>
      </c>
      <c r="BB98" s="7">
        <f t="shared" si="27"/>
        <v>41.149425287356323</v>
      </c>
      <c r="BC98" s="7">
        <f t="shared" si="28"/>
        <v>19.195402298850574</v>
      </c>
      <c r="BD98" s="7">
        <f t="shared" si="22"/>
        <v>9.7461455938697306</v>
      </c>
      <c r="BE98" s="7">
        <f t="shared" si="29"/>
        <v>2.8716321839080456</v>
      </c>
      <c r="BF98" s="19"/>
      <c r="BG98" s="19">
        <f t="shared" si="30"/>
        <v>0.70474860335195533</v>
      </c>
      <c r="BH98" s="19">
        <f t="shared" si="39"/>
        <v>1.0206703910614525</v>
      </c>
      <c r="BI98" s="19">
        <f t="shared" si="40"/>
        <v>1.6459770114942529</v>
      </c>
      <c r="BJ98" s="19">
        <f t="shared" si="33"/>
        <v>0.94736842105263153</v>
      </c>
      <c r="BK98" s="19"/>
      <c r="BL98" s="20">
        <v>1</v>
      </c>
      <c r="BM98" s="1"/>
      <c r="BN98" s="20"/>
      <c r="BO98" s="1">
        <v>1</v>
      </c>
      <c r="BP98" s="1">
        <v>0</v>
      </c>
      <c r="BQ98" s="1">
        <v>1</v>
      </c>
      <c r="BR98" s="1">
        <v>0</v>
      </c>
      <c r="BS98" s="1">
        <v>15</v>
      </c>
      <c r="BT98" s="1">
        <v>5.0999999999999996</v>
      </c>
      <c r="BU98" s="1">
        <v>4.7</v>
      </c>
      <c r="BV98" s="1">
        <v>0.36</v>
      </c>
      <c r="BW98" s="1">
        <v>4.4000000000000004</v>
      </c>
      <c r="BX98" s="1"/>
      <c r="BY98" s="1"/>
      <c r="BZ98" s="1"/>
      <c r="CA98" s="25">
        <v>135</v>
      </c>
      <c r="CB98" s="25">
        <v>37</v>
      </c>
      <c r="CC98" s="44">
        <v>1.37</v>
      </c>
      <c r="CD98" s="27">
        <v>56</v>
      </c>
      <c r="CE98" s="1">
        <v>293</v>
      </c>
      <c r="CF98" s="1">
        <v>1</v>
      </c>
      <c r="CG98" s="1"/>
      <c r="CH98" s="1"/>
      <c r="CI98" s="1">
        <v>2</v>
      </c>
      <c r="CJ98" s="20">
        <v>2726.2166569999999</v>
      </c>
      <c r="CK98" s="19">
        <f t="shared" si="34"/>
        <v>7.9106700870879987</v>
      </c>
      <c r="CL98" s="20">
        <v>3661.8003060000001</v>
      </c>
      <c r="CM98" s="19">
        <f t="shared" si="18"/>
        <v>8.205710192343961</v>
      </c>
      <c r="CN98" s="22"/>
      <c r="CO98" s="36">
        <v>43409</v>
      </c>
      <c r="CP98" s="36"/>
      <c r="CQ98" s="36"/>
      <c r="CR98" s="36"/>
      <c r="CS98" s="20"/>
      <c r="CT98" s="36">
        <v>44217</v>
      </c>
      <c r="CU98" s="36">
        <v>43731</v>
      </c>
      <c r="CV98" s="1">
        <f t="shared" si="35"/>
        <v>322</v>
      </c>
      <c r="CW98" s="1">
        <v>1</v>
      </c>
      <c r="CX98" s="36">
        <v>43731</v>
      </c>
      <c r="CY98" s="20">
        <f>(CX98-CO98)</f>
        <v>322</v>
      </c>
      <c r="CZ98" s="20">
        <v>1</v>
      </c>
      <c r="DA98" s="20">
        <v>322</v>
      </c>
      <c r="DB98" s="1">
        <v>1</v>
      </c>
      <c r="DC98" t="s">
        <v>129</v>
      </c>
      <c r="DD98"/>
      <c r="DE98"/>
      <c r="DF98"/>
      <c r="DG98"/>
      <c r="DH98"/>
      <c r="DI98"/>
      <c r="DJ98"/>
      <c r="DK98"/>
      <c r="DL98"/>
    </row>
    <row r="99" spans="1:116" s="10" customFormat="1" x14ac:dyDescent="0.25">
      <c r="A99" s="25">
        <v>1043</v>
      </c>
      <c r="B99" s="1">
        <v>65</v>
      </c>
      <c r="C99" s="1">
        <v>0</v>
      </c>
      <c r="D99" s="1">
        <v>0</v>
      </c>
      <c r="E99" s="1">
        <v>1</v>
      </c>
      <c r="F99" s="1">
        <v>2</v>
      </c>
      <c r="G99" s="1">
        <v>1</v>
      </c>
      <c r="H99" s="1">
        <v>0</v>
      </c>
      <c r="I99" s="1">
        <v>1</v>
      </c>
      <c r="J99" s="1">
        <v>3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0</v>
      </c>
      <c r="Q99" s="1"/>
      <c r="R99" s="1">
        <v>0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1">
        <v>0</v>
      </c>
      <c r="AH99" s="1">
        <v>23.48</v>
      </c>
      <c r="AI99" s="1">
        <v>1.87</v>
      </c>
      <c r="AJ99" s="1">
        <v>106</v>
      </c>
      <c r="AK99" s="1">
        <v>52</v>
      </c>
      <c r="AL99" s="5">
        <f t="shared" si="36"/>
        <v>70</v>
      </c>
      <c r="AM99" s="1">
        <v>66</v>
      </c>
      <c r="AN99" s="1">
        <v>1</v>
      </c>
      <c r="AO99" s="1">
        <v>17</v>
      </c>
      <c r="AP99" s="1">
        <v>100</v>
      </c>
      <c r="AQ99" s="1">
        <v>37</v>
      </c>
      <c r="AR99" s="1">
        <v>65</v>
      </c>
      <c r="AS99" s="1">
        <f t="shared" si="37"/>
        <v>63</v>
      </c>
      <c r="AT99" s="7">
        <f t="shared" si="38"/>
        <v>3.7058823529411766</v>
      </c>
      <c r="AU99" s="1">
        <v>33</v>
      </c>
      <c r="AV99" s="19">
        <v>4.72</v>
      </c>
      <c r="AW99" s="1">
        <v>2.52</v>
      </c>
      <c r="AX99" s="19">
        <f t="shared" si="20"/>
        <v>0.39113082039911312</v>
      </c>
      <c r="AY99" s="7">
        <f t="shared" si="25"/>
        <v>6.7796610169491531</v>
      </c>
      <c r="AZ99" s="7">
        <f t="shared" si="26"/>
        <v>1015.8730158730159</v>
      </c>
      <c r="BA99" s="7">
        <f t="shared" si="21"/>
        <v>1682.5396825396824</v>
      </c>
      <c r="BB99" s="7">
        <f t="shared" si="27"/>
        <v>71.515151515151516</v>
      </c>
      <c r="BC99" s="7">
        <f t="shared" si="28"/>
        <v>38.18181818181818</v>
      </c>
      <c r="BD99" s="7">
        <f t="shared" si="22"/>
        <v>19.213090909090909</v>
      </c>
      <c r="BE99" s="7">
        <f t="shared" si="29"/>
        <v>24.925090909090905</v>
      </c>
      <c r="BF99" s="19">
        <v>1.3703389830508474</v>
      </c>
      <c r="BG99" s="19">
        <f t="shared" si="30"/>
        <v>0.90889830508474578</v>
      </c>
      <c r="BH99" s="19">
        <f t="shared" si="39"/>
        <v>1.3983050847457628</v>
      </c>
      <c r="BI99" s="19">
        <f t="shared" si="40"/>
        <v>1.1351611351611353</v>
      </c>
      <c r="BJ99" s="19">
        <f t="shared" si="33"/>
        <v>0.51515151515151514</v>
      </c>
      <c r="BK99" s="19"/>
      <c r="BL99" s="20">
        <v>1</v>
      </c>
      <c r="BM99" s="1">
        <v>19</v>
      </c>
      <c r="BN99" s="20"/>
      <c r="BO99" s="1">
        <v>2</v>
      </c>
      <c r="BP99" s="1">
        <v>0</v>
      </c>
      <c r="BQ99" s="1">
        <v>1</v>
      </c>
      <c r="BR99" s="1">
        <v>0</v>
      </c>
      <c r="BS99" s="1">
        <v>75</v>
      </c>
      <c r="BT99" s="1">
        <v>3.4</v>
      </c>
      <c r="BU99" s="1">
        <v>2.2000000000000002</v>
      </c>
      <c r="BV99" s="1">
        <v>0.89</v>
      </c>
      <c r="BW99" s="1"/>
      <c r="BX99" s="1">
        <v>69.7</v>
      </c>
      <c r="BY99" s="1">
        <v>1</v>
      </c>
      <c r="BZ99" s="1"/>
      <c r="CA99" s="25">
        <v>140</v>
      </c>
      <c r="CB99" s="25">
        <v>10</v>
      </c>
      <c r="CC99" s="44">
        <v>0.9</v>
      </c>
      <c r="CD99" s="27">
        <v>89</v>
      </c>
      <c r="CE99" s="1">
        <v>148</v>
      </c>
      <c r="CF99" s="1">
        <v>0</v>
      </c>
      <c r="CG99" s="1"/>
      <c r="CH99" s="1"/>
      <c r="CI99" s="1">
        <v>1</v>
      </c>
      <c r="CJ99" s="20">
        <v>2773.1953469999999</v>
      </c>
      <c r="CK99" s="19">
        <f t="shared" si="34"/>
        <v>7.9277554892218394</v>
      </c>
      <c r="CL99" s="20">
        <v>3204.6363689999998</v>
      </c>
      <c r="CM99" s="19">
        <f t="shared" si="18"/>
        <v>8.0723539055076952</v>
      </c>
      <c r="CN99" s="22"/>
      <c r="CO99" s="36">
        <v>43299</v>
      </c>
      <c r="CP99" s="36"/>
      <c r="CQ99" s="36"/>
      <c r="CR99" s="36"/>
      <c r="CS99" s="20"/>
      <c r="CT99" s="36">
        <v>44217</v>
      </c>
      <c r="CU99" s="37">
        <v>43436</v>
      </c>
      <c r="CV99" s="1">
        <f t="shared" si="35"/>
        <v>137</v>
      </c>
      <c r="CW99" s="1">
        <v>1</v>
      </c>
      <c r="CX99" s="36">
        <v>43436</v>
      </c>
      <c r="CY99" s="20">
        <f>(CX99-CO99)</f>
        <v>137</v>
      </c>
      <c r="CZ99" s="20">
        <v>1</v>
      </c>
      <c r="DA99" s="20">
        <v>137</v>
      </c>
      <c r="DB99" s="1">
        <v>1</v>
      </c>
      <c r="DC99" t="s">
        <v>133</v>
      </c>
      <c r="DD99"/>
      <c r="DE99"/>
      <c r="DF99"/>
      <c r="DG99"/>
      <c r="DH99"/>
      <c r="DI99"/>
      <c r="DJ99"/>
      <c r="DK99"/>
      <c r="DL99"/>
    </row>
    <row r="100" spans="1:116" s="10" customFormat="1" x14ac:dyDescent="0.25">
      <c r="A100" s="25">
        <v>1031</v>
      </c>
      <c r="B100" s="1">
        <v>73</v>
      </c>
      <c r="C100" s="1">
        <v>0</v>
      </c>
      <c r="D100" s="1">
        <v>0</v>
      </c>
      <c r="E100" s="1">
        <v>1</v>
      </c>
      <c r="F100" s="1">
        <v>1</v>
      </c>
      <c r="G100" s="1">
        <v>0</v>
      </c>
      <c r="H100" s="1">
        <v>1</v>
      </c>
      <c r="I100" s="1">
        <v>0</v>
      </c>
      <c r="J100" s="1">
        <v>3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/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1</v>
      </c>
      <c r="AC100" s="1">
        <v>1</v>
      </c>
      <c r="AD100" s="1">
        <v>0</v>
      </c>
      <c r="AE100" s="1">
        <v>1</v>
      </c>
      <c r="AF100" s="1">
        <v>0</v>
      </c>
      <c r="AG100" s="1">
        <v>0</v>
      </c>
      <c r="AH100" s="1">
        <v>20.25</v>
      </c>
      <c r="AI100" s="1">
        <v>1.77</v>
      </c>
      <c r="AJ100" s="1">
        <v>128</v>
      </c>
      <c r="AK100" s="1">
        <v>87</v>
      </c>
      <c r="AL100" s="5">
        <f t="shared" si="36"/>
        <v>100.66666666666667</v>
      </c>
      <c r="AM100" s="1">
        <v>74</v>
      </c>
      <c r="AN100" s="1">
        <v>1</v>
      </c>
      <c r="AO100" s="1">
        <v>15</v>
      </c>
      <c r="AP100" s="1">
        <v>71</v>
      </c>
      <c r="AQ100" s="1">
        <v>30</v>
      </c>
      <c r="AR100" s="1">
        <v>46</v>
      </c>
      <c r="AS100" s="1">
        <f t="shared" si="37"/>
        <v>41</v>
      </c>
      <c r="AT100" s="7">
        <f t="shared" si="38"/>
        <v>2.7333333333333334</v>
      </c>
      <c r="AU100" s="1">
        <v>23</v>
      </c>
      <c r="AV100" s="19">
        <v>2.65</v>
      </c>
      <c r="AW100" s="1">
        <v>1.5</v>
      </c>
      <c r="AX100" s="19">
        <f t="shared" si="20"/>
        <v>0.33481152993348118</v>
      </c>
      <c r="AY100" s="7">
        <f t="shared" si="25"/>
        <v>8.6792452830188687</v>
      </c>
      <c r="AZ100" s="7">
        <f t="shared" si="26"/>
        <v>1226.6666666666667</v>
      </c>
      <c r="BA100" s="7">
        <f t="shared" si="21"/>
        <v>4568.8888888888896</v>
      </c>
      <c r="BB100" s="7">
        <f t="shared" si="27"/>
        <v>35.810810810810814</v>
      </c>
      <c r="BC100" s="7">
        <f t="shared" si="28"/>
        <v>20.27027027027027</v>
      </c>
      <c r="BD100" s="7">
        <f t="shared" si="22"/>
        <v>21.410810810810812</v>
      </c>
      <c r="BE100" s="7">
        <f t="shared" si="29"/>
        <v>8.5459459459459453</v>
      </c>
      <c r="BF100" s="19"/>
      <c r="BG100" s="19">
        <f t="shared" si="30"/>
        <v>1.2845283018867923</v>
      </c>
      <c r="BH100" s="19">
        <f t="shared" si="39"/>
        <v>1.982641509433962</v>
      </c>
      <c r="BI100" s="19">
        <f t="shared" si="40"/>
        <v>0.87343441001977595</v>
      </c>
      <c r="BJ100" s="19">
        <f t="shared" si="33"/>
        <v>0.65217391304347827</v>
      </c>
      <c r="BK100" s="19"/>
      <c r="BL100" s="20">
        <v>0</v>
      </c>
      <c r="BM100" s="1"/>
      <c r="BN100" s="20"/>
      <c r="BO100" s="1"/>
      <c r="BP100" s="1"/>
      <c r="BQ100" s="1">
        <v>1</v>
      </c>
      <c r="BR100" s="1">
        <v>0</v>
      </c>
      <c r="BS100" s="1">
        <v>21</v>
      </c>
      <c r="BT100" s="1">
        <v>6.1</v>
      </c>
      <c r="BU100" s="1">
        <v>5.8</v>
      </c>
      <c r="BV100" s="1">
        <v>0.32</v>
      </c>
      <c r="BW100" s="1">
        <v>4.3</v>
      </c>
      <c r="BX100" s="1">
        <v>40.4</v>
      </c>
      <c r="BY100" s="1">
        <v>1</v>
      </c>
      <c r="BZ100" s="1">
        <v>1</v>
      </c>
      <c r="CA100" s="25">
        <v>136</v>
      </c>
      <c r="CB100" s="25">
        <v>22</v>
      </c>
      <c r="CC100" s="44">
        <v>0.89</v>
      </c>
      <c r="CD100" s="27">
        <v>85</v>
      </c>
      <c r="CE100" s="1">
        <v>1546</v>
      </c>
      <c r="CF100" s="1">
        <v>1</v>
      </c>
      <c r="CG100" s="1"/>
      <c r="CH100" s="1"/>
      <c r="CI100" s="1">
        <v>3</v>
      </c>
      <c r="CJ100" s="20">
        <v>2921.0889999999999</v>
      </c>
      <c r="CK100" s="19">
        <f t="shared" si="34"/>
        <v>7.9797117709410292</v>
      </c>
      <c r="CL100" s="20">
        <v>2411.0205000000001</v>
      </c>
      <c r="CM100" s="19">
        <f t="shared" si="18"/>
        <v>7.7878053808410002</v>
      </c>
      <c r="CN100" s="22"/>
      <c r="CO100" s="36">
        <v>43236</v>
      </c>
      <c r="CP100" s="36"/>
      <c r="CQ100" s="36"/>
      <c r="CR100" s="36"/>
      <c r="CS100" s="20"/>
      <c r="CT100" s="36">
        <v>44217</v>
      </c>
      <c r="CU100" s="36">
        <v>44217</v>
      </c>
      <c r="CV100" s="1">
        <f t="shared" si="35"/>
        <v>981</v>
      </c>
      <c r="CW100" s="1">
        <v>1</v>
      </c>
      <c r="CX100" s="36">
        <v>44228</v>
      </c>
      <c r="CY100" s="20">
        <f>(CX100-CO100)</f>
        <v>992</v>
      </c>
      <c r="CZ100" s="20">
        <v>1</v>
      </c>
      <c r="DA100" s="20">
        <v>992</v>
      </c>
      <c r="DB100" s="1">
        <v>1</v>
      </c>
      <c r="DC100" t="s">
        <v>137</v>
      </c>
      <c r="DD100"/>
      <c r="DE100"/>
      <c r="DF100"/>
      <c r="DG100"/>
      <c r="DH100"/>
      <c r="DI100"/>
      <c r="DJ100"/>
      <c r="DK100"/>
      <c r="DL100"/>
    </row>
    <row r="101" spans="1:116" s="10" customFormat="1" x14ac:dyDescent="0.25">
      <c r="A101" s="2">
        <v>2055</v>
      </c>
      <c r="B101" s="3">
        <v>71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1">
        <v>0</v>
      </c>
      <c r="I101" s="3">
        <v>0</v>
      </c>
      <c r="J101" s="3">
        <v>4</v>
      </c>
      <c r="K101" s="3">
        <v>1</v>
      </c>
      <c r="L101" s="3">
        <v>0</v>
      </c>
      <c r="M101" s="3"/>
      <c r="N101" s="3">
        <v>0</v>
      </c>
      <c r="O101" s="3">
        <v>1</v>
      </c>
      <c r="P101" s="3">
        <v>0</v>
      </c>
      <c r="Q101" s="3"/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1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>
        <v>23.5</v>
      </c>
      <c r="AI101" s="4">
        <v>1.62</v>
      </c>
      <c r="AJ101" s="3">
        <v>128</v>
      </c>
      <c r="AK101" s="3">
        <v>60</v>
      </c>
      <c r="AL101" s="5">
        <f t="shared" si="36"/>
        <v>82.666666666666671</v>
      </c>
      <c r="AM101" s="3">
        <v>66</v>
      </c>
      <c r="AN101" s="3">
        <v>1</v>
      </c>
      <c r="AO101" s="3">
        <v>8</v>
      </c>
      <c r="AP101" s="3">
        <v>41</v>
      </c>
      <c r="AQ101" s="3">
        <v>15</v>
      </c>
      <c r="AR101" s="3">
        <v>24</v>
      </c>
      <c r="AS101" s="1">
        <f t="shared" si="37"/>
        <v>26</v>
      </c>
      <c r="AT101" s="7">
        <f t="shared" si="38"/>
        <v>3.25</v>
      </c>
      <c r="AU101" s="3">
        <v>10</v>
      </c>
      <c r="AV101" s="4">
        <v>3.5964000000000005</v>
      </c>
      <c r="AW101" s="3">
        <v>2.2200000000000002</v>
      </c>
      <c r="AX101" s="19">
        <f t="shared" si="20"/>
        <v>0.40691796008869185</v>
      </c>
      <c r="AY101" s="7">
        <f t="shared" si="25"/>
        <v>3.8927816705594478</v>
      </c>
      <c r="AZ101" s="7">
        <f t="shared" si="26"/>
        <v>504.50450450450444</v>
      </c>
      <c r="BA101" s="7">
        <f t="shared" si="21"/>
        <v>2690.6906906906906</v>
      </c>
      <c r="BB101" s="7">
        <f t="shared" si="27"/>
        <v>54.490909090909099</v>
      </c>
      <c r="BC101" s="7">
        <f t="shared" si="28"/>
        <v>33.636363636363633</v>
      </c>
      <c r="BD101" s="7">
        <f t="shared" si="22"/>
        <v>33.241696969696967</v>
      </c>
      <c r="BE101" s="7">
        <f t="shared" si="29"/>
        <v>7.3192727272727263</v>
      </c>
      <c r="BF101" s="19"/>
      <c r="BG101" s="19">
        <f t="shared" si="30"/>
        <v>0.44044044044044039</v>
      </c>
      <c r="BH101" s="19">
        <f t="shared" si="39"/>
        <v>0.752419085752419</v>
      </c>
      <c r="BI101" s="19">
        <f t="shared" si="40"/>
        <v>2.0958041958041962</v>
      </c>
      <c r="BJ101" s="19">
        <f t="shared" si="33"/>
        <v>0.8</v>
      </c>
      <c r="BK101" s="19"/>
      <c r="BL101" s="5">
        <v>1</v>
      </c>
      <c r="BM101" s="5"/>
      <c r="BN101" s="5"/>
      <c r="BO101" s="5">
        <v>0</v>
      </c>
      <c r="BP101" s="5">
        <v>0</v>
      </c>
      <c r="BQ101" s="3">
        <v>1</v>
      </c>
      <c r="BR101" s="3">
        <v>0</v>
      </c>
      <c r="BS101" s="3">
        <v>27.5</v>
      </c>
      <c r="BT101" s="3">
        <v>4.0999999999999996</v>
      </c>
      <c r="BU101" s="3">
        <v>3.9</v>
      </c>
      <c r="BV101" s="3">
        <v>0.9</v>
      </c>
      <c r="BW101" s="3">
        <v>2.6</v>
      </c>
      <c r="BY101" s="3">
        <v>0</v>
      </c>
      <c r="BZ101" s="3">
        <v>1</v>
      </c>
      <c r="CA101" s="3">
        <v>139</v>
      </c>
      <c r="CB101" s="3">
        <v>28</v>
      </c>
      <c r="CC101" s="4">
        <v>1.3</v>
      </c>
      <c r="CD101" s="28">
        <v>49</v>
      </c>
      <c r="CE101" s="8"/>
      <c r="CF101" s="8"/>
      <c r="CG101" s="3">
        <v>391</v>
      </c>
      <c r="CH101" s="3">
        <v>0</v>
      </c>
      <c r="CI101" s="3">
        <v>1</v>
      </c>
      <c r="CJ101" s="12">
        <v>2978.2312925170068</v>
      </c>
      <c r="CK101" s="19">
        <f t="shared" si="34"/>
        <v>7.9990848772921632</v>
      </c>
      <c r="CL101" s="5">
        <v>2149.6969096298444</v>
      </c>
      <c r="CM101" s="19">
        <f t="shared" si="18"/>
        <v>7.6730821389189963</v>
      </c>
      <c r="CO101" s="36">
        <v>40519</v>
      </c>
      <c r="CP101" s="36"/>
      <c r="CQ101" s="36"/>
      <c r="CR101" s="36"/>
      <c r="CS101" s="20"/>
      <c r="CT101" s="36">
        <v>44274</v>
      </c>
      <c r="CU101" s="36">
        <v>44275</v>
      </c>
      <c r="CV101" s="1">
        <f t="shared" si="35"/>
        <v>3756</v>
      </c>
      <c r="CW101" s="3">
        <v>0</v>
      </c>
      <c r="CX101" s="3"/>
      <c r="CY101" s="3"/>
      <c r="CZ101" s="3">
        <v>0</v>
      </c>
      <c r="DA101" s="3">
        <v>3756</v>
      </c>
      <c r="DB101" s="1">
        <v>1</v>
      </c>
      <c r="DC101" s="3" t="s">
        <v>156</v>
      </c>
    </row>
    <row r="102" spans="1:116" s="10" customFormat="1" x14ac:dyDescent="0.25">
      <c r="A102" s="2">
        <v>2052</v>
      </c>
      <c r="B102" s="3">
        <v>53</v>
      </c>
      <c r="C102" s="3">
        <v>1</v>
      </c>
      <c r="D102" s="3">
        <v>0</v>
      </c>
      <c r="E102" s="3">
        <v>1</v>
      </c>
      <c r="F102" s="3">
        <v>1</v>
      </c>
      <c r="G102" s="3">
        <v>1</v>
      </c>
      <c r="H102" s="1">
        <v>0</v>
      </c>
      <c r="I102" s="3">
        <v>0</v>
      </c>
      <c r="J102" s="3">
        <v>4</v>
      </c>
      <c r="K102" s="3">
        <v>1</v>
      </c>
      <c r="L102" s="3">
        <v>0</v>
      </c>
      <c r="M102" s="3"/>
      <c r="N102" s="3">
        <v>0</v>
      </c>
      <c r="O102" s="3">
        <v>0</v>
      </c>
      <c r="P102" s="3">
        <v>1</v>
      </c>
      <c r="Q102" s="3">
        <v>1</v>
      </c>
      <c r="R102" s="3">
        <v>1</v>
      </c>
      <c r="S102" s="3">
        <v>1</v>
      </c>
      <c r="T102" s="3">
        <v>1</v>
      </c>
      <c r="U102" s="3">
        <v>0</v>
      </c>
      <c r="V102" s="3">
        <v>0</v>
      </c>
      <c r="W102" s="3">
        <v>0</v>
      </c>
      <c r="X102" s="3">
        <v>1</v>
      </c>
      <c r="Y102" s="3">
        <v>1</v>
      </c>
      <c r="Z102" s="3">
        <v>1</v>
      </c>
      <c r="AA102" s="3">
        <v>1</v>
      </c>
      <c r="AB102" s="3">
        <v>0</v>
      </c>
      <c r="AC102" s="3">
        <v>1</v>
      </c>
      <c r="AD102" s="3">
        <v>1</v>
      </c>
      <c r="AE102" s="3">
        <v>1</v>
      </c>
      <c r="AF102" s="3">
        <v>0</v>
      </c>
      <c r="AG102" s="3">
        <v>0</v>
      </c>
      <c r="AH102" s="3">
        <v>31</v>
      </c>
      <c r="AI102" s="4">
        <v>2.3199999999999998</v>
      </c>
      <c r="AJ102" s="3">
        <v>100</v>
      </c>
      <c r="AK102" s="3">
        <v>62</v>
      </c>
      <c r="AL102" s="5">
        <f t="shared" si="36"/>
        <v>74.666666666666671</v>
      </c>
      <c r="AM102" s="3">
        <v>81</v>
      </c>
      <c r="AN102" s="3">
        <v>3</v>
      </c>
      <c r="AO102" s="3">
        <v>27</v>
      </c>
      <c r="AP102" s="3"/>
      <c r="AQ102" s="3"/>
      <c r="AR102" s="3">
        <v>43</v>
      </c>
      <c r="AS102" s="3"/>
      <c r="AT102" s="8"/>
      <c r="AU102" s="3">
        <v>34</v>
      </c>
      <c r="AV102" s="4">
        <v>3.9439999999999995</v>
      </c>
      <c r="AW102" s="3">
        <v>1.7</v>
      </c>
      <c r="AX102" s="19">
        <f t="shared" si="20"/>
        <v>0.28144863266814485</v>
      </c>
      <c r="AY102" s="7">
        <f t="shared" si="25"/>
        <v>2.2819472616632863</v>
      </c>
      <c r="AZ102" s="7">
        <f t="shared" si="26"/>
        <v>423.52941176470591</v>
      </c>
      <c r="BA102" s="7">
        <f t="shared" si="21"/>
        <v>2243.1372549019611</v>
      </c>
      <c r="BB102" s="7">
        <f t="shared" si="27"/>
        <v>48.691358024691347</v>
      </c>
      <c r="BC102" s="7">
        <f t="shared" si="28"/>
        <v>20.987654320987655</v>
      </c>
      <c r="BD102" s="7">
        <f t="shared" si="22"/>
        <v>11.607572016460907</v>
      </c>
      <c r="BE102" s="7">
        <f t="shared" si="29"/>
        <v>4.5669135802469132</v>
      </c>
      <c r="BF102" s="19"/>
      <c r="BG102" s="19">
        <f t="shared" si="30"/>
        <v>0.88311359026369185</v>
      </c>
      <c r="BH102" s="19"/>
      <c r="BI102" s="19"/>
      <c r="BJ102" s="19">
        <f t="shared" si="33"/>
        <v>0.79411764705882348</v>
      </c>
      <c r="BK102" s="19"/>
      <c r="BL102" s="5">
        <v>0</v>
      </c>
      <c r="BM102" s="5"/>
      <c r="BN102" s="5"/>
      <c r="BO102" s="5"/>
      <c r="BP102" s="5"/>
      <c r="BQ102" s="3">
        <v>1</v>
      </c>
      <c r="BR102" s="3">
        <v>0</v>
      </c>
      <c r="BS102" s="3">
        <v>15</v>
      </c>
      <c r="BT102" s="3">
        <v>7.3</v>
      </c>
      <c r="BU102" s="3">
        <v>7.1</v>
      </c>
      <c r="BV102" s="3">
        <v>0.95</v>
      </c>
      <c r="BW102" s="3"/>
      <c r="BY102" s="3">
        <v>1</v>
      </c>
      <c r="BZ102" s="3">
        <v>1</v>
      </c>
      <c r="CA102" s="3">
        <v>127</v>
      </c>
      <c r="CB102" s="3">
        <v>64</v>
      </c>
      <c r="CC102" s="4">
        <v>2.9</v>
      </c>
      <c r="CD102" s="28">
        <v>28</v>
      </c>
      <c r="CE102" s="8"/>
      <c r="CF102" s="8"/>
      <c r="CG102" s="3">
        <v>5827</v>
      </c>
      <c r="CH102" s="3">
        <v>1</v>
      </c>
      <c r="CI102" s="3">
        <v>3</v>
      </c>
      <c r="CJ102" s="12">
        <v>3090.1960784313724</v>
      </c>
      <c r="CK102" s="19">
        <f t="shared" si="34"/>
        <v>8.0359898236815894</v>
      </c>
      <c r="CL102" s="5">
        <v>1572.3566174930843</v>
      </c>
      <c r="CM102" s="19">
        <f t="shared" si="18"/>
        <v>7.3603308031728716</v>
      </c>
      <c r="CO102" s="36">
        <v>40497</v>
      </c>
      <c r="CP102" s="36">
        <v>40499</v>
      </c>
      <c r="CQ102" s="20">
        <f>(CP102-CO102)</f>
        <v>2</v>
      </c>
      <c r="CR102" s="36"/>
      <c r="CS102" s="20"/>
      <c r="CT102" s="36">
        <v>44272</v>
      </c>
      <c r="CU102" s="36">
        <v>44125</v>
      </c>
      <c r="CV102" s="1">
        <f t="shared" si="35"/>
        <v>3628</v>
      </c>
      <c r="CW102" s="3">
        <v>0</v>
      </c>
      <c r="CX102" s="3"/>
      <c r="CY102" s="3"/>
      <c r="CZ102" s="3">
        <v>1</v>
      </c>
      <c r="DA102" s="3">
        <v>2</v>
      </c>
      <c r="DB102" s="1">
        <v>1</v>
      </c>
      <c r="DC102" s="3" t="s">
        <v>149</v>
      </c>
    </row>
    <row r="103" spans="1:116" s="10" customFormat="1" x14ac:dyDescent="0.25">
      <c r="A103" s="25">
        <v>1145</v>
      </c>
      <c r="B103" s="1">
        <v>67</v>
      </c>
      <c r="C103" s="1">
        <v>0</v>
      </c>
      <c r="D103" s="1">
        <v>1</v>
      </c>
      <c r="E103" s="1">
        <v>1</v>
      </c>
      <c r="F103" s="1">
        <v>1</v>
      </c>
      <c r="G103" s="1">
        <v>1</v>
      </c>
      <c r="H103" s="1">
        <v>0</v>
      </c>
      <c r="I103" s="1">
        <v>1</v>
      </c>
      <c r="J103" s="1">
        <v>1</v>
      </c>
      <c r="K103" s="1">
        <v>1</v>
      </c>
      <c r="L103" s="1">
        <v>0</v>
      </c>
      <c r="M103" s="1">
        <v>0</v>
      </c>
      <c r="N103" s="1">
        <v>0</v>
      </c>
      <c r="O103" s="1">
        <v>1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1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21.1</v>
      </c>
      <c r="AI103" s="1">
        <v>1.68</v>
      </c>
      <c r="AJ103" s="1">
        <v>94</v>
      </c>
      <c r="AK103" s="1">
        <v>64</v>
      </c>
      <c r="AL103" s="5">
        <f t="shared" si="36"/>
        <v>74</v>
      </c>
      <c r="AM103" s="1">
        <v>62</v>
      </c>
      <c r="AN103" s="1">
        <v>1</v>
      </c>
      <c r="AO103" s="1">
        <v>9</v>
      </c>
      <c r="AP103" s="1">
        <v>48</v>
      </c>
      <c r="AQ103" s="1">
        <v>22</v>
      </c>
      <c r="AR103" s="1">
        <v>33</v>
      </c>
      <c r="AS103" s="1">
        <f t="shared" ref="AS103:AS116" si="41">(AP103-AQ103)</f>
        <v>26</v>
      </c>
      <c r="AT103" s="7">
        <f t="shared" ref="AT103:AT116" si="42">(AS103/AO103)</f>
        <v>2.8888888888888888</v>
      </c>
      <c r="AU103" s="1">
        <v>23</v>
      </c>
      <c r="AV103" s="19">
        <v>4.29</v>
      </c>
      <c r="AW103" s="1">
        <v>2.56</v>
      </c>
      <c r="AX103" s="19">
        <f t="shared" si="20"/>
        <v>0.42004434589800443</v>
      </c>
      <c r="AY103" s="7">
        <f t="shared" si="25"/>
        <v>2.3310023310023311</v>
      </c>
      <c r="AZ103" s="7">
        <f t="shared" si="26"/>
        <v>312.5</v>
      </c>
      <c r="BA103" s="7">
        <f t="shared" si="21"/>
        <v>2031.25</v>
      </c>
      <c r="BB103" s="7">
        <f t="shared" si="27"/>
        <v>69.193548387096783</v>
      </c>
      <c r="BC103" s="7">
        <f t="shared" si="28"/>
        <v>41.29032258064516</v>
      </c>
      <c r="BD103" s="7">
        <f t="shared" si="22"/>
        <v>28.638967741935478</v>
      </c>
      <c r="BE103" s="7">
        <f t="shared" si="29"/>
        <v>13.477161290322581</v>
      </c>
      <c r="BF103" s="19"/>
      <c r="BG103" s="19">
        <f t="shared" si="30"/>
        <v>0.47692307692307684</v>
      </c>
      <c r="BH103" s="19">
        <f t="shared" ref="BH103:BH116" si="43">(AP103/BB103)</f>
        <v>0.69370629370629366</v>
      </c>
      <c r="BI103" s="19">
        <f t="shared" ref="BI103:BI116" si="44">(BB103/AS103)</f>
        <v>2.6612903225806455</v>
      </c>
      <c r="BJ103" s="19">
        <f t="shared" si="33"/>
        <v>0.39130434782608697</v>
      </c>
      <c r="BK103" s="19"/>
      <c r="BL103" s="20">
        <v>0</v>
      </c>
      <c r="BM103" s="1"/>
      <c r="BN103" s="20"/>
      <c r="BO103" s="1">
        <v>0</v>
      </c>
      <c r="BP103" s="1">
        <v>0</v>
      </c>
      <c r="BQ103" s="1">
        <v>1</v>
      </c>
      <c r="BR103" s="1">
        <v>0</v>
      </c>
      <c r="BS103" s="1">
        <v>35</v>
      </c>
      <c r="BT103" s="1">
        <v>5.3</v>
      </c>
      <c r="BU103" s="1">
        <v>4.4000000000000004</v>
      </c>
      <c r="BV103" s="1">
        <v>0.5</v>
      </c>
      <c r="BW103" s="1">
        <v>4</v>
      </c>
      <c r="BX103" s="1">
        <v>56.4</v>
      </c>
      <c r="BY103" s="1">
        <v>1</v>
      </c>
      <c r="BZ103" s="1">
        <v>0</v>
      </c>
      <c r="CA103" s="25">
        <v>141</v>
      </c>
      <c r="CB103" s="25">
        <v>18</v>
      </c>
      <c r="CC103" s="44">
        <v>1.01</v>
      </c>
      <c r="CD103" s="27">
        <v>65</v>
      </c>
      <c r="CE103" s="1"/>
      <c r="CF103" s="1"/>
      <c r="CG103" s="1"/>
      <c r="CH103" s="1"/>
      <c r="CI103" s="1"/>
      <c r="CJ103" s="20">
        <v>3197.5624950000001</v>
      </c>
      <c r="CK103" s="19">
        <f t="shared" si="34"/>
        <v>8.0701440782189948</v>
      </c>
      <c r="CL103" s="20">
        <v>516.0676618</v>
      </c>
      <c r="CM103" s="19">
        <f t="shared" si="18"/>
        <v>6.246237884404481</v>
      </c>
      <c r="CN103" s="22"/>
      <c r="CO103" s="36">
        <v>43621</v>
      </c>
      <c r="CP103" s="36"/>
      <c r="CQ103" s="36"/>
      <c r="CR103" s="36"/>
      <c r="CS103" s="20"/>
      <c r="CT103" s="36">
        <v>44217</v>
      </c>
      <c r="CU103" s="36">
        <v>44123</v>
      </c>
      <c r="CV103" s="1">
        <f t="shared" si="35"/>
        <v>502</v>
      </c>
      <c r="CW103" s="1">
        <v>0</v>
      </c>
      <c r="CX103" s="1"/>
      <c r="CY103" s="1"/>
      <c r="CZ103" s="1">
        <v>0</v>
      </c>
      <c r="DA103" s="1">
        <v>502</v>
      </c>
      <c r="DB103" s="1">
        <v>1</v>
      </c>
      <c r="DC103" t="s">
        <v>136</v>
      </c>
      <c r="DD103"/>
      <c r="DE103"/>
      <c r="DF103"/>
      <c r="DG103"/>
      <c r="DH103"/>
      <c r="DI103"/>
      <c r="DJ103"/>
      <c r="DK103"/>
      <c r="DL103"/>
    </row>
    <row r="104" spans="1:116" s="10" customFormat="1" x14ac:dyDescent="0.25">
      <c r="A104" s="25">
        <v>1063</v>
      </c>
      <c r="B104" s="1">
        <v>65</v>
      </c>
      <c r="C104" s="1">
        <v>0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0</v>
      </c>
      <c r="J104" s="1">
        <v>4</v>
      </c>
      <c r="K104" s="1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1</v>
      </c>
      <c r="AB104" s="1">
        <v>1</v>
      </c>
      <c r="AC104" s="1">
        <v>1</v>
      </c>
      <c r="AD104" s="1">
        <v>0</v>
      </c>
      <c r="AE104" s="1">
        <v>1</v>
      </c>
      <c r="AF104" s="1">
        <v>0</v>
      </c>
      <c r="AG104" s="1">
        <v>0</v>
      </c>
      <c r="AH104" s="1">
        <v>30.5</v>
      </c>
      <c r="AI104" s="1">
        <v>2.0299999999999998</v>
      </c>
      <c r="AJ104" s="1">
        <v>83</v>
      </c>
      <c r="AK104" s="1">
        <v>61</v>
      </c>
      <c r="AL104" s="5">
        <f t="shared" si="36"/>
        <v>68.333333333333329</v>
      </c>
      <c r="AM104" s="1">
        <v>81</v>
      </c>
      <c r="AN104" s="1">
        <v>1</v>
      </c>
      <c r="AO104" s="1">
        <v>11</v>
      </c>
      <c r="AP104" s="1">
        <v>53</v>
      </c>
      <c r="AQ104" s="1">
        <v>23</v>
      </c>
      <c r="AR104" s="1">
        <v>35</v>
      </c>
      <c r="AS104" s="1">
        <f t="shared" si="41"/>
        <v>30</v>
      </c>
      <c r="AT104" s="7">
        <f t="shared" si="42"/>
        <v>2.7272727272727271</v>
      </c>
      <c r="AU104" s="1">
        <v>23</v>
      </c>
      <c r="AV104" s="19">
        <v>4.72</v>
      </c>
      <c r="AW104" s="1">
        <v>2.3199999999999998</v>
      </c>
      <c r="AX104" s="19">
        <f t="shared" si="20"/>
        <v>0.35151515151515145</v>
      </c>
      <c r="AY104" s="7">
        <f t="shared" si="25"/>
        <v>2.5423728813559325</v>
      </c>
      <c r="AZ104" s="7">
        <f t="shared" si="26"/>
        <v>413.79310344827587</v>
      </c>
      <c r="BA104" s="7">
        <f t="shared" si="21"/>
        <v>1977.0114942528735</v>
      </c>
      <c r="BB104" s="7">
        <f t="shared" si="27"/>
        <v>58.271604938271601</v>
      </c>
      <c r="BC104" s="7">
        <f t="shared" si="28"/>
        <v>28.641975308641975</v>
      </c>
      <c r="BD104" s="7">
        <f t="shared" si="22"/>
        <v>17.658732510288061</v>
      </c>
      <c r="BE104" s="7">
        <f t="shared" si="29"/>
        <v>9.3487407407407392</v>
      </c>
      <c r="BF104" s="19"/>
      <c r="BG104" s="19">
        <f t="shared" si="30"/>
        <v>0.60063559322033899</v>
      </c>
      <c r="BH104" s="19">
        <f t="shared" si="43"/>
        <v>0.9095338983050848</v>
      </c>
      <c r="BI104" s="19">
        <f t="shared" si="44"/>
        <v>1.94238683127572</v>
      </c>
      <c r="BJ104" s="19">
        <f t="shared" si="33"/>
        <v>0.47826086956521741</v>
      </c>
      <c r="BK104" s="19"/>
      <c r="BL104" s="20">
        <v>0</v>
      </c>
      <c r="BM104" s="1"/>
      <c r="BN104" s="20"/>
      <c r="BO104" s="1"/>
      <c r="BP104" s="1">
        <v>0</v>
      </c>
      <c r="BQ104" s="1">
        <v>1</v>
      </c>
      <c r="BR104" s="1">
        <v>0</v>
      </c>
      <c r="BS104" s="1">
        <v>30</v>
      </c>
      <c r="BT104" s="1">
        <v>6.7</v>
      </c>
      <c r="BU104" s="1">
        <v>6.1</v>
      </c>
      <c r="BV104" s="1">
        <v>0.32</v>
      </c>
      <c r="BW104" s="1">
        <v>5.5</v>
      </c>
      <c r="BX104" s="1">
        <v>42</v>
      </c>
      <c r="BY104" s="1">
        <v>1</v>
      </c>
      <c r="BZ104" s="1"/>
      <c r="CA104" s="25">
        <v>131</v>
      </c>
      <c r="CB104" s="25">
        <v>18</v>
      </c>
      <c r="CC104" s="44">
        <v>0.97</v>
      </c>
      <c r="CD104" s="27">
        <v>82</v>
      </c>
      <c r="CE104" s="1">
        <v>758</v>
      </c>
      <c r="CF104" s="1">
        <v>1</v>
      </c>
      <c r="CG104" s="1"/>
      <c r="CH104" s="1"/>
      <c r="CI104" s="1">
        <v>2</v>
      </c>
      <c r="CJ104" s="20">
        <v>3260.009423</v>
      </c>
      <c r="CK104" s="19">
        <f t="shared" si="34"/>
        <v>8.0894853648473735</v>
      </c>
      <c r="CL104" s="20">
        <v>955.70465360000003</v>
      </c>
      <c r="CM104" s="19">
        <f t="shared" si="18"/>
        <v>6.8624489255707317</v>
      </c>
      <c r="CN104" s="22"/>
      <c r="CO104" s="36">
        <v>43398</v>
      </c>
      <c r="CP104" s="36"/>
      <c r="CQ104" s="36"/>
      <c r="CR104" s="36"/>
      <c r="CS104" s="20"/>
      <c r="CT104" s="36">
        <v>44217</v>
      </c>
      <c r="CU104" s="36">
        <v>44202</v>
      </c>
      <c r="CV104" s="1">
        <f t="shared" si="35"/>
        <v>804</v>
      </c>
      <c r="CW104" s="1">
        <v>1</v>
      </c>
      <c r="CX104" s="36">
        <v>44202</v>
      </c>
      <c r="CY104" s="20">
        <f>(CX104-CO104)</f>
        <v>804</v>
      </c>
      <c r="CZ104" s="20">
        <v>1</v>
      </c>
      <c r="DA104" s="20">
        <v>804</v>
      </c>
      <c r="DB104" s="1">
        <v>1</v>
      </c>
      <c r="DC104" t="s">
        <v>129</v>
      </c>
      <c r="DD104"/>
      <c r="DE104"/>
      <c r="DF104"/>
      <c r="DG104"/>
      <c r="DH104"/>
      <c r="DI104"/>
      <c r="DJ104"/>
      <c r="DK104"/>
      <c r="DL104"/>
    </row>
    <row r="105" spans="1:116" s="10" customFormat="1" x14ac:dyDescent="0.25">
      <c r="A105" s="25">
        <v>1033</v>
      </c>
      <c r="B105" s="1">
        <v>84</v>
      </c>
      <c r="C105" s="1">
        <v>0</v>
      </c>
      <c r="D105" s="1">
        <v>1</v>
      </c>
      <c r="E105" s="1">
        <v>1</v>
      </c>
      <c r="F105" s="1">
        <v>1</v>
      </c>
      <c r="G105" s="1">
        <v>0</v>
      </c>
      <c r="H105" s="1">
        <v>1</v>
      </c>
      <c r="I105" s="1">
        <v>0</v>
      </c>
      <c r="J105" s="1">
        <v>4</v>
      </c>
      <c r="K105" s="1">
        <v>1</v>
      </c>
      <c r="L105" s="1">
        <v>0</v>
      </c>
      <c r="M105" s="1">
        <v>1</v>
      </c>
      <c r="N105" s="1">
        <v>1</v>
      </c>
      <c r="O105" s="1">
        <v>0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1</v>
      </c>
      <c r="AA105" s="1">
        <v>1</v>
      </c>
      <c r="AB105" s="1">
        <v>1</v>
      </c>
      <c r="AC105" s="1">
        <v>0</v>
      </c>
      <c r="AD105" s="1">
        <v>0</v>
      </c>
      <c r="AE105" s="1">
        <v>1</v>
      </c>
      <c r="AF105" s="1">
        <v>0</v>
      </c>
      <c r="AG105" s="1">
        <v>0</v>
      </c>
      <c r="AH105" s="1">
        <v>17.7</v>
      </c>
      <c r="AI105" s="1">
        <v>1.62</v>
      </c>
      <c r="AJ105" s="1">
        <v>121</v>
      </c>
      <c r="AK105" s="1">
        <v>55</v>
      </c>
      <c r="AL105" s="5">
        <f t="shared" si="36"/>
        <v>77</v>
      </c>
      <c r="AM105" s="1">
        <v>63</v>
      </c>
      <c r="AN105" s="1">
        <v>1</v>
      </c>
      <c r="AO105" s="1">
        <v>5</v>
      </c>
      <c r="AP105" s="1">
        <v>49</v>
      </c>
      <c r="AQ105" s="1">
        <v>22</v>
      </c>
      <c r="AR105" s="1">
        <v>32</v>
      </c>
      <c r="AS105" s="1">
        <f t="shared" si="41"/>
        <v>27</v>
      </c>
      <c r="AT105" s="7">
        <f t="shared" si="42"/>
        <v>5.4</v>
      </c>
      <c r="AU105" s="1">
        <v>6</v>
      </c>
      <c r="AV105" s="19">
        <v>5.75</v>
      </c>
      <c r="AW105" s="1">
        <v>3.55</v>
      </c>
      <c r="AX105" s="19">
        <f t="shared" si="20"/>
        <v>0.60609756097560963</v>
      </c>
      <c r="AY105" s="7">
        <f t="shared" si="25"/>
        <v>4.5217391304347823</v>
      </c>
      <c r="AZ105" s="7">
        <f t="shared" si="26"/>
        <v>585.91549295774655</v>
      </c>
      <c r="BA105" s="7">
        <f t="shared" si="21"/>
        <v>1622.5352112676057</v>
      </c>
      <c r="BB105" s="7">
        <f t="shared" si="27"/>
        <v>91.269841269841265</v>
      </c>
      <c r="BC105" s="7">
        <f t="shared" si="28"/>
        <v>56.349206349206348</v>
      </c>
      <c r="BD105" s="7">
        <f t="shared" si="22"/>
        <v>54.410793650793643</v>
      </c>
      <c r="BE105" s="7">
        <f t="shared" si="29"/>
        <v>20.69142857142857</v>
      </c>
      <c r="BF105" s="19"/>
      <c r="BG105" s="19">
        <f t="shared" si="30"/>
        <v>0.35060869565217395</v>
      </c>
      <c r="BH105" s="19">
        <f t="shared" si="43"/>
        <v>0.53686956521739138</v>
      </c>
      <c r="BI105" s="19">
        <f t="shared" si="44"/>
        <v>3.3803644914756026</v>
      </c>
      <c r="BJ105" s="19">
        <f t="shared" si="33"/>
        <v>0.83333333333333337</v>
      </c>
      <c r="BK105" s="19"/>
      <c r="BL105" s="20">
        <v>1</v>
      </c>
      <c r="BM105" s="1">
        <v>11</v>
      </c>
      <c r="BN105" s="20"/>
      <c r="BO105" s="1">
        <v>3</v>
      </c>
      <c r="BP105" s="1">
        <v>1</v>
      </c>
      <c r="BQ105" s="1">
        <v>1</v>
      </c>
      <c r="BR105" s="1">
        <v>0</v>
      </c>
      <c r="BS105" s="1">
        <v>15</v>
      </c>
      <c r="BT105" s="1">
        <v>6.1</v>
      </c>
      <c r="BU105" s="1">
        <v>5.6</v>
      </c>
      <c r="BV105" s="1">
        <v>0.28000000000000003</v>
      </c>
      <c r="BW105" s="1">
        <v>4.7</v>
      </c>
      <c r="BX105" s="1">
        <v>36.299999999999997</v>
      </c>
      <c r="BY105" s="1">
        <v>1</v>
      </c>
      <c r="BZ105" s="1"/>
      <c r="CA105" s="25">
        <v>142</v>
      </c>
      <c r="CB105" s="25">
        <v>27</v>
      </c>
      <c r="CC105" s="44">
        <v>1.82</v>
      </c>
      <c r="CD105" s="27">
        <v>25</v>
      </c>
      <c r="CE105" s="1">
        <v>2746</v>
      </c>
      <c r="CF105" s="1">
        <v>1</v>
      </c>
      <c r="CG105" s="1"/>
      <c r="CH105" s="1"/>
      <c r="CI105" s="1">
        <v>3</v>
      </c>
      <c r="CJ105" s="20">
        <v>3473.2943679999998</v>
      </c>
      <c r="CK105" s="19">
        <f t="shared" si="34"/>
        <v>8.1528588081502171</v>
      </c>
      <c r="CL105" s="20">
        <v>1289.2461390000001</v>
      </c>
      <c r="CM105" s="19">
        <f t="shared" ref="CM105:CM116" si="45">LN(CL105)</f>
        <v>7.1618129381621864</v>
      </c>
      <c r="CN105" s="22"/>
      <c r="CO105" s="36">
        <v>43244</v>
      </c>
      <c r="CP105" s="36"/>
      <c r="CQ105" s="36"/>
      <c r="CR105" s="36"/>
      <c r="CS105" s="20"/>
      <c r="CT105" s="36">
        <v>44217</v>
      </c>
      <c r="CU105" s="36">
        <v>43405</v>
      </c>
      <c r="CV105" s="1">
        <f t="shared" si="35"/>
        <v>161</v>
      </c>
      <c r="CW105" s="1">
        <v>1</v>
      </c>
      <c r="CX105" s="36">
        <v>43405</v>
      </c>
      <c r="CY105" s="20">
        <f>(CX105-CO105)</f>
        <v>161</v>
      </c>
      <c r="CZ105" s="20">
        <v>1</v>
      </c>
      <c r="DA105" s="20">
        <v>161</v>
      </c>
      <c r="DB105" s="1">
        <v>1</v>
      </c>
      <c r="DC105" t="s">
        <v>129</v>
      </c>
      <c r="DD105"/>
      <c r="DE105"/>
      <c r="DF105"/>
      <c r="DG105"/>
      <c r="DH105"/>
      <c r="DI105"/>
      <c r="DJ105"/>
      <c r="DK105"/>
      <c r="DL105"/>
    </row>
    <row r="106" spans="1:116" s="10" customFormat="1" x14ac:dyDescent="0.25">
      <c r="A106" s="2">
        <v>2001</v>
      </c>
      <c r="B106" s="3">
        <v>28</v>
      </c>
      <c r="C106" s="3">
        <v>1</v>
      </c>
      <c r="D106" s="3">
        <v>0</v>
      </c>
      <c r="E106" s="3">
        <v>1</v>
      </c>
      <c r="F106" s="3">
        <v>1</v>
      </c>
      <c r="G106" s="3">
        <v>1</v>
      </c>
      <c r="H106" s="1">
        <v>0</v>
      </c>
      <c r="I106" s="3">
        <v>1</v>
      </c>
      <c r="J106" s="3">
        <v>2</v>
      </c>
      <c r="K106" s="3">
        <v>1</v>
      </c>
      <c r="L106" s="3">
        <v>0</v>
      </c>
      <c r="M106" s="3"/>
      <c r="N106" s="3">
        <v>0</v>
      </c>
      <c r="O106" s="3">
        <v>0</v>
      </c>
      <c r="P106" s="3">
        <v>0</v>
      </c>
      <c r="Q106" s="3"/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1</v>
      </c>
      <c r="AF106" s="3">
        <v>0</v>
      </c>
      <c r="AG106" s="3">
        <v>0</v>
      </c>
      <c r="AH106" s="3">
        <v>32.200000000000003</v>
      </c>
      <c r="AI106" s="4">
        <v>2.2400000000000002</v>
      </c>
      <c r="AJ106" s="3">
        <v>166</v>
      </c>
      <c r="AK106" s="3">
        <v>90</v>
      </c>
      <c r="AL106" s="5">
        <f t="shared" si="36"/>
        <v>115.33333333333333</v>
      </c>
      <c r="AM106" s="3">
        <v>72</v>
      </c>
      <c r="AN106" s="3">
        <v>1</v>
      </c>
      <c r="AO106" s="3">
        <v>12</v>
      </c>
      <c r="AP106" s="3">
        <v>48</v>
      </c>
      <c r="AQ106" s="3">
        <v>18</v>
      </c>
      <c r="AR106" s="3">
        <v>26</v>
      </c>
      <c r="AS106" s="3">
        <f t="shared" si="41"/>
        <v>30</v>
      </c>
      <c r="AT106" s="7">
        <f t="shared" si="42"/>
        <v>2.5</v>
      </c>
      <c r="AU106" s="3">
        <v>17</v>
      </c>
      <c r="AV106" s="4">
        <v>5.6896000000000004</v>
      </c>
      <c r="AW106" s="3">
        <v>2.54</v>
      </c>
      <c r="AX106" s="19">
        <f t="shared" si="20"/>
        <v>0.6495491500369549</v>
      </c>
      <c r="AY106" s="7">
        <f t="shared" si="25"/>
        <v>1.5818335208098986</v>
      </c>
      <c r="AZ106" s="7">
        <f t="shared" si="26"/>
        <v>283.46456692913387</v>
      </c>
      <c r="BA106" s="7">
        <f t="shared" si="21"/>
        <v>3254.5931758530182</v>
      </c>
      <c r="BB106" s="7">
        <f t="shared" si="27"/>
        <v>79.022222222222226</v>
      </c>
      <c r="BC106" s="7">
        <f t="shared" si="28"/>
        <v>35.277777777777779</v>
      </c>
      <c r="BD106" s="7">
        <f t="shared" si="22"/>
        <v>47.178148148148146</v>
      </c>
      <c r="BE106" s="7">
        <f t="shared" si="29"/>
        <v>6.7168888888888887</v>
      </c>
      <c r="BF106" s="19"/>
      <c r="BG106" s="19">
        <f t="shared" si="30"/>
        <v>0.32902137232845891</v>
      </c>
      <c r="BH106" s="19">
        <f t="shared" si="43"/>
        <v>0.60742407199100112</v>
      </c>
      <c r="BI106" s="19">
        <f t="shared" si="44"/>
        <v>2.634074074074074</v>
      </c>
      <c r="BJ106" s="19">
        <f t="shared" si="33"/>
        <v>0.70588235294117652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3">
        <v>0</v>
      </c>
      <c r="BS106" s="3">
        <v>57.5</v>
      </c>
      <c r="BT106" s="3">
        <v>4.0999999999999996</v>
      </c>
      <c r="BU106" s="3">
        <v>2.7</v>
      </c>
      <c r="BV106" s="3">
        <v>1.3</v>
      </c>
      <c r="BW106" s="3"/>
      <c r="BY106" s="3">
        <v>1</v>
      </c>
      <c r="BZ106" s="3">
        <v>1</v>
      </c>
      <c r="CA106" s="3">
        <v>129</v>
      </c>
      <c r="CB106" s="3">
        <v>71</v>
      </c>
      <c r="CC106" s="4">
        <v>1.8</v>
      </c>
      <c r="CD106" s="28">
        <v>54</v>
      </c>
      <c r="CE106" s="8"/>
      <c r="CF106" s="8"/>
      <c r="CG106" s="3"/>
      <c r="CH106" s="3"/>
      <c r="CI106" s="3"/>
      <c r="CJ106" s="12">
        <v>3500</v>
      </c>
      <c r="CK106" s="19">
        <f t="shared" si="34"/>
        <v>8.1605182474775049</v>
      </c>
      <c r="CL106" s="5">
        <v>3497.6899248076479</v>
      </c>
      <c r="CM106" s="19">
        <f t="shared" si="45"/>
        <v>8.1598580080839085</v>
      </c>
      <c r="CO106" s="41">
        <v>40214</v>
      </c>
      <c r="CP106" s="41"/>
      <c r="CQ106" s="41"/>
      <c r="CR106" s="41"/>
      <c r="CS106" s="20"/>
      <c r="CT106" s="36">
        <v>44272</v>
      </c>
      <c r="CU106" s="36">
        <v>40769</v>
      </c>
      <c r="CV106" s="1">
        <f t="shared" si="35"/>
        <v>555</v>
      </c>
      <c r="CW106" s="3">
        <v>1</v>
      </c>
      <c r="CX106" s="36">
        <v>40769</v>
      </c>
      <c r="CY106" s="20">
        <f>(CX106-CO106)</f>
        <v>555</v>
      </c>
      <c r="CZ106" s="20">
        <v>1</v>
      </c>
      <c r="DA106" s="20">
        <v>555</v>
      </c>
      <c r="DB106" s="1">
        <v>1</v>
      </c>
      <c r="DC106" t="s">
        <v>140</v>
      </c>
    </row>
    <row r="107" spans="1:116" s="10" customFormat="1" x14ac:dyDescent="0.25">
      <c r="A107" s="2">
        <v>2014</v>
      </c>
      <c r="B107" s="3">
        <v>59</v>
      </c>
      <c r="C107" s="3">
        <v>1</v>
      </c>
      <c r="D107" s="3">
        <v>0</v>
      </c>
      <c r="E107" s="3">
        <v>1</v>
      </c>
      <c r="F107" s="3">
        <v>1</v>
      </c>
      <c r="G107" s="3">
        <v>0</v>
      </c>
      <c r="H107" s="1">
        <v>1</v>
      </c>
      <c r="I107" s="3">
        <v>1</v>
      </c>
      <c r="J107" s="3">
        <v>4</v>
      </c>
      <c r="K107" s="3">
        <v>1</v>
      </c>
      <c r="L107" s="3">
        <v>1</v>
      </c>
      <c r="M107" s="3"/>
      <c r="N107" s="3">
        <v>1</v>
      </c>
      <c r="O107" s="3">
        <v>0</v>
      </c>
      <c r="P107" s="3">
        <v>1</v>
      </c>
      <c r="Q107" s="3"/>
      <c r="R107" s="3">
        <v>0</v>
      </c>
      <c r="S107" s="3">
        <v>0</v>
      </c>
      <c r="T107" s="3">
        <v>0</v>
      </c>
      <c r="U107" s="3">
        <v>0</v>
      </c>
      <c r="V107" s="3">
        <v>1</v>
      </c>
      <c r="W107" s="3">
        <v>0</v>
      </c>
      <c r="X107" s="3">
        <v>0</v>
      </c>
      <c r="Y107" s="3">
        <v>0</v>
      </c>
      <c r="Z107" s="3">
        <v>1</v>
      </c>
      <c r="AA107" s="3">
        <v>1</v>
      </c>
      <c r="AB107" s="3">
        <v>1</v>
      </c>
      <c r="AC107" s="3">
        <v>0</v>
      </c>
      <c r="AD107" s="3">
        <v>0</v>
      </c>
      <c r="AE107" s="3">
        <v>1</v>
      </c>
      <c r="AF107" s="3">
        <v>0</v>
      </c>
      <c r="AG107" s="3">
        <v>0</v>
      </c>
      <c r="AH107" s="3">
        <v>26</v>
      </c>
      <c r="AI107" s="4">
        <v>1.72</v>
      </c>
      <c r="AJ107" s="3">
        <v>121</v>
      </c>
      <c r="AK107" s="3">
        <v>88</v>
      </c>
      <c r="AL107" s="5">
        <f t="shared" si="36"/>
        <v>99</v>
      </c>
      <c r="AM107" s="3">
        <v>100</v>
      </c>
      <c r="AN107" s="3">
        <v>1</v>
      </c>
      <c r="AO107" s="3">
        <v>7</v>
      </c>
      <c r="AP107" s="3">
        <v>24</v>
      </c>
      <c r="AQ107" s="3">
        <v>12</v>
      </c>
      <c r="AR107" s="3">
        <v>16</v>
      </c>
      <c r="AS107" s="3">
        <f t="shared" si="41"/>
        <v>12</v>
      </c>
      <c r="AT107" s="7">
        <f t="shared" si="42"/>
        <v>1.7142857142857142</v>
      </c>
      <c r="AU107" s="3">
        <v>10</v>
      </c>
      <c r="AV107" s="4">
        <v>3.4055999999999997</v>
      </c>
      <c r="AW107" s="3">
        <v>1.98</v>
      </c>
      <c r="AX107" s="19">
        <f t="shared" si="20"/>
        <v>0.43463414634146341</v>
      </c>
      <c r="AY107" s="7">
        <f t="shared" si="25"/>
        <v>1.7618040873854828</v>
      </c>
      <c r="AZ107" s="7">
        <f t="shared" si="26"/>
        <v>242.42424242424244</v>
      </c>
      <c r="BA107" s="7">
        <f t="shared" si="21"/>
        <v>3717.1717171717173</v>
      </c>
      <c r="BB107" s="7">
        <f t="shared" si="27"/>
        <v>34.055999999999997</v>
      </c>
      <c r="BC107" s="7">
        <f t="shared" si="28"/>
        <v>19.8</v>
      </c>
      <c r="BD107" s="7">
        <f t="shared" si="22"/>
        <v>23.965920000000001</v>
      </c>
      <c r="BE107" s="7">
        <f t="shared" si="29"/>
        <v>2.4235199999999999</v>
      </c>
      <c r="BF107" s="19"/>
      <c r="BG107" s="19">
        <f t="shared" si="30"/>
        <v>0.46981442330279544</v>
      </c>
      <c r="BH107" s="19">
        <f t="shared" si="43"/>
        <v>0.70472163495419315</v>
      </c>
      <c r="BI107" s="19">
        <f t="shared" si="44"/>
        <v>2.8379999999999996</v>
      </c>
      <c r="BJ107" s="19">
        <f t="shared" si="33"/>
        <v>0.7</v>
      </c>
      <c r="BK107" s="19"/>
      <c r="BL107" s="5">
        <v>0</v>
      </c>
      <c r="BM107" s="5"/>
      <c r="BN107" s="5"/>
      <c r="BO107" s="5"/>
      <c r="BP107" s="5"/>
      <c r="BQ107" s="3">
        <v>1</v>
      </c>
      <c r="BR107" s="3">
        <v>0</v>
      </c>
      <c r="BS107" s="3">
        <v>32.5</v>
      </c>
      <c r="BT107" s="3">
        <v>4</v>
      </c>
      <c r="BU107" s="3">
        <v>3.6</v>
      </c>
      <c r="BV107" s="3">
        <v>0.8</v>
      </c>
      <c r="BW107" s="3"/>
      <c r="BY107" s="3">
        <v>1</v>
      </c>
      <c r="BZ107" s="3">
        <v>0</v>
      </c>
      <c r="CA107" s="3">
        <v>142</v>
      </c>
      <c r="CB107" s="3">
        <v>29</v>
      </c>
      <c r="CC107" s="4">
        <v>1.6</v>
      </c>
      <c r="CD107" s="28">
        <v>54</v>
      </c>
      <c r="CE107" s="8"/>
      <c r="CF107" s="8"/>
      <c r="CG107" s="3">
        <v>1297</v>
      </c>
      <c r="CH107" s="3">
        <v>1</v>
      </c>
      <c r="CI107" s="3">
        <v>2</v>
      </c>
      <c r="CJ107" s="12">
        <v>3544.0559440559441</v>
      </c>
      <c r="CK107" s="19">
        <f t="shared" si="34"/>
        <v>8.1730270971692143</v>
      </c>
      <c r="CL107" s="5">
        <v>1426.0904365045594</v>
      </c>
      <c r="CM107" s="19">
        <f t="shared" si="45"/>
        <v>7.2626920186719639</v>
      </c>
      <c r="CO107" s="41">
        <v>40273</v>
      </c>
      <c r="CP107" s="41"/>
      <c r="CQ107" s="41"/>
      <c r="CR107" s="41"/>
      <c r="CS107" s="20"/>
      <c r="CT107" s="36">
        <v>44272</v>
      </c>
      <c r="CU107" s="36">
        <v>44272</v>
      </c>
      <c r="CV107" s="1">
        <f t="shared" si="35"/>
        <v>3999</v>
      </c>
      <c r="CW107" s="3">
        <v>0</v>
      </c>
      <c r="CY107" s="3"/>
      <c r="CZ107" s="3">
        <v>0</v>
      </c>
      <c r="DA107" s="3">
        <v>3999</v>
      </c>
      <c r="DB107" s="1">
        <v>1</v>
      </c>
      <c r="DC107" s="3"/>
    </row>
    <row r="108" spans="1:116" s="10" customFormat="1" x14ac:dyDescent="0.25">
      <c r="A108" s="25">
        <v>1065</v>
      </c>
      <c r="B108" s="1">
        <v>35</v>
      </c>
      <c r="C108" s="1">
        <v>0</v>
      </c>
      <c r="D108" s="1">
        <v>0</v>
      </c>
      <c r="E108" s="1">
        <v>1</v>
      </c>
      <c r="F108" s="1">
        <v>1</v>
      </c>
      <c r="G108" s="1">
        <v>0</v>
      </c>
      <c r="H108" s="1">
        <v>1</v>
      </c>
      <c r="I108" s="1">
        <v>0</v>
      </c>
      <c r="J108" s="1">
        <v>4</v>
      </c>
      <c r="K108" s="1">
        <v>1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/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</v>
      </c>
      <c r="Z108" s="1">
        <v>1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22.1</v>
      </c>
      <c r="AI108" s="1">
        <v>1.65</v>
      </c>
      <c r="AJ108" s="1">
        <v>101</v>
      </c>
      <c r="AK108" s="1">
        <v>74</v>
      </c>
      <c r="AL108" s="5">
        <f t="shared" si="36"/>
        <v>83</v>
      </c>
      <c r="AM108" s="1">
        <v>82</v>
      </c>
      <c r="AN108" s="1">
        <v>1</v>
      </c>
      <c r="AO108" s="1">
        <v>2</v>
      </c>
      <c r="AP108" s="1">
        <v>53</v>
      </c>
      <c r="AQ108" s="1">
        <v>25</v>
      </c>
      <c r="AR108" s="1">
        <v>36</v>
      </c>
      <c r="AS108" s="1">
        <f t="shared" si="41"/>
        <v>28</v>
      </c>
      <c r="AT108" s="7">
        <f t="shared" si="42"/>
        <v>14</v>
      </c>
      <c r="AU108" s="1">
        <v>24</v>
      </c>
      <c r="AV108" s="19">
        <v>3.17</v>
      </c>
      <c r="AW108" s="1">
        <v>1.93</v>
      </c>
      <c r="AX108" s="19">
        <f t="shared" si="20"/>
        <v>0.35518847006651882</v>
      </c>
      <c r="AY108" s="7">
        <f t="shared" si="25"/>
        <v>3.7854889589905363</v>
      </c>
      <c r="AZ108" s="7">
        <f t="shared" si="26"/>
        <v>497.40932642487047</v>
      </c>
      <c r="BA108" s="7">
        <f t="shared" si="21"/>
        <v>3357.512953367876</v>
      </c>
      <c r="BB108" s="7">
        <f t="shared" si="27"/>
        <v>38.658536585365852</v>
      </c>
      <c r="BC108" s="7">
        <f t="shared" si="28"/>
        <v>23.536585365853657</v>
      </c>
      <c r="BD108" s="7">
        <f t="shared" si="22"/>
        <v>18.885756097560972</v>
      </c>
      <c r="BE108" s="7">
        <f t="shared" si="29"/>
        <v>10.883317073170732</v>
      </c>
      <c r="BF108" s="19"/>
      <c r="BG108" s="19">
        <f t="shared" si="30"/>
        <v>0.93123028391167195</v>
      </c>
      <c r="BH108" s="19">
        <f t="shared" si="43"/>
        <v>1.3709779179810726</v>
      </c>
      <c r="BI108" s="19">
        <f t="shared" si="44"/>
        <v>1.3806620209059233</v>
      </c>
      <c r="BJ108" s="19">
        <f t="shared" si="33"/>
        <v>8.3333333333333329E-2</v>
      </c>
      <c r="BK108" s="19"/>
      <c r="BL108" s="20">
        <v>0</v>
      </c>
      <c r="BM108" s="1"/>
      <c r="BN108" s="20"/>
      <c r="BO108" s="1"/>
      <c r="BP108" s="1">
        <v>0</v>
      </c>
      <c r="BQ108" s="1">
        <v>1</v>
      </c>
      <c r="BR108" s="1">
        <v>0</v>
      </c>
      <c r="BS108" s="1">
        <v>20</v>
      </c>
      <c r="BT108" s="1">
        <v>7.1</v>
      </c>
      <c r="BU108" s="1">
        <v>6.1</v>
      </c>
      <c r="BV108" s="1">
        <v>0.27</v>
      </c>
      <c r="BW108" s="1"/>
      <c r="BX108" s="1"/>
      <c r="BY108" s="1"/>
      <c r="BZ108" s="1">
        <v>0</v>
      </c>
      <c r="CA108" s="25">
        <v>135</v>
      </c>
      <c r="CB108" s="25">
        <v>23</v>
      </c>
      <c r="CC108" s="44">
        <v>1.1200000000000001</v>
      </c>
      <c r="CD108" s="27">
        <v>85</v>
      </c>
      <c r="CE108" s="1">
        <v>2641</v>
      </c>
      <c r="CF108" s="1">
        <v>1</v>
      </c>
      <c r="CG108" s="1"/>
      <c r="CH108" s="1"/>
      <c r="CI108" s="1">
        <v>3</v>
      </c>
      <c r="CJ108" s="20">
        <v>4104.5503419999995</v>
      </c>
      <c r="CK108" s="19">
        <f t="shared" si="34"/>
        <v>8.3198514767880223</v>
      </c>
      <c r="CL108" s="20">
        <v>1344.134491</v>
      </c>
      <c r="CM108" s="19">
        <f t="shared" si="45"/>
        <v>7.2035055837849891</v>
      </c>
      <c r="CN108" s="22"/>
      <c r="CO108" s="36">
        <v>43399</v>
      </c>
      <c r="CP108" s="36"/>
      <c r="CQ108" s="36"/>
      <c r="CR108" s="36"/>
      <c r="CS108" s="20"/>
      <c r="CT108" s="36">
        <v>44217</v>
      </c>
      <c r="CU108" s="36">
        <v>43619</v>
      </c>
      <c r="CV108" s="1">
        <f t="shared" si="35"/>
        <v>220</v>
      </c>
      <c r="CW108" s="1">
        <v>1</v>
      </c>
      <c r="CX108" s="36">
        <v>43619</v>
      </c>
      <c r="CY108" s="20">
        <f>(CX108-CO108)</f>
        <v>220</v>
      </c>
      <c r="CZ108" s="20">
        <v>1</v>
      </c>
      <c r="DA108" s="20">
        <v>220</v>
      </c>
      <c r="DB108" s="1">
        <v>1</v>
      </c>
      <c r="DC108" t="s">
        <v>129</v>
      </c>
      <c r="DD108"/>
      <c r="DE108"/>
      <c r="DF108"/>
      <c r="DG108"/>
      <c r="DH108"/>
      <c r="DI108"/>
      <c r="DJ108"/>
      <c r="DK108"/>
      <c r="DL108"/>
    </row>
    <row r="109" spans="1:116" s="10" customFormat="1" x14ac:dyDescent="0.25">
      <c r="A109" s="2">
        <v>2026</v>
      </c>
      <c r="B109" s="3">
        <v>63</v>
      </c>
      <c r="C109" s="3">
        <v>0</v>
      </c>
      <c r="D109" s="3">
        <v>0</v>
      </c>
      <c r="E109" s="3">
        <v>1</v>
      </c>
      <c r="F109" s="3">
        <v>1</v>
      </c>
      <c r="G109" s="3">
        <v>0</v>
      </c>
      <c r="H109" s="1">
        <v>1</v>
      </c>
      <c r="I109" s="3">
        <v>1</v>
      </c>
      <c r="J109" s="3">
        <v>2</v>
      </c>
      <c r="K109" s="3">
        <v>1</v>
      </c>
      <c r="L109" s="3">
        <v>0</v>
      </c>
      <c r="M109" s="3"/>
      <c r="N109" s="3">
        <v>1</v>
      </c>
      <c r="O109" s="3">
        <v>1</v>
      </c>
      <c r="P109" s="3">
        <v>1</v>
      </c>
      <c r="Q109" s="3"/>
      <c r="R109" s="3">
        <v>0</v>
      </c>
      <c r="S109" s="3">
        <v>0</v>
      </c>
      <c r="T109" s="3">
        <v>1</v>
      </c>
      <c r="U109" s="3">
        <v>0</v>
      </c>
      <c r="V109" s="3">
        <v>1</v>
      </c>
      <c r="W109" s="3">
        <v>0</v>
      </c>
      <c r="X109" s="3">
        <v>0</v>
      </c>
      <c r="Y109" s="16">
        <v>0</v>
      </c>
      <c r="Z109" s="3">
        <v>1</v>
      </c>
      <c r="AA109" s="3">
        <v>1</v>
      </c>
      <c r="AB109" s="3">
        <v>1</v>
      </c>
      <c r="AC109" s="3">
        <v>1</v>
      </c>
      <c r="AD109" s="3">
        <v>0</v>
      </c>
      <c r="AE109" s="3">
        <v>1</v>
      </c>
      <c r="AF109" s="3">
        <v>0</v>
      </c>
      <c r="AG109" s="3">
        <v>0</v>
      </c>
      <c r="AH109" s="3">
        <v>30.8</v>
      </c>
      <c r="AI109" s="4">
        <v>2.5</v>
      </c>
      <c r="AJ109" s="3">
        <v>176</v>
      </c>
      <c r="AK109" s="3">
        <v>91</v>
      </c>
      <c r="AL109" s="5">
        <f t="shared" si="36"/>
        <v>119.33333333333333</v>
      </c>
      <c r="AM109" s="3">
        <v>74</v>
      </c>
      <c r="AN109" s="3">
        <v>1</v>
      </c>
      <c r="AO109" s="3">
        <v>10</v>
      </c>
      <c r="AP109" s="3">
        <v>40</v>
      </c>
      <c r="AQ109" s="3">
        <v>18</v>
      </c>
      <c r="AR109" s="3">
        <v>26</v>
      </c>
      <c r="AS109" s="1">
        <f t="shared" si="41"/>
        <v>22</v>
      </c>
      <c r="AT109" s="7">
        <f t="shared" si="42"/>
        <v>2.2000000000000002</v>
      </c>
      <c r="AU109" s="3">
        <v>16</v>
      </c>
      <c r="AV109" s="4">
        <v>7.1999999999999993</v>
      </c>
      <c r="AW109" s="3">
        <v>2.88</v>
      </c>
      <c r="AX109" s="19">
        <f t="shared" ref="AX109:AX116" si="46">(AL109*AW109/451)</f>
        <v>0.76203991130820392</v>
      </c>
      <c r="AY109" s="7">
        <f t="shared" si="25"/>
        <v>1.3888888888888891</v>
      </c>
      <c r="AZ109" s="7">
        <f t="shared" si="26"/>
        <v>277.77777777777777</v>
      </c>
      <c r="BA109" s="7">
        <f t="shared" ref="BA109:BA116" si="47">((AL109-AO109)*80/AW109)</f>
        <v>3037.037037037037</v>
      </c>
      <c r="BB109" s="7">
        <f t="shared" si="27"/>
        <v>97.297297297297291</v>
      </c>
      <c r="BC109" s="7">
        <f t="shared" si="28"/>
        <v>38.918918918918919</v>
      </c>
      <c r="BD109" s="7">
        <f t="shared" ref="BD109:BD116" si="48">(BC109*(AL109-AU109)*0.0136)</f>
        <v>54.69405405405405</v>
      </c>
      <c r="BE109" s="7">
        <f t="shared" si="29"/>
        <v>8.4687567567567559</v>
      </c>
      <c r="BF109" s="19"/>
      <c r="BG109" s="19">
        <f t="shared" si="30"/>
        <v>0.26722222222222225</v>
      </c>
      <c r="BH109" s="19">
        <f t="shared" si="43"/>
        <v>0.41111111111111115</v>
      </c>
      <c r="BI109" s="19">
        <f t="shared" si="44"/>
        <v>4.4226044226044223</v>
      </c>
      <c r="BJ109" s="19">
        <f t="shared" si="33"/>
        <v>0.625</v>
      </c>
      <c r="BK109" s="19"/>
      <c r="BL109" s="5">
        <v>0</v>
      </c>
      <c r="BM109" s="5"/>
      <c r="BN109" s="5"/>
      <c r="BO109" s="5"/>
      <c r="BP109" s="5"/>
      <c r="BQ109" s="3">
        <v>1</v>
      </c>
      <c r="BR109" s="9">
        <v>0</v>
      </c>
      <c r="BS109" s="3">
        <v>67.5</v>
      </c>
      <c r="BT109" s="3">
        <v>4.5999999999999996</v>
      </c>
      <c r="BU109" s="3">
        <v>2.9</v>
      </c>
      <c r="BV109" s="3">
        <v>0.98</v>
      </c>
      <c r="BW109" s="3"/>
      <c r="BY109" s="16">
        <v>1</v>
      </c>
      <c r="BZ109" s="3">
        <v>1</v>
      </c>
      <c r="CA109" s="3">
        <v>144</v>
      </c>
      <c r="CB109" s="3">
        <v>30</v>
      </c>
      <c r="CC109" s="4">
        <v>1.6</v>
      </c>
      <c r="CD109" s="28">
        <v>44</v>
      </c>
      <c r="CE109" s="8"/>
      <c r="CF109" s="8"/>
      <c r="CG109" s="3">
        <v>1380</v>
      </c>
      <c r="CH109" s="3">
        <v>1</v>
      </c>
      <c r="CI109" s="3">
        <v>2</v>
      </c>
      <c r="CJ109" s="12">
        <v>4296.0784313725489</v>
      </c>
      <c r="CK109" s="19">
        <f t="shared" si="34"/>
        <v>8.3654578928592329</v>
      </c>
      <c r="CL109" s="5">
        <v>689.58186405433935</v>
      </c>
      <c r="CM109" s="19">
        <f t="shared" si="45"/>
        <v>6.536085419778507</v>
      </c>
      <c r="CO109" s="41">
        <v>40350</v>
      </c>
      <c r="CP109" s="41"/>
      <c r="CQ109" s="41"/>
      <c r="CR109" s="41"/>
      <c r="CS109" s="20"/>
      <c r="CT109" s="36">
        <v>44272</v>
      </c>
      <c r="CU109" s="36">
        <v>44242</v>
      </c>
      <c r="CV109" s="1">
        <f t="shared" si="35"/>
        <v>3892</v>
      </c>
      <c r="CW109" s="3">
        <v>0</v>
      </c>
      <c r="CX109" s="3"/>
      <c r="CY109" s="3"/>
      <c r="CZ109" s="3">
        <v>0</v>
      </c>
      <c r="DA109" s="3">
        <v>3892</v>
      </c>
      <c r="DB109" s="1">
        <v>1</v>
      </c>
      <c r="DC109" s="3"/>
    </row>
    <row r="110" spans="1:116" s="10" customFormat="1" ht="14.25" customHeight="1" x14ac:dyDescent="0.25">
      <c r="A110" s="25">
        <v>1040</v>
      </c>
      <c r="B110" s="1">
        <v>69</v>
      </c>
      <c r="C110" s="1">
        <v>0</v>
      </c>
      <c r="D110" s="1">
        <v>1</v>
      </c>
      <c r="E110" s="1">
        <v>1</v>
      </c>
      <c r="F110" s="1">
        <v>2</v>
      </c>
      <c r="G110" s="1">
        <v>1</v>
      </c>
      <c r="H110" s="1">
        <v>0</v>
      </c>
      <c r="I110" s="1">
        <v>1</v>
      </c>
      <c r="J110" s="1">
        <v>2</v>
      </c>
      <c r="K110" s="1">
        <v>1</v>
      </c>
      <c r="L110" s="1">
        <v>1</v>
      </c>
      <c r="M110" s="1">
        <v>1</v>
      </c>
      <c r="N110" s="1">
        <v>0</v>
      </c>
      <c r="O110" s="1">
        <v>0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2</v>
      </c>
      <c r="AH110" s="1">
        <v>38.6</v>
      </c>
      <c r="AI110" s="1">
        <v>2.1800000000000002</v>
      </c>
      <c r="AJ110" s="1">
        <v>93</v>
      </c>
      <c r="AK110" s="1">
        <v>53</v>
      </c>
      <c r="AL110" s="5">
        <f t="shared" si="36"/>
        <v>66.333333333333329</v>
      </c>
      <c r="AM110" s="1">
        <v>78</v>
      </c>
      <c r="AN110" s="1">
        <v>1</v>
      </c>
      <c r="AO110" s="1">
        <v>2</v>
      </c>
      <c r="AP110" s="1">
        <v>22</v>
      </c>
      <c r="AQ110" s="1">
        <v>7</v>
      </c>
      <c r="AR110" s="1">
        <v>13</v>
      </c>
      <c r="AS110" s="1">
        <f t="shared" si="41"/>
        <v>15</v>
      </c>
      <c r="AT110" s="7">
        <f t="shared" si="42"/>
        <v>7.5</v>
      </c>
      <c r="AU110" s="1">
        <v>6</v>
      </c>
      <c r="AV110" s="19">
        <v>6.31</v>
      </c>
      <c r="AW110" s="1">
        <v>2.9</v>
      </c>
      <c r="AX110" s="19">
        <f t="shared" si="46"/>
        <v>0.42653362897265329</v>
      </c>
      <c r="AY110" s="7">
        <f t="shared" si="25"/>
        <v>1.1093502377179081</v>
      </c>
      <c r="AZ110" s="7">
        <f t="shared" si="26"/>
        <v>193.10344827586206</v>
      </c>
      <c r="BA110" s="7">
        <f t="shared" si="47"/>
        <v>1774.7126436781607</v>
      </c>
      <c r="BB110" s="7">
        <f t="shared" si="27"/>
        <v>80.897435897435898</v>
      </c>
      <c r="BC110" s="7">
        <f t="shared" si="28"/>
        <v>37.179487179487182</v>
      </c>
      <c r="BD110" s="7">
        <f t="shared" si="48"/>
        <v>30.507008547008542</v>
      </c>
      <c r="BE110" s="7">
        <f t="shared" si="29"/>
        <v>5.5620512820512822</v>
      </c>
      <c r="BF110" s="19">
        <v>1.2361331220285261</v>
      </c>
      <c r="BG110" s="19">
        <f t="shared" si="30"/>
        <v>0.1606973058637084</v>
      </c>
      <c r="BH110" s="19">
        <f t="shared" si="43"/>
        <v>0.27194928684627573</v>
      </c>
      <c r="BI110" s="19">
        <f t="shared" si="44"/>
        <v>5.3931623931623935</v>
      </c>
      <c r="BJ110" s="19">
        <f t="shared" si="33"/>
        <v>0.33333333333333331</v>
      </c>
      <c r="BK110" s="19"/>
      <c r="BL110" s="20">
        <v>1</v>
      </c>
      <c r="BM110" s="1">
        <v>8</v>
      </c>
      <c r="BN110" s="20"/>
      <c r="BO110" s="1">
        <v>0</v>
      </c>
      <c r="BP110" s="1">
        <v>0</v>
      </c>
      <c r="BQ110" s="1">
        <v>1</v>
      </c>
      <c r="BR110" s="1">
        <v>0</v>
      </c>
      <c r="BS110" s="1">
        <v>65</v>
      </c>
      <c r="BT110" s="1"/>
      <c r="BU110" s="1"/>
      <c r="BV110" s="1"/>
      <c r="BW110" s="1"/>
      <c r="BX110" s="1"/>
      <c r="BY110" s="1"/>
      <c r="BZ110" s="1"/>
      <c r="CA110" s="25">
        <v>139</v>
      </c>
      <c r="CB110" s="25">
        <v>23</v>
      </c>
      <c r="CC110" s="44">
        <v>1.1000000000000001</v>
      </c>
      <c r="CD110" s="27">
        <v>52</v>
      </c>
      <c r="CE110" s="1"/>
      <c r="CF110" s="1"/>
      <c r="CG110" s="1"/>
      <c r="CH110" s="1"/>
      <c r="CI110" s="1"/>
      <c r="CJ110" s="20">
        <v>5126.6365130000004</v>
      </c>
      <c r="CK110" s="19">
        <f t="shared" si="34"/>
        <v>8.542205072644709</v>
      </c>
      <c r="CL110" s="20">
        <v>810.19909759999996</v>
      </c>
      <c r="CM110" s="19">
        <f t="shared" si="45"/>
        <v>6.6972800169689082</v>
      </c>
      <c r="CN110" s="22"/>
      <c r="CO110" s="36">
        <v>43283</v>
      </c>
      <c r="CP110" s="36"/>
      <c r="CQ110" s="36"/>
      <c r="CR110" s="36"/>
      <c r="CS110" s="20"/>
      <c r="CT110" s="36">
        <v>44274</v>
      </c>
      <c r="CU110" s="36">
        <v>44255</v>
      </c>
      <c r="CV110" s="1">
        <f t="shared" si="35"/>
        <v>972</v>
      </c>
      <c r="CW110" s="1">
        <v>0</v>
      </c>
      <c r="CX110" s="1"/>
      <c r="CY110" s="1"/>
      <c r="CZ110" s="1">
        <v>0</v>
      </c>
      <c r="DA110" s="1">
        <v>972</v>
      </c>
      <c r="DB110" s="1">
        <v>1</v>
      </c>
      <c r="DC110" s="1"/>
      <c r="DD110"/>
      <c r="DE110"/>
      <c r="DF110"/>
      <c r="DG110"/>
      <c r="DH110"/>
      <c r="DI110"/>
      <c r="DJ110"/>
      <c r="DK110"/>
      <c r="DL110"/>
    </row>
    <row r="111" spans="1:116" s="10" customFormat="1" x14ac:dyDescent="0.25">
      <c r="A111" s="2">
        <v>2022</v>
      </c>
      <c r="B111" s="3">
        <v>68</v>
      </c>
      <c r="C111" s="3">
        <v>0</v>
      </c>
      <c r="D111" s="3">
        <v>0</v>
      </c>
      <c r="E111" s="3">
        <v>1</v>
      </c>
      <c r="F111" s="3">
        <v>1</v>
      </c>
      <c r="G111" s="3">
        <v>0</v>
      </c>
      <c r="H111" s="1">
        <v>1</v>
      </c>
      <c r="I111" s="3">
        <v>0</v>
      </c>
      <c r="J111" s="3">
        <v>4</v>
      </c>
      <c r="K111" s="3">
        <v>1</v>
      </c>
      <c r="L111" s="3">
        <v>0</v>
      </c>
      <c r="M111" s="3"/>
      <c r="N111" s="3">
        <v>1</v>
      </c>
      <c r="O111" s="3">
        <v>0</v>
      </c>
      <c r="P111" s="3">
        <v>1</v>
      </c>
      <c r="Q111" s="3">
        <v>1</v>
      </c>
      <c r="R111" s="3">
        <v>1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16">
        <v>1</v>
      </c>
      <c r="Z111" s="3">
        <v>1</v>
      </c>
      <c r="AA111" s="3">
        <v>1</v>
      </c>
      <c r="AB111" s="3">
        <v>0</v>
      </c>
      <c r="AC111" s="3">
        <v>0</v>
      </c>
      <c r="AD111" s="3">
        <v>1</v>
      </c>
      <c r="AE111" s="3">
        <v>1</v>
      </c>
      <c r="AF111" s="3">
        <v>0</v>
      </c>
      <c r="AG111" s="3">
        <v>0</v>
      </c>
      <c r="AH111" s="3">
        <v>23.5</v>
      </c>
      <c r="AI111" s="4">
        <v>1.78</v>
      </c>
      <c r="AJ111" s="3">
        <v>108</v>
      </c>
      <c r="AK111" s="3">
        <v>65</v>
      </c>
      <c r="AL111" s="5">
        <f t="shared" si="36"/>
        <v>79.333333333333329</v>
      </c>
      <c r="AM111" s="3">
        <v>68</v>
      </c>
      <c r="AN111" s="3">
        <v>3</v>
      </c>
      <c r="AO111" s="3">
        <v>9</v>
      </c>
      <c r="AP111" s="3">
        <v>49</v>
      </c>
      <c r="AQ111" s="3">
        <v>25</v>
      </c>
      <c r="AR111" s="3">
        <v>33</v>
      </c>
      <c r="AS111" s="1">
        <f t="shared" si="41"/>
        <v>24</v>
      </c>
      <c r="AT111" s="7">
        <f t="shared" si="42"/>
        <v>2.6666666666666665</v>
      </c>
      <c r="AU111" s="3">
        <v>25</v>
      </c>
      <c r="AV111" s="4">
        <v>2.4386000000000001</v>
      </c>
      <c r="AW111" s="3">
        <v>1.37</v>
      </c>
      <c r="AX111" s="19">
        <f t="shared" si="46"/>
        <v>0.24099039172209905</v>
      </c>
      <c r="AY111" s="7">
        <f t="shared" si="25"/>
        <v>3.2805708193225618</v>
      </c>
      <c r="AZ111" s="7">
        <f t="shared" si="26"/>
        <v>467.15328467153279</v>
      </c>
      <c r="BA111" s="7">
        <f t="shared" si="47"/>
        <v>4107.0559610705586</v>
      </c>
      <c r="BB111" s="7">
        <f t="shared" si="27"/>
        <v>35.861764705882358</v>
      </c>
      <c r="BC111" s="7">
        <f t="shared" si="28"/>
        <v>20.147058823529413</v>
      </c>
      <c r="BD111" s="7">
        <f t="shared" si="48"/>
        <v>14.887333333333334</v>
      </c>
      <c r="BE111" s="7">
        <f t="shared" si="29"/>
        <v>6.5759999999999996</v>
      </c>
      <c r="BF111" s="19"/>
      <c r="BG111" s="19">
        <f t="shared" si="30"/>
        <v>0.92020011481997854</v>
      </c>
      <c r="BH111" s="19">
        <f t="shared" si="43"/>
        <v>1.3663577462478469</v>
      </c>
      <c r="BI111" s="19">
        <f t="shared" si="44"/>
        <v>1.4942401960784315</v>
      </c>
      <c r="BJ111" s="19">
        <f t="shared" si="33"/>
        <v>0.36</v>
      </c>
      <c r="BK111" s="19"/>
      <c r="BL111" s="5">
        <v>0</v>
      </c>
      <c r="BM111" s="5"/>
      <c r="BN111" s="5"/>
      <c r="BO111" s="5"/>
      <c r="BP111" s="5"/>
      <c r="BQ111" s="9">
        <v>1</v>
      </c>
      <c r="BR111" s="9">
        <v>0</v>
      </c>
      <c r="BS111" s="9">
        <v>22.5</v>
      </c>
      <c r="BT111" s="9">
        <v>7.5</v>
      </c>
      <c r="BU111" s="9">
        <v>7.2</v>
      </c>
      <c r="BV111" s="9">
        <v>0.7</v>
      </c>
      <c r="BW111" s="3"/>
      <c r="BY111" s="16">
        <v>1</v>
      </c>
      <c r="BZ111" s="9">
        <v>1</v>
      </c>
      <c r="CA111" s="3">
        <v>141</v>
      </c>
      <c r="CB111" s="3">
        <v>21</v>
      </c>
      <c r="CC111" s="4">
        <v>1.1000000000000001</v>
      </c>
      <c r="CD111" s="28">
        <v>71</v>
      </c>
      <c r="CE111" s="8"/>
      <c r="CF111" s="8"/>
      <c r="CG111" s="3">
        <v>8219</v>
      </c>
      <c r="CH111" s="3">
        <v>1</v>
      </c>
      <c r="CI111" s="3">
        <v>3</v>
      </c>
      <c r="CJ111" s="12">
        <v>5793.75</v>
      </c>
      <c r="CK111" s="19">
        <f t="shared" si="34"/>
        <v>8.6645350293141661</v>
      </c>
      <c r="CL111" s="5">
        <v>1416.1098919364965</v>
      </c>
      <c r="CM111" s="19">
        <f t="shared" si="45"/>
        <v>7.2556688785421599</v>
      </c>
      <c r="CO111" s="36">
        <v>40315</v>
      </c>
      <c r="CP111" s="36"/>
      <c r="CQ111" s="36"/>
      <c r="CR111" s="36"/>
      <c r="CS111" s="20"/>
      <c r="CT111" s="36">
        <v>44272</v>
      </c>
      <c r="CU111" s="36">
        <v>42888</v>
      </c>
      <c r="CV111" s="1">
        <f t="shared" si="35"/>
        <v>2573</v>
      </c>
      <c r="CW111" s="3">
        <v>1</v>
      </c>
      <c r="CX111" s="40">
        <v>42888</v>
      </c>
      <c r="CY111" s="20">
        <f>(CX111-CO111)</f>
        <v>2573</v>
      </c>
      <c r="CZ111" s="20">
        <v>1</v>
      </c>
      <c r="DA111" s="20">
        <v>2573</v>
      </c>
      <c r="DB111" s="1">
        <v>1</v>
      </c>
      <c r="DC111" s="3" t="s">
        <v>143</v>
      </c>
    </row>
    <row r="112" spans="1:116" s="10" customFormat="1" x14ac:dyDescent="0.25">
      <c r="A112" s="25">
        <v>1064</v>
      </c>
      <c r="B112" s="1">
        <v>55</v>
      </c>
      <c r="C112" s="1">
        <v>0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1</v>
      </c>
      <c r="J112" s="1">
        <v>2</v>
      </c>
      <c r="K112" s="1">
        <v>1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2</v>
      </c>
      <c r="AA112" s="1">
        <v>1</v>
      </c>
      <c r="AB112" s="1">
        <v>1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27.2</v>
      </c>
      <c r="AI112" s="1">
        <v>2.08</v>
      </c>
      <c r="AJ112" s="1">
        <v>159</v>
      </c>
      <c r="AK112" s="1">
        <v>71</v>
      </c>
      <c r="AL112" s="5">
        <f t="shared" si="36"/>
        <v>100.33333333333333</v>
      </c>
      <c r="AM112" s="1">
        <v>67</v>
      </c>
      <c r="AN112" s="1">
        <v>1</v>
      </c>
      <c r="AO112" s="1">
        <v>6</v>
      </c>
      <c r="AP112" s="1">
        <v>41</v>
      </c>
      <c r="AQ112" s="1">
        <v>12</v>
      </c>
      <c r="AR112" s="1">
        <v>27</v>
      </c>
      <c r="AS112" s="1">
        <f t="shared" si="41"/>
        <v>29</v>
      </c>
      <c r="AT112" s="7">
        <f t="shared" si="42"/>
        <v>4.833333333333333</v>
      </c>
      <c r="AU112" s="1">
        <v>17</v>
      </c>
      <c r="AV112" s="19">
        <v>5.17</v>
      </c>
      <c r="AW112" s="1">
        <v>2.48</v>
      </c>
      <c r="AX112" s="19">
        <f t="shared" si="46"/>
        <v>0.55172209903917213</v>
      </c>
      <c r="AY112" s="7">
        <f t="shared" si="25"/>
        <v>1.9342359767891684</v>
      </c>
      <c r="AZ112" s="7">
        <f t="shared" si="26"/>
        <v>322.58064516129031</v>
      </c>
      <c r="BA112" s="7">
        <f t="shared" si="47"/>
        <v>3043.010752688172</v>
      </c>
      <c r="BB112" s="7">
        <f t="shared" si="27"/>
        <v>77.164179104477611</v>
      </c>
      <c r="BC112" s="7">
        <f t="shared" si="28"/>
        <v>37.014925373134325</v>
      </c>
      <c r="BD112" s="7">
        <f t="shared" si="48"/>
        <v>41.950248756218897</v>
      </c>
      <c r="BE112" s="7">
        <f t="shared" si="29"/>
        <v>10.571462686567163</v>
      </c>
      <c r="BF112" s="19">
        <v>2.1771760154738877</v>
      </c>
      <c r="BG112" s="19">
        <f t="shared" si="30"/>
        <v>0.34990328820116057</v>
      </c>
      <c r="BH112" s="19">
        <f t="shared" si="43"/>
        <v>0.53133462282398458</v>
      </c>
      <c r="BI112" s="19">
        <f t="shared" si="44"/>
        <v>2.660833762223366</v>
      </c>
      <c r="BJ112" s="19">
        <f t="shared" si="33"/>
        <v>0.35294117647058826</v>
      </c>
      <c r="BK112" s="19"/>
      <c r="BL112" s="20">
        <v>1</v>
      </c>
      <c r="BM112" s="1">
        <v>32</v>
      </c>
      <c r="BN112" s="20"/>
      <c r="BO112" s="1"/>
      <c r="BP112" s="1">
        <v>0</v>
      </c>
      <c r="BQ112" s="1">
        <v>1</v>
      </c>
      <c r="BR112" s="1">
        <v>0</v>
      </c>
      <c r="BS112" s="1">
        <v>70</v>
      </c>
      <c r="BT112" s="1"/>
      <c r="BU112" s="1"/>
      <c r="BV112" s="1"/>
      <c r="BW112" s="1"/>
      <c r="BX112" s="1"/>
      <c r="BY112" s="1"/>
      <c r="BZ112" s="1"/>
      <c r="CA112" s="25">
        <v>136</v>
      </c>
      <c r="CB112" s="25">
        <v>16</v>
      </c>
      <c r="CC112" s="44">
        <v>0.86</v>
      </c>
      <c r="CD112" s="27">
        <v>90</v>
      </c>
      <c r="CE112" s="1"/>
      <c r="CF112" s="1"/>
      <c r="CG112" s="1"/>
      <c r="CH112" s="1"/>
      <c r="CI112" s="1"/>
      <c r="CJ112" s="20">
        <v>7055.5934989999996</v>
      </c>
      <c r="CK112" s="19">
        <f t="shared" si="34"/>
        <v>8.8615759853411262</v>
      </c>
      <c r="CL112" s="20">
        <v>1826.90464</v>
      </c>
      <c r="CM112" s="19">
        <f t="shared" si="45"/>
        <v>7.5103783601608542</v>
      </c>
      <c r="CN112" s="22"/>
      <c r="CO112" s="36">
        <v>43399</v>
      </c>
      <c r="CP112" s="36"/>
      <c r="CQ112" s="36"/>
      <c r="CR112" s="36"/>
      <c r="CS112" s="20"/>
      <c r="CT112" s="36">
        <v>44274</v>
      </c>
      <c r="CU112" s="36">
        <v>44274</v>
      </c>
      <c r="CV112" s="1">
        <f t="shared" si="35"/>
        <v>875</v>
      </c>
      <c r="CW112" s="1">
        <v>0</v>
      </c>
      <c r="CX112" s="1"/>
      <c r="CY112" s="1"/>
      <c r="CZ112" s="1">
        <v>0</v>
      </c>
      <c r="DA112" s="1">
        <v>875</v>
      </c>
      <c r="DB112" s="1">
        <v>1</v>
      </c>
      <c r="DC112"/>
      <c r="DD112"/>
      <c r="DE112"/>
      <c r="DF112"/>
      <c r="DG112"/>
      <c r="DH112"/>
      <c r="DI112"/>
      <c r="DJ112"/>
      <c r="DK112"/>
      <c r="DL112"/>
    </row>
    <row r="113" spans="1:116" s="10" customFormat="1" x14ac:dyDescent="0.25">
      <c r="A113" s="25">
        <v>1055</v>
      </c>
      <c r="B113" s="1">
        <v>66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0</v>
      </c>
      <c r="J113" s="1">
        <v>4</v>
      </c>
      <c r="K113" s="1">
        <v>1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0</v>
      </c>
      <c r="AB113" s="1">
        <v>1</v>
      </c>
      <c r="AC113" s="1">
        <v>1</v>
      </c>
      <c r="AD113" s="1">
        <v>0</v>
      </c>
      <c r="AE113" s="1">
        <v>1</v>
      </c>
      <c r="AF113" s="1">
        <v>0</v>
      </c>
      <c r="AG113" s="1">
        <v>0</v>
      </c>
      <c r="AH113" s="1">
        <v>18.5</v>
      </c>
      <c r="AI113" s="1">
        <v>1.33</v>
      </c>
      <c r="AJ113" s="1">
        <v>122</v>
      </c>
      <c r="AK113" s="1">
        <v>64</v>
      </c>
      <c r="AL113" s="5">
        <f t="shared" si="36"/>
        <v>83.333333333333329</v>
      </c>
      <c r="AM113" s="1">
        <v>81</v>
      </c>
      <c r="AN113" s="1">
        <v>2</v>
      </c>
      <c r="AO113" s="1">
        <v>12</v>
      </c>
      <c r="AP113" s="1">
        <v>54</v>
      </c>
      <c r="AQ113" s="1">
        <v>20</v>
      </c>
      <c r="AR113" s="1">
        <v>37</v>
      </c>
      <c r="AS113" s="1">
        <f t="shared" si="41"/>
        <v>34</v>
      </c>
      <c r="AT113" s="7">
        <f t="shared" si="42"/>
        <v>2.8333333333333335</v>
      </c>
      <c r="AU113" s="1">
        <v>22</v>
      </c>
      <c r="AV113" s="19">
        <v>2.59</v>
      </c>
      <c r="AW113" s="1">
        <v>1.95</v>
      </c>
      <c r="AX113" s="19">
        <f t="shared" si="46"/>
        <v>0.36031042128603102</v>
      </c>
      <c r="AY113" s="7">
        <f t="shared" si="25"/>
        <v>5.7915057915057915</v>
      </c>
      <c r="AZ113" s="7">
        <f t="shared" si="26"/>
        <v>615.38461538461536</v>
      </c>
      <c r="BA113" s="7">
        <f t="shared" si="47"/>
        <v>2926.4957264957261</v>
      </c>
      <c r="BB113" s="7">
        <f t="shared" si="27"/>
        <v>31.975308641975307</v>
      </c>
      <c r="BC113" s="7">
        <f t="shared" si="28"/>
        <v>24.074074074074073</v>
      </c>
      <c r="BD113" s="7">
        <f t="shared" si="48"/>
        <v>20.080987654320982</v>
      </c>
      <c r="BE113" s="7">
        <f t="shared" si="29"/>
        <v>8.1851851851851851</v>
      </c>
      <c r="BF113" s="19"/>
      <c r="BG113" s="19">
        <f t="shared" si="30"/>
        <v>1.1571428571428573</v>
      </c>
      <c r="BH113" s="19">
        <f t="shared" si="43"/>
        <v>1.6888030888030889</v>
      </c>
      <c r="BI113" s="19">
        <f t="shared" si="44"/>
        <v>0.94045025417574435</v>
      </c>
      <c r="BJ113" s="19">
        <f t="shared" si="33"/>
        <v>0.54545454545454541</v>
      </c>
      <c r="BK113" s="19"/>
      <c r="BL113" s="20">
        <v>0</v>
      </c>
      <c r="BM113" s="1"/>
      <c r="BN113" s="20"/>
      <c r="BO113" s="1"/>
      <c r="BP113" s="1"/>
      <c r="BQ113" s="1">
        <v>1</v>
      </c>
      <c r="BR113" s="1">
        <v>0</v>
      </c>
      <c r="BS113" s="1">
        <v>25</v>
      </c>
      <c r="BT113" s="1">
        <v>5.3</v>
      </c>
      <c r="BU113" s="1">
        <v>4.7</v>
      </c>
      <c r="BV113" s="1">
        <v>0.27</v>
      </c>
      <c r="BW113" s="1">
        <v>3.9</v>
      </c>
      <c r="BX113" s="1">
        <v>58</v>
      </c>
      <c r="BY113" s="1">
        <v>1</v>
      </c>
      <c r="BZ113" s="1"/>
      <c r="CA113" s="25">
        <v>137</v>
      </c>
      <c r="CB113" s="25">
        <v>14</v>
      </c>
      <c r="CC113" s="44">
        <v>0.68</v>
      </c>
      <c r="CD113" s="27">
        <v>90</v>
      </c>
      <c r="CE113" s="1"/>
      <c r="CF113" s="1"/>
      <c r="CG113" s="1"/>
      <c r="CH113" s="1"/>
      <c r="CI113" s="1"/>
      <c r="CJ113" s="20">
        <v>8171.9039730000004</v>
      </c>
      <c r="CK113" s="19">
        <f t="shared" si="34"/>
        <v>9.008457205134258</v>
      </c>
      <c r="CL113" s="20">
        <v>646.74728149999999</v>
      </c>
      <c r="CM113" s="19">
        <f t="shared" si="45"/>
        <v>6.4719556177329904</v>
      </c>
      <c r="CN113" s="22"/>
      <c r="CO113" s="36">
        <v>43370</v>
      </c>
      <c r="CP113" s="36"/>
      <c r="CQ113" s="36"/>
      <c r="CR113" s="36"/>
      <c r="CS113" s="20"/>
      <c r="CT113" s="36">
        <v>44274</v>
      </c>
      <c r="CU113" s="36">
        <v>44273</v>
      </c>
      <c r="CV113" s="1">
        <f t="shared" si="35"/>
        <v>903</v>
      </c>
      <c r="CW113" s="1">
        <v>0</v>
      </c>
      <c r="CX113" s="1"/>
      <c r="CY113" s="1"/>
      <c r="CZ113" s="1">
        <v>0</v>
      </c>
      <c r="DA113" s="1">
        <v>903</v>
      </c>
      <c r="DB113" s="1">
        <v>1</v>
      </c>
      <c r="DC113"/>
      <c r="DD113"/>
      <c r="DE113"/>
      <c r="DF113"/>
      <c r="DG113"/>
      <c r="DH113"/>
      <c r="DI113"/>
      <c r="DJ113"/>
      <c r="DK113"/>
      <c r="DL113"/>
    </row>
    <row r="114" spans="1:116" s="10" customFormat="1" x14ac:dyDescent="0.25">
      <c r="A114" s="25">
        <v>1054</v>
      </c>
      <c r="B114" s="1">
        <v>71</v>
      </c>
      <c r="C114" s="1">
        <v>0</v>
      </c>
      <c r="D114" s="1">
        <v>0</v>
      </c>
      <c r="E114" s="1">
        <v>1</v>
      </c>
      <c r="F114" s="1">
        <v>1</v>
      </c>
      <c r="G114" s="1">
        <v>1</v>
      </c>
      <c r="H114" s="1">
        <v>0</v>
      </c>
      <c r="I114" s="1">
        <v>1</v>
      </c>
      <c r="J114" s="1">
        <v>3</v>
      </c>
      <c r="K114" s="1">
        <v>0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/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0</v>
      </c>
      <c r="AE114" s="1">
        <v>1</v>
      </c>
      <c r="AF114" s="1">
        <v>0</v>
      </c>
      <c r="AG114" s="1">
        <v>0</v>
      </c>
      <c r="AH114" s="1">
        <v>34.090000000000003</v>
      </c>
      <c r="AI114" s="1">
        <v>2.0099999999999998</v>
      </c>
      <c r="AJ114" s="1">
        <v>111</v>
      </c>
      <c r="AK114" s="1">
        <v>67</v>
      </c>
      <c r="AL114" s="5">
        <f t="shared" si="36"/>
        <v>81.666666666666671</v>
      </c>
      <c r="AM114" s="1">
        <v>73</v>
      </c>
      <c r="AN114" s="1">
        <v>1</v>
      </c>
      <c r="AO114" s="1">
        <v>11</v>
      </c>
      <c r="AP114" s="1">
        <v>48</v>
      </c>
      <c r="AQ114" s="1">
        <v>23</v>
      </c>
      <c r="AR114" s="1">
        <v>33</v>
      </c>
      <c r="AS114" s="1">
        <f t="shared" si="41"/>
        <v>25</v>
      </c>
      <c r="AT114" s="7">
        <f t="shared" si="42"/>
        <v>2.2727272727272729</v>
      </c>
      <c r="AU114" s="1">
        <v>22</v>
      </c>
      <c r="AV114" s="19">
        <v>3.73</v>
      </c>
      <c r="AW114" s="1">
        <v>1.72</v>
      </c>
      <c r="AX114" s="19">
        <f t="shared" si="46"/>
        <v>0.31145602365114561</v>
      </c>
      <c r="AY114" s="7">
        <f t="shared" si="25"/>
        <v>2.9490616621983916</v>
      </c>
      <c r="AZ114" s="7">
        <f t="shared" si="26"/>
        <v>511.62790697674421</v>
      </c>
      <c r="BA114" s="7">
        <f t="shared" si="47"/>
        <v>3286.8217054263569</v>
      </c>
      <c r="BB114" s="7">
        <f t="shared" si="27"/>
        <v>51.095890410958901</v>
      </c>
      <c r="BC114" s="7">
        <f t="shared" si="28"/>
        <v>23.561643835616437</v>
      </c>
      <c r="BD114" s="7">
        <f t="shared" si="48"/>
        <v>19.119488584474883</v>
      </c>
      <c r="BE114" s="7">
        <f t="shared" si="29"/>
        <v>7.049643835616437</v>
      </c>
      <c r="BF114" s="19"/>
      <c r="BG114" s="19">
        <f t="shared" si="30"/>
        <v>0.64584450402144777</v>
      </c>
      <c r="BH114" s="19">
        <f t="shared" si="43"/>
        <v>0.93941018766756035</v>
      </c>
      <c r="BI114" s="19">
        <f t="shared" si="44"/>
        <v>2.043835616438356</v>
      </c>
      <c r="BJ114" s="19">
        <f t="shared" si="33"/>
        <v>0.5</v>
      </c>
      <c r="BK114" s="19"/>
      <c r="BL114" s="20">
        <v>0</v>
      </c>
      <c r="BM114" s="1"/>
      <c r="BN114" s="20"/>
      <c r="BO114" s="1"/>
      <c r="BP114" s="1">
        <v>0</v>
      </c>
      <c r="BQ114" s="1">
        <v>1</v>
      </c>
      <c r="BR114" s="1">
        <v>0</v>
      </c>
      <c r="BS114" s="1">
        <v>25</v>
      </c>
      <c r="BT114" s="1">
        <v>7.5</v>
      </c>
      <c r="BU114" s="1">
        <v>5.8</v>
      </c>
      <c r="BV114" s="1">
        <v>0.25</v>
      </c>
      <c r="BW114" s="1">
        <v>5.4</v>
      </c>
      <c r="BX114" s="1">
        <v>40</v>
      </c>
      <c r="BY114" s="1">
        <v>1</v>
      </c>
      <c r="BZ114" s="1"/>
      <c r="CA114" s="25">
        <v>135</v>
      </c>
      <c r="CB114" s="25">
        <v>29</v>
      </c>
      <c r="CC114" s="44">
        <v>1.48</v>
      </c>
      <c r="CD114" s="27">
        <v>47</v>
      </c>
      <c r="CE114" s="1">
        <v>2478</v>
      </c>
      <c r="CF114" s="1">
        <v>1</v>
      </c>
      <c r="CG114" s="1"/>
      <c r="CH114" s="1"/>
      <c r="CI114" s="1">
        <v>3</v>
      </c>
      <c r="CJ114" s="20">
        <v>10597.938480000001</v>
      </c>
      <c r="CK114" s="19">
        <f t="shared" si="34"/>
        <v>9.2684147781670152</v>
      </c>
      <c r="CL114" s="20">
        <v>1855.385577</v>
      </c>
      <c r="CM114" s="19">
        <f t="shared" si="45"/>
        <v>7.5258478116630325</v>
      </c>
      <c r="CN114" s="22"/>
      <c r="CO114" s="36">
        <v>43369</v>
      </c>
      <c r="CP114" s="36"/>
      <c r="CQ114" s="36"/>
      <c r="CR114" s="36"/>
      <c r="CS114" s="20"/>
      <c r="CT114" s="36">
        <v>44217</v>
      </c>
      <c r="CU114" s="36">
        <v>43455</v>
      </c>
      <c r="CV114" s="1">
        <f t="shared" si="35"/>
        <v>86</v>
      </c>
      <c r="CW114" s="1">
        <v>1</v>
      </c>
      <c r="CX114" s="36">
        <v>43455</v>
      </c>
      <c r="CY114" s="20">
        <f>(CX114-CO114)</f>
        <v>86</v>
      </c>
      <c r="CZ114" s="20">
        <v>1</v>
      </c>
      <c r="DA114" s="20">
        <v>86</v>
      </c>
      <c r="DB114" s="1">
        <v>1</v>
      </c>
      <c r="DC114" t="s">
        <v>129</v>
      </c>
      <c r="DD114"/>
      <c r="DE114"/>
      <c r="DF114"/>
      <c r="DG114"/>
      <c r="DH114"/>
      <c r="DI114"/>
      <c r="DJ114"/>
      <c r="DK114"/>
      <c r="DL114"/>
    </row>
    <row r="115" spans="1:116" s="10" customFormat="1" x14ac:dyDescent="0.25">
      <c r="A115" s="25">
        <v>1071</v>
      </c>
      <c r="B115" s="1">
        <v>46</v>
      </c>
      <c r="C115" s="1">
        <v>0</v>
      </c>
      <c r="D115" s="1">
        <v>0</v>
      </c>
      <c r="E115" s="1">
        <v>1</v>
      </c>
      <c r="F115" s="1">
        <v>1</v>
      </c>
      <c r="G115" s="1">
        <v>0</v>
      </c>
      <c r="H115" s="1">
        <v>1</v>
      </c>
      <c r="I115" s="1">
        <v>1</v>
      </c>
      <c r="J115" s="1">
        <v>4</v>
      </c>
      <c r="K115" s="1">
        <v>1</v>
      </c>
      <c r="L115" s="1">
        <v>1</v>
      </c>
      <c r="M115" s="1">
        <v>1</v>
      </c>
      <c r="N115" s="1">
        <v>1</v>
      </c>
      <c r="O115" s="1">
        <v>0</v>
      </c>
      <c r="P115" s="1">
        <v>0</v>
      </c>
      <c r="Q115" s="1"/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0</v>
      </c>
      <c r="AE115" s="1">
        <v>1</v>
      </c>
      <c r="AF115" s="1">
        <v>0</v>
      </c>
      <c r="AG115" s="1">
        <v>0</v>
      </c>
      <c r="AH115" s="1">
        <v>38.94</v>
      </c>
      <c r="AI115" s="1">
        <v>2.4300000000000002</v>
      </c>
      <c r="AJ115" s="1">
        <v>174</v>
      </c>
      <c r="AK115" s="1">
        <v>106</v>
      </c>
      <c r="AL115" s="5">
        <f t="shared" si="36"/>
        <v>128.66666666666666</v>
      </c>
      <c r="AM115" s="1">
        <v>94</v>
      </c>
      <c r="AN115" s="1">
        <v>1</v>
      </c>
      <c r="AO115" s="1">
        <v>6</v>
      </c>
      <c r="AP115" s="1">
        <v>44</v>
      </c>
      <c r="AQ115" s="1">
        <v>21</v>
      </c>
      <c r="AR115" s="1">
        <v>30</v>
      </c>
      <c r="AS115" s="1">
        <f t="shared" si="41"/>
        <v>23</v>
      </c>
      <c r="AT115" s="7">
        <f t="shared" si="42"/>
        <v>3.8333333333333335</v>
      </c>
      <c r="AU115" s="1">
        <v>19</v>
      </c>
      <c r="AV115" s="19">
        <v>5.6</v>
      </c>
      <c r="AW115" s="1">
        <v>2.2999999999999998</v>
      </c>
      <c r="AX115" s="19">
        <f t="shared" si="46"/>
        <v>0.656171470805617</v>
      </c>
      <c r="AY115" s="7">
        <f t="shared" si="25"/>
        <v>1.9642857142857144</v>
      </c>
      <c r="AZ115" s="7">
        <f t="shared" si="26"/>
        <v>382.60869565217394</v>
      </c>
      <c r="BA115" s="7">
        <f t="shared" si="47"/>
        <v>4266.6666666666661</v>
      </c>
      <c r="BB115" s="7">
        <f t="shared" si="27"/>
        <v>59.574468085106382</v>
      </c>
      <c r="BC115" s="7">
        <f t="shared" si="28"/>
        <v>24.468085106382979</v>
      </c>
      <c r="BD115" s="7">
        <f t="shared" si="48"/>
        <v>36.493333333333325</v>
      </c>
      <c r="BE115" s="7">
        <f t="shared" si="29"/>
        <v>7.9863829787234044</v>
      </c>
      <c r="BF115" s="19"/>
      <c r="BG115" s="19">
        <f t="shared" si="30"/>
        <v>0.50357142857142856</v>
      </c>
      <c r="BH115" s="19">
        <f t="shared" si="43"/>
        <v>0.73857142857142855</v>
      </c>
      <c r="BI115" s="19">
        <f t="shared" si="44"/>
        <v>2.5901942645698428</v>
      </c>
      <c r="BJ115" s="19">
        <f t="shared" si="33"/>
        <v>0.31578947368421051</v>
      </c>
      <c r="BK115" s="19"/>
      <c r="BL115" s="20">
        <v>0</v>
      </c>
      <c r="BM115" s="1"/>
      <c r="BN115" s="20"/>
      <c r="BO115" s="1"/>
      <c r="BP115" s="1"/>
      <c r="BQ115" s="1">
        <v>1</v>
      </c>
      <c r="BR115" s="1">
        <v>0</v>
      </c>
      <c r="BS115" s="1">
        <v>25</v>
      </c>
      <c r="BT115" s="1">
        <v>5.6</v>
      </c>
      <c r="BU115" s="1">
        <v>4.8</v>
      </c>
      <c r="BV115" s="1">
        <v>0.37</v>
      </c>
      <c r="BW115" s="1">
        <v>5</v>
      </c>
      <c r="BX115" s="1">
        <v>32.6</v>
      </c>
      <c r="BY115" s="1">
        <v>0</v>
      </c>
      <c r="BZ115" s="1">
        <v>1</v>
      </c>
      <c r="CA115" s="25">
        <v>139</v>
      </c>
      <c r="CB115" s="25">
        <v>13</v>
      </c>
      <c r="CC115" s="44">
        <v>1.03</v>
      </c>
      <c r="CD115" s="27">
        <v>87</v>
      </c>
      <c r="CE115" s="1">
        <v>829</v>
      </c>
      <c r="CF115" s="1">
        <v>1</v>
      </c>
      <c r="CG115" s="1"/>
      <c r="CH115" s="1"/>
      <c r="CI115" s="1">
        <v>3</v>
      </c>
      <c r="CJ115" s="20">
        <v>10797.23126</v>
      </c>
      <c r="CK115" s="19">
        <f t="shared" si="34"/>
        <v>9.2870450154304205</v>
      </c>
      <c r="CL115" s="20">
        <v>2303.646295</v>
      </c>
      <c r="CM115" s="19">
        <f t="shared" si="45"/>
        <v>7.7422484922355803</v>
      </c>
      <c r="CN115" s="22"/>
      <c r="CO115" s="36">
        <v>43419</v>
      </c>
      <c r="CP115" s="36"/>
      <c r="CQ115" s="36"/>
      <c r="CR115" s="36"/>
      <c r="CS115" s="20"/>
      <c r="CT115" s="36">
        <v>44274</v>
      </c>
      <c r="CU115" s="36">
        <v>44266</v>
      </c>
      <c r="CV115" s="1">
        <f t="shared" si="35"/>
        <v>847</v>
      </c>
      <c r="CW115" s="1">
        <v>0</v>
      </c>
      <c r="CX115" s="1"/>
      <c r="CY115" s="1"/>
      <c r="CZ115" s="1">
        <v>0</v>
      </c>
      <c r="DA115" s="1">
        <v>847</v>
      </c>
      <c r="DB115" s="1">
        <v>1</v>
      </c>
      <c r="DC115"/>
      <c r="DD115"/>
      <c r="DE115"/>
      <c r="DF115"/>
      <c r="DG115"/>
      <c r="DH115"/>
      <c r="DI115"/>
      <c r="DJ115"/>
      <c r="DK115"/>
      <c r="DL115"/>
    </row>
    <row r="116" spans="1:116" s="10" customFormat="1" x14ac:dyDescent="0.25">
      <c r="A116" s="2">
        <v>2019</v>
      </c>
      <c r="B116" s="3">
        <v>74</v>
      </c>
      <c r="C116" s="3">
        <v>0</v>
      </c>
      <c r="D116" s="3">
        <v>0</v>
      </c>
      <c r="E116" s="3">
        <v>1</v>
      </c>
      <c r="F116" s="3">
        <v>1</v>
      </c>
      <c r="G116" s="3">
        <v>1</v>
      </c>
      <c r="H116" s="1">
        <v>0</v>
      </c>
      <c r="I116" s="3">
        <v>0</v>
      </c>
      <c r="J116" s="3">
        <v>4</v>
      </c>
      <c r="K116" s="3">
        <v>0</v>
      </c>
      <c r="L116" s="3">
        <v>0</v>
      </c>
      <c r="M116" s="3"/>
      <c r="N116" s="3">
        <v>0</v>
      </c>
      <c r="O116" s="3">
        <v>0</v>
      </c>
      <c r="P116" s="3">
        <v>1</v>
      </c>
      <c r="Q116" s="3">
        <v>1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16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  <c r="AE116" s="3">
        <v>1</v>
      </c>
      <c r="AF116" s="3">
        <v>0</v>
      </c>
      <c r="AG116" s="3">
        <v>0</v>
      </c>
      <c r="AH116" s="9">
        <v>35</v>
      </c>
      <c r="AI116" s="11">
        <v>2.27</v>
      </c>
      <c r="AJ116" s="9">
        <v>101</v>
      </c>
      <c r="AK116" s="9">
        <v>79</v>
      </c>
      <c r="AL116" s="5">
        <f t="shared" si="36"/>
        <v>86.333333333333329</v>
      </c>
      <c r="AM116" s="9">
        <v>79</v>
      </c>
      <c r="AN116" s="9">
        <v>3</v>
      </c>
      <c r="AO116" s="9">
        <v>9</v>
      </c>
      <c r="AP116" s="9">
        <v>45</v>
      </c>
      <c r="AQ116" s="9">
        <v>22</v>
      </c>
      <c r="AR116" s="9">
        <v>32</v>
      </c>
      <c r="AS116" s="9">
        <f t="shared" si="41"/>
        <v>23</v>
      </c>
      <c r="AT116" s="7">
        <f t="shared" si="42"/>
        <v>2.5555555555555554</v>
      </c>
      <c r="AU116" s="9">
        <v>25</v>
      </c>
      <c r="AV116" s="4">
        <v>5.2891000000000004</v>
      </c>
      <c r="AW116" s="9">
        <v>2.33</v>
      </c>
      <c r="AX116" s="19">
        <f t="shared" si="46"/>
        <v>0.44602365114560238</v>
      </c>
      <c r="AY116" s="7">
        <f t="shared" si="25"/>
        <v>1.3234765839178688</v>
      </c>
      <c r="AZ116" s="7">
        <f t="shared" si="26"/>
        <v>240.34334763948496</v>
      </c>
      <c r="BA116" s="7">
        <f t="shared" si="47"/>
        <v>2655.2217453505004</v>
      </c>
      <c r="BB116" s="7">
        <f t="shared" si="27"/>
        <v>66.950632911392418</v>
      </c>
      <c r="BC116" s="7">
        <f t="shared" si="28"/>
        <v>29.49367088607595</v>
      </c>
      <c r="BD116" s="7">
        <f t="shared" si="48"/>
        <v>24.601654008438818</v>
      </c>
      <c r="BE116" s="7">
        <f t="shared" si="29"/>
        <v>9.225620253164557</v>
      </c>
      <c r="BF116" s="19"/>
      <c r="BG116" s="19">
        <f t="shared" si="30"/>
        <v>0.47796411487776741</v>
      </c>
      <c r="BH116" s="19">
        <f t="shared" si="43"/>
        <v>0.67213703654686041</v>
      </c>
      <c r="BI116" s="19">
        <f t="shared" si="44"/>
        <v>2.9108970831040182</v>
      </c>
      <c r="BJ116" s="19">
        <f t="shared" si="33"/>
        <v>0.36</v>
      </c>
      <c r="BK116" s="19"/>
      <c r="BL116" s="5">
        <v>1</v>
      </c>
      <c r="BM116" s="5"/>
      <c r="BN116" s="5"/>
      <c r="BO116" s="5">
        <v>0</v>
      </c>
      <c r="BP116" s="5">
        <v>0</v>
      </c>
      <c r="BQ116" s="9">
        <v>1</v>
      </c>
      <c r="BR116" s="9">
        <v>0</v>
      </c>
      <c r="BS116" s="16">
        <v>27.5</v>
      </c>
      <c r="BT116" s="16">
        <v>5.8</v>
      </c>
      <c r="BU116" s="16">
        <v>4.8</v>
      </c>
      <c r="BV116" s="16">
        <v>0.99</v>
      </c>
      <c r="BW116" s="3"/>
      <c r="BY116" s="9">
        <v>1</v>
      </c>
      <c r="BZ116" s="16">
        <v>0</v>
      </c>
      <c r="CA116" s="9">
        <v>139</v>
      </c>
      <c r="CB116" s="9">
        <v>23</v>
      </c>
      <c r="CC116" s="11">
        <v>1</v>
      </c>
      <c r="CD116" s="29">
        <v>90</v>
      </c>
      <c r="CE116" s="13"/>
      <c r="CF116" s="13"/>
      <c r="CG116" s="9">
        <v>1810</v>
      </c>
      <c r="CH116" s="9">
        <v>1</v>
      </c>
      <c r="CI116" s="9">
        <v>2</v>
      </c>
      <c r="CJ116" s="12">
        <v>11228.571428571429</v>
      </c>
      <c r="CK116" s="19">
        <f t="shared" si="34"/>
        <v>9.326216829361984</v>
      </c>
      <c r="CL116" s="5">
        <v>2889.9638055224937</v>
      </c>
      <c r="CM116" s="19">
        <f t="shared" si="45"/>
        <v>7.9689992569873915</v>
      </c>
      <c r="CO116" s="36">
        <v>40296</v>
      </c>
      <c r="CP116" s="36"/>
      <c r="CQ116" s="36"/>
      <c r="CR116" s="36"/>
      <c r="CS116" s="20"/>
      <c r="CT116" s="36">
        <v>44272</v>
      </c>
      <c r="CU116" s="36">
        <v>42050</v>
      </c>
      <c r="CV116" s="1">
        <f t="shared" si="35"/>
        <v>1754</v>
      </c>
      <c r="CW116" s="3">
        <v>1</v>
      </c>
      <c r="CX116" s="40">
        <v>42050</v>
      </c>
      <c r="CY116" s="20">
        <f>(CX116-CO116)</f>
        <v>1754</v>
      </c>
      <c r="CZ116" s="20">
        <v>1</v>
      </c>
      <c r="DA116" s="20">
        <v>1754</v>
      </c>
      <c r="DB116" s="1">
        <v>1</v>
      </c>
      <c r="DC116" s="3" t="s">
        <v>141</v>
      </c>
    </row>
    <row r="117" spans="1:116" s="10" customFormat="1" x14ac:dyDescent="0.25">
      <c r="A117"/>
      <c r="B117"/>
      <c r="C117" s="1"/>
      <c r="D117" s="1"/>
      <c r="E117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9"/>
      <c r="AJ117" s="1"/>
      <c r="AK117" s="1"/>
      <c r="AL117" s="20"/>
      <c r="AM117" s="1"/>
      <c r="AN117" s="1"/>
      <c r="AO117" s="1"/>
      <c r="AP117" s="1"/>
      <c r="AQ117" s="1"/>
      <c r="AR117" s="1"/>
      <c r="AS117" s="1"/>
      <c r="AT117" s="7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7"/>
      <c r="BF117" s="1"/>
      <c r="BG117" s="1"/>
      <c r="BH117" s="1"/>
      <c r="BI117" s="1"/>
      <c r="BJ117" s="1"/>
      <c r="BK117" s="1"/>
      <c r="BL117" s="1"/>
      <c r="BM117" s="7"/>
      <c r="BN117" s="20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9"/>
      <c r="CD117" s="27"/>
      <c r="CE117" s="7"/>
      <c r="CF117" s="7"/>
      <c r="CG117" s="1"/>
      <c r="CH117" s="1"/>
      <c r="CI117" s="1"/>
      <c r="CJ117" s="26"/>
      <c r="CK117" s="32"/>
      <c r="CL117" s="20"/>
      <c r="CM117" s="33"/>
      <c r="CN117"/>
      <c r="CO117" s="1"/>
      <c r="CP117" s="1"/>
      <c r="CQ117" s="1"/>
      <c r="CR117" s="1"/>
      <c r="CS117" s="20"/>
      <c r="CT117" s="1"/>
      <c r="CU117" s="1"/>
      <c r="CV117" s="1"/>
      <c r="CW117" s="1"/>
      <c r="CX117" s="1"/>
      <c r="CY117" s="1"/>
      <c r="CZ117" s="1"/>
      <c r="DA117" s="1"/>
      <c r="DB117" s="1"/>
      <c r="DC117"/>
      <c r="DD117"/>
      <c r="DE117"/>
      <c r="DF117"/>
      <c r="DG117"/>
      <c r="DH117"/>
      <c r="DI117"/>
      <c r="DJ117"/>
      <c r="DK117"/>
      <c r="DL117"/>
    </row>
    <row r="118" spans="1:116" s="34" customFormat="1" x14ac:dyDescent="0.25">
      <c r="A118" s="33"/>
      <c r="B118" s="33"/>
      <c r="C118" s="19"/>
      <c r="D118" s="19"/>
      <c r="E118" s="33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>
        <f>MEDIAN(AO64:AO116)</f>
        <v>10</v>
      </c>
      <c r="AP118" s="19">
        <f t="shared" ref="AP118:BJ118" si="49">MEDIAN(AP64:AP116)</f>
        <v>48</v>
      </c>
      <c r="AQ118" s="19">
        <f t="shared" si="49"/>
        <v>22</v>
      </c>
      <c r="AR118" s="19">
        <f t="shared" si="49"/>
        <v>32</v>
      </c>
      <c r="AS118" s="19">
        <f t="shared" si="49"/>
        <v>27</v>
      </c>
      <c r="AT118" s="19">
        <f t="shared" si="49"/>
        <v>2.8888888888888888</v>
      </c>
      <c r="AU118" s="19">
        <f t="shared" si="49"/>
        <v>21</v>
      </c>
      <c r="AV118" s="19">
        <f t="shared" si="49"/>
        <v>4.2</v>
      </c>
      <c r="AW118" s="19">
        <f t="shared" si="49"/>
        <v>2.2000000000000002</v>
      </c>
      <c r="AX118" s="19">
        <f t="shared" si="49"/>
        <v>0.39113082039911312</v>
      </c>
      <c r="AY118" s="19">
        <f t="shared" si="49"/>
        <v>2.2819472616632863</v>
      </c>
      <c r="AZ118" s="19">
        <f t="shared" si="49"/>
        <v>380.95238095238096</v>
      </c>
      <c r="BA118" s="19">
        <f t="shared" si="49"/>
        <v>2713.4502923976606</v>
      </c>
      <c r="BB118" s="19">
        <f t="shared" si="49"/>
        <v>57.369565217391298</v>
      </c>
      <c r="BC118" s="19">
        <f t="shared" si="49"/>
        <v>30.833333333333332</v>
      </c>
      <c r="BD118" s="19">
        <f t="shared" si="49"/>
        <v>24.601654008438818</v>
      </c>
      <c r="BE118" s="19">
        <f t="shared" si="49"/>
        <v>8.5162816901408451</v>
      </c>
      <c r="BF118" s="19">
        <f t="shared" si="49"/>
        <v>1.9921791888297873</v>
      </c>
      <c r="BG118" s="19">
        <f t="shared" si="49"/>
        <v>0.57583474816072444</v>
      </c>
      <c r="BH118" s="19">
        <f t="shared" si="49"/>
        <v>0.84</v>
      </c>
      <c r="BI118" s="19">
        <f t="shared" si="49"/>
        <v>2.0958041958041962</v>
      </c>
      <c r="BJ118" s="19">
        <f t="shared" si="49"/>
        <v>0.47826086956521741</v>
      </c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33"/>
      <c r="CL118" s="51"/>
      <c r="CM118" s="19"/>
      <c r="CN118" s="33"/>
      <c r="CO118" s="19"/>
      <c r="CP118" s="19"/>
      <c r="CQ118" s="19"/>
      <c r="CR118" s="19"/>
      <c r="CS118" s="19"/>
      <c r="CT118" s="19"/>
      <c r="CU118" s="19"/>
      <c r="CV118" s="19"/>
      <c r="CW118" s="19">
        <f>SUM(CW57:CW116)</f>
        <v>32</v>
      </c>
      <c r="CX118" s="19"/>
      <c r="CY118" s="19"/>
      <c r="CZ118" s="19">
        <f>SUM(CZ57:CZ116)</f>
        <v>35</v>
      </c>
      <c r="DA118" s="19"/>
      <c r="DB118" s="19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</row>
    <row r="119" spans="1:116" s="10" customFormat="1" x14ac:dyDescent="0.25">
      <c r="A119" s="25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5"/>
      <c r="AM119" s="1"/>
      <c r="AN119" s="1"/>
      <c r="AO119" s="1"/>
      <c r="AP119" s="1"/>
      <c r="AQ119" s="1"/>
      <c r="AR119" s="1"/>
      <c r="AS119" s="1"/>
      <c r="AT119" s="7"/>
      <c r="AU119" s="1"/>
      <c r="AV119" s="19"/>
      <c r="AW119" s="1"/>
      <c r="AX119" s="19"/>
      <c r="AY119" s="7"/>
      <c r="AZ119" s="7"/>
      <c r="BA119" s="7"/>
      <c r="BB119" s="7"/>
      <c r="BC119" s="7"/>
      <c r="BD119" s="7"/>
      <c r="BE119" s="7"/>
      <c r="BF119" s="19"/>
      <c r="BG119" s="19"/>
      <c r="BH119" s="19"/>
      <c r="BI119" s="19"/>
      <c r="BJ119" s="19"/>
      <c r="BK119" s="19"/>
      <c r="BL119" s="20"/>
      <c r="BM119" s="1"/>
      <c r="BN119" s="20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25"/>
      <c r="CB119" s="25"/>
      <c r="CC119" s="44"/>
      <c r="CD119" s="27"/>
      <c r="CE119" s="1"/>
      <c r="CF119" s="1"/>
      <c r="CG119" s="1"/>
      <c r="CH119" s="1"/>
      <c r="CI119" s="1"/>
      <c r="CJ119" s="20"/>
      <c r="CK119" s="19"/>
      <c r="CL119" s="20"/>
      <c r="CM119" s="19"/>
      <c r="CN119" s="22"/>
      <c r="CO119" s="36"/>
      <c r="CP119" s="36"/>
      <c r="CQ119" s="36"/>
      <c r="CR119" s="36"/>
      <c r="CS119" s="20"/>
      <c r="CT119" s="36"/>
      <c r="CU119" s="36"/>
      <c r="CV119" s="1"/>
      <c r="CW119" s="1">
        <f>COUNT(CW57:CW116)</f>
        <v>60</v>
      </c>
      <c r="CX119" s="1"/>
      <c r="CY119" s="1"/>
      <c r="CZ119" s="1">
        <f>COUNT(CZ57:CZ116)</f>
        <v>60</v>
      </c>
      <c r="DA119" s="1"/>
      <c r="DB119" s="3"/>
      <c r="DC119"/>
      <c r="DD119"/>
      <c r="DE119"/>
      <c r="DF119"/>
      <c r="DG119"/>
      <c r="DH119"/>
      <c r="DI119"/>
      <c r="DJ119"/>
      <c r="DK119"/>
      <c r="DL119"/>
    </row>
    <row r="120" spans="1:116" s="10" customFormat="1" x14ac:dyDescent="0.25">
      <c r="A120" s="25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3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5"/>
      <c r="AM120" s="1"/>
      <c r="AN120" s="1"/>
      <c r="AO120" s="1"/>
      <c r="AP120" s="1"/>
      <c r="AQ120" s="1"/>
      <c r="AR120" s="1"/>
      <c r="AS120" s="1"/>
      <c r="AT120" s="7"/>
      <c r="AU120" s="1"/>
      <c r="AV120" s="19"/>
      <c r="AW120" s="1"/>
      <c r="AX120" s="19"/>
      <c r="AY120" s="7"/>
      <c r="AZ120" s="7"/>
      <c r="BA120" s="7"/>
      <c r="BB120" s="7"/>
      <c r="BC120" s="7"/>
      <c r="BD120" s="7"/>
      <c r="BE120" s="7"/>
      <c r="BF120" s="19"/>
      <c r="BG120" s="19"/>
      <c r="BH120" s="19"/>
      <c r="BI120" s="19"/>
      <c r="BJ120" s="19"/>
      <c r="BK120" s="19"/>
      <c r="BL120" s="20"/>
      <c r="BM120" s="1"/>
      <c r="BN120" s="20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25"/>
      <c r="CB120" s="25"/>
      <c r="CC120" s="44"/>
      <c r="CD120" s="27"/>
      <c r="CE120" s="1"/>
      <c r="CF120" s="1"/>
      <c r="CG120" s="1"/>
      <c r="CH120" s="1"/>
      <c r="CI120" s="1"/>
      <c r="CJ120" s="20"/>
      <c r="CK120" s="19"/>
      <c r="CL120" s="20"/>
      <c r="CM120" s="19"/>
      <c r="CN120" s="22"/>
      <c r="CO120" s="36"/>
      <c r="CP120" s="36"/>
      <c r="CQ120" s="36"/>
      <c r="CR120" s="36"/>
      <c r="CS120" s="20"/>
      <c r="CT120" s="36"/>
      <c r="CU120" s="36"/>
      <c r="CV120" s="1"/>
      <c r="CW120" s="19">
        <f>(CW118/CW119)</f>
        <v>0.53333333333333333</v>
      </c>
      <c r="CX120" s="1"/>
      <c r="CY120" s="1"/>
      <c r="CZ120" s="19">
        <f>(CZ118/CZ119)</f>
        <v>0.58333333333333337</v>
      </c>
      <c r="DA120" s="1"/>
      <c r="DB120" s="3"/>
      <c r="DC120"/>
      <c r="DD120"/>
      <c r="DE120"/>
      <c r="DF120"/>
      <c r="DG120"/>
      <c r="DH120"/>
      <c r="DI120"/>
      <c r="DJ120"/>
      <c r="DK120"/>
      <c r="DL120"/>
    </row>
    <row r="121" spans="1:116" s="10" customFormat="1" x14ac:dyDescent="0.25">
      <c r="A121" s="25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5"/>
      <c r="AM121" s="1"/>
      <c r="AN121" s="1"/>
      <c r="AO121" s="1"/>
      <c r="AP121" s="1"/>
      <c r="AQ121" s="1"/>
      <c r="AR121" s="1"/>
      <c r="AS121" s="1"/>
      <c r="AT121" s="7"/>
      <c r="AU121" s="1"/>
      <c r="AV121" s="19"/>
      <c r="AW121" s="1"/>
      <c r="AX121" s="19"/>
      <c r="AY121" s="7"/>
      <c r="AZ121" s="7"/>
      <c r="BA121" s="7"/>
      <c r="BB121" s="7"/>
      <c r="BC121" s="7"/>
      <c r="BD121" s="7"/>
      <c r="BE121" s="7"/>
      <c r="BF121" s="19"/>
      <c r="BG121" s="19"/>
      <c r="BH121" s="19"/>
      <c r="BI121" s="19"/>
      <c r="BJ121" s="19"/>
      <c r="BK121" s="19"/>
      <c r="BL121" s="20"/>
      <c r="BM121" s="1"/>
      <c r="BN121" s="20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25"/>
      <c r="CB121" s="25"/>
      <c r="CC121" s="44"/>
      <c r="CD121" s="27"/>
      <c r="CE121" s="1"/>
      <c r="CF121" s="1"/>
      <c r="CG121" s="1"/>
      <c r="CH121" s="1"/>
      <c r="CI121" s="1"/>
      <c r="CJ121" s="20"/>
      <c r="CK121" s="19"/>
      <c r="CL121" s="20"/>
      <c r="CM121" s="19"/>
      <c r="CN121" s="22"/>
      <c r="CO121" s="36"/>
      <c r="CP121" s="36"/>
      <c r="CQ121" s="36"/>
      <c r="CR121" s="36"/>
      <c r="CS121" s="20"/>
      <c r="CT121" s="36"/>
      <c r="CU121" s="36"/>
      <c r="CV121" s="1"/>
      <c r="CW121" s="19"/>
      <c r="CX121" s="1"/>
      <c r="CY121" s="1"/>
      <c r="CZ121" s="19"/>
      <c r="DA121" s="1"/>
      <c r="DB121" s="3"/>
      <c r="DC121"/>
      <c r="DD121"/>
      <c r="DE121"/>
      <c r="DF121"/>
      <c r="DG121"/>
      <c r="DH121"/>
      <c r="DI121"/>
      <c r="DJ121"/>
      <c r="DK121"/>
      <c r="DL121"/>
    </row>
    <row r="122" spans="1:116" s="10" customFormat="1" x14ac:dyDescent="0.25">
      <c r="A122" s="25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5"/>
      <c r="AM122" s="1"/>
      <c r="AN122" s="1"/>
      <c r="AO122" s="1"/>
      <c r="AP122" s="1"/>
      <c r="AQ122" s="1"/>
      <c r="AR122" s="1"/>
      <c r="AS122" s="1"/>
      <c r="AT122" s="7"/>
      <c r="AU122" s="1"/>
      <c r="AV122" s="19"/>
      <c r="AW122" s="1"/>
      <c r="AX122" s="19"/>
      <c r="AY122" s="7"/>
      <c r="AZ122" s="7"/>
      <c r="BA122" s="7"/>
      <c r="BB122" s="7"/>
      <c r="BC122" s="7"/>
      <c r="BD122" s="7"/>
      <c r="BE122" s="7"/>
      <c r="BF122" s="19"/>
      <c r="BG122" s="19"/>
      <c r="BH122" s="19"/>
      <c r="BI122" s="19"/>
      <c r="BJ122" s="19"/>
      <c r="BK122" s="19"/>
      <c r="BL122" s="20"/>
      <c r="BM122" s="1"/>
      <c r="BN122" s="20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25"/>
      <c r="CB122" s="25"/>
      <c r="CC122" s="44"/>
      <c r="CD122" s="27"/>
      <c r="CE122" s="1"/>
      <c r="CF122" s="1"/>
      <c r="CG122" s="1"/>
      <c r="CH122" s="1"/>
      <c r="CI122" s="1"/>
      <c r="CJ122" s="20"/>
      <c r="CK122" s="19"/>
      <c r="CL122" s="20"/>
      <c r="CM122" s="19"/>
      <c r="CN122" s="22"/>
      <c r="CO122" s="36"/>
      <c r="CP122" s="36"/>
      <c r="CQ122" s="36"/>
      <c r="CR122" s="36"/>
      <c r="CS122" s="20"/>
      <c r="CT122" s="36"/>
      <c r="CU122" s="36"/>
      <c r="CV122" s="1"/>
      <c r="CW122" s="1"/>
      <c r="CX122" s="1"/>
      <c r="CY122" s="1"/>
      <c r="CZ122" s="1"/>
      <c r="DA122" s="1"/>
      <c r="DB122" s="3"/>
      <c r="DC122"/>
      <c r="DD122"/>
      <c r="DE122"/>
      <c r="DF122"/>
      <c r="DG122"/>
      <c r="DH122"/>
      <c r="DI122"/>
      <c r="DJ122"/>
      <c r="DK122"/>
      <c r="DL122"/>
    </row>
    <row r="123" spans="1:116" s="10" customFormat="1" x14ac:dyDescent="0.25">
      <c r="A123" s="25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 t="s">
        <v>185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5"/>
      <c r="AM123" s="1"/>
      <c r="AN123" s="1"/>
      <c r="AO123" s="1"/>
      <c r="AP123" s="1"/>
      <c r="AQ123" s="1"/>
      <c r="AR123" s="1"/>
      <c r="AS123" s="1"/>
      <c r="AT123" s="7"/>
      <c r="AU123" s="1"/>
      <c r="AV123" s="19"/>
      <c r="AW123" s="1"/>
      <c r="AX123" s="19"/>
      <c r="AY123" s="7"/>
      <c r="AZ123" s="7"/>
      <c r="BA123" s="7"/>
      <c r="BB123" s="7"/>
      <c r="BC123" s="7"/>
      <c r="BD123" s="7"/>
      <c r="BE123" s="7"/>
      <c r="BF123" s="19"/>
      <c r="BG123" s="19"/>
      <c r="BH123" s="19"/>
      <c r="BI123" s="19"/>
      <c r="BJ123" s="19"/>
      <c r="BK123" s="19"/>
      <c r="BL123" s="20"/>
      <c r="BM123" s="1"/>
      <c r="BN123" s="20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25"/>
      <c r="CB123" s="25"/>
      <c r="CC123" s="44"/>
      <c r="CD123" s="27"/>
      <c r="CE123" s="1"/>
      <c r="CF123" s="1"/>
      <c r="CG123" s="1"/>
      <c r="CH123" s="1"/>
      <c r="CI123" s="1"/>
      <c r="CJ123" s="20"/>
      <c r="CK123" s="19"/>
      <c r="CL123" s="20"/>
      <c r="CM123" s="19"/>
      <c r="CN123" s="22"/>
      <c r="CO123" s="36"/>
      <c r="CP123" s="36"/>
      <c r="CQ123" s="36"/>
      <c r="CR123" s="36"/>
      <c r="CS123" s="20"/>
      <c r="CT123" s="36"/>
      <c r="CU123" s="36"/>
      <c r="CV123" s="1"/>
      <c r="CW123" s="1"/>
      <c r="CX123" s="1"/>
      <c r="CY123" s="1"/>
      <c r="CZ123" s="1"/>
      <c r="DA123" s="1"/>
      <c r="DB123" s="3"/>
      <c r="DC123"/>
      <c r="DD123"/>
      <c r="DE123"/>
      <c r="DF123"/>
      <c r="DG123"/>
      <c r="DH123"/>
      <c r="DI123"/>
      <c r="DJ123"/>
      <c r="DK123"/>
      <c r="DL123"/>
    </row>
    <row r="124" spans="1:116" s="10" customFormat="1" x14ac:dyDescent="0.25">
      <c r="A124" s="2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5"/>
      <c r="AM124" s="1"/>
      <c r="AN124" s="1"/>
      <c r="AO124" s="1"/>
      <c r="AP124" s="1"/>
      <c r="AQ124" s="1"/>
      <c r="AR124" s="1"/>
      <c r="AS124" s="1"/>
      <c r="AT124" s="7"/>
      <c r="AU124" s="1"/>
      <c r="AV124" s="19"/>
      <c r="AW124" s="1"/>
      <c r="AX124" s="19"/>
      <c r="AY124" s="7"/>
      <c r="AZ124" s="7"/>
      <c r="BA124" s="7"/>
      <c r="BB124" s="7"/>
      <c r="BC124" s="7"/>
      <c r="BD124" s="7"/>
      <c r="BE124" s="7"/>
      <c r="BF124" s="19"/>
      <c r="BG124" s="19"/>
      <c r="BH124" s="19"/>
      <c r="BI124" s="19"/>
      <c r="BJ124" s="19"/>
      <c r="BK124" s="19"/>
      <c r="BL124" s="20"/>
      <c r="BM124" s="1"/>
      <c r="BN124" s="20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25"/>
      <c r="CB124" s="25"/>
      <c r="CC124" s="44"/>
      <c r="CD124" s="27"/>
      <c r="CE124" s="1"/>
      <c r="CF124" s="1"/>
      <c r="CG124" s="1"/>
      <c r="CH124" s="1"/>
      <c r="CI124" s="1"/>
      <c r="CJ124" s="20"/>
      <c r="CK124" s="19"/>
      <c r="CL124" s="20"/>
      <c r="CM124" s="19"/>
      <c r="CN124" s="22"/>
      <c r="CO124" s="36"/>
      <c r="CP124" s="36"/>
      <c r="CQ124" s="36"/>
      <c r="CR124" s="36"/>
      <c r="CS124" s="20"/>
      <c r="CT124" s="36"/>
      <c r="CU124" s="36"/>
      <c r="CV124" s="1"/>
      <c r="CW124" s="1"/>
      <c r="CX124" s="1"/>
      <c r="CY124" s="1"/>
      <c r="CZ124" s="1"/>
      <c r="DA124" s="1"/>
      <c r="DB124" s="3"/>
      <c r="DC124"/>
      <c r="DD124"/>
      <c r="DE124"/>
      <c r="DF124"/>
      <c r="DG124"/>
      <c r="DH124"/>
      <c r="DI124"/>
      <c r="DJ124"/>
      <c r="DK124"/>
      <c r="DL124"/>
    </row>
    <row r="125" spans="1:116" s="10" customFormat="1" x14ac:dyDescent="0.25">
      <c r="A125" s="25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5"/>
      <c r="AM125" s="1"/>
      <c r="AN125" s="1"/>
      <c r="AO125" s="1"/>
      <c r="AP125" s="1"/>
      <c r="AQ125" s="1"/>
      <c r="AR125" s="1"/>
      <c r="AS125" s="1"/>
      <c r="AT125" s="7"/>
      <c r="AU125" s="1"/>
      <c r="AV125" s="19"/>
      <c r="AW125" s="1"/>
      <c r="AX125" s="19"/>
      <c r="AY125" s="7"/>
      <c r="AZ125" s="7"/>
      <c r="BA125" s="7"/>
      <c r="BB125" s="7"/>
      <c r="BC125" s="7"/>
      <c r="BD125" s="7"/>
      <c r="BE125" s="7"/>
      <c r="BF125" s="19"/>
      <c r="BG125" s="19"/>
      <c r="BH125" s="19"/>
      <c r="BI125" s="19"/>
      <c r="BJ125" s="19"/>
      <c r="BK125" s="19"/>
      <c r="BL125" s="20"/>
      <c r="BM125" s="1"/>
      <c r="BN125" s="20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25"/>
      <c r="CB125" s="25"/>
      <c r="CC125" s="44"/>
      <c r="CD125" s="27"/>
      <c r="CE125" s="1"/>
      <c r="CF125" s="1"/>
      <c r="CG125" s="1"/>
      <c r="CH125" s="1"/>
      <c r="CI125" s="1"/>
      <c r="CJ125" s="20"/>
      <c r="CK125" s="19"/>
      <c r="CL125" s="20"/>
      <c r="CM125" s="19"/>
      <c r="CN125" s="22"/>
      <c r="CO125" s="36"/>
      <c r="CP125" s="36"/>
      <c r="CQ125" s="36"/>
      <c r="CR125" s="36"/>
      <c r="CS125" s="20"/>
      <c r="CT125" s="36"/>
      <c r="CU125" s="36"/>
      <c r="CV125" s="1"/>
      <c r="CW125" s="1"/>
      <c r="CX125" s="1"/>
      <c r="CY125" s="1"/>
      <c r="CZ125" s="1"/>
      <c r="DA125" s="1"/>
      <c r="DB125" s="3"/>
      <c r="DC125"/>
      <c r="DD125"/>
      <c r="DE125"/>
      <c r="DF125"/>
      <c r="DG125"/>
      <c r="DH125"/>
      <c r="DI125"/>
      <c r="DJ125"/>
      <c r="DK125"/>
      <c r="DL125"/>
    </row>
    <row r="126" spans="1:116" s="14" customFormat="1" x14ac:dyDescent="0.25">
      <c r="A126" s="25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0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5"/>
      <c r="AM126" s="1"/>
      <c r="AN126" s="1"/>
      <c r="AO126" s="1"/>
      <c r="AP126" s="1"/>
      <c r="AQ126" s="1"/>
      <c r="AR126" s="1"/>
      <c r="AS126" s="1"/>
      <c r="AT126" s="7"/>
      <c r="AU126" s="1"/>
      <c r="AV126" s="19"/>
      <c r="AW126" s="1"/>
      <c r="AX126" s="19"/>
      <c r="AY126" s="7"/>
      <c r="AZ126" s="7"/>
      <c r="BA126" s="7"/>
      <c r="BB126" s="7"/>
      <c r="BC126" s="7"/>
      <c r="BD126" s="7"/>
      <c r="BE126" s="7"/>
      <c r="BF126" s="19"/>
      <c r="BG126" s="19"/>
      <c r="BH126" s="19"/>
      <c r="BI126" s="19"/>
      <c r="BJ126" s="19"/>
      <c r="BK126" s="19"/>
      <c r="BL126" s="20"/>
      <c r="BM126" s="1"/>
      <c r="BN126" s="20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25"/>
      <c r="CB126" s="25"/>
      <c r="CC126" s="44"/>
      <c r="CD126" s="27"/>
      <c r="CE126" s="1"/>
      <c r="CF126" s="1"/>
      <c r="CG126" s="1"/>
      <c r="CH126" s="1"/>
      <c r="CI126" s="1"/>
      <c r="CJ126" s="20"/>
      <c r="CK126" s="19"/>
      <c r="CL126" s="20"/>
      <c r="CM126" s="19"/>
      <c r="CN126" s="22"/>
      <c r="CO126" s="36"/>
      <c r="CP126" s="36"/>
      <c r="CQ126" s="36"/>
      <c r="CR126" s="36"/>
      <c r="CS126" s="20"/>
      <c r="CT126" s="36"/>
      <c r="CU126" s="36"/>
      <c r="CV126" s="1"/>
      <c r="CW126" s="1"/>
      <c r="CX126" s="1"/>
      <c r="CY126" s="1"/>
      <c r="CZ126" s="1"/>
      <c r="DA126" s="1"/>
      <c r="DB126" s="3"/>
      <c r="DC126"/>
      <c r="DD126"/>
      <c r="DE126"/>
      <c r="DF126"/>
      <c r="DG126"/>
      <c r="DH126"/>
      <c r="DI126"/>
      <c r="DJ126"/>
      <c r="DK126"/>
      <c r="DL126"/>
    </row>
    <row r="127" spans="1:116" s="14" customFormat="1" x14ac:dyDescent="0.25">
      <c r="A127" s="25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5"/>
      <c r="AM127" s="1"/>
      <c r="AN127" s="1"/>
      <c r="AO127" s="1"/>
      <c r="AP127" s="1"/>
      <c r="AQ127" s="1"/>
      <c r="AR127" s="1"/>
      <c r="AS127" s="1"/>
      <c r="AT127" s="7"/>
      <c r="AU127" s="1"/>
      <c r="AV127" s="19"/>
      <c r="AW127" s="1"/>
      <c r="AX127" s="19"/>
      <c r="AY127" s="7"/>
      <c r="AZ127" s="7"/>
      <c r="BA127" s="7"/>
      <c r="BB127" s="7"/>
      <c r="BC127" s="7"/>
      <c r="BD127" s="7"/>
      <c r="BE127" s="7"/>
      <c r="BF127" s="19"/>
      <c r="BG127" s="19"/>
      <c r="BH127" s="19"/>
      <c r="BI127" s="19"/>
      <c r="BJ127" s="19"/>
      <c r="BK127" s="19"/>
      <c r="BL127" s="20"/>
      <c r="BM127" s="1"/>
      <c r="BN127" s="20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25"/>
      <c r="CB127" s="25"/>
      <c r="CC127" s="44"/>
      <c r="CD127" s="27"/>
      <c r="CE127" s="1"/>
      <c r="CF127" s="1"/>
      <c r="CG127" s="1"/>
      <c r="CH127" s="1"/>
      <c r="CI127" s="1"/>
      <c r="CJ127" s="20"/>
      <c r="CK127" s="19"/>
      <c r="CL127" s="20"/>
      <c r="CM127" s="19"/>
      <c r="CN127" s="22"/>
      <c r="CO127" s="36"/>
      <c r="CP127" s="36"/>
      <c r="CQ127" s="36"/>
      <c r="CR127" s="36"/>
      <c r="CS127" s="20"/>
      <c r="CT127" s="36"/>
      <c r="CU127" s="36"/>
      <c r="CV127" s="1"/>
      <c r="CW127" s="1"/>
      <c r="CX127" s="1"/>
      <c r="CY127" s="1"/>
      <c r="CZ127" s="1"/>
      <c r="DA127" s="1"/>
      <c r="DB127" s="3"/>
      <c r="DC127"/>
      <c r="DD127"/>
      <c r="DE127"/>
      <c r="DF127"/>
      <c r="DG127"/>
      <c r="DH127"/>
      <c r="DI127"/>
      <c r="DJ127"/>
      <c r="DK127"/>
      <c r="DL127"/>
    </row>
    <row r="128" spans="1:116" s="14" customFormat="1" x14ac:dyDescent="0.25">
      <c r="A128" s="25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5"/>
      <c r="AM128" s="1"/>
      <c r="AN128" s="1"/>
      <c r="AO128" s="1"/>
      <c r="AP128" s="1"/>
      <c r="AQ128" s="1"/>
      <c r="AR128" s="1"/>
      <c r="AS128" s="1"/>
      <c r="AT128" s="7"/>
      <c r="AU128" s="1"/>
      <c r="AV128" s="19"/>
      <c r="AW128" s="1"/>
      <c r="AX128" s="19"/>
      <c r="AY128" s="7"/>
      <c r="AZ128" s="7"/>
      <c r="BA128" s="7"/>
      <c r="BB128" s="7"/>
      <c r="BC128" s="7"/>
      <c r="BD128" s="7"/>
      <c r="BE128" s="7"/>
      <c r="BF128" s="19"/>
      <c r="BG128" s="19"/>
      <c r="BH128" s="19"/>
      <c r="BI128" s="19"/>
      <c r="BJ128" s="19"/>
      <c r="BK128" s="19"/>
      <c r="BL128" s="20"/>
      <c r="BM128" s="1"/>
      <c r="BN128" s="20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25"/>
      <c r="CB128" s="25"/>
      <c r="CC128" s="44"/>
      <c r="CD128" s="27"/>
      <c r="CE128" s="1"/>
      <c r="CF128" s="1"/>
      <c r="CG128" s="1"/>
      <c r="CH128" s="1"/>
      <c r="CI128" s="1"/>
      <c r="CJ128" s="20"/>
      <c r="CK128" s="19"/>
      <c r="CL128" s="20"/>
      <c r="CM128" s="19"/>
      <c r="CN128" s="22"/>
      <c r="CO128" s="36"/>
      <c r="CP128" s="36"/>
      <c r="CQ128" s="36"/>
      <c r="CR128" s="36"/>
      <c r="CS128" s="20"/>
      <c r="CT128" s="36"/>
      <c r="CU128" s="36"/>
      <c r="CV128" s="1"/>
      <c r="CW128" s="1"/>
      <c r="CX128" s="1"/>
      <c r="CY128" s="1"/>
      <c r="CZ128" s="1"/>
      <c r="DA128" s="1"/>
      <c r="DB128" s="3"/>
      <c r="DC128"/>
      <c r="DD128"/>
      <c r="DE128"/>
      <c r="DF128"/>
      <c r="DG128"/>
      <c r="DH128"/>
      <c r="DI128"/>
      <c r="DJ128"/>
      <c r="DK128"/>
      <c r="DL128"/>
    </row>
    <row r="129" spans="1:116" s="14" customFormat="1" x14ac:dyDescent="0.25">
      <c r="A129" s="25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5"/>
      <c r="AM129" s="1"/>
      <c r="AN129" s="1"/>
      <c r="AO129" s="1"/>
      <c r="AP129" s="1"/>
      <c r="AQ129" s="1"/>
      <c r="AR129" s="1"/>
      <c r="AS129" s="1"/>
      <c r="AT129" s="7"/>
      <c r="AU129" s="1"/>
      <c r="AV129" s="19"/>
      <c r="AW129" s="1"/>
      <c r="AX129" s="19"/>
      <c r="AY129" s="7"/>
      <c r="AZ129" s="7"/>
      <c r="BA129" s="7"/>
      <c r="BB129" s="7"/>
      <c r="BC129" s="7"/>
      <c r="BD129" s="7"/>
      <c r="BE129" s="7"/>
      <c r="BF129" s="19"/>
      <c r="BG129" s="19"/>
      <c r="BH129" s="19"/>
      <c r="BI129" s="19"/>
      <c r="BJ129" s="19"/>
      <c r="BK129" s="19"/>
      <c r="BL129" s="20"/>
      <c r="BM129" s="1"/>
      <c r="BN129" s="20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25"/>
      <c r="CB129" s="25"/>
      <c r="CC129" s="44"/>
      <c r="CD129" s="27"/>
      <c r="CE129" s="1"/>
      <c r="CF129" s="1"/>
      <c r="CG129" s="1"/>
      <c r="CH129" s="1"/>
      <c r="CI129" s="1"/>
      <c r="CJ129" s="20"/>
      <c r="CK129" s="19"/>
      <c r="CL129" s="20"/>
      <c r="CM129" s="19"/>
      <c r="CN129" s="22"/>
      <c r="CO129" s="36"/>
      <c r="CP129" s="36"/>
      <c r="CQ129" s="36"/>
      <c r="CR129" s="36"/>
      <c r="CS129" s="20"/>
      <c r="CT129" s="36"/>
      <c r="CU129" s="36"/>
      <c r="CV129" s="1"/>
      <c r="CW129" s="1"/>
      <c r="CX129" s="1"/>
      <c r="CY129" s="1"/>
      <c r="CZ129" s="1"/>
      <c r="DA129" s="1"/>
      <c r="DB129" s="3"/>
      <c r="DC129"/>
      <c r="DD129"/>
      <c r="DE129"/>
      <c r="DF129"/>
      <c r="DG129"/>
      <c r="DH129"/>
      <c r="DI129"/>
      <c r="DJ129"/>
      <c r="DK129"/>
      <c r="DL129"/>
    </row>
    <row r="130" spans="1:116" x14ac:dyDescent="0.25">
      <c r="A130" s="25"/>
      <c r="AL130" s="5"/>
      <c r="AT130" s="7"/>
      <c r="AV130" s="19"/>
      <c r="AX130" s="19"/>
      <c r="AY130" s="7"/>
      <c r="AZ130" s="7"/>
      <c r="BA130" s="7"/>
      <c r="BB130" s="7"/>
      <c r="BC130" s="7"/>
      <c r="BD130" s="7"/>
      <c r="BE130" s="7"/>
      <c r="BF130" s="19"/>
      <c r="BG130" s="19"/>
      <c r="BH130" s="19"/>
      <c r="BI130" s="19"/>
      <c r="BJ130" s="19"/>
      <c r="BK130" s="19"/>
      <c r="BP130" s="1"/>
      <c r="BT130" s="1"/>
      <c r="BU130" s="1"/>
      <c r="BV130" s="1"/>
      <c r="CA130" s="25"/>
      <c r="CB130" s="25"/>
      <c r="CC130" s="44"/>
      <c r="CJ130" s="20"/>
      <c r="CL130" s="20"/>
      <c r="CN130" s="22"/>
      <c r="CO130" s="36"/>
      <c r="CP130" s="36"/>
      <c r="CQ130" s="36"/>
      <c r="CR130" s="36"/>
      <c r="CT130" s="36"/>
      <c r="CU130" s="36"/>
      <c r="DB130" s="3"/>
      <c r="DC130"/>
    </row>
    <row r="131" spans="1:116" x14ac:dyDescent="0.25">
      <c r="A131" s="23"/>
      <c r="B131" s="10"/>
      <c r="C131" s="1" t="s">
        <v>18</v>
      </c>
      <c r="D131" s="10"/>
      <c r="E131" s="10"/>
      <c r="F131" s="10"/>
      <c r="G131" s="10"/>
      <c r="H131" s="10"/>
      <c r="I131" s="3"/>
      <c r="J131" s="1" t="s">
        <v>30</v>
      </c>
      <c r="K131" s="10"/>
      <c r="L131" s="3"/>
      <c r="M131" s="10"/>
      <c r="N131" s="10"/>
      <c r="O131" s="10"/>
      <c r="P131" s="10"/>
      <c r="Q131" s="3"/>
      <c r="R131" s="3"/>
      <c r="S131" s="3"/>
      <c r="T131" s="10"/>
      <c r="V131" s="10"/>
      <c r="W131" s="3"/>
      <c r="X131" s="3"/>
      <c r="Y131" s="3"/>
      <c r="Z131" s="1" t="s">
        <v>42</v>
      </c>
      <c r="AA131" s="3"/>
      <c r="AB131" s="3"/>
      <c r="AC131" s="3"/>
      <c r="AD131" s="3"/>
      <c r="AE131" s="3"/>
      <c r="AF131" s="3"/>
      <c r="AG131" s="1" t="s">
        <v>47</v>
      </c>
      <c r="AH131" s="3"/>
      <c r="AI131" s="4"/>
      <c r="AJ131" s="3"/>
      <c r="AK131" s="3"/>
      <c r="AL131" s="5"/>
      <c r="AM131" s="3"/>
      <c r="AN131" s="1" t="s">
        <v>58</v>
      </c>
      <c r="AO131" s="3"/>
      <c r="AP131" s="3"/>
      <c r="AQ131" s="3"/>
      <c r="AR131" s="3"/>
      <c r="AS131" s="3"/>
      <c r="AT131" s="8"/>
      <c r="AU131" s="3"/>
      <c r="AV131" s="3"/>
      <c r="AW131" s="3"/>
      <c r="AX131" s="3"/>
      <c r="AY131" s="3"/>
      <c r="AZ131" s="8"/>
      <c r="BA131" s="3"/>
      <c r="BB131" s="3"/>
      <c r="BC131" s="3"/>
      <c r="BD131" s="10"/>
      <c r="BE131" s="8"/>
      <c r="BF131" s="3"/>
      <c r="BG131" s="3"/>
      <c r="BH131" s="3"/>
      <c r="BI131" s="3"/>
      <c r="BJ131" s="3"/>
      <c r="BK131" s="3"/>
      <c r="BL131" s="5"/>
      <c r="BM131" s="8"/>
      <c r="BN131" s="5"/>
      <c r="BO131" s="10"/>
      <c r="BP131" s="10"/>
      <c r="BQ131" s="3"/>
      <c r="BR131" s="3"/>
      <c r="BS131" s="3"/>
      <c r="BT131" s="3"/>
      <c r="BU131" s="3"/>
      <c r="BV131" s="3"/>
      <c r="BW131" s="3"/>
      <c r="BX131" s="10"/>
      <c r="BY131" s="1" t="s">
        <v>109</v>
      </c>
      <c r="BZ131" s="3"/>
      <c r="CA131" s="3">
        <f>(CA130/48)</f>
        <v>0</v>
      </c>
      <c r="CB131" s="3"/>
      <c r="CC131" s="4"/>
      <c r="CD131" s="28"/>
      <c r="CE131" s="8"/>
      <c r="CF131" s="8"/>
      <c r="CG131" s="3"/>
      <c r="CH131" s="3"/>
      <c r="CI131" s="3"/>
      <c r="CJ131" s="48"/>
      <c r="CK131" s="31"/>
      <c r="CL131" s="5"/>
      <c r="CM131" s="4">
        <f>STDEV(CM81:CM128)</f>
        <v>0.69778114603482466</v>
      </c>
      <c r="CN131" s="10"/>
      <c r="CO131" s="3"/>
      <c r="CP131" s="3"/>
      <c r="CQ131" s="3"/>
      <c r="CR131" s="3"/>
      <c r="CS131" s="5"/>
      <c r="CT131" s="3"/>
      <c r="CU131" s="3"/>
      <c r="CV131" s="3"/>
      <c r="CW131" s="3"/>
      <c r="CX131" s="3"/>
      <c r="CY131" s="3"/>
      <c r="CZ131" s="3"/>
      <c r="DA131" s="3"/>
      <c r="DB131" s="3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</row>
    <row r="132" spans="1:116" x14ac:dyDescent="0.25">
      <c r="A132" s="23"/>
      <c r="B132" s="10"/>
      <c r="C132" s="1" t="s">
        <v>21</v>
      </c>
      <c r="D132" s="10"/>
      <c r="E132" s="10"/>
      <c r="F132" s="10"/>
      <c r="G132" s="10"/>
      <c r="H132" s="10"/>
      <c r="I132" s="3"/>
      <c r="J132" s="1" t="s">
        <v>31</v>
      </c>
      <c r="K132" s="10"/>
      <c r="L132" s="3"/>
      <c r="M132" s="10"/>
      <c r="N132" s="10"/>
      <c r="O132" s="10"/>
      <c r="P132" s="10"/>
      <c r="Q132" s="3"/>
      <c r="R132" s="3"/>
      <c r="S132" s="3"/>
      <c r="T132" s="10"/>
      <c r="V132" s="10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4"/>
      <c r="AJ132" s="3"/>
      <c r="AK132" s="3"/>
      <c r="AL132" s="5"/>
      <c r="AM132" s="3"/>
      <c r="AN132" s="3"/>
      <c r="AO132" s="3"/>
      <c r="AP132" s="3"/>
      <c r="AQ132" s="3"/>
      <c r="AR132" s="3"/>
      <c r="AS132" s="3"/>
      <c r="AT132" s="8"/>
      <c r="AU132" s="3"/>
      <c r="AV132" s="3"/>
      <c r="AW132" s="3"/>
      <c r="AX132" s="3"/>
      <c r="AY132" s="3"/>
      <c r="AZ132" s="8"/>
      <c r="BA132" s="3"/>
      <c r="BB132" s="3"/>
      <c r="BC132" s="3"/>
      <c r="BD132" s="10"/>
      <c r="BE132" s="8"/>
      <c r="BF132" s="3"/>
      <c r="BG132" s="3"/>
      <c r="BH132" s="3"/>
      <c r="BI132" s="3"/>
      <c r="BJ132" s="3"/>
      <c r="BK132" s="3"/>
      <c r="BL132" s="5"/>
      <c r="BM132" s="8"/>
      <c r="BN132" s="5"/>
      <c r="BO132" s="3"/>
      <c r="BP132" s="3"/>
      <c r="BQ132" s="3"/>
      <c r="BR132" s="3"/>
      <c r="BS132" s="3"/>
      <c r="BT132" s="3"/>
      <c r="BU132" s="3"/>
      <c r="BV132" s="3"/>
      <c r="BW132" s="3"/>
      <c r="BX132" s="10"/>
      <c r="BY132" s="3"/>
      <c r="BZ132" s="3"/>
      <c r="CA132" s="3" t="s">
        <v>181</v>
      </c>
      <c r="CB132" s="3"/>
      <c r="CC132" s="4"/>
      <c r="CD132" s="28"/>
      <c r="CE132" s="8"/>
      <c r="CF132" s="8"/>
      <c r="CG132" s="3"/>
      <c r="CH132" s="3"/>
      <c r="CI132" s="3"/>
      <c r="CJ132" s="14"/>
      <c r="CK132" s="31"/>
      <c r="CL132" s="5"/>
      <c r="CM132" s="34"/>
      <c r="CN132" s="10"/>
      <c r="CT132" s="3"/>
      <c r="CU132" s="3"/>
      <c r="DC132"/>
      <c r="DF132" s="10"/>
      <c r="DG132" s="10"/>
      <c r="DH132" s="10"/>
      <c r="DI132" s="10"/>
      <c r="DJ132" s="10"/>
      <c r="DK132" s="10"/>
      <c r="DL132" s="10"/>
    </row>
    <row r="133" spans="1:116" x14ac:dyDescent="0.25">
      <c r="A133"/>
      <c r="B133"/>
      <c r="D133"/>
      <c r="E133"/>
      <c r="G133"/>
      <c r="H133"/>
      <c r="K133"/>
      <c r="M133"/>
      <c r="N133"/>
      <c r="T133"/>
      <c r="V133"/>
      <c r="AI133" s="19"/>
      <c r="AL133" s="20"/>
      <c r="AU133" s="7"/>
      <c r="BE133" s="20"/>
      <c r="BM133" s="7"/>
      <c r="BO133" s="7"/>
      <c r="BP133" s="7"/>
      <c r="BT133" s="1"/>
      <c r="BU133" s="1"/>
      <c r="BV133" s="1"/>
      <c r="CJ133" s="7"/>
      <c r="CL133" s="26"/>
      <c r="CM133" s="21">
        <f>TTEST(CM2:CM68,CM81:CM128,2,2)</f>
        <v>1.8065782786672022E-2</v>
      </c>
      <c r="CN133"/>
      <c r="DC133"/>
    </row>
    <row r="134" spans="1:116" x14ac:dyDescent="0.25">
      <c r="A134"/>
      <c r="B134"/>
      <c r="D134"/>
      <c r="E134"/>
      <c r="F134"/>
      <c r="G134"/>
      <c r="H134"/>
      <c r="K134"/>
      <c r="M134"/>
      <c r="N134"/>
      <c r="O134"/>
      <c r="P134"/>
      <c r="T134"/>
      <c r="V134"/>
      <c r="AI134" s="19"/>
      <c r="AL134" s="20"/>
      <c r="AY134" s="7"/>
      <c r="BE134" s="20"/>
      <c r="BM134" s="20"/>
      <c r="BO134" s="7"/>
      <c r="BP134" s="7"/>
      <c r="BT134" s="1"/>
      <c r="BU134" s="1"/>
      <c r="BV134" s="1"/>
      <c r="CG134" s="7"/>
      <c r="CH134" s="7"/>
      <c r="CI134" s="7"/>
      <c r="CL134" s="17"/>
      <c r="CM134" s="33"/>
      <c r="CN134"/>
      <c r="CO134" s="3"/>
      <c r="CP134" s="3"/>
      <c r="CQ134" s="3"/>
      <c r="CR134" s="3"/>
      <c r="CS134" s="5"/>
      <c r="DC134"/>
    </row>
    <row r="135" spans="1:116" x14ac:dyDescent="0.25">
      <c r="A135"/>
      <c r="B135"/>
      <c r="C135"/>
      <c r="D135"/>
      <c r="E135"/>
      <c r="F135"/>
      <c r="G135"/>
      <c r="H135"/>
      <c r="K135"/>
      <c r="M135"/>
      <c r="N135"/>
      <c r="O135"/>
      <c r="P135"/>
      <c r="Q135"/>
      <c r="R135"/>
      <c r="T135"/>
      <c r="V135"/>
      <c r="W135"/>
      <c r="AL135" s="19"/>
      <c r="AO135" s="20"/>
      <c r="AR135" s="21"/>
      <c r="AW135" s="7"/>
      <c r="AX135" s="7"/>
      <c r="BF135" s="7"/>
      <c r="BP135" s="1"/>
      <c r="BR135" s="20"/>
      <c r="BS135" s="20"/>
      <c r="CM135" s="33"/>
      <c r="CN135" s="10"/>
      <c r="DC135"/>
    </row>
    <row r="136" spans="1:116" x14ac:dyDescent="0.25">
      <c r="A136"/>
      <c r="B136"/>
      <c r="C136"/>
      <c r="D136"/>
      <c r="E136"/>
      <c r="F136"/>
      <c r="G136"/>
      <c r="H136"/>
      <c r="K136"/>
      <c r="L136"/>
      <c r="M136"/>
      <c r="N136"/>
      <c r="O136"/>
      <c r="P136"/>
      <c r="Q136"/>
      <c r="R136"/>
      <c r="S136"/>
      <c r="T136"/>
      <c r="V136"/>
      <c r="W136"/>
      <c r="AM136" s="19"/>
      <c r="AS136" s="21"/>
      <c r="BC136" s="7"/>
      <c r="BP136" s="1"/>
      <c r="BQ136" s="20"/>
      <c r="BR136" s="20"/>
      <c r="BS136" s="7"/>
      <c r="BV136" s="1"/>
      <c r="CM136" s="34"/>
      <c r="CN136" s="10"/>
      <c r="CO136" s="3"/>
      <c r="CP136" s="3"/>
      <c r="CQ136" s="3"/>
      <c r="CR136" s="3"/>
      <c r="CS136" s="5"/>
      <c r="CV136" s="5"/>
      <c r="CW136" s="3"/>
      <c r="CX136" s="3"/>
      <c r="CY136" s="3"/>
      <c r="CZ136" s="3"/>
      <c r="DA136" s="3"/>
      <c r="DB136" s="3"/>
      <c r="DC136" s="10"/>
      <c r="DD136" s="10"/>
      <c r="DE136" s="10"/>
    </row>
    <row r="137" spans="1:116" s="10" customFormat="1" x14ac:dyDescent="0.25">
      <c r="A137" s="23"/>
      <c r="I137" s="3"/>
      <c r="J137" s="3"/>
      <c r="U137" s="1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4"/>
      <c r="AN137" s="3"/>
      <c r="AO137" s="3"/>
      <c r="AP137" s="3"/>
      <c r="AQ137" s="3"/>
      <c r="AR137" s="3"/>
      <c r="AS137" s="6"/>
      <c r="AT137" s="3"/>
      <c r="AU137" s="3"/>
      <c r="AV137" s="3"/>
      <c r="AW137" s="3"/>
      <c r="AX137" s="3"/>
      <c r="AY137" s="3"/>
      <c r="AZ137" s="3"/>
      <c r="BD137" s="8"/>
      <c r="BE137" s="3"/>
      <c r="BF137" s="3"/>
      <c r="BG137" s="3"/>
      <c r="BH137" s="3"/>
      <c r="BI137" s="3"/>
      <c r="BJ137" s="3"/>
      <c r="BK137" s="3"/>
      <c r="BL137" s="5"/>
      <c r="BM137" s="3"/>
      <c r="BN137" s="5"/>
      <c r="BO137" s="3"/>
      <c r="BP137" s="3"/>
      <c r="BQ137" s="3"/>
      <c r="BR137" s="5"/>
      <c r="BS137" s="5"/>
      <c r="BT137" s="7"/>
      <c r="BU137" s="8"/>
      <c r="BV137" s="8"/>
      <c r="BW137" s="3"/>
      <c r="BX137" s="3"/>
      <c r="BY137" s="3"/>
      <c r="BZ137" s="3"/>
      <c r="CA137" s="3"/>
      <c r="CB137" s="3"/>
      <c r="CC137" s="4"/>
      <c r="CD137" s="28"/>
      <c r="CE137" s="3"/>
      <c r="CF137" s="3"/>
      <c r="CG137" s="3"/>
      <c r="CH137" s="3"/>
      <c r="CI137" s="3"/>
      <c r="CJ137" s="3"/>
      <c r="CK137" s="4"/>
      <c r="CL137" s="3"/>
      <c r="CM137" s="34"/>
      <c r="CO137" s="5"/>
      <c r="CP137" s="5"/>
      <c r="CQ137" s="5"/>
      <c r="CR137" s="5"/>
      <c r="CS137" s="5"/>
      <c r="CT137" s="5"/>
      <c r="CU137" s="5"/>
      <c r="CV137" s="3"/>
      <c r="CW137" s="3"/>
      <c r="CX137" s="3"/>
      <c r="CY137" s="3"/>
      <c r="CZ137" s="3"/>
      <c r="DA137" s="3"/>
      <c r="DB137" s="3"/>
    </row>
    <row r="138" spans="1:116" s="10" customFormat="1" x14ac:dyDescent="0.25">
      <c r="A138" s="23"/>
      <c r="I138" s="3"/>
      <c r="J138" s="3"/>
      <c r="P138" s="14"/>
      <c r="U138" s="1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/>
      <c r="AI138" s="3"/>
      <c r="AJ138" s="3"/>
      <c r="AK138" s="3"/>
      <c r="AL138" s="3"/>
      <c r="AM138" s="3"/>
      <c r="AN138" s="4"/>
      <c r="AO138" s="3"/>
      <c r="AP138" s="5"/>
      <c r="AQ138" s="3"/>
      <c r="AR138" s="3"/>
      <c r="AS138" s="3"/>
      <c r="AT138" s="6"/>
      <c r="AU138" s="3"/>
      <c r="AV138" s="3"/>
      <c r="AW138" s="3"/>
      <c r="AX138" s="3"/>
      <c r="AY138" s="3"/>
      <c r="AZ138" s="3"/>
      <c r="BA138" s="3"/>
      <c r="BB138" s="3"/>
      <c r="BC138" s="8"/>
      <c r="BD138" s="3"/>
      <c r="BE138" s="3"/>
      <c r="BF138" s="3"/>
      <c r="BG138" s="3"/>
      <c r="BH138" s="3"/>
      <c r="BI138" s="3"/>
      <c r="BJ138" s="3"/>
      <c r="BK138" s="3"/>
      <c r="BL138" s="5"/>
      <c r="BM138" s="3"/>
      <c r="BN138" s="5"/>
      <c r="BO138" s="3"/>
      <c r="BP138" s="3"/>
      <c r="BQ138" s="5"/>
      <c r="BR138" s="7"/>
      <c r="BS138" s="8"/>
      <c r="BT138" s="8"/>
      <c r="BU138" s="3"/>
      <c r="BV138" s="3"/>
      <c r="BW138" s="3"/>
      <c r="BX138" s="3"/>
      <c r="BY138" s="3"/>
      <c r="BZ138" s="3"/>
      <c r="CA138" s="3"/>
      <c r="CB138" s="3"/>
      <c r="CC138" s="4"/>
      <c r="CD138" s="28"/>
      <c r="CE138" s="3"/>
      <c r="CF138" s="3"/>
      <c r="CG138" s="3"/>
      <c r="CH138" s="3"/>
      <c r="CI138" s="3"/>
      <c r="CJ138" s="3"/>
      <c r="CK138" s="4"/>
      <c r="CL138" s="3"/>
      <c r="CM138" s="34"/>
      <c r="CN138" s="24"/>
      <c r="CO138" s="1"/>
      <c r="CP138" s="1"/>
      <c r="CQ138" s="1"/>
      <c r="CR138" s="1"/>
      <c r="CS138" s="20"/>
      <c r="CT138" s="3"/>
      <c r="CU138" s="3"/>
      <c r="CV138" s="1"/>
      <c r="CW138" s="1"/>
      <c r="CX138" s="1"/>
      <c r="CY138" s="1"/>
      <c r="CZ138" s="1"/>
      <c r="DA138" s="1"/>
      <c r="DB138" s="1"/>
      <c r="DC138"/>
      <c r="DD138"/>
      <c r="DE138"/>
    </row>
    <row r="139" spans="1:11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L139" s="22"/>
      <c r="BM139"/>
      <c r="BN139" s="22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 s="33"/>
      <c r="CD139" s="30"/>
      <c r="CE139"/>
      <c r="CF139"/>
      <c r="CG139"/>
      <c r="CH139"/>
      <c r="CI139"/>
      <c r="CL139"/>
      <c r="CM139" s="33"/>
      <c r="CN139"/>
      <c r="DC139"/>
    </row>
    <row r="140" spans="1:11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L140" s="22"/>
      <c r="BM140"/>
      <c r="BN140" s="22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 s="33"/>
      <c r="CD140" s="30"/>
      <c r="CE140"/>
      <c r="CF140"/>
      <c r="CG140"/>
      <c r="CH140"/>
      <c r="CI140"/>
      <c r="CL140"/>
      <c r="CM140" s="33"/>
      <c r="CN140"/>
      <c r="DD140" s="1"/>
      <c r="DE140" s="1"/>
    </row>
    <row r="141" spans="1:116" x14ac:dyDescent="0.25">
      <c r="BP141" s="1"/>
      <c r="BT141" s="1"/>
      <c r="BU141" s="1"/>
      <c r="BV141" s="1"/>
      <c r="BW141" s="19"/>
      <c r="BZ141" s="7"/>
      <c r="DD141" s="1"/>
      <c r="DE141" s="1"/>
      <c r="DF141" s="1"/>
      <c r="DG141" s="1"/>
      <c r="DH141" s="1"/>
      <c r="DI141" s="1"/>
    </row>
    <row r="142" spans="1:116" x14ac:dyDescent="0.25">
      <c r="BP142" s="1"/>
      <c r="BT142" s="1"/>
      <c r="BU142" s="1"/>
      <c r="BV142" s="1"/>
      <c r="BY142" s="19"/>
      <c r="CA142" s="7"/>
      <c r="CB142" s="7"/>
      <c r="DD142" s="1"/>
      <c r="DE142" s="1"/>
      <c r="DF142" s="1"/>
      <c r="DG142" s="1"/>
      <c r="DH142" s="1"/>
      <c r="DI142" s="1"/>
      <c r="DJ142" s="1"/>
      <c r="DK142" s="1"/>
      <c r="DL142" s="1"/>
    </row>
    <row r="143" spans="1:116" x14ac:dyDescent="0.25">
      <c r="BP143" s="1"/>
      <c r="BT143" s="1"/>
      <c r="BU143" s="1"/>
      <c r="BV143" s="1"/>
      <c r="BY143" s="19"/>
      <c r="CA143" s="7"/>
      <c r="CB143" s="7"/>
      <c r="DD143" s="1"/>
      <c r="DE143" s="1"/>
      <c r="DF143" s="1"/>
      <c r="DG143" s="1"/>
      <c r="DH143" s="1"/>
      <c r="DI143" s="1"/>
      <c r="DJ143" s="1"/>
      <c r="DK143" s="1"/>
      <c r="DL143" s="1"/>
    </row>
    <row r="144" spans="1:116" x14ac:dyDescent="0.25">
      <c r="BP144" s="1"/>
      <c r="BT144" s="1"/>
      <c r="BU144" s="1"/>
      <c r="BV144" s="1"/>
      <c r="BY144" s="19"/>
      <c r="CA144" s="7"/>
      <c r="CB144" s="7"/>
      <c r="DD144" s="1"/>
      <c r="DE144" s="1"/>
      <c r="DF144" s="1"/>
      <c r="DG144" s="1"/>
      <c r="DH144" s="1"/>
      <c r="DI144" s="1"/>
      <c r="DJ144" s="1"/>
      <c r="DK144" s="1"/>
      <c r="DL144" s="1"/>
    </row>
    <row r="145" spans="64:116" s="1" customFormat="1" x14ac:dyDescent="0.25">
      <c r="BL145" s="20"/>
      <c r="BN145" s="20"/>
      <c r="BS145" s="19"/>
      <c r="BX145" s="7"/>
      <c r="BY145" s="7"/>
      <c r="CC145" s="19"/>
      <c r="CD145" s="27"/>
      <c r="CK145" s="19"/>
      <c r="CM145" s="19"/>
      <c r="CS145" s="20"/>
      <c r="DD145"/>
      <c r="DE145"/>
      <c r="DF145"/>
      <c r="DG145"/>
      <c r="DH145"/>
      <c r="DI145"/>
      <c r="DJ145"/>
      <c r="DK145"/>
      <c r="DL14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47B11-0F0C-417C-8E64-8C08656E1E5D}">
  <dimension ref="A1:DL143"/>
  <sheetViews>
    <sheetView topLeftCell="AO1" workbookViewId="0">
      <pane ySplit="660" activePane="bottomLeft"/>
      <selection activeCell="DC119" sqref="DC119"/>
      <selection pane="bottomLeft" activeCell="AS57" sqref="AS57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89" width="39.140625" style="19" customWidth="1"/>
    <col min="90" max="90" width="37" style="1" customWidth="1"/>
    <col min="91" max="91" width="30.42578125" style="19" customWidth="1"/>
    <col min="92" max="92" width="11.85546875" style="1" customWidth="1"/>
    <col min="93" max="96" width="19.28515625" style="1" customWidth="1"/>
    <col min="97" max="97" width="19.28515625" style="20" customWidth="1"/>
    <col min="98" max="98" width="26.85546875" style="1" customWidth="1"/>
    <col min="99" max="99" width="35.140625" style="1" customWidth="1"/>
    <col min="100" max="100" width="20.140625" style="1" customWidth="1"/>
    <col min="101" max="101" width="30.140625" style="1" customWidth="1"/>
    <col min="102" max="106" width="22.42578125" style="1" customWidth="1"/>
    <col min="107" max="107" width="73.7109375" style="1" customWidth="1"/>
  </cols>
  <sheetData>
    <row r="1" spans="1:116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20" t="s">
        <v>71</v>
      </c>
      <c r="CM1" s="19" t="s">
        <v>123</v>
      </c>
      <c r="CN1" s="22"/>
      <c r="CO1" s="1" t="s">
        <v>124</v>
      </c>
      <c r="CP1" s="1" t="s">
        <v>152</v>
      </c>
      <c r="CQ1" s="1" t="s">
        <v>125</v>
      </c>
      <c r="CR1" s="1" t="s">
        <v>151</v>
      </c>
      <c r="CS1" s="20" t="s">
        <v>125</v>
      </c>
      <c r="CT1" s="1" t="s">
        <v>127</v>
      </c>
      <c r="CU1" s="1" t="s">
        <v>138</v>
      </c>
      <c r="CV1" s="1" t="s">
        <v>125</v>
      </c>
      <c r="CW1" s="1" t="s">
        <v>131</v>
      </c>
      <c r="CX1" s="1" t="s">
        <v>126</v>
      </c>
      <c r="CY1" s="1" t="s">
        <v>125</v>
      </c>
      <c r="CZ1" s="1" t="s">
        <v>158</v>
      </c>
      <c r="DA1" s="1" t="s">
        <v>125</v>
      </c>
      <c r="DB1" s="1" t="s">
        <v>160</v>
      </c>
      <c r="DC1" s="1" t="s">
        <v>128</v>
      </c>
    </row>
    <row r="2" spans="1:116" x14ac:dyDescent="0.25">
      <c r="A2" s="2">
        <v>2007</v>
      </c>
      <c r="B2" s="3">
        <v>41</v>
      </c>
      <c r="C2" s="3">
        <v>1</v>
      </c>
      <c r="D2" s="3">
        <v>0</v>
      </c>
      <c r="E2" s="3">
        <v>0</v>
      </c>
      <c r="F2" s="3">
        <v>1</v>
      </c>
      <c r="G2" s="3">
        <v>1</v>
      </c>
      <c r="H2" s="1">
        <v>0</v>
      </c>
      <c r="I2" s="3">
        <v>1</v>
      </c>
      <c r="J2" s="3">
        <v>1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36.799999999999997</v>
      </c>
      <c r="AI2" s="4">
        <v>2.38</v>
      </c>
      <c r="AJ2" s="3">
        <v>131</v>
      </c>
      <c r="AK2" s="3">
        <v>74</v>
      </c>
      <c r="AL2" s="5">
        <f t="shared" ref="AL2:AL41" si="0">(AJ2+2*AK2)/3</f>
        <v>93</v>
      </c>
      <c r="AM2" s="3">
        <v>97</v>
      </c>
      <c r="AN2" s="3">
        <v>1</v>
      </c>
      <c r="AO2" s="3">
        <v>3</v>
      </c>
      <c r="AP2" s="3">
        <v>35</v>
      </c>
      <c r="AQ2" s="3">
        <v>13</v>
      </c>
      <c r="AR2" s="3">
        <v>20</v>
      </c>
      <c r="AS2" s="3">
        <f t="shared" ref="AS2:AS66" si="1">(AP2-AQ2)</f>
        <v>22</v>
      </c>
      <c r="AT2" s="7">
        <f t="shared" ref="AT2:AT66" si="2">(AS2/AO2)</f>
        <v>7.333333333333333</v>
      </c>
      <c r="AU2" s="3">
        <v>13</v>
      </c>
      <c r="AV2" s="4">
        <v>9.2343999999999991</v>
      </c>
      <c r="AW2" s="3">
        <v>3.88</v>
      </c>
      <c r="AX2" s="19">
        <f t="shared" ref="AX2:AX41" si="3">(AL2*AW2/451)</f>
        <v>0.80008869179600883</v>
      </c>
      <c r="AY2" s="7">
        <f t="shared" ref="AY2:AY66" si="4">((AR2-AU2)/AV2)</f>
        <v>0.75803517283201949</v>
      </c>
      <c r="AZ2" s="7">
        <f t="shared" ref="AZ2:AZ66" si="5">((AR2-AU2)*80/AW2)</f>
        <v>144.32989690721649</v>
      </c>
      <c r="BA2" s="7">
        <f t="shared" ref="BA2:BA41" si="6">((AL2-AO2)*80/AW2)</f>
        <v>1855.6701030927836</v>
      </c>
      <c r="BB2" s="7">
        <f t="shared" ref="BB2:BB66" si="7">(AV2/AM2*1000)</f>
        <v>95.199999999999989</v>
      </c>
      <c r="BC2" s="7">
        <f t="shared" ref="BC2:BC66" si="8">(AW2*1000/AM2)</f>
        <v>40</v>
      </c>
      <c r="BD2" s="7">
        <f t="shared" ref="BD2:BD41" si="9">(BC2*(AL2-AU2)*0.0136)</f>
        <v>43.519999999999996</v>
      </c>
      <c r="BE2" s="7">
        <f t="shared" ref="BE2:BE66" si="10">(BC2*(AR2-AO2)*0.0136)</f>
        <v>9.2479999999999993</v>
      </c>
      <c r="BF2" s="19"/>
      <c r="BG2" s="19">
        <f t="shared" ref="BG2:BG66" si="11">(AR2/BB2)</f>
        <v>0.21008403361344541</v>
      </c>
      <c r="BH2" s="19">
        <f t="shared" ref="BH2:BH66" si="12">(AP2/BB2)</f>
        <v>0.36764705882352944</v>
      </c>
      <c r="BI2" s="19">
        <f t="shared" ref="BI2:BI66" si="13">(BB2/AS2)</f>
        <v>4.3272727272727272</v>
      </c>
      <c r="BJ2" s="19">
        <f t="shared" ref="BJ2:BJ66" si="14">(AO2/AU2)</f>
        <v>0.23076923076923078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>
        <v>67.5</v>
      </c>
      <c r="BT2" s="3">
        <v>4.9000000000000004</v>
      </c>
      <c r="BU2" s="3">
        <v>3.8</v>
      </c>
      <c r="BV2" s="3">
        <v>1.1000000000000001</v>
      </c>
      <c r="BW2" s="3">
        <v>5.2</v>
      </c>
      <c r="BX2" s="10"/>
      <c r="BY2" s="3">
        <v>1</v>
      </c>
      <c r="BZ2" s="3">
        <v>1</v>
      </c>
      <c r="CA2" s="3">
        <v>142</v>
      </c>
      <c r="CB2" s="3">
        <v>28</v>
      </c>
      <c r="CC2" s="4">
        <v>2</v>
      </c>
      <c r="CD2" s="28">
        <v>45</v>
      </c>
      <c r="CE2" s="8"/>
      <c r="CF2" s="8"/>
      <c r="CG2" s="3">
        <v>50</v>
      </c>
      <c r="CH2" s="3">
        <v>0</v>
      </c>
      <c r="CI2" s="3">
        <v>1</v>
      </c>
      <c r="CJ2" s="12">
        <v>332.38636363636363</v>
      </c>
      <c r="CK2" s="19">
        <f t="shared" ref="CK2:CK66" si="15">LN(CJ2)</f>
        <v>5.8062980381817964</v>
      </c>
      <c r="CL2" s="5">
        <v>1337.2336203378434</v>
      </c>
      <c r="CM2" s="19">
        <f t="shared" ref="CM2:CM37" si="16">LN(CL2)</f>
        <v>7.1983582965704747</v>
      </c>
      <c r="CN2" s="10"/>
      <c r="CO2" s="41">
        <v>40245</v>
      </c>
      <c r="CP2" s="41"/>
      <c r="CQ2" s="41"/>
      <c r="CR2" s="41"/>
      <c r="CT2" s="36">
        <v>44272</v>
      </c>
      <c r="CU2" s="36">
        <v>43723</v>
      </c>
      <c r="CV2" s="1">
        <f t="shared" ref="CV2:CV66" si="17">(CU2-CO2)</f>
        <v>3478</v>
      </c>
      <c r="CW2" s="3">
        <v>0</v>
      </c>
      <c r="CX2" s="3"/>
      <c r="CY2" s="3"/>
      <c r="CZ2" s="3">
        <v>0</v>
      </c>
      <c r="DA2" s="3">
        <v>3478</v>
      </c>
      <c r="DB2" s="3">
        <v>0</v>
      </c>
      <c r="DC2" s="3"/>
      <c r="DD2" s="10"/>
      <c r="DE2" s="10"/>
      <c r="DF2" s="10"/>
      <c r="DG2" s="10"/>
      <c r="DH2" s="10"/>
      <c r="DI2" s="10"/>
      <c r="DJ2" s="10"/>
      <c r="DK2" s="10"/>
      <c r="DL2" s="10"/>
    </row>
    <row r="3" spans="1:116" x14ac:dyDescent="0.25">
      <c r="A3" s="2">
        <v>2049</v>
      </c>
      <c r="B3" s="3">
        <v>65</v>
      </c>
      <c r="C3" s="3">
        <v>1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3</v>
      </c>
      <c r="K3" s="3">
        <v>1</v>
      </c>
      <c r="L3" s="3">
        <v>1</v>
      </c>
      <c r="M3" s="3"/>
      <c r="N3" s="3">
        <v>0</v>
      </c>
      <c r="O3" s="3">
        <v>0</v>
      </c>
      <c r="P3" s="3">
        <v>0</v>
      </c>
      <c r="Q3" s="3"/>
      <c r="R3" s="3">
        <v>1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1</v>
      </c>
      <c r="AB3" s="3">
        <v>1</v>
      </c>
      <c r="AC3" s="3">
        <v>1</v>
      </c>
      <c r="AD3" s="3">
        <v>0</v>
      </c>
      <c r="AE3" s="3">
        <v>1</v>
      </c>
      <c r="AF3" s="3">
        <v>0</v>
      </c>
      <c r="AG3" s="3">
        <v>2</v>
      </c>
      <c r="AH3" s="3">
        <v>27.5</v>
      </c>
      <c r="AI3" s="4">
        <v>1.99</v>
      </c>
      <c r="AJ3" s="3">
        <v>140</v>
      </c>
      <c r="AK3" s="3">
        <v>79</v>
      </c>
      <c r="AL3" s="5">
        <f t="shared" si="0"/>
        <v>99.333333333333329</v>
      </c>
      <c r="AM3" s="3">
        <v>105</v>
      </c>
      <c r="AN3" s="3">
        <v>1</v>
      </c>
      <c r="AO3" s="3">
        <v>4</v>
      </c>
      <c r="AP3" s="3">
        <v>38</v>
      </c>
      <c r="AQ3" s="3">
        <v>18</v>
      </c>
      <c r="AR3" s="3">
        <v>25</v>
      </c>
      <c r="AS3" s="1">
        <f t="shared" si="1"/>
        <v>20</v>
      </c>
      <c r="AT3" s="7">
        <f t="shared" si="2"/>
        <v>5</v>
      </c>
      <c r="AU3" s="3">
        <v>17</v>
      </c>
      <c r="AV3" s="4">
        <v>5.7709999999999999</v>
      </c>
      <c r="AW3" s="3">
        <v>2.9</v>
      </c>
      <c r="AX3" s="19">
        <f t="shared" si="3"/>
        <v>0.63872875092387282</v>
      </c>
      <c r="AY3" s="7">
        <f t="shared" si="4"/>
        <v>1.3862415525905389</v>
      </c>
      <c r="AZ3" s="7">
        <f t="shared" si="5"/>
        <v>220.68965517241381</v>
      </c>
      <c r="BA3" s="7">
        <f t="shared" si="6"/>
        <v>2629.8850574712642</v>
      </c>
      <c r="BB3" s="7">
        <f t="shared" si="7"/>
        <v>54.961904761904762</v>
      </c>
      <c r="BC3" s="7">
        <f t="shared" si="8"/>
        <v>27.61904761904762</v>
      </c>
      <c r="BD3" s="7">
        <f t="shared" si="9"/>
        <v>30.925968253968254</v>
      </c>
      <c r="BE3" s="7">
        <f t="shared" si="10"/>
        <v>7.8879999999999999</v>
      </c>
      <c r="BF3" s="19"/>
      <c r="BG3" s="19">
        <f t="shared" si="11"/>
        <v>0.4548605094437706</v>
      </c>
      <c r="BH3" s="19">
        <f t="shared" si="12"/>
        <v>0.69138797435453125</v>
      </c>
      <c r="BI3" s="19">
        <f t="shared" si="13"/>
        <v>2.7480952380952379</v>
      </c>
      <c r="BJ3" s="19">
        <f t="shared" si="14"/>
        <v>0.23529411764705882</v>
      </c>
      <c r="BK3" s="19"/>
      <c r="BL3" s="5">
        <v>0</v>
      </c>
      <c r="BM3" s="5"/>
      <c r="BN3" s="5"/>
      <c r="BO3" s="5"/>
      <c r="BP3" s="5"/>
      <c r="BQ3" s="3">
        <v>1</v>
      </c>
      <c r="BR3" s="3">
        <v>0</v>
      </c>
      <c r="BS3" s="3">
        <v>35</v>
      </c>
      <c r="BT3" s="3">
        <v>4.9000000000000004</v>
      </c>
      <c r="BU3" s="3">
        <v>3.9</v>
      </c>
      <c r="BV3" s="3">
        <v>1.2</v>
      </c>
      <c r="BW3" s="3">
        <v>3.5</v>
      </c>
      <c r="BX3" s="10"/>
      <c r="BY3" s="3">
        <v>0</v>
      </c>
      <c r="BZ3" s="3">
        <v>0</v>
      </c>
      <c r="CA3" s="3">
        <v>141</v>
      </c>
      <c r="CB3" s="3">
        <v>82</v>
      </c>
      <c r="CC3" s="4">
        <v>2.8</v>
      </c>
      <c r="CD3" s="28">
        <v>28</v>
      </c>
      <c r="CE3" s="8"/>
      <c r="CF3" s="8"/>
      <c r="CG3" s="3">
        <v>178</v>
      </c>
      <c r="CH3" s="3">
        <v>0</v>
      </c>
      <c r="CI3" s="3">
        <v>1</v>
      </c>
      <c r="CJ3" s="12">
        <v>340</v>
      </c>
      <c r="CK3" s="19">
        <f t="shared" si="15"/>
        <v>5.8289456176102075</v>
      </c>
      <c r="CL3" s="5">
        <v>894.7261584805243</v>
      </c>
      <c r="CM3" s="19">
        <f t="shared" si="16"/>
        <v>6.7965177032788571</v>
      </c>
      <c r="CN3" s="10"/>
      <c r="CO3" s="36">
        <v>40472</v>
      </c>
      <c r="CP3" s="10"/>
      <c r="CQ3" s="10"/>
      <c r="CR3" s="36"/>
      <c r="CT3" s="36">
        <v>44272</v>
      </c>
      <c r="CU3" s="36">
        <v>42115</v>
      </c>
      <c r="CV3" s="1">
        <f t="shared" si="17"/>
        <v>1643</v>
      </c>
      <c r="CW3" s="3">
        <v>1</v>
      </c>
      <c r="CX3" s="36">
        <v>42115</v>
      </c>
      <c r="CY3" s="20">
        <f>(CX3-CO3)</f>
        <v>1643</v>
      </c>
      <c r="CZ3" s="20">
        <v>1</v>
      </c>
      <c r="DA3" s="20">
        <v>1643</v>
      </c>
      <c r="DB3" s="3">
        <v>0</v>
      </c>
      <c r="DC3" t="s">
        <v>148</v>
      </c>
      <c r="DD3" s="10"/>
      <c r="DE3" s="10"/>
      <c r="DF3" s="10"/>
      <c r="DG3" s="10"/>
      <c r="DH3" s="10"/>
      <c r="DI3" s="10"/>
      <c r="DJ3" s="10"/>
      <c r="DK3" s="10"/>
      <c r="DL3" s="10"/>
    </row>
    <row r="4" spans="1:116" x14ac:dyDescent="0.25">
      <c r="A4" s="2">
        <v>2008</v>
      </c>
      <c r="B4" s="3">
        <v>65</v>
      </c>
      <c r="C4" s="3">
        <v>0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1</v>
      </c>
      <c r="J4" s="3">
        <v>2</v>
      </c>
      <c r="K4" s="3">
        <v>1</v>
      </c>
      <c r="L4" s="3">
        <v>0</v>
      </c>
      <c r="M4" s="3"/>
      <c r="N4" s="3">
        <v>0</v>
      </c>
      <c r="O4" s="3">
        <v>0</v>
      </c>
      <c r="P4" s="3">
        <v>1</v>
      </c>
      <c r="Q4" s="3">
        <v>1</v>
      </c>
      <c r="R4" s="3">
        <v>0</v>
      </c>
      <c r="S4" s="3">
        <v>0</v>
      </c>
      <c r="T4" s="3">
        <v>1</v>
      </c>
      <c r="U4" s="3">
        <v>0</v>
      </c>
      <c r="V4" s="3">
        <v>0</v>
      </c>
      <c r="W4" s="3">
        <v>1</v>
      </c>
      <c r="X4" s="3">
        <v>0</v>
      </c>
      <c r="Y4" s="3">
        <v>1</v>
      </c>
      <c r="Z4" s="3">
        <v>1</v>
      </c>
      <c r="AA4" s="3">
        <v>0</v>
      </c>
      <c r="AB4" s="3">
        <v>0</v>
      </c>
      <c r="AC4" s="3">
        <v>1</v>
      </c>
      <c r="AD4" s="3">
        <v>0</v>
      </c>
      <c r="AE4" s="3">
        <v>1</v>
      </c>
      <c r="AF4" s="3">
        <v>0</v>
      </c>
      <c r="AG4" s="3">
        <v>0</v>
      </c>
      <c r="AH4" s="3">
        <v>28</v>
      </c>
      <c r="AI4" s="4">
        <v>2.15</v>
      </c>
      <c r="AJ4" s="3">
        <v>98</v>
      </c>
      <c r="AK4" s="3">
        <v>76</v>
      </c>
      <c r="AL4" s="5">
        <f t="shared" si="0"/>
        <v>83.333333333333329</v>
      </c>
      <c r="AM4" s="3">
        <v>78</v>
      </c>
      <c r="AN4" s="3">
        <v>3</v>
      </c>
      <c r="AO4" s="3">
        <v>6</v>
      </c>
      <c r="AP4" s="3">
        <v>27</v>
      </c>
      <c r="AQ4" s="3">
        <v>10</v>
      </c>
      <c r="AR4" s="3">
        <v>17</v>
      </c>
      <c r="AS4" s="3">
        <f t="shared" si="1"/>
        <v>17</v>
      </c>
      <c r="AT4" s="7">
        <f t="shared" si="2"/>
        <v>2.8333333333333335</v>
      </c>
      <c r="AU4" s="3">
        <v>9</v>
      </c>
      <c r="AV4" s="4">
        <v>3.0314999999999999</v>
      </c>
      <c r="AW4" s="3">
        <v>1.41</v>
      </c>
      <c r="AX4" s="19">
        <f t="shared" si="3"/>
        <v>0.26053215077605318</v>
      </c>
      <c r="AY4" s="7">
        <f t="shared" si="4"/>
        <v>2.6389576117433613</v>
      </c>
      <c r="AZ4" s="7">
        <f t="shared" si="5"/>
        <v>453.90070921985819</v>
      </c>
      <c r="BA4" s="7">
        <f t="shared" si="6"/>
        <v>4387.706855791962</v>
      </c>
      <c r="BB4" s="7">
        <f t="shared" si="7"/>
        <v>38.865384615384613</v>
      </c>
      <c r="BC4" s="7">
        <f t="shared" si="8"/>
        <v>18.076923076923077</v>
      </c>
      <c r="BD4" s="7">
        <f t="shared" si="9"/>
        <v>18.274564102564099</v>
      </c>
      <c r="BE4" s="7">
        <f t="shared" si="10"/>
        <v>2.7043076923076921</v>
      </c>
      <c r="BF4" s="19"/>
      <c r="BG4" s="19">
        <f t="shared" si="11"/>
        <v>0.43740722414646216</v>
      </c>
      <c r="BH4" s="19">
        <f t="shared" si="12"/>
        <v>0.69470559129143994</v>
      </c>
      <c r="BI4" s="19">
        <f t="shared" si="13"/>
        <v>2.2861990950226243</v>
      </c>
      <c r="BJ4" s="19">
        <f t="shared" si="14"/>
        <v>0.66666666666666663</v>
      </c>
      <c r="BK4" s="19"/>
      <c r="BL4" s="5">
        <v>0</v>
      </c>
      <c r="BM4" s="5"/>
      <c r="BN4" s="5"/>
      <c r="BO4" s="5"/>
      <c r="BP4" s="5"/>
      <c r="BQ4" s="3">
        <v>1</v>
      </c>
      <c r="BR4" s="3">
        <v>0</v>
      </c>
      <c r="BS4" s="3"/>
      <c r="BT4" s="3"/>
      <c r="BU4" s="3"/>
      <c r="BV4" s="3"/>
      <c r="BW4" s="3">
        <v>4.2</v>
      </c>
      <c r="BX4" s="10"/>
      <c r="BY4" s="3">
        <v>1</v>
      </c>
      <c r="BZ4" s="3">
        <v>0</v>
      </c>
      <c r="CA4" s="3">
        <v>139</v>
      </c>
      <c r="CB4" s="3">
        <v>20</v>
      </c>
      <c r="CC4" s="4">
        <v>1.1000000000000001</v>
      </c>
      <c r="CD4" s="28">
        <v>87</v>
      </c>
      <c r="CE4" s="8"/>
      <c r="CF4" s="8"/>
      <c r="CG4" s="3">
        <v>1679</v>
      </c>
      <c r="CH4" s="3">
        <v>1</v>
      </c>
      <c r="CI4" s="3">
        <v>2</v>
      </c>
      <c r="CJ4" s="12">
        <v>472.17391304347825</v>
      </c>
      <c r="CK4" s="19">
        <f t="shared" si="15"/>
        <v>6.1573473775587768</v>
      </c>
      <c r="CL4" s="5">
        <v>2463.0543542197324</v>
      </c>
      <c r="CM4" s="19">
        <f t="shared" si="16"/>
        <v>7.8091574661757504</v>
      </c>
      <c r="CN4" s="10"/>
      <c r="CO4" s="41">
        <v>40246</v>
      </c>
      <c r="CP4" s="41"/>
      <c r="CQ4" s="41"/>
      <c r="CR4" s="41"/>
      <c r="CT4" s="36">
        <v>44272</v>
      </c>
      <c r="CU4" s="36">
        <v>44239</v>
      </c>
      <c r="CV4" s="1">
        <f t="shared" si="17"/>
        <v>3993</v>
      </c>
      <c r="CW4" s="3">
        <v>0</v>
      </c>
      <c r="CX4" s="3"/>
      <c r="CY4" s="3"/>
      <c r="CZ4" s="3">
        <v>0</v>
      </c>
      <c r="DA4" s="3">
        <v>3993</v>
      </c>
      <c r="DB4" s="3">
        <v>0</v>
      </c>
      <c r="DC4" s="3"/>
      <c r="DD4" s="10"/>
      <c r="DE4" s="10"/>
      <c r="DF4" s="10"/>
      <c r="DG4" s="10"/>
      <c r="DH4" s="10"/>
      <c r="DI4" s="10"/>
      <c r="DJ4" s="10"/>
      <c r="DK4" s="10"/>
      <c r="DL4" s="10"/>
    </row>
    <row r="5" spans="1:116" x14ac:dyDescent="0.25">
      <c r="A5" s="25">
        <v>1119</v>
      </c>
      <c r="B5" s="1">
        <v>58</v>
      </c>
      <c r="C5" s="1">
        <v>0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3</v>
      </c>
      <c r="K5" s="1">
        <v>1</v>
      </c>
      <c r="L5" s="1">
        <v>1</v>
      </c>
      <c r="M5" s="1">
        <v>1</v>
      </c>
      <c r="N5" s="1">
        <v>1</v>
      </c>
      <c r="O5" s="1">
        <v>0</v>
      </c>
      <c r="P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38</v>
      </c>
      <c r="AI5" s="1">
        <v>2.04</v>
      </c>
      <c r="AJ5" s="1">
        <v>141</v>
      </c>
      <c r="AK5" s="1">
        <v>74</v>
      </c>
      <c r="AL5" s="5">
        <f t="shared" si="0"/>
        <v>96.333333333333329</v>
      </c>
      <c r="AM5" s="1">
        <v>85</v>
      </c>
      <c r="AN5" s="1">
        <v>1</v>
      </c>
      <c r="AO5" s="1">
        <v>5</v>
      </c>
      <c r="AP5" s="1">
        <v>20</v>
      </c>
      <c r="AQ5" s="1">
        <v>7</v>
      </c>
      <c r="AR5" s="1">
        <v>14</v>
      </c>
      <c r="AS5" s="1">
        <f t="shared" si="1"/>
        <v>13</v>
      </c>
      <c r="AT5" s="7">
        <f t="shared" si="2"/>
        <v>2.6</v>
      </c>
      <c r="AU5" s="1">
        <v>10</v>
      </c>
      <c r="AV5" s="19">
        <v>5.47</v>
      </c>
      <c r="AW5" s="1">
        <v>2.68</v>
      </c>
      <c r="AX5" s="19">
        <f t="shared" si="3"/>
        <v>0.5724464153732447</v>
      </c>
      <c r="AY5" s="7">
        <f t="shared" si="4"/>
        <v>0.73126142595978061</v>
      </c>
      <c r="AZ5" s="7">
        <f t="shared" si="5"/>
        <v>119.40298507462686</v>
      </c>
      <c r="BA5" s="7">
        <f t="shared" si="6"/>
        <v>2726.3681592039798</v>
      </c>
      <c r="BB5" s="7">
        <f t="shared" si="7"/>
        <v>64.35294117647058</v>
      </c>
      <c r="BC5" s="7">
        <f t="shared" si="8"/>
        <v>31.529411764705884</v>
      </c>
      <c r="BD5" s="7">
        <f t="shared" si="9"/>
        <v>37.019733333333328</v>
      </c>
      <c r="BE5" s="7">
        <f t="shared" si="10"/>
        <v>3.8591999999999995</v>
      </c>
      <c r="BF5" s="19">
        <v>2.1910420475319929</v>
      </c>
      <c r="BG5" s="19">
        <f t="shared" si="11"/>
        <v>0.21755027422303477</v>
      </c>
      <c r="BH5" s="19">
        <f t="shared" si="12"/>
        <v>0.31078610603290679</v>
      </c>
      <c r="BI5" s="19">
        <f t="shared" si="13"/>
        <v>4.9502262443438907</v>
      </c>
      <c r="BJ5" s="19">
        <f t="shared" si="14"/>
        <v>0.5</v>
      </c>
      <c r="BK5" s="19"/>
      <c r="BL5" s="20">
        <v>1</v>
      </c>
      <c r="BM5" s="1">
        <v>12</v>
      </c>
      <c r="BP5" s="1"/>
      <c r="BQ5" s="1">
        <v>1</v>
      </c>
      <c r="BR5" s="1">
        <v>0</v>
      </c>
      <c r="BS5" s="1">
        <v>66</v>
      </c>
      <c r="BT5" s="1">
        <v>4.3</v>
      </c>
      <c r="BU5" s="1">
        <v>2.8</v>
      </c>
      <c r="BV5" s="1">
        <v>0.44</v>
      </c>
      <c r="BX5" s="1">
        <v>15</v>
      </c>
      <c r="BY5" s="1">
        <v>0</v>
      </c>
      <c r="BZ5" s="1">
        <v>1</v>
      </c>
      <c r="CA5" s="25">
        <v>139</v>
      </c>
      <c r="CB5" s="25">
        <v>30</v>
      </c>
      <c r="CC5" s="44">
        <v>1.19</v>
      </c>
      <c r="CD5" s="27">
        <v>50</v>
      </c>
      <c r="CE5" s="1">
        <v>20</v>
      </c>
      <c r="CF5" s="1">
        <v>0</v>
      </c>
      <c r="CI5" s="1">
        <v>1</v>
      </c>
      <c r="CJ5" s="20">
        <v>508.3518795</v>
      </c>
      <c r="CK5" s="19">
        <f t="shared" si="15"/>
        <v>6.2311738839701629</v>
      </c>
      <c r="CL5" s="20">
        <v>899.50075409999999</v>
      </c>
      <c r="CM5" s="19">
        <f t="shared" si="16"/>
        <v>6.8018398917448781</v>
      </c>
      <c r="CN5" s="22"/>
      <c r="CO5" s="36">
        <v>43585</v>
      </c>
      <c r="CP5" s="36"/>
      <c r="CQ5" s="36"/>
      <c r="CR5" s="36"/>
      <c r="CT5" s="36">
        <v>44274</v>
      </c>
      <c r="CU5" s="36">
        <v>44274</v>
      </c>
      <c r="CV5" s="1">
        <f t="shared" si="17"/>
        <v>689</v>
      </c>
      <c r="CW5" s="1">
        <v>0</v>
      </c>
      <c r="CZ5" s="1">
        <v>0</v>
      </c>
      <c r="DA5" s="1">
        <v>689</v>
      </c>
      <c r="DB5" s="3">
        <v>0</v>
      </c>
      <c r="DC5"/>
    </row>
    <row r="6" spans="1:116" x14ac:dyDescent="0.25">
      <c r="A6" s="25">
        <v>1158</v>
      </c>
      <c r="B6" s="1">
        <v>61</v>
      </c>
      <c r="C6" s="1">
        <v>0</v>
      </c>
      <c r="D6" s="1">
        <v>0</v>
      </c>
      <c r="E6" s="1">
        <v>0</v>
      </c>
      <c r="F6" s="1">
        <v>2</v>
      </c>
      <c r="H6" s="1">
        <v>0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1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38.700000000000003</v>
      </c>
      <c r="AI6" s="1">
        <v>2.35</v>
      </c>
      <c r="AJ6" s="1">
        <v>128</v>
      </c>
      <c r="AK6" s="1">
        <v>88</v>
      </c>
      <c r="AL6" s="5">
        <f t="shared" si="0"/>
        <v>101.33333333333333</v>
      </c>
      <c r="AM6" s="1">
        <v>93</v>
      </c>
      <c r="AN6" s="1">
        <v>3</v>
      </c>
      <c r="AO6" s="1">
        <v>7</v>
      </c>
      <c r="AP6" s="1">
        <v>45</v>
      </c>
      <c r="AQ6" s="1">
        <v>19</v>
      </c>
      <c r="AR6" s="1">
        <v>30</v>
      </c>
      <c r="AS6" s="1">
        <f t="shared" si="1"/>
        <v>26</v>
      </c>
      <c r="AT6" s="7">
        <f t="shared" si="2"/>
        <v>3.7142857142857144</v>
      </c>
      <c r="AU6" s="1">
        <v>18</v>
      </c>
      <c r="AV6" s="19">
        <v>6.75</v>
      </c>
      <c r="AW6" s="1">
        <v>2.87</v>
      </c>
      <c r="AX6" s="19">
        <f t="shared" si="3"/>
        <v>0.64484848484848478</v>
      </c>
      <c r="AY6" s="7">
        <f t="shared" si="4"/>
        <v>1.7777777777777777</v>
      </c>
      <c r="AZ6" s="7">
        <f t="shared" si="5"/>
        <v>334.49477351916374</v>
      </c>
      <c r="BA6" s="7">
        <f t="shared" si="6"/>
        <v>2629.5005807200928</v>
      </c>
      <c r="BB6" s="7">
        <f t="shared" si="7"/>
        <v>72.580645161290334</v>
      </c>
      <c r="BC6" s="7">
        <f t="shared" si="8"/>
        <v>30.86021505376344</v>
      </c>
      <c r="BD6" s="7">
        <f t="shared" si="9"/>
        <v>34.97491039426523</v>
      </c>
      <c r="BE6" s="7">
        <f t="shared" si="10"/>
        <v>9.6530752688172026</v>
      </c>
      <c r="BF6" s="19">
        <v>1.7635555555555553</v>
      </c>
      <c r="BG6" s="19">
        <f t="shared" si="11"/>
        <v>0.41333333333333327</v>
      </c>
      <c r="BH6" s="19">
        <f t="shared" si="12"/>
        <v>0.61999999999999988</v>
      </c>
      <c r="BI6" s="19">
        <f t="shared" si="13"/>
        <v>2.7915632754342434</v>
      </c>
      <c r="BJ6" s="19">
        <f t="shared" si="14"/>
        <v>0.3888888888888889</v>
      </c>
      <c r="BK6" s="19"/>
      <c r="BL6" s="20">
        <v>1</v>
      </c>
      <c r="BM6" s="1">
        <v>13</v>
      </c>
      <c r="BO6" s="1">
        <v>1</v>
      </c>
      <c r="BP6" s="1">
        <v>0</v>
      </c>
      <c r="BQ6" s="1">
        <v>1</v>
      </c>
      <c r="BR6" s="1">
        <v>0</v>
      </c>
      <c r="BS6" s="1">
        <v>55</v>
      </c>
      <c r="BT6" s="1"/>
      <c r="BU6" s="1"/>
      <c r="BV6" s="1"/>
      <c r="BX6" s="1">
        <v>43.8</v>
      </c>
      <c r="BY6" s="1">
        <v>1</v>
      </c>
      <c r="CA6" s="25">
        <v>137</v>
      </c>
      <c r="CB6" s="25">
        <v>19</v>
      </c>
      <c r="CC6" s="44">
        <v>1.2</v>
      </c>
      <c r="CD6" s="27">
        <v>90</v>
      </c>
      <c r="CJ6" s="20">
        <v>537.90439760000004</v>
      </c>
      <c r="CK6" s="19">
        <f t="shared" si="15"/>
        <v>6.2876808447430825</v>
      </c>
      <c r="CL6" s="20">
        <v>1319.47444</v>
      </c>
      <c r="CM6" s="19">
        <f t="shared" si="16"/>
        <v>7.1849887847819049</v>
      </c>
      <c r="CN6" s="22"/>
      <c r="CO6" s="36">
        <v>43662</v>
      </c>
      <c r="CP6" s="36"/>
      <c r="CQ6" s="36"/>
      <c r="CR6" s="36"/>
      <c r="CT6" s="36">
        <v>44217</v>
      </c>
      <c r="CU6" s="37">
        <v>44217</v>
      </c>
      <c r="CV6" s="1">
        <f t="shared" si="17"/>
        <v>555</v>
      </c>
      <c r="CW6" s="1">
        <v>0</v>
      </c>
      <c r="CZ6" s="1">
        <v>0</v>
      </c>
      <c r="DA6" s="1">
        <v>555</v>
      </c>
      <c r="DB6" s="3">
        <v>0</v>
      </c>
      <c r="DC6" t="s">
        <v>132</v>
      </c>
    </row>
    <row r="7" spans="1:116" x14ac:dyDescent="0.25">
      <c r="A7" s="2">
        <v>2009</v>
      </c>
      <c r="B7" s="3">
        <v>35</v>
      </c>
      <c r="C7" s="3">
        <v>0</v>
      </c>
      <c r="D7" s="3">
        <v>1</v>
      </c>
      <c r="E7" s="3">
        <v>1</v>
      </c>
      <c r="F7" s="3">
        <v>1</v>
      </c>
      <c r="G7" s="3">
        <v>1</v>
      </c>
      <c r="H7" s="1">
        <v>0</v>
      </c>
      <c r="I7" s="3">
        <v>1</v>
      </c>
      <c r="J7" s="3">
        <v>2</v>
      </c>
      <c r="K7" s="3">
        <v>0</v>
      </c>
      <c r="L7" s="3">
        <v>1</v>
      </c>
      <c r="M7" s="3"/>
      <c r="N7" s="3">
        <v>0</v>
      </c>
      <c r="O7" s="3">
        <v>0</v>
      </c>
      <c r="P7" s="3">
        <v>0</v>
      </c>
      <c r="Q7" s="3"/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1</v>
      </c>
      <c r="AC7" s="3">
        <v>0</v>
      </c>
      <c r="AD7" s="3">
        <v>0</v>
      </c>
      <c r="AE7" s="3">
        <v>1</v>
      </c>
      <c r="AF7" s="3">
        <v>0</v>
      </c>
      <c r="AG7" s="3">
        <v>0</v>
      </c>
      <c r="AH7" s="3">
        <v>22</v>
      </c>
      <c r="AI7" s="4">
        <v>1.7</v>
      </c>
      <c r="AJ7" s="3">
        <v>136</v>
      </c>
      <c r="AK7" s="3">
        <v>88</v>
      </c>
      <c r="AL7" s="5">
        <f t="shared" si="0"/>
        <v>104</v>
      </c>
      <c r="AM7" s="3">
        <v>101</v>
      </c>
      <c r="AN7" s="3">
        <v>1</v>
      </c>
      <c r="AO7" s="3">
        <v>7</v>
      </c>
      <c r="AP7" s="3">
        <v>22</v>
      </c>
      <c r="AQ7" s="3">
        <v>8</v>
      </c>
      <c r="AR7" s="3">
        <v>16</v>
      </c>
      <c r="AS7" s="3">
        <f t="shared" si="1"/>
        <v>14</v>
      </c>
      <c r="AT7" s="7">
        <f t="shared" si="2"/>
        <v>2</v>
      </c>
      <c r="AU7" s="3">
        <v>10</v>
      </c>
      <c r="AV7" s="4">
        <v>4.5049999999999999</v>
      </c>
      <c r="AW7" s="3">
        <v>2.65</v>
      </c>
      <c r="AX7" s="19">
        <f t="shared" si="3"/>
        <v>0.61108647450110853</v>
      </c>
      <c r="AY7" s="7">
        <f t="shared" si="4"/>
        <v>1.3318534961154274</v>
      </c>
      <c r="AZ7" s="7">
        <f t="shared" si="5"/>
        <v>181.13207547169813</v>
      </c>
      <c r="BA7" s="7">
        <f t="shared" si="6"/>
        <v>2928.3018867924529</v>
      </c>
      <c r="BB7" s="7">
        <f t="shared" si="7"/>
        <v>44.603960396039604</v>
      </c>
      <c r="BC7" s="7">
        <f t="shared" si="8"/>
        <v>26.237623762376238</v>
      </c>
      <c r="BD7" s="7">
        <f t="shared" si="9"/>
        <v>33.542178217821778</v>
      </c>
      <c r="BE7" s="7">
        <f t="shared" si="10"/>
        <v>3.2114851485148512</v>
      </c>
      <c r="BF7" s="19"/>
      <c r="BG7" s="19">
        <f t="shared" si="11"/>
        <v>0.35871254162042177</v>
      </c>
      <c r="BH7" s="19">
        <f t="shared" si="12"/>
        <v>0.4932297447280799</v>
      </c>
      <c r="BI7" s="19">
        <f t="shared" si="13"/>
        <v>3.185997171145686</v>
      </c>
      <c r="BJ7" s="19">
        <f t="shared" si="14"/>
        <v>0.7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40</v>
      </c>
      <c r="BT7" s="3">
        <v>4.5</v>
      </c>
      <c r="BU7" s="3">
        <v>3</v>
      </c>
      <c r="BV7" s="3">
        <v>1.1000000000000001</v>
      </c>
      <c r="BW7" s="3"/>
      <c r="BX7" s="10"/>
      <c r="BY7" s="3">
        <v>1</v>
      </c>
      <c r="BZ7" s="3">
        <v>1</v>
      </c>
      <c r="CA7" s="3">
        <v>142</v>
      </c>
      <c r="CB7" s="3">
        <v>19</v>
      </c>
      <c r="CC7" s="4">
        <v>1.1000000000000001</v>
      </c>
      <c r="CD7" s="28">
        <v>56</v>
      </c>
      <c r="CE7" s="8"/>
      <c r="CF7" s="8"/>
      <c r="CG7" s="3">
        <v>442</v>
      </c>
      <c r="CH7" s="3">
        <v>0</v>
      </c>
      <c r="CI7" s="3">
        <v>1</v>
      </c>
      <c r="CJ7" s="12">
        <v>541.4860681114551</v>
      </c>
      <c r="CK7" s="19">
        <f t="shared" si="15"/>
        <v>6.2943173377840367</v>
      </c>
      <c r="CL7" s="5">
        <v>927.15472476583966</v>
      </c>
      <c r="CM7" s="19">
        <f t="shared" si="16"/>
        <v>6.8321204607705885</v>
      </c>
      <c r="CN7" s="10"/>
      <c r="CO7" s="41">
        <v>40252</v>
      </c>
      <c r="CP7" s="41"/>
      <c r="CQ7" s="41"/>
      <c r="CR7" s="41"/>
      <c r="CT7" s="36">
        <v>44272</v>
      </c>
      <c r="CU7" s="36">
        <v>44260</v>
      </c>
      <c r="CV7" s="1">
        <f t="shared" si="17"/>
        <v>4008</v>
      </c>
      <c r="CW7" s="3">
        <v>0</v>
      </c>
      <c r="CX7" s="3"/>
      <c r="CY7" s="3"/>
      <c r="CZ7" s="3">
        <v>0</v>
      </c>
      <c r="DA7" s="3">
        <v>4008</v>
      </c>
      <c r="DB7" s="3">
        <v>0</v>
      </c>
      <c r="DC7" s="3"/>
      <c r="DD7" s="10"/>
      <c r="DE7" s="10"/>
      <c r="DF7" s="10"/>
      <c r="DG7" s="10"/>
      <c r="DH7" s="10"/>
      <c r="DI7" s="10"/>
      <c r="DJ7" s="10"/>
      <c r="DK7" s="10"/>
      <c r="DL7" s="10"/>
    </row>
    <row r="8" spans="1:116" x14ac:dyDescent="0.25">
      <c r="A8" s="25">
        <v>1032</v>
      </c>
      <c r="B8" s="1">
        <v>85</v>
      </c>
      <c r="C8" s="1">
        <v>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1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1</v>
      </c>
      <c r="AD8" s="1">
        <v>1</v>
      </c>
      <c r="AE8" s="1">
        <v>1</v>
      </c>
      <c r="AF8" s="1">
        <v>0</v>
      </c>
      <c r="AG8" s="1">
        <v>0</v>
      </c>
      <c r="AH8" s="1">
        <v>26.2</v>
      </c>
      <c r="AI8" s="1">
        <v>1.86</v>
      </c>
      <c r="AJ8" s="1">
        <v>150</v>
      </c>
      <c r="AK8" s="1">
        <v>81</v>
      </c>
      <c r="AL8" s="5">
        <f t="shared" si="0"/>
        <v>104</v>
      </c>
      <c r="AM8" s="1">
        <v>75</v>
      </c>
      <c r="AN8" s="1">
        <v>1</v>
      </c>
      <c r="AO8" s="1">
        <v>5</v>
      </c>
      <c r="AP8" s="1">
        <v>47</v>
      </c>
      <c r="AQ8" s="1">
        <v>4</v>
      </c>
      <c r="AR8" s="1">
        <v>25</v>
      </c>
      <c r="AS8" s="1">
        <f t="shared" si="1"/>
        <v>43</v>
      </c>
      <c r="AT8" s="7">
        <f t="shared" si="2"/>
        <v>8.6</v>
      </c>
      <c r="AU8" s="1">
        <v>5</v>
      </c>
      <c r="AV8" s="19">
        <v>5.97</v>
      </c>
      <c r="AW8" s="1">
        <v>3.21</v>
      </c>
      <c r="AX8" s="19">
        <f t="shared" si="3"/>
        <v>0.74022172949002207</v>
      </c>
      <c r="AY8" s="7">
        <f t="shared" si="4"/>
        <v>3.3500837520938025</v>
      </c>
      <c r="AZ8" s="7">
        <f t="shared" si="5"/>
        <v>498.44236760124613</v>
      </c>
      <c r="BA8" s="7">
        <f t="shared" si="6"/>
        <v>2467.2897196261683</v>
      </c>
      <c r="BB8" s="7">
        <f t="shared" si="7"/>
        <v>79.599999999999994</v>
      </c>
      <c r="BC8" s="7">
        <f t="shared" si="8"/>
        <v>42.8</v>
      </c>
      <c r="BD8" s="7">
        <f t="shared" si="9"/>
        <v>57.625919999999994</v>
      </c>
      <c r="BE8" s="7">
        <f t="shared" si="10"/>
        <v>11.641599999999999</v>
      </c>
      <c r="BF8" s="19"/>
      <c r="BG8" s="19">
        <f t="shared" si="11"/>
        <v>0.314070351758794</v>
      </c>
      <c r="BH8" s="19">
        <f t="shared" si="12"/>
        <v>0.59045226130653272</v>
      </c>
      <c r="BI8" s="19">
        <f t="shared" si="13"/>
        <v>1.8511627906976742</v>
      </c>
      <c r="BJ8" s="19">
        <f t="shared" si="14"/>
        <v>1</v>
      </c>
      <c r="BK8" s="19"/>
      <c r="BL8" s="20">
        <v>1</v>
      </c>
      <c r="BO8" s="1">
        <v>3</v>
      </c>
      <c r="BP8" s="1">
        <v>0</v>
      </c>
      <c r="BQ8" s="1">
        <v>1</v>
      </c>
      <c r="BR8" s="1">
        <v>0</v>
      </c>
      <c r="BS8" s="1">
        <v>70</v>
      </c>
      <c r="BT8" s="1">
        <v>4.5999999999999996</v>
      </c>
      <c r="BU8" s="1">
        <v>1.6</v>
      </c>
      <c r="BV8" s="1">
        <v>0.46</v>
      </c>
      <c r="BX8" s="1">
        <v>38</v>
      </c>
      <c r="BY8" s="1">
        <v>1</v>
      </c>
      <c r="BZ8" s="1">
        <v>1</v>
      </c>
      <c r="CA8" s="25">
        <v>138</v>
      </c>
      <c r="CB8" s="25">
        <v>35</v>
      </c>
      <c r="CC8" s="44">
        <v>1.78</v>
      </c>
      <c r="CD8" s="27">
        <v>34</v>
      </c>
      <c r="CE8" s="1">
        <v>724</v>
      </c>
      <c r="CF8" s="1">
        <v>1</v>
      </c>
      <c r="CI8" s="1">
        <v>2</v>
      </c>
      <c r="CJ8" s="20">
        <v>541.53700000000003</v>
      </c>
      <c r="CK8" s="19">
        <f t="shared" si="15"/>
        <v>6.2944113928232728</v>
      </c>
      <c r="CL8" s="20">
        <v>3221.5210000000002</v>
      </c>
      <c r="CM8" s="19">
        <f t="shared" si="16"/>
        <v>8.0776088872599185</v>
      </c>
      <c r="CN8" s="22"/>
      <c r="CO8" s="36">
        <v>43236</v>
      </c>
      <c r="CP8" s="36"/>
      <c r="CQ8" s="36"/>
      <c r="CR8" s="36"/>
      <c r="CT8" s="36">
        <v>44274</v>
      </c>
      <c r="CU8" s="36">
        <v>44255</v>
      </c>
      <c r="CV8" s="1">
        <f t="shared" si="17"/>
        <v>1019</v>
      </c>
      <c r="CW8" s="1">
        <v>0</v>
      </c>
      <c r="CZ8" s="1">
        <v>0</v>
      </c>
      <c r="DA8" s="1">
        <v>1019</v>
      </c>
      <c r="DB8" s="3">
        <v>0</v>
      </c>
      <c r="DC8"/>
    </row>
    <row r="9" spans="1:116" x14ac:dyDescent="0.25">
      <c r="A9" s="2">
        <v>2032</v>
      </c>
      <c r="B9" s="3">
        <v>52</v>
      </c>
      <c r="C9" s="3">
        <v>1</v>
      </c>
      <c r="D9" s="3">
        <v>0</v>
      </c>
      <c r="E9" s="3">
        <v>1</v>
      </c>
      <c r="F9" s="3">
        <v>1</v>
      </c>
      <c r="G9" s="3">
        <v>1</v>
      </c>
      <c r="H9" s="1">
        <v>0</v>
      </c>
      <c r="I9" s="3">
        <v>0</v>
      </c>
      <c r="J9" s="3">
        <v>3</v>
      </c>
      <c r="K9" s="3">
        <v>1</v>
      </c>
      <c r="L9" s="3">
        <v>1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2</v>
      </c>
      <c r="AA9" s="3">
        <v>1</v>
      </c>
      <c r="AB9" s="3">
        <v>1</v>
      </c>
      <c r="AC9" s="3">
        <v>0</v>
      </c>
      <c r="AD9" s="3">
        <v>0</v>
      </c>
      <c r="AE9" s="3">
        <v>0</v>
      </c>
      <c r="AF9" s="3">
        <v>0</v>
      </c>
      <c r="AG9" s="3">
        <v>2</v>
      </c>
      <c r="AH9" s="9">
        <v>24.5</v>
      </c>
      <c r="AI9" s="11">
        <v>1.9</v>
      </c>
      <c r="AJ9" s="3">
        <v>110</v>
      </c>
      <c r="AK9" s="3">
        <v>83</v>
      </c>
      <c r="AL9" s="5">
        <f t="shared" si="0"/>
        <v>92</v>
      </c>
      <c r="AM9" s="3">
        <v>84</v>
      </c>
      <c r="AN9" s="3">
        <v>1</v>
      </c>
      <c r="AO9" s="9">
        <v>8</v>
      </c>
      <c r="AP9" s="3">
        <v>41</v>
      </c>
      <c r="AQ9" s="3">
        <v>23</v>
      </c>
      <c r="AR9" s="9">
        <v>28</v>
      </c>
      <c r="AS9" s="1">
        <f t="shared" si="1"/>
        <v>18</v>
      </c>
      <c r="AT9" s="7">
        <f t="shared" si="2"/>
        <v>2.25</v>
      </c>
      <c r="AU9" s="9">
        <v>23</v>
      </c>
      <c r="AV9" s="4">
        <v>3.8569999999999993</v>
      </c>
      <c r="AW9" s="3">
        <v>2.0299999999999998</v>
      </c>
      <c r="AX9" s="19">
        <f t="shared" si="3"/>
        <v>0.41410199556541016</v>
      </c>
      <c r="AY9" s="7">
        <f t="shared" si="4"/>
        <v>1.2963443090484834</v>
      </c>
      <c r="AZ9" s="7">
        <f t="shared" si="5"/>
        <v>197.04433497536948</v>
      </c>
      <c r="BA9" s="7">
        <f t="shared" si="6"/>
        <v>3310.3448275862074</v>
      </c>
      <c r="BB9" s="7">
        <f t="shared" si="7"/>
        <v>45.916666666666664</v>
      </c>
      <c r="BC9" s="7">
        <f t="shared" si="8"/>
        <v>24.166666666666664</v>
      </c>
      <c r="BD9" s="7">
        <f t="shared" si="9"/>
        <v>22.677999999999997</v>
      </c>
      <c r="BE9" s="7">
        <f t="shared" si="10"/>
        <v>6.5733333333333324</v>
      </c>
      <c r="BF9" s="19"/>
      <c r="BG9" s="19">
        <f t="shared" si="11"/>
        <v>0.60980036297640661</v>
      </c>
      <c r="BH9" s="19">
        <f t="shared" si="12"/>
        <v>0.89292196007259528</v>
      </c>
      <c r="BI9" s="19">
        <f t="shared" si="13"/>
        <v>2.5509259259259256</v>
      </c>
      <c r="BJ9" s="19">
        <f t="shared" si="14"/>
        <v>0.34782608695652173</v>
      </c>
      <c r="BK9" s="19"/>
      <c r="BL9" s="5">
        <v>0</v>
      </c>
      <c r="BM9" s="5"/>
      <c r="BN9" s="5"/>
      <c r="BO9" s="5"/>
      <c r="BP9" s="5"/>
      <c r="BQ9" s="9">
        <v>1</v>
      </c>
      <c r="BR9" s="9">
        <v>0</v>
      </c>
      <c r="BS9" s="3">
        <v>17.5</v>
      </c>
      <c r="BT9" s="3"/>
      <c r="BU9" s="3"/>
      <c r="BV9" s="3"/>
      <c r="BW9" s="3"/>
      <c r="BX9" s="10"/>
      <c r="BY9" s="3">
        <v>1</v>
      </c>
      <c r="BZ9" s="3"/>
      <c r="CA9" s="5">
        <v>139</v>
      </c>
      <c r="CB9" s="5">
        <v>13</v>
      </c>
      <c r="CC9" s="4">
        <v>1</v>
      </c>
      <c r="CD9" s="28">
        <v>90</v>
      </c>
      <c r="CE9" s="8"/>
      <c r="CF9" s="8"/>
      <c r="CG9" s="3">
        <v>770</v>
      </c>
      <c r="CH9" s="3">
        <v>1</v>
      </c>
      <c r="CI9" s="3">
        <v>2</v>
      </c>
      <c r="CJ9" s="12">
        <v>545.69892473118284</v>
      </c>
      <c r="CK9" s="19">
        <f t="shared" si="15"/>
        <v>6.3020674037507778</v>
      </c>
      <c r="CL9" s="5">
        <v>852.07614837044071</v>
      </c>
      <c r="CM9" s="19">
        <f t="shared" si="16"/>
        <v>6.7476758988571612</v>
      </c>
      <c r="CN9" s="10"/>
      <c r="CO9" s="41">
        <v>40374</v>
      </c>
      <c r="CP9" s="41"/>
      <c r="CQ9" s="41"/>
      <c r="CR9" s="41"/>
      <c r="CT9" s="36">
        <v>44272</v>
      </c>
      <c r="CU9" s="36">
        <v>42398</v>
      </c>
      <c r="CV9" s="1">
        <f t="shared" si="17"/>
        <v>2024</v>
      </c>
      <c r="CW9" s="3">
        <v>0</v>
      </c>
      <c r="CX9" s="3"/>
      <c r="CY9" s="20"/>
      <c r="CZ9" s="20">
        <v>0</v>
      </c>
      <c r="DA9" s="20">
        <v>2024</v>
      </c>
      <c r="DB9" s="3">
        <v>0</v>
      </c>
      <c r="DC9" s="3"/>
      <c r="DD9" s="10"/>
      <c r="DE9" s="10"/>
      <c r="DF9" s="10"/>
      <c r="DG9" s="10"/>
      <c r="DH9" s="10"/>
      <c r="DI9" s="10"/>
      <c r="DJ9" s="10"/>
      <c r="DK9" s="10"/>
      <c r="DL9" s="10"/>
    </row>
    <row r="10" spans="1:116" x14ac:dyDescent="0.25">
      <c r="A10" s="25">
        <v>1069</v>
      </c>
      <c r="B10" s="1">
        <v>61</v>
      </c>
      <c r="C10" s="1">
        <v>0</v>
      </c>
      <c r="D10" s="1">
        <v>0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3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>
        <v>0</v>
      </c>
      <c r="R10" s="1">
        <v>0</v>
      </c>
      <c r="S10" s="1">
        <v>0</v>
      </c>
      <c r="T10" s="1">
        <v>1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1</v>
      </c>
      <c r="AB10" s="1">
        <v>1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47.88</v>
      </c>
      <c r="AI10" s="1">
        <v>2.4700000000000002</v>
      </c>
      <c r="AJ10" s="1">
        <v>130</v>
      </c>
      <c r="AK10" s="1">
        <v>82</v>
      </c>
      <c r="AL10" s="5">
        <f t="shared" si="0"/>
        <v>98</v>
      </c>
      <c r="AM10" s="1">
        <v>104</v>
      </c>
      <c r="AN10" s="1">
        <v>1</v>
      </c>
      <c r="AO10" s="1">
        <v>16</v>
      </c>
      <c r="AP10" s="1">
        <v>48</v>
      </c>
      <c r="AQ10" s="1">
        <v>24</v>
      </c>
      <c r="AR10" s="1">
        <v>37</v>
      </c>
      <c r="AS10" s="1">
        <f t="shared" si="1"/>
        <v>24</v>
      </c>
      <c r="AT10" s="7">
        <f t="shared" si="2"/>
        <v>1.5</v>
      </c>
      <c r="AU10" s="1">
        <v>22</v>
      </c>
      <c r="AV10" s="19">
        <v>6.46</v>
      </c>
      <c r="AW10" s="1">
        <v>2.61</v>
      </c>
      <c r="AX10" s="19">
        <f t="shared" si="3"/>
        <v>0.56713968957871397</v>
      </c>
      <c r="AY10" s="7">
        <f t="shared" si="4"/>
        <v>2.321981424148607</v>
      </c>
      <c r="AZ10" s="7">
        <f t="shared" si="5"/>
        <v>459.77011494252878</v>
      </c>
      <c r="BA10" s="7">
        <f t="shared" si="6"/>
        <v>2513.4099616858239</v>
      </c>
      <c r="BB10" s="7">
        <f t="shared" si="7"/>
        <v>62.115384615384613</v>
      </c>
      <c r="BC10" s="7">
        <f t="shared" si="8"/>
        <v>25.096153846153847</v>
      </c>
      <c r="BD10" s="7">
        <f t="shared" si="9"/>
        <v>25.939384615384615</v>
      </c>
      <c r="BE10" s="7">
        <f t="shared" si="10"/>
        <v>7.1674615384615388</v>
      </c>
      <c r="BF10" s="19">
        <v>2.2699690402476782</v>
      </c>
      <c r="BG10" s="19">
        <f t="shared" si="11"/>
        <v>0.59566563467492262</v>
      </c>
      <c r="BH10" s="19">
        <f t="shared" si="12"/>
        <v>0.77275541795665637</v>
      </c>
      <c r="BI10" s="19">
        <f t="shared" si="13"/>
        <v>2.5881410256410255</v>
      </c>
      <c r="BJ10" s="19">
        <f t="shared" si="14"/>
        <v>0.72727272727272729</v>
      </c>
      <c r="BK10" s="19"/>
      <c r="BL10" s="20">
        <v>1</v>
      </c>
      <c r="BM10" s="1">
        <v>18</v>
      </c>
      <c r="BO10" s="1">
        <v>0</v>
      </c>
      <c r="BP10" s="1">
        <v>0</v>
      </c>
      <c r="BQ10" s="1">
        <v>1</v>
      </c>
      <c r="BR10" s="1">
        <v>0</v>
      </c>
      <c r="BS10" s="1">
        <v>60</v>
      </c>
      <c r="BT10" s="1">
        <v>4.9000000000000004</v>
      </c>
      <c r="BU10" s="1">
        <v>3</v>
      </c>
      <c r="BV10" s="1">
        <v>0.48</v>
      </c>
      <c r="BW10" s="1">
        <v>4.7</v>
      </c>
      <c r="BX10" s="1">
        <v>27</v>
      </c>
      <c r="BY10" s="1">
        <v>0</v>
      </c>
      <c r="BZ10" s="1">
        <v>1</v>
      </c>
      <c r="CA10" s="25">
        <v>138</v>
      </c>
      <c r="CB10" s="25">
        <v>17</v>
      </c>
      <c r="CC10" s="44">
        <v>0.79</v>
      </c>
      <c r="CD10" s="27">
        <v>90</v>
      </c>
      <c r="CE10" s="1">
        <v>61</v>
      </c>
      <c r="CF10" s="1">
        <v>0</v>
      </c>
      <c r="CI10" s="1">
        <v>1</v>
      </c>
      <c r="CJ10" s="20">
        <v>678.26408739999999</v>
      </c>
      <c r="CK10" s="19">
        <f t="shared" si="15"/>
        <v>6.5195367215408142</v>
      </c>
      <c r="CL10" s="20">
        <v>1079.3661910000001</v>
      </c>
      <c r="CM10" s="19">
        <f t="shared" si="16"/>
        <v>6.9841292876632393</v>
      </c>
      <c r="CN10" s="22"/>
      <c r="CO10" s="36">
        <v>43419</v>
      </c>
      <c r="CP10" s="36"/>
      <c r="CQ10" s="36"/>
      <c r="CR10" s="36"/>
      <c r="CT10" s="36">
        <v>44274</v>
      </c>
      <c r="CU10" s="36">
        <v>44246</v>
      </c>
      <c r="CV10" s="1">
        <f t="shared" si="17"/>
        <v>827</v>
      </c>
      <c r="CW10" s="1">
        <v>0</v>
      </c>
      <c r="CZ10" s="1">
        <v>0</v>
      </c>
      <c r="DA10" s="1">
        <v>827</v>
      </c>
      <c r="DB10" s="3">
        <v>0</v>
      </c>
      <c r="DC10"/>
    </row>
    <row r="11" spans="1:116" x14ac:dyDescent="0.25">
      <c r="A11" s="25">
        <v>1072</v>
      </c>
      <c r="B11" s="1">
        <v>53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2</v>
      </c>
      <c r="J11" s="1">
        <v>2</v>
      </c>
      <c r="K11" s="1">
        <v>1</v>
      </c>
      <c r="L11" s="1">
        <v>0</v>
      </c>
      <c r="M11" s="1">
        <v>1</v>
      </c>
      <c r="N11" s="1">
        <v>1</v>
      </c>
      <c r="O11" s="1">
        <v>0</v>
      </c>
      <c r="P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2</v>
      </c>
      <c r="AA11" s="1">
        <v>1</v>
      </c>
      <c r="AB11" s="1">
        <v>1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26.89</v>
      </c>
      <c r="AI11" s="1">
        <v>2.42</v>
      </c>
      <c r="AJ11" s="1">
        <v>117</v>
      </c>
      <c r="AK11" s="1">
        <v>72</v>
      </c>
      <c r="AL11" s="5">
        <f t="shared" si="0"/>
        <v>87</v>
      </c>
      <c r="AM11" s="1">
        <v>81</v>
      </c>
      <c r="AN11" s="1">
        <v>1</v>
      </c>
      <c r="AO11" s="1">
        <v>5</v>
      </c>
      <c r="AP11" s="1">
        <v>31</v>
      </c>
      <c r="AQ11" s="1">
        <v>14</v>
      </c>
      <c r="AR11" s="1">
        <v>23</v>
      </c>
      <c r="AS11" s="1">
        <f t="shared" si="1"/>
        <v>17</v>
      </c>
      <c r="AT11" s="7">
        <f t="shared" si="2"/>
        <v>3.4</v>
      </c>
      <c r="AU11" s="1">
        <v>17</v>
      </c>
      <c r="AV11" s="19">
        <v>6.78</v>
      </c>
      <c r="AW11" s="1">
        <v>2.8</v>
      </c>
      <c r="AX11" s="19">
        <f t="shared" si="3"/>
        <v>0.54013303769401333</v>
      </c>
      <c r="AY11" s="7">
        <f t="shared" si="4"/>
        <v>0.88495575221238931</v>
      </c>
      <c r="AZ11" s="7">
        <f t="shared" si="5"/>
        <v>171.42857142857144</v>
      </c>
      <c r="BA11" s="7">
        <f t="shared" si="6"/>
        <v>2342.8571428571431</v>
      </c>
      <c r="BB11" s="7">
        <f t="shared" si="7"/>
        <v>83.703703703703709</v>
      </c>
      <c r="BC11" s="7">
        <f t="shared" si="8"/>
        <v>34.567901234567898</v>
      </c>
      <c r="BD11" s="7">
        <f t="shared" si="9"/>
        <v>32.90864197530864</v>
      </c>
      <c r="BE11" s="7">
        <f t="shared" si="10"/>
        <v>8.4622222222222216</v>
      </c>
      <c r="BF11" s="19">
        <v>1.4814159292035398</v>
      </c>
      <c r="BG11" s="19">
        <f t="shared" si="11"/>
        <v>0.27477876106194687</v>
      </c>
      <c r="BH11" s="19">
        <f t="shared" si="12"/>
        <v>0.37035398230088495</v>
      </c>
      <c r="BI11" s="19">
        <f t="shared" si="13"/>
        <v>4.9237472766884531</v>
      </c>
      <c r="BJ11" s="19">
        <f t="shared" si="14"/>
        <v>0.29411764705882354</v>
      </c>
      <c r="BK11" s="19"/>
      <c r="BL11" s="20">
        <v>1</v>
      </c>
      <c r="BM11" s="1">
        <v>7</v>
      </c>
      <c r="BO11" s="1">
        <v>0</v>
      </c>
      <c r="BP11" s="1">
        <v>0</v>
      </c>
      <c r="BQ11" s="1">
        <v>1</v>
      </c>
      <c r="BR11" s="1">
        <v>0</v>
      </c>
      <c r="BS11" s="1">
        <v>16</v>
      </c>
      <c r="BT11" s="1">
        <v>7.1</v>
      </c>
      <c r="BU11" s="1">
        <v>6.6</v>
      </c>
      <c r="BV11" s="1">
        <v>0.25</v>
      </c>
      <c r="BX11" s="1">
        <v>56</v>
      </c>
      <c r="BY11" s="1">
        <v>1</v>
      </c>
      <c r="BZ11" s="1">
        <v>1</v>
      </c>
      <c r="CA11" s="25">
        <v>137</v>
      </c>
      <c r="CB11" s="25">
        <v>15</v>
      </c>
      <c r="CC11" s="44">
        <v>1.07</v>
      </c>
      <c r="CD11" s="27">
        <v>79</v>
      </c>
      <c r="CE11" s="1">
        <v>413</v>
      </c>
      <c r="CF11" s="1">
        <v>1</v>
      </c>
      <c r="CI11" s="1">
        <v>2</v>
      </c>
      <c r="CJ11" s="20">
        <v>707.43604130000006</v>
      </c>
      <c r="CK11" s="19">
        <f t="shared" si="15"/>
        <v>6.561647224441578</v>
      </c>
      <c r="CL11" s="20">
        <v>1465.024105</v>
      </c>
      <c r="CM11" s="19">
        <f t="shared" si="16"/>
        <v>7.2896269752407177</v>
      </c>
      <c r="CN11" s="22"/>
      <c r="CO11" s="36">
        <v>43425</v>
      </c>
      <c r="CP11" s="36"/>
      <c r="CQ11" s="36"/>
      <c r="CR11" s="36"/>
      <c r="CT11" s="36">
        <v>44274</v>
      </c>
      <c r="CU11" s="36">
        <v>44246</v>
      </c>
      <c r="CV11" s="1">
        <f t="shared" si="17"/>
        <v>821</v>
      </c>
      <c r="CW11" s="1">
        <v>0</v>
      </c>
      <c r="CZ11" s="1">
        <v>0</v>
      </c>
      <c r="DA11" s="1">
        <v>821</v>
      </c>
      <c r="DB11" s="3">
        <v>0</v>
      </c>
      <c r="DC11"/>
    </row>
    <row r="12" spans="1:116" x14ac:dyDescent="0.25">
      <c r="A12" s="2">
        <v>2041</v>
      </c>
      <c r="B12" s="3">
        <v>47</v>
      </c>
      <c r="C12" s="3">
        <v>0</v>
      </c>
      <c r="D12" s="3">
        <v>0</v>
      </c>
      <c r="E12" s="3">
        <v>0</v>
      </c>
      <c r="F12" s="3">
        <v>1</v>
      </c>
      <c r="G12" s="3">
        <v>0</v>
      </c>
      <c r="H12" s="1">
        <v>1</v>
      </c>
      <c r="I12" s="3">
        <v>1</v>
      </c>
      <c r="J12" s="3">
        <v>1</v>
      </c>
      <c r="K12" s="3">
        <v>1</v>
      </c>
      <c r="L12" s="3">
        <v>0</v>
      </c>
      <c r="M12" s="3"/>
      <c r="N12" s="3">
        <v>1</v>
      </c>
      <c r="O12" s="3">
        <v>0</v>
      </c>
      <c r="P12" s="3">
        <v>1</v>
      </c>
      <c r="Q12" s="3"/>
      <c r="R12" s="3">
        <v>0</v>
      </c>
      <c r="S12" s="3">
        <v>0</v>
      </c>
      <c r="T12" s="3">
        <v>0</v>
      </c>
      <c r="U12" s="3">
        <v>0</v>
      </c>
      <c r="V12" s="3">
        <v>1</v>
      </c>
      <c r="W12" s="3">
        <v>0</v>
      </c>
      <c r="X12" s="3">
        <v>0</v>
      </c>
      <c r="Y12" s="3">
        <v>0</v>
      </c>
      <c r="Z12" s="3">
        <v>0</v>
      </c>
      <c r="AA12" s="3">
        <v>1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26</v>
      </c>
      <c r="AI12" s="4">
        <v>2.04</v>
      </c>
      <c r="AJ12" s="3">
        <v>152</v>
      </c>
      <c r="AK12" s="3">
        <v>88</v>
      </c>
      <c r="AL12" s="5">
        <f t="shared" si="0"/>
        <v>109.33333333333333</v>
      </c>
      <c r="AM12" s="3">
        <v>81</v>
      </c>
      <c r="AN12" s="3">
        <v>2</v>
      </c>
      <c r="AO12" s="3">
        <v>1</v>
      </c>
      <c r="AP12" s="3">
        <v>20</v>
      </c>
      <c r="AQ12" s="3">
        <v>8</v>
      </c>
      <c r="AR12" s="3">
        <v>13</v>
      </c>
      <c r="AS12" s="1">
        <f t="shared" si="1"/>
        <v>12</v>
      </c>
      <c r="AT12" s="7">
        <f t="shared" si="2"/>
        <v>12</v>
      </c>
      <c r="AU12" s="3">
        <v>8</v>
      </c>
      <c r="AV12" s="4">
        <v>6.8952</v>
      </c>
      <c r="AW12" s="3">
        <v>3.38</v>
      </c>
      <c r="AX12" s="19">
        <f t="shared" si="3"/>
        <v>0.81939393939393934</v>
      </c>
      <c r="AY12" s="7">
        <f t="shared" si="4"/>
        <v>0.72514212785706</v>
      </c>
      <c r="AZ12" s="7">
        <f t="shared" si="5"/>
        <v>118.34319526627219</v>
      </c>
      <c r="BA12" s="7">
        <f t="shared" si="6"/>
        <v>2564.102564102564</v>
      </c>
      <c r="BB12" s="7">
        <f t="shared" si="7"/>
        <v>85.125925925925927</v>
      </c>
      <c r="BC12" s="7">
        <f t="shared" si="8"/>
        <v>41.728395061728392</v>
      </c>
      <c r="BD12" s="7">
        <f t="shared" si="9"/>
        <v>57.50729218106995</v>
      </c>
      <c r="BE12" s="7">
        <f t="shared" si="10"/>
        <v>6.8100740740740733</v>
      </c>
      <c r="BF12" s="19"/>
      <c r="BG12" s="19">
        <f t="shared" si="11"/>
        <v>0.15271493212669685</v>
      </c>
      <c r="BH12" s="19">
        <f t="shared" si="12"/>
        <v>0.23494604942568742</v>
      </c>
      <c r="BI12" s="19">
        <f t="shared" si="13"/>
        <v>7.0938271604938272</v>
      </c>
      <c r="BJ12" s="19">
        <f t="shared" si="14"/>
        <v>0.125</v>
      </c>
      <c r="BK12" s="19"/>
      <c r="BL12" s="5">
        <v>0</v>
      </c>
      <c r="BM12" s="5"/>
      <c r="BN12" s="5"/>
      <c r="BO12" s="5"/>
      <c r="BP12" s="5"/>
      <c r="BQ12" s="3">
        <v>1</v>
      </c>
      <c r="BR12" s="3">
        <v>0</v>
      </c>
      <c r="BS12" s="3">
        <v>57.5</v>
      </c>
      <c r="BT12" s="3">
        <v>4.5999999999999996</v>
      </c>
      <c r="BU12" s="3">
        <v>2.9</v>
      </c>
      <c r="BV12" s="3">
        <v>1.1000000000000001</v>
      </c>
      <c r="BW12" s="3"/>
      <c r="BX12" s="10"/>
      <c r="BY12" s="3">
        <v>1</v>
      </c>
      <c r="BZ12" s="3">
        <v>1</v>
      </c>
      <c r="CA12" s="3">
        <v>142</v>
      </c>
      <c r="CB12" s="3">
        <v>30</v>
      </c>
      <c r="CC12" s="4">
        <v>1.4</v>
      </c>
      <c r="CD12" s="28">
        <v>54</v>
      </c>
      <c r="CE12" s="8"/>
      <c r="CF12" s="8"/>
      <c r="CG12" s="3">
        <v>137</v>
      </c>
      <c r="CH12" s="3">
        <v>0</v>
      </c>
      <c r="CI12" s="3">
        <v>1</v>
      </c>
      <c r="CJ12" s="12">
        <v>714.92537313432831</v>
      </c>
      <c r="CK12" s="19">
        <f t="shared" si="15"/>
        <v>6.5721781640080401</v>
      </c>
      <c r="CL12" s="5">
        <v>407.89328149453138</v>
      </c>
      <c r="CM12" s="19">
        <f t="shared" si="16"/>
        <v>6.0110055752256963</v>
      </c>
      <c r="CN12" s="10"/>
      <c r="CO12" s="41">
        <v>40430</v>
      </c>
      <c r="CP12" s="41"/>
      <c r="CQ12" s="41"/>
      <c r="CR12" s="41"/>
      <c r="CT12" s="36">
        <v>44272</v>
      </c>
      <c r="CU12" s="36">
        <v>44216</v>
      </c>
      <c r="CV12" s="1">
        <f t="shared" si="17"/>
        <v>3786</v>
      </c>
      <c r="CW12" s="3">
        <v>0</v>
      </c>
      <c r="CX12" s="3"/>
      <c r="CY12" s="3"/>
      <c r="CZ12" s="3">
        <v>0</v>
      </c>
      <c r="DA12" s="3">
        <v>3786</v>
      </c>
      <c r="DB12" s="3">
        <v>0</v>
      </c>
      <c r="DC12" s="3"/>
      <c r="DD12" s="10"/>
      <c r="DE12" s="10"/>
      <c r="DF12" s="10"/>
      <c r="DG12" s="10"/>
      <c r="DH12" s="10"/>
      <c r="DI12" s="10"/>
      <c r="DJ12" s="10"/>
      <c r="DK12" s="10"/>
      <c r="DL12" s="10"/>
    </row>
    <row r="13" spans="1:116" x14ac:dyDescent="0.25">
      <c r="A13" s="25">
        <v>1050</v>
      </c>
      <c r="B13" s="1">
        <v>61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1</v>
      </c>
      <c r="AB13" s="1">
        <v>1</v>
      </c>
      <c r="AC13" s="1">
        <v>1</v>
      </c>
      <c r="AD13" s="1">
        <v>0</v>
      </c>
      <c r="AE13" s="1">
        <v>1</v>
      </c>
      <c r="AF13" s="1">
        <v>0</v>
      </c>
      <c r="AG13" s="1">
        <v>0</v>
      </c>
      <c r="AH13" s="1">
        <v>32.200000000000003</v>
      </c>
      <c r="AI13" s="1">
        <v>2.2799999999999998</v>
      </c>
      <c r="AJ13" s="1">
        <v>129</v>
      </c>
      <c r="AK13" s="1">
        <v>67</v>
      </c>
      <c r="AL13" s="5">
        <f t="shared" si="0"/>
        <v>87.666666666666671</v>
      </c>
      <c r="AM13" s="1">
        <v>68</v>
      </c>
      <c r="AN13" s="1">
        <v>1</v>
      </c>
      <c r="AO13" s="1">
        <v>4</v>
      </c>
      <c r="AP13" s="1">
        <v>26</v>
      </c>
      <c r="AQ13" s="1">
        <v>9</v>
      </c>
      <c r="AR13" s="1">
        <v>16</v>
      </c>
      <c r="AS13" s="1">
        <f t="shared" si="1"/>
        <v>17</v>
      </c>
      <c r="AT13" s="7">
        <f t="shared" si="2"/>
        <v>4.25</v>
      </c>
      <c r="AU13" s="1">
        <v>8</v>
      </c>
      <c r="AV13" s="19">
        <v>6.03</v>
      </c>
      <c r="AW13" s="1">
        <v>2.64</v>
      </c>
      <c r="AX13" s="19">
        <f t="shared" si="3"/>
        <v>0.51317073170731708</v>
      </c>
      <c r="AY13" s="7">
        <f t="shared" si="4"/>
        <v>1.3266998341625207</v>
      </c>
      <c r="AZ13" s="7">
        <f t="shared" si="5"/>
        <v>242.42424242424241</v>
      </c>
      <c r="BA13" s="7">
        <f t="shared" si="6"/>
        <v>2535.3535353535353</v>
      </c>
      <c r="BB13" s="7">
        <f t="shared" si="7"/>
        <v>88.676470588235304</v>
      </c>
      <c r="BC13" s="7">
        <f t="shared" si="8"/>
        <v>38.823529411764703</v>
      </c>
      <c r="BD13" s="7">
        <f t="shared" si="9"/>
        <v>42.064</v>
      </c>
      <c r="BE13" s="7">
        <f t="shared" si="10"/>
        <v>6.3359999999999994</v>
      </c>
      <c r="BF13" s="19">
        <v>1.1276948590381426</v>
      </c>
      <c r="BG13" s="19">
        <f t="shared" si="11"/>
        <v>0.18043117744610279</v>
      </c>
      <c r="BH13" s="19">
        <f t="shared" si="12"/>
        <v>0.29320066334991707</v>
      </c>
      <c r="BI13" s="19">
        <f t="shared" si="13"/>
        <v>5.2162629757785473</v>
      </c>
      <c r="BJ13" s="19">
        <f t="shared" si="14"/>
        <v>0.5</v>
      </c>
      <c r="BK13" s="19"/>
      <c r="BL13" s="20">
        <v>1</v>
      </c>
      <c r="BM13" s="1">
        <v>13</v>
      </c>
      <c r="BO13" s="1">
        <v>0</v>
      </c>
      <c r="BP13" s="1">
        <v>0</v>
      </c>
      <c r="BQ13" s="1">
        <v>1</v>
      </c>
      <c r="BR13" s="1">
        <v>0</v>
      </c>
      <c r="BS13" s="1">
        <v>65</v>
      </c>
      <c r="BT13" s="1"/>
      <c r="BU13" s="1"/>
      <c r="BV13" s="1"/>
      <c r="CA13" s="25">
        <v>140</v>
      </c>
      <c r="CB13" s="25">
        <v>15</v>
      </c>
      <c r="CC13" s="44">
        <v>1.1200000000000001</v>
      </c>
      <c r="CD13" s="27">
        <v>71</v>
      </c>
      <c r="CJ13" s="20">
        <v>730.12165189999996</v>
      </c>
      <c r="CK13" s="19">
        <f t="shared" si="15"/>
        <v>6.5932111666968174</v>
      </c>
      <c r="CL13" s="20">
        <v>1215.8277880000001</v>
      </c>
      <c r="CM13" s="19">
        <f t="shared" si="16"/>
        <v>7.1031804307862849</v>
      </c>
      <c r="CN13" s="22"/>
      <c r="CO13" s="36">
        <v>43350</v>
      </c>
      <c r="CP13" s="36"/>
      <c r="CQ13" s="36"/>
      <c r="CR13" s="36"/>
      <c r="CT13" s="36">
        <v>44274</v>
      </c>
      <c r="CU13" s="36">
        <v>44257</v>
      </c>
      <c r="CV13" s="1">
        <f t="shared" si="17"/>
        <v>907</v>
      </c>
      <c r="CW13" s="1">
        <v>0</v>
      </c>
      <c r="CZ13" s="1">
        <v>0</v>
      </c>
      <c r="DA13" s="1">
        <v>907</v>
      </c>
      <c r="DB13" s="3">
        <v>0</v>
      </c>
      <c r="DC13"/>
    </row>
    <row r="14" spans="1:116" x14ac:dyDescent="0.25">
      <c r="A14" s="2">
        <v>2058</v>
      </c>
      <c r="B14" s="3">
        <v>61</v>
      </c>
      <c r="C14" s="3">
        <v>0</v>
      </c>
      <c r="D14" s="3">
        <v>0</v>
      </c>
      <c r="E14" s="3">
        <v>0</v>
      </c>
      <c r="F14" s="3">
        <v>1</v>
      </c>
      <c r="G14" s="3">
        <v>0</v>
      </c>
      <c r="H14" s="1">
        <v>1</v>
      </c>
      <c r="I14" s="3">
        <v>1</v>
      </c>
      <c r="J14" s="3">
        <v>1</v>
      </c>
      <c r="K14" s="3">
        <v>0</v>
      </c>
      <c r="L14" s="3">
        <v>1</v>
      </c>
      <c r="M14" s="3"/>
      <c r="N14" s="3">
        <v>1</v>
      </c>
      <c r="O14" s="3">
        <v>0</v>
      </c>
      <c r="P14" s="3">
        <v>1</v>
      </c>
      <c r="Q14" s="3">
        <v>1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1</v>
      </c>
      <c r="AA14" s="3">
        <v>1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34.5</v>
      </c>
      <c r="AI14" s="4">
        <v>2.15</v>
      </c>
      <c r="AJ14" s="3">
        <v>120</v>
      </c>
      <c r="AK14" s="3">
        <v>70</v>
      </c>
      <c r="AL14" s="5">
        <f t="shared" si="0"/>
        <v>86.666666666666671</v>
      </c>
      <c r="AM14" s="3">
        <v>94</v>
      </c>
      <c r="AN14" s="3">
        <v>1</v>
      </c>
      <c r="AO14" s="3">
        <v>10</v>
      </c>
      <c r="AP14" s="3">
        <v>27</v>
      </c>
      <c r="AQ14" s="3">
        <v>17</v>
      </c>
      <c r="AR14" s="3">
        <v>20</v>
      </c>
      <c r="AS14" s="1">
        <f t="shared" si="1"/>
        <v>10</v>
      </c>
      <c r="AT14" s="7">
        <f t="shared" si="2"/>
        <v>1</v>
      </c>
      <c r="AU14" s="3">
        <v>14</v>
      </c>
      <c r="AV14" s="4">
        <v>6.4929999999999994</v>
      </c>
      <c r="AW14" s="3">
        <v>3.02</v>
      </c>
      <c r="AX14" s="19">
        <f t="shared" si="3"/>
        <v>0.58033998521803398</v>
      </c>
      <c r="AY14" s="7">
        <f t="shared" si="4"/>
        <v>0.92407207762205457</v>
      </c>
      <c r="AZ14" s="7">
        <f t="shared" si="5"/>
        <v>158.94039735099338</v>
      </c>
      <c r="BA14" s="7">
        <f t="shared" si="6"/>
        <v>2030.9050772626933</v>
      </c>
      <c r="BB14" s="7">
        <f t="shared" si="7"/>
        <v>69.074468085106375</v>
      </c>
      <c r="BC14" s="7">
        <f t="shared" si="8"/>
        <v>32.127659574468083</v>
      </c>
      <c r="BD14" s="7">
        <f t="shared" si="9"/>
        <v>31.750695035460993</v>
      </c>
      <c r="BE14" s="7">
        <f t="shared" si="10"/>
        <v>4.3693617021276587</v>
      </c>
      <c r="BF14" s="19"/>
      <c r="BG14" s="19">
        <f t="shared" si="11"/>
        <v>0.28954258432157709</v>
      </c>
      <c r="BH14" s="19">
        <f t="shared" si="12"/>
        <v>0.39088248883412913</v>
      </c>
      <c r="BI14" s="19">
        <f t="shared" si="13"/>
        <v>6.9074468085106373</v>
      </c>
      <c r="BJ14" s="19">
        <f t="shared" si="14"/>
        <v>0.7142857142857143</v>
      </c>
      <c r="BK14" s="19"/>
      <c r="BL14" s="5">
        <v>0</v>
      </c>
      <c r="BM14" s="5"/>
      <c r="BN14" s="5"/>
      <c r="BO14" s="5"/>
      <c r="BP14" s="5"/>
      <c r="BQ14" s="3">
        <v>1</v>
      </c>
      <c r="BR14" s="3">
        <v>0</v>
      </c>
      <c r="BS14" s="3">
        <v>55</v>
      </c>
      <c r="BT14" s="3">
        <v>4.5999999999999996</v>
      </c>
      <c r="BU14" s="3">
        <v>2.6</v>
      </c>
      <c r="BV14" s="3">
        <v>0.93</v>
      </c>
      <c r="BW14" s="3">
        <v>5.3</v>
      </c>
      <c r="BX14" s="10"/>
      <c r="BY14" s="3">
        <v>1</v>
      </c>
      <c r="BZ14" s="3">
        <v>0</v>
      </c>
      <c r="CA14" s="3">
        <v>140</v>
      </c>
      <c r="CB14" s="3">
        <v>26</v>
      </c>
      <c r="CC14" s="4">
        <v>1</v>
      </c>
      <c r="CD14" s="28">
        <v>90</v>
      </c>
      <c r="CE14" s="8"/>
      <c r="CF14" s="8"/>
      <c r="CG14" s="3">
        <v>167</v>
      </c>
      <c r="CH14" s="3">
        <v>0</v>
      </c>
      <c r="CI14" s="3">
        <v>1</v>
      </c>
      <c r="CJ14" s="12">
        <v>730.28169014084506</v>
      </c>
      <c r="CK14" s="19">
        <f t="shared" si="15"/>
        <v>6.5934303366163576</v>
      </c>
      <c r="CL14" s="5">
        <v>239.46703333776145</v>
      </c>
      <c r="CM14" s="19">
        <f t="shared" si="16"/>
        <v>5.4784157595176</v>
      </c>
      <c r="CN14" s="10"/>
      <c r="CO14" s="36">
        <v>40549</v>
      </c>
      <c r="CP14" s="36"/>
      <c r="CQ14" s="36"/>
      <c r="CR14" s="36"/>
      <c r="CS14" s="22"/>
      <c r="CT14" s="36">
        <v>44274</v>
      </c>
      <c r="CU14" s="40">
        <v>44272</v>
      </c>
      <c r="CV14" s="3">
        <f t="shared" si="17"/>
        <v>3723</v>
      </c>
      <c r="CW14" s="3">
        <v>0</v>
      </c>
      <c r="CX14" s="3"/>
      <c r="CY14" s="3"/>
      <c r="CZ14" s="3">
        <v>0</v>
      </c>
      <c r="DA14" s="3">
        <v>3723</v>
      </c>
      <c r="DB14" s="3">
        <v>0</v>
      </c>
      <c r="DC14" s="3"/>
      <c r="DD14" s="10"/>
      <c r="DE14" s="10"/>
      <c r="DF14" s="10"/>
      <c r="DG14" s="10"/>
      <c r="DH14" s="10"/>
      <c r="DI14" s="10"/>
      <c r="DJ14" s="10"/>
      <c r="DK14" s="10"/>
      <c r="DL14" s="10"/>
    </row>
    <row r="15" spans="1:116" x14ac:dyDescent="0.25">
      <c r="A15" s="25">
        <v>1012</v>
      </c>
      <c r="B15" s="1">
        <v>59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23.7</v>
      </c>
      <c r="AI15" s="1">
        <v>1.69</v>
      </c>
      <c r="AJ15" s="1">
        <v>104</v>
      </c>
      <c r="AK15" s="1">
        <v>62</v>
      </c>
      <c r="AL15" s="5">
        <f t="shared" si="0"/>
        <v>76</v>
      </c>
      <c r="AM15" s="1">
        <v>66</v>
      </c>
      <c r="AN15" s="1">
        <v>3</v>
      </c>
      <c r="AO15" s="1">
        <v>8</v>
      </c>
      <c r="AP15" s="1">
        <v>43</v>
      </c>
      <c r="AQ15" s="1">
        <v>16</v>
      </c>
      <c r="AR15" s="1">
        <v>27</v>
      </c>
      <c r="AS15" s="1">
        <f t="shared" si="1"/>
        <v>27</v>
      </c>
      <c r="AT15" s="7">
        <f t="shared" si="2"/>
        <v>3.375</v>
      </c>
      <c r="AU15" s="1">
        <v>22</v>
      </c>
      <c r="AV15" s="19">
        <v>7.45</v>
      </c>
      <c r="AW15" s="1">
        <v>4.41</v>
      </c>
      <c r="AX15" s="19">
        <f t="shared" si="3"/>
        <v>0.74314855875831487</v>
      </c>
      <c r="AY15" s="7">
        <f t="shared" si="4"/>
        <v>0.67114093959731547</v>
      </c>
      <c r="AZ15" s="7">
        <f t="shared" si="5"/>
        <v>90.702947845804985</v>
      </c>
      <c r="BA15" s="7">
        <f t="shared" si="6"/>
        <v>1233.5600907029477</v>
      </c>
      <c r="BB15" s="7">
        <f t="shared" si="7"/>
        <v>112.87878787878789</v>
      </c>
      <c r="BC15" s="7">
        <f t="shared" si="8"/>
        <v>66.818181818181813</v>
      </c>
      <c r="BD15" s="7">
        <f t="shared" si="9"/>
        <v>49.071272727272721</v>
      </c>
      <c r="BE15" s="7">
        <f t="shared" si="10"/>
        <v>17.26581818181818</v>
      </c>
      <c r="BF15" s="19"/>
      <c r="BG15" s="19">
        <f t="shared" si="11"/>
        <v>0.23919463087248319</v>
      </c>
      <c r="BH15" s="19">
        <f t="shared" si="12"/>
        <v>0.3809395973154362</v>
      </c>
      <c r="BI15" s="19">
        <f t="shared" si="13"/>
        <v>4.1806958473625144</v>
      </c>
      <c r="BJ15" s="19">
        <f t="shared" si="14"/>
        <v>0.36363636363636365</v>
      </c>
      <c r="BK15" s="19"/>
      <c r="BL15" s="20">
        <v>1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>
        <v>3.7</v>
      </c>
      <c r="BU15" s="1">
        <v>2.5</v>
      </c>
      <c r="BV15" s="1">
        <v>0.46</v>
      </c>
      <c r="BW15" s="1">
        <v>3.5</v>
      </c>
      <c r="BX15" s="1">
        <v>68.5</v>
      </c>
      <c r="BY15" s="1">
        <v>1</v>
      </c>
      <c r="BZ15" s="1">
        <v>1</v>
      </c>
      <c r="CA15" s="1">
        <v>134</v>
      </c>
      <c r="CB15" s="1">
        <v>13</v>
      </c>
      <c r="CC15" s="19">
        <v>0.79</v>
      </c>
      <c r="CD15" s="27">
        <v>83</v>
      </c>
      <c r="CJ15" s="20">
        <v>771.32060049999995</v>
      </c>
      <c r="CK15" s="19">
        <f t="shared" si="15"/>
        <v>6.6481041113865986</v>
      </c>
      <c r="CL15" s="20">
        <v>1076.284185</v>
      </c>
      <c r="CM15" s="19">
        <f t="shared" si="16"/>
        <v>6.9812698183037067</v>
      </c>
      <c r="CN15" s="22"/>
      <c r="CO15" s="36">
        <v>43208</v>
      </c>
      <c r="CP15" s="36"/>
      <c r="CQ15" s="36"/>
      <c r="CR15" s="36"/>
      <c r="CT15" s="36">
        <v>44217</v>
      </c>
      <c r="CU15" s="36">
        <v>44208</v>
      </c>
      <c r="CV15" s="1">
        <f t="shared" si="17"/>
        <v>1000</v>
      </c>
      <c r="CW15" s="1">
        <v>0</v>
      </c>
      <c r="CZ15" s="1">
        <v>0</v>
      </c>
      <c r="DA15" s="1">
        <v>1000</v>
      </c>
      <c r="DB15" s="3">
        <v>0</v>
      </c>
      <c r="DC15"/>
    </row>
    <row r="16" spans="1:116" x14ac:dyDescent="0.25">
      <c r="A16" s="25">
        <v>1010</v>
      </c>
      <c r="B16" s="1">
        <v>70</v>
      </c>
      <c r="C16" s="1">
        <v>0</v>
      </c>
      <c r="D16" s="1">
        <v>0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2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1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  <c r="AH16" s="1">
        <v>26.31</v>
      </c>
      <c r="AI16" s="1">
        <v>2.15</v>
      </c>
      <c r="AJ16" s="1">
        <v>136</v>
      </c>
      <c r="AK16" s="1">
        <v>58</v>
      </c>
      <c r="AL16" s="5">
        <f t="shared" si="0"/>
        <v>84</v>
      </c>
      <c r="AM16" s="1">
        <v>48</v>
      </c>
      <c r="AN16" s="1">
        <v>3</v>
      </c>
      <c r="AO16" s="1">
        <v>11</v>
      </c>
      <c r="AP16" s="1">
        <v>47</v>
      </c>
      <c r="AQ16" s="1">
        <v>14</v>
      </c>
      <c r="AR16" s="1">
        <v>25</v>
      </c>
      <c r="AS16" s="1">
        <f t="shared" si="1"/>
        <v>33</v>
      </c>
      <c r="AT16" s="7">
        <f t="shared" si="2"/>
        <v>3</v>
      </c>
      <c r="AU16" s="1">
        <v>18</v>
      </c>
      <c r="AV16" s="19">
        <v>5.88</v>
      </c>
      <c r="AW16" s="1">
        <v>2.74</v>
      </c>
      <c r="AX16" s="19">
        <f t="shared" si="3"/>
        <v>0.5103325942350333</v>
      </c>
      <c r="AY16" s="7">
        <f t="shared" si="4"/>
        <v>1.1904761904761905</v>
      </c>
      <c r="AZ16" s="7">
        <f t="shared" si="5"/>
        <v>204.3795620437956</v>
      </c>
      <c r="BA16" s="7">
        <f t="shared" si="6"/>
        <v>2131.3868613138684</v>
      </c>
      <c r="BB16" s="7">
        <f t="shared" si="7"/>
        <v>122.5</v>
      </c>
      <c r="BC16" s="7">
        <f t="shared" si="8"/>
        <v>57.083333333333336</v>
      </c>
      <c r="BD16" s="7">
        <f t="shared" si="9"/>
        <v>51.238</v>
      </c>
      <c r="BE16" s="7">
        <f t="shared" si="10"/>
        <v>10.868666666666668</v>
      </c>
      <c r="BF16" s="19">
        <v>1.19</v>
      </c>
      <c r="BG16" s="19">
        <f t="shared" si="11"/>
        <v>0.20408163265306123</v>
      </c>
      <c r="BH16" s="19">
        <f t="shared" si="12"/>
        <v>0.3836734693877551</v>
      </c>
      <c r="BI16" s="19">
        <f t="shared" si="13"/>
        <v>3.7121212121212119</v>
      </c>
      <c r="BJ16" s="19">
        <f t="shared" si="14"/>
        <v>0.61111111111111116</v>
      </c>
      <c r="BK16" s="19"/>
      <c r="BL16" s="20">
        <v>1</v>
      </c>
      <c r="BM16" s="1">
        <v>19</v>
      </c>
      <c r="BO16" s="1">
        <v>3</v>
      </c>
      <c r="BP16" s="1">
        <v>0</v>
      </c>
      <c r="BQ16" s="1">
        <v>1</v>
      </c>
      <c r="BR16" s="1">
        <v>0</v>
      </c>
      <c r="BS16" s="1">
        <v>45</v>
      </c>
      <c r="BT16" s="1">
        <v>5.2</v>
      </c>
      <c r="BU16" s="1">
        <v>4.0999999999999996</v>
      </c>
      <c r="BV16" s="1">
        <v>0.32</v>
      </c>
      <c r="BW16" s="1">
        <v>5.3</v>
      </c>
      <c r="BX16" s="1">
        <v>70</v>
      </c>
      <c r="BY16" s="1">
        <v>1</v>
      </c>
      <c r="BZ16" s="1">
        <v>0</v>
      </c>
      <c r="CA16" s="1">
        <v>136</v>
      </c>
      <c r="CB16" s="1">
        <v>33</v>
      </c>
      <c r="CC16" s="19">
        <v>1</v>
      </c>
      <c r="CD16" s="27">
        <v>76</v>
      </c>
      <c r="CJ16" s="20">
        <v>775.30122070000004</v>
      </c>
      <c r="CK16" s="19">
        <f t="shared" si="15"/>
        <v>6.6532516257109693</v>
      </c>
      <c r="CL16" s="20">
        <v>156.2758365</v>
      </c>
      <c r="CM16" s="19">
        <f t="shared" si="16"/>
        <v>5.0516226285471113</v>
      </c>
      <c r="CN16" s="22"/>
      <c r="CO16" s="36">
        <v>43208</v>
      </c>
      <c r="CP16" s="36"/>
      <c r="CQ16" s="36"/>
      <c r="CR16" s="36"/>
      <c r="CT16" s="36">
        <v>44274</v>
      </c>
      <c r="CU16" s="36">
        <v>44272</v>
      </c>
      <c r="CV16" s="1">
        <f t="shared" si="17"/>
        <v>1064</v>
      </c>
      <c r="CW16" s="1">
        <v>0</v>
      </c>
      <c r="CZ16" s="1">
        <v>0</v>
      </c>
      <c r="DA16" s="1">
        <v>1064</v>
      </c>
      <c r="DB16" s="3">
        <v>0</v>
      </c>
      <c r="DC16"/>
    </row>
    <row r="17" spans="1:116" x14ac:dyDescent="0.25">
      <c r="A17" s="2">
        <v>2024</v>
      </c>
      <c r="B17" s="3">
        <v>55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1">
        <v>1</v>
      </c>
      <c r="I17" s="3">
        <v>0</v>
      </c>
      <c r="J17" s="3">
        <v>3</v>
      </c>
      <c r="K17" s="3">
        <v>0</v>
      </c>
      <c r="L17" s="3">
        <v>0</v>
      </c>
      <c r="M17" s="3"/>
      <c r="N17" s="3">
        <v>1</v>
      </c>
      <c r="O17" s="3">
        <v>0</v>
      </c>
      <c r="P17" s="3">
        <v>0</v>
      </c>
      <c r="Q17" s="3"/>
      <c r="R17" s="3">
        <v>1</v>
      </c>
      <c r="S17" s="3">
        <v>0</v>
      </c>
      <c r="T17" s="3">
        <v>1</v>
      </c>
      <c r="U17" s="3">
        <v>0</v>
      </c>
      <c r="V17" s="3">
        <v>0</v>
      </c>
      <c r="W17" s="3">
        <v>0</v>
      </c>
      <c r="X17" s="3">
        <v>0</v>
      </c>
      <c r="Y17" s="16">
        <v>0</v>
      </c>
      <c r="Z17" s="3">
        <v>0</v>
      </c>
      <c r="AA17" s="3">
        <v>1</v>
      </c>
      <c r="AB17" s="3">
        <v>1</v>
      </c>
      <c r="AC17" s="3">
        <v>1</v>
      </c>
      <c r="AD17" s="3">
        <v>0</v>
      </c>
      <c r="AE17" s="3">
        <v>1</v>
      </c>
      <c r="AF17" s="3">
        <v>0</v>
      </c>
      <c r="AG17" s="3">
        <v>0</v>
      </c>
      <c r="AH17" s="3">
        <v>31.6</v>
      </c>
      <c r="AI17" s="4">
        <v>2.0299999999999998</v>
      </c>
      <c r="AJ17" s="3">
        <v>108</v>
      </c>
      <c r="AK17" s="3">
        <v>64</v>
      </c>
      <c r="AL17" s="5">
        <f t="shared" si="0"/>
        <v>78.666666666666671</v>
      </c>
      <c r="AM17" s="3">
        <v>82</v>
      </c>
      <c r="AN17" s="3">
        <v>2</v>
      </c>
      <c r="AO17" s="3">
        <v>7</v>
      </c>
      <c r="AP17" s="3">
        <v>37</v>
      </c>
      <c r="AQ17" s="3">
        <v>20</v>
      </c>
      <c r="AR17" s="3">
        <v>25</v>
      </c>
      <c r="AS17" s="1">
        <f t="shared" si="1"/>
        <v>17</v>
      </c>
      <c r="AT17" s="7">
        <f t="shared" si="2"/>
        <v>2.4285714285714284</v>
      </c>
      <c r="AU17" s="3">
        <v>17</v>
      </c>
      <c r="AV17" s="4">
        <v>4.6689999999999996</v>
      </c>
      <c r="AW17" s="3">
        <v>2.2999999999999998</v>
      </c>
      <c r="AX17" s="19">
        <f t="shared" si="3"/>
        <v>0.40118255728011826</v>
      </c>
      <c r="AY17" s="7">
        <f t="shared" si="4"/>
        <v>1.7134289997858214</v>
      </c>
      <c r="AZ17" s="7">
        <f t="shared" si="5"/>
        <v>278.26086956521743</v>
      </c>
      <c r="BA17" s="7">
        <f t="shared" si="6"/>
        <v>2492.7536231884064</v>
      </c>
      <c r="BB17" s="7">
        <f t="shared" si="7"/>
        <v>56.939024390243901</v>
      </c>
      <c r="BC17" s="7">
        <f t="shared" si="8"/>
        <v>28.048780487804876</v>
      </c>
      <c r="BD17" s="7">
        <f t="shared" si="9"/>
        <v>23.523577235772358</v>
      </c>
      <c r="BE17" s="7">
        <f t="shared" si="10"/>
        <v>6.866341463414634</v>
      </c>
      <c r="BF17" s="19"/>
      <c r="BG17" s="19">
        <f t="shared" si="11"/>
        <v>0.43906618119511676</v>
      </c>
      <c r="BH17" s="19">
        <f t="shared" si="12"/>
        <v>0.64981794816877281</v>
      </c>
      <c r="BI17" s="19">
        <f t="shared" si="13"/>
        <v>3.3493543758966999</v>
      </c>
      <c r="BJ17" s="19">
        <f t="shared" si="14"/>
        <v>0.41176470588235292</v>
      </c>
      <c r="BK17" s="19"/>
      <c r="BL17" s="5">
        <v>0</v>
      </c>
      <c r="BM17" s="5"/>
      <c r="BN17" s="5"/>
      <c r="BO17" s="5"/>
      <c r="BP17" s="5"/>
      <c r="BQ17" s="3">
        <v>1</v>
      </c>
      <c r="BR17" s="9">
        <v>0</v>
      </c>
      <c r="BS17" s="3">
        <v>20</v>
      </c>
      <c r="BT17" s="3">
        <v>8.8000000000000007</v>
      </c>
      <c r="BU17" s="3">
        <v>3.9</v>
      </c>
      <c r="BV17" s="3">
        <v>0.99</v>
      </c>
      <c r="BW17" s="16">
        <v>5.9</v>
      </c>
      <c r="BX17" s="10"/>
      <c r="BY17" s="16">
        <v>1</v>
      </c>
      <c r="BZ17" s="3">
        <v>0</v>
      </c>
      <c r="CA17" s="3">
        <v>138</v>
      </c>
      <c r="CB17" s="3">
        <v>64</v>
      </c>
      <c r="CC17" s="4">
        <v>2</v>
      </c>
      <c r="CD17" s="28">
        <v>35</v>
      </c>
      <c r="CE17" s="8"/>
      <c r="CF17" s="8"/>
      <c r="CG17" s="3">
        <v>2618</v>
      </c>
      <c r="CH17" s="3">
        <v>1</v>
      </c>
      <c r="CI17" s="3">
        <v>3</v>
      </c>
      <c r="CJ17" s="12">
        <v>778.84615384615381</v>
      </c>
      <c r="CK17" s="19">
        <f t="shared" si="15"/>
        <v>6.6578135345132035</v>
      </c>
      <c r="CL17" s="5">
        <v>325.40634333387641</v>
      </c>
      <c r="CM17" s="19">
        <f t="shared" si="16"/>
        <v>5.7850746885527577</v>
      </c>
      <c r="CN17" s="10"/>
      <c r="CO17" s="36">
        <v>40312</v>
      </c>
      <c r="CP17" s="36"/>
      <c r="CQ17" s="36"/>
      <c r="CR17" s="36"/>
      <c r="CT17" s="36">
        <v>44272</v>
      </c>
      <c r="CU17" s="36">
        <v>40728</v>
      </c>
      <c r="CV17" s="1">
        <f t="shared" si="17"/>
        <v>416</v>
      </c>
      <c r="CW17" s="3">
        <v>1</v>
      </c>
      <c r="CX17" s="40">
        <v>40728</v>
      </c>
      <c r="CY17" s="20">
        <f>(CX17-CO17)</f>
        <v>416</v>
      </c>
      <c r="CZ17" s="20">
        <v>1</v>
      </c>
      <c r="DA17" s="20">
        <v>416</v>
      </c>
      <c r="DB17" s="3">
        <v>0</v>
      </c>
      <c r="DC17" s="3" t="s">
        <v>144</v>
      </c>
      <c r="DD17" s="10"/>
      <c r="DE17" s="10"/>
      <c r="DF17" s="10"/>
      <c r="DG17" s="10"/>
      <c r="DH17" s="10"/>
      <c r="DI17" s="10"/>
      <c r="DJ17" s="10"/>
      <c r="DK17" s="10"/>
      <c r="DL17" s="10"/>
    </row>
    <row r="18" spans="1:116" x14ac:dyDescent="0.25">
      <c r="A18" s="2">
        <v>2030</v>
      </c>
      <c r="B18" s="3">
        <v>69</v>
      </c>
      <c r="C18" s="3">
        <v>0</v>
      </c>
      <c r="D18" s="3">
        <v>1</v>
      </c>
      <c r="E18" s="3">
        <v>1</v>
      </c>
      <c r="F18" s="3">
        <v>1</v>
      </c>
      <c r="G18" s="3">
        <v>1</v>
      </c>
      <c r="H18" s="1">
        <v>0</v>
      </c>
      <c r="I18" s="3">
        <v>1</v>
      </c>
      <c r="J18" s="3">
        <v>2</v>
      </c>
      <c r="K18" s="3">
        <v>1</v>
      </c>
      <c r="L18" s="3">
        <v>0</v>
      </c>
      <c r="M18" s="3"/>
      <c r="N18" s="3">
        <v>0</v>
      </c>
      <c r="O18" s="3">
        <v>1</v>
      </c>
      <c r="P18" s="3">
        <v>1</v>
      </c>
      <c r="Q18" s="3">
        <v>0</v>
      </c>
      <c r="R18" s="3">
        <v>0</v>
      </c>
      <c r="S18" s="3">
        <v>1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37</v>
      </c>
      <c r="AI18" s="4">
        <v>2.17</v>
      </c>
      <c r="AJ18" s="3">
        <v>148</v>
      </c>
      <c r="AK18" s="3">
        <v>59</v>
      </c>
      <c r="AL18" s="5">
        <f t="shared" si="0"/>
        <v>88.666666666666671</v>
      </c>
      <c r="AM18" s="3">
        <v>72</v>
      </c>
      <c r="AN18" s="3">
        <v>1</v>
      </c>
      <c r="AO18" s="3">
        <v>8</v>
      </c>
      <c r="AP18" s="3">
        <v>35</v>
      </c>
      <c r="AQ18" s="3">
        <v>16</v>
      </c>
      <c r="AR18" s="3">
        <v>22</v>
      </c>
      <c r="AS18" s="1">
        <f t="shared" si="1"/>
        <v>19</v>
      </c>
      <c r="AT18" s="7">
        <f t="shared" si="2"/>
        <v>2.375</v>
      </c>
      <c r="AU18" s="3">
        <v>16</v>
      </c>
      <c r="AV18" s="4">
        <v>5.0994999999999999</v>
      </c>
      <c r="AW18" s="3">
        <v>2.35</v>
      </c>
      <c r="AX18" s="19">
        <f t="shared" si="3"/>
        <v>0.46201034737620106</v>
      </c>
      <c r="AY18" s="7">
        <f t="shared" si="4"/>
        <v>1.1765859397980194</v>
      </c>
      <c r="AZ18" s="7">
        <f t="shared" si="5"/>
        <v>204.25531914893617</v>
      </c>
      <c r="BA18" s="7">
        <f t="shared" si="6"/>
        <v>2746.0992907801419</v>
      </c>
      <c r="BB18" s="7">
        <f t="shared" si="7"/>
        <v>70.826388888888886</v>
      </c>
      <c r="BC18" s="7">
        <f t="shared" si="8"/>
        <v>32.638888888888886</v>
      </c>
      <c r="BD18" s="7">
        <f t="shared" si="9"/>
        <v>32.255925925925922</v>
      </c>
      <c r="BE18" s="7">
        <f t="shared" si="10"/>
        <v>6.2144444444444433</v>
      </c>
      <c r="BF18" s="19">
        <v>2.81</v>
      </c>
      <c r="BG18" s="19">
        <f t="shared" si="11"/>
        <v>0.31061868810667714</v>
      </c>
      <c r="BH18" s="19">
        <f t="shared" si="12"/>
        <v>0.4941660947151682</v>
      </c>
      <c r="BI18" s="19">
        <f t="shared" si="13"/>
        <v>3.7277046783625729</v>
      </c>
      <c r="BJ18" s="19">
        <f t="shared" si="14"/>
        <v>0.5</v>
      </c>
      <c r="BK18" s="19"/>
      <c r="BL18" s="5">
        <v>1</v>
      </c>
      <c r="BM18" s="5">
        <v>18</v>
      </c>
      <c r="BN18" s="5"/>
      <c r="BO18" s="5">
        <v>0</v>
      </c>
      <c r="BP18" s="5">
        <v>0</v>
      </c>
      <c r="BQ18" s="3">
        <v>1</v>
      </c>
      <c r="BR18" s="9">
        <v>0</v>
      </c>
      <c r="BS18" s="3">
        <v>42.5</v>
      </c>
      <c r="BT18" s="3">
        <v>5.6</v>
      </c>
      <c r="BU18" s="3">
        <v>4.4000000000000004</v>
      </c>
      <c r="BV18" s="3">
        <v>0.8</v>
      </c>
      <c r="BW18" s="3">
        <v>3.8</v>
      </c>
      <c r="BX18" s="10"/>
      <c r="BY18" s="3">
        <v>0</v>
      </c>
      <c r="BZ18" s="3">
        <v>1</v>
      </c>
      <c r="CA18" s="3">
        <v>140</v>
      </c>
      <c r="CB18" s="3">
        <v>18</v>
      </c>
      <c r="CC18" s="4">
        <v>1.1000000000000001</v>
      </c>
      <c r="CD18" s="28">
        <v>49</v>
      </c>
      <c r="CE18" s="8"/>
      <c r="CF18" s="8"/>
      <c r="CG18" s="3">
        <v>1076</v>
      </c>
      <c r="CH18" s="3">
        <v>1</v>
      </c>
      <c r="CI18" s="3">
        <v>2</v>
      </c>
      <c r="CJ18" s="12">
        <v>810.04016064257019</v>
      </c>
      <c r="CK18" s="19">
        <f t="shared" si="15"/>
        <v>6.697083827477595</v>
      </c>
      <c r="CL18" s="5">
        <v>1154.7867954838453</v>
      </c>
      <c r="CM18" s="19">
        <f t="shared" si="16"/>
        <v>7.0516710132618936</v>
      </c>
      <c r="CN18" s="10"/>
      <c r="CO18" s="41">
        <v>40373</v>
      </c>
      <c r="CP18" s="41"/>
      <c r="CQ18" s="41"/>
      <c r="CR18" s="41"/>
      <c r="CT18" s="36">
        <v>44272</v>
      </c>
      <c r="CU18" s="36">
        <v>44271</v>
      </c>
      <c r="CV18" s="1">
        <f t="shared" si="17"/>
        <v>3898</v>
      </c>
      <c r="CW18" s="3">
        <v>0</v>
      </c>
      <c r="CX18" s="3"/>
      <c r="CY18" s="3"/>
      <c r="CZ18" s="3">
        <v>0</v>
      </c>
      <c r="DA18" s="3">
        <v>3898</v>
      </c>
      <c r="DB18" s="3">
        <v>0</v>
      </c>
      <c r="DC18" s="3"/>
      <c r="DD18" s="10"/>
      <c r="DE18" s="10"/>
      <c r="DF18" s="10"/>
      <c r="DG18" s="10"/>
      <c r="DH18" s="10"/>
      <c r="DI18" s="10"/>
      <c r="DJ18" s="10"/>
      <c r="DK18" s="10"/>
      <c r="DL18" s="10"/>
    </row>
    <row r="19" spans="1:116" x14ac:dyDescent="0.25">
      <c r="A19" s="25">
        <v>1172</v>
      </c>
      <c r="B19" s="1">
        <v>68</v>
      </c>
      <c r="C19" s="1">
        <v>0</v>
      </c>
      <c r="D19" s="1">
        <v>1</v>
      </c>
      <c r="E19" s="1">
        <v>0</v>
      </c>
      <c r="F19" s="1">
        <v>2</v>
      </c>
      <c r="H19" s="1">
        <v>1</v>
      </c>
      <c r="J19" s="1">
        <v>2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1</v>
      </c>
      <c r="AG19" s="1">
        <v>0</v>
      </c>
      <c r="AH19" s="1">
        <v>20.7</v>
      </c>
      <c r="AI19" s="1">
        <v>1.42</v>
      </c>
      <c r="AJ19" s="1">
        <v>132</v>
      </c>
      <c r="AK19" s="1">
        <v>65</v>
      </c>
      <c r="AL19" s="5">
        <f t="shared" si="0"/>
        <v>87.333333333333329</v>
      </c>
      <c r="AM19" s="1">
        <v>53</v>
      </c>
      <c r="AN19" s="1">
        <v>1</v>
      </c>
      <c r="AO19" s="1">
        <v>2</v>
      </c>
      <c r="AP19" s="1">
        <v>28</v>
      </c>
      <c r="AQ19" s="1">
        <v>6</v>
      </c>
      <c r="AR19" s="1">
        <v>14</v>
      </c>
      <c r="AS19" s="1">
        <f t="shared" si="1"/>
        <v>22</v>
      </c>
      <c r="AT19" s="7">
        <f t="shared" si="2"/>
        <v>11</v>
      </c>
      <c r="AU19" s="1">
        <v>7</v>
      </c>
      <c r="AV19" s="19">
        <v>4.4000000000000004</v>
      </c>
      <c r="AW19" s="1">
        <v>3.09</v>
      </c>
      <c r="AX19" s="19">
        <f t="shared" si="3"/>
        <v>0.59835920177383584</v>
      </c>
      <c r="AY19" s="7">
        <f t="shared" si="4"/>
        <v>1.5909090909090908</v>
      </c>
      <c r="AZ19" s="7">
        <f t="shared" si="5"/>
        <v>181.22977346278319</v>
      </c>
      <c r="BA19" s="7">
        <f t="shared" si="6"/>
        <v>2209.277238403452</v>
      </c>
      <c r="BB19" s="7">
        <f t="shared" si="7"/>
        <v>83.018867924528308</v>
      </c>
      <c r="BC19" s="7">
        <f t="shared" si="8"/>
        <v>58.301886792452834</v>
      </c>
      <c r="BD19" s="7">
        <f t="shared" si="9"/>
        <v>63.696754716981133</v>
      </c>
      <c r="BE19" s="7">
        <f t="shared" si="10"/>
        <v>9.5148679245283034</v>
      </c>
      <c r="BF19" s="19">
        <v>1.3731818181818181</v>
      </c>
      <c r="BG19" s="19">
        <f t="shared" si="11"/>
        <v>0.16863636363636361</v>
      </c>
      <c r="BH19" s="19">
        <f t="shared" si="12"/>
        <v>0.33727272727272722</v>
      </c>
      <c r="BI19" s="19">
        <f t="shared" si="13"/>
        <v>3.7735849056603779</v>
      </c>
      <c r="BJ19" s="19">
        <f t="shared" si="14"/>
        <v>0.2857142857142857</v>
      </c>
      <c r="BK19" s="19"/>
      <c r="BL19" s="20">
        <v>1</v>
      </c>
      <c r="BM19" s="1">
        <v>12</v>
      </c>
      <c r="BO19" s="1">
        <v>0</v>
      </c>
      <c r="BP19" s="1">
        <v>0</v>
      </c>
      <c r="BQ19" s="1">
        <v>1</v>
      </c>
      <c r="BR19" s="1">
        <v>0</v>
      </c>
      <c r="BS19" s="1">
        <v>70</v>
      </c>
      <c r="BT19" s="1">
        <v>4.3</v>
      </c>
      <c r="BU19" s="1">
        <v>2.5</v>
      </c>
      <c r="BV19" s="1">
        <v>0.32</v>
      </c>
      <c r="BZ19" s="1">
        <v>0</v>
      </c>
      <c r="CA19" s="25">
        <v>141</v>
      </c>
      <c r="CB19" s="25">
        <v>27</v>
      </c>
      <c r="CC19" s="44">
        <v>0.88</v>
      </c>
      <c r="CD19" s="27">
        <v>68</v>
      </c>
      <c r="CJ19" s="20">
        <v>824.77165930000001</v>
      </c>
      <c r="CK19" s="19">
        <f t="shared" si="15"/>
        <v>6.7151065714189064</v>
      </c>
      <c r="CL19" s="20">
        <v>4584.0394109999997</v>
      </c>
      <c r="CM19" s="19">
        <f t="shared" si="16"/>
        <v>8.4303358558707053</v>
      </c>
      <c r="CN19" s="20"/>
      <c r="CO19" s="36">
        <v>43693</v>
      </c>
      <c r="CP19" s="36"/>
      <c r="CQ19" s="36"/>
      <c r="CR19" s="36"/>
      <c r="CT19" s="36">
        <v>44274</v>
      </c>
      <c r="CU19" s="36">
        <v>44273</v>
      </c>
      <c r="CV19" s="1">
        <f t="shared" si="17"/>
        <v>580</v>
      </c>
      <c r="CW19" s="1">
        <v>0</v>
      </c>
      <c r="CZ19" s="1">
        <v>0</v>
      </c>
      <c r="DA19" s="1">
        <v>580</v>
      </c>
      <c r="DB19" s="3">
        <v>0</v>
      </c>
      <c r="DD19" s="1"/>
      <c r="DE19" s="1"/>
      <c r="DF19" s="1"/>
      <c r="DG19" s="1"/>
      <c r="DH19" s="1"/>
      <c r="DI19" s="1"/>
      <c r="DJ19" s="1"/>
      <c r="DK19" s="1"/>
      <c r="DL19" s="1"/>
    </row>
    <row r="20" spans="1:116" x14ac:dyDescent="0.25">
      <c r="A20" s="2">
        <v>2056</v>
      </c>
      <c r="B20" s="3">
        <v>49</v>
      </c>
      <c r="C20" s="3">
        <v>0</v>
      </c>
      <c r="D20" s="3">
        <v>0</v>
      </c>
      <c r="E20" s="3">
        <v>0</v>
      </c>
      <c r="F20" s="3">
        <v>2</v>
      </c>
      <c r="G20" s="3">
        <v>1</v>
      </c>
      <c r="H20" s="1">
        <v>0</v>
      </c>
      <c r="I20" s="3">
        <v>1</v>
      </c>
      <c r="J20" s="3">
        <v>1</v>
      </c>
      <c r="K20" s="3">
        <v>0</v>
      </c>
      <c r="L20" s="3">
        <v>0</v>
      </c>
      <c r="M20" s="3"/>
      <c r="N20" s="3">
        <v>0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23</v>
      </c>
      <c r="AI20" s="4">
        <v>1.7</v>
      </c>
      <c r="AJ20" s="3">
        <v>118</v>
      </c>
      <c r="AK20" s="3">
        <v>78</v>
      </c>
      <c r="AL20" s="5">
        <f t="shared" si="0"/>
        <v>91.333333333333329</v>
      </c>
      <c r="AM20" s="3">
        <v>88</v>
      </c>
      <c r="AN20" s="3">
        <v>1</v>
      </c>
      <c r="AO20" s="3">
        <v>4</v>
      </c>
      <c r="AP20" s="3">
        <v>18</v>
      </c>
      <c r="AQ20" s="3">
        <v>8</v>
      </c>
      <c r="AR20" s="3">
        <v>11</v>
      </c>
      <c r="AS20" s="1">
        <f t="shared" si="1"/>
        <v>10</v>
      </c>
      <c r="AT20" s="7">
        <f t="shared" si="2"/>
        <v>2.5</v>
      </c>
      <c r="AU20" s="3">
        <v>6</v>
      </c>
      <c r="AV20" s="4">
        <v>3.8080000000000003</v>
      </c>
      <c r="AW20" s="3">
        <v>2.2400000000000002</v>
      </c>
      <c r="AX20" s="19">
        <f t="shared" si="3"/>
        <v>0.45362897265336294</v>
      </c>
      <c r="AY20" s="7">
        <f t="shared" si="4"/>
        <v>1.3130252100840336</v>
      </c>
      <c r="AZ20" s="7">
        <f t="shared" si="5"/>
        <v>178.57142857142856</v>
      </c>
      <c r="BA20" s="7">
        <f t="shared" si="6"/>
        <v>3119.0476190476184</v>
      </c>
      <c r="BB20" s="7">
        <f t="shared" si="7"/>
        <v>43.272727272727273</v>
      </c>
      <c r="BC20" s="7">
        <f t="shared" si="8"/>
        <v>25.454545454545453</v>
      </c>
      <c r="BD20" s="7">
        <f t="shared" si="9"/>
        <v>29.540848484848482</v>
      </c>
      <c r="BE20" s="7">
        <f t="shared" si="10"/>
        <v>2.4232727272727272</v>
      </c>
      <c r="BF20" s="19"/>
      <c r="BG20" s="19">
        <f t="shared" si="11"/>
        <v>0.25420168067226889</v>
      </c>
      <c r="BH20" s="19">
        <f t="shared" si="12"/>
        <v>0.41596638655462187</v>
      </c>
      <c r="BI20" s="19">
        <f t="shared" si="13"/>
        <v>4.3272727272727272</v>
      </c>
      <c r="BJ20" s="19">
        <f t="shared" si="14"/>
        <v>0.66666666666666663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55</v>
      </c>
      <c r="BT20" s="3"/>
      <c r="BU20" s="3"/>
      <c r="BV20" s="3"/>
      <c r="BW20" s="3"/>
      <c r="BX20" s="10"/>
      <c r="BY20" s="3">
        <v>1</v>
      </c>
      <c r="BZ20" s="3">
        <v>0</v>
      </c>
      <c r="CA20" s="3">
        <v>141</v>
      </c>
      <c r="CB20" s="3">
        <v>25</v>
      </c>
      <c r="CC20" s="4">
        <v>1.1000000000000001</v>
      </c>
      <c r="CD20" s="28">
        <v>77</v>
      </c>
      <c r="CE20" s="8"/>
      <c r="CF20" s="8"/>
      <c r="CG20" s="3">
        <v>366</v>
      </c>
      <c r="CH20" s="3">
        <v>0</v>
      </c>
      <c r="CI20" s="3">
        <v>1</v>
      </c>
      <c r="CJ20" s="12">
        <v>828.9473684210526</v>
      </c>
      <c r="CK20" s="19">
        <f t="shared" si="15"/>
        <v>6.7201566650873383</v>
      </c>
      <c r="CL20" s="5">
        <v>744.87765334955429</v>
      </c>
      <c r="CM20" s="19">
        <f t="shared" si="16"/>
        <v>6.6132199812014987</v>
      </c>
      <c r="CN20" s="10"/>
      <c r="CO20" s="36">
        <v>40521</v>
      </c>
      <c r="CP20" s="36"/>
      <c r="CQ20" s="36"/>
      <c r="CR20" s="36"/>
      <c r="CS20" s="22"/>
      <c r="CT20" s="36">
        <v>44274</v>
      </c>
      <c r="CU20" s="40">
        <v>43879</v>
      </c>
      <c r="CV20" s="3">
        <f t="shared" si="17"/>
        <v>3358</v>
      </c>
      <c r="CW20" s="3">
        <v>0</v>
      </c>
      <c r="CX20" s="3"/>
      <c r="CY20" s="3"/>
      <c r="CZ20" s="3">
        <v>0</v>
      </c>
      <c r="DA20" s="3">
        <v>3358</v>
      </c>
      <c r="DB20" s="3">
        <v>0</v>
      </c>
      <c r="DC20" s="3"/>
      <c r="DD20" s="10"/>
      <c r="DE20" s="10"/>
      <c r="DF20" s="10"/>
      <c r="DG20" s="10"/>
      <c r="DH20" s="10"/>
      <c r="DI20" s="10"/>
      <c r="DJ20" s="10"/>
      <c r="DK20" s="10"/>
      <c r="DL20" s="10"/>
    </row>
    <row r="21" spans="1:116" x14ac:dyDescent="0.25">
      <c r="A21" s="25">
        <v>1028</v>
      </c>
      <c r="B21" s="1">
        <v>55</v>
      </c>
      <c r="C21" s="1">
        <v>0</v>
      </c>
      <c r="D21" s="1">
        <v>1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2</v>
      </c>
      <c r="K21" s="1">
        <v>0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1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26.1</v>
      </c>
      <c r="AI21" s="1">
        <v>1.66</v>
      </c>
      <c r="AJ21" s="1">
        <v>150</v>
      </c>
      <c r="AK21" s="1">
        <v>65</v>
      </c>
      <c r="AL21" s="5">
        <f t="shared" si="0"/>
        <v>93.333333333333329</v>
      </c>
      <c r="AM21" s="1">
        <v>79</v>
      </c>
      <c r="AN21" s="1">
        <v>1</v>
      </c>
      <c r="AO21" s="1">
        <v>2</v>
      </c>
      <c r="AP21" s="1">
        <v>72</v>
      </c>
      <c r="AQ21" s="1">
        <v>21</v>
      </c>
      <c r="AR21" s="1">
        <v>44</v>
      </c>
      <c r="AS21" s="1">
        <f t="shared" si="1"/>
        <v>51</v>
      </c>
      <c r="AT21" s="7">
        <f t="shared" si="2"/>
        <v>25.5</v>
      </c>
      <c r="AU21" s="1">
        <v>17</v>
      </c>
      <c r="AV21" s="19">
        <v>5.67</v>
      </c>
      <c r="AW21" s="1">
        <v>3.41</v>
      </c>
      <c r="AX21" s="19">
        <f t="shared" si="3"/>
        <v>0.7056910569105691</v>
      </c>
      <c r="AY21" s="7">
        <f t="shared" si="4"/>
        <v>4.7619047619047619</v>
      </c>
      <c r="AZ21" s="7">
        <f t="shared" si="5"/>
        <v>633.43108504398822</v>
      </c>
      <c r="BA21" s="7">
        <f t="shared" si="6"/>
        <v>2142.717497556207</v>
      </c>
      <c r="BB21" s="7">
        <f t="shared" si="7"/>
        <v>71.77215189873418</v>
      </c>
      <c r="BC21" s="7">
        <f t="shared" si="8"/>
        <v>43.164556962025316</v>
      </c>
      <c r="BD21" s="7">
        <f t="shared" si="9"/>
        <v>44.810565400843878</v>
      </c>
      <c r="BE21" s="7">
        <f t="shared" si="10"/>
        <v>24.655594936708859</v>
      </c>
      <c r="BF21" s="19">
        <v>2.2200000000000002</v>
      </c>
      <c r="BG21" s="19">
        <f t="shared" si="11"/>
        <v>0.61305114638447966</v>
      </c>
      <c r="BH21" s="19">
        <f t="shared" si="12"/>
        <v>1.0031746031746032</v>
      </c>
      <c r="BI21" s="19">
        <f t="shared" si="13"/>
        <v>1.4072970960536113</v>
      </c>
      <c r="BJ21" s="19">
        <f t="shared" si="14"/>
        <v>0.11764705882352941</v>
      </c>
      <c r="BK21" s="19"/>
      <c r="BL21" s="20">
        <v>1</v>
      </c>
      <c r="BM21" s="1">
        <v>9</v>
      </c>
      <c r="BO21" s="1">
        <v>1</v>
      </c>
      <c r="BP21" s="1">
        <v>0</v>
      </c>
      <c r="BQ21" s="1">
        <v>1</v>
      </c>
      <c r="BR21" s="1">
        <v>0</v>
      </c>
      <c r="BS21" s="1">
        <v>56</v>
      </c>
      <c r="BT21" s="1">
        <v>3.71</v>
      </c>
      <c r="BU21" s="1">
        <v>3</v>
      </c>
      <c r="BV21" s="1">
        <v>0.57999999999999996</v>
      </c>
      <c r="BX21" s="1">
        <v>15.9</v>
      </c>
      <c r="BY21" s="1">
        <v>0</v>
      </c>
      <c r="CA21" s="25">
        <v>144</v>
      </c>
      <c r="CB21" s="25">
        <v>25</v>
      </c>
      <c r="CC21" s="44">
        <v>1.1200000000000001</v>
      </c>
      <c r="CD21" s="27">
        <v>55</v>
      </c>
      <c r="CJ21" s="20">
        <v>869.66</v>
      </c>
      <c r="CK21" s="19">
        <f t="shared" si="15"/>
        <v>6.7681023306669097</v>
      </c>
      <c r="CL21" s="20">
        <v>1325.69</v>
      </c>
      <c r="CM21" s="19">
        <f t="shared" si="16"/>
        <v>7.1896883575916215</v>
      </c>
      <c r="CN21" s="22"/>
      <c r="CO21" s="36">
        <v>43231</v>
      </c>
      <c r="CP21" s="36"/>
      <c r="CQ21" s="36"/>
      <c r="CR21" s="36"/>
      <c r="CT21" s="36">
        <v>44274</v>
      </c>
      <c r="CU21" s="36">
        <v>44255</v>
      </c>
      <c r="CV21" s="1">
        <f t="shared" si="17"/>
        <v>1024</v>
      </c>
      <c r="CW21" s="1">
        <v>0</v>
      </c>
      <c r="CX21" s="36"/>
      <c r="CY21" s="20"/>
      <c r="CZ21" s="20">
        <v>0</v>
      </c>
      <c r="DA21" s="20">
        <v>1024</v>
      </c>
      <c r="DB21" s="3">
        <v>0</v>
      </c>
      <c r="DC21" s="20"/>
    </row>
    <row r="22" spans="1:116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19">
        <f t="shared" si="15"/>
        <v>6.7691691156959903</v>
      </c>
      <c r="CL22" s="5">
        <v>1616.9280484032786</v>
      </c>
      <c r="CM22" s="19">
        <f t="shared" si="16"/>
        <v>7.3882833616194183</v>
      </c>
      <c r="CN22" s="10"/>
      <c r="CO22" s="41">
        <v>40410</v>
      </c>
      <c r="CP22" s="41"/>
      <c r="CQ22" s="41"/>
      <c r="CR22" s="41"/>
      <c r="CT22" s="36">
        <v>44272</v>
      </c>
      <c r="CU22" s="36">
        <v>40607</v>
      </c>
      <c r="CV22" s="1">
        <f t="shared" si="17"/>
        <v>197</v>
      </c>
      <c r="CW22" s="3">
        <v>1</v>
      </c>
      <c r="CX22" s="40">
        <v>40607</v>
      </c>
      <c r="CY22" s="3">
        <f>(CX22-CO22)</f>
        <v>197</v>
      </c>
      <c r="CZ22" s="3">
        <v>1</v>
      </c>
      <c r="DA22" s="3">
        <v>197</v>
      </c>
      <c r="DB22" s="3">
        <v>0</v>
      </c>
      <c r="DC22" s="3" t="s">
        <v>141</v>
      </c>
      <c r="DD22" s="10"/>
      <c r="DE22" s="10"/>
      <c r="DF22" s="10"/>
      <c r="DG22" s="10"/>
      <c r="DH22" s="10"/>
      <c r="DI22" s="10"/>
      <c r="DJ22" s="10"/>
      <c r="DK22" s="10"/>
      <c r="DL22" s="10"/>
    </row>
    <row r="23" spans="1:116" x14ac:dyDescent="0.25">
      <c r="A23" s="2">
        <v>2062</v>
      </c>
      <c r="B23" s="9">
        <v>64</v>
      </c>
      <c r="C23" s="9">
        <v>1</v>
      </c>
      <c r="D23" s="9">
        <v>0</v>
      </c>
      <c r="E23" s="9">
        <v>1</v>
      </c>
      <c r="F23" s="9">
        <v>1</v>
      </c>
      <c r="G23" s="9">
        <v>0</v>
      </c>
      <c r="H23" s="1">
        <v>1</v>
      </c>
      <c r="I23" s="9">
        <v>0</v>
      </c>
      <c r="J23" s="9">
        <v>4</v>
      </c>
      <c r="K23" s="9">
        <v>1</v>
      </c>
      <c r="L23" s="9">
        <v>1</v>
      </c>
      <c r="M23" s="9"/>
      <c r="N23" s="9">
        <v>1</v>
      </c>
      <c r="O23" s="9">
        <v>0</v>
      </c>
      <c r="P23" s="9">
        <v>0</v>
      </c>
      <c r="Q23" s="9"/>
      <c r="R23" s="9">
        <v>1</v>
      </c>
      <c r="S23" s="9">
        <v>1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1</v>
      </c>
      <c r="AF23" s="9">
        <v>0</v>
      </c>
      <c r="AG23" s="9">
        <v>0</v>
      </c>
      <c r="AH23" s="9">
        <v>24</v>
      </c>
      <c r="AI23" s="11">
        <v>2.02</v>
      </c>
      <c r="AJ23" s="9">
        <v>110</v>
      </c>
      <c r="AK23" s="9">
        <v>79</v>
      </c>
      <c r="AL23" s="5">
        <f t="shared" si="0"/>
        <v>89.333333333333329</v>
      </c>
      <c r="AM23" s="9">
        <v>73</v>
      </c>
      <c r="AN23" s="9">
        <v>1</v>
      </c>
      <c r="AO23" s="9">
        <v>3</v>
      </c>
      <c r="AP23" s="9">
        <v>25</v>
      </c>
      <c r="AQ23" s="9">
        <v>14</v>
      </c>
      <c r="AR23" s="9">
        <v>18</v>
      </c>
      <c r="AS23" s="1">
        <f t="shared" si="1"/>
        <v>11</v>
      </c>
      <c r="AT23" s="7">
        <f t="shared" si="2"/>
        <v>3.6666666666666665</v>
      </c>
      <c r="AU23" s="9">
        <v>14</v>
      </c>
      <c r="AV23" s="4">
        <v>4.7671999999999999</v>
      </c>
      <c r="AW23" s="9">
        <v>2.36</v>
      </c>
      <c r="AX23" s="19">
        <f t="shared" si="3"/>
        <v>0.46746489283074644</v>
      </c>
      <c r="AY23" s="7">
        <f t="shared" si="4"/>
        <v>0.83906695754321192</v>
      </c>
      <c r="AZ23" s="7">
        <f t="shared" si="5"/>
        <v>135.59322033898306</v>
      </c>
      <c r="BA23" s="7">
        <f t="shared" si="6"/>
        <v>2926.5536723163841</v>
      </c>
      <c r="BB23" s="7">
        <f t="shared" si="7"/>
        <v>65.30410958904109</v>
      </c>
      <c r="BC23" s="7">
        <f t="shared" si="8"/>
        <v>32.328767123287669</v>
      </c>
      <c r="BD23" s="7">
        <f t="shared" si="9"/>
        <v>33.121899543378987</v>
      </c>
      <c r="BE23" s="7">
        <f t="shared" si="10"/>
        <v>6.5950684931506842</v>
      </c>
      <c r="BF23" s="19"/>
      <c r="BG23" s="19">
        <f t="shared" si="11"/>
        <v>0.27563349555294514</v>
      </c>
      <c r="BH23" s="19">
        <f t="shared" si="12"/>
        <v>0.38282429937909046</v>
      </c>
      <c r="BI23" s="19">
        <f t="shared" si="13"/>
        <v>5.9367372353673717</v>
      </c>
      <c r="BJ23" s="19">
        <f t="shared" si="14"/>
        <v>0.21428571428571427</v>
      </c>
      <c r="BK23" s="19"/>
      <c r="BL23" s="12">
        <v>0</v>
      </c>
      <c r="BM23" s="12"/>
      <c r="BN23" s="12"/>
      <c r="BO23" s="12"/>
      <c r="BP23" s="12"/>
      <c r="BQ23" s="9">
        <v>1</v>
      </c>
      <c r="BR23" s="9">
        <v>0</v>
      </c>
      <c r="BS23" s="9">
        <v>7.5</v>
      </c>
      <c r="BT23" s="9">
        <v>7.9</v>
      </c>
      <c r="BU23" s="9">
        <v>6.9</v>
      </c>
      <c r="BV23" s="9">
        <v>1.3</v>
      </c>
      <c r="BW23" s="9">
        <v>4.0999999999999996</v>
      </c>
      <c r="BX23" s="14"/>
      <c r="BY23" s="9">
        <v>1</v>
      </c>
      <c r="BZ23" s="9">
        <v>0</v>
      </c>
      <c r="CA23" s="9">
        <v>135</v>
      </c>
      <c r="CB23" s="9">
        <v>33</v>
      </c>
      <c r="CC23" s="11">
        <v>1.6</v>
      </c>
      <c r="CD23" s="29">
        <v>53</v>
      </c>
      <c r="CE23" s="13"/>
      <c r="CF23" s="13"/>
      <c r="CG23" s="9">
        <v>823</v>
      </c>
      <c r="CH23" s="9">
        <v>1</v>
      </c>
      <c r="CI23" s="9">
        <v>2</v>
      </c>
      <c r="CJ23" s="12">
        <v>888.31168831168839</v>
      </c>
      <c r="CK23" s="19">
        <f t="shared" si="15"/>
        <v>6.7893226817569579</v>
      </c>
      <c r="CL23" s="12">
        <v>815.36187674096641</v>
      </c>
      <c r="CM23" s="19">
        <f t="shared" si="16"/>
        <v>6.7036320352339756</v>
      </c>
      <c r="CN23" s="14"/>
      <c r="CO23" s="36">
        <v>40626</v>
      </c>
      <c r="CP23" s="36">
        <v>40637</v>
      </c>
      <c r="CQ23" s="20">
        <f>(CP23-CO23)</f>
        <v>11</v>
      </c>
      <c r="CR23" s="36">
        <v>41974</v>
      </c>
      <c r="CS23" s="43">
        <f>(CR23-CO23)</f>
        <v>1348</v>
      </c>
      <c r="CT23" s="36">
        <v>44274</v>
      </c>
      <c r="CU23" s="42">
        <v>44556</v>
      </c>
      <c r="CV23" s="9">
        <f t="shared" si="17"/>
        <v>3930</v>
      </c>
      <c r="CW23" s="9">
        <v>0</v>
      </c>
      <c r="CX23" s="9"/>
      <c r="CY23" s="9"/>
      <c r="CZ23" s="9">
        <v>1</v>
      </c>
      <c r="DA23" s="9">
        <v>11</v>
      </c>
      <c r="DB23" s="3">
        <v>0</v>
      </c>
      <c r="DC23" s="14"/>
      <c r="DD23" s="14"/>
      <c r="DE23" s="14"/>
      <c r="DF23" s="14"/>
      <c r="DG23" s="14"/>
      <c r="DH23" s="14"/>
      <c r="DI23" s="14"/>
      <c r="DJ23" s="14"/>
      <c r="DK23" s="14"/>
      <c r="DL23" s="14"/>
    </row>
    <row r="24" spans="1:116" x14ac:dyDescent="0.25">
      <c r="A24" s="25">
        <v>1044</v>
      </c>
      <c r="B24" s="1">
        <v>75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1</v>
      </c>
      <c r="J24" s="1">
        <v>2</v>
      </c>
      <c r="K24" s="1">
        <v>1</v>
      </c>
      <c r="L24" s="1">
        <v>1</v>
      </c>
      <c r="M24" s="1">
        <v>1</v>
      </c>
      <c r="N24" s="1">
        <v>1</v>
      </c>
      <c r="O24" s="1">
        <v>0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1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27.2</v>
      </c>
      <c r="AI24" s="1">
        <v>2.1</v>
      </c>
      <c r="AJ24" s="1">
        <v>121</v>
      </c>
      <c r="AK24" s="1">
        <v>65</v>
      </c>
      <c r="AL24" s="5">
        <f t="shared" si="0"/>
        <v>83.666666666666671</v>
      </c>
      <c r="AM24" s="1">
        <v>85</v>
      </c>
      <c r="AN24" s="1">
        <v>1</v>
      </c>
      <c r="AO24" s="1">
        <v>2</v>
      </c>
      <c r="AP24" s="1">
        <v>29</v>
      </c>
      <c r="AQ24" s="1">
        <v>8</v>
      </c>
      <c r="AR24" s="1">
        <v>17</v>
      </c>
      <c r="AS24" s="1">
        <f t="shared" si="1"/>
        <v>21</v>
      </c>
      <c r="AT24" s="7">
        <f t="shared" si="2"/>
        <v>10.5</v>
      </c>
      <c r="AU24" s="1">
        <v>4</v>
      </c>
      <c r="AV24" s="19">
        <v>4.78</v>
      </c>
      <c r="AW24" s="1">
        <v>2.2799999999999998</v>
      </c>
      <c r="AX24" s="19">
        <f t="shared" si="3"/>
        <v>0.42297117516629712</v>
      </c>
      <c r="AY24" s="7">
        <f t="shared" si="4"/>
        <v>2.7196652719665271</v>
      </c>
      <c r="AZ24" s="7">
        <f t="shared" si="5"/>
        <v>456.14035087719304</v>
      </c>
      <c r="BA24" s="7">
        <f t="shared" si="6"/>
        <v>2865.4970760233923</v>
      </c>
      <c r="BB24" s="7">
        <f t="shared" si="7"/>
        <v>56.235294117647065</v>
      </c>
      <c r="BC24" s="7">
        <f t="shared" si="8"/>
        <v>26.823529411764707</v>
      </c>
      <c r="BD24" s="7">
        <f t="shared" si="9"/>
        <v>29.0624</v>
      </c>
      <c r="BE24" s="7">
        <f t="shared" si="10"/>
        <v>5.4719999999999995</v>
      </c>
      <c r="BF24" s="19">
        <v>2.3117154811715479</v>
      </c>
      <c r="BG24" s="19">
        <f t="shared" si="11"/>
        <v>0.30230125523012547</v>
      </c>
      <c r="BH24" s="19">
        <f t="shared" si="12"/>
        <v>0.5156903765690376</v>
      </c>
      <c r="BI24" s="19">
        <f t="shared" si="13"/>
        <v>2.677871148459384</v>
      </c>
      <c r="BJ24" s="19">
        <f t="shared" si="14"/>
        <v>0.5</v>
      </c>
      <c r="BK24" s="19"/>
      <c r="BL24" s="20">
        <v>1</v>
      </c>
      <c r="BM24" s="1">
        <v>9</v>
      </c>
      <c r="BO24" s="1">
        <v>3</v>
      </c>
      <c r="BP24" s="1"/>
      <c r="BQ24" s="1">
        <v>1</v>
      </c>
      <c r="BR24" s="1">
        <v>0</v>
      </c>
      <c r="BS24" s="1">
        <v>35</v>
      </c>
      <c r="BT24" s="1">
        <v>4.9000000000000004</v>
      </c>
      <c r="BU24" s="1">
        <v>3.9</v>
      </c>
      <c r="BV24" s="1">
        <v>0.45</v>
      </c>
      <c r="BW24" s="1">
        <v>4.5</v>
      </c>
      <c r="BX24" s="1">
        <v>35</v>
      </c>
      <c r="BY24" s="1">
        <v>1</v>
      </c>
      <c r="CA24" s="25">
        <v>141</v>
      </c>
      <c r="CB24" s="25">
        <v>23</v>
      </c>
      <c r="CC24" s="44">
        <v>1.86</v>
      </c>
      <c r="CD24" s="27">
        <v>35</v>
      </c>
      <c r="CE24" s="1">
        <v>1040</v>
      </c>
      <c r="CF24" s="1">
        <v>1</v>
      </c>
      <c r="CI24" s="1">
        <v>3</v>
      </c>
      <c r="CJ24" s="20">
        <v>897.65742379999995</v>
      </c>
      <c r="CK24" s="19">
        <f t="shared" si="15"/>
        <v>6.7997885075438766</v>
      </c>
      <c r="CL24" s="20">
        <v>645.05277060000003</v>
      </c>
      <c r="CM24" s="19">
        <f t="shared" si="16"/>
        <v>6.4693321283328382</v>
      </c>
      <c r="CN24" s="22"/>
      <c r="CO24" s="36">
        <v>43301</v>
      </c>
      <c r="CP24" s="36"/>
      <c r="CQ24" s="36"/>
      <c r="CR24" s="36"/>
      <c r="CT24" s="36">
        <v>44274</v>
      </c>
      <c r="CU24" s="36">
        <v>44244</v>
      </c>
      <c r="CV24" s="1">
        <f t="shared" si="17"/>
        <v>943</v>
      </c>
      <c r="CW24" s="1">
        <v>0</v>
      </c>
      <c r="CZ24" s="1">
        <v>0</v>
      </c>
      <c r="DA24" s="1">
        <v>943</v>
      </c>
      <c r="DB24" s="3">
        <v>0</v>
      </c>
      <c r="DC24"/>
    </row>
    <row r="25" spans="1:116" x14ac:dyDescent="0.25">
      <c r="A25" s="2">
        <v>2031</v>
      </c>
      <c r="B25" s="3">
        <v>63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0</v>
      </c>
      <c r="J25" s="3">
        <v>3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1</v>
      </c>
      <c r="Z25" s="3">
        <v>0</v>
      </c>
      <c r="AA25" s="3">
        <v>1</v>
      </c>
      <c r="AB25" s="3">
        <v>1</v>
      </c>
      <c r="AC25" s="3">
        <v>1</v>
      </c>
      <c r="AD25" s="3">
        <v>0</v>
      </c>
      <c r="AE25" s="3">
        <v>1</v>
      </c>
      <c r="AF25" s="3">
        <v>0</v>
      </c>
      <c r="AG25" s="3">
        <v>2</v>
      </c>
      <c r="AH25" s="3">
        <v>29.5</v>
      </c>
      <c r="AI25" s="4">
        <v>2.09</v>
      </c>
      <c r="AJ25" s="3">
        <v>120</v>
      </c>
      <c r="AK25" s="3">
        <v>74</v>
      </c>
      <c r="AL25" s="5">
        <f t="shared" si="0"/>
        <v>89.333333333333329</v>
      </c>
      <c r="AM25" s="3">
        <v>103</v>
      </c>
      <c r="AN25" s="3">
        <v>1</v>
      </c>
      <c r="AO25" s="3">
        <v>11</v>
      </c>
      <c r="AP25" s="3">
        <v>35</v>
      </c>
      <c r="AQ25" s="3">
        <v>17</v>
      </c>
      <c r="AR25" s="3">
        <v>27</v>
      </c>
      <c r="AS25" s="1">
        <f t="shared" si="1"/>
        <v>18</v>
      </c>
      <c r="AT25" s="7">
        <f t="shared" si="2"/>
        <v>1.6363636363636365</v>
      </c>
      <c r="AU25" s="3">
        <v>20</v>
      </c>
      <c r="AV25" s="4">
        <v>5.83</v>
      </c>
      <c r="AW25" s="3">
        <v>2.79</v>
      </c>
      <c r="AX25" s="19">
        <f t="shared" si="3"/>
        <v>0.55263858093126383</v>
      </c>
      <c r="AY25" s="7">
        <f t="shared" si="4"/>
        <v>1.2006861063464838</v>
      </c>
      <c r="AZ25" s="7">
        <f t="shared" si="5"/>
        <v>200.71684587813621</v>
      </c>
      <c r="BA25" s="7">
        <f t="shared" si="6"/>
        <v>2246.117084826762</v>
      </c>
      <c r="BB25" s="7">
        <f t="shared" si="7"/>
        <v>56.601941747572816</v>
      </c>
      <c r="BC25" s="7">
        <f t="shared" si="8"/>
        <v>27.087378640776699</v>
      </c>
      <c r="BD25" s="7">
        <f t="shared" si="9"/>
        <v>25.541592233009705</v>
      </c>
      <c r="BE25" s="7">
        <f t="shared" si="10"/>
        <v>5.894213592233009</v>
      </c>
      <c r="BF25" s="19">
        <v>2.25</v>
      </c>
      <c r="BG25" s="19">
        <f t="shared" si="11"/>
        <v>0.47701543739279589</v>
      </c>
      <c r="BH25" s="19">
        <f t="shared" si="12"/>
        <v>0.61835334476843906</v>
      </c>
      <c r="BI25" s="19">
        <f t="shared" si="13"/>
        <v>3.144552319309601</v>
      </c>
      <c r="BJ25" s="19">
        <f t="shared" si="14"/>
        <v>0.55000000000000004</v>
      </c>
      <c r="BK25" s="19"/>
      <c r="BL25" s="5">
        <v>1</v>
      </c>
      <c r="BM25" s="5">
        <v>16</v>
      </c>
      <c r="BN25" s="5"/>
      <c r="BO25" s="5">
        <v>3</v>
      </c>
      <c r="BP25" s="5">
        <v>0</v>
      </c>
      <c r="BQ25" s="3">
        <v>1</v>
      </c>
      <c r="BR25" s="9">
        <v>0</v>
      </c>
      <c r="BS25" s="3">
        <v>35</v>
      </c>
      <c r="BT25" s="3">
        <v>5.7</v>
      </c>
      <c r="BU25" s="3">
        <v>5.2</v>
      </c>
      <c r="BV25" s="3">
        <v>1.1000000000000001</v>
      </c>
      <c r="BW25" s="3">
        <v>4.4000000000000004</v>
      </c>
      <c r="BX25" s="10"/>
      <c r="BY25" s="3">
        <v>1</v>
      </c>
      <c r="BZ25" s="3">
        <v>0</v>
      </c>
      <c r="CA25" s="3">
        <v>136</v>
      </c>
      <c r="CB25" s="3">
        <v>43</v>
      </c>
      <c r="CC25" s="4">
        <v>2</v>
      </c>
      <c r="CD25" s="28">
        <v>34</v>
      </c>
      <c r="CE25" s="8"/>
      <c r="CF25" s="8"/>
      <c r="CG25" s="3">
        <v>1971</v>
      </c>
      <c r="CH25" s="3">
        <v>1</v>
      </c>
      <c r="CI25" s="3">
        <v>2</v>
      </c>
      <c r="CJ25" s="12">
        <v>900</v>
      </c>
      <c r="CK25" s="19">
        <f t="shared" si="15"/>
        <v>6.8023947633243109</v>
      </c>
      <c r="CL25" s="5">
        <v>1319.4023438573167</v>
      </c>
      <c r="CM25" s="19">
        <f t="shared" si="16"/>
        <v>7.1849341432441554</v>
      </c>
      <c r="CN25" s="10"/>
      <c r="CO25" s="41">
        <v>40373</v>
      </c>
      <c r="CP25" s="41"/>
      <c r="CQ25" s="41"/>
      <c r="CR25" s="41"/>
      <c r="CT25" s="36">
        <v>44272</v>
      </c>
      <c r="CU25" s="36">
        <v>41156</v>
      </c>
      <c r="CV25" s="1">
        <f t="shared" si="17"/>
        <v>783</v>
      </c>
      <c r="CW25" s="3">
        <v>1</v>
      </c>
      <c r="CX25" s="36">
        <v>41156</v>
      </c>
      <c r="CY25" s="20">
        <f>(CX25-CO25)</f>
        <v>783</v>
      </c>
      <c r="CZ25" s="20">
        <v>1</v>
      </c>
      <c r="DA25" s="20">
        <v>783</v>
      </c>
      <c r="DB25" s="3">
        <v>0</v>
      </c>
      <c r="DC25" s="3" t="s">
        <v>144</v>
      </c>
      <c r="DD25" s="10"/>
      <c r="DE25" s="10"/>
      <c r="DF25" s="10"/>
      <c r="DG25" s="10"/>
      <c r="DH25" s="10"/>
      <c r="DI25" s="10"/>
      <c r="DJ25" s="10"/>
      <c r="DK25" s="10"/>
      <c r="DL25" s="10"/>
    </row>
    <row r="26" spans="1:116" x14ac:dyDescent="0.25">
      <c r="A26" s="2">
        <v>2035</v>
      </c>
      <c r="B26" s="3">
        <v>45</v>
      </c>
      <c r="C26" s="3">
        <v>0</v>
      </c>
      <c r="D26" s="3">
        <v>1</v>
      </c>
      <c r="E26" s="3">
        <v>1</v>
      </c>
      <c r="F26" s="3">
        <v>1</v>
      </c>
      <c r="G26" s="3">
        <v>1</v>
      </c>
      <c r="H26" s="1">
        <v>0</v>
      </c>
      <c r="I26" s="3">
        <v>0</v>
      </c>
      <c r="J26" s="3">
        <v>3</v>
      </c>
      <c r="K26" s="3">
        <v>0</v>
      </c>
      <c r="L26" s="3">
        <v>0</v>
      </c>
      <c r="M26" s="3"/>
      <c r="N26" s="3">
        <v>1</v>
      </c>
      <c r="O26" s="3">
        <v>1</v>
      </c>
      <c r="P26" s="3">
        <v>1</v>
      </c>
      <c r="Q26" s="3"/>
      <c r="R26" s="3">
        <v>0</v>
      </c>
      <c r="S26" s="3">
        <v>0</v>
      </c>
      <c r="T26" s="3">
        <v>1</v>
      </c>
      <c r="U26" s="3">
        <v>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1</v>
      </c>
      <c r="AF26" s="3">
        <v>0</v>
      </c>
      <c r="AG26" s="3">
        <v>2</v>
      </c>
      <c r="AH26" s="3">
        <v>23.5</v>
      </c>
      <c r="AI26" s="4">
        <v>1.83</v>
      </c>
      <c r="AJ26" s="3">
        <v>106</v>
      </c>
      <c r="AK26" s="3">
        <v>63</v>
      </c>
      <c r="AL26" s="5">
        <f t="shared" si="0"/>
        <v>77.333333333333329</v>
      </c>
      <c r="AM26" s="3">
        <v>72</v>
      </c>
      <c r="AN26" s="3">
        <v>1</v>
      </c>
      <c r="AO26" s="3">
        <v>8</v>
      </c>
      <c r="AP26" s="3">
        <v>55</v>
      </c>
      <c r="AQ26" s="3">
        <v>35</v>
      </c>
      <c r="AR26" s="3">
        <v>45</v>
      </c>
      <c r="AS26" s="1">
        <f t="shared" si="1"/>
        <v>20</v>
      </c>
      <c r="AT26" s="7">
        <f t="shared" si="2"/>
        <v>2.5</v>
      </c>
      <c r="AU26" s="3">
        <v>19</v>
      </c>
      <c r="AV26" s="4">
        <v>3.39</v>
      </c>
      <c r="AW26" s="3">
        <v>1.85</v>
      </c>
      <c r="AX26" s="19">
        <f t="shared" si="3"/>
        <v>0.31722099039172208</v>
      </c>
      <c r="AY26" s="7">
        <f t="shared" si="4"/>
        <v>7.6696165191740411</v>
      </c>
      <c r="AZ26" s="7">
        <f t="shared" si="5"/>
        <v>1124.3243243243244</v>
      </c>
      <c r="BA26" s="7">
        <f t="shared" si="6"/>
        <v>2998.1981981981976</v>
      </c>
      <c r="BB26" s="7">
        <f t="shared" si="7"/>
        <v>47.083333333333336</v>
      </c>
      <c r="BC26" s="7">
        <f t="shared" si="8"/>
        <v>25.694444444444443</v>
      </c>
      <c r="BD26" s="7">
        <f t="shared" si="9"/>
        <v>20.384259259259256</v>
      </c>
      <c r="BE26" s="7">
        <f t="shared" si="10"/>
        <v>12.929444444444442</v>
      </c>
      <c r="BF26" s="19">
        <v>2.25</v>
      </c>
      <c r="BG26" s="19">
        <f t="shared" si="11"/>
        <v>0.95575221238938046</v>
      </c>
      <c r="BH26" s="19">
        <f t="shared" si="12"/>
        <v>1.168141592920354</v>
      </c>
      <c r="BI26" s="19">
        <f t="shared" si="13"/>
        <v>2.354166666666667</v>
      </c>
      <c r="BJ26" s="19">
        <f t="shared" si="14"/>
        <v>0.42105263157894735</v>
      </c>
      <c r="BK26" s="19"/>
      <c r="BL26" s="5">
        <v>1</v>
      </c>
      <c r="BM26" s="5">
        <v>19</v>
      </c>
      <c r="BN26" s="5">
        <v>50</v>
      </c>
      <c r="BO26" s="5">
        <v>0</v>
      </c>
      <c r="BP26" s="5">
        <v>0</v>
      </c>
      <c r="BQ26" s="3">
        <v>1</v>
      </c>
      <c r="BR26" s="3" t="s">
        <v>60</v>
      </c>
      <c r="BS26" s="5">
        <v>50</v>
      </c>
      <c r="BT26" s="3">
        <v>5.4</v>
      </c>
      <c r="BU26" s="3">
        <v>4.3</v>
      </c>
      <c r="BV26" s="3">
        <v>0.83</v>
      </c>
      <c r="BW26" s="3">
        <v>4.5</v>
      </c>
      <c r="BX26" s="10"/>
      <c r="BY26" s="3">
        <v>1</v>
      </c>
      <c r="BZ26" s="3">
        <v>1</v>
      </c>
      <c r="CA26" s="3">
        <v>141</v>
      </c>
      <c r="CB26" s="3">
        <v>9</v>
      </c>
      <c r="CC26" s="4">
        <v>0.5</v>
      </c>
      <c r="CD26" s="28">
        <v>90</v>
      </c>
      <c r="CE26" s="8"/>
      <c r="CF26" s="8"/>
      <c r="CG26" s="3">
        <v>596</v>
      </c>
      <c r="CH26" s="3">
        <v>0</v>
      </c>
      <c r="CI26" s="3">
        <v>1</v>
      </c>
      <c r="CJ26" s="12">
        <v>906.66666666666663</v>
      </c>
      <c r="CK26" s="19">
        <f t="shared" si="15"/>
        <v>6.8097748706219337</v>
      </c>
      <c r="CL26" s="5">
        <v>379.67119750501365</v>
      </c>
      <c r="CM26" s="19">
        <f t="shared" si="16"/>
        <v>5.9393056084348554</v>
      </c>
      <c r="CN26" s="10"/>
      <c r="CO26" s="41">
        <v>40402</v>
      </c>
      <c r="CP26" s="41"/>
      <c r="CQ26" s="41"/>
      <c r="CR26" s="41"/>
      <c r="CT26" s="36">
        <v>44272</v>
      </c>
      <c r="CU26" s="36">
        <v>43476</v>
      </c>
      <c r="CV26" s="1">
        <f t="shared" si="17"/>
        <v>3074</v>
      </c>
      <c r="CW26" s="3">
        <v>1</v>
      </c>
      <c r="CX26" s="40">
        <v>43476</v>
      </c>
      <c r="CY26" s="20">
        <f>(CX26-CO26)</f>
        <v>3074</v>
      </c>
      <c r="CZ26" s="20">
        <v>1</v>
      </c>
      <c r="DA26" s="20">
        <v>3074</v>
      </c>
      <c r="DB26" s="3">
        <v>0</v>
      </c>
      <c r="DC26" s="3" t="s">
        <v>144</v>
      </c>
      <c r="DD26" s="10"/>
      <c r="DE26" s="10"/>
      <c r="DF26" s="10"/>
      <c r="DG26" s="10"/>
      <c r="DH26" s="10"/>
      <c r="DI26" s="10"/>
      <c r="DJ26" s="10"/>
      <c r="DK26" s="10"/>
      <c r="DL26" s="10"/>
    </row>
    <row r="27" spans="1:116" x14ac:dyDescent="0.25">
      <c r="A27" s="2">
        <v>2002</v>
      </c>
      <c r="B27" s="3">
        <v>19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1">
        <v>0</v>
      </c>
      <c r="I27" s="3">
        <v>1</v>
      </c>
      <c r="J27" s="3">
        <v>4</v>
      </c>
      <c r="K27" s="3">
        <v>1</v>
      </c>
      <c r="L27" s="3">
        <v>0</v>
      </c>
      <c r="M27" s="3"/>
      <c r="N27" s="3">
        <v>1</v>
      </c>
      <c r="O27" s="3">
        <v>0</v>
      </c>
      <c r="P27" s="3">
        <v>0</v>
      </c>
      <c r="Q27" s="3"/>
      <c r="R27" s="3">
        <v>0</v>
      </c>
      <c r="S27" s="3">
        <v>0</v>
      </c>
      <c r="T27" s="3">
        <v>1</v>
      </c>
      <c r="U27" s="3">
        <v>1</v>
      </c>
      <c r="V27" s="3">
        <v>0</v>
      </c>
      <c r="W27" s="3">
        <v>0</v>
      </c>
      <c r="X27" s="3">
        <v>0</v>
      </c>
      <c r="Y27" s="3">
        <v>1</v>
      </c>
      <c r="Z27" s="3">
        <v>1</v>
      </c>
      <c r="AA27" s="3">
        <v>0</v>
      </c>
      <c r="AB27" s="3">
        <v>0</v>
      </c>
      <c r="AC27" s="3">
        <v>0</v>
      </c>
      <c r="AD27" s="3">
        <v>0</v>
      </c>
      <c r="AE27" s="3">
        <v>1</v>
      </c>
      <c r="AF27" s="3">
        <v>0</v>
      </c>
      <c r="AG27" s="3">
        <v>2</v>
      </c>
      <c r="AH27" s="3">
        <v>29</v>
      </c>
      <c r="AI27" s="4">
        <v>1.75</v>
      </c>
      <c r="AJ27" s="3">
        <v>115</v>
      </c>
      <c r="AK27" s="3">
        <v>84</v>
      </c>
      <c r="AL27" s="5">
        <f t="shared" si="0"/>
        <v>94.333333333333329</v>
      </c>
      <c r="AM27" s="3">
        <v>69</v>
      </c>
      <c r="AN27" s="3">
        <v>1</v>
      </c>
      <c r="AO27" s="3">
        <v>7</v>
      </c>
      <c r="AP27" s="3">
        <v>103</v>
      </c>
      <c r="AQ27" s="3">
        <v>46</v>
      </c>
      <c r="AR27" s="3">
        <v>64</v>
      </c>
      <c r="AS27" s="3">
        <f t="shared" si="1"/>
        <v>57</v>
      </c>
      <c r="AT27" s="7">
        <f t="shared" si="2"/>
        <v>8.1428571428571423</v>
      </c>
      <c r="AU27" s="3">
        <v>10</v>
      </c>
      <c r="AV27" s="4">
        <v>2.835</v>
      </c>
      <c r="AW27" s="3">
        <v>1.62</v>
      </c>
      <c r="AX27" s="19">
        <f t="shared" si="3"/>
        <v>0.33884700665188466</v>
      </c>
      <c r="AY27" s="7">
        <f t="shared" si="4"/>
        <v>19.047619047619047</v>
      </c>
      <c r="AZ27" s="7">
        <f t="shared" si="5"/>
        <v>2666.6666666666665</v>
      </c>
      <c r="BA27" s="7">
        <f t="shared" si="6"/>
        <v>4312.7572016460899</v>
      </c>
      <c r="BB27" s="7">
        <f t="shared" si="7"/>
        <v>41.086956521739133</v>
      </c>
      <c r="BC27" s="7">
        <f t="shared" si="8"/>
        <v>23.478260869565219</v>
      </c>
      <c r="BD27" s="7">
        <f t="shared" si="9"/>
        <v>26.927999999999997</v>
      </c>
      <c r="BE27" s="7">
        <f t="shared" si="10"/>
        <v>18.200347826086958</v>
      </c>
      <c r="BF27" s="19"/>
      <c r="BG27" s="19">
        <f t="shared" si="11"/>
        <v>1.5576719576719575</v>
      </c>
      <c r="BH27" s="19">
        <f t="shared" si="12"/>
        <v>2.5068783068783067</v>
      </c>
      <c r="BI27" s="19">
        <f t="shared" si="13"/>
        <v>0.7208237986270023</v>
      </c>
      <c r="BJ27" s="19">
        <f t="shared" si="14"/>
        <v>0.7</v>
      </c>
      <c r="BK27" s="19"/>
      <c r="BL27" s="5">
        <v>0</v>
      </c>
      <c r="BM27" s="5"/>
      <c r="BN27" s="5"/>
      <c r="BO27" s="5"/>
      <c r="BP27" s="5"/>
      <c r="BQ27" s="3">
        <v>1</v>
      </c>
      <c r="BR27" s="3">
        <v>0</v>
      </c>
      <c r="BS27" s="3">
        <v>62.5</v>
      </c>
      <c r="BT27" s="3">
        <v>3.8</v>
      </c>
      <c r="BU27" s="3">
        <v>2.2999999999999998</v>
      </c>
      <c r="BV27" s="3">
        <v>1</v>
      </c>
      <c r="BW27" s="3">
        <v>3.7</v>
      </c>
      <c r="BX27" s="10"/>
      <c r="BY27" s="3">
        <v>1</v>
      </c>
      <c r="BZ27" s="3">
        <v>0</v>
      </c>
      <c r="CA27" s="3">
        <v>135</v>
      </c>
      <c r="CB27" s="3">
        <v>28</v>
      </c>
      <c r="CC27" s="4">
        <v>1.3</v>
      </c>
      <c r="CD27" s="28">
        <v>70</v>
      </c>
      <c r="CE27" s="8"/>
      <c r="CF27" s="8"/>
      <c r="CG27" s="3">
        <v>399</v>
      </c>
      <c r="CH27" s="3">
        <v>0</v>
      </c>
      <c r="CI27" s="3">
        <v>1</v>
      </c>
      <c r="CJ27" s="12">
        <v>916.38418079096039</v>
      </c>
      <c r="CK27" s="19">
        <f t="shared" si="15"/>
        <v>6.8204356880896206</v>
      </c>
      <c r="CL27" s="5">
        <v>1628.7263151153088</v>
      </c>
      <c r="CM27" s="19">
        <f t="shared" si="16"/>
        <v>7.3955535865775639</v>
      </c>
      <c r="CN27" s="10"/>
      <c r="CO27" s="41">
        <v>40217</v>
      </c>
      <c r="CP27" s="41"/>
      <c r="CQ27" s="41"/>
      <c r="CR27" s="41"/>
      <c r="CT27" s="36">
        <v>44272</v>
      </c>
      <c r="CU27" s="36">
        <v>43850</v>
      </c>
      <c r="CV27" s="1">
        <f t="shared" si="17"/>
        <v>3633</v>
      </c>
      <c r="CW27" s="3">
        <v>1</v>
      </c>
      <c r="CX27" s="40">
        <v>43850</v>
      </c>
      <c r="CY27" s="20">
        <f>(CX27-CO27)</f>
        <v>3633</v>
      </c>
      <c r="CZ27" s="20">
        <v>1</v>
      </c>
      <c r="DA27" s="20">
        <v>3633</v>
      </c>
      <c r="DB27" s="3">
        <v>0</v>
      </c>
      <c r="DC27" s="3" t="s">
        <v>141</v>
      </c>
      <c r="DD27" s="10"/>
      <c r="DE27" s="10"/>
      <c r="DF27" s="10"/>
      <c r="DG27" s="10"/>
      <c r="DH27" s="10"/>
      <c r="DI27" s="10"/>
      <c r="DJ27" s="10"/>
      <c r="DK27" s="10"/>
      <c r="DL27" s="10"/>
    </row>
    <row r="28" spans="1:116" x14ac:dyDescent="0.25">
      <c r="A28" s="25">
        <v>1070</v>
      </c>
      <c r="B28" s="1">
        <v>62</v>
      </c>
      <c r="C28" s="1">
        <v>0</v>
      </c>
      <c r="D28" s="1">
        <v>0</v>
      </c>
      <c r="E28" s="1">
        <v>0</v>
      </c>
      <c r="F28" s="1">
        <v>2</v>
      </c>
      <c r="H28" s="1">
        <v>0</v>
      </c>
      <c r="J28" s="1">
        <v>1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20.94</v>
      </c>
      <c r="AI28" s="1">
        <v>1.83</v>
      </c>
      <c r="AJ28" s="1">
        <v>151</v>
      </c>
      <c r="AK28" s="1">
        <v>91</v>
      </c>
      <c r="AL28" s="5">
        <f t="shared" si="0"/>
        <v>111</v>
      </c>
      <c r="AM28" s="1">
        <v>56</v>
      </c>
      <c r="AN28" s="1">
        <v>1</v>
      </c>
      <c r="AO28" s="1">
        <v>6</v>
      </c>
      <c r="AP28" s="1">
        <v>29</v>
      </c>
      <c r="AQ28" s="1">
        <v>11</v>
      </c>
      <c r="AR28" s="1">
        <v>19</v>
      </c>
      <c r="AS28" s="1">
        <f t="shared" si="1"/>
        <v>18</v>
      </c>
      <c r="AT28" s="7">
        <f t="shared" si="2"/>
        <v>3</v>
      </c>
      <c r="AU28" s="1">
        <v>12</v>
      </c>
      <c r="AV28" s="19">
        <v>4.42</v>
      </c>
      <c r="AW28" s="1">
        <v>2.41</v>
      </c>
      <c r="AX28" s="19">
        <f t="shared" si="3"/>
        <v>0.59314855875831485</v>
      </c>
      <c r="AY28" s="7">
        <f t="shared" si="4"/>
        <v>1.5837104072398189</v>
      </c>
      <c r="AZ28" s="7">
        <f t="shared" si="5"/>
        <v>232.36514522821577</v>
      </c>
      <c r="BA28" s="7">
        <f t="shared" si="6"/>
        <v>3485.4771784232362</v>
      </c>
      <c r="BB28" s="7">
        <f t="shared" si="7"/>
        <v>78.928571428571431</v>
      </c>
      <c r="BC28" s="7">
        <f t="shared" si="8"/>
        <v>43.035714285714285</v>
      </c>
      <c r="BD28" s="7">
        <f t="shared" si="9"/>
        <v>57.943285714285707</v>
      </c>
      <c r="BE28" s="7">
        <f t="shared" si="10"/>
        <v>7.6087142857142842</v>
      </c>
      <c r="BF28" s="19"/>
      <c r="BG28" s="19">
        <f t="shared" si="11"/>
        <v>0.24072398190045249</v>
      </c>
      <c r="BH28" s="19">
        <f t="shared" si="12"/>
        <v>0.36742081447963798</v>
      </c>
      <c r="BI28" s="19">
        <f t="shared" si="13"/>
        <v>4.3849206349206353</v>
      </c>
      <c r="BJ28" s="19">
        <f t="shared" si="14"/>
        <v>0.5</v>
      </c>
      <c r="BK28" s="19"/>
      <c r="BL28" s="20">
        <v>1</v>
      </c>
      <c r="BO28" s="1">
        <v>1</v>
      </c>
      <c r="BP28" s="1"/>
      <c r="BQ28" s="1">
        <v>1</v>
      </c>
      <c r="BR28" s="1">
        <v>0</v>
      </c>
      <c r="BS28" s="1">
        <v>54</v>
      </c>
      <c r="BT28" s="1">
        <v>5.6</v>
      </c>
      <c r="BU28" s="1">
        <v>3.5</v>
      </c>
      <c r="BV28" s="1">
        <v>0.26</v>
      </c>
      <c r="BW28" s="1">
        <v>3.7</v>
      </c>
      <c r="BX28" s="1">
        <v>51.7</v>
      </c>
      <c r="BY28" s="1">
        <v>1</v>
      </c>
      <c r="CA28" s="25">
        <v>138</v>
      </c>
      <c r="CB28" s="25">
        <v>18</v>
      </c>
      <c r="CC28" s="44">
        <v>0.87</v>
      </c>
      <c r="CD28" s="27">
        <v>90</v>
      </c>
      <c r="CE28" s="1">
        <v>156</v>
      </c>
      <c r="CF28" s="1">
        <v>1</v>
      </c>
      <c r="CI28" s="1">
        <v>1</v>
      </c>
      <c r="CJ28" s="20">
        <v>916.93023249999999</v>
      </c>
      <c r="CK28" s="19">
        <f t="shared" si="15"/>
        <v>6.8210313870283601</v>
      </c>
      <c r="CL28" s="20">
        <v>1758.524993</v>
      </c>
      <c r="CM28" s="19">
        <f t="shared" si="16"/>
        <v>7.4722306644943002</v>
      </c>
      <c r="CN28" s="22"/>
      <c r="CO28" s="36">
        <v>43419</v>
      </c>
      <c r="CP28" s="36"/>
      <c r="CQ28" s="36"/>
      <c r="CR28" s="36"/>
      <c r="CT28" s="36">
        <v>44274</v>
      </c>
      <c r="CU28" s="36">
        <v>44238</v>
      </c>
      <c r="CV28" s="1">
        <f t="shared" si="17"/>
        <v>819</v>
      </c>
      <c r="CW28" s="1">
        <v>0</v>
      </c>
      <c r="CZ28" s="1">
        <v>0</v>
      </c>
      <c r="DA28" s="1">
        <v>819</v>
      </c>
      <c r="DB28" s="3">
        <v>0</v>
      </c>
      <c r="DC28"/>
    </row>
    <row r="29" spans="1:116" x14ac:dyDescent="0.25">
      <c r="A29" s="25">
        <v>1016</v>
      </c>
      <c r="B29" s="1">
        <v>53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4</v>
      </c>
      <c r="K29" s="1">
        <v>0</v>
      </c>
      <c r="L29" s="1">
        <v>1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</v>
      </c>
      <c r="AA29" s="1">
        <v>1</v>
      </c>
      <c r="AB29" s="1">
        <v>0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43.48</v>
      </c>
      <c r="AI29" s="1">
        <v>2.5099999999999998</v>
      </c>
      <c r="AJ29" s="1">
        <v>137</v>
      </c>
      <c r="AK29" s="1">
        <v>71</v>
      </c>
      <c r="AL29" s="5">
        <f t="shared" si="0"/>
        <v>93</v>
      </c>
      <c r="AM29" s="1">
        <v>73</v>
      </c>
      <c r="AN29" s="1">
        <v>1</v>
      </c>
      <c r="AO29" s="1">
        <v>6</v>
      </c>
      <c r="AP29" s="1">
        <v>38</v>
      </c>
      <c r="AQ29" s="1">
        <v>17</v>
      </c>
      <c r="AR29" s="1">
        <v>26</v>
      </c>
      <c r="AS29" s="1">
        <f t="shared" si="1"/>
        <v>21</v>
      </c>
      <c r="AT29" s="7">
        <f t="shared" si="2"/>
        <v>3.5</v>
      </c>
      <c r="AU29" s="1">
        <v>13</v>
      </c>
      <c r="AV29" s="19">
        <v>5.13</v>
      </c>
      <c r="AW29" s="1">
        <v>2.04</v>
      </c>
      <c r="AX29" s="19">
        <f t="shared" si="3"/>
        <v>0.42066518847006651</v>
      </c>
      <c r="AY29" s="7">
        <f t="shared" si="4"/>
        <v>2.53411306042885</v>
      </c>
      <c r="AZ29" s="7">
        <f t="shared" si="5"/>
        <v>509.80392156862746</v>
      </c>
      <c r="BA29" s="7">
        <f t="shared" si="6"/>
        <v>3411.7647058823527</v>
      </c>
      <c r="BB29" s="7">
        <f t="shared" si="7"/>
        <v>70.273972602739718</v>
      </c>
      <c r="BC29" s="7">
        <f t="shared" si="8"/>
        <v>27.945205479452056</v>
      </c>
      <c r="BD29" s="7">
        <f t="shared" si="9"/>
        <v>30.404383561643836</v>
      </c>
      <c r="BE29" s="7">
        <f t="shared" si="10"/>
        <v>7.6010958904109591</v>
      </c>
      <c r="BF29" s="19"/>
      <c r="BG29" s="19">
        <f t="shared" si="11"/>
        <v>0.36998050682261213</v>
      </c>
      <c r="BH29" s="19">
        <f t="shared" si="12"/>
        <v>0.54074074074074086</v>
      </c>
      <c r="BI29" s="19">
        <f t="shared" si="13"/>
        <v>3.3463796477495102</v>
      </c>
      <c r="BJ29" s="19">
        <f t="shared" si="14"/>
        <v>0.46153846153846156</v>
      </c>
      <c r="BK29" s="19"/>
      <c r="BL29" s="20">
        <v>1</v>
      </c>
      <c r="BO29" s="1">
        <v>0</v>
      </c>
      <c r="BP29" s="1">
        <v>0</v>
      </c>
      <c r="BQ29" s="1">
        <v>1</v>
      </c>
      <c r="BR29" s="1">
        <v>0</v>
      </c>
      <c r="BS29" s="1">
        <v>55</v>
      </c>
      <c r="BT29" s="1">
        <v>4.7</v>
      </c>
      <c r="BU29" s="1">
        <v>3.7</v>
      </c>
      <c r="BV29" s="1">
        <v>0.31</v>
      </c>
      <c r="BX29" s="1">
        <v>37</v>
      </c>
      <c r="BY29" s="1">
        <v>1</v>
      </c>
      <c r="CA29" s="25">
        <v>133</v>
      </c>
      <c r="CB29" s="25">
        <v>18</v>
      </c>
      <c r="CC29" s="44">
        <v>1.27</v>
      </c>
      <c r="CD29" s="27">
        <v>48</v>
      </c>
      <c r="CE29" s="1">
        <v>70</v>
      </c>
      <c r="CF29" s="1">
        <v>0</v>
      </c>
      <c r="CI29" s="1">
        <v>1</v>
      </c>
      <c r="CJ29" s="20">
        <v>983.77614300000005</v>
      </c>
      <c r="CK29" s="19">
        <f t="shared" si="15"/>
        <v>6.8913983742196772</v>
      </c>
      <c r="CL29" s="20">
        <v>718.5312113</v>
      </c>
      <c r="CM29" s="19">
        <f t="shared" si="16"/>
        <v>6.5772091441024028</v>
      </c>
      <c r="CN29" s="22"/>
      <c r="CO29" s="36">
        <v>43213</v>
      </c>
      <c r="CP29" s="36"/>
      <c r="CQ29" s="36"/>
      <c r="CR29" s="36"/>
      <c r="CT29" s="36">
        <v>44217</v>
      </c>
      <c r="CU29" s="36">
        <v>44119</v>
      </c>
      <c r="CV29" s="1">
        <f t="shared" si="17"/>
        <v>906</v>
      </c>
      <c r="CW29" s="1">
        <v>0</v>
      </c>
      <c r="CZ29" s="1">
        <v>0</v>
      </c>
      <c r="DA29" s="1">
        <v>906</v>
      </c>
      <c r="DB29" s="3">
        <v>0</v>
      </c>
      <c r="DC29"/>
    </row>
    <row r="30" spans="1:116" x14ac:dyDescent="0.25">
      <c r="A30" s="2">
        <v>2029</v>
      </c>
      <c r="B30" s="3">
        <v>58</v>
      </c>
      <c r="C30" s="3">
        <v>0</v>
      </c>
      <c r="D30" s="3">
        <v>0</v>
      </c>
      <c r="E30" s="3">
        <v>1</v>
      </c>
      <c r="F30" s="3">
        <v>1</v>
      </c>
      <c r="G30" s="3">
        <v>0</v>
      </c>
      <c r="H30" s="1">
        <v>1</v>
      </c>
      <c r="I30" s="3">
        <v>1</v>
      </c>
      <c r="J30" s="3">
        <v>2</v>
      </c>
      <c r="K30" s="3">
        <v>1</v>
      </c>
      <c r="L30" s="3">
        <v>1</v>
      </c>
      <c r="M30" s="3"/>
      <c r="N30" s="3">
        <v>1</v>
      </c>
      <c r="O30" s="3">
        <v>0</v>
      </c>
      <c r="P30" s="3">
        <v>1</v>
      </c>
      <c r="Q30" s="3"/>
      <c r="R30" s="3">
        <v>0</v>
      </c>
      <c r="S30" s="3">
        <v>0</v>
      </c>
      <c r="T30" s="3">
        <v>1</v>
      </c>
      <c r="U30" s="3">
        <v>0</v>
      </c>
      <c r="V30" s="3">
        <v>1</v>
      </c>
      <c r="W30" s="3">
        <v>0</v>
      </c>
      <c r="X30" s="3">
        <v>0</v>
      </c>
      <c r="Y30" s="3">
        <v>0</v>
      </c>
      <c r="Z30" s="3">
        <v>1</v>
      </c>
      <c r="AA30" s="3">
        <v>1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28</v>
      </c>
      <c r="AI30" s="4">
        <v>2.15</v>
      </c>
      <c r="AJ30" s="3">
        <v>118</v>
      </c>
      <c r="AK30" s="3">
        <v>80</v>
      </c>
      <c r="AL30" s="5">
        <f t="shared" si="0"/>
        <v>92.666666666666671</v>
      </c>
      <c r="AM30" s="3">
        <v>76</v>
      </c>
      <c r="AN30" s="3">
        <v>1</v>
      </c>
      <c r="AO30" s="3">
        <v>4</v>
      </c>
      <c r="AP30" s="3">
        <v>20</v>
      </c>
      <c r="AQ30" s="3">
        <v>10</v>
      </c>
      <c r="AR30" s="3">
        <v>13</v>
      </c>
      <c r="AS30" s="1">
        <f t="shared" si="1"/>
        <v>10</v>
      </c>
      <c r="AT30" s="7">
        <f t="shared" si="2"/>
        <v>2.5</v>
      </c>
      <c r="AU30" s="3">
        <v>8</v>
      </c>
      <c r="AV30" s="4">
        <v>3.0959999999999996</v>
      </c>
      <c r="AW30" s="3">
        <v>1.44</v>
      </c>
      <c r="AX30" s="19">
        <f t="shared" si="3"/>
        <v>0.2958758314855876</v>
      </c>
      <c r="AY30" s="7">
        <f t="shared" si="4"/>
        <v>1.6149870801033595</v>
      </c>
      <c r="AZ30" s="7">
        <f t="shared" si="5"/>
        <v>277.77777777777777</v>
      </c>
      <c r="BA30" s="7">
        <f t="shared" si="6"/>
        <v>4925.9259259259261</v>
      </c>
      <c r="BB30" s="7">
        <f t="shared" si="7"/>
        <v>40.736842105263158</v>
      </c>
      <c r="BC30" s="7">
        <f t="shared" si="8"/>
        <v>18.94736842105263</v>
      </c>
      <c r="BD30" s="7">
        <f t="shared" si="9"/>
        <v>21.817263157894732</v>
      </c>
      <c r="BE30" s="7">
        <f t="shared" si="10"/>
        <v>2.3191578947368416</v>
      </c>
      <c r="BF30" s="19"/>
      <c r="BG30" s="19">
        <f t="shared" si="11"/>
        <v>0.31912144702842377</v>
      </c>
      <c r="BH30" s="19">
        <f t="shared" si="12"/>
        <v>0.49095607235142119</v>
      </c>
      <c r="BI30" s="19">
        <f t="shared" si="13"/>
        <v>4.0736842105263156</v>
      </c>
      <c r="BJ30" s="19">
        <f t="shared" si="14"/>
        <v>0.5</v>
      </c>
      <c r="BK30" s="19"/>
      <c r="BL30" s="5">
        <v>0</v>
      </c>
      <c r="BM30" s="5"/>
      <c r="BN30" s="5"/>
      <c r="BO30" s="5"/>
      <c r="BP30" s="5"/>
      <c r="BQ30" s="3">
        <v>1</v>
      </c>
      <c r="BR30" s="9">
        <v>0</v>
      </c>
      <c r="BS30" s="3">
        <v>57.5</v>
      </c>
      <c r="BT30" s="3">
        <v>4.3</v>
      </c>
      <c r="BU30" s="3">
        <v>3.1</v>
      </c>
      <c r="BV30" s="3">
        <v>1.1000000000000001</v>
      </c>
      <c r="BW30" s="3"/>
      <c r="BX30" s="10"/>
      <c r="BY30" s="3">
        <v>1</v>
      </c>
      <c r="BZ30" s="3">
        <v>0</v>
      </c>
      <c r="CA30" s="3">
        <v>139</v>
      </c>
      <c r="CB30" s="3">
        <v>39</v>
      </c>
      <c r="CC30" s="4">
        <v>1.8</v>
      </c>
      <c r="CD30" s="28">
        <v>39</v>
      </c>
      <c r="CE30" s="8"/>
      <c r="CF30" s="8"/>
      <c r="CG30" s="3">
        <v>1495</v>
      </c>
      <c r="CH30" s="3">
        <v>1</v>
      </c>
      <c r="CI30" s="3">
        <v>2</v>
      </c>
      <c r="CJ30" s="12">
        <v>1010.4430379746835</v>
      </c>
      <c r="CK30" s="19">
        <f t="shared" si="15"/>
        <v>6.9181441651159616</v>
      </c>
      <c r="CL30" s="5">
        <v>591.03216016667329</v>
      </c>
      <c r="CM30" s="19">
        <f t="shared" si="16"/>
        <v>6.3818704324512465</v>
      </c>
      <c r="CN30" s="10"/>
      <c r="CO30" s="41">
        <v>40371</v>
      </c>
      <c r="CP30" s="41"/>
      <c r="CQ30" s="41"/>
      <c r="CR30" s="41"/>
      <c r="CT30" s="36">
        <v>44272</v>
      </c>
      <c r="CU30" s="36">
        <v>42467</v>
      </c>
      <c r="CV30" s="1">
        <f t="shared" si="17"/>
        <v>2096</v>
      </c>
      <c r="CW30" s="3">
        <v>1</v>
      </c>
      <c r="CX30" s="36">
        <v>42467</v>
      </c>
      <c r="CY30" s="20">
        <f>(CX30-CO30)</f>
        <v>2096</v>
      </c>
      <c r="CZ30" s="20">
        <v>1</v>
      </c>
      <c r="DA30" s="20">
        <v>2096</v>
      </c>
      <c r="DB30" s="3">
        <v>0</v>
      </c>
      <c r="DC30" s="3" t="s">
        <v>146</v>
      </c>
      <c r="DD30" s="10"/>
      <c r="DE30" s="10"/>
      <c r="DF30" s="10"/>
      <c r="DG30" s="10"/>
      <c r="DH30" s="10"/>
      <c r="DI30" s="10"/>
      <c r="DJ30" s="10"/>
      <c r="DK30" s="10"/>
      <c r="DL30" s="10"/>
    </row>
    <row r="31" spans="1:116" x14ac:dyDescent="0.25">
      <c r="A31" s="2">
        <v>2051</v>
      </c>
      <c r="B31" s="3">
        <v>63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1">
        <v>0</v>
      </c>
      <c r="I31" s="3">
        <v>0</v>
      </c>
      <c r="J31" s="3">
        <v>3</v>
      </c>
      <c r="K31" s="3">
        <v>0</v>
      </c>
      <c r="L31" s="3">
        <v>0</v>
      </c>
      <c r="M31" s="3"/>
      <c r="N31" s="3">
        <v>0</v>
      </c>
      <c r="O31" s="3">
        <v>0</v>
      </c>
      <c r="P31" s="3">
        <v>1</v>
      </c>
      <c r="Q31" s="3"/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</v>
      </c>
      <c r="Z31" s="3">
        <v>1</v>
      </c>
      <c r="AA31" s="3">
        <v>0</v>
      </c>
      <c r="AB31" s="3">
        <v>1</v>
      </c>
      <c r="AC31" s="3">
        <v>1</v>
      </c>
      <c r="AD31" s="3">
        <v>0</v>
      </c>
      <c r="AE31" s="3">
        <v>1</v>
      </c>
      <c r="AF31" s="3">
        <v>0</v>
      </c>
      <c r="AG31" s="3">
        <v>0</v>
      </c>
      <c r="AH31" s="3">
        <v>20.5</v>
      </c>
      <c r="AI31" s="4">
        <v>1.78</v>
      </c>
      <c r="AJ31" s="3">
        <v>110</v>
      </c>
      <c r="AK31" s="3">
        <v>74</v>
      </c>
      <c r="AL31" s="5">
        <f t="shared" si="0"/>
        <v>86</v>
      </c>
      <c r="AM31" s="3">
        <v>82</v>
      </c>
      <c r="AN31" s="3">
        <v>1</v>
      </c>
      <c r="AO31" s="3">
        <v>10</v>
      </c>
      <c r="AP31" s="3">
        <v>58</v>
      </c>
      <c r="AQ31" s="3">
        <v>25</v>
      </c>
      <c r="AR31" s="3">
        <v>37</v>
      </c>
      <c r="AS31" s="1">
        <f t="shared" si="1"/>
        <v>33</v>
      </c>
      <c r="AT31" s="7">
        <f t="shared" si="2"/>
        <v>3.3</v>
      </c>
      <c r="AU31" s="3">
        <v>30</v>
      </c>
      <c r="AV31" s="4">
        <v>2.7234000000000003</v>
      </c>
      <c r="AW31" s="3">
        <v>1.53</v>
      </c>
      <c r="AX31" s="19">
        <f t="shared" si="3"/>
        <v>0.29175166297117522</v>
      </c>
      <c r="AY31" s="7">
        <f t="shared" si="4"/>
        <v>2.570316516119556</v>
      </c>
      <c r="AZ31" s="7">
        <f t="shared" si="5"/>
        <v>366.01307189542484</v>
      </c>
      <c r="BA31" s="7">
        <f t="shared" si="6"/>
        <v>3973.8562091503268</v>
      </c>
      <c r="BB31" s="7">
        <f t="shared" si="7"/>
        <v>33.212195121951218</v>
      </c>
      <c r="BC31" s="7">
        <f t="shared" si="8"/>
        <v>18.658536585365855</v>
      </c>
      <c r="BD31" s="7">
        <f t="shared" si="9"/>
        <v>14.210341463414634</v>
      </c>
      <c r="BE31" s="7">
        <f t="shared" si="10"/>
        <v>6.8514146341463418</v>
      </c>
      <c r="BF31" s="19"/>
      <c r="BG31" s="19">
        <f t="shared" si="11"/>
        <v>1.1140486157009621</v>
      </c>
      <c r="BH31" s="19">
        <f t="shared" si="12"/>
        <v>1.7463464786663729</v>
      </c>
      <c r="BI31" s="19">
        <f t="shared" si="13"/>
        <v>1.0064301552106429</v>
      </c>
      <c r="BJ31" s="19">
        <f t="shared" si="14"/>
        <v>0.33333333333333331</v>
      </c>
      <c r="BK31" s="19"/>
      <c r="BL31" s="5">
        <v>0</v>
      </c>
      <c r="BM31" s="5"/>
      <c r="BN31" s="5"/>
      <c r="BO31" s="5"/>
      <c r="BP31" s="5"/>
      <c r="BQ31" s="3">
        <v>1</v>
      </c>
      <c r="BR31" s="3">
        <v>0</v>
      </c>
      <c r="BS31" s="3">
        <v>15</v>
      </c>
      <c r="BT31" s="3"/>
      <c r="BU31" s="3"/>
      <c r="BV31" s="3"/>
      <c r="BW31" s="3"/>
      <c r="BX31" s="10"/>
      <c r="BY31" s="3"/>
      <c r="BZ31" s="3"/>
      <c r="CA31" s="3">
        <v>141</v>
      </c>
      <c r="CB31" s="3">
        <v>29</v>
      </c>
      <c r="CC31" s="4">
        <v>1.3</v>
      </c>
      <c r="CD31" s="28">
        <v>50</v>
      </c>
      <c r="CE31" s="8"/>
      <c r="CF31" s="8"/>
      <c r="CG31" s="3">
        <v>7169</v>
      </c>
      <c r="CH31" s="3">
        <v>1</v>
      </c>
      <c r="CI31" s="3">
        <v>3</v>
      </c>
      <c r="CJ31" s="12">
        <v>1015.267175572519</v>
      </c>
      <c r="CK31" s="19">
        <f t="shared" si="15"/>
        <v>6.9229070840027394</v>
      </c>
      <c r="CL31" s="5">
        <v>1100.9825710385651</v>
      </c>
      <c r="CM31" s="19">
        <f t="shared" si="16"/>
        <v>7.0039583064780047</v>
      </c>
      <c r="CN31" s="10"/>
      <c r="CO31" s="36">
        <v>40493</v>
      </c>
      <c r="CP31" s="36"/>
      <c r="CQ31" s="36"/>
      <c r="CR31" s="36"/>
      <c r="CT31" s="36">
        <v>44274</v>
      </c>
      <c r="CU31" s="36">
        <v>41691</v>
      </c>
      <c r="CV31" s="1">
        <f t="shared" si="17"/>
        <v>1198</v>
      </c>
      <c r="CW31" s="3">
        <v>1</v>
      </c>
      <c r="CX31" s="40">
        <v>41691</v>
      </c>
      <c r="CY31" s="3">
        <f>(CX31-CO31)</f>
        <v>1198</v>
      </c>
      <c r="CZ31" s="3">
        <v>1</v>
      </c>
      <c r="DA31" s="3">
        <v>1198</v>
      </c>
      <c r="DB31" s="3">
        <v>0</v>
      </c>
      <c r="DC31" s="3"/>
      <c r="DD31" s="10"/>
      <c r="DE31" s="10"/>
      <c r="DF31" s="10"/>
      <c r="DG31" s="10"/>
      <c r="DH31" s="10"/>
      <c r="DI31" s="10"/>
      <c r="DJ31" s="10"/>
      <c r="DK31" s="10"/>
      <c r="DL31" s="10"/>
    </row>
    <row r="32" spans="1:116" x14ac:dyDescent="0.25">
      <c r="A32" s="25">
        <v>1007</v>
      </c>
      <c r="B32" s="1">
        <v>86</v>
      </c>
      <c r="C32" s="1">
        <v>0</v>
      </c>
      <c r="D32" s="1">
        <v>1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25.8</v>
      </c>
      <c r="AI32" s="1">
        <v>1.98</v>
      </c>
      <c r="AJ32" s="1">
        <v>131</v>
      </c>
      <c r="AK32" s="1">
        <v>62</v>
      </c>
      <c r="AL32" s="5">
        <f t="shared" si="0"/>
        <v>85</v>
      </c>
      <c r="AM32" s="1">
        <v>62</v>
      </c>
      <c r="AN32" s="1">
        <v>3</v>
      </c>
      <c r="AO32" s="1">
        <v>10</v>
      </c>
      <c r="AP32" s="1">
        <v>53</v>
      </c>
      <c r="AQ32" s="1">
        <v>21</v>
      </c>
      <c r="AR32" s="1">
        <v>34</v>
      </c>
      <c r="AS32" s="1">
        <f t="shared" si="1"/>
        <v>32</v>
      </c>
      <c r="AT32" s="7">
        <f t="shared" si="2"/>
        <v>3.2</v>
      </c>
      <c r="AU32" s="1">
        <v>22</v>
      </c>
      <c r="AV32" s="19">
        <v>4.91</v>
      </c>
      <c r="AW32" s="1">
        <v>2.48</v>
      </c>
      <c r="AX32" s="19">
        <f t="shared" si="3"/>
        <v>0.46740576496674058</v>
      </c>
      <c r="AY32" s="7">
        <f t="shared" si="4"/>
        <v>2.4439918533604885</v>
      </c>
      <c r="AZ32" s="7">
        <f t="shared" si="5"/>
        <v>387.09677419354841</v>
      </c>
      <c r="BA32" s="7">
        <f t="shared" si="6"/>
        <v>2419.3548387096776</v>
      </c>
      <c r="BB32" s="7">
        <f t="shared" si="7"/>
        <v>79.193548387096769</v>
      </c>
      <c r="BC32" s="7">
        <f t="shared" si="8"/>
        <v>40</v>
      </c>
      <c r="BD32" s="7">
        <f t="shared" si="9"/>
        <v>34.271999999999998</v>
      </c>
      <c r="BE32" s="7">
        <f t="shared" si="10"/>
        <v>13.055999999999999</v>
      </c>
      <c r="BF32" s="19"/>
      <c r="BG32" s="19">
        <f t="shared" si="11"/>
        <v>0.42932790224032591</v>
      </c>
      <c r="BH32" s="19">
        <f t="shared" si="12"/>
        <v>0.66924643584521393</v>
      </c>
      <c r="BI32" s="19">
        <f t="shared" si="13"/>
        <v>2.474798387096774</v>
      </c>
      <c r="BJ32" s="19">
        <f t="shared" si="14"/>
        <v>0.45454545454545453</v>
      </c>
      <c r="BK32" s="19"/>
      <c r="BL32" s="20">
        <v>1</v>
      </c>
      <c r="BO32" s="1">
        <v>1</v>
      </c>
      <c r="BP32" s="1">
        <v>1</v>
      </c>
      <c r="BQ32" s="1">
        <v>1</v>
      </c>
      <c r="BR32" s="1">
        <v>0</v>
      </c>
      <c r="BS32" s="1">
        <v>60</v>
      </c>
      <c r="BT32" s="1">
        <v>4.7</v>
      </c>
      <c r="BU32" s="1">
        <v>3</v>
      </c>
      <c r="BV32" s="1">
        <v>0.76</v>
      </c>
      <c r="BW32" s="1">
        <v>5.8</v>
      </c>
      <c r="BX32" s="1">
        <v>72</v>
      </c>
      <c r="BY32" s="1">
        <v>1</v>
      </c>
      <c r="BZ32" s="1">
        <v>1</v>
      </c>
      <c r="CA32" s="1">
        <v>139</v>
      </c>
      <c r="CB32" s="1">
        <v>24</v>
      </c>
      <c r="CC32" s="19">
        <v>1.02</v>
      </c>
      <c r="CD32" s="27">
        <v>50</v>
      </c>
      <c r="CE32" s="1">
        <v>248</v>
      </c>
      <c r="CF32" s="1">
        <v>1</v>
      </c>
      <c r="CI32" s="1">
        <v>2</v>
      </c>
      <c r="CJ32" s="20">
        <v>1041.878201</v>
      </c>
      <c r="CK32" s="19">
        <f t="shared" si="15"/>
        <v>6.9487803258458696</v>
      </c>
      <c r="CL32" s="20">
        <v>817.92866249999997</v>
      </c>
      <c r="CM32" s="19">
        <f t="shared" si="16"/>
        <v>6.7067751231420623</v>
      </c>
      <c r="CN32" s="22"/>
      <c r="CO32" s="36">
        <v>43206</v>
      </c>
      <c r="CP32" s="36"/>
      <c r="CQ32" s="36"/>
      <c r="CR32" s="36"/>
      <c r="CT32" s="36">
        <v>44217</v>
      </c>
      <c r="CU32" s="37">
        <v>44179</v>
      </c>
      <c r="CV32" s="1">
        <f t="shared" si="17"/>
        <v>973</v>
      </c>
      <c r="CW32" s="1">
        <v>0</v>
      </c>
      <c r="CZ32" s="1">
        <v>0</v>
      </c>
      <c r="DA32" s="1">
        <v>973</v>
      </c>
      <c r="DB32" s="3">
        <v>0</v>
      </c>
      <c r="DC32" t="s">
        <v>134</v>
      </c>
    </row>
    <row r="33" spans="1:116" x14ac:dyDescent="0.25">
      <c r="A33" s="25">
        <v>1034</v>
      </c>
      <c r="B33" s="1">
        <v>83</v>
      </c>
      <c r="C33" s="1">
        <v>0</v>
      </c>
      <c r="D33" s="1">
        <v>1</v>
      </c>
      <c r="E33" s="1">
        <v>1</v>
      </c>
      <c r="F33" s="1">
        <v>2</v>
      </c>
      <c r="G33" s="1">
        <v>1</v>
      </c>
      <c r="H33" s="1">
        <v>0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1</v>
      </c>
      <c r="AF33" s="1">
        <v>0</v>
      </c>
      <c r="AG33" s="1">
        <v>2</v>
      </c>
      <c r="AH33" s="1">
        <v>38.299999999999997</v>
      </c>
      <c r="AI33" s="1">
        <v>1.97</v>
      </c>
      <c r="AJ33" s="1">
        <v>122</v>
      </c>
      <c r="AK33" s="1">
        <v>57</v>
      </c>
      <c r="AL33" s="5">
        <f t="shared" si="0"/>
        <v>78.666666666666671</v>
      </c>
      <c r="AM33" s="1">
        <v>61</v>
      </c>
      <c r="AN33" s="1">
        <v>2</v>
      </c>
      <c r="AO33" s="1">
        <v>10</v>
      </c>
      <c r="AP33" s="1">
        <v>34</v>
      </c>
      <c r="AQ33" s="1">
        <v>15</v>
      </c>
      <c r="AR33" s="1">
        <v>24</v>
      </c>
      <c r="AS33" s="1">
        <f t="shared" si="1"/>
        <v>19</v>
      </c>
      <c r="AT33" s="7">
        <f t="shared" si="2"/>
        <v>1.9</v>
      </c>
      <c r="AU33" s="1">
        <v>20</v>
      </c>
      <c r="AV33" s="19">
        <v>4.05</v>
      </c>
      <c r="AW33" s="1">
        <v>1.47</v>
      </c>
      <c r="AX33" s="19">
        <f t="shared" si="3"/>
        <v>0.2564079822616408</v>
      </c>
      <c r="AY33" s="7">
        <f t="shared" si="4"/>
        <v>0.98765432098765438</v>
      </c>
      <c r="AZ33" s="7">
        <f t="shared" si="5"/>
        <v>217.68707482993199</v>
      </c>
      <c r="BA33" s="7">
        <f t="shared" si="6"/>
        <v>3736.9614512471662</v>
      </c>
      <c r="BB33" s="7">
        <f t="shared" si="7"/>
        <v>66.393442622950815</v>
      </c>
      <c r="BC33" s="7">
        <f t="shared" si="8"/>
        <v>24.098360655737704</v>
      </c>
      <c r="BD33" s="7">
        <f t="shared" si="9"/>
        <v>19.227278688524589</v>
      </c>
      <c r="BE33" s="7">
        <f t="shared" si="10"/>
        <v>4.588327868852458</v>
      </c>
      <c r="BF33" s="19"/>
      <c r="BG33" s="19">
        <f t="shared" si="11"/>
        <v>0.36148148148148151</v>
      </c>
      <c r="BH33" s="19">
        <f t="shared" si="12"/>
        <v>0.51209876543209876</v>
      </c>
      <c r="BI33" s="19">
        <f t="shared" si="13"/>
        <v>3.4943917169974115</v>
      </c>
      <c r="BJ33" s="19">
        <f t="shared" si="14"/>
        <v>0.5</v>
      </c>
      <c r="BK33" s="19"/>
      <c r="BL33" s="20">
        <v>1</v>
      </c>
      <c r="BO33" s="1">
        <v>3</v>
      </c>
      <c r="BP33" s="1"/>
      <c r="BQ33" s="1">
        <v>1</v>
      </c>
      <c r="BR33" s="1">
        <v>0</v>
      </c>
      <c r="BS33" s="1">
        <v>65</v>
      </c>
      <c r="BT33" s="1">
        <v>4</v>
      </c>
      <c r="BU33" s="1">
        <v>2.4</v>
      </c>
      <c r="BV33" s="1">
        <v>0.61</v>
      </c>
      <c r="BW33" s="1">
        <v>5.3</v>
      </c>
      <c r="BX33" s="1">
        <v>55.9</v>
      </c>
      <c r="BY33" s="1">
        <v>1</v>
      </c>
      <c r="CA33" s="25">
        <v>134</v>
      </c>
      <c r="CB33" s="25">
        <v>30</v>
      </c>
      <c r="CC33" s="44">
        <v>1.1000000000000001</v>
      </c>
      <c r="CD33" s="27">
        <v>46</v>
      </c>
      <c r="CE33" s="1">
        <v>252</v>
      </c>
      <c r="CF33" s="1">
        <v>1</v>
      </c>
      <c r="CI33" s="1">
        <v>2</v>
      </c>
      <c r="CJ33" s="20">
        <v>1050.7691319999999</v>
      </c>
      <c r="CK33" s="19">
        <f t="shared" si="15"/>
        <v>6.9572776816661683</v>
      </c>
      <c r="CL33" s="20">
        <v>1740.829612</v>
      </c>
      <c r="CM33" s="19">
        <f t="shared" si="16"/>
        <v>7.4621170670867984</v>
      </c>
      <c r="CN33" s="22"/>
      <c r="CO33" s="36">
        <v>43244</v>
      </c>
      <c r="CP33" s="36"/>
      <c r="CQ33" s="36"/>
      <c r="CR33" s="36"/>
      <c r="CT33" s="36">
        <v>44217</v>
      </c>
      <c r="CU33" s="36">
        <v>44208</v>
      </c>
      <c r="CV33" s="1">
        <f t="shared" si="17"/>
        <v>964</v>
      </c>
      <c r="CW33" s="1">
        <v>0</v>
      </c>
      <c r="CZ33" s="1">
        <v>0</v>
      </c>
      <c r="DA33" s="1">
        <v>964</v>
      </c>
      <c r="DB33" s="3">
        <v>0</v>
      </c>
      <c r="DC33"/>
    </row>
    <row r="34" spans="1:116" x14ac:dyDescent="0.25">
      <c r="A34" s="25">
        <v>1076</v>
      </c>
      <c r="B34" s="1">
        <v>63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4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2</v>
      </c>
      <c r="AA34" s="1">
        <v>1</v>
      </c>
      <c r="AB34" s="1">
        <v>1</v>
      </c>
      <c r="AC34" s="1">
        <v>1</v>
      </c>
      <c r="AD34" s="1">
        <v>0</v>
      </c>
      <c r="AE34" s="1">
        <v>0</v>
      </c>
      <c r="AF34" s="1">
        <v>0</v>
      </c>
      <c r="AG34" s="1">
        <v>2</v>
      </c>
      <c r="AH34" s="1">
        <v>28.39</v>
      </c>
      <c r="AI34" s="1">
        <v>2.09</v>
      </c>
      <c r="AJ34" s="1">
        <v>139</v>
      </c>
      <c r="AK34" s="1">
        <v>91</v>
      </c>
      <c r="AL34" s="5">
        <f t="shared" si="0"/>
        <v>107</v>
      </c>
      <c r="AM34" s="1">
        <v>97</v>
      </c>
      <c r="AN34" s="1">
        <v>1</v>
      </c>
      <c r="AO34" s="1">
        <v>6</v>
      </c>
      <c r="AP34" s="1">
        <v>35</v>
      </c>
      <c r="AQ34" s="1">
        <v>20</v>
      </c>
      <c r="AR34" s="1">
        <v>27</v>
      </c>
      <c r="AS34" s="1">
        <f t="shared" si="1"/>
        <v>15</v>
      </c>
      <c r="AT34" s="7">
        <f t="shared" si="2"/>
        <v>2.5</v>
      </c>
      <c r="AU34" s="1">
        <v>13</v>
      </c>
      <c r="AV34" s="19">
        <v>5.53</v>
      </c>
      <c r="AW34" s="1">
        <v>2.65</v>
      </c>
      <c r="AX34" s="19">
        <f t="shared" si="3"/>
        <v>0.62871396895787146</v>
      </c>
      <c r="AY34" s="7">
        <f t="shared" si="4"/>
        <v>2.5316455696202529</v>
      </c>
      <c r="AZ34" s="7">
        <f t="shared" si="5"/>
        <v>422.64150943396226</v>
      </c>
      <c r="BA34" s="7">
        <f t="shared" si="6"/>
        <v>3049.0566037735848</v>
      </c>
      <c r="BB34" s="7">
        <f t="shared" si="7"/>
        <v>57.010309278350519</v>
      </c>
      <c r="BC34" s="7">
        <f t="shared" si="8"/>
        <v>27.319587628865978</v>
      </c>
      <c r="BD34" s="7">
        <f t="shared" si="9"/>
        <v>34.925360824742263</v>
      </c>
      <c r="BE34" s="7">
        <f t="shared" si="10"/>
        <v>7.8024742268041232</v>
      </c>
      <c r="BF34" s="19"/>
      <c r="BG34" s="19">
        <f t="shared" si="11"/>
        <v>0.47359855334538875</v>
      </c>
      <c r="BH34" s="19">
        <f t="shared" si="12"/>
        <v>0.61392405063291133</v>
      </c>
      <c r="BI34" s="19">
        <f t="shared" si="13"/>
        <v>3.800687285223368</v>
      </c>
      <c r="BJ34" s="19">
        <f t="shared" si="14"/>
        <v>0.46153846153846156</v>
      </c>
      <c r="BK34" s="19"/>
      <c r="BL34" s="20">
        <v>1</v>
      </c>
      <c r="BO34" s="1">
        <v>1</v>
      </c>
      <c r="BP34" s="1">
        <v>0</v>
      </c>
      <c r="BQ34" s="1">
        <v>1</v>
      </c>
      <c r="BR34" s="1">
        <v>0</v>
      </c>
      <c r="BS34" s="1">
        <v>27</v>
      </c>
      <c r="BT34" s="1">
        <v>6.4</v>
      </c>
      <c r="BU34" s="1">
        <v>5.5</v>
      </c>
      <c r="BV34" s="1">
        <v>0.31</v>
      </c>
      <c r="BW34" s="1">
        <v>3.9</v>
      </c>
      <c r="BX34" s="1">
        <v>33.799999999999997</v>
      </c>
      <c r="BY34" s="1">
        <v>0</v>
      </c>
      <c r="CA34" s="25">
        <v>136</v>
      </c>
      <c r="CB34" s="25">
        <v>13</v>
      </c>
      <c r="CC34" s="44">
        <v>0.93</v>
      </c>
      <c r="CD34" s="27">
        <v>85</v>
      </c>
      <c r="CE34" s="1">
        <v>415</v>
      </c>
      <c r="CF34" s="1">
        <v>1</v>
      </c>
      <c r="CI34" s="1">
        <v>2</v>
      </c>
      <c r="CJ34" s="20">
        <v>1069.420601</v>
      </c>
      <c r="CK34" s="19">
        <f t="shared" si="15"/>
        <v>6.9748722864023938</v>
      </c>
      <c r="CL34" s="20">
        <v>1613.4683110000001</v>
      </c>
      <c r="CM34" s="19">
        <f t="shared" si="16"/>
        <v>7.3861413713859188</v>
      </c>
      <c r="CN34" s="22"/>
      <c r="CO34" s="36">
        <v>43427</v>
      </c>
      <c r="CP34" s="36"/>
      <c r="CQ34" s="36"/>
      <c r="CR34" s="36"/>
      <c r="CT34" s="36">
        <v>44217</v>
      </c>
      <c r="CU34" s="37">
        <v>44032</v>
      </c>
      <c r="CV34" s="1">
        <f t="shared" si="17"/>
        <v>605</v>
      </c>
      <c r="CW34" s="1">
        <v>0</v>
      </c>
      <c r="CZ34" s="1">
        <v>0</v>
      </c>
      <c r="DA34" s="1">
        <v>605</v>
      </c>
      <c r="DB34" s="3">
        <v>0</v>
      </c>
      <c r="DC34" t="s">
        <v>135</v>
      </c>
    </row>
    <row r="35" spans="1:116" x14ac:dyDescent="0.25">
      <c r="A35" s="2">
        <v>2016</v>
      </c>
      <c r="B35" s="3">
        <v>25</v>
      </c>
      <c r="C35" s="3">
        <v>0</v>
      </c>
      <c r="D35" s="3">
        <v>1</v>
      </c>
      <c r="E35" s="3">
        <v>0</v>
      </c>
      <c r="F35" s="3">
        <v>2</v>
      </c>
      <c r="G35" s="3">
        <v>1</v>
      </c>
      <c r="H35" s="1">
        <v>0</v>
      </c>
      <c r="I35" s="3">
        <v>1</v>
      </c>
      <c r="J35" s="3">
        <v>1</v>
      </c>
      <c r="K35" s="3">
        <v>0</v>
      </c>
      <c r="L35" s="3">
        <v>0</v>
      </c>
      <c r="M35" s="3"/>
      <c r="N35" s="3">
        <v>1</v>
      </c>
      <c r="O35" s="3">
        <v>0</v>
      </c>
      <c r="P35" s="3">
        <v>1</v>
      </c>
      <c r="Q35" s="3"/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24.5</v>
      </c>
      <c r="AI35" s="4">
        <v>1.78</v>
      </c>
      <c r="AJ35" s="3">
        <v>135</v>
      </c>
      <c r="AK35" s="3">
        <v>83</v>
      </c>
      <c r="AL35" s="5">
        <f t="shared" si="0"/>
        <v>100.33333333333333</v>
      </c>
      <c r="AM35" s="3">
        <v>83</v>
      </c>
      <c r="AN35" s="3">
        <v>1</v>
      </c>
      <c r="AO35" s="3">
        <v>4</v>
      </c>
      <c r="AP35" s="3">
        <v>22</v>
      </c>
      <c r="AQ35" s="3">
        <v>8</v>
      </c>
      <c r="AR35" s="3">
        <v>11</v>
      </c>
      <c r="AS35" s="3">
        <f t="shared" si="1"/>
        <v>14</v>
      </c>
      <c r="AT35" s="7">
        <f t="shared" si="2"/>
        <v>3.5</v>
      </c>
      <c r="AU35" s="3">
        <v>7</v>
      </c>
      <c r="AV35" s="4">
        <v>5.3044000000000002</v>
      </c>
      <c r="AW35" s="3">
        <v>2.98</v>
      </c>
      <c r="AX35" s="19">
        <f t="shared" si="3"/>
        <v>0.66295639320029565</v>
      </c>
      <c r="AY35" s="7">
        <f t="shared" si="4"/>
        <v>0.75409094336777016</v>
      </c>
      <c r="AZ35" s="7">
        <f t="shared" si="5"/>
        <v>107.38255033557047</v>
      </c>
      <c r="BA35" s="7">
        <f t="shared" si="6"/>
        <v>2586.1297539149887</v>
      </c>
      <c r="BB35" s="7">
        <f t="shared" si="7"/>
        <v>63.908433734939763</v>
      </c>
      <c r="BC35" s="7">
        <f t="shared" si="8"/>
        <v>35.903614457831324</v>
      </c>
      <c r="BD35" s="7">
        <f t="shared" si="9"/>
        <v>45.573654618473888</v>
      </c>
      <c r="BE35" s="7">
        <f t="shared" si="10"/>
        <v>3.4180240963855417</v>
      </c>
      <c r="BF35" s="19"/>
      <c r="BG35" s="19">
        <f t="shared" si="11"/>
        <v>0.17212125782369353</v>
      </c>
      <c r="BH35" s="19">
        <f t="shared" si="12"/>
        <v>0.34424251564738706</v>
      </c>
      <c r="BI35" s="19">
        <f t="shared" si="13"/>
        <v>4.5648881239242689</v>
      </c>
      <c r="BJ35" s="19">
        <f t="shared" si="14"/>
        <v>0.5714285714285714</v>
      </c>
      <c r="BK35" s="19"/>
      <c r="BL35" s="5">
        <v>0</v>
      </c>
      <c r="BM35" s="5"/>
      <c r="BN35" s="5"/>
      <c r="BO35" s="5"/>
      <c r="BP35" s="5"/>
      <c r="BQ35" s="3">
        <v>1</v>
      </c>
      <c r="BR35" s="3">
        <v>0</v>
      </c>
      <c r="BS35" s="3">
        <v>62.5</v>
      </c>
      <c r="BT35" s="3">
        <v>4.0999999999999996</v>
      </c>
      <c r="BU35" s="3"/>
      <c r="BV35" s="3">
        <v>0.95</v>
      </c>
      <c r="BW35" s="3">
        <v>3.4</v>
      </c>
      <c r="BX35" s="10"/>
      <c r="BY35" s="3">
        <v>1</v>
      </c>
      <c r="BZ35" s="3">
        <v>0</v>
      </c>
      <c r="CA35" s="3">
        <v>139</v>
      </c>
      <c r="CB35" s="3">
        <v>29</v>
      </c>
      <c r="CC35" s="4">
        <v>0.9</v>
      </c>
      <c r="CD35" s="28">
        <v>90</v>
      </c>
      <c r="CE35" s="8"/>
      <c r="CF35" s="8"/>
      <c r="CG35" s="3">
        <v>649</v>
      </c>
      <c r="CH35" s="3">
        <v>1</v>
      </c>
      <c r="CI35" s="3">
        <v>1</v>
      </c>
      <c r="CJ35" s="12">
        <v>1102.016129032258</v>
      </c>
      <c r="CK35" s="19">
        <f t="shared" si="15"/>
        <v>7.0048966257511776</v>
      </c>
      <c r="CL35" s="5">
        <v>2542.7603235432657</v>
      </c>
      <c r="CM35" s="19">
        <f t="shared" si="16"/>
        <v>7.8410055114889161</v>
      </c>
      <c r="CN35" s="10"/>
      <c r="CO35" s="41">
        <v>40283</v>
      </c>
      <c r="CP35" s="41"/>
      <c r="CQ35" s="41"/>
      <c r="CR35" s="41"/>
      <c r="CT35" s="36">
        <v>44274</v>
      </c>
      <c r="CU35" s="36">
        <v>44274</v>
      </c>
      <c r="CV35" s="1">
        <f t="shared" si="17"/>
        <v>3991</v>
      </c>
      <c r="CW35" s="3">
        <v>0</v>
      </c>
      <c r="CX35" s="3"/>
      <c r="CY35" s="3"/>
      <c r="CZ35" s="3">
        <v>0</v>
      </c>
      <c r="DA35" s="3">
        <v>3991</v>
      </c>
      <c r="DB35" s="3">
        <v>0</v>
      </c>
      <c r="DC35" s="3" t="s">
        <v>153</v>
      </c>
      <c r="DD35" s="10"/>
      <c r="DE35" s="10"/>
      <c r="DF35" s="10"/>
      <c r="DG35" s="10"/>
      <c r="DH35" s="10"/>
      <c r="DI35" s="10"/>
      <c r="DJ35" s="10"/>
      <c r="DK35" s="10"/>
      <c r="DL35" s="10"/>
    </row>
    <row r="36" spans="1:116" x14ac:dyDescent="0.25">
      <c r="A36" s="2">
        <v>2003</v>
      </c>
      <c r="B36" s="3">
        <v>57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3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1</v>
      </c>
      <c r="Q36" s="3"/>
      <c r="R36" s="3">
        <v>0</v>
      </c>
      <c r="S36" s="3">
        <v>0</v>
      </c>
      <c r="T36" s="3">
        <v>0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21.5</v>
      </c>
      <c r="AI36" s="4">
        <v>1.93</v>
      </c>
      <c r="AJ36" s="3">
        <v>114</v>
      </c>
      <c r="AK36" s="3">
        <v>77</v>
      </c>
      <c r="AL36" s="5">
        <f t="shared" si="0"/>
        <v>89.333333333333329</v>
      </c>
      <c r="AM36" s="3">
        <v>81</v>
      </c>
      <c r="AN36" s="3">
        <v>1</v>
      </c>
      <c r="AO36" s="3">
        <v>3</v>
      </c>
      <c r="AP36" s="3">
        <v>25</v>
      </c>
      <c r="AQ36" s="3">
        <v>10</v>
      </c>
      <c r="AR36" s="3">
        <v>15</v>
      </c>
      <c r="AS36" s="3">
        <f t="shared" si="1"/>
        <v>15</v>
      </c>
      <c r="AT36" s="7">
        <f t="shared" si="2"/>
        <v>5</v>
      </c>
      <c r="AU36" s="3">
        <v>9</v>
      </c>
      <c r="AV36" s="4">
        <v>5.3267999999999995</v>
      </c>
      <c r="AW36" s="3">
        <v>2.76</v>
      </c>
      <c r="AX36" s="19">
        <f t="shared" si="3"/>
        <v>0.54669623059866956</v>
      </c>
      <c r="AY36" s="7">
        <f t="shared" si="4"/>
        <v>1.1263798152737103</v>
      </c>
      <c r="AZ36" s="7">
        <f t="shared" si="5"/>
        <v>173.91304347826087</v>
      </c>
      <c r="BA36" s="7">
        <f t="shared" si="6"/>
        <v>2502.4154589371979</v>
      </c>
      <c r="BB36" s="7">
        <f t="shared" si="7"/>
        <v>65.762962962962959</v>
      </c>
      <c r="BC36" s="7">
        <f t="shared" si="8"/>
        <v>34.074074074074076</v>
      </c>
      <c r="BD36" s="7">
        <f t="shared" si="9"/>
        <v>37.227061728395064</v>
      </c>
      <c r="BE36" s="7">
        <f t="shared" si="10"/>
        <v>5.560888888888889</v>
      </c>
      <c r="BF36" s="19"/>
      <c r="BG36" s="19">
        <f t="shared" si="11"/>
        <v>0.22809191259292635</v>
      </c>
      <c r="BH36" s="19">
        <f t="shared" si="12"/>
        <v>0.38015318765487727</v>
      </c>
      <c r="BI36" s="19">
        <f t="shared" si="13"/>
        <v>4.3841975308641974</v>
      </c>
      <c r="BJ36" s="19">
        <f t="shared" si="14"/>
        <v>0.33333333333333331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62.5</v>
      </c>
      <c r="BT36" s="3">
        <v>4.8</v>
      </c>
      <c r="BU36" s="3">
        <v>3.3</v>
      </c>
      <c r="BV36" s="3">
        <v>1</v>
      </c>
      <c r="BW36" s="3"/>
      <c r="BX36" s="10"/>
      <c r="BY36" s="3">
        <v>1</v>
      </c>
      <c r="BZ36" s="3">
        <v>0</v>
      </c>
      <c r="CA36" s="3">
        <v>140</v>
      </c>
      <c r="CB36" s="3">
        <v>23</v>
      </c>
      <c r="CC36" s="4">
        <v>1.2</v>
      </c>
      <c r="CD36" s="28">
        <v>90</v>
      </c>
      <c r="CE36" s="8"/>
      <c r="CF36" s="8"/>
      <c r="CG36" s="3">
        <v>860</v>
      </c>
      <c r="CH36" s="3">
        <v>1</v>
      </c>
      <c r="CI36" s="3">
        <v>2</v>
      </c>
      <c r="CJ36" s="12">
        <v>1109.0909090909092</v>
      </c>
      <c r="CK36" s="19">
        <f t="shared" si="15"/>
        <v>7.0112959579229779</v>
      </c>
      <c r="CL36" s="5">
        <v>3764.3254646879909</v>
      </c>
      <c r="CM36" s="19">
        <f t="shared" si="16"/>
        <v>8.2333239647376022</v>
      </c>
      <c r="CN36" s="10"/>
      <c r="CO36" s="41">
        <v>40224</v>
      </c>
      <c r="CP36" s="41"/>
      <c r="CQ36" s="41"/>
      <c r="CR36" s="41"/>
      <c r="CT36" s="36">
        <v>44272</v>
      </c>
      <c r="CU36" s="36">
        <v>44085</v>
      </c>
      <c r="CV36" s="1">
        <f t="shared" si="17"/>
        <v>3861</v>
      </c>
      <c r="CW36" s="3">
        <v>0</v>
      </c>
      <c r="CX36" s="3"/>
      <c r="CY36" s="3"/>
      <c r="CZ36" s="3">
        <v>0</v>
      </c>
      <c r="DA36" s="3">
        <v>3861</v>
      </c>
      <c r="DB36" s="3">
        <v>0</v>
      </c>
      <c r="DC36" s="39" t="s">
        <v>139</v>
      </c>
      <c r="DD36" s="10"/>
      <c r="DE36" s="10"/>
      <c r="DF36" s="10"/>
      <c r="DG36" s="10"/>
      <c r="DH36" s="10"/>
      <c r="DI36" s="10"/>
      <c r="DJ36" s="10"/>
      <c r="DK36" s="10"/>
      <c r="DL36" s="10"/>
    </row>
    <row r="37" spans="1:116" x14ac:dyDescent="0.25">
      <c r="A37" s="25">
        <v>1030</v>
      </c>
      <c r="B37" s="1">
        <v>80</v>
      </c>
      <c r="C37" s="1">
        <v>0</v>
      </c>
      <c r="D37" s="1">
        <v>0</v>
      </c>
      <c r="E37" s="1">
        <v>1</v>
      </c>
      <c r="F37" s="1">
        <v>1</v>
      </c>
      <c r="G37" s="1">
        <v>0</v>
      </c>
      <c r="H37" s="1">
        <v>1</v>
      </c>
      <c r="I37" s="1">
        <v>0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0</v>
      </c>
      <c r="P37" s="1">
        <v>1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2</v>
      </c>
      <c r="AA37" s="1">
        <v>1</v>
      </c>
      <c r="AB37" s="1">
        <v>1</v>
      </c>
      <c r="AC37" s="1">
        <v>1</v>
      </c>
      <c r="AD37" s="1">
        <v>0</v>
      </c>
      <c r="AE37" s="1">
        <v>1</v>
      </c>
      <c r="AF37" s="1">
        <v>0</v>
      </c>
      <c r="AG37" s="1">
        <v>0</v>
      </c>
      <c r="AH37" s="1">
        <v>25.8</v>
      </c>
      <c r="AI37" s="1">
        <v>2.06</v>
      </c>
      <c r="AJ37" s="1">
        <v>102</v>
      </c>
      <c r="AK37" s="1">
        <v>63</v>
      </c>
      <c r="AL37" s="5">
        <f t="shared" si="0"/>
        <v>76</v>
      </c>
      <c r="AM37" s="1">
        <v>80</v>
      </c>
      <c r="AN37" s="1">
        <v>2</v>
      </c>
      <c r="AO37" s="1">
        <v>9</v>
      </c>
      <c r="AP37" s="1">
        <v>42</v>
      </c>
      <c r="AQ37" s="1">
        <v>16</v>
      </c>
      <c r="AR37" s="1">
        <v>27</v>
      </c>
      <c r="AS37" s="1">
        <f t="shared" si="1"/>
        <v>26</v>
      </c>
      <c r="AT37" s="7">
        <f t="shared" si="2"/>
        <v>2.8888888888888888</v>
      </c>
      <c r="AU37" s="1">
        <v>20</v>
      </c>
      <c r="AV37" s="19">
        <v>3.57</v>
      </c>
      <c r="AW37" s="1">
        <v>1.73</v>
      </c>
      <c r="AX37" s="19">
        <f t="shared" si="3"/>
        <v>0.29152993348115297</v>
      </c>
      <c r="AY37" s="7">
        <f t="shared" si="4"/>
        <v>1.9607843137254903</v>
      </c>
      <c r="AZ37" s="7">
        <f t="shared" si="5"/>
        <v>323.69942196531792</v>
      </c>
      <c r="BA37" s="7">
        <f t="shared" si="6"/>
        <v>3098.2658959537571</v>
      </c>
      <c r="BB37" s="7">
        <f t="shared" si="7"/>
        <v>44.625</v>
      </c>
      <c r="BC37" s="7">
        <f t="shared" si="8"/>
        <v>21.625</v>
      </c>
      <c r="BD37" s="7">
        <f t="shared" si="9"/>
        <v>16.4696</v>
      </c>
      <c r="BE37" s="7">
        <f t="shared" si="10"/>
        <v>5.2938000000000001</v>
      </c>
      <c r="BF37" s="19"/>
      <c r="BG37" s="19">
        <f t="shared" si="11"/>
        <v>0.60504201680672265</v>
      </c>
      <c r="BH37" s="19">
        <f t="shared" si="12"/>
        <v>0.94117647058823528</v>
      </c>
      <c r="BI37" s="19">
        <f t="shared" si="13"/>
        <v>1.7163461538461537</v>
      </c>
      <c r="BJ37" s="19">
        <f t="shared" si="14"/>
        <v>0.45</v>
      </c>
      <c r="BK37" s="19"/>
      <c r="BL37" s="20">
        <v>0</v>
      </c>
      <c r="BP37" s="1"/>
      <c r="BQ37" s="1">
        <v>1</v>
      </c>
      <c r="BR37" s="1">
        <v>0</v>
      </c>
      <c r="BS37" s="1">
        <v>20</v>
      </c>
      <c r="BT37" s="1">
        <v>7.5</v>
      </c>
      <c r="BU37" s="1">
        <v>6.9</v>
      </c>
      <c r="BV37" s="1">
        <v>0.28999999999999998</v>
      </c>
      <c r="BW37" s="1">
        <v>5.6</v>
      </c>
      <c r="BX37" s="1">
        <v>39.5</v>
      </c>
      <c r="BY37" s="1">
        <v>1</v>
      </c>
      <c r="CA37" s="25">
        <v>142</v>
      </c>
      <c r="CB37" s="25">
        <v>39</v>
      </c>
      <c r="CC37" s="44">
        <v>1.24</v>
      </c>
      <c r="CD37" s="27">
        <v>55</v>
      </c>
      <c r="CE37" s="1">
        <v>1647</v>
      </c>
      <c r="CF37" s="1">
        <v>1</v>
      </c>
      <c r="CI37" s="1">
        <v>3</v>
      </c>
      <c r="CJ37" s="20">
        <v>1115.944195</v>
      </c>
      <c r="CK37" s="19">
        <f t="shared" si="15"/>
        <v>7.0174561372107043</v>
      </c>
      <c r="CL37" s="20">
        <v>2764.9858049999998</v>
      </c>
      <c r="CM37" s="19">
        <f t="shared" si="16"/>
        <v>7.9247907801277053</v>
      </c>
      <c r="CN37" s="22"/>
      <c r="CO37" s="36">
        <v>43235</v>
      </c>
      <c r="CP37" s="36"/>
      <c r="CQ37" s="36"/>
      <c r="CR37" s="36"/>
      <c r="CT37" s="36">
        <v>44217</v>
      </c>
      <c r="CU37" s="36">
        <v>43432</v>
      </c>
      <c r="CV37" s="1">
        <f t="shared" si="17"/>
        <v>197</v>
      </c>
      <c r="CW37" s="1">
        <v>1</v>
      </c>
      <c r="CX37" s="36">
        <v>43432</v>
      </c>
      <c r="CY37" s="20">
        <f>(CX37-CO37)</f>
        <v>197</v>
      </c>
      <c r="CZ37" s="20">
        <v>1</v>
      </c>
      <c r="DA37" s="20">
        <v>197</v>
      </c>
      <c r="DB37" s="3">
        <v>0</v>
      </c>
      <c r="DC37" t="s">
        <v>129</v>
      </c>
    </row>
    <row r="38" spans="1:116" x14ac:dyDescent="0.25">
      <c r="A38" s="2">
        <v>2064</v>
      </c>
      <c r="B38" s="9">
        <v>65</v>
      </c>
      <c r="C38" s="9">
        <v>0</v>
      </c>
      <c r="D38" s="9">
        <v>1</v>
      </c>
      <c r="E38" s="9">
        <v>1</v>
      </c>
      <c r="F38" s="9">
        <v>1</v>
      </c>
      <c r="G38" s="9">
        <v>1</v>
      </c>
      <c r="H38" s="1">
        <v>0</v>
      </c>
      <c r="I38" s="9">
        <v>0</v>
      </c>
      <c r="J38" s="9">
        <v>4</v>
      </c>
      <c r="K38" s="9">
        <v>1</v>
      </c>
      <c r="L38" s="9">
        <v>0</v>
      </c>
      <c r="M38" s="9"/>
      <c r="N38" s="9">
        <v>0</v>
      </c>
      <c r="O38" s="9">
        <v>1</v>
      </c>
      <c r="P38" s="9">
        <v>1</v>
      </c>
      <c r="Q38" s="9">
        <v>1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1</v>
      </c>
      <c r="Z38" s="9">
        <v>1</v>
      </c>
      <c r="AA38" s="9">
        <v>0</v>
      </c>
      <c r="AB38" s="9">
        <v>1</v>
      </c>
      <c r="AC38" s="9">
        <v>1</v>
      </c>
      <c r="AD38" s="9">
        <v>0</v>
      </c>
      <c r="AE38" s="9">
        <v>1</v>
      </c>
      <c r="AF38" s="9">
        <v>0</v>
      </c>
      <c r="AG38" s="9">
        <v>0</v>
      </c>
      <c r="AH38" s="9">
        <v>25</v>
      </c>
      <c r="AI38" s="11">
        <v>1.6</v>
      </c>
      <c r="AJ38" s="9">
        <v>116</v>
      </c>
      <c r="AK38" s="9">
        <v>46</v>
      </c>
      <c r="AL38" s="5">
        <f t="shared" si="0"/>
        <v>69.333333333333329</v>
      </c>
      <c r="AM38" s="9">
        <v>90</v>
      </c>
      <c r="AN38" s="9">
        <v>3</v>
      </c>
      <c r="AO38" s="9">
        <v>20</v>
      </c>
      <c r="AP38" s="9">
        <v>44</v>
      </c>
      <c r="AQ38" s="9">
        <v>25</v>
      </c>
      <c r="AR38" s="9">
        <v>31</v>
      </c>
      <c r="AS38" s="1">
        <f t="shared" si="1"/>
        <v>19</v>
      </c>
      <c r="AT38" s="7">
        <f t="shared" si="2"/>
        <v>0.95</v>
      </c>
      <c r="AU38" s="9">
        <v>27</v>
      </c>
      <c r="AV38" s="4">
        <v>1.968</v>
      </c>
      <c r="AW38" s="9">
        <v>1.23</v>
      </c>
      <c r="AX38" s="19">
        <f t="shared" si="3"/>
        <v>0.18909090909090906</v>
      </c>
      <c r="AY38" s="7">
        <f t="shared" si="4"/>
        <v>2.0325203252032522</v>
      </c>
      <c r="AZ38" s="7">
        <f t="shared" si="5"/>
        <v>260.16260162601628</v>
      </c>
      <c r="BA38" s="7">
        <f t="shared" si="6"/>
        <v>3208.6720867208669</v>
      </c>
      <c r="BB38" s="7">
        <f t="shared" si="7"/>
        <v>21.866666666666667</v>
      </c>
      <c r="BC38" s="7">
        <f t="shared" si="8"/>
        <v>13.666666666666666</v>
      </c>
      <c r="BD38" s="7">
        <f t="shared" si="9"/>
        <v>7.8683555555555538</v>
      </c>
      <c r="BE38" s="7">
        <f t="shared" si="10"/>
        <v>2.0445333333333329</v>
      </c>
      <c r="BF38" s="19"/>
      <c r="BG38" s="19">
        <f t="shared" si="11"/>
        <v>1.4176829268292683</v>
      </c>
      <c r="BH38" s="19">
        <f t="shared" si="12"/>
        <v>2.0121951219512195</v>
      </c>
      <c r="BI38" s="19">
        <f t="shared" si="13"/>
        <v>1.1508771929824562</v>
      </c>
      <c r="BJ38" s="19">
        <f t="shared" si="14"/>
        <v>0.7407407407407407</v>
      </c>
      <c r="BK38" s="19"/>
      <c r="BL38" s="12">
        <v>0</v>
      </c>
      <c r="BM38" s="12"/>
      <c r="BN38" s="12"/>
      <c r="BO38" s="12"/>
      <c r="BP38" s="12"/>
      <c r="BQ38" s="9">
        <v>1</v>
      </c>
      <c r="BR38" s="9">
        <v>0</v>
      </c>
      <c r="BS38" s="9">
        <v>40</v>
      </c>
      <c r="BT38" s="9"/>
      <c r="BU38" s="9"/>
      <c r="BV38" s="9"/>
      <c r="BW38" s="9">
        <v>4.9000000000000004</v>
      </c>
      <c r="BX38" s="14"/>
      <c r="BY38" s="9">
        <v>1</v>
      </c>
      <c r="BZ38" s="9">
        <v>0</v>
      </c>
      <c r="CA38" s="9">
        <v>136</v>
      </c>
      <c r="CB38" s="9">
        <v>49</v>
      </c>
      <c r="CC38" s="11">
        <v>2</v>
      </c>
      <c r="CD38" s="29">
        <v>25</v>
      </c>
      <c r="CE38" s="13"/>
      <c r="CF38" s="13"/>
      <c r="CG38" s="9">
        <v>4992</v>
      </c>
      <c r="CH38" s="9">
        <v>1</v>
      </c>
      <c r="CI38" s="9">
        <v>3</v>
      </c>
      <c r="CJ38" s="12">
        <v>1145.3125</v>
      </c>
      <c r="CK38" s="19">
        <f t="shared" si="15"/>
        <v>7.0434328045150707</v>
      </c>
      <c r="CL38" s="12"/>
      <c r="CM38" s="31"/>
      <c r="CN38" s="14"/>
      <c r="CO38" s="36">
        <v>40645</v>
      </c>
      <c r="CP38" s="38"/>
      <c r="CQ38" s="38"/>
      <c r="CR38" s="36"/>
      <c r="CS38" s="22"/>
      <c r="CT38" s="36">
        <v>44274</v>
      </c>
      <c r="CU38" s="42">
        <v>40904</v>
      </c>
      <c r="CV38" s="1">
        <f t="shared" si="17"/>
        <v>259</v>
      </c>
      <c r="CW38" s="3">
        <v>1</v>
      </c>
      <c r="CX38" s="40">
        <v>40904</v>
      </c>
      <c r="CY38" s="3">
        <f>(CX38-CO38)</f>
        <v>259</v>
      </c>
      <c r="CZ38" s="3">
        <v>1</v>
      </c>
      <c r="DA38" s="3">
        <v>259</v>
      </c>
      <c r="DB38" s="3">
        <v>0</v>
      </c>
      <c r="DC38" s="10" t="s">
        <v>141</v>
      </c>
      <c r="DD38" s="10"/>
      <c r="DE38" s="10"/>
      <c r="DF38" s="14"/>
      <c r="DG38" s="14"/>
      <c r="DH38" s="14"/>
      <c r="DI38" s="14"/>
      <c r="DJ38" s="14"/>
      <c r="DK38" s="14"/>
      <c r="DL38" s="14"/>
    </row>
    <row r="39" spans="1:116" x14ac:dyDescent="0.25">
      <c r="A39" s="2">
        <v>2006</v>
      </c>
      <c r="B39" s="3">
        <v>62</v>
      </c>
      <c r="C39" s="3">
        <v>0</v>
      </c>
      <c r="D39" s="3">
        <v>1</v>
      </c>
      <c r="E39" s="3">
        <v>1</v>
      </c>
      <c r="F39" s="3">
        <v>2</v>
      </c>
      <c r="G39" s="3">
        <v>0</v>
      </c>
      <c r="H39" s="1">
        <v>1</v>
      </c>
      <c r="I39" s="3">
        <v>1</v>
      </c>
      <c r="J39" s="3">
        <v>2</v>
      </c>
      <c r="K39" s="3">
        <v>1</v>
      </c>
      <c r="L39" s="3">
        <v>1</v>
      </c>
      <c r="M39" s="3"/>
      <c r="N39" s="3">
        <v>1</v>
      </c>
      <c r="O39" s="3">
        <v>0</v>
      </c>
      <c r="P39" s="3">
        <v>0</v>
      </c>
      <c r="Q39" s="3"/>
      <c r="R39" s="3">
        <v>0</v>
      </c>
      <c r="S39" s="3">
        <v>0</v>
      </c>
      <c r="T39" s="3">
        <v>1</v>
      </c>
      <c r="U39" s="3">
        <v>0</v>
      </c>
      <c r="V39" s="3">
        <v>1</v>
      </c>
      <c r="W39" s="3">
        <v>0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1</v>
      </c>
      <c r="AF39" s="3">
        <v>0</v>
      </c>
      <c r="AG39" s="3">
        <v>2</v>
      </c>
      <c r="AH39" s="3">
        <v>23.5</v>
      </c>
      <c r="AI39" s="4">
        <v>1.71</v>
      </c>
      <c r="AJ39" s="3">
        <v>137</v>
      </c>
      <c r="AK39" s="3">
        <v>64</v>
      </c>
      <c r="AL39" s="5">
        <f t="shared" si="0"/>
        <v>88.333333333333329</v>
      </c>
      <c r="AM39" s="3">
        <v>69</v>
      </c>
      <c r="AN39" s="3">
        <v>1</v>
      </c>
      <c r="AO39" s="3">
        <v>4</v>
      </c>
      <c r="AP39" s="3">
        <v>25</v>
      </c>
      <c r="AQ39" s="3">
        <v>10</v>
      </c>
      <c r="AR39" s="3">
        <v>15</v>
      </c>
      <c r="AS39" s="3">
        <f t="shared" si="1"/>
        <v>15</v>
      </c>
      <c r="AT39" s="7">
        <f t="shared" si="2"/>
        <v>3.75</v>
      </c>
      <c r="AU39" s="3">
        <v>8</v>
      </c>
      <c r="AV39" s="4">
        <v>4.1040000000000001</v>
      </c>
      <c r="AW39" s="3">
        <v>2.4</v>
      </c>
      <c r="AX39" s="19">
        <f t="shared" si="3"/>
        <v>0.47006651884700656</v>
      </c>
      <c r="AY39" s="7">
        <f t="shared" si="4"/>
        <v>1.7056530214424952</v>
      </c>
      <c r="AZ39" s="7">
        <f t="shared" si="5"/>
        <v>233.33333333333334</v>
      </c>
      <c r="BA39" s="7">
        <f t="shared" si="6"/>
        <v>2811.1111111111109</v>
      </c>
      <c r="BB39" s="7">
        <f t="shared" si="7"/>
        <v>59.478260869565219</v>
      </c>
      <c r="BC39" s="7">
        <f t="shared" si="8"/>
        <v>34.782608695652172</v>
      </c>
      <c r="BD39" s="7">
        <f t="shared" si="9"/>
        <v>38.001159420289852</v>
      </c>
      <c r="BE39" s="7">
        <f t="shared" si="10"/>
        <v>5.2034782608695647</v>
      </c>
      <c r="BF39" s="19"/>
      <c r="BG39" s="19">
        <f t="shared" si="11"/>
        <v>0.25219298245614036</v>
      </c>
      <c r="BH39" s="19">
        <f t="shared" si="12"/>
        <v>0.4203216374269006</v>
      </c>
      <c r="BI39" s="19">
        <f t="shared" si="13"/>
        <v>3.965217391304348</v>
      </c>
      <c r="BJ39" s="19">
        <f t="shared" si="14"/>
        <v>0.5</v>
      </c>
      <c r="BK39" s="19"/>
      <c r="BL39" s="5">
        <v>0</v>
      </c>
      <c r="BM39" s="5"/>
      <c r="BN39" s="5"/>
      <c r="BO39" s="5"/>
      <c r="BP39" s="5"/>
      <c r="BQ39" s="3">
        <v>1</v>
      </c>
      <c r="BR39" s="3">
        <v>0</v>
      </c>
      <c r="BS39" s="3">
        <v>62.5</v>
      </c>
      <c r="BT39" s="3">
        <v>4</v>
      </c>
      <c r="BU39" s="3">
        <v>2.2999999999999998</v>
      </c>
      <c r="BV39" s="3">
        <v>1.2</v>
      </c>
      <c r="BW39" s="3"/>
      <c r="BX39" s="10"/>
      <c r="BY39" s="3">
        <v>1</v>
      </c>
      <c r="BZ39" s="3">
        <v>1</v>
      </c>
      <c r="CA39" s="3">
        <v>132</v>
      </c>
      <c r="CB39" s="3">
        <v>31</v>
      </c>
      <c r="CC39" s="4">
        <v>1.8</v>
      </c>
      <c r="CD39" s="28">
        <v>28</v>
      </c>
      <c r="CE39" s="8"/>
      <c r="CF39" s="8"/>
      <c r="CG39" s="3">
        <v>2196</v>
      </c>
      <c r="CH39" s="3">
        <v>1</v>
      </c>
      <c r="CI39" s="3">
        <v>2</v>
      </c>
      <c r="CJ39" s="12">
        <v>1157.6923076923076</v>
      </c>
      <c r="CK39" s="19">
        <f t="shared" si="15"/>
        <v>7.0541839127154846</v>
      </c>
      <c r="CL39" s="5">
        <v>10897.356430003359</v>
      </c>
      <c r="CM39" s="19">
        <f t="shared" ref="CM39:CM66" si="18">LN(CL39)</f>
        <v>9.2962755094447438</v>
      </c>
      <c r="CN39" s="10"/>
      <c r="CO39" s="41">
        <v>40238</v>
      </c>
      <c r="CP39" s="41"/>
      <c r="CQ39" s="41"/>
      <c r="CR39" s="41"/>
      <c r="CT39" s="36">
        <v>44272</v>
      </c>
      <c r="CU39" s="36">
        <v>40777</v>
      </c>
      <c r="CV39" s="1">
        <f t="shared" si="17"/>
        <v>539</v>
      </c>
      <c r="CW39" s="3">
        <v>1</v>
      </c>
      <c r="CX39" s="36">
        <v>40777</v>
      </c>
      <c r="CY39" s="20">
        <f>(CX39-CO39)</f>
        <v>539</v>
      </c>
      <c r="CZ39" s="20">
        <v>1</v>
      </c>
      <c r="DA39" s="20">
        <v>539</v>
      </c>
      <c r="DB39" s="3">
        <v>0</v>
      </c>
      <c r="DC39" s="3" t="s">
        <v>141</v>
      </c>
      <c r="DD39" s="10"/>
      <c r="DE39" s="10"/>
      <c r="DF39" s="10"/>
      <c r="DG39" s="10"/>
      <c r="DH39" s="10"/>
      <c r="DI39" s="10"/>
      <c r="DJ39" s="10"/>
      <c r="DK39" s="10"/>
      <c r="DL39" s="10"/>
    </row>
    <row r="40" spans="1:116" x14ac:dyDescent="0.25">
      <c r="A40" s="2">
        <v>2038</v>
      </c>
      <c r="B40" s="3">
        <v>58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3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</v>
      </c>
      <c r="Z40" s="3">
        <v>0</v>
      </c>
      <c r="AA40" s="3">
        <v>1</v>
      </c>
      <c r="AB40" s="3">
        <v>0</v>
      </c>
      <c r="AC40" s="3">
        <v>1</v>
      </c>
      <c r="AD40" s="3">
        <v>0</v>
      </c>
      <c r="AE40" s="3">
        <v>1</v>
      </c>
      <c r="AF40" s="3">
        <v>0</v>
      </c>
      <c r="AG40" s="3">
        <v>0</v>
      </c>
      <c r="AH40" s="3">
        <v>38</v>
      </c>
      <c r="AI40" s="4">
        <v>2.46</v>
      </c>
      <c r="AJ40" s="3">
        <v>105</v>
      </c>
      <c r="AK40" s="3">
        <v>71</v>
      </c>
      <c r="AL40" s="5">
        <f t="shared" si="0"/>
        <v>82.333333333333329</v>
      </c>
      <c r="AM40" s="3">
        <v>90</v>
      </c>
      <c r="AN40" s="3">
        <v>1</v>
      </c>
      <c r="AO40" s="3">
        <v>17</v>
      </c>
      <c r="AP40" s="3">
        <v>62</v>
      </c>
      <c r="AQ40" s="3">
        <v>27</v>
      </c>
      <c r="AR40" s="3">
        <v>42</v>
      </c>
      <c r="AS40" s="1">
        <f t="shared" si="1"/>
        <v>35</v>
      </c>
      <c r="AT40" s="7">
        <f t="shared" si="2"/>
        <v>2.0588235294117645</v>
      </c>
      <c r="AU40" s="3">
        <v>27</v>
      </c>
      <c r="AV40" s="4">
        <v>3.0996000000000001</v>
      </c>
      <c r="AW40" s="3">
        <v>1.26</v>
      </c>
      <c r="AX40" s="19">
        <f t="shared" si="3"/>
        <v>0.23002217294900221</v>
      </c>
      <c r="AY40" s="7">
        <f t="shared" si="4"/>
        <v>4.8393341076267902</v>
      </c>
      <c r="AZ40" s="7">
        <f t="shared" si="5"/>
        <v>952.38095238095241</v>
      </c>
      <c r="BA40" s="7">
        <f t="shared" si="6"/>
        <v>4148.1481481481478</v>
      </c>
      <c r="BB40" s="7">
        <f t="shared" si="7"/>
        <v>34.44</v>
      </c>
      <c r="BC40" s="7">
        <f t="shared" si="8"/>
        <v>14</v>
      </c>
      <c r="BD40" s="7">
        <f t="shared" si="9"/>
        <v>10.535466666666666</v>
      </c>
      <c r="BE40" s="7">
        <f t="shared" si="10"/>
        <v>4.76</v>
      </c>
      <c r="BF40" s="19"/>
      <c r="BG40" s="19">
        <f t="shared" si="11"/>
        <v>1.2195121951219512</v>
      </c>
      <c r="BH40" s="19">
        <f t="shared" si="12"/>
        <v>1.8002322880371662</v>
      </c>
      <c r="BI40" s="19">
        <f t="shared" si="13"/>
        <v>0.98399999999999999</v>
      </c>
      <c r="BJ40" s="19">
        <f t="shared" si="14"/>
        <v>0.62962962962962965</v>
      </c>
      <c r="BK40" s="19"/>
      <c r="BL40" s="5">
        <v>0</v>
      </c>
      <c r="BM40" s="5"/>
      <c r="BN40" s="5"/>
      <c r="BO40" s="5"/>
      <c r="BP40" s="5"/>
      <c r="BQ40" s="3">
        <v>1</v>
      </c>
      <c r="BR40" s="3">
        <v>0</v>
      </c>
      <c r="BS40" s="3">
        <v>22.5</v>
      </c>
      <c r="BT40" s="3">
        <v>7.1</v>
      </c>
      <c r="BU40" s="3">
        <v>6.5</v>
      </c>
      <c r="BV40" s="3">
        <v>1.1000000000000001</v>
      </c>
      <c r="BW40" s="3">
        <v>5.9</v>
      </c>
      <c r="BX40" s="10"/>
      <c r="BY40" s="3">
        <v>1</v>
      </c>
      <c r="BZ40" s="3">
        <v>0</v>
      </c>
      <c r="CA40" s="3">
        <v>136</v>
      </c>
      <c r="CB40" s="3">
        <v>26</v>
      </c>
      <c r="CC40" s="4">
        <v>1.2</v>
      </c>
      <c r="CD40" s="28">
        <v>90</v>
      </c>
      <c r="CE40" s="8"/>
      <c r="CF40" s="8"/>
      <c r="CG40" s="3">
        <v>2124</v>
      </c>
      <c r="CH40" s="3">
        <v>1</v>
      </c>
      <c r="CI40" s="3">
        <v>2</v>
      </c>
      <c r="CJ40" s="12">
        <v>1160.204081632653</v>
      </c>
      <c r="CK40" s="19">
        <f t="shared" si="15"/>
        <v>7.0563512010680558</v>
      </c>
      <c r="CL40" s="5">
        <v>673.80102216712953</v>
      </c>
      <c r="CM40" s="19">
        <f t="shared" si="18"/>
        <v>6.5129348479898974</v>
      </c>
      <c r="CN40" s="10"/>
      <c r="CO40" s="41">
        <v>40413</v>
      </c>
      <c r="CP40" s="41"/>
      <c r="CQ40" s="41"/>
      <c r="CR40" s="41"/>
      <c r="CT40" s="36">
        <v>44272</v>
      </c>
      <c r="CU40" s="36">
        <v>41774</v>
      </c>
      <c r="CV40" s="1">
        <f t="shared" si="17"/>
        <v>1361</v>
      </c>
      <c r="CW40" s="3">
        <v>1</v>
      </c>
      <c r="CX40" s="36">
        <v>41774</v>
      </c>
      <c r="CY40" s="20">
        <f>(CX40-CO40)</f>
        <v>1361</v>
      </c>
      <c r="CZ40" s="20">
        <v>1</v>
      </c>
      <c r="DA40" s="20">
        <v>1361</v>
      </c>
      <c r="DB40" s="3">
        <v>0</v>
      </c>
      <c r="DC40" s="3" t="s">
        <v>144</v>
      </c>
      <c r="DD40" s="10"/>
      <c r="DE40" s="10"/>
      <c r="DF40" s="10"/>
      <c r="DG40" s="10"/>
      <c r="DH40" s="10"/>
      <c r="DI40" s="10"/>
      <c r="DJ40" s="10"/>
      <c r="DK40" s="10"/>
      <c r="DL40" s="10"/>
    </row>
    <row r="41" spans="1:116" x14ac:dyDescent="0.25">
      <c r="A41" s="2">
        <v>2045</v>
      </c>
      <c r="B41" s="3">
        <v>61</v>
      </c>
      <c r="C41" s="3">
        <v>0</v>
      </c>
      <c r="D41" s="3">
        <v>0</v>
      </c>
      <c r="E41" s="3">
        <v>1</v>
      </c>
      <c r="F41" s="3">
        <v>1</v>
      </c>
      <c r="G41" s="3">
        <v>0</v>
      </c>
      <c r="H41" s="1">
        <v>1</v>
      </c>
      <c r="I41" s="3">
        <v>0</v>
      </c>
      <c r="J41" s="3">
        <v>4</v>
      </c>
      <c r="K41" s="3">
        <v>0</v>
      </c>
      <c r="L41" s="3">
        <v>0</v>
      </c>
      <c r="M41" s="3"/>
      <c r="N41" s="3">
        <v>1</v>
      </c>
      <c r="O41" s="3">
        <v>0</v>
      </c>
      <c r="P41" s="3">
        <v>1</v>
      </c>
      <c r="Q41" s="3">
        <v>0</v>
      </c>
      <c r="R41" s="3">
        <v>1</v>
      </c>
      <c r="S41" s="3">
        <v>0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0</v>
      </c>
      <c r="AG41" s="3">
        <v>2</v>
      </c>
      <c r="AH41" s="3">
        <v>20</v>
      </c>
      <c r="AI41" s="4">
        <v>1.57</v>
      </c>
      <c r="AJ41" s="3">
        <v>92</v>
      </c>
      <c r="AK41" s="3">
        <v>74</v>
      </c>
      <c r="AL41" s="5">
        <f t="shared" si="0"/>
        <v>80</v>
      </c>
      <c r="AM41" s="3">
        <v>112</v>
      </c>
      <c r="AN41" s="3">
        <v>1</v>
      </c>
      <c r="AO41" s="3">
        <v>8</v>
      </c>
      <c r="AP41" s="3">
        <v>68</v>
      </c>
      <c r="AQ41" s="3">
        <v>36</v>
      </c>
      <c r="AR41" s="3">
        <v>49</v>
      </c>
      <c r="AS41" s="1">
        <f t="shared" si="1"/>
        <v>32</v>
      </c>
      <c r="AT41" s="7">
        <f t="shared" si="2"/>
        <v>4</v>
      </c>
      <c r="AU41" s="3">
        <v>36</v>
      </c>
      <c r="AV41" s="4">
        <v>2.3707000000000003</v>
      </c>
      <c r="AW41" s="3">
        <v>1.51</v>
      </c>
      <c r="AX41" s="19">
        <f t="shared" si="3"/>
        <v>0.2678492239467849</v>
      </c>
      <c r="AY41" s="7">
        <f t="shared" si="4"/>
        <v>5.4836124351457372</v>
      </c>
      <c r="AZ41" s="7">
        <f t="shared" si="5"/>
        <v>688.74172185430461</v>
      </c>
      <c r="BA41" s="7">
        <f t="shared" si="6"/>
        <v>3814.5695364238409</v>
      </c>
      <c r="BB41" s="7">
        <f t="shared" si="7"/>
        <v>21.16696428571429</v>
      </c>
      <c r="BC41" s="7">
        <f t="shared" si="8"/>
        <v>13.482142857142858</v>
      </c>
      <c r="BD41" s="7">
        <f t="shared" si="9"/>
        <v>8.0677142857142865</v>
      </c>
      <c r="BE41" s="7">
        <f t="shared" si="10"/>
        <v>7.5176428571428566</v>
      </c>
      <c r="BF41" s="19"/>
      <c r="BG41" s="19">
        <f t="shared" si="11"/>
        <v>2.3149280803138308</v>
      </c>
      <c r="BH41" s="19">
        <f t="shared" si="12"/>
        <v>3.2125532543130717</v>
      </c>
      <c r="BI41" s="19">
        <f t="shared" si="13"/>
        <v>0.66146763392857155</v>
      </c>
      <c r="BJ41" s="19">
        <f t="shared" si="14"/>
        <v>0.22222222222222221</v>
      </c>
      <c r="BK41" s="19"/>
      <c r="BL41" s="5">
        <v>0</v>
      </c>
      <c r="BM41" s="5"/>
      <c r="BN41" s="5"/>
      <c r="BO41" s="5"/>
      <c r="BP41" s="5"/>
      <c r="BQ41" s="3">
        <v>1</v>
      </c>
      <c r="BR41" s="3">
        <v>0</v>
      </c>
      <c r="BS41" s="3">
        <v>10</v>
      </c>
      <c r="BT41" s="3">
        <v>7.8</v>
      </c>
      <c r="BU41" s="3">
        <v>7.8</v>
      </c>
      <c r="BV41" s="3">
        <v>0.99</v>
      </c>
      <c r="BW41" s="3">
        <v>4.5999999999999996</v>
      </c>
      <c r="BX41" s="10"/>
      <c r="BY41" s="3">
        <v>1</v>
      </c>
      <c r="BZ41" s="3">
        <v>0</v>
      </c>
      <c r="CA41" s="3">
        <v>139</v>
      </c>
      <c r="CB41" s="3">
        <v>28</v>
      </c>
      <c r="CC41" s="4">
        <v>1.5</v>
      </c>
      <c r="CD41" s="28">
        <v>47</v>
      </c>
      <c r="CE41" s="8"/>
      <c r="CF41" s="8"/>
      <c r="CG41" s="3">
        <v>7304</v>
      </c>
      <c r="CH41" s="3">
        <v>1</v>
      </c>
      <c r="CI41" s="3">
        <v>3</v>
      </c>
      <c r="CJ41" s="12">
        <v>1180.6451612903227</v>
      </c>
      <c r="CK41" s="19">
        <f t="shared" si="15"/>
        <v>7.0738163149043114</v>
      </c>
      <c r="CL41" s="5">
        <v>1407.1194706034428</v>
      </c>
      <c r="CM41" s="19">
        <f t="shared" si="18"/>
        <v>7.2492999650969834</v>
      </c>
      <c r="CN41" s="10"/>
      <c r="CO41" s="41">
        <v>40455</v>
      </c>
      <c r="CP41" s="41">
        <v>40471</v>
      </c>
      <c r="CQ41" s="20">
        <f>(CP41-CO41)</f>
        <v>16</v>
      </c>
      <c r="CR41" s="41">
        <v>41611</v>
      </c>
      <c r="CS41" s="43">
        <f>(CR41-CO41)</f>
        <v>1156</v>
      </c>
      <c r="CT41" s="36">
        <v>44272</v>
      </c>
      <c r="CU41" s="36">
        <v>44207</v>
      </c>
      <c r="CV41" s="1">
        <f t="shared" si="17"/>
        <v>3752</v>
      </c>
      <c r="CW41" s="3">
        <v>0</v>
      </c>
      <c r="CX41" s="3"/>
      <c r="CY41" s="3"/>
      <c r="CZ41" s="3">
        <v>1</v>
      </c>
      <c r="DA41" s="3">
        <v>16</v>
      </c>
      <c r="DB41" s="3">
        <v>0</v>
      </c>
      <c r="DC41" s="3"/>
      <c r="DD41" s="10"/>
      <c r="DE41" s="10"/>
      <c r="DF41" s="10"/>
      <c r="DG41" s="10"/>
      <c r="DH41" s="10"/>
      <c r="DI41" s="10"/>
      <c r="DJ41" s="10"/>
      <c r="DK41" s="10"/>
      <c r="DL41" s="10"/>
    </row>
    <row r="42" spans="1:116" x14ac:dyDescent="0.25">
      <c r="A42" s="2">
        <v>2057</v>
      </c>
      <c r="B42" s="3">
        <v>68</v>
      </c>
      <c r="C42" s="3">
        <v>1</v>
      </c>
      <c r="D42" s="3">
        <v>0</v>
      </c>
      <c r="E42" s="3">
        <v>0</v>
      </c>
      <c r="F42" s="3">
        <v>1</v>
      </c>
      <c r="G42" s="3">
        <v>0</v>
      </c>
      <c r="H42" s="1">
        <v>1</v>
      </c>
      <c r="I42" s="3">
        <v>1</v>
      </c>
      <c r="J42" s="3">
        <v>1</v>
      </c>
      <c r="K42" s="3">
        <v>1</v>
      </c>
      <c r="L42" s="3">
        <v>0</v>
      </c>
      <c r="M42" s="3"/>
      <c r="N42" s="3">
        <v>1</v>
      </c>
      <c r="O42" s="3">
        <v>0</v>
      </c>
      <c r="P42" s="3">
        <v>1</v>
      </c>
      <c r="Q42" s="3"/>
      <c r="R42" s="3">
        <v>1</v>
      </c>
      <c r="S42" s="3">
        <v>0</v>
      </c>
      <c r="T42" s="3">
        <v>0</v>
      </c>
      <c r="U42" s="3">
        <v>0</v>
      </c>
      <c r="V42" s="3">
        <v>0</v>
      </c>
      <c r="W42" s="3">
        <v>1</v>
      </c>
      <c r="X42" s="3">
        <v>0</v>
      </c>
      <c r="Y42" s="3">
        <v>1</v>
      </c>
      <c r="Z42" s="3">
        <v>1</v>
      </c>
      <c r="AA42" s="3">
        <v>1</v>
      </c>
      <c r="AB42" s="3">
        <v>1</v>
      </c>
      <c r="AC42" s="3">
        <v>1</v>
      </c>
      <c r="AD42" s="3">
        <v>0</v>
      </c>
      <c r="AE42" s="3">
        <v>1</v>
      </c>
      <c r="AF42" s="3">
        <v>0</v>
      </c>
      <c r="AG42" s="3">
        <v>0</v>
      </c>
      <c r="AH42" s="3">
        <v>28</v>
      </c>
      <c r="AI42" s="4">
        <v>2.35</v>
      </c>
      <c r="AJ42" s="3"/>
      <c r="AK42" s="3"/>
      <c r="AL42" s="5"/>
      <c r="AM42" s="3">
        <v>74</v>
      </c>
      <c r="AN42" s="3">
        <v>1</v>
      </c>
      <c r="AO42" s="3">
        <v>16</v>
      </c>
      <c r="AP42" s="3">
        <v>37</v>
      </c>
      <c r="AQ42" s="3">
        <v>20</v>
      </c>
      <c r="AR42" s="3">
        <v>26</v>
      </c>
      <c r="AS42" s="1">
        <f t="shared" si="1"/>
        <v>17</v>
      </c>
      <c r="AT42" s="7">
        <f t="shared" si="2"/>
        <v>1.0625</v>
      </c>
      <c r="AU42" s="3">
        <v>22</v>
      </c>
      <c r="AV42" s="4">
        <v>4.2065000000000001</v>
      </c>
      <c r="AW42" s="3">
        <v>1.79</v>
      </c>
      <c r="AX42" s="19"/>
      <c r="AY42" s="7">
        <f t="shared" si="4"/>
        <v>0.95090930702484244</v>
      </c>
      <c r="AZ42" s="7">
        <f t="shared" si="5"/>
        <v>178.77094972067039</v>
      </c>
      <c r="BA42" s="7"/>
      <c r="BB42" s="7">
        <f t="shared" si="7"/>
        <v>56.844594594594597</v>
      </c>
      <c r="BC42" s="7">
        <f t="shared" si="8"/>
        <v>24.189189189189189</v>
      </c>
      <c r="BD42" s="7"/>
      <c r="BE42" s="7">
        <f t="shared" si="10"/>
        <v>3.2897297297297299</v>
      </c>
      <c r="BF42" s="19"/>
      <c r="BG42" s="19">
        <f t="shared" si="11"/>
        <v>0.45738737667894924</v>
      </c>
      <c r="BH42" s="19">
        <f t="shared" si="12"/>
        <v>0.65089742065850464</v>
      </c>
      <c r="BI42" s="19">
        <f t="shared" si="13"/>
        <v>3.3437996820349762</v>
      </c>
      <c r="BJ42" s="19">
        <f t="shared" si="14"/>
        <v>0.72727272727272729</v>
      </c>
      <c r="BK42" s="19"/>
      <c r="BL42" s="5">
        <v>0</v>
      </c>
      <c r="BM42" s="5"/>
      <c r="BN42" s="5"/>
      <c r="BO42" s="5"/>
      <c r="BP42" s="5"/>
      <c r="BQ42" s="3">
        <v>1</v>
      </c>
      <c r="BR42" s="3">
        <v>0</v>
      </c>
      <c r="BS42" s="3"/>
      <c r="BT42" s="3">
        <v>6.2</v>
      </c>
      <c r="BU42" s="3">
        <v>5.4</v>
      </c>
      <c r="BV42" s="3">
        <v>1</v>
      </c>
      <c r="BW42" s="3"/>
      <c r="BX42" s="10"/>
      <c r="BY42" s="3">
        <v>1</v>
      </c>
      <c r="BZ42" s="3">
        <v>0</v>
      </c>
      <c r="CA42" s="3">
        <v>142</v>
      </c>
      <c r="CB42" s="3">
        <v>26</v>
      </c>
      <c r="CC42" s="4">
        <v>2</v>
      </c>
      <c r="CD42" s="28">
        <v>42</v>
      </c>
      <c r="CE42" s="8"/>
      <c r="CF42" s="8"/>
      <c r="CG42" s="3">
        <v>1145</v>
      </c>
      <c r="CH42" s="3">
        <v>1</v>
      </c>
      <c r="CI42" s="3">
        <v>2</v>
      </c>
      <c r="CJ42" s="12">
        <v>1241.5966386554621</v>
      </c>
      <c r="CK42" s="19">
        <f t="shared" si="15"/>
        <v>7.1241534421568149</v>
      </c>
      <c r="CL42" s="5">
        <v>1058.9701844312465</v>
      </c>
      <c r="CM42" s="19">
        <f t="shared" si="18"/>
        <v>6.965052190749204</v>
      </c>
      <c r="CN42" s="10"/>
      <c r="CO42" s="36">
        <v>40526</v>
      </c>
      <c r="CP42" s="36"/>
      <c r="CQ42" s="36"/>
      <c r="CR42" s="36">
        <v>42037</v>
      </c>
      <c r="CS42" s="43">
        <f>(CR42-CO42)</f>
        <v>1511</v>
      </c>
      <c r="CT42" s="36">
        <v>44274</v>
      </c>
      <c r="CU42" s="40">
        <v>44263</v>
      </c>
      <c r="CV42" s="3">
        <f t="shared" si="17"/>
        <v>3737</v>
      </c>
      <c r="CW42" s="3">
        <v>0</v>
      </c>
      <c r="CX42" s="3"/>
      <c r="CY42" s="3"/>
      <c r="CZ42" s="3">
        <v>1</v>
      </c>
      <c r="DA42" s="3">
        <v>1511</v>
      </c>
      <c r="DB42" s="3">
        <v>0</v>
      </c>
      <c r="DC42" s="3"/>
      <c r="DD42" s="10"/>
      <c r="DE42" s="10"/>
      <c r="DF42" s="10"/>
      <c r="DG42" s="10"/>
      <c r="DH42" s="10"/>
      <c r="DI42" s="10"/>
      <c r="DJ42" s="10"/>
      <c r="DK42" s="10"/>
      <c r="DL42" s="10"/>
    </row>
    <row r="43" spans="1:116" x14ac:dyDescent="0.25">
      <c r="A43" s="2">
        <v>2023</v>
      </c>
      <c r="B43" s="3">
        <v>54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1">
        <v>0</v>
      </c>
      <c r="I43" s="3">
        <v>1</v>
      </c>
      <c r="J43" s="3">
        <v>2</v>
      </c>
      <c r="K43" s="3">
        <v>1</v>
      </c>
      <c r="L43" s="3">
        <v>0</v>
      </c>
      <c r="M43" s="3"/>
      <c r="N43" s="3">
        <v>0</v>
      </c>
      <c r="O43" s="3">
        <v>0</v>
      </c>
      <c r="P43" s="3">
        <v>1</v>
      </c>
      <c r="Q43" s="3"/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1</v>
      </c>
      <c r="X43" s="3">
        <v>0</v>
      </c>
      <c r="Y43" s="16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42</v>
      </c>
      <c r="AI43" s="4">
        <v>2.15</v>
      </c>
      <c r="AJ43" s="3">
        <v>151</v>
      </c>
      <c r="AK43" s="3">
        <v>96</v>
      </c>
      <c r="AL43" s="5">
        <f t="shared" ref="AL43:AL66" si="19">(AJ43+2*AK43)/3</f>
        <v>114.33333333333333</v>
      </c>
      <c r="AM43" s="3">
        <v>70</v>
      </c>
      <c r="AN43" s="3">
        <v>1</v>
      </c>
      <c r="AO43" s="3">
        <v>10</v>
      </c>
      <c r="AP43" s="3">
        <v>36</v>
      </c>
      <c r="AQ43" s="3">
        <v>18</v>
      </c>
      <c r="AR43" s="3">
        <v>23</v>
      </c>
      <c r="AS43" s="1">
        <f t="shared" si="1"/>
        <v>18</v>
      </c>
      <c r="AT43" s="7">
        <f t="shared" si="2"/>
        <v>1.8</v>
      </c>
      <c r="AU43" s="3">
        <v>12</v>
      </c>
      <c r="AV43" s="4">
        <v>5.6760000000000002</v>
      </c>
      <c r="AW43" s="3">
        <v>2.64</v>
      </c>
      <c r="AX43" s="19">
        <f t="shared" ref="AX43:AX66" si="20">(AL43*AW43/451)</f>
        <v>0.66926829268292676</v>
      </c>
      <c r="AY43" s="7">
        <f t="shared" si="4"/>
        <v>1.9379844961240309</v>
      </c>
      <c r="AZ43" s="7">
        <f t="shared" si="5"/>
        <v>333.33333333333331</v>
      </c>
      <c r="BA43" s="7">
        <f t="shared" ref="BA43:BA66" si="21">((AL43-AO43)*80/AW43)</f>
        <v>3161.6161616161612</v>
      </c>
      <c r="BB43" s="7">
        <f t="shared" si="7"/>
        <v>81.085714285714289</v>
      </c>
      <c r="BC43" s="7">
        <f t="shared" si="8"/>
        <v>37.714285714285715</v>
      </c>
      <c r="BD43" s="7">
        <f t="shared" ref="BD43:BD66" si="22">(BC43*(AL43-AU43)*0.0136)</f>
        <v>52.488228571428571</v>
      </c>
      <c r="BE43" s="7">
        <f t="shared" si="10"/>
        <v>6.6678857142857142</v>
      </c>
      <c r="BF43" s="19"/>
      <c r="BG43" s="19">
        <f t="shared" si="11"/>
        <v>0.28365045806906269</v>
      </c>
      <c r="BH43" s="19">
        <f t="shared" si="12"/>
        <v>0.44397463002114163</v>
      </c>
      <c r="BI43" s="19">
        <f t="shared" si="13"/>
        <v>4.5047619047619047</v>
      </c>
      <c r="BJ43" s="19">
        <f t="shared" si="14"/>
        <v>0.83333333333333337</v>
      </c>
      <c r="BK43" s="19"/>
      <c r="BL43" s="5">
        <v>0</v>
      </c>
      <c r="BM43" s="5"/>
      <c r="BN43" s="5"/>
      <c r="BO43" s="5"/>
      <c r="BP43" s="5"/>
      <c r="BQ43" s="3">
        <v>1</v>
      </c>
      <c r="BR43" s="9">
        <v>0</v>
      </c>
      <c r="BS43" s="3"/>
      <c r="BT43" s="3">
        <v>5</v>
      </c>
      <c r="BU43" s="3">
        <v>4.0999999999999996</v>
      </c>
      <c r="BV43" s="3">
        <v>0.86</v>
      </c>
      <c r="BW43" s="3"/>
      <c r="BX43" s="10"/>
      <c r="BY43" s="3"/>
      <c r="BZ43" s="9">
        <v>0</v>
      </c>
      <c r="CA43" s="3">
        <v>137</v>
      </c>
      <c r="CB43" s="3">
        <v>28</v>
      </c>
      <c r="CC43" s="4">
        <v>1.5</v>
      </c>
      <c r="CD43" s="28">
        <v>56</v>
      </c>
      <c r="CE43" s="8"/>
      <c r="CF43" s="8"/>
      <c r="CG43" s="3">
        <v>220</v>
      </c>
      <c r="CH43" s="3">
        <v>0</v>
      </c>
      <c r="CI43" s="3">
        <v>1</v>
      </c>
      <c r="CJ43" s="12">
        <v>1248.3516483516485</v>
      </c>
      <c r="CK43" s="19">
        <f t="shared" si="15"/>
        <v>7.1295792787523382</v>
      </c>
      <c r="CL43" s="5">
        <v>1053.4891177296067</v>
      </c>
      <c r="CM43" s="19">
        <f t="shared" si="18"/>
        <v>6.959862903555968</v>
      </c>
      <c r="CN43" s="10"/>
      <c r="CO43" s="36">
        <v>40323</v>
      </c>
      <c r="CP43" s="36"/>
      <c r="CQ43" s="36"/>
      <c r="CR43" s="36"/>
      <c r="CT43" s="36">
        <v>44272</v>
      </c>
      <c r="CU43" s="36">
        <v>40609</v>
      </c>
      <c r="CV43" s="1">
        <f t="shared" si="17"/>
        <v>286</v>
      </c>
      <c r="CW43" s="3">
        <v>1</v>
      </c>
      <c r="CX43" s="40">
        <v>40609</v>
      </c>
      <c r="CY43" s="3">
        <f>(CX43-CO43)</f>
        <v>286</v>
      </c>
      <c r="CZ43" s="3">
        <v>1</v>
      </c>
      <c r="DA43" s="3">
        <v>286</v>
      </c>
      <c r="DB43" s="3">
        <v>0</v>
      </c>
      <c r="DC43" s="3" t="s">
        <v>145</v>
      </c>
      <c r="DD43" s="10"/>
      <c r="DE43" s="10"/>
      <c r="DF43" s="10"/>
      <c r="DG43" s="10"/>
      <c r="DH43" s="10"/>
      <c r="DI43" s="10"/>
      <c r="DJ43" s="10"/>
      <c r="DK43" s="10"/>
      <c r="DL43" s="10"/>
    </row>
    <row r="44" spans="1:116" x14ac:dyDescent="0.25">
      <c r="A44" s="2">
        <v>2039</v>
      </c>
      <c r="B44" s="3">
        <v>61</v>
      </c>
      <c r="C44" s="3">
        <v>0</v>
      </c>
      <c r="D44" s="3">
        <v>1</v>
      </c>
      <c r="E44" s="3">
        <v>1</v>
      </c>
      <c r="F44" s="3">
        <v>1</v>
      </c>
      <c r="G44" s="3">
        <v>0</v>
      </c>
      <c r="H44" s="1">
        <v>1</v>
      </c>
      <c r="I44" s="3">
        <v>0</v>
      </c>
      <c r="J44" s="3">
        <v>4</v>
      </c>
      <c r="K44" s="3">
        <v>1</v>
      </c>
      <c r="L44" s="3">
        <v>1</v>
      </c>
      <c r="M44" s="3"/>
      <c r="N44" s="3">
        <v>1</v>
      </c>
      <c r="O44" s="3">
        <v>0</v>
      </c>
      <c r="P44" s="3">
        <v>1</v>
      </c>
      <c r="Q44" s="3">
        <v>1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1</v>
      </c>
      <c r="AB44" s="3">
        <v>1</v>
      </c>
      <c r="AC44" s="3">
        <v>1</v>
      </c>
      <c r="AD44" s="3">
        <v>0</v>
      </c>
      <c r="AE44" s="3">
        <v>0</v>
      </c>
      <c r="AF44" s="3">
        <v>0</v>
      </c>
      <c r="AG44" s="3">
        <v>0</v>
      </c>
      <c r="AH44" s="3">
        <v>32</v>
      </c>
      <c r="AI44" s="4">
        <v>2.13</v>
      </c>
      <c r="AJ44" s="3">
        <v>129</v>
      </c>
      <c r="AK44" s="3">
        <v>69</v>
      </c>
      <c r="AL44" s="5">
        <f t="shared" si="19"/>
        <v>89</v>
      </c>
      <c r="AM44" s="3">
        <v>60</v>
      </c>
      <c r="AN44" s="3">
        <v>1</v>
      </c>
      <c r="AO44" s="3">
        <v>9</v>
      </c>
      <c r="AP44" s="3">
        <v>46</v>
      </c>
      <c r="AQ44" s="3">
        <v>21</v>
      </c>
      <c r="AR44" s="3">
        <v>29</v>
      </c>
      <c r="AS44" s="1">
        <f t="shared" si="1"/>
        <v>25</v>
      </c>
      <c r="AT44" s="7">
        <f t="shared" si="2"/>
        <v>2.7777777777777777</v>
      </c>
      <c r="AU44" s="3">
        <v>22</v>
      </c>
      <c r="AV44" s="4">
        <v>4.6646999999999998</v>
      </c>
      <c r="AW44" s="3">
        <v>2.19</v>
      </c>
      <c r="AX44" s="19">
        <f t="shared" si="20"/>
        <v>0.43217294900221731</v>
      </c>
      <c r="AY44" s="7">
        <f t="shared" si="4"/>
        <v>1.5006324093725214</v>
      </c>
      <c r="AZ44" s="7">
        <f t="shared" si="5"/>
        <v>255.70776255707764</v>
      </c>
      <c r="BA44" s="7">
        <f t="shared" si="21"/>
        <v>2922.3744292237443</v>
      </c>
      <c r="BB44" s="7">
        <f t="shared" si="7"/>
        <v>77.74499999999999</v>
      </c>
      <c r="BC44" s="7">
        <f t="shared" si="8"/>
        <v>36.5</v>
      </c>
      <c r="BD44" s="7">
        <f t="shared" si="22"/>
        <v>33.258800000000001</v>
      </c>
      <c r="BE44" s="7">
        <f t="shared" si="10"/>
        <v>9.927999999999999</v>
      </c>
      <c r="BF44" s="19"/>
      <c r="BG44" s="19">
        <f t="shared" si="11"/>
        <v>0.3730143417583125</v>
      </c>
      <c r="BH44" s="19">
        <f t="shared" si="12"/>
        <v>0.59167792140973707</v>
      </c>
      <c r="BI44" s="19">
        <f t="shared" si="13"/>
        <v>3.1097999999999995</v>
      </c>
      <c r="BJ44" s="19">
        <f t="shared" si="14"/>
        <v>0.40909090909090912</v>
      </c>
      <c r="BK44" s="19"/>
      <c r="BL44" s="5">
        <v>0</v>
      </c>
      <c r="BM44" s="5"/>
      <c r="BN44" s="5"/>
      <c r="BO44" s="5"/>
      <c r="BP44" s="5"/>
      <c r="BQ44" s="3">
        <v>1</v>
      </c>
      <c r="BR44" s="3">
        <v>0</v>
      </c>
      <c r="BS44" s="3">
        <v>25</v>
      </c>
      <c r="BT44" s="3"/>
      <c r="BU44" s="3"/>
      <c r="BV44" s="3"/>
      <c r="BW44" s="3"/>
      <c r="BX44" s="10"/>
      <c r="BY44" s="3"/>
      <c r="BZ44" s="3"/>
      <c r="CA44" s="3">
        <v>140</v>
      </c>
      <c r="CB44" s="3">
        <v>19</v>
      </c>
      <c r="CC44" s="4">
        <v>0.8</v>
      </c>
      <c r="CD44" s="28">
        <v>90</v>
      </c>
      <c r="CE44" s="8"/>
      <c r="CF44" s="8"/>
      <c r="CG44" s="3">
        <v>1638</v>
      </c>
      <c r="CH44" s="3">
        <v>1</v>
      </c>
      <c r="CI44" s="3">
        <v>2</v>
      </c>
      <c r="CJ44" s="12">
        <v>1255.3191489361702</v>
      </c>
      <c r="CK44" s="19">
        <f t="shared" si="15"/>
        <v>7.1351451211777981</v>
      </c>
      <c r="CL44" s="5">
        <v>973.95189601715515</v>
      </c>
      <c r="CM44" s="19">
        <f t="shared" si="18"/>
        <v>6.8813619143501681</v>
      </c>
      <c r="CN44" s="10"/>
      <c r="CO44" s="41">
        <v>40414</v>
      </c>
      <c r="CP44" s="41"/>
      <c r="CQ44" s="41"/>
      <c r="CR44" s="41"/>
      <c r="CT44" s="36">
        <v>44272</v>
      </c>
      <c r="CU44" s="36">
        <v>42769</v>
      </c>
      <c r="CV44" s="1">
        <f t="shared" si="17"/>
        <v>2355</v>
      </c>
      <c r="CW44" s="3">
        <v>1</v>
      </c>
      <c r="CX44" s="40">
        <v>42769</v>
      </c>
      <c r="CY44" s="3">
        <f>(CX44-CO44)</f>
        <v>2355</v>
      </c>
      <c r="CZ44" s="3">
        <v>1</v>
      </c>
      <c r="DA44" s="3">
        <v>2355</v>
      </c>
      <c r="DB44" s="3">
        <v>0</v>
      </c>
      <c r="DC44" s="3" t="s">
        <v>141</v>
      </c>
      <c r="DD44" s="10"/>
      <c r="DE44" s="10"/>
      <c r="DF44" s="10"/>
      <c r="DG44" s="10"/>
      <c r="DH44" s="10"/>
      <c r="DI44" s="10"/>
      <c r="DJ44" s="10"/>
      <c r="DK44" s="10"/>
      <c r="DL44" s="10"/>
    </row>
    <row r="45" spans="1:116" x14ac:dyDescent="0.25">
      <c r="A45" s="25">
        <v>1021</v>
      </c>
      <c r="B45" s="1">
        <v>78</v>
      </c>
      <c r="C45" s="1">
        <v>0</v>
      </c>
      <c r="D45" s="1">
        <v>1</v>
      </c>
      <c r="E45" s="1">
        <v>1</v>
      </c>
      <c r="F45" s="1">
        <v>2</v>
      </c>
      <c r="G45" s="1">
        <v>1</v>
      </c>
      <c r="H45" s="1">
        <v>0</v>
      </c>
      <c r="I45" s="1">
        <v>1</v>
      </c>
      <c r="J45" s="1">
        <v>3</v>
      </c>
      <c r="K45" s="1">
        <v>1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1</v>
      </c>
      <c r="AB45" s="1">
        <v>0</v>
      </c>
      <c r="AC45" s="1">
        <v>1</v>
      </c>
      <c r="AD45" s="1">
        <v>0</v>
      </c>
      <c r="AE45" s="1">
        <v>1</v>
      </c>
      <c r="AF45" s="1">
        <v>0</v>
      </c>
      <c r="AG45" s="1">
        <v>0</v>
      </c>
      <c r="AH45" s="1">
        <v>33</v>
      </c>
      <c r="AI45" s="1">
        <v>1.88</v>
      </c>
      <c r="AJ45" s="1">
        <v>122</v>
      </c>
      <c r="AK45" s="1">
        <v>54</v>
      </c>
      <c r="AL45" s="5">
        <f t="shared" si="19"/>
        <v>76.666666666666671</v>
      </c>
      <c r="AM45" s="1">
        <v>59</v>
      </c>
      <c r="AN45" s="1">
        <v>3</v>
      </c>
      <c r="AO45" s="1">
        <v>10</v>
      </c>
      <c r="AP45" s="1">
        <v>56</v>
      </c>
      <c r="AQ45" s="1">
        <v>20</v>
      </c>
      <c r="AR45" s="1">
        <v>35</v>
      </c>
      <c r="AS45" s="1">
        <f t="shared" si="1"/>
        <v>36</v>
      </c>
      <c r="AT45" s="7">
        <f t="shared" si="2"/>
        <v>3.6</v>
      </c>
      <c r="AU45" s="1">
        <v>17</v>
      </c>
      <c r="AV45" s="19">
        <v>3.8</v>
      </c>
      <c r="AW45" s="1">
        <v>2.02</v>
      </c>
      <c r="AX45" s="19">
        <f t="shared" si="20"/>
        <v>0.34338507021433851</v>
      </c>
      <c r="AY45" s="7">
        <f t="shared" si="4"/>
        <v>4.7368421052631584</v>
      </c>
      <c r="AZ45" s="7">
        <f t="shared" si="5"/>
        <v>712.87128712871288</v>
      </c>
      <c r="BA45" s="7">
        <f t="shared" si="21"/>
        <v>2640.2640264026404</v>
      </c>
      <c r="BB45" s="7">
        <f t="shared" si="7"/>
        <v>64.406779661016941</v>
      </c>
      <c r="BC45" s="7">
        <f t="shared" si="8"/>
        <v>34.237288135593218</v>
      </c>
      <c r="BD45" s="7">
        <f t="shared" si="22"/>
        <v>27.782418079096043</v>
      </c>
      <c r="BE45" s="7">
        <f t="shared" si="10"/>
        <v>11.640677966101693</v>
      </c>
      <c r="BF45" s="19"/>
      <c r="BG45" s="19">
        <f t="shared" si="11"/>
        <v>0.54342105263157903</v>
      </c>
      <c r="BH45" s="19">
        <f t="shared" si="12"/>
        <v>0.8694736842105264</v>
      </c>
      <c r="BI45" s="19">
        <f t="shared" si="13"/>
        <v>1.7890772128060262</v>
      </c>
      <c r="BJ45" s="19">
        <f t="shared" si="14"/>
        <v>0.58823529411764708</v>
      </c>
      <c r="BK45" s="19"/>
      <c r="BL45" s="20">
        <v>0</v>
      </c>
      <c r="BP45" s="1"/>
      <c r="BQ45" s="1">
        <v>1</v>
      </c>
      <c r="BR45" s="1">
        <v>0</v>
      </c>
      <c r="BS45" s="1">
        <v>70</v>
      </c>
      <c r="BT45" s="1">
        <v>4.2</v>
      </c>
      <c r="BU45" s="1">
        <v>2.2000000000000002</v>
      </c>
      <c r="BV45" s="1">
        <v>0.51</v>
      </c>
      <c r="BW45" s="1">
        <v>4.7</v>
      </c>
      <c r="BX45" s="1">
        <v>51.5</v>
      </c>
      <c r="BY45" s="1">
        <v>1</v>
      </c>
      <c r="CA45" s="25">
        <v>139</v>
      </c>
      <c r="CB45" s="25">
        <v>37</v>
      </c>
      <c r="CC45" s="44">
        <v>1.2</v>
      </c>
      <c r="CD45" s="27">
        <v>43</v>
      </c>
      <c r="CE45" s="1">
        <v>215</v>
      </c>
      <c r="CF45" s="1">
        <v>1</v>
      </c>
      <c r="CI45" s="1">
        <v>2</v>
      </c>
      <c r="CJ45" s="20">
        <v>1268.335</v>
      </c>
      <c r="CK45" s="19">
        <f t="shared" si="15"/>
        <v>7.1454602956872604</v>
      </c>
      <c r="CL45" s="20">
        <v>2576.056</v>
      </c>
      <c r="CM45" s="19">
        <f t="shared" si="18"/>
        <v>7.8540148261183873</v>
      </c>
      <c r="CN45" s="22"/>
      <c r="CO45" s="36">
        <v>43215</v>
      </c>
      <c r="CP45" s="36"/>
      <c r="CQ45" s="36"/>
      <c r="CR45" s="36"/>
      <c r="CT45" s="36">
        <v>44217</v>
      </c>
      <c r="CU45" s="36">
        <v>43252</v>
      </c>
      <c r="CV45" s="1">
        <f t="shared" si="17"/>
        <v>37</v>
      </c>
      <c r="CW45" s="1">
        <v>1</v>
      </c>
      <c r="CX45" s="36">
        <v>43252</v>
      </c>
      <c r="CY45" s="20">
        <f>(CX45-CO45)</f>
        <v>37</v>
      </c>
      <c r="CZ45" s="20">
        <v>1</v>
      </c>
      <c r="DA45" s="20">
        <v>37</v>
      </c>
      <c r="DB45" s="3">
        <v>0</v>
      </c>
      <c r="DC45" t="s">
        <v>129</v>
      </c>
    </row>
    <row r="46" spans="1:116" x14ac:dyDescent="0.25">
      <c r="A46" s="2">
        <v>2061</v>
      </c>
      <c r="B46" s="9">
        <v>58</v>
      </c>
      <c r="C46" s="9">
        <v>0</v>
      </c>
      <c r="D46" s="9">
        <v>0</v>
      </c>
      <c r="E46" s="35">
        <v>0</v>
      </c>
      <c r="F46" s="9">
        <v>1</v>
      </c>
      <c r="G46" s="9">
        <v>0</v>
      </c>
      <c r="H46" s="1">
        <v>1</v>
      </c>
      <c r="I46" s="9">
        <v>0</v>
      </c>
      <c r="J46" s="9">
        <v>1</v>
      </c>
      <c r="K46" s="9">
        <v>1</v>
      </c>
      <c r="L46" s="9">
        <v>1</v>
      </c>
      <c r="M46" s="9"/>
      <c r="N46" s="9">
        <v>1</v>
      </c>
      <c r="O46" s="9">
        <v>0</v>
      </c>
      <c r="P46" s="9">
        <v>0</v>
      </c>
      <c r="Q46" s="9"/>
      <c r="R46" s="9">
        <v>0</v>
      </c>
      <c r="S46" s="9">
        <v>0</v>
      </c>
      <c r="T46" s="9">
        <v>0</v>
      </c>
      <c r="U46" s="9">
        <v>0</v>
      </c>
      <c r="V46" s="9">
        <v>1</v>
      </c>
      <c r="W46" s="9">
        <v>0</v>
      </c>
      <c r="X46" s="9">
        <v>0</v>
      </c>
      <c r="Y46" s="9">
        <v>0</v>
      </c>
      <c r="Z46" s="9">
        <v>0</v>
      </c>
      <c r="AA46" s="9">
        <v>1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27.5</v>
      </c>
      <c r="AI46" s="11">
        <v>2.1</v>
      </c>
      <c r="AJ46" s="9">
        <v>141</v>
      </c>
      <c r="AK46" s="9">
        <v>88</v>
      </c>
      <c r="AL46" s="5">
        <f t="shared" si="19"/>
        <v>105.66666666666667</v>
      </c>
      <c r="AM46" s="9">
        <v>92</v>
      </c>
      <c r="AN46" s="9">
        <v>1</v>
      </c>
      <c r="AO46" s="9">
        <v>4</v>
      </c>
      <c r="AP46" s="9">
        <v>22</v>
      </c>
      <c r="AQ46" s="9">
        <v>10</v>
      </c>
      <c r="AR46" s="9">
        <v>13</v>
      </c>
      <c r="AS46" s="1">
        <f t="shared" si="1"/>
        <v>12</v>
      </c>
      <c r="AT46" s="7">
        <f t="shared" si="2"/>
        <v>3</v>
      </c>
      <c r="AU46" s="9">
        <v>9</v>
      </c>
      <c r="AV46" s="4">
        <v>5.2080000000000002</v>
      </c>
      <c r="AW46" s="9">
        <v>2.48</v>
      </c>
      <c r="AX46" s="19">
        <f t="shared" si="20"/>
        <v>0.58104951958610496</v>
      </c>
      <c r="AY46" s="7">
        <f t="shared" si="4"/>
        <v>0.76804915514592931</v>
      </c>
      <c r="AZ46" s="7">
        <f t="shared" si="5"/>
        <v>129.03225806451613</v>
      </c>
      <c r="BA46" s="7">
        <f t="shared" si="21"/>
        <v>3279.5698924731187</v>
      </c>
      <c r="BB46" s="7">
        <f t="shared" si="7"/>
        <v>56.608695652173914</v>
      </c>
      <c r="BC46" s="7">
        <f t="shared" si="8"/>
        <v>26.956521739130434</v>
      </c>
      <c r="BD46" s="7">
        <f t="shared" si="22"/>
        <v>35.438840579710146</v>
      </c>
      <c r="BE46" s="7">
        <f t="shared" si="10"/>
        <v>3.2994782608695647</v>
      </c>
      <c r="BF46" s="19"/>
      <c r="BG46" s="19">
        <f t="shared" si="11"/>
        <v>0.22964669738863286</v>
      </c>
      <c r="BH46" s="19">
        <f t="shared" si="12"/>
        <v>0.38863287250384027</v>
      </c>
      <c r="BI46" s="19">
        <f t="shared" si="13"/>
        <v>4.7173913043478262</v>
      </c>
      <c r="BJ46" s="19">
        <f t="shared" si="14"/>
        <v>0.44444444444444442</v>
      </c>
      <c r="BK46" s="19"/>
      <c r="BL46" s="12">
        <v>0</v>
      </c>
      <c r="BM46" s="12"/>
      <c r="BN46" s="12"/>
      <c r="BO46" s="12"/>
      <c r="BP46" s="12"/>
      <c r="BQ46" s="9">
        <v>1</v>
      </c>
      <c r="BR46" s="9">
        <v>0</v>
      </c>
      <c r="BS46" s="9">
        <v>55</v>
      </c>
      <c r="BT46" s="9">
        <v>4.0999999999999996</v>
      </c>
      <c r="BU46" s="9">
        <v>2.6</v>
      </c>
      <c r="BV46" s="9">
        <v>1</v>
      </c>
      <c r="BW46" s="9">
        <v>3.7</v>
      </c>
      <c r="BX46" s="14"/>
      <c r="BY46" s="9">
        <v>1</v>
      </c>
      <c r="BZ46" s="9">
        <v>0</v>
      </c>
      <c r="CA46" s="9">
        <v>140</v>
      </c>
      <c r="CB46" s="9">
        <v>16</v>
      </c>
      <c r="CC46" s="11">
        <v>0.9</v>
      </c>
      <c r="CD46" s="29">
        <v>90</v>
      </c>
      <c r="CE46" s="13"/>
      <c r="CF46" s="13"/>
      <c r="CG46" s="9">
        <v>159</v>
      </c>
      <c r="CH46" s="9">
        <v>0</v>
      </c>
      <c r="CI46" s="9">
        <v>1</v>
      </c>
      <c r="CJ46" s="12">
        <v>1291.2280701754385</v>
      </c>
      <c r="CK46" s="19">
        <f t="shared" si="15"/>
        <v>7.1633490368824173</v>
      </c>
      <c r="CL46" s="12">
        <v>506.87694432079036</v>
      </c>
      <c r="CM46" s="19">
        <f t="shared" si="18"/>
        <v>6.2282682607603039</v>
      </c>
      <c r="CN46" s="14"/>
      <c r="CO46" s="36">
        <v>40605</v>
      </c>
      <c r="CP46" s="36"/>
      <c r="CQ46" s="36"/>
      <c r="CR46" s="36"/>
      <c r="CS46" s="22"/>
      <c r="CT46" s="36">
        <v>44274</v>
      </c>
      <c r="CU46" s="42">
        <v>44168</v>
      </c>
      <c r="CV46" s="9">
        <f t="shared" si="17"/>
        <v>3563</v>
      </c>
      <c r="CW46" s="9">
        <v>0</v>
      </c>
      <c r="CX46" s="9"/>
      <c r="CY46" s="9"/>
      <c r="CZ46" s="9">
        <v>0</v>
      </c>
      <c r="DA46" s="9">
        <v>3563</v>
      </c>
      <c r="DB46" s="3">
        <v>0</v>
      </c>
      <c r="DC46" s="14"/>
      <c r="DD46" s="14"/>
      <c r="DE46" s="14"/>
      <c r="DF46" s="14"/>
      <c r="DG46" s="14"/>
      <c r="DH46" s="14"/>
      <c r="DI46" s="14"/>
      <c r="DJ46" s="14"/>
      <c r="DK46" s="14"/>
      <c r="DL46" s="14"/>
    </row>
    <row r="47" spans="1:116" s="10" customFormat="1" x14ac:dyDescent="0.25">
      <c r="A47" s="25">
        <v>1053</v>
      </c>
      <c r="B47" s="1">
        <v>89</v>
      </c>
      <c r="C47" s="1">
        <v>0</v>
      </c>
      <c r="D47" s="1">
        <v>1</v>
      </c>
      <c r="E47" s="1">
        <v>1</v>
      </c>
      <c r="F47" s="1">
        <v>2</v>
      </c>
      <c r="G47" s="1">
        <v>1</v>
      </c>
      <c r="H47" s="1">
        <v>0</v>
      </c>
      <c r="I47" s="1">
        <v>1</v>
      </c>
      <c r="J47" s="1">
        <v>3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1</v>
      </c>
      <c r="AB47" s="1">
        <v>0</v>
      </c>
      <c r="AC47" s="1">
        <v>1</v>
      </c>
      <c r="AD47" s="1">
        <v>0</v>
      </c>
      <c r="AE47" s="1">
        <v>1</v>
      </c>
      <c r="AF47" s="1">
        <v>0</v>
      </c>
      <c r="AG47" s="1">
        <v>0</v>
      </c>
      <c r="AH47" s="1">
        <v>33.229999999999997</v>
      </c>
      <c r="AI47" s="1">
        <v>1.82</v>
      </c>
      <c r="AJ47" s="1">
        <v>161</v>
      </c>
      <c r="AK47" s="1">
        <v>74</v>
      </c>
      <c r="AL47" s="5">
        <f t="shared" si="19"/>
        <v>103</v>
      </c>
      <c r="AM47" s="1">
        <v>65</v>
      </c>
      <c r="AN47" s="1">
        <v>1</v>
      </c>
      <c r="AO47" s="1">
        <v>2</v>
      </c>
      <c r="AP47" s="1">
        <v>30</v>
      </c>
      <c r="AQ47" s="1">
        <v>3</v>
      </c>
      <c r="AR47" s="1">
        <v>14</v>
      </c>
      <c r="AS47" s="1">
        <f t="shared" si="1"/>
        <v>27</v>
      </c>
      <c r="AT47" s="7">
        <f t="shared" si="2"/>
        <v>13.5</v>
      </c>
      <c r="AU47" s="1">
        <v>6</v>
      </c>
      <c r="AV47" s="19">
        <v>3.83</v>
      </c>
      <c r="AW47" s="1">
        <v>2.1</v>
      </c>
      <c r="AX47" s="19">
        <f t="shared" si="20"/>
        <v>0.4796008869179601</v>
      </c>
      <c r="AY47" s="7">
        <f t="shared" si="4"/>
        <v>2.0887728459530024</v>
      </c>
      <c r="AZ47" s="7">
        <f t="shared" si="5"/>
        <v>304.76190476190476</v>
      </c>
      <c r="BA47" s="7">
        <f t="shared" si="21"/>
        <v>3847.6190476190473</v>
      </c>
      <c r="BB47" s="7">
        <f t="shared" si="7"/>
        <v>58.923076923076927</v>
      </c>
      <c r="BC47" s="7">
        <f t="shared" si="8"/>
        <v>32.307692307692307</v>
      </c>
      <c r="BD47" s="7">
        <f t="shared" si="22"/>
        <v>42.620307692307691</v>
      </c>
      <c r="BE47" s="7">
        <f t="shared" si="10"/>
        <v>5.272615384615384</v>
      </c>
      <c r="BF47" s="19"/>
      <c r="BG47" s="19">
        <f t="shared" si="11"/>
        <v>0.23759791122715404</v>
      </c>
      <c r="BH47" s="19">
        <f t="shared" si="12"/>
        <v>0.50913838120104438</v>
      </c>
      <c r="BI47" s="19">
        <f t="shared" si="13"/>
        <v>2.1823361823361824</v>
      </c>
      <c r="BJ47" s="19">
        <f t="shared" si="14"/>
        <v>0.33333333333333331</v>
      </c>
      <c r="BK47" s="19"/>
      <c r="BL47" s="20">
        <v>0</v>
      </c>
      <c r="BM47" s="1"/>
      <c r="BN47" s="20"/>
      <c r="BO47" s="1"/>
      <c r="BP47" s="1"/>
      <c r="BQ47" s="1">
        <v>1</v>
      </c>
      <c r="BR47" s="1">
        <v>0</v>
      </c>
      <c r="BS47" s="1">
        <v>75</v>
      </c>
      <c r="BT47" s="1"/>
      <c r="BU47" s="1"/>
      <c r="BV47" s="1"/>
      <c r="BW47" s="1"/>
      <c r="BX47" s="1"/>
      <c r="BY47" s="1"/>
      <c r="BZ47" s="1"/>
      <c r="CA47" s="25">
        <v>143</v>
      </c>
      <c r="CB47" s="25">
        <v>26</v>
      </c>
      <c r="CC47" s="44">
        <v>2.11</v>
      </c>
      <c r="CD47" s="27">
        <v>20</v>
      </c>
      <c r="CE47" s="1">
        <v>203</v>
      </c>
      <c r="CF47" s="1">
        <v>1</v>
      </c>
      <c r="CG47" s="1"/>
      <c r="CH47" s="1"/>
      <c r="CI47" s="1">
        <v>2</v>
      </c>
      <c r="CJ47" s="20">
        <v>1310.7445809999999</v>
      </c>
      <c r="CK47" s="19">
        <f t="shared" si="15"/>
        <v>7.1783506371698254</v>
      </c>
      <c r="CL47" s="20">
        <v>931.1330236</v>
      </c>
      <c r="CM47" s="19">
        <f t="shared" si="18"/>
        <v>6.8364021495622804</v>
      </c>
      <c r="CN47" s="22"/>
      <c r="CO47" s="36">
        <v>43369</v>
      </c>
      <c r="CP47" s="36"/>
      <c r="CQ47" s="36"/>
      <c r="CR47" s="36"/>
      <c r="CS47" s="20"/>
      <c r="CT47" s="36">
        <v>44274</v>
      </c>
      <c r="CU47" s="36">
        <v>44256</v>
      </c>
      <c r="CV47" s="1">
        <f t="shared" si="17"/>
        <v>887</v>
      </c>
      <c r="CW47" s="1">
        <v>0</v>
      </c>
      <c r="CX47" s="1"/>
      <c r="CY47" s="1"/>
      <c r="CZ47" s="1">
        <v>0</v>
      </c>
      <c r="DA47" s="1">
        <v>887</v>
      </c>
      <c r="DB47" s="3">
        <v>0</v>
      </c>
      <c r="DC47"/>
      <c r="DD47"/>
      <c r="DE47"/>
      <c r="DF47"/>
      <c r="DG47"/>
      <c r="DH47"/>
      <c r="DI47"/>
      <c r="DJ47"/>
      <c r="DK47"/>
      <c r="DL47"/>
    </row>
    <row r="48" spans="1:116" s="1" customFormat="1" x14ac:dyDescent="0.25">
      <c r="A48" s="25">
        <v>1061</v>
      </c>
      <c r="B48" s="1">
        <v>61</v>
      </c>
      <c r="C48" s="1">
        <v>0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3</v>
      </c>
      <c r="K48" s="1">
        <v>1</v>
      </c>
      <c r="L48" s="1">
        <v>1</v>
      </c>
      <c r="M48" s="1">
        <v>1</v>
      </c>
      <c r="N48" s="1">
        <v>1</v>
      </c>
      <c r="O48" s="1">
        <v>0</v>
      </c>
      <c r="P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2</v>
      </c>
      <c r="AA48" s="1">
        <v>1</v>
      </c>
      <c r="AB48" s="1">
        <v>1</v>
      </c>
      <c r="AC48" s="1">
        <v>1</v>
      </c>
      <c r="AD48" s="1">
        <v>0</v>
      </c>
      <c r="AE48" s="1">
        <v>1</v>
      </c>
      <c r="AF48" s="1">
        <v>0</v>
      </c>
      <c r="AG48" s="1">
        <v>0</v>
      </c>
      <c r="AH48" s="1">
        <v>33.4</v>
      </c>
      <c r="AI48" s="1">
        <v>2.27</v>
      </c>
      <c r="AJ48" s="1">
        <v>129</v>
      </c>
      <c r="AK48" s="1">
        <v>71</v>
      </c>
      <c r="AL48" s="5">
        <f t="shared" si="19"/>
        <v>90.333333333333329</v>
      </c>
      <c r="AM48" s="1">
        <v>93</v>
      </c>
      <c r="AN48" s="1">
        <v>1</v>
      </c>
      <c r="AO48" s="1">
        <v>10</v>
      </c>
      <c r="AP48" s="1">
        <v>32</v>
      </c>
      <c r="AQ48" s="1">
        <v>20</v>
      </c>
      <c r="AR48" s="1">
        <v>24</v>
      </c>
      <c r="AS48" s="1">
        <f t="shared" si="1"/>
        <v>12</v>
      </c>
      <c r="AT48" s="7">
        <f t="shared" si="2"/>
        <v>1.2</v>
      </c>
      <c r="AU48" s="1">
        <v>15</v>
      </c>
      <c r="AV48" s="19">
        <v>5.05</v>
      </c>
      <c r="AW48" s="1">
        <v>2.2200000000000002</v>
      </c>
      <c r="AX48" s="19">
        <f t="shared" si="20"/>
        <v>0.44465631929046567</v>
      </c>
      <c r="AY48" s="7">
        <f t="shared" si="4"/>
        <v>1.7821782178217822</v>
      </c>
      <c r="AZ48" s="7">
        <f t="shared" si="5"/>
        <v>324.32432432432432</v>
      </c>
      <c r="BA48" s="7">
        <f t="shared" si="21"/>
        <v>2894.8948948948942</v>
      </c>
      <c r="BB48" s="7">
        <f t="shared" si="7"/>
        <v>54.3010752688172</v>
      </c>
      <c r="BC48" s="7">
        <f t="shared" si="8"/>
        <v>23.870967741935484</v>
      </c>
      <c r="BD48" s="7">
        <f t="shared" si="22"/>
        <v>24.456602150537634</v>
      </c>
      <c r="BE48" s="7">
        <f t="shared" si="10"/>
        <v>4.5450322580645155</v>
      </c>
      <c r="BF48" s="19">
        <v>2.0994059405940595</v>
      </c>
      <c r="BG48" s="19">
        <f t="shared" si="11"/>
        <v>0.44198019801980198</v>
      </c>
      <c r="BH48" s="19">
        <f t="shared" si="12"/>
        <v>0.58930693069306939</v>
      </c>
      <c r="BI48" s="19">
        <f t="shared" si="13"/>
        <v>4.5250896057347667</v>
      </c>
      <c r="BJ48" s="19">
        <f t="shared" si="14"/>
        <v>0.66666666666666663</v>
      </c>
      <c r="BK48" s="19"/>
      <c r="BL48" s="20">
        <v>1</v>
      </c>
      <c r="BM48" s="1">
        <v>22</v>
      </c>
      <c r="BN48" s="20"/>
      <c r="BO48" s="1">
        <v>3</v>
      </c>
      <c r="BP48" s="1">
        <v>0</v>
      </c>
      <c r="BQ48" s="1">
        <v>1</v>
      </c>
      <c r="BR48" s="1">
        <v>0</v>
      </c>
      <c r="BS48" s="1">
        <v>25</v>
      </c>
      <c r="CA48" s="25">
        <v>139</v>
      </c>
      <c r="CB48" s="25">
        <v>35</v>
      </c>
      <c r="CC48" s="44">
        <v>1.58</v>
      </c>
      <c r="CD48" s="27">
        <v>47</v>
      </c>
      <c r="CE48" s="1">
        <v>399</v>
      </c>
      <c r="CF48" s="1">
        <v>1</v>
      </c>
      <c r="CI48" s="1">
        <v>2</v>
      </c>
      <c r="CJ48" s="20">
        <v>1312.3408890000001</v>
      </c>
      <c r="CK48" s="19">
        <f t="shared" si="15"/>
        <v>7.1795677596885685</v>
      </c>
      <c r="CL48" s="20">
        <v>1484.2853050000001</v>
      </c>
      <c r="CM48" s="19">
        <f t="shared" si="18"/>
        <v>7.3026886592920119</v>
      </c>
      <c r="CN48" s="22"/>
      <c r="CO48" s="36">
        <v>43397</v>
      </c>
      <c r="CP48" s="36"/>
      <c r="CQ48" s="36"/>
      <c r="CR48" s="36"/>
      <c r="CS48" s="20"/>
      <c r="CT48" s="36">
        <v>44274</v>
      </c>
      <c r="CU48" s="36">
        <v>44259</v>
      </c>
      <c r="CV48" s="1">
        <f t="shared" si="17"/>
        <v>862</v>
      </c>
      <c r="CW48" s="1">
        <v>0</v>
      </c>
      <c r="CZ48" s="1">
        <v>0</v>
      </c>
      <c r="DA48" s="1">
        <v>862</v>
      </c>
      <c r="DB48" s="3">
        <v>0</v>
      </c>
      <c r="DC48"/>
      <c r="DD48"/>
      <c r="DE48"/>
      <c r="DF48"/>
      <c r="DG48"/>
      <c r="DH48"/>
      <c r="DI48"/>
      <c r="DJ48"/>
      <c r="DK48"/>
      <c r="DL48"/>
    </row>
    <row r="49" spans="1:116" s="10" customFormat="1" x14ac:dyDescent="0.25">
      <c r="A49" s="2">
        <v>2048</v>
      </c>
      <c r="B49" s="3">
        <v>66</v>
      </c>
      <c r="C49" s="3">
        <v>0</v>
      </c>
      <c r="D49" s="3">
        <v>0</v>
      </c>
      <c r="E49" s="3">
        <v>1</v>
      </c>
      <c r="F49" s="3">
        <v>1</v>
      </c>
      <c r="G49" s="3">
        <v>1</v>
      </c>
      <c r="H49" s="1">
        <v>0</v>
      </c>
      <c r="I49" s="3">
        <v>0</v>
      </c>
      <c r="J49" s="3">
        <v>4</v>
      </c>
      <c r="K49" s="3">
        <v>0</v>
      </c>
      <c r="L49" s="3">
        <v>0</v>
      </c>
      <c r="M49" s="3"/>
      <c r="N49" s="3">
        <v>0</v>
      </c>
      <c r="O49" s="3">
        <v>1</v>
      </c>
      <c r="P49" s="3">
        <v>1</v>
      </c>
      <c r="Q49" s="3">
        <v>1</v>
      </c>
      <c r="R49" s="3">
        <v>0</v>
      </c>
      <c r="S49" s="3">
        <v>1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0</v>
      </c>
      <c r="AB49" s="3">
        <v>1</v>
      </c>
      <c r="AC49" s="3">
        <v>1</v>
      </c>
      <c r="AD49" s="3">
        <v>0</v>
      </c>
      <c r="AE49" s="3">
        <v>1</v>
      </c>
      <c r="AF49" s="3">
        <v>0</v>
      </c>
      <c r="AG49" s="3">
        <v>0</v>
      </c>
      <c r="AH49" s="3">
        <v>24.5</v>
      </c>
      <c r="AI49" s="4">
        <v>2.0499999999999998</v>
      </c>
      <c r="AJ49" s="3">
        <v>75</v>
      </c>
      <c r="AK49" s="3">
        <v>50</v>
      </c>
      <c r="AL49" s="5">
        <f t="shared" si="19"/>
        <v>58.333333333333336</v>
      </c>
      <c r="AM49" s="3">
        <v>72</v>
      </c>
      <c r="AN49" s="3">
        <v>2</v>
      </c>
      <c r="AO49" s="3">
        <v>6</v>
      </c>
      <c r="AP49" s="3">
        <v>36</v>
      </c>
      <c r="AQ49" s="3">
        <v>12</v>
      </c>
      <c r="AR49" s="3">
        <v>24</v>
      </c>
      <c r="AS49" s="1">
        <f t="shared" si="1"/>
        <v>24</v>
      </c>
      <c r="AT49" s="7">
        <f t="shared" si="2"/>
        <v>4</v>
      </c>
      <c r="AU49" s="3">
        <v>20</v>
      </c>
      <c r="AV49" s="4">
        <v>5.0839999999999996</v>
      </c>
      <c r="AW49" s="3">
        <v>2.48</v>
      </c>
      <c r="AX49" s="19">
        <f t="shared" si="20"/>
        <v>0.3207686622320769</v>
      </c>
      <c r="AY49" s="7">
        <f t="shared" si="4"/>
        <v>0.78678206136900086</v>
      </c>
      <c r="AZ49" s="7">
        <f t="shared" si="5"/>
        <v>129.03225806451613</v>
      </c>
      <c r="BA49" s="7">
        <f t="shared" si="21"/>
        <v>1688.1720430107528</v>
      </c>
      <c r="BB49" s="7">
        <f t="shared" si="7"/>
        <v>70.611111111111114</v>
      </c>
      <c r="BC49" s="7">
        <f t="shared" si="8"/>
        <v>34.444444444444443</v>
      </c>
      <c r="BD49" s="7">
        <f t="shared" si="22"/>
        <v>17.957037037037036</v>
      </c>
      <c r="BE49" s="7">
        <f t="shared" si="10"/>
        <v>8.4320000000000004</v>
      </c>
      <c r="BF49" s="19"/>
      <c r="BG49" s="19">
        <f t="shared" si="11"/>
        <v>0.3398898505114083</v>
      </c>
      <c r="BH49" s="19">
        <f t="shared" si="12"/>
        <v>0.50983477576711245</v>
      </c>
      <c r="BI49" s="19">
        <f t="shared" si="13"/>
        <v>2.9421296296296298</v>
      </c>
      <c r="BJ49" s="19">
        <f t="shared" si="14"/>
        <v>0.3</v>
      </c>
      <c r="BK49" s="19"/>
      <c r="BL49" s="5">
        <v>0</v>
      </c>
      <c r="BM49" s="5"/>
      <c r="BN49" s="5"/>
      <c r="BO49" s="5"/>
      <c r="BP49" s="5"/>
      <c r="BQ49" s="3">
        <v>1</v>
      </c>
      <c r="BR49" s="3">
        <v>0</v>
      </c>
      <c r="BS49" s="3">
        <v>7.5</v>
      </c>
      <c r="BT49" s="3">
        <v>8.5</v>
      </c>
      <c r="BU49" s="3">
        <v>8.1</v>
      </c>
      <c r="BV49" s="3">
        <v>0.79</v>
      </c>
      <c r="BW49" s="3"/>
      <c r="BY49" s="3">
        <v>1</v>
      </c>
      <c r="BZ49" s="3">
        <v>1</v>
      </c>
      <c r="CA49" s="3">
        <v>138</v>
      </c>
      <c r="CB49" s="3">
        <v>17</v>
      </c>
      <c r="CC49" s="4">
        <v>0.9</v>
      </c>
      <c r="CD49" s="28">
        <v>90</v>
      </c>
      <c r="CE49" s="8"/>
      <c r="CF49" s="8"/>
      <c r="CG49" s="3">
        <v>5257</v>
      </c>
      <c r="CH49" s="3">
        <v>1</v>
      </c>
      <c r="CI49" s="3">
        <v>3</v>
      </c>
      <c r="CJ49" s="12">
        <v>1318.0722891566265</v>
      </c>
      <c r="CK49" s="19">
        <f t="shared" si="15"/>
        <v>7.1839255611734201</v>
      </c>
      <c r="CL49" s="5">
        <v>1969.3144660751461</v>
      </c>
      <c r="CM49" s="19">
        <f t="shared" si="18"/>
        <v>7.5854407744067052</v>
      </c>
      <c r="CO49" s="41">
        <v>40469</v>
      </c>
      <c r="CP49" s="36">
        <v>40603</v>
      </c>
      <c r="CQ49" s="20">
        <f>(CP49-CO49)</f>
        <v>134</v>
      </c>
      <c r="CR49" s="41"/>
      <c r="CS49" s="20"/>
      <c r="CT49" s="36">
        <v>44272</v>
      </c>
      <c r="CU49" s="36">
        <v>40688</v>
      </c>
      <c r="CV49" s="1">
        <f t="shared" si="17"/>
        <v>219</v>
      </c>
      <c r="CW49" s="3">
        <v>1</v>
      </c>
      <c r="CX49" s="36">
        <v>40688</v>
      </c>
      <c r="CY49" s="20">
        <f>(CX49-CO49)</f>
        <v>219</v>
      </c>
      <c r="CZ49" s="20">
        <v>1</v>
      </c>
      <c r="DA49" s="20">
        <v>134</v>
      </c>
      <c r="DB49" s="3">
        <v>0</v>
      </c>
      <c r="DC49" t="s">
        <v>155</v>
      </c>
    </row>
    <row r="50" spans="1:116" s="10" customFormat="1" x14ac:dyDescent="0.25">
      <c r="A50" s="2">
        <v>2005</v>
      </c>
      <c r="B50" s="3">
        <v>43</v>
      </c>
      <c r="C50" s="3">
        <v>1</v>
      </c>
      <c r="D50" s="3">
        <v>1</v>
      </c>
      <c r="E50" s="3">
        <v>0</v>
      </c>
      <c r="F50" s="3">
        <v>1</v>
      </c>
      <c r="G50" s="3">
        <v>1</v>
      </c>
      <c r="H50" s="1">
        <v>0</v>
      </c>
      <c r="I50" s="3">
        <v>1</v>
      </c>
      <c r="J50" s="3">
        <v>1</v>
      </c>
      <c r="K50" s="3">
        <v>0</v>
      </c>
      <c r="L50" s="3">
        <v>0</v>
      </c>
      <c r="M50" s="3"/>
      <c r="N50" s="3">
        <v>0</v>
      </c>
      <c r="O50" s="3">
        <v>0</v>
      </c>
      <c r="P50" s="3">
        <v>0</v>
      </c>
      <c r="Q50" s="3"/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</v>
      </c>
      <c r="AD50" s="3">
        <v>0</v>
      </c>
      <c r="AE50" s="3">
        <v>1</v>
      </c>
      <c r="AF50" s="3">
        <v>0</v>
      </c>
      <c r="AG50" s="3">
        <v>0</v>
      </c>
      <c r="AH50" s="3">
        <v>36</v>
      </c>
      <c r="AI50" s="4">
        <v>2.19</v>
      </c>
      <c r="AJ50" s="3">
        <v>115</v>
      </c>
      <c r="AK50" s="3">
        <v>72</v>
      </c>
      <c r="AL50" s="5">
        <f t="shared" si="19"/>
        <v>86.333333333333329</v>
      </c>
      <c r="AM50" s="3">
        <v>75</v>
      </c>
      <c r="AN50" s="3">
        <v>3</v>
      </c>
      <c r="AO50" s="3">
        <v>2</v>
      </c>
      <c r="AP50" s="3">
        <v>26</v>
      </c>
      <c r="AQ50" s="3">
        <v>7</v>
      </c>
      <c r="AR50" s="3">
        <v>15</v>
      </c>
      <c r="AS50" s="3">
        <f t="shared" si="1"/>
        <v>19</v>
      </c>
      <c r="AT50" s="7">
        <f t="shared" si="2"/>
        <v>9.5</v>
      </c>
      <c r="AU50" s="3">
        <v>6</v>
      </c>
      <c r="AV50" s="4">
        <v>5.4749999999999996</v>
      </c>
      <c r="AW50" s="3">
        <v>2.5</v>
      </c>
      <c r="AX50" s="19">
        <f t="shared" si="20"/>
        <v>0.47856614929785657</v>
      </c>
      <c r="AY50" s="7">
        <f t="shared" si="4"/>
        <v>1.6438356164383563</v>
      </c>
      <c r="AZ50" s="7">
        <f t="shared" si="5"/>
        <v>288</v>
      </c>
      <c r="BA50" s="7">
        <f t="shared" si="21"/>
        <v>2698.6666666666665</v>
      </c>
      <c r="BB50" s="7">
        <f t="shared" si="7"/>
        <v>73</v>
      </c>
      <c r="BC50" s="7">
        <f t="shared" si="8"/>
        <v>33.333333333333336</v>
      </c>
      <c r="BD50" s="7">
        <f t="shared" si="22"/>
        <v>36.417777777777779</v>
      </c>
      <c r="BE50" s="7">
        <f t="shared" si="10"/>
        <v>5.8933333333333335</v>
      </c>
      <c r="BF50" s="19"/>
      <c r="BG50" s="19">
        <f t="shared" si="11"/>
        <v>0.20547945205479451</v>
      </c>
      <c r="BH50" s="19">
        <f t="shared" si="12"/>
        <v>0.35616438356164382</v>
      </c>
      <c r="BI50" s="19">
        <f t="shared" si="13"/>
        <v>3.8421052631578947</v>
      </c>
      <c r="BJ50" s="19">
        <f t="shared" si="14"/>
        <v>0.33333333333333331</v>
      </c>
      <c r="BK50" s="19"/>
      <c r="BL50" s="5">
        <v>0</v>
      </c>
      <c r="BM50" s="5"/>
      <c r="BN50" s="5"/>
      <c r="BO50" s="5"/>
      <c r="BP50" s="5"/>
      <c r="BQ50" s="3">
        <v>1</v>
      </c>
      <c r="BR50" s="3">
        <v>0</v>
      </c>
      <c r="BS50" s="3"/>
      <c r="BT50" s="3">
        <v>4.5</v>
      </c>
      <c r="BU50" s="3">
        <v>2.8</v>
      </c>
      <c r="BV50" s="3">
        <v>0.78</v>
      </c>
      <c r="BW50" s="3">
        <v>2.9</v>
      </c>
      <c r="BY50" s="3">
        <v>0</v>
      </c>
      <c r="BZ50" s="3">
        <v>0</v>
      </c>
      <c r="CA50" s="3">
        <v>136</v>
      </c>
      <c r="CB50" s="3">
        <v>19</v>
      </c>
      <c r="CC50" s="4">
        <v>1.2</v>
      </c>
      <c r="CD50" s="28">
        <v>59</v>
      </c>
      <c r="CE50" s="8"/>
      <c r="CF50" s="8"/>
      <c r="CG50" s="3"/>
      <c r="CH50" s="3"/>
      <c r="CI50" s="3"/>
      <c r="CJ50" s="12">
        <v>1318.5053380782917</v>
      </c>
      <c r="CK50" s="19">
        <f t="shared" si="15"/>
        <v>7.1842540543845326</v>
      </c>
      <c r="CL50" s="5">
        <v>1639.3289918601492</v>
      </c>
      <c r="CM50" s="19">
        <f t="shared" si="18"/>
        <v>7.402042285788224</v>
      </c>
      <c r="CO50" s="41">
        <v>40232</v>
      </c>
      <c r="CP50" s="41"/>
      <c r="CQ50" s="41"/>
      <c r="CR50" s="41"/>
      <c r="CS50" s="20"/>
      <c r="CT50" s="36">
        <v>44272</v>
      </c>
      <c r="CU50" s="36">
        <v>41391</v>
      </c>
      <c r="CV50" s="1">
        <f t="shared" si="17"/>
        <v>1159</v>
      </c>
      <c r="CW50" s="3">
        <v>0</v>
      </c>
      <c r="CX50" s="3"/>
      <c r="CY50" s="3"/>
      <c r="CZ50" s="3">
        <v>0</v>
      </c>
      <c r="DA50" s="3">
        <v>1159</v>
      </c>
      <c r="DB50" s="3">
        <v>0</v>
      </c>
      <c r="DC50" s="3" t="s">
        <v>142</v>
      </c>
    </row>
    <row r="51" spans="1:116" s="10" customFormat="1" x14ac:dyDescent="0.25">
      <c r="A51" s="25">
        <v>1020</v>
      </c>
      <c r="B51" s="1">
        <v>75</v>
      </c>
      <c r="C51" s="1">
        <v>0</v>
      </c>
      <c r="D51" s="1">
        <v>1</v>
      </c>
      <c r="E51" s="1">
        <v>1</v>
      </c>
      <c r="F51" s="1">
        <v>2</v>
      </c>
      <c r="G51" s="1">
        <v>1</v>
      </c>
      <c r="H51" s="1">
        <v>0</v>
      </c>
      <c r="I51" s="1">
        <v>1</v>
      </c>
      <c r="J51" s="1">
        <v>3</v>
      </c>
      <c r="K51" s="1">
        <v>1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</v>
      </c>
      <c r="AB51" s="1">
        <v>1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48</v>
      </c>
      <c r="AI51" s="1">
        <v>2.02</v>
      </c>
      <c r="AJ51" s="1">
        <v>154</v>
      </c>
      <c r="AK51" s="1">
        <v>72</v>
      </c>
      <c r="AL51" s="5">
        <f t="shared" si="19"/>
        <v>99.333333333333329</v>
      </c>
      <c r="AM51" s="1">
        <v>65</v>
      </c>
      <c r="AN51" s="1">
        <v>1</v>
      </c>
      <c r="AO51" s="1">
        <v>11</v>
      </c>
      <c r="AP51" s="1">
        <v>44</v>
      </c>
      <c r="AQ51" s="1">
        <v>9</v>
      </c>
      <c r="AR51" s="1">
        <v>25</v>
      </c>
      <c r="AS51" s="1">
        <f t="shared" si="1"/>
        <v>35</v>
      </c>
      <c r="AT51" s="7">
        <f t="shared" si="2"/>
        <v>3.1818181818181817</v>
      </c>
      <c r="AU51" s="1">
        <v>16</v>
      </c>
      <c r="AV51" s="19">
        <v>7.88</v>
      </c>
      <c r="AW51" s="1">
        <v>3.58</v>
      </c>
      <c r="AX51" s="19">
        <f t="shared" si="20"/>
        <v>0.78849963045085003</v>
      </c>
      <c r="AY51" s="7">
        <f t="shared" si="4"/>
        <v>1.1421319796954315</v>
      </c>
      <c r="AZ51" s="7">
        <f t="shared" si="5"/>
        <v>201.11731843575419</v>
      </c>
      <c r="BA51" s="7">
        <f t="shared" si="21"/>
        <v>1973.9292364990688</v>
      </c>
      <c r="BB51" s="7">
        <f t="shared" si="7"/>
        <v>121.23076923076923</v>
      </c>
      <c r="BC51" s="7">
        <f t="shared" si="8"/>
        <v>55.07692307692308</v>
      </c>
      <c r="BD51" s="7">
        <f t="shared" si="22"/>
        <v>62.420512820512819</v>
      </c>
      <c r="BE51" s="7">
        <f t="shared" si="10"/>
        <v>10.486646153846154</v>
      </c>
      <c r="BF51" s="19">
        <v>1.29</v>
      </c>
      <c r="BG51" s="19">
        <f t="shared" si="11"/>
        <v>0.20621827411167512</v>
      </c>
      <c r="BH51" s="19">
        <f t="shared" si="12"/>
        <v>0.36294416243654826</v>
      </c>
      <c r="BI51" s="19">
        <f t="shared" si="13"/>
        <v>3.4637362637362634</v>
      </c>
      <c r="BJ51" s="19">
        <f t="shared" si="14"/>
        <v>0.6875</v>
      </c>
      <c r="BK51" s="19"/>
      <c r="BL51" s="20">
        <v>1</v>
      </c>
      <c r="BM51" s="1">
        <v>26</v>
      </c>
      <c r="BN51" s="20"/>
      <c r="BO51" s="1">
        <v>0</v>
      </c>
      <c r="BP51" s="1">
        <v>0</v>
      </c>
      <c r="BQ51" s="1">
        <v>1</v>
      </c>
      <c r="BR51" s="1">
        <v>0</v>
      </c>
      <c r="BS51" s="1">
        <v>60</v>
      </c>
      <c r="BT51" s="1"/>
      <c r="BU51" s="1"/>
      <c r="BV51" s="1"/>
      <c r="BW51" s="1"/>
      <c r="BX51" s="1"/>
      <c r="BY51" s="1"/>
      <c r="BZ51" s="1"/>
      <c r="CA51" s="25">
        <v>141</v>
      </c>
      <c r="CB51" s="25">
        <v>31</v>
      </c>
      <c r="CC51" s="44">
        <v>1.0900000000000001</v>
      </c>
      <c r="CD51" s="27">
        <v>50</v>
      </c>
      <c r="CE51" s="1">
        <v>35</v>
      </c>
      <c r="CF51" s="1">
        <v>0</v>
      </c>
      <c r="CG51" s="1"/>
      <c r="CH51" s="1"/>
      <c r="CI51" s="1">
        <v>1</v>
      </c>
      <c r="CJ51" s="20">
        <v>1329.01487</v>
      </c>
      <c r="CK51" s="19">
        <f t="shared" si="15"/>
        <v>7.1921932475144574</v>
      </c>
      <c r="CL51" s="20">
        <v>1189.6214</v>
      </c>
      <c r="CM51" s="19">
        <f t="shared" si="18"/>
        <v>7.0813903842242212</v>
      </c>
      <c r="CN51" s="22"/>
      <c r="CO51" s="36">
        <v>43215</v>
      </c>
      <c r="CP51" s="36"/>
      <c r="CQ51" s="36"/>
      <c r="CR51" s="36"/>
      <c r="CS51" s="20"/>
      <c r="CT51" s="36">
        <v>44274</v>
      </c>
      <c r="CU51" s="36">
        <v>44274</v>
      </c>
      <c r="CV51" s="1">
        <f t="shared" si="17"/>
        <v>1059</v>
      </c>
      <c r="CW51" s="1">
        <v>0</v>
      </c>
      <c r="CX51" s="1"/>
      <c r="CY51" s="1"/>
      <c r="CZ51" s="1">
        <v>0</v>
      </c>
      <c r="DA51" s="1">
        <v>1059</v>
      </c>
      <c r="DB51" s="3">
        <v>0</v>
      </c>
      <c r="DC51"/>
      <c r="DD51"/>
      <c r="DE51"/>
      <c r="DF51"/>
      <c r="DG51"/>
      <c r="DH51"/>
      <c r="DI51"/>
      <c r="DJ51"/>
      <c r="DK51"/>
      <c r="DL51"/>
    </row>
    <row r="52" spans="1:116" s="10" customFormat="1" x14ac:dyDescent="0.25">
      <c r="A52" s="2">
        <v>2053</v>
      </c>
      <c r="B52" s="3">
        <v>62</v>
      </c>
      <c r="C52" s="3">
        <v>0</v>
      </c>
      <c r="D52" s="3">
        <v>0</v>
      </c>
      <c r="E52" s="3">
        <v>1</v>
      </c>
      <c r="F52" s="3">
        <v>1</v>
      </c>
      <c r="G52" s="3">
        <v>0</v>
      </c>
      <c r="H52" s="1">
        <v>1</v>
      </c>
      <c r="I52" s="3">
        <v>0</v>
      </c>
      <c r="J52" s="3">
        <v>4</v>
      </c>
      <c r="K52" s="3">
        <v>1</v>
      </c>
      <c r="L52" s="3">
        <v>0</v>
      </c>
      <c r="M52" s="3"/>
      <c r="N52" s="3">
        <v>1</v>
      </c>
      <c r="O52" s="3">
        <v>0</v>
      </c>
      <c r="P52" s="3">
        <v>1</v>
      </c>
      <c r="Q52" s="3">
        <v>1</v>
      </c>
      <c r="R52" s="3">
        <v>1</v>
      </c>
      <c r="S52" s="3">
        <v>1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</v>
      </c>
      <c r="Z52" s="3">
        <v>1</v>
      </c>
      <c r="AA52" s="3">
        <v>1</v>
      </c>
      <c r="AB52" s="3">
        <v>1</v>
      </c>
      <c r="AC52" s="3">
        <v>1</v>
      </c>
      <c r="AD52" s="3">
        <v>0</v>
      </c>
      <c r="AE52" s="3">
        <v>1</v>
      </c>
      <c r="AF52" s="3">
        <v>0</v>
      </c>
      <c r="AG52" s="3">
        <v>0</v>
      </c>
      <c r="AH52" s="3">
        <v>32.299999999999997</v>
      </c>
      <c r="AI52" s="4">
        <v>2.13</v>
      </c>
      <c r="AJ52" s="3">
        <v>93</v>
      </c>
      <c r="AK52" s="3">
        <v>62</v>
      </c>
      <c r="AL52" s="5">
        <f t="shared" si="19"/>
        <v>72.333333333333329</v>
      </c>
      <c r="AM52" s="3">
        <v>85</v>
      </c>
      <c r="AN52" s="3">
        <v>3</v>
      </c>
      <c r="AO52" s="3">
        <v>8</v>
      </c>
      <c r="AP52" s="3">
        <v>32</v>
      </c>
      <c r="AQ52" s="3">
        <v>17</v>
      </c>
      <c r="AR52" s="3">
        <v>21</v>
      </c>
      <c r="AS52" s="1">
        <f t="shared" si="1"/>
        <v>15</v>
      </c>
      <c r="AT52" s="7">
        <f t="shared" si="2"/>
        <v>1.875</v>
      </c>
      <c r="AU52" s="3">
        <v>12</v>
      </c>
      <c r="AV52" s="4">
        <v>3.5996999999999999</v>
      </c>
      <c r="AW52" s="3">
        <v>1.69</v>
      </c>
      <c r="AX52" s="19">
        <f t="shared" si="20"/>
        <v>0.27104951958610496</v>
      </c>
      <c r="AY52" s="7">
        <f t="shared" si="4"/>
        <v>2.5002083506958912</v>
      </c>
      <c r="AZ52" s="7">
        <f t="shared" si="5"/>
        <v>426.03550295857991</v>
      </c>
      <c r="BA52" s="7">
        <f t="shared" si="21"/>
        <v>3045.3648915187373</v>
      </c>
      <c r="BB52" s="7">
        <f t="shared" si="7"/>
        <v>42.349411764705877</v>
      </c>
      <c r="BC52" s="7">
        <f t="shared" si="8"/>
        <v>19.882352941176471</v>
      </c>
      <c r="BD52" s="7">
        <f t="shared" si="22"/>
        <v>16.314133333333331</v>
      </c>
      <c r="BE52" s="7">
        <f t="shared" si="10"/>
        <v>3.5152000000000001</v>
      </c>
      <c r="BF52" s="19"/>
      <c r="BG52" s="19">
        <f t="shared" si="11"/>
        <v>0.49587465622135185</v>
      </c>
      <c r="BH52" s="19">
        <f t="shared" si="12"/>
        <v>0.75561852376586947</v>
      </c>
      <c r="BI52" s="19">
        <f t="shared" si="13"/>
        <v>2.8232941176470585</v>
      </c>
      <c r="BJ52" s="19">
        <f t="shared" si="14"/>
        <v>0.66666666666666663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15">
        <v>17.5</v>
      </c>
      <c r="BT52" s="3">
        <v>6.8</v>
      </c>
      <c r="BU52" s="3">
        <v>6.4</v>
      </c>
      <c r="BV52" s="3">
        <v>1</v>
      </c>
      <c r="BW52" s="3"/>
      <c r="BY52" s="3">
        <v>1</v>
      </c>
      <c r="BZ52" s="3">
        <v>0</v>
      </c>
      <c r="CA52" s="3">
        <v>135</v>
      </c>
      <c r="CB52" s="3">
        <v>19</v>
      </c>
      <c r="CC52" s="4">
        <v>1.1000000000000001</v>
      </c>
      <c r="CD52" s="28">
        <v>88</v>
      </c>
      <c r="CE52" s="8"/>
      <c r="CF52" s="8"/>
      <c r="CG52" s="3">
        <v>5804</v>
      </c>
      <c r="CH52" s="3">
        <v>1</v>
      </c>
      <c r="CI52" s="3">
        <v>3</v>
      </c>
      <c r="CJ52" s="12">
        <v>1333.3333333333335</v>
      </c>
      <c r="CK52" s="19">
        <f t="shared" si="15"/>
        <v>7.1954373514339185</v>
      </c>
      <c r="CL52" s="5">
        <v>2469.0765157083802</v>
      </c>
      <c r="CM52" s="19">
        <f t="shared" si="18"/>
        <v>7.811599479431357</v>
      </c>
      <c r="CO52" s="36">
        <v>40504</v>
      </c>
      <c r="CP52" s="36"/>
      <c r="CQ52" s="36"/>
      <c r="CR52" s="36"/>
      <c r="CS52" s="20"/>
      <c r="CT52" s="36">
        <v>44272</v>
      </c>
      <c r="CU52" s="36">
        <v>40985</v>
      </c>
      <c r="CV52" s="1">
        <f t="shared" si="17"/>
        <v>481</v>
      </c>
      <c r="CW52" s="3">
        <v>1</v>
      </c>
      <c r="CX52" s="40">
        <v>40985</v>
      </c>
      <c r="CY52" s="3">
        <f>(CX52-CO52)</f>
        <v>481</v>
      </c>
      <c r="CZ52" s="3">
        <v>1</v>
      </c>
      <c r="DA52" s="3">
        <v>481</v>
      </c>
      <c r="DB52" s="3">
        <v>0</v>
      </c>
      <c r="DC52" s="9" t="s">
        <v>141</v>
      </c>
    </row>
    <row r="53" spans="1:116" s="10" customFormat="1" x14ac:dyDescent="0.25">
      <c r="A53" s="25">
        <v>1036</v>
      </c>
      <c r="B53" s="1">
        <v>64</v>
      </c>
      <c r="C53" s="1">
        <v>0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3</v>
      </c>
      <c r="K53" s="1">
        <v>1</v>
      </c>
      <c r="L53" s="1">
        <v>0</v>
      </c>
      <c r="M53" s="1">
        <v>1</v>
      </c>
      <c r="N53" s="1">
        <v>1</v>
      </c>
      <c r="O53" s="1">
        <v>1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2</v>
      </c>
      <c r="AA53" s="1">
        <v>1</v>
      </c>
      <c r="AB53" s="1">
        <v>1</v>
      </c>
      <c r="AC53" s="1">
        <v>1</v>
      </c>
      <c r="AD53" s="1">
        <v>0</v>
      </c>
      <c r="AE53" s="1">
        <v>1</v>
      </c>
      <c r="AF53" s="1">
        <v>0</v>
      </c>
      <c r="AG53" s="1">
        <v>0</v>
      </c>
      <c r="AH53" s="1">
        <v>23.8</v>
      </c>
      <c r="AI53" s="1">
        <v>1.88</v>
      </c>
      <c r="AJ53" s="1">
        <v>120</v>
      </c>
      <c r="AK53" s="1">
        <v>42</v>
      </c>
      <c r="AL53" s="5">
        <f t="shared" si="19"/>
        <v>68</v>
      </c>
      <c r="AM53" s="1">
        <v>66</v>
      </c>
      <c r="AN53" s="1">
        <v>1</v>
      </c>
      <c r="AO53" s="1">
        <v>12</v>
      </c>
      <c r="AP53" s="1">
        <v>57</v>
      </c>
      <c r="AQ53" s="1">
        <v>28</v>
      </c>
      <c r="AR53" s="1">
        <v>33</v>
      </c>
      <c r="AS53" s="1">
        <f t="shared" si="1"/>
        <v>29</v>
      </c>
      <c r="AT53" s="7">
        <f t="shared" si="2"/>
        <v>2.4166666666666665</v>
      </c>
      <c r="AU53" s="1">
        <v>23</v>
      </c>
      <c r="AV53" s="19">
        <v>3.59</v>
      </c>
      <c r="AW53" s="1">
        <v>1.91</v>
      </c>
      <c r="AX53" s="19">
        <f t="shared" si="20"/>
        <v>0.28798226164079821</v>
      </c>
      <c r="AY53" s="7">
        <f t="shared" si="4"/>
        <v>2.785515320334262</v>
      </c>
      <c r="AZ53" s="7">
        <f t="shared" si="5"/>
        <v>418.84816753926702</v>
      </c>
      <c r="BA53" s="7">
        <f t="shared" si="21"/>
        <v>2345.5497382198955</v>
      </c>
      <c r="BB53" s="7">
        <f t="shared" si="7"/>
        <v>54.393939393939391</v>
      </c>
      <c r="BC53" s="7">
        <f t="shared" si="8"/>
        <v>28.939393939393938</v>
      </c>
      <c r="BD53" s="7">
        <f t="shared" si="22"/>
        <v>17.710909090909091</v>
      </c>
      <c r="BE53" s="7">
        <f t="shared" si="10"/>
        <v>8.2650909090909082</v>
      </c>
      <c r="BF53" s="19">
        <v>2.5186629526462396</v>
      </c>
      <c r="BG53" s="19">
        <f t="shared" si="11"/>
        <v>0.60668523676880226</v>
      </c>
      <c r="BH53" s="19">
        <f t="shared" si="12"/>
        <v>1.0479108635097494</v>
      </c>
      <c r="BI53" s="19">
        <f t="shared" si="13"/>
        <v>1.8756530825496343</v>
      </c>
      <c r="BJ53" s="19">
        <f t="shared" si="14"/>
        <v>0.52173913043478259</v>
      </c>
      <c r="BK53" s="19"/>
      <c r="BL53" s="20">
        <v>1</v>
      </c>
      <c r="BM53" s="1">
        <v>34</v>
      </c>
      <c r="BN53" s="20"/>
      <c r="BO53" s="1">
        <v>3</v>
      </c>
      <c r="BP53" s="1"/>
      <c r="BQ53" s="1">
        <v>1</v>
      </c>
      <c r="BR53" s="1">
        <v>0</v>
      </c>
      <c r="BS53" s="1">
        <v>17</v>
      </c>
      <c r="BT53" s="1">
        <v>6.2</v>
      </c>
      <c r="BU53" s="1">
        <v>5.8</v>
      </c>
      <c r="BV53" s="1">
        <v>0.36</v>
      </c>
      <c r="BW53" s="1">
        <v>5.0999999999999996</v>
      </c>
      <c r="BX53" s="1">
        <v>54.8</v>
      </c>
      <c r="BY53" s="1">
        <v>1</v>
      </c>
      <c r="BZ53" s="1"/>
      <c r="CA53" s="25">
        <v>141</v>
      </c>
      <c r="CB53" s="25">
        <v>15</v>
      </c>
      <c r="CC53" s="44">
        <v>1.18</v>
      </c>
      <c r="CD53" s="27">
        <v>65</v>
      </c>
      <c r="CE53" s="1">
        <v>3018</v>
      </c>
      <c r="CF53" s="1">
        <v>1</v>
      </c>
      <c r="CG53" s="1"/>
      <c r="CH53" s="1"/>
      <c r="CI53" s="1">
        <v>3</v>
      </c>
      <c r="CJ53" s="20">
        <v>1350.73224</v>
      </c>
      <c r="CK53" s="19">
        <f t="shared" si="15"/>
        <v>7.2084021243867644</v>
      </c>
      <c r="CL53" s="20">
        <v>945.8621905</v>
      </c>
      <c r="CM53" s="19">
        <f t="shared" si="18"/>
        <v>6.8520968824358706</v>
      </c>
      <c r="CN53" s="22"/>
      <c r="CO53" s="36">
        <v>43250</v>
      </c>
      <c r="CP53" s="36"/>
      <c r="CQ53" s="36"/>
      <c r="CR53" s="36"/>
      <c r="CS53" s="20"/>
      <c r="CT53" s="36">
        <v>44217</v>
      </c>
      <c r="CU53" s="36">
        <v>44204</v>
      </c>
      <c r="CV53" s="1">
        <f t="shared" si="17"/>
        <v>954</v>
      </c>
      <c r="CW53" s="1">
        <v>0</v>
      </c>
      <c r="CX53" s="1"/>
      <c r="CY53" s="1"/>
      <c r="CZ53" s="1">
        <v>0</v>
      </c>
      <c r="DA53" s="1">
        <v>954</v>
      </c>
      <c r="DB53" s="3">
        <v>0</v>
      </c>
      <c r="DC53"/>
      <c r="DD53"/>
      <c r="DE53"/>
      <c r="DF53"/>
      <c r="DG53"/>
      <c r="DH53"/>
      <c r="DI53"/>
      <c r="DJ53"/>
      <c r="DK53"/>
      <c r="DL53"/>
    </row>
    <row r="54" spans="1:116" s="10" customFormat="1" x14ac:dyDescent="0.25">
      <c r="A54" s="25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5"/>
      <c r="AM54" s="1"/>
      <c r="AN54" s="1"/>
      <c r="AO54" s="1"/>
      <c r="AP54" s="1"/>
      <c r="AQ54" s="1"/>
      <c r="AR54" s="1"/>
      <c r="AS54" s="1"/>
      <c r="AT54" s="7"/>
      <c r="AU54" s="1"/>
      <c r="AV54" s="19"/>
      <c r="AW54" s="1"/>
      <c r="AX54" s="19"/>
      <c r="AY54" s="7"/>
      <c r="AZ54" s="7"/>
      <c r="BA54" s="7"/>
      <c r="BB54" s="7"/>
      <c r="BC54" s="7"/>
      <c r="BD54" s="7"/>
      <c r="BE54" s="7"/>
      <c r="BF54" s="19"/>
      <c r="BG54" s="19"/>
      <c r="BH54" s="19"/>
      <c r="BI54" s="19"/>
      <c r="BJ54" s="19"/>
      <c r="BK54" s="19"/>
      <c r="BL54" s="20"/>
      <c r="BM54" s="1"/>
      <c r="BN54" s="20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25"/>
      <c r="CB54" s="25"/>
      <c r="CC54" s="44"/>
      <c r="CD54" s="27"/>
      <c r="CE54" s="1"/>
      <c r="CF54" s="1"/>
      <c r="CG54" s="1"/>
      <c r="CH54" s="1"/>
      <c r="CI54" s="1"/>
      <c r="CJ54" s="20"/>
      <c r="CK54" s="19"/>
      <c r="CL54" s="20"/>
      <c r="CM54" s="19"/>
      <c r="CN54" s="22"/>
      <c r="CO54" s="36"/>
      <c r="CP54" s="36"/>
      <c r="CQ54" s="36"/>
      <c r="CR54" s="36"/>
      <c r="CS54" s="20"/>
      <c r="CT54" s="36"/>
      <c r="CU54" s="36"/>
      <c r="CV54" s="1"/>
      <c r="CW54" s="1"/>
      <c r="CX54" s="1"/>
      <c r="CY54" s="1"/>
      <c r="CZ54" s="1"/>
      <c r="DA54" s="1"/>
      <c r="DB54" s="3"/>
      <c r="DC54"/>
      <c r="DD54"/>
      <c r="DE54"/>
      <c r="DF54"/>
      <c r="DG54"/>
      <c r="DH54"/>
      <c r="DI54"/>
      <c r="DJ54"/>
      <c r="DK54"/>
      <c r="DL54"/>
    </row>
    <row r="55" spans="1:116" s="34" customFormat="1" x14ac:dyDescent="0.25">
      <c r="A55" s="44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4"/>
      <c r="AM55" s="19"/>
      <c r="AN55" s="19"/>
      <c r="AO55" s="19">
        <f>MEDIAN(AO2:AO53)</f>
        <v>7</v>
      </c>
      <c r="AP55" s="19">
        <f t="shared" ref="AP55:BJ55" si="23">MEDIAN(AP2:AP53)</f>
        <v>35</v>
      </c>
      <c r="AQ55" s="19">
        <f t="shared" si="23"/>
        <v>16</v>
      </c>
      <c r="AR55" s="19">
        <f t="shared" si="23"/>
        <v>24</v>
      </c>
      <c r="AS55" s="19">
        <f t="shared" si="23"/>
        <v>19</v>
      </c>
      <c r="AT55" s="19">
        <f t="shared" si="23"/>
        <v>3</v>
      </c>
      <c r="AU55" s="19">
        <f t="shared" si="23"/>
        <v>14.5</v>
      </c>
      <c r="AV55" s="19">
        <f t="shared" si="23"/>
        <v>4.8450000000000006</v>
      </c>
      <c r="AW55" s="19">
        <f t="shared" si="23"/>
        <v>2.4050000000000002</v>
      </c>
      <c r="AX55" s="19">
        <f t="shared" si="23"/>
        <v>0.47006651884700656</v>
      </c>
      <c r="AY55" s="19">
        <f t="shared" si="23"/>
        <v>1.6029480855062253</v>
      </c>
      <c r="AZ55" s="19">
        <f t="shared" si="23"/>
        <v>253.50833154031892</v>
      </c>
      <c r="BA55" s="19">
        <f t="shared" si="23"/>
        <v>2811.1111111111109</v>
      </c>
      <c r="BB55" s="19">
        <f t="shared" si="23"/>
        <v>63.011909175162188</v>
      </c>
      <c r="BC55" s="19">
        <f t="shared" si="23"/>
        <v>29.899804496578689</v>
      </c>
      <c r="BD55" s="19">
        <f t="shared" si="23"/>
        <v>32.255925925925922</v>
      </c>
      <c r="BE55" s="19">
        <f t="shared" si="23"/>
        <v>6.6314771037181988</v>
      </c>
      <c r="BF55" s="19">
        <f t="shared" si="23"/>
        <v>2.1910420475319929</v>
      </c>
      <c r="BG55" s="19">
        <f t="shared" si="23"/>
        <v>0.34930119606591503</v>
      </c>
      <c r="BH55" s="19">
        <f t="shared" si="23"/>
        <v>0.51389457100056823</v>
      </c>
      <c r="BI55" s="19">
        <f t="shared" si="23"/>
        <v>3.3478670118231051</v>
      </c>
      <c r="BJ55" s="19">
        <f t="shared" si="23"/>
        <v>0.5</v>
      </c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44"/>
      <c r="CB55" s="44"/>
      <c r="CC55" s="44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33"/>
      <c r="CO55" s="19"/>
      <c r="CP55" s="19"/>
      <c r="CQ55" s="19"/>
      <c r="CR55" s="19"/>
      <c r="CS55" s="19"/>
      <c r="CT55" s="19"/>
      <c r="CU55" s="19"/>
      <c r="CV55" s="19"/>
      <c r="CW55" s="19">
        <f>SUM(CW2:CW53)</f>
        <v>17</v>
      </c>
      <c r="CX55" s="19"/>
      <c r="CY55" s="19"/>
      <c r="CZ55" s="19"/>
      <c r="DA55" s="19"/>
      <c r="DB55" s="4"/>
      <c r="DC55" s="33"/>
      <c r="DD55" s="33"/>
      <c r="DE55" s="33"/>
      <c r="DF55" s="33"/>
      <c r="DG55" s="33"/>
      <c r="DH55" s="33"/>
      <c r="DI55" s="33"/>
      <c r="DJ55" s="33"/>
      <c r="DK55" s="33"/>
      <c r="DL55" s="33"/>
    </row>
    <row r="56" spans="1:116" s="10" customFormat="1" x14ac:dyDescent="0.25">
      <c r="A56" s="25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5"/>
      <c r="AM56" s="1"/>
      <c r="AN56" s="1"/>
      <c r="AO56" s="1"/>
      <c r="AP56" s="1"/>
      <c r="AQ56" s="1"/>
      <c r="AR56" s="1"/>
      <c r="AS56" s="1"/>
      <c r="AT56" s="7"/>
      <c r="AU56" s="1"/>
      <c r="AV56" s="19"/>
      <c r="AW56" s="1"/>
      <c r="AX56" s="19"/>
      <c r="AY56" s="7"/>
      <c r="AZ56" s="7"/>
      <c r="BA56" s="7"/>
      <c r="BB56" s="7"/>
      <c r="BC56" s="7"/>
      <c r="BD56" s="7"/>
      <c r="BE56" s="7"/>
      <c r="BF56" s="19"/>
      <c r="BG56" s="19"/>
      <c r="BH56" s="19"/>
      <c r="BI56" s="19"/>
      <c r="BJ56" s="19"/>
      <c r="BK56" s="19"/>
      <c r="BL56" s="20"/>
      <c r="BM56" s="1"/>
      <c r="BN56" s="20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25"/>
      <c r="CB56" s="25"/>
      <c r="CC56" s="44"/>
      <c r="CD56" s="27"/>
      <c r="CE56" s="1"/>
      <c r="CF56" s="1"/>
      <c r="CG56" s="1"/>
      <c r="CH56" s="1"/>
      <c r="CI56" s="1"/>
      <c r="CJ56" s="20"/>
      <c r="CK56" s="19"/>
      <c r="CL56" s="20"/>
      <c r="CM56" s="19"/>
      <c r="CN56" s="22"/>
      <c r="CO56" s="36"/>
      <c r="CP56" s="36"/>
      <c r="CQ56" s="36"/>
      <c r="CR56" s="36"/>
      <c r="CS56" s="20"/>
      <c r="CT56" s="36"/>
      <c r="CU56" s="36"/>
      <c r="CV56" s="1"/>
      <c r="CW56" s="1">
        <f>COUNT(CW2:CW53)</f>
        <v>52</v>
      </c>
      <c r="CX56" s="1"/>
      <c r="CY56" s="1"/>
      <c r="CZ56" s="1"/>
      <c r="DA56" s="1"/>
      <c r="DB56" s="3"/>
      <c r="DC56"/>
      <c r="DD56"/>
      <c r="DE56"/>
      <c r="DF56"/>
      <c r="DG56"/>
      <c r="DH56"/>
      <c r="DI56"/>
      <c r="DJ56"/>
      <c r="DK56"/>
      <c r="DL56"/>
    </row>
    <row r="57" spans="1:116" s="10" customFormat="1" x14ac:dyDescent="0.25">
      <c r="A57" s="25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5"/>
      <c r="AM57" s="1"/>
      <c r="AN57" s="1"/>
      <c r="AO57" s="1"/>
      <c r="AP57" s="1"/>
      <c r="AQ57" s="1"/>
      <c r="AR57" s="1"/>
      <c r="AS57" s="1"/>
      <c r="AT57" s="7"/>
      <c r="AU57" s="1"/>
      <c r="AV57" s="19"/>
      <c r="AW57" s="1"/>
      <c r="AX57" s="19"/>
      <c r="AY57" s="7"/>
      <c r="AZ57" s="7"/>
      <c r="BA57" s="7"/>
      <c r="BB57" s="7"/>
      <c r="BC57" s="7"/>
      <c r="BD57" s="7"/>
      <c r="BE57" s="7"/>
      <c r="BF57" s="19"/>
      <c r="BG57" s="19"/>
      <c r="BH57" s="19"/>
      <c r="BI57" s="19"/>
      <c r="BJ57" s="19"/>
      <c r="BK57" s="19"/>
      <c r="BL57" s="20"/>
      <c r="BM57" s="1"/>
      <c r="BN57" s="20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25"/>
      <c r="CB57" s="25"/>
      <c r="CC57" s="44"/>
      <c r="CD57" s="27"/>
      <c r="CE57" s="1"/>
      <c r="CF57" s="1"/>
      <c r="CG57" s="1"/>
      <c r="CH57" s="1"/>
      <c r="CI57" s="1"/>
      <c r="CJ57" s="20"/>
      <c r="CK57" s="19"/>
      <c r="CL57" s="20"/>
      <c r="CM57" s="19"/>
      <c r="CN57" s="22"/>
      <c r="CO57" s="36"/>
      <c r="CP57" s="36"/>
      <c r="CQ57" s="36"/>
      <c r="CR57" s="36"/>
      <c r="CS57" s="20"/>
      <c r="CT57" s="36"/>
      <c r="CU57" s="36"/>
      <c r="CV57" s="1"/>
      <c r="CW57" s="19">
        <f>(CW55/CW56)</f>
        <v>0.32692307692307693</v>
      </c>
      <c r="CX57" s="1"/>
      <c r="CY57" s="1"/>
      <c r="CZ57" s="1"/>
      <c r="DA57" s="1"/>
      <c r="DB57" s="3"/>
      <c r="DC57"/>
      <c r="DD57"/>
      <c r="DE57"/>
      <c r="DF57"/>
      <c r="DG57"/>
      <c r="DH57"/>
      <c r="DI57"/>
      <c r="DJ57"/>
      <c r="DK57"/>
      <c r="DL57"/>
    </row>
    <row r="58" spans="1:116" s="10" customFormat="1" x14ac:dyDescent="0.25">
      <c r="A58" s="25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5"/>
      <c r="AM58" s="1"/>
      <c r="AN58" s="1"/>
      <c r="AO58" s="1"/>
      <c r="AP58" s="1"/>
      <c r="AQ58" s="1"/>
      <c r="AR58" s="1"/>
      <c r="AS58" s="1"/>
      <c r="AT58" s="7"/>
      <c r="AU58" s="1"/>
      <c r="AV58" s="19"/>
      <c r="AW58" s="1"/>
      <c r="AX58" s="19"/>
      <c r="AY58" s="7"/>
      <c r="AZ58" s="7"/>
      <c r="BA58" s="7"/>
      <c r="BB58" s="7"/>
      <c r="BC58" s="7"/>
      <c r="BD58" s="7"/>
      <c r="BE58" s="7"/>
      <c r="BF58" s="19"/>
      <c r="BG58" s="19"/>
      <c r="BH58" s="19"/>
      <c r="BI58" s="19"/>
      <c r="BJ58" s="19"/>
      <c r="BK58" s="19"/>
      <c r="BL58" s="20"/>
      <c r="BM58" s="1"/>
      <c r="BN58" s="20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25"/>
      <c r="CB58" s="25"/>
      <c r="CC58" s="44"/>
      <c r="CD58" s="27"/>
      <c r="CE58" s="1"/>
      <c r="CF58" s="1"/>
      <c r="CG58" s="1"/>
      <c r="CH58" s="1"/>
      <c r="CI58" s="1"/>
      <c r="CJ58" s="20"/>
      <c r="CK58" s="19"/>
      <c r="CL58" s="20"/>
      <c r="CM58" s="19"/>
      <c r="CN58" s="22"/>
      <c r="CO58" s="36"/>
      <c r="CP58" s="36"/>
      <c r="CQ58" s="36"/>
      <c r="CR58" s="36"/>
      <c r="CS58" s="20"/>
      <c r="CT58" s="36"/>
      <c r="CU58" s="36"/>
      <c r="CV58" s="1"/>
      <c r="CW58" s="1"/>
      <c r="CX58" s="1"/>
      <c r="CY58" s="1"/>
      <c r="CZ58" s="1"/>
      <c r="DA58" s="1"/>
      <c r="DB58" s="3"/>
      <c r="DC58"/>
      <c r="DD58"/>
      <c r="DE58"/>
      <c r="DF58"/>
      <c r="DG58"/>
      <c r="DH58"/>
      <c r="DI58"/>
      <c r="DJ58"/>
      <c r="DK58"/>
      <c r="DL58"/>
    </row>
    <row r="59" spans="1:116" s="10" customFormat="1" x14ac:dyDescent="0.25">
      <c r="A59" s="25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5"/>
      <c r="AM59" s="1"/>
      <c r="AN59" s="1"/>
      <c r="AO59" s="1"/>
      <c r="AP59" s="1"/>
      <c r="AQ59" s="1"/>
      <c r="AR59" s="1"/>
      <c r="AS59" s="1"/>
      <c r="AT59" s="7"/>
      <c r="AU59" s="1"/>
      <c r="AV59" s="19"/>
      <c r="AW59" s="1"/>
      <c r="AX59" s="19"/>
      <c r="AY59" s="7"/>
      <c r="AZ59" s="7"/>
      <c r="BA59" s="7"/>
      <c r="BB59" s="7"/>
      <c r="BC59" s="7"/>
      <c r="BD59" s="7"/>
      <c r="BE59" s="7"/>
      <c r="BF59" s="19"/>
      <c r="BG59" s="19"/>
      <c r="BH59" s="19"/>
      <c r="BI59" s="19"/>
      <c r="BJ59" s="19"/>
      <c r="BK59" s="19"/>
      <c r="BL59" s="20"/>
      <c r="BM59" s="1"/>
      <c r="BN59" s="20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25"/>
      <c r="CB59" s="25"/>
      <c r="CC59" s="44"/>
      <c r="CD59" s="27"/>
      <c r="CE59" s="1"/>
      <c r="CF59" s="1"/>
      <c r="CG59" s="1"/>
      <c r="CH59" s="1"/>
      <c r="CI59" s="1"/>
      <c r="CJ59" s="20"/>
      <c r="CK59" s="19"/>
      <c r="CL59" s="20"/>
      <c r="CM59" s="19"/>
      <c r="CN59" s="22"/>
      <c r="CO59" s="36"/>
      <c r="CP59" s="36"/>
      <c r="CQ59" s="36"/>
      <c r="CR59" s="36"/>
      <c r="CS59" s="20"/>
      <c r="CT59" s="36"/>
      <c r="CU59" s="36"/>
      <c r="CV59" s="1"/>
      <c r="CW59" s="1"/>
      <c r="CX59" s="1"/>
      <c r="CY59" s="1"/>
      <c r="CZ59" s="1"/>
      <c r="DA59" s="1"/>
      <c r="DB59" s="3"/>
      <c r="DC59"/>
      <c r="DD59"/>
      <c r="DE59"/>
      <c r="DF59"/>
      <c r="DG59"/>
      <c r="DH59"/>
      <c r="DI59"/>
      <c r="DJ59"/>
      <c r="DK59"/>
      <c r="DL59"/>
    </row>
    <row r="60" spans="1:116" s="10" customFormat="1" x14ac:dyDescent="0.25">
      <c r="A60" s="2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5"/>
      <c r="AM60" s="1"/>
      <c r="AN60" s="1"/>
      <c r="AO60" s="1"/>
      <c r="AP60" s="1"/>
      <c r="AQ60" s="1"/>
      <c r="AR60" s="1"/>
      <c r="AS60" s="1"/>
      <c r="AT60" s="7"/>
      <c r="AU60" s="1"/>
      <c r="AV60" s="19"/>
      <c r="AW60" s="1"/>
      <c r="AX60" s="19"/>
      <c r="AY60" s="7"/>
      <c r="AZ60" s="7"/>
      <c r="BA60" s="7"/>
      <c r="BB60" s="7"/>
      <c r="BC60" s="7"/>
      <c r="BD60" s="7"/>
      <c r="BE60" s="7"/>
      <c r="BF60" s="19"/>
      <c r="BG60" s="19"/>
      <c r="BH60" s="19"/>
      <c r="BI60" s="19"/>
      <c r="BJ60" s="19"/>
      <c r="BK60" s="19"/>
      <c r="BL60" s="20"/>
      <c r="BM60" s="1"/>
      <c r="BN60" s="20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25"/>
      <c r="CB60" s="25"/>
      <c r="CC60" s="44"/>
      <c r="CD60" s="27"/>
      <c r="CE60" s="1"/>
      <c r="CF60" s="1"/>
      <c r="CG60" s="1"/>
      <c r="CH60" s="1"/>
      <c r="CI60" s="1"/>
      <c r="CJ60" s="20"/>
      <c r="CK60" s="19"/>
      <c r="CL60" s="20"/>
      <c r="CM60" s="19"/>
      <c r="CN60" s="22"/>
      <c r="CO60" s="36"/>
      <c r="CP60" s="36"/>
      <c r="CQ60" s="36"/>
      <c r="CR60" s="36"/>
      <c r="CS60" s="20"/>
      <c r="CT60" s="36"/>
      <c r="CU60" s="36"/>
      <c r="CV60" s="1"/>
      <c r="CW60" s="1"/>
      <c r="CX60" s="1"/>
      <c r="CY60" s="1"/>
      <c r="CZ60" s="1"/>
      <c r="DA60" s="1"/>
      <c r="DB60" s="3"/>
      <c r="DC60"/>
      <c r="DD60"/>
      <c r="DE60"/>
      <c r="DF60"/>
      <c r="DG60"/>
      <c r="DH60"/>
      <c r="DI60"/>
      <c r="DJ60"/>
      <c r="DK60"/>
      <c r="DL60"/>
    </row>
    <row r="61" spans="1:116" s="10" customFormat="1" x14ac:dyDescent="0.25">
      <c r="A61" s="25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5"/>
      <c r="AM61" s="1"/>
      <c r="AN61" s="1"/>
      <c r="AO61" s="1"/>
      <c r="AP61" s="1"/>
      <c r="AQ61" s="1"/>
      <c r="AR61" s="1"/>
      <c r="AS61" s="1"/>
      <c r="AT61" s="7"/>
      <c r="AU61" s="1"/>
      <c r="AV61" s="19"/>
      <c r="AW61" s="1"/>
      <c r="AX61" s="19"/>
      <c r="AY61" s="7"/>
      <c r="AZ61" s="7"/>
      <c r="BA61" s="7"/>
      <c r="BB61" s="7"/>
      <c r="BC61" s="7"/>
      <c r="BD61" s="7"/>
      <c r="BE61" s="7"/>
      <c r="BF61" s="19"/>
      <c r="BG61" s="19"/>
      <c r="BH61" s="19"/>
      <c r="BI61" s="19"/>
      <c r="BJ61" s="19"/>
      <c r="BK61" s="19"/>
      <c r="BL61" s="20"/>
      <c r="BM61" s="1"/>
      <c r="BN61" s="20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25"/>
      <c r="CB61" s="25"/>
      <c r="CC61" s="44"/>
      <c r="CD61" s="27"/>
      <c r="CE61" s="1"/>
      <c r="CF61" s="1"/>
      <c r="CG61" s="1"/>
      <c r="CH61" s="1"/>
      <c r="CI61" s="1"/>
      <c r="CJ61" s="20"/>
      <c r="CK61" s="19"/>
      <c r="CL61" s="20"/>
      <c r="CM61" s="19"/>
      <c r="CN61" s="22"/>
      <c r="CO61" s="36"/>
      <c r="CP61" s="36"/>
      <c r="CQ61" s="36"/>
      <c r="CR61" s="36"/>
      <c r="CS61" s="20"/>
      <c r="CT61" s="36"/>
      <c r="CU61" s="36"/>
      <c r="CV61" s="1"/>
      <c r="CW61" s="1"/>
      <c r="CX61" s="1"/>
      <c r="CY61" s="1"/>
      <c r="CZ61" s="1"/>
      <c r="DA61" s="1"/>
      <c r="DB61" s="3"/>
      <c r="DC61"/>
      <c r="DD61"/>
      <c r="DE61"/>
      <c r="DF61"/>
      <c r="DG61"/>
      <c r="DH61"/>
      <c r="DI61"/>
      <c r="DJ61"/>
      <c r="DK61"/>
      <c r="DL61"/>
    </row>
    <row r="62" spans="1:116" s="10" customFormat="1" x14ac:dyDescent="0.25">
      <c r="A62" s="2">
        <v>2047</v>
      </c>
      <c r="B62" s="3">
        <v>51</v>
      </c>
      <c r="C62" s="3">
        <v>1</v>
      </c>
      <c r="D62" s="3">
        <v>0</v>
      </c>
      <c r="E62" s="3">
        <v>1</v>
      </c>
      <c r="F62" s="3">
        <v>2</v>
      </c>
      <c r="G62" s="3">
        <v>1</v>
      </c>
      <c r="H62" s="1">
        <v>0</v>
      </c>
      <c r="I62" s="3">
        <v>0</v>
      </c>
      <c r="J62" s="3">
        <v>4</v>
      </c>
      <c r="K62" s="3">
        <v>1</v>
      </c>
      <c r="L62" s="3">
        <v>0</v>
      </c>
      <c r="M62" s="3"/>
      <c r="N62" s="3">
        <v>0</v>
      </c>
      <c r="O62" s="3">
        <v>1</v>
      </c>
      <c r="P62" s="3">
        <v>1</v>
      </c>
      <c r="Q62" s="3">
        <v>1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0</v>
      </c>
      <c r="Y62" s="3">
        <v>1</v>
      </c>
      <c r="Z62" s="3">
        <v>0</v>
      </c>
      <c r="AA62" s="3">
        <v>0</v>
      </c>
      <c r="AB62" s="3">
        <v>1</v>
      </c>
      <c r="AC62" s="3">
        <v>1</v>
      </c>
      <c r="AD62" s="3">
        <v>0</v>
      </c>
      <c r="AE62" s="3">
        <v>1</v>
      </c>
      <c r="AF62" s="3">
        <v>0</v>
      </c>
      <c r="AG62" s="3">
        <v>0</v>
      </c>
      <c r="AH62" s="3">
        <v>32</v>
      </c>
      <c r="AI62" s="4">
        <v>2.19</v>
      </c>
      <c r="AJ62" s="3">
        <v>116</v>
      </c>
      <c r="AK62" s="3">
        <v>82</v>
      </c>
      <c r="AL62" s="5">
        <f t="shared" si="19"/>
        <v>93.333333333333329</v>
      </c>
      <c r="AM62" s="3">
        <v>60</v>
      </c>
      <c r="AN62" s="3">
        <v>3</v>
      </c>
      <c r="AO62" s="3">
        <v>16</v>
      </c>
      <c r="AP62" s="3">
        <v>62</v>
      </c>
      <c r="AQ62" s="3">
        <v>27</v>
      </c>
      <c r="AR62" s="3">
        <v>40</v>
      </c>
      <c r="AS62" s="1">
        <f t="shared" si="1"/>
        <v>35</v>
      </c>
      <c r="AT62" s="7">
        <f t="shared" si="2"/>
        <v>2.1875</v>
      </c>
      <c r="AU62" s="3">
        <v>22</v>
      </c>
      <c r="AV62" s="4">
        <v>4.9931999999999999</v>
      </c>
      <c r="AW62" s="3">
        <v>2.2799999999999998</v>
      </c>
      <c r="AX62" s="19">
        <f t="shared" si="20"/>
        <v>0.471840354767184</v>
      </c>
      <c r="AY62" s="7">
        <f t="shared" si="4"/>
        <v>3.6049026676279743</v>
      </c>
      <c r="AZ62" s="7">
        <f t="shared" si="5"/>
        <v>631.57894736842115</v>
      </c>
      <c r="BA62" s="7">
        <f t="shared" si="21"/>
        <v>2713.4502923976606</v>
      </c>
      <c r="BB62" s="7">
        <f t="shared" si="7"/>
        <v>83.22</v>
      </c>
      <c r="BC62" s="7">
        <f t="shared" si="8"/>
        <v>38</v>
      </c>
      <c r="BD62" s="7">
        <f t="shared" si="22"/>
        <v>36.865066666666664</v>
      </c>
      <c r="BE62" s="7">
        <f t="shared" si="10"/>
        <v>12.4032</v>
      </c>
      <c r="BF62" s="19"/>
      <c r="BG62" s="19">
        <f t="shared" si="11"/>
        <v>0.48065368901706323</v>
      </c>
      <c r="BH62" s="19">
        <f t="shared" si="12"/>
        <v>0.74501321797644793</v>
      </c>
      <c r="BI62" s="19">
        <f t="shared" si="13"/>
        <v>2.3777142857142857</v>
      </c>
      <c r="BJ62" s="19">
        <f t="shared" si="14"/>
        <v>0.72727272727272729</v>
      </c>
      <c r="BK62" s="19"/>
      <c r="BL62" s="5">
        <v>0</v>
      </c>
      <c r="BM62" s="5"/>
      <c r="BN62" s="5"/>
      <c r="BO62" s="5"/>
      <c r="BP62" s="5"/>
      <c r="BQ62" s="3">
        <v>1</v>
      </c>
      <c r="BR62" s="3">
        <v>0</v>
      </c>
      <c r="BS62" s="3">
        <v>67.5</v>
      </c>
      <c r="BT62" s="3">
        <v>5.5</v>
      </c>
      <c r="BU62" s="3">
        <v>3.6</v>
      </c>
      <c r="BV62" s="3">
        <v>1.3</v>
      </c>
      <c r="BW62" s="3">
        <v>4.8</v>
      </c>
      <c r="BY62" s="3">
        <v>1</v>
      </c>
      <c r="BZ62" s="3">
        <v>1</v>
      </c>
      <c r="CA62" s="3">
        <v>137</v>
      </c>
      <c r="CB62" s="3">
        <v>44</v>
      </c>
      <c r="CC62" s="4">
        <v>1.4</v>
      </c>
      <c r="CD62" s="28">
        <v>85</v>
      </c>
      <c r="CE62" s="8"/>
      <c r="CF62" s="8"/>
      <c r="CG62" s="3">
        <v>2051</v>
      </c>
      <c r="CH62" s="3">
        <v>1</v>
      </c>
      <c r="CI62" s="3">
        <v>2</v>
      </c>
      <c r="CJ62" s="12">
        <v>1391.304347826087</v>
      </c>
      <c r="CK62" s="19">
        <f t="shared" si="15"/>
        <v>7.2379969658527141</v>
      </c>
      <c r="CL62" s="5">
        <v>1443.0164213863575</v>
      </c>
      <c r="CM62" s="19">
        <f t="shared" si="18"/>
        <v>7.2744909387412449</v>
      </c>
      <c r="CO62" s="41">
        <v>40462</v>
      </c>
      <c r="CP62" s="41"/>
      <c r="CQ62" s="41"/>
      <c r="CR62" s="41"/>
      <c r="CS62" s="20"/>
      <c r="CT62" s="36">
        <v>44272</v>
      </c>
      <c r="CU62" s="36">
        <v>41848</v>
      </c>
      <c r="CV62" s="1">
        <f t="shared" si="17"/>
        <v>1386</v>
      </c>
      <c r="CW62" s="3">
        <v>1</v>
      </c>
      <c r="CX62" s="40">
        <v>41848</v>
      </c>
      <c r="CY62" s="20">
        <f>(CX62-CO62)</f>
        <v>1386</v>
      </c>
      <c r="CZ62" s="20">
        <v>1</v>
      </c>
      <c r="DA62" s="20">
        <v>1386</v>
      </c>
      <c r="DB62" s="3">
        <v>0</v>
      </c>
      <c r="DC62" s="3" t="s">
        <v>141</v>
      </c>
    </row>
    <row r="63" spans="1:116" s="10" customFormat="1" x14ac:dyDescent="0.25">
      <c r="A63" s="25">
        <v>1023</v>
      </c>
      <c r="B63" s="1">
        <v>69</v>
      </c>
      <c r="C63" s="1">
        <v>0</v>
      </c>
      <c r="D63" s="1">
        <v>1</v>
      </c>
      <c r="E63" s="1">
        <v>1</v>
      </c>
      <c r="F63" s="1">
        <v>1</v>
      </c>
      <c r="G63" s="1">
        <v>1</v>
      </c>
      <c r="H63" s="1">
        <v>0</v>
      </c>
      <c r="I63" s="1">
        <v>0</v>
      </c>
      <c r="J63" s="1">
        <v>4</v>
      </c>
      <c r="K63" s="1">
        <v>1</v>
      </c>
      <c r="L63" s="1">
        <v>1</v>
      </c>
      <c r="M63" s="1">
        <v>0</v>
      </c>
      <c r="N63" s="1">
        <v>0</v>
      </c>
      <c r="O63" s="1">
        <v>1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1</v>
      </c>
      <c r="AD63" s="1">
        <v>0</v>
      </c>
      <c r="AE63" s="1">
        <v>1</v>
      </c>
      <c r="AF63" s="1">
        <v>0</v>
      </c>
      <c r="AG63" s="1">
        <v>0</v>
      </c>
      <c r="AH63" s="1">
        <v>59.74</v>
      </c>
      <c r="AI63" s="1">
        <v>2.42</v>
      </c>
      <c r="AJ63" s="1">
        <v>123</v>
      </c>
      <c r="AK63" s="1">
        <v>65</v>
      </c>
      <c r="AL63" s="5">
        <f t="shared" si="19"/>
        <v>84.333333333333329</v>
      </c>
      <c r="AM63" s="1">
        <v>65</v>
      </c>
      <c r="AN63" s="1">
        <v>1</v>
      </c>
      <c r="AO63" s="1">
        <v>16</v>
      </c>
      <c r="AP63" s="1">
        <v>54</v>
      </c>
      <c r="AQ63" s="1">
        <v>24</v>
      </c>
      <c r="AR63" s="1">
        <v>39</v>
      </c>
      <c r="AS63" s="1">
        <f t="shared" si="1"/>
        <v>30</v>
      </c>
      <c r="AT63" s="7">
        <f t="shared" si="2"/>
        <v>1.875</v>
      </c>
      <c r="AU63" s="1">
        <v>26</v>
      </c>
      <c r="AV63" s="19">
        <v>6.95</v>
      </c>
      <c r="AW63" s="1">
        <v>2.87</v>
      </c>
      <c r="AX63" s="19">
        <f t="shared" si="20"/>
        <v>0.53666666666666663</v>
      </c>
      <c r="AY63" s="7">
        <f t="shared" si="4"/>
        <v>1.8705035971223021</v>
      </c>
      <c r="AZ63" s="7">
        <f t="shared" si="5"/>
        <v>362.36933797909404</v>
      </c>
      <c r="BA63" s="7">
        <f t="shared" si="21"/>
        <v>1904.7619047619046</v>
      </c>
      <c r="BB63" s="7">
        <f t="shared" si="7"/>
        <v>106.92307692307692</v>
      </c>
      <c r="BC63" s="7">
        <f t="shared" si="8"/>
        <v>44.153846153846153</v>
      </c>
      <c r="BD63" s="7">
        <f t="shared" si="22"/>
        <v>35.02871794871794</v>
      </c>
      <c r="BE63" s="7">
        <f t="shared" si="10"/>
        <v>13.811323076923076</v>
      </c>
      <c r="BF63" s="19">
        <v>1.2</v>
      </c>
      <c r="BG63" s="19">
        <f t="shared" si="11"/>
        <v>0.36474820143884895</v>
      </c>
      <c r="BH63" s="19">
        <f t="shared" si="12"/>
        <v>0.50503597122302157</v>
      </c>
      <c r="BI63" s="19">
        <f t="shared" si="13"/>
        <v>3.5641025641025639</v>
      </c>
      <c r="BJ63" s="19">
        <f t="shared" si="14"/>
        <v>0.61538461538461542</v>
      </c>
      <c r="BK63" s="19"/>
      <c r="BL63" s="20">
        <v>1</v>
      </c>
      <c r="BM63" s="1">
        <v>32</v>
      </c>
      <c r="BN63" s="20"/>
      <c r="BO63" s="1">
        <v>0</v>
      </c>
      <c r="BP63" s="1">
        <v>0</v>
      </c>
      <c r="BQ63" s="1">
        <v>1</v>
      </c>
      <c r="BR63" s="1">
        <v>0</v>
      </c>
      <c r="BS63" s="1">
        <v>40</v>
      </c>
      <c r="BT63" s="1"/>
      <c r="BU63" s="1"/>
      <c r="BV63" s="1"/>
      <c r="BW63" s="1"/>
      <c r="BX63" s="1"/>
      <c r="BY63" s="1"/>
      <c r="BZ63" s="1"/>
      <c r="CA63" s="25">
        <v>138</v>
      </c>
      <c r="CB63" s="25">
        <v>32</v>
      </c>
      <c r="CC63" s="44">
        <v>1.74</v>
      </c>
      <c r="CD63" s="27">
        <v>29</v>
      </c>
      <c r="CE63" s="1">
        <v>311</v>
      </c>
      <c r="CF63" s="1">
        <v>1</v>
      </c>
      <c r="CG63" s="1"/>
      <c r="CH63" s="1"/>
      <c r="CI63" s="1">
        <v>2</v>
      </c>
      <c r="CJ63" s="20">
        <v>1391.337</v>
      </c>
      <c r="CK63" s="19">
        <f t="shared" si="15"/>
        <v>7.2380204343273267</v>
      </c>
      <c r="CL63" s="20">
        <v>1929.7621999999999</v>
      </c>
      <c r="CM63" s="19">
        <f t="shared" si="18"/>
        <v>7.5651520618724222</v>
      </c>
      <c r="CN63" s="22"/>
      <c r="CO63" s="36">
        <v>43217</v>
      </c>
      <c r="CP63" s="36"/>
      <c r="CQ63" s="36"/>
      <c r="CR63" s="36"/>
      <c r="CS63" s="20"/>
      <c r="CT63" s="36">
        <v>44217</v>
      </c>
      <c r="CU63" s="36">
        <v>43369</v>
      </c>
      <c r="CV63" s="1">
        <f t="shared" si="17"/>
        <v>152</v>
      </c>
      <c r="CW63" s="1">
        <v>1</v>
      </c>
      <c r="CX63" s="36">
        <v>43369</v>
      </c>
      <c r="CY63" s="20">
        <f>(CX63-CO63)</f>
        <v>152</v>
      </c>
      <c r="CZ63" s="20">
        <v>1</v>
      </c>
      <c r="DA63" s="20">
        <v>152</v>
      </c>
      <c r="DB63" s="3">
        <v>0</v>
      </c>
      <c r="DC63" t="s">
        <v>129</v>
      </c>
      <c r="DD63"/>
      <c r="DE63"/>
      <c r="DF63"/>
      <c r="DG63"/>
      <c r="DH63"/>
      <c r="DI63"/>
      <c r="DJ63"/>
      <c r="DK63"/>
      <c r="DL63"/>
    </row>
    <row r="64" spans="1:116" s="10" customFormat="1" x14ac:dyDescent="0.25">
      <c r="A64" s="2">
        <v>2027</v>
      </c>
      <c r="B64" s="3">
        <v>42</v>
      </c>
      <c r="C64" s="3">
        <v>1</v>
      </c>
      <c r="D64" s="3">
        <v>0</v>
      </c>
      <c r="E64" s="3">
        <v>1</v>
      </c>
      <c r="F64" s="3">
        <v>1</v>
      </c>
      <c r="G64" s="3">
        <v>0</v>
      </c>
      <c r="H64" s="1">
        <v>0</v>
      </c>
      <c r="I64" s="3">
        <v>0</v>
      </c>
      <c r="J64" s="3">
        <v>3</v>
      </c>
      <c r="K64" s="3">
        <v>0</v>
      </c>
      <c r="L64" s="3">
        <v>0</v>
      </c>
      <c r="M64" s="3"/>
      <c r="N64" s="3">
        <v>0</v>
      </c>
      <c r="O64" s="3">
        <v>1</v>
      </c>
      <c r="P64" s="3">
        <v>0</v>
      </c>
      <c r="Q64" s="3"/>
      <c r="R64" s="3">
        <v>1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16">
        <v>1</v>
      </c>
      <c r="Z64" s="3">
        <v>2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1</v>
      </c>
      <c r="AH64" s="3">
        <v>22.5</v>
      </c>
      <c r="AI64" s="4">
        <v>2.14</v>
      </c>
      <c r="AJ64" s="3">
        <v>95</v>
      </c>
      <c r="AK64" s="3">
        <v>66</v>
      </c>
      <c r="AL64" s="5">
        <f t="shared" si="19"/>
        <v>75.666666666666671</v>
      </c>
      <c r="AM64" s="3">
        <v>78</v>
      </c>
      <c r="AN64" s="3">
        <v>2</v>
      </c>
      <c r="AO64" s="3">
        <v>13</v>
      </c>
      <c r="AP64" s="3">
        <v>50</v>
      </c>
      <c r="AQ64" s="3">
        <v>25</v>
      </c>
      <c r="AR64" s="3">
        <v>33</v>
      </c>
      <c r="AS64" s="1">
        <f t="shared" si="1"/>
        <v>25</v>
      </c>
      <c r="AT64" s="7">
        <f t="shared" si="2"/>
        <v>1.9230769230769231</v>
      </c>
      <c r="AU64" s="3">
        <v>28</v>
      </c>
      <c r="AV64" s="4">
        <v>3.1457999999999999</v>
      </c>
      <c r="AW64" s="3">
        <v>1.47</v>
      </c>
      <c r="AX64" s="19">
        <f t="shared" si="20"/>
        <v>0.24662971175166298</v>
      </c>
      <c r="AY64" s="7">
        <f t="shared" si="4"/>
        <v>1.589420815054994</v>
      </c>
      <c r="AZ64" s="7">
        <f t="shared" si="5"/>
        <v>272.108843537415</v>
      </c>
      <c r="BA64" s="7">
        <f t="shared" si="21"/>
        <v>3410.4308390022679</v>
      </c>
      <c r="BB64" s="7">
        <f t="shared" si="7"/>
        <v>40.330769230769235</v>
      </c>
      <c r="BC64" s="7">
        <f t="shared" si="8"/>
        <v>18.846153846153847</v>
      </c>
      <c r="BD64" s="7">
        <f t="shared" si="22"/>
        <v>12.217333333333334</v>
      </c>
      <c r="BE64" s="7">
        <f t="shared" si="10"/>
        <v>5.1261538461538461</v>
      </c>
      <c r="BF64" s="19"/>
      <c r="BG64" s="19">
        <f t="shared" si="11"/>
        <v>0.81823383559031082</v>
      </c>
      <c r="BH64" s="19">
        <f t="shared" si="12"/>
        <v>1.2397482357428951</v>
      </c>
      <c r="BI64" s="19">
        <f t="shared" si="13"/>
        <v>1.6132307692307695</v>
      </c>
      <c r="BJ64" s="19">
        <f t="shared" si="14"/>
        <v>0.4642857142857143</v>
      </c>
      <c r="BK64" s="19"/>
      <c r="BL64" s="5">
        <v>0</v>
      </c>
      <c r="BM64" s="5"/>
      <c r="BN64" s="5"/>
      <c r="BO64" s="5"/>
      <c r="BP64" s="5"/>
      <c r="BQ64" s="3">
        <v>1</v>
      </c>
      <c r="BR64" s="9">
        <v>0</v>
      </c>
      <c r="BS64" s="15">
        <v>10</v>
      </c>
      <c r="BT64" s="3">
        <v>8.6999999999999993</v>
      </c>
      <c r="BU64" s="3">
        <v>7.9</v>
      </c>
      <c r="BV64" s="3">
        <v>0.93</v>
      </c>
      <c r="BW64" s="16">
        <v>4.7</v>
      </c>
      <c r="BY64" s="16">
        <v>1</v>
      </c>
      <c r="BZ64" s="9">
        <v>0</v>
      </c>
      <c r="CA64" s="3">
        <v>136</v>
      </c>
      <c r="CB64" s="3">
        <v>17</v>
      </c>
      <c r="CC64" s="4">
        <v>1</v>
      </c>
      <c r="CD64" s="29">
        <v>90</v>
      </c>
      <c r="CE64" s="8"/>
      <c r="CF64" s="8"/>
      <c r="CG64" s="3">
        <v>1932</v>
      </c>
      <c r="CH64" s="3">
        <v>1</v>
      </c>
      <c r="CI64" s="3">
        <v>2</v>
      </c>
      <c r="CJ64" s="12">
        <v>1465.0980392156862</v>
      </c>
      <c r="CK64" s="19">
        <f t="shared" si="15"/>
        <v>7.2896774401783988</v>
      </c>
      <c r="CL64" s="5">
        <v>1424.1356669546039</v>
      </c>
      <c r="CM64" s="19">
        <f t="shared" si="18"/>
        <v>7.2613203591716413</v>
      </c>
      <c r="CO64" s="41">
        <v>40352</v>
      </c>
      <c r="CP64" s="41"/>
      <c r="CQ64" s="41"/>
      <c r="CR64" s="41"/>
      <c r="CS64" s="20"/>
      <c r="CT64" s="36">
        <v>44272</v>
      </c>
      <c r="CU64" s="36">
        <v>40986</v>
      </c>
      <c r="CV64" s="1">
        <f t="shared" si="17"/>
        <v>634</v>
      </c>
      <c r="CW64" s="3">
        <v>1</v>
      </c>
      <c r="CX64" s="36">
        <v>40986</v>
      </c>
      <c r="CY64" s="20">
        <f>(CX64-CO64)</f>
        <v>634</v>
      </c>
      <c r="CZ64" s="20">
        <v>1</v>
      </c>
      <c r="DA64" s="20">
        <v>634</v>
      </c>
      <c r="DB64" s="3">
        <v>0</v>
      </c>
      <c r="DC64" s="3" t="s">
        <v>144</v>
      </c>
    </row>
    <row r="65" spans="1:116" s="10" customFormat="1" x14ac:dyDescent="0.25">
      <c r="A65" s="2">
        <v>2013</v>
      </c>
      <c r="B65" s="3">
        <v>60</v>
      </c>
      <c r="C65" s="3">
        <v>0</v>
      </c>
      <c r="D65" s="3">
        <v>0</v>
      </c>
      <c r="E65" s="3">
        <v>1</v>
      </c>
      <c r="F65" s="3">
        <v>1</v>
      </c>
      <c r="G65" s="3">
        <v>0</v>
      </c>
      <c r="H65" s="1">
        <v>1</v>
      </c>
      <c r="I65" s="3">
        <v>0</v>
      </c>
      <c r="J65" s="3">
        <v>4</v>
      </c>
      <c r="K65" s="3">
        <v>1</v>
      </c>
      <c r="L65" s="3">
        <v>1</v>
      </c>
      <c r="M65" s="3"/>
      <c r="N65" s="3">
        <v>1</v>
      </c>
      <c r="O65" s="3">
        <v>1</v>
      </c>
      <c r="P65" s="3">
        <v>1</v>
      </c>
      <c r="Q65" s="3"/>
      <c r="R65" s="3">
        <v>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1</v>
      </c>
      <c r="Z65" s="3">
        <v>1</v>
      </c>
      <c r="AA65" s="3">
        <v>1</v>
      </c>
      <c r="AB65" s="3">
        <v>0</v>
      </c>
      <c r="AC65" s="3">
        <v>1</v>
      </c>
      <c r="AD65" s="3">
        <v>1</v>
      </c>
      <c r="AE65" s="3">
        <v>0</v>
      </c>
      <c r="AF65" s="3">
        <v>0</v>
      </c>
      <c r="AG65" s="3">
        <v>0</v>
      </c>
      <c r="AH65" s="3">
        <v>37.6</v>
      </c>
      <c r="AI65" s="4">
        <v>1.79</v>
      </c>
      <c r="AJ65" s="3">
        <v>85</v>
      </c>
      <c r="AK65" s="3">
        <v>60</v>
      </c>
      <c r="AL65" s="5">
        <f t="shared" si="19"/>
        <v>68.333333333333329</v>
      </c>
      <c r="AM65" s="3">
        <v>75</v>
      </c>
      <c r="AN65" s="3">
        <v>2</v>
      </c>
      <c r="AO65" s="3">
        <v>16</v>
      </c>
      <c r="AP65" s="3">
        <v>58</v>
      </c>
      <c r="AQ65" s="3">
        <v>29</v>
      </c>
      <c r="AR65" s="3">
        <v>39</v>
      </c>
      <c r="AS65" s="3">
        <f t="shared" si="1"/>
        <v>29</v>
      </c>
      <c r="AT65" s="7">
        <f t="shared" si="2"/>
        <v>1.8125</v>
      </c>
      <c r="AU65" s="3">
        <v>30</v>
      </c>
      <c r="AV65" s="4">
        <v>3.0251000000000001</v>
      </c>
      <c r="AW65" s="3">
        <v>1.69</v>
      </c>
      <c r="AX65" s="19">
        <f t="shared" si="20"/>
        <v>0.25606060606060604</v>
      </c>
      <c r="AY65" s="7">
        <f t="shared" si="4"/>
        <v>2.9751082608839376</v>
      </c>
      <c r="AZ65" s="7">
        <f t="shared" si="5"/>
        <v>426.03550295857991</v>
      </c>
      <c r="BA65" s="7">
        <f t="shared" si="21"/>
        <v>2477.3175542406307</v>
      </c>
      <c r="BB65" s="7">
        <f t="shared" si="7"/>
        <v>40.334666666666671</v>
      </c>
      <c r="BC65" s="7">
        <f t="shared" si="8"/>
        <v>22.533333333333335</v>
      </c>
      <c r="BD65" s="7">
        <f t="shared" si="22"/>
        <v>11.747377777777777</v>
      </c>
      <c r="BE65" s="7">
        <f t="shared" si="10"/>
        <v>7.048426666666666</v>
      </c>
      <c r="BF65" s="19"/>
      <c r="BG65" s="19">
        <f t="shared" si="11"/>
        <v>0.96691018478727964</v>
      </c>
      <c r="BH65" s="19">
        <f t="shared" si="12"/>
        <v>1.4379689927605697</v>
      </c>
      <c r="BI65" s="19">
        <f t="shared" si="13"/>
        <v>1.3908505747126438</v>
      </c>
      <c r="BJ65" s="19">
        <f t="shared" si="14"/>
        <v>0.53333333333333333</v>
      </c>
      <c r="BK65" s="19"/>
      <c r="BL65" s="5">
        <v>0</v>
      </c>
      <c r="BM65" s="5"/>
      <c r="BN65" s="5"/>
      <c r="BO65" s="5"/>
      <c r="BP65" s="5"/>
      <c r="BQ65" s="3">
        <v>1</v>
      </c>
      <c r="BR65" s="3">
        <v>0</v>
      </c>
      <c r="BS65" s="3">
        <v>20</v>
      </c>
      <c r="BT65" s="3">
        <v>7</v>
      </c>
      <c r="BU65" s="3">
        <v>6.7</v>
      </c>
      <c r="BV65" s="3">
        <v>1.3</v>
      </c>
      <c r="BW65" s="3"/>
      <c r="BY65" s="3">
        <v>1</v>
      </c>
      <c r="BZ65" s="3">
        <v>1</v>
      </c>
      <c r="CA65" s="3">
        <v>139</v>
      </c>
      <c r="CB65" s="3">
        <v>56</v>
      </c>
      <c r="CC65" s="4">
        <v>1.8</v>
      </c>
      <c r="CD65" s="28">
        <v>47</v>
      </c>
      <c r="CE65" s="8"/>
      <c r="CF65" s="8"/>
      <c r="CG65" s="3">
        <v>10322</v>
      </c>
      <c r="CH65" s="3">
        <v>1</v>
      </c>
      <c r="CI65" s="3">
        <v>3</v>
      </c>
      <c r="CJ65" s="12">
        <v>1468.8888888888889</v>
      </c>
      <c r="CK65" s="19">
        <f t="shared" si="15"/>
        <v>7.292261536069458</v>
      </c>
      <c r="CL65" s="5">
        <v>7069.3969057780678</v>
      </c>
      <c r="CM65" s="19">
        <f t="shared" si="18"/>
        <v>8.8635304519675131</v>
      </c>
      <c r="CO65" s="41">
        <v>40262</v>
      </c>
      <c r="CP65" s="41"/>
      <c r="CQ65" s="41"/>
      <c r="CR65" s="41">
        <v>40272</v>
      </c>
      <c r="CS65" s="43">
        <f>(CR65-CO65)</f>
        <v>10</v>
      </c>
      <c r="CT65" s="36">
        <v>44272</v>
      </c>
      <c r="CU65" s="36">
        <v>42707</v>
      </c>
      <c r="CV65" s="1">
        <f t="shared" si="17"/>
        <v>2445</v>
      </c>
      <c r="CW65" s="3">
        <v>1</v>
      </c>
      <c r="CX65" s="36">
        <v>42707</v>
      </c>
      <c r="CY65" s="20">
        <f>(CX65-CO65)</f>
        <v>2445</v>
      </c>
      <c r="CZ65" s="20">
        <v>1</v>
      </c>
      <c r="DA65" s="20">
        <v>10</v>
      </c>
      <c r="DB65" s="3">
        <v>0</v>
      </c>
      <c r="DC65" s="3"/>
    </row>
    <row r="66" spans="1:116" s="10" customFormat="1" x14ac:dyDescent="0.25">
      <c r="A66" s="25">
        <v>1075</v>
      </c>
      <c r="B66" s="1">
        <v>67</v>
      </c>
      <c r="C66" s="1">
        <v>2</v>
      </c>
      <c r="D66" s="1">
        <v>1</v>
      </c>
      <c r="E66" s="1">
        <v>1</v>
      </c>
      <c r="F66" s="1">
        <v>1</v>
      </c>
      <c r="G66" s="1">
        <v>1</v>
      </c>
      <c r="H66" s="1">
        <v>0</v>
      </c>
      <c r="I66" s="1">
        <v>1</v>
      </c>
      <c r="J66" s="1">
        <v>3</v>
      </c>
      <c r="K66" s="1">
        <v>1</v>
      </c>
      <c r="L66" s="1">
        <v>1</v>
      </c>
      <c r="M66" s="1">
        <v>1</v>
      </c>
      <c r="N66" s="1">
        <v>1</v>
      </c>
      <c r="O66" s="1">
        <v>0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1</v>
      </c>
      <c r="AB66" s="1">
        <v>1</v>
      </c>
      <c r="AC66" s="1">
        <v>1</v>
      </c>
      <c r="AD66" s="1">
        <v>0</v>
      </c>
      <c r="AE66" s="1">
        <v>1</v>
      </c>
      <c r="AF66" s="1">
        <v>0</v>
      </c>
      <c r="AG66" s="1">
        <v>0</v>
      </c>
      <c r="AH66" s="1">
        <v>28.42</v>
      </c>
      <c r="AI66" s="1">
        <v>1.45</v>
      </c>
      <c r="AJ66" s="1">
        <v>130</v>
      </c>
      <c r="AK66" s="1">
        <v>60</v>
      </c>
      <c r="AL66" s="5">
        <f t="shared" si="19"/>
        <v>83.333333333333329</v>
      </c>
      <c r="AM66" s="1">
        <v>73</v>
      </c>
      <c r="AN66" s="1">
        <v>1</v>
      </c>
      <c r="AO66" s="1">
        <v>10</v>
      </c>
      <c r="AP66" s="1">
        <v>51</v>
      </c>
      <c r="AQ66" s="1">
        <v>24</v>
      </c>
      <c r="AR66" s="1">
        <v>39</v>
      </c>
      <c r="AS66" s="1">
        <f t="shared" si="1"/>
        <v>27</v>
      </c>
      <c r="AT66" s="7">
        <f t="shared" si="2"/>
        <v>2.7</v>
      </c>
      <c r="AU66" s="1">
        <v>22</v>
      </c>
      <c r="AV66" s="19">
        <v>3.4</v>
      </c>
      <c r="AW66" s="1">
        <v>2.34</v>
      </c>
      <c r="AX66" s="19">
        <f t="shared" si="20"/>
        <v>0.4323725055432372</v>
      </c>
      <c r="AY66" s="7">
        <f t="shared" si="4"/>
        <v>5</v>
      </c>
      <c r="AZ66" s="7">
        <f t="shared" si="5"/>
        <v>581.19658119658118</v>
      </c>
      <c r="BA66" s="7">
        <f t="shared" si="21"/>
        <v>2507.1225071225072</v>
      </c>
      <c r="BB66" s="7">
        <f t="shared" si="7"/>
        <v>46.575342465753423</v>
      </c>
      <c r="BC66" s="7">
        <f t="shared" si="8"/>
        <v>32.054794520547944</v>
      </c>
      <c r="BD66" s="7">
        <f t="shared" si="22"/>
        <v>26.737972602739724</v>
      </c>
      <c r="BE66" s="7">
        <f t="shared" si="10"/>
        <v>12.642410958904108</v>
      </c>
      <c r="BF66" s="19">
        <v>3.1132352941176471</v>
      </c>
      <c r="BG66" s="19">
        <f t="shared" si="11"/>
        <v>0.83735294117647063</v>
      </c>
      <c r="BH66" s="19">
        <f t="shared" si="12"/>
        <v>1.095</v>
      </c>
      <c r="BI66" s="19">
        <f t="shared" si="13"/>
        <v>1.7250126839167934</v>
      </c>
      <c r="BJ66" s="19">
        <f t="shared" si="14"/>
        <v>0.45454545454545453</v>
      </c>
      <c r="BK66" s="19"/>
      <c r="BL66" s="20">
        <v>1</v>
      </c>
      <c r="BM66" s="1">
        <v>27</v>
      </c>
      <c r="BN66" s="20"/>
      <c r="BO66" s="1">
        <v>1</v>
      </c>
      <c r="BP66" s="1">
        <v>0</v>
      </c>
      <c r="BQ66" s="1">
        <v>1</v>
      </c>
      <c r="BR66" s="1">
        <v>0</v>
      </c>
      <c r="BS66" s="1">
        <v>22.5</v>
      </c>
      <c r="BT66" s="1"/>
      <c r="BU66" s="1"/>
      <c r="BV66" s="1"/>
      <c r="BW66" s="1"/>
      <c r="BX66" s="1"/>
      <c r="BY66" s="1"/>
      <c r="BZ66" s="1"/>
      <c r="CA66" s="25">
        <v>135</v>
      </c>
      <c r="CB66" s="25">
        <v>28</v>
      </c>
      <c r="CC66" s="44">
        <v>1.23</v>
      </c>
      <c r="CD66" s="27">
        <v>45</v>
      </c>
      <c r="CE66" s="1">
        <v>42</v>
      </c>
      <c r="CF66" s="1">
        <v>0</v>
      </c>
      <c r="CG66" s="1"/>
      <c r="CH66" s="1"/>
      <c r="CI66" s="1">
        <v>1</v>
      </c>
      <c r="CJ66" s="20">
        <v>1491.492393</v>
      </c>
      <c r="CK66" s="19">
        <f t="shared" si="15"/>
        <v>7.3075325037071339</v>
      </c>
      <c r="CL66" s="20">
        <v>187.0216633</v>
      </c>
      <c r="CM66" s="19">
        <f t="shared" si="18"/>
        <v>5.2312244566689605</v>
      </c>
      <c r="CN66" s="22"/>
      <c r="CO66" s="36">
        <v>43427</v>
      </c>
      <c r="CP66" s="36"/>
      <c r="CQ66" s="36"/>
      <c r="CR66" s="36"/>
      <c r="CS66" s="20"/>
      <c r="CT66" s="36">
        <v>44274</v>
      </c>
      <c r="CU66" s="36">
        <v>44273</v>
      </c>
      <c r="CV66" s="1">
        <f t="shared" si="17"/>
        <v>846</v>
      </c>
      <c r="CW66" s="1">
        <v>0</v>
      </c>
      <c r="CX66" s="1"/>
      <c r="CY66" s="1"/>
      <c r="CZ66" s="1">
        <v>0</v>
      </c>
      <c r="DA66" s="1">
        <v>846</v>
      </c>
      <c r="DB66" s="3">
        <v>0</v>
      </c>
      <c r="DC66"/>
      <c r="DD66"/>
      <c r="DE66"/>
      <c r="DF66"/>
      <c r="DG66"/>
      <c r="DH66"/>
      <c r="DI66"/>
      <c r="DJ66"/>
      <c r="DK66"/>
      <c r="DL66"/>
    </row>
    <row r="67" spans="1:116" s="10" customFormat="1" x14ac:dyDescent="0.25">
      <c r="A67" s="25">
        <v>1056</v>
      </c>
      <c r="B67" s="1">
        <v>73</v>
      </c>
      <c r="C67" s="1">
        <v>0</v>
      </c>
      <c r="D67" s="1">
        <v>1</v>
      </c>
      <c r="E67" s="1">
        <v>1</v>
      </c>
      <c r="F67" s="1">
        <v>2</v>
      </c>
      <c r="G67" s="1">
        <v>1</v>
      </c>
      <c r="H67" s="1">
        <v>0</v>
      </c>
      <c r="I67" s="1">
        <v>1</v>
      </c>
      <c r="J67" s="1">
        <v>2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1</v>
      </c>
      <c r="AB67" s="1">
        <v>0</v>
      </c>
      <c r="AC67" s="1">
        <v>1</v>
      </c>
      <c r="AD67" s="1">
        <v>0</v>
      </c>
      <c r="AE67" s="1">
        <v>1</v>
      </c>
      <c r="AF67" s="1">
        <v>0</v>
      </c>
      <c r="AG67" s="1">
        <v>2</v>
      </c>
      <c r="AH67" s="1">
        <v>32.799999999999997</v>
      </c>
      <c r="AI67" s="1">
        <v>1.89</v>
      </c>
      <c r="AJ67" s="1">
        <v>117</v>
      </c>
      <c r="AK67" s="1">
        <v>43</v>
      </c>
      <c r="AL67" s="5">
        <f t="shared" ref="AL67:AL85" si="24">(AJ67+2*AK67)/3</f>
        <v>67.666666666666671</v>
      </c>
      <c r="AM67" s="1">
        <v>72</v>
      </c>
      <c r="AN67" s="1">
        <v>1</v>
      </c>
      <c r="AO67" s="1">
        <v>3</v>
      </c>
      <c r="AP67" s="1">
        <v>33</v>
      </c>
      <c r="AQ67" s="1">
        <v>6</v>
      </c>
      <c r="AR67" s="1">
        <v>17</v>
      </c>
      <c r="AS67" s="1">
        <f t="shared" ref="AS67:AS85" si="25">(AP67-AQ67)</f>
        <v>27</v>
      </c>
      <c r="AT67" s="7">
        <f t="shared" ref="AT67:AT85" si="26">(AS67/AO67)</f>
        <v>9</v>
      </c>
      <c r="AU67" s="1">
        <v>7</v>
      </c>
      <c r="AV67" s="19">
        <v>5.0599999999999996</v>
      </c>
      <c r="AW67" s="1">
        <v>2.68</v>
      </c>
      <c r="AX67" s="19">
        <f t="shared" ref="AX67:AX114" si="27">(AL67*AW67/451)</f>
        <v>0.40209903917220996</v>
      </c>
      <c r="AY67" s="7">
        <f t="shared" ref="AY67:AY114" si="28">((AR67-AU67)/AV67)</f>
        <v>1.9762845849802373</v>
      </c>
      <c r="AZ67" s="7">
        <f t="shared" ref="AZ67:AZ114" si="29">((AR67-AU67)*80/AW67)</f>
        <v>298.50746268656712</v>
      </c>
      <c r="BA67" s="7">
        <f t="shared" ref="BA67:BA114" si="30">((AL67-AO67)*80/AW67)</f>
        <v>1930.3482587064677</v>
      </c>
      <c r="BB67" s="7">
        <f t="shared" ref="BB67:BB114" si="31">(AV67/AM67*1000)</f>
        <v>70.277777777777771</v>
      </c>
      <c r="BC67" s="7">
        <f t="shared" ref="BC67:BC114" si="32">(AW67*1000/AM67)</f>
        <v>37.222222222222221</v>
      </c>
      <c r="BD67" s="7">
        <f t="shared" ref="BD67:BD114" si="33">(BC67*(AL67-AU67)*0.0136)</f>
        <v>30.710814814814814</v>
      </c>
      <c r="BE67" s="7">
        <f t="shared" ref="BE67:BE114" si="34">(BC67*(AR67-AO67)*0.0136)</f>
        <v>7.0871111111111107</v>
      </c>
      <c r="BF67" s="19">
        <v>2.4047430830039529</v>
      </c>
      <c r="BG67" s="19">
        <f t="shared" ref="BG67:BG114" si="35">(AR67/BB67)</f>
        <v>0.24189723320158105</v>
      </c>
      <c r="BH67" s="19">
        <f t="shared" ref="BH67:BH85" si="36">(AP67/BB67)</f>
        <v>0.46956521739130441</v>
      </c>
      <c r="BI67" s="19">
        <f t="shared" ref="BI67:BI85" si="37">(BB67/AS67)</f>
        <v>2.6028806584362139</v>
      </c>
      <c r="BJ67" s="19">
        <f t="shared" ref="BJ67:BJ114" si="38">(AO67/AU67)</f>
        <v>0.42857142857142855</v>
      </c>
      <c r="BK67" s="19"/>
      <c r="BL67" s="20">
        <v>1</v>
      </c>
      <c r="BM67" s="1">
        <v>15</v>
      </c>
      <c r="BN67" s="20"/>
      <c r="BO67" s="1">
        <v>3</v>
      </c>
      <c r="BP67" s="1">
        <v>0</v>
      </c>
      <c r="BQ67" s="1">
        <v>1</v>
      </c>
      <c r="BR67" s="1">
        <v>0</v>
      </c>
      <c r="BS67" s="1">
        <v>70</v>
      </c>
      <c r="BT67" s="1">
        <v>3.8</v>
      </c>
      <c r="BU67" s="1">
        <v>2.4</v>
      </c>
      <c r="BV67" s="1">
        <v>0.49</v>
      </c>
      <c r="BW67" s="1">
        <v>4.0999999999999996</v>
      </c>
      <c r="BX67" s="1">
        <v>29.3</v>
      </c>
      <c r="BY67" s="1">
        <v>0</v>
      </c>
      <c r="BZ67" s="1"/>
      <c r="CA67" s="25">
        <v>136</v>
      </c>
      <c r="CB67" s="25">
        <v>25</v>
      </c>
      <c r="CC67" s="44">
        <v>1.75</v>
      </c>
      <c r="CD67" s="27">
        <v>28</v>
      </c>
      <c r="CE67" s="1">
        <v>187</v>
      </c>
      <c r="CF67" s="1">
        <v>1</v>
      </c>
      <c r="CG67" s="1"/>
      <c r="CH67" s="1"/>
      <c r="CI67" s="1">
        <v>1</v>
      </c>
      <c r="CJ67" s="20">
        <v>1506.8289520000001</v>
      </c>
      <c r="CK67" s="19">
        <f t="shared" ref="CK67:CK114" si="39">LN(CJ67)</f>
        <v>7.3177626898621249</v>
      </c>
      <c r="CL67" s="20">
        <v>1317.448296</v>
      </c>
      <c r="CM67" s="19">
        <f t="shared" ref="CM67:CM114" si="40">LN(CL67)</f>
        <v>7.1834520356226799</v>
      </c>
      <c r="CN67" s="22"/>
      <c r="CO67" s="36">
        <v>43370</v>
      </c>
      <c r="CP67" s="36"/>
      <c r="CQ67" s="36"/>
      <c r="CR67" s="36"/>
      <c r="CS67" s="20"/>
      <c r="CT67" s="36">
        <v>44274</v>
      </c>
      <c r="CU67" s="36">
        <v>44265</v>
      </c>
      <c r="CV67" s="1">
        <f t="shared" ref="CV67:CV114" si="41">(CU67-CO67)</f>
        <v>895</v>
      </c>
      <c r="CW67" s="1">
        <v>0</v>
      </c>
      <c r="CX67" s="1"/>
      <c r="CY67" s="1"/>
      <c r="CZ67" s="1">
        <v>0</v>
      </c>
      <c r="DA67" s="1">
        <v>895</v>
      </c>
      <c r="DB67" s="1">
        <v>1</v>
      </c>
      <c r="DC67"/>
      <c r="DD67"/>
      <c r="DE67"/>
      <c r="DF67"/>
      <c r="DG67"/>
      <c r="DH67"/>
      <c r="DI67"/>
      <c r="DJ67"/>
      <c r="DK67"/>
      <c r="DL67"/>
    </row>
    <row r="68" spans="1:116" s="10" customFormat="1" x14ac:dyDescent="0.25">
      <c r="A68" s="2">
        <v>2060</v>
      </c>
      <c r="B68" s="3">
        <v>65</v>
      </c>
      <c r="C68" s="3">
        <v>0</v>
      </c>
      <c r="D68" s="3">
        <v>0</v>
      </c>
      <c r="E68" s="3">
        <v>1</v>
      </c>
      <c r="F68" s="3">
        <v>1</v>
      </c>
      <c r="G68" s="3">
        <v>0</v>
      </c>
      <c r="H68" s="1">
        <v>1</v>
      </c>
      <c r="I68" s="3">
        <v>1</v>
      </c>
      <c r="J68" s="3">
        <v>2</v>
      </c>
      <c r="K68" s="3">
        <v>1</v>
      </c>
      <c r="L68" s="3">
        <v>0</v>
      </c>
      <c r="M68" s="3"/>
      <c r="N68" s="3">
        <v>1</v>
      </c>
      <c r="O68" s="3">
        <v>0</v>
      </c>
      <c r="P68" s="3">
        <v>0</v>
      </c>
      <c r="Q68" s="3"/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</v>
      </c>
      <c r="AB68" s="3">
        <v>1</v>
      </c>
      <c r="AC68" s="3">
        <v>1</v>
      </c>
      <c r="AD68" s="3">
        <v>0</v>
      </c>
      <c r="AE68" s="3">
        <v>1</v>
      </c>
      <c r="AF68" s="3">
        <v>0</v>
      </c>
      <c r="AG68" s="3">
        <v>0</v>
      </c>
      <c r="AH68" s="3">
        <v>26.7</v>
      </c>
      <c r="AI68" s="4">
        <v>2.02</v>
      </c>
      <c r="AJ68" s="3">
        <v>113</v>
      </c>
      <c r="AK68" s="3">
        <v>74</v>
      </c>
      <c r="AL68" s="5">
        <f t="shared" si="24"/>
        <v>87</v>
      </c>
      <c r="AM68" s="3">
        <v>63</v>
      </c>
      <c r="AN68" s="3">
        <v>1</v>
      </c>
      <c r="AO68" s="3">
        <v>3</v>
      </c>
      <c r="AP68" s="3">
        <v>23</v>
      </c>
      <c r="AQ68" s="3">
        <v>8</v>
      </c>
      <c r="AR68" s="3">
        <v>13</v>
      </c>
      <c r="AS68" s="1">
        <f t="shared" si="25"/>
        <v>15</v>
      </c>
      <c r="AT68" s="7">
        <f t="shared" si="26"/>
        <v>5</v>
      </c>
      <c r="AU68" s="3">
        <v>8</v>
      </c>
      <c r="AV68" s="4">
        <v>3.5754000000000001</v>
      </c>
      <c r="AW68" s="3">
        <v>1.77</v>
      </c>
      <c r="AX68" s="19">
        <f t="shared" si="27"/>
        <v>0.34144124168514417</v>
      </c>
      <c r="AY68" s="7">
        <f t="shared" si="28"/>
        <v>1.3984449292386865</v>
      </c>
      <c r="AZ68" s="7">
        <f t="shared" si="29"/>
        <v>225.98870056497174</v>
      </c>
      <c r="BA68" s="7">
        <f t="shared" si="30"/>
        <v>3796.6101694915255</v>
      </c>
      <c r="BB68" s="7">
        <f t="shared" si="31"/>
        <v>56.75238095238096</v>
      </c>
      <c r="BC68" s="7">
        <f t="shared" si="32"/>
        <v>28.095238095238095</v>
      </c>
      <c r="BD68" s="7">
        <f t="shared" si="33"/>
        <v>30.185523809523808</v>
      </c>
      <c r="BE68" s="7">
        <f t="shared" si="34"/>
        <v>3.8209523809523809</v>
      </c>
      <c r="BF68" s="19"/>
      <c r="BG68" s="19">
        <f t="shared" si="35"/>
        <v>0.22906527940929683</v>
      </c>
      <c r="BH68" s="19">
        <f t="shared" si="36"/>
        <v>0.40526934049337132</v>
      </c>
      <c r="BI68" s="19">
        <f t="shared" si="37"/>
        <v>3.7834920634920639</v>
      </c>
      <c r="BJ68" s="19">
        <f t="shared" si="38"/>
        <v>0.375</v>
      </c>
      <c r="BK68" s="19"/>
      <c r="BL68" s="5">
        <v>0</v>
      </c>
      <c r="BM68" s="5"/>
      <c r="BN68" s="5"/>
      <c r="BO68" s="5"/>
      <c r="BP68" s="5"/>
      <c r="BQ68" s="3">
        <v>1</v>
      </c>
      <c r="BR68" s="3">
        <v>0</v>
      </c>
      <c r="BS68" s="3">
        <v>12.5</v>
      </c>
      <c r="BT68" s="3">
        <v>6.3</v>
      </c>
      <c r="BU68" s="3">
        <v>5.9</v>
      </c>
      <c r="BV68" s="3">
        <v>1</v>
      </c>
      <c r="BW68" s="3">
        <v>4.3</v>
      </c>
      <c r="BY68" s="3">
        <v>1</v>
      </c>
      <c r="BZ68" s="3">
        <v>1</v>
      </c>
      <c r="CA68" s="3">
        <v>140</v>
      </c>
      <c r="CB68" s="3">
        <v>17</v>
      </c>
      <c r="CC68" s="4">
        <v>1</v>
      </c>
      <c r="CD68" s="28">
        <v>90</v>
      </c>
      <c r="CE68" s="8"/>
      <c r="CF68" s="8"/>
      <c r="CG68" s="3">
        <v>753</v>
      </c>
      <c r="CH68" s="3">
        <v>1</v>
      </c>
      <c r="CI68" s="3">
        <v>1</v>
      </c>
      <c r="CJ68" s="12">
        <v>1510</v>
      </c>
      <c r="CK68" s="19">
        <f t="shared" si="39"/>
        <v>7.3198649298089702</v>
      </c>
      <c r="CL68" s="5">
        <v>2185.6504443267022</v>
      </c>
      <c r="CM68" s="19">
        <f t="shared" si="40"/>
        <v>7.6896687494206581</v>
      </c>
      <c r="CO68" s="36">
        <v>40584</v>
      </c>
      <c r="CP68" s="36"/>
      <c r="CQ68" s="36"/>
      <c r="CR68" s="36"/>
      <c r="CS68" s="22"/>
      <c r="CT68" s="36">
        <v>44274</v>
      </c>
      <c r="CU68" s="40">
        <v>44251</v>
      </c>
      <c r="CV68" s="3">
        <f t="shared" si="41"/>
        <v>3667</v>
      </c>
      <c r="CW68" s="3">
        <v>0</v>
      </c>
      <c r="CX68" s="3"/>
      <c r="CY68" s="3"/>
      <c r="CZ68" s="3">
        <v>0</v>
      </c>
      <c r="DA68" s="3">
        <v>3667</v>
      </c>
      <c r="DB68" s="1">
        <v>1</v>
      </c>
      <c r="DC68" s="14"/>
      <c r="DD68" s="14"/>
      <c r="DE68" s="14"/>
      <c r="DF68" s="14"/>
    </row>
    <row r="69" spans="1:116" s="10" customFormat="1" x14ac:dyDescent="0.25">
      <c r="A69" s="2">
        <v>2018</v>
      </c>
      <c r="B69" s="3">
        <v>65</v>
      </c>
      <c r="C69" s="3">
        <v>0</v>
      </c>
      <c r="D69" s="3">
        <v>1</v>
      </c>
      <c r="E69" s="3">
        <v>1</v>
      </c>
      <c r="F69" s="3">
        <v>1</v>
      </c>
      <c r="G69" s="3">
        <v>1</v>
      </c>
      <c r="H69" s="1">
        <v>0</v>
      </c>
      <c r="I69" s="3">
        <v>1</v>
      </c>
      <c r="J69" s="3">
        <v>3</v>
      </c>
      <c r="K69" s="3">
        <v>0</v>
      </c>
      <c r="L69" s="3">
        <v>1</v>
      </c>
      <c r="M69" s="3"/>
      <c r="N69" s="3">
        <v>0</v>
      </c>
      <c r="O69" s="3">
        <v>0</v>
      </c>
      <c r="P69" s="3">
        <v>0</v>
      </c>
      <c r="Q69" s="3"/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1</v>
      </c>
      <c r="AB69" s="3">
        <v>1</v>
      </c>
      <c r="AC69" s="3">
        <v>1</v>
      </c>
      <c r="AD69" s="3">
        <v>0</v>
      </c>
      <c r="AE69" s="3">
        <v>0</v>
      </c>
      <c r="AF69" s="3">
        <v>0</v>
      </c>
      <c r="AG69" s="3">
        <v>0</v>
      </c>
      <c r="AH69" s="3">
        <v>27.5</v>
      </c>
      <c r="AI69" s="4">
        <v>2</v>
      </c>
      <c r="AJ69" s="3">
        <v>135</v>
      </c>
      <c r="AK69" s="3">
        <v>81</v>
      </c>
      <c r="AL69" s="5">
        <f t="shared" si="24"/>
        <v>99</v>
      </c>
      <c r="AM69" s="3">
        <v>91</v>
      </c>
      <c r="AN69" s="3">
        <v>1</v>
      </c>
      <c r="AO69" s="3">
        <v>10</v>
      </c>
      <c r="AP69" s="3">
        <v>57</v>
      </c>
      <c r="AQ69" s="3">
        <v>30</v>
      </c>
      <c r="AR69" s="3">
        <v>41</v>
      </c>
      <c r="AS69" s="3">
        <f t="shared" si="25"/>
        <v>27</v>
      </c>
      <c r="AT69" s="7">
        <f t="shared" si="26"/>
        <v>2.7</v>
      </c>
      <c r="AU69" s="3">
        <v>31</v>
      </c>
      <c r="AV69" s="4">
        <v>4.2</v>
      </c>
      <c r="AW69" s="3">
        <v>2.1</v>
      </c>
      <c r="AX69" s="19">
        <f t="shared" si="27"/>
        <v>0.46097560975609758</v>
      </c>
      <c r="AY69" s="7">
        <f t="shared" si="28"/>
        <v>2.3809523809523809</v>
      </c>
      <c r="AZ69" s="7">
        <f t="shared" si="29"/>
        <v>380.95238095238096</v>
      </c>
      <c r="BA69" s="7">
        <f t="shared" si="30"/>
        <v>3390.4761904761904</v>
      </c>
      <c r="BB69" s="7">
        <f t="shared" si="31"/>
        <v>46.153846153846153</v>
      </c>
      <c r="BC69" s="7">
        <f t="shared" si="32"/>
        <v>23.076923076923077</v>
      </c>
      <c r="BD69" s="7">
        <f t="shared" si="33"/>
        <v>21.341538461538462</v>
      </c>
      <c r="BE69" s="7">
        <f t="shared" si="34"/>
        <v>9.7292307692307691</v>
      </c>
      <c r="BF69" s="19"/>
      <c r="BG69" s="19">
        <f t="shared" si="35"/>
        <v>0.88833333333333331</v>
      </c>
      <c r="BH69" s="19">
        <f t="shared" si="36"/>
        <v>1.2350000000000001</v>
      </c>
      <c r="BI69" s="19">
        <f t="shared" si="37"/>
        <v>1.7094017094017093</v>
      </c>
      <c r="BJ69" s="19">
        <f t="shared" si="38"/>
        <v>0.32258064516129031</v>
      </c>
      <c r="BK69" s="19"/>
      <c r="BL69" s="5">
        <v>1</v>
      </c>
      <c r="BM69" s="5"/>
      <c r="BN69" s="5"/>
      <c r="BO69" s="5">
        <v>0</v>
      </c>
      <c r="BP69" s="5">
        <v>0</v>
      </c>
      <c r="BQ69" s="3">
        <v>1</v>
      </c>
      <c r="BR69" s="3">
        <v>0</v>
      </c>
      <c r="BS69" s="15">
        <v>15</v>
      </c>
      <c r="BT69" s="3">
        <v>6.3</v>
      </c>
      <c r="BU69" s="3">
        <v>5.5</v>
      </c>
      <c r="BV69" s="3">
        <v>1.1000000000000001</v>
      </c>
      <c r="BW69" s="3"/>
      <c r="BY69" s="3">
        <v>0</v>
      </c>
      <c r="BZ69" s="3">
        <v>1</v>
      </c>
      <c r="CA69" s="3">
        <v>147</v>
      </c>
      <c r="CB69" s="3">
        <v>16</v>
      </c>
      <c r="CC69" s="4">
        <v>1</v>
      </c>
      <c r="CD69" s="28">
        <v>68</v>
      </c>
      <c r="CE69" s="8"/>
      <c r="CF69" s="8"/>
      <c r="CG69" s="3">
        <v>2924</v>
      </c>
      <c r="CH69" s="3">
        <v>1</v>
      </c>
      <c r="CI69" s="3">
        <v>3</v>
      </c>
      <c r="CJ69" s="12">
        <v>1548.6301369863013</v>
      </c>
      <c r="CK69" s="19">
        <f t="shared" si="39"/>
        <v>7.3451260365577244</v>
      </c>
      <c r="CL69" s="5">
        <v>876.09138954460275</v>
      </c>
      <c r="CM69" s="19">
        <f t="shared" si="40"/>
        <v>6.7754704114589748</v>
      </c>
      <c r="CO69" s="36">
        <v>40296</v>
      </c>
      <c r="CP69" s="36"/>
      <c r="CQ69" s="36"/>
      <c r="CR69" s="36"/>
      <c r="CS69" s="20"/>
      <c r="CT69" s="36">
        <v>44272</v>
      </c>
      <c r="CU69" s="36">
        <v>40847</v>
      </c>
      <c r="CV69" s="1">
        <f t="shared" si="41"/>
        <v>551</v>
      </c>
      <c r="CW69" s="3">
        <v>1</v>
      </c>
      <c r="CX69" s="40">
        <v>40847</v>
      </c>
      <c r="CY69" s="20">
        <f>(CX69-CO69)</f>
        <v>551</v>
      </c>
      <c r="CZ69" s="20">
        <v>1</v>
      </c>
      <c r="DA69" s="20">
        <v>551</v>
      </c>
      <c r="DB69" s="1">
        <v>1</v>
      </c>
      <c r="DC69" s="3" t="s">
        <v>141</v>
      </c>
    </row>
    <row r="70" spans="1:116" s="10" customFormat="1" x14ac:dyDescent="0.25">
      <c r="A70" s="2">
        <v>2025</v>
      </c>
      <c r="B70" s="3">
        <v>56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1">
        <v>0</v>
      </c>
      <c r="I70" s="3">
        <v>0</v>
      </c>
      <c r="J70" s="3">
        <v>3</v>
      </c>
      <c r="K70" s="3">
        <v>1</v>
      </c>
      <c r="L70" s="3">
        <v>1</v>
      </c>
      <c r="M70" s="3"/>
      <c r="N70" s="3">
        <v>1</v>
      </c>
      <c r="O70" s="3">
        <v>0</v>
      </c>
      <c r="P70" s="3">
        <v>1</v>
      </c>
      <c r="Q70" s="3"/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16">
        <v>0</v>
      </c>
      <c r="Z70" s="3">
        <v>1</v>
      </c>
      <c r="AA70" s="3">
        <v>0</v>
      </c>
      <c r="AB70" s="3">
        <v>1</v>
      </c>
      <c r="AC70" s="3">
        <v>1</v>
      </c>
      <c r="AD70" s="3">
        <v>1</v>
      </c>
      <c r="AE70" s="3">
        <v>1</v>
      </c>
      <c r="AF70" s="3">
        <v>0</v>
      </c>
      <c r="AG70" s="3">
        <v>0</v>
      </c>
      <c r="AH70" s="3">
        <v>33.5</v>
      </c>
      <c r="AI70" s="4">
        <v>1.85</v>
      </c>
      <c r="AJ70" s="3">
        <v>124</v>
      </c>
      <c r="AK70" s="3">
        <v>77</v>
      </c>
      <c r="AL70" s="5">
        <f t="shared" si="24"/>
        <v>92.666666666666671</v>
      </c>
      <c r="AM70" s="3">
        <v>72</v>
      </c>
      <c r="AN70" s="3">
        <v>1</v>
      </c>
      <c r="AO70" s="3">
        <v>14</v>
      </c>
      <c r="AP70" s="9">
        <v>61</v>
      </c>
      <c r="AQ70" s="9">
        <v>31</v>
      </c>
      <c r="AR70" s="3">
        <v>43</v>
      </c>
      <c r="AS70" s="1">
        <f t="shared" si="25"/>
        <v>30</v>
      </c>
      <c r="AT70" s="7">
        <f t="shared" si="26"/>
        <v>2.1428571428571428</v>
      </c>
      <c r="AU70" s="3">
        <v>38</v>
      </c>
      <c r="AV70" s="4">
        <v>3.1635</v>
      </c>
      <c r="AW70" s="3">
        <v>1.71</v>
      </c>
      <c r="AX70" s="19">
        <f t="shared" si="27"/>
        <v>0.35135254988913528</v>
      </c>
      <c r="AY70" s="7">
        <f t="shared" si="28"/>
        <v>1.5805278963173701</v>
      </c>
      <c r="AZ70" s="7">
        <f t="shared" si="29"/>
        <v>233.91812865497076</v>
      </c>
      <c r="BA70" s="7">
        <f t="shared" si="30"/>
        <v>3680.3118908382071</v>
      </c>
      <c r="BB70" s="7">
        <f t="shared" si="31"/>
        <v>43.9375</v>
      </c>
      <c r="BC70" s="7">
        <f t="shared" si="32"/>
        <v>23.75</v>
      </c>
      <c r="BD70" s="7">
        <f t="shared" si="33"/>
        <v>17.657333333333334</v>
      </c>
      <c r="BE70" s="7">
        <f t="shared" si="34"/>
        <v>9.3669999999999991</v>
      </c>
      <c r="BF70" s="19">
        <v>3.1</v>
      </c>
      <c r="BG70" s="19">
        <f t="shared" si="35"/>
        <v>0.97866287339971547</v>
      </c>
      <c r="BH70" s="19">
        <f t="shared" si="36"/>
        <v>1.3883357041251778</v>
      </c>
      <c r="BI70" s="19">
        <f t="shared" si="37"/>
        <v>1.4645833333333333</v>
      </c>
      <c r="BJ70" s="19">
        <f t="shared" si="38"/>
        <v>0.36842105263157893</v>
      </c>
      <c r="BK70" s="19"/>
      <c r="BL70" s="5">
        <v>1</v>
      </c>
      <c r="BM70" s="5">
        <v>25</v>
      </c>
      <c r="BN70" s="5"/>
      <c r="BO70" s="5">
        <v>1</v>
      </c>
      <c r="BP70" s="5">
        <v>0</v>
      </c>
      <c r="BQ70" s="3">
        <v>1</v>
      </c>
      <c r="BR70" s="9">
        <v>0</v>
      </c>
      <c r="BS70" s="3">
        <v>25</v>
      </c>
      <c r="BT70" s="3">
        <v>7.1</v>
      </c>
      <c r="BU70" s="3">
        <v>6.3</v>
      </c>
      <c r="BV70" s="3">
        <v>1.1000000000000001</v>
      </c>
      <c r="BW70" s="3"/>
      <c r="BY70" s="16">
        <v>1</v>
      </c>
      <c r="BZ70" s="3">
        <v>1</v>
      </c>
      <c r="CA70" s="3">
        <v>133</v>
      </c>
      <c r="CB70" s="3">
        <v>60</v>
      </c>
      <c r="CC70" s="4">
        <v>2.4</v>
      </c>
      <c r="CD70" s="28">
        <v>25</v>
      </c>
      <c r="CE70" s="8"/>
      <c r="CF70" s="8"/>
      <c r="CG70" s="3">
        <v>17859</v>
      </c>
      <c r="CH70" s="3">
        <v>1</v>
      </c>
      <c r="CI70" s="3">
        <v>3</v>
      </c>
      <c r="CJ70" s="12">
        <v>1656.5217391304348</v>
      </c>
      <c r="CK70" s="19">
        <f t="shared" si="39"/>
        <v>7.4124753451856424</v>
      </c>
      <c r="CL70" s="5">
        <v>638.67617881904835</v>
      </c>
      <c r="CM70" s="19">
        <f t="shared" si="40"/>
        <v>6.4593975635185625</v>
      </c>
      <c r="CO70" s="41">
        <v>40345</v>
      </c>
      <c r="CP70" s="41"/>
      <c r="CQ70" s="41"/>
      <c r="CR70" s="41"/>
      <c r="CS70" s="20"/>
      <c r="CT70" s="36">
        <v>44272</v>
      </c>
      <c r="CU70" s="36">
        <v>41727</v>
      </c>
      <c r="CV70" s="1">
        <f t="shared" si="41"/>
        <v>1382</v>
      </c>
      <c r="CW70" s="3">
        <v>1</v>
      </c>
      <c r="CX70" s="40">
        <v>41727</v>
      </c>
      <c r="CY70" s="3">
        <f>(CX70-CO70)</f>
        <v>1382</v>
      </c>
      <c r="CZ70" s="3">
        <v>1</v>
      </c>
      <c r="DA70" s="3">
        <v>1382</v>
      </c>
      <c r="DB70" s="1">
        <v>1</v>
      </c>
      <c r="DC70" s="3" t="s">
        <v>141</v>
      </c>
    </row>
    <row r="71" spans="1:116" s="10" customFormat="1" x14ac:dyDescent="0.25">
      <c r="A71" s="25">
        <v>1073</v>
      </c>
      <c r="B71" s="1">
        <v>82</v>
      </c>
      <c r="C71" s="1">
        <v>0</v>
      </c>
      <c r="D71" s="1">
        <v>1</v>
      </c>
      <c r="E71" s="1">
        <v>1</v>
      </c>
      <c r="F71" s="1">
        <v>1</v>
      </c>
      <c r="G71" s="1">
        <v>0</v>
      </c>
      <c r="H71" s="1">
        <v>1</v>
      </c>
      <c r="I71" s="1">
        <v>1</v>
      </c>
      <c r="J71" s="1">
        <v>3</v>
      </c>
      <c r="K71" s="1">
        <v>1</v>
      </c>
      <c r="L71" s="1">
        <v>0</v>
      </c>
      <c r="M71" s="1">
        <v>1</v>
      </c>
      <c r="N71" s="1">
        <v>1</v>
      </c>
      <c r="O71" s="1">
        <v>1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</v>
      </c>
      <c r="AA71" s="1">
        <v>1</v>
      </c>
      <c r="AB71" s="1">
        <v>1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27.31</v>
      </c>
      <c r="AI71" s="1">
        <v>1.62</v>
      </c>
      <c r="AJ71" s="1">
        <v>109</v>
      </c>
      <c r="AK71" s="1">
        <v>70</v>
      </c>
      <c r="AL71" s="5">
        <f t="shared" si="24"/>
        <v>83</v>
      </c>
      <c r="AM71" s="1">
        <v>63</v>
      </c>
      <c r="AN71" s="1">
        <v>1</v>
      </c>
      <c r="AO71" s="1">
        <v>3</v>
      </c>
      <c r="AP71" s="1">
        <v>24</v>
      </c>
      <c r="AQ71" s="1">
        <v>6</v>
      </c>
      <c r="AR71" s="1">
        <v>15</v>
      </c>
      <c r="AS71" s="1">
        <f t="shared" si="25"/>
        <v>18</v>
      </c>
      <c r="AT71" s="7">
        <f t="shared" si="26"/>
        <v>6</v>
      </c>
      <c r="AU71" s="1">
        <v>6</v>
      </c>
      <c r="AV71" s="19">
        <v>4.2300000000000004</v>
      </c>
      <c r="AW71" s="1">
        <v>2.6</v>
      </c>
      <c r="AX71" s="19">
        <f t="shared" si="27"/>
        <v>0.47849223946784925</v>
      </c>
      <c r="AY71" s="7">
        <f t="shared" si="28"/>
        <v>2.1276595744680851</v>
      </c>
      <c r="AZ71" s="7">
        <f t="shared" si="29"/>
        <v>276.92307692307691</v>
      </c>
      <c r="BA71" s="7">
        <f t="shared" si="30"/>
        <v>2461.5384615384614</v>
      </c>
      <c r="BB71" s="7">
        <f t="shared" si="31"/>
        <v>67.142857142857139</v>
      </c>
      <c r="BC71" s="7">
        <f t="shared" si="32"/>
        <v>41.269841269841272</v>
      </c>
      <c r="BD71" s="7">
        <f t="shared" si="33"/>
        <v>43.217777777777776</v>
      </c>
      <c r="BE71" s="7">
        <f t="shared" si="34"/>
        <v>6.7352380952380955</v>
      </c>
      <c r="BF71" s="19">
        <v>1.8617021276595747</v>
      </c>
      <c r="BG71" s="19">
        <f t="shared" si="35"/>
        <v>0.22340425531914895</v>
      </c>
      <c r="BH71" s="19">
        <f t="shared" si="36"/>
        <v>0.35744680851063831</v>
      </c>
      <c r="BI71" s="19">
        <f t="shared" si="37"/>
        <v>3.7301587301587298</v>
      </c>
      <c r="BJ71" s="19">
        <f t="shared" si="38"/>
        <v>0.5</v>
      </c>
      <c r="BK71" s="19"/>
      <c r="BL71" s="20">
        <v>1</v>
      </c>
      <c r="BM71" s="1">
        <v>15</v>
      </c>
      <c r="BN71" s="20"/>
      <c r="BO71" s="1">
        <v>3</v>
      </c>
      <c r="BP71" s="1">
        <v>0</v>
      </c>
      <c r="BQ71" s="1">
        <v>1</v>
      </c>
      <c r="BR71" s="1">
        <v>0</v>
      </c>
      <c r="BS71" s="1">
        <v>25</v>
      </c>
      <c r="BT71" s="1">
        <v>5.8</v>
      </c>
      <c r="BU71" s="1">
        <v>5.6</v>
      </c>
      <c r="BV71" s="1">
        <v>0.26</v>
      </c>
      <c r="BW71" s="1"/>
      <c r="BX71" s="1">
        <v>72</v>
      </c>
      <c r="BY71" s="1">
        <v>1</v>
      </c>
      <c r="BZ71" s="1">
        <v>1</v>
      </c>
      <c r="CA71" s="25">
        <v>141</v>
      </c>
      <c r="CB71" s="25">
        <v>31</v>
      </c>
      <c r="CC71" s="44">
        <v>1.24</v>
      </c>
      <c r="CD71" s="27">
        <v>40</v>
      </c>
      <c r="CE71" s="1">
        <v>1068</v>
      </c>
      <c r="CF71" s="1">
        <v>1</v>
      </c>
      <c r="CG71" s="1"/>
      <c r="CH71" s="1"/>
      <c r="CI71" s="1">
        <v>3</v>
      </c>
      <c r="CJ71" s="20">
        <v>1659.4474499999999</v>
      </c>
      <c r="CK71" s="19">
        <f t="shared" si="39"/>
        <v>7.4142399644941381</v>
      </c>
      <c r="CL71" s="20">
        <v>753.38475570000003</v>
      </c>
      <c r="CM71" s="19">
        <f t="shared" si="40"/>
        <v>6.6245760610473905</v>
      </c>
      <c r="CN71" s="22"/>
      <c r="CO71" s="36">
        <v>43425</v>
      </c>
      <c r="CP71" s="36"/>
      <c r="CQ71" s="36"/>
      <c r="CR71" s="36"/>
      <c r="CS71" s="20"/>
      <c r="CT71" s="36">
        <v>44217</v>
      </c>
      <c r="CU71" s="37">
        <v>44104</v>
      </c>
      <c r="CV71" s="1">
        <f t="shared" si="41"/>
        <v>679</v>
      </c>
      <c r="CW71" s="1">
        <v>0</v>
      </c>
      <c r="CX71" s="1"/>
      <c r="CY71" s="1"/>
      <c r="CZ71" s="1">
        <v>0</v>
      </c>
      <c r="DA71" s="1">
        <v>679</v>
      </c>
      <c r="DB71" s="1">
        <v>1</v>
      </c>
      <c r="DC71" t="s">
        <v>135</v>
      </c>
      <c r="DD71"/>
      <c r="DE71"/>
      <c r="DF71"/>
      <c r="DG71"/>
      <c r="DH71"/>
      <c r="DI71"/>
      <c r="DJ71"/>
      <c r="DK71"/>
      <c r="DL71"/>
    </row>
    <row r="72" spans="1:116" s="10" customFormat="1" x14ac:dyDescent="0.25">
      <c r="A72" s="2">
        <v>2050</v>
      </c>
      <c r="B72" s="3">
        <v>63</v>
      </c>
      <c r="C72" s="3">
        <v>0</v>
      </c>
      <c r="D72" s="3">
        <v>1</v>
      </c>
      <c r="E72" s="3">
        <v>1</v>
      </c>
      <c r="F72" s="3">
        <v>1</v>
      </c>
      <c r="G72" s="3">
        <v>1</v>
      </c>
      <c r="H72" s="1">
        <v>0</v>
      </c>
      <c r="I72" s="3">
        <v>0</v>
      </c>
      <c r="J72" s="3">
        <v>4</v>
      </c>
      <c r="K72" s="3">
        <v>0</v>
      </c>
      <c r="L72" s="3">
        <v>0</v>
      </c>
      <c r="M72" s="3"/>
      <c r="N72" s="3">
        <v>1</v>
      </c>
      <c r="O72" s="3">
        <v>0</v>
      </c>
      <c r="P72" s="3">
        <v>1</v>
      </c>
      <c r="Q72" s="3"/>
      <c r="R72" s="3">
        <v>1</v>
      </c>
      <c r="S72" s="3">
        <v>1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1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0</v>
      </c>
      <c r="AG72" s="3">
        <v>0</v>
      </c>
      <c r="AH72" s="3">
        <v>22.5</v>
      </c>
      <c r="AI72" s="4">
        <v>1.49</v>
      </c>
      <c r="AJ72" s="3">
        <v>114</v>
      </c>
      <c r="AK72" s="3">
        <v>62</v>
      </c>
      <c r="AL72" s="5">
        <f t="shared" si="24"/>
        <v>79.333333333333329</v>
      </c>
      <c r="AM72" s="3">
        <v>87</v>
      </c>
      <c r="AN72" s="3">
        <v>2</v>
      </c>
      <c r="AO72" s="3">
        <v>1</v>
      </c>
      <c r="AP72" s="3">
        <v>40</v>
      </c>
      <c r="AQ72" s="3">
        <v>16</v>
      </c>
      <c r="AR72" s="3">
        <v>24</v>
      </c>
      <c r="AS72" s="1">
        <f t="shared" si="25"/>
        <v>24</v>
      </c>
      <c r="AT72" s="7">
        <f t="shared" si="26"/>
        <v>24</v>
      </c>
      <c r="AU72" s="3">
        <v>18</v>
      </c>
      <c r="AV72" s="4">
        <v>2.8756999999999997</v>
      </c>
      <c r="AW72" s="3">
        <v>1.93</v>
      </c>
      <c r="AX72" s="19">
        <f t="shared" si="27"/>
        <v>0.33949741315594972</v>
      </c>
      <c r="AY72" s="7">
        <f t="shared" si="28"/>
        <v>2.0864485168828462</v>
      </c>
      <c r="AZ72" s="7">
        <f t="shared" si="29"/>
        <v>248.70466321243524</v>
      </c>
      <c r="BA72" s="7">
        <f t="shared" si="30"/>
        <v>3246.9775474956818</v>
      </c>
      <c r="BB72" s="7">
        <f t="shared" si="31"/>
        <v>33.054022988505743</v>
      </c>
      <c r="BC72" s="7">
        <f t="shared" si="32"/>
        <v>22.183908045977013</v>
      </c>
      <c r="BD72" s="7">
        <f t="shared" si="33"/>
        <v>18.504337164750957</v>
      </c>
      <c r="BE72" s="7">
        <f t="shared" si="34"/>
        <v>6.939126436781609</v>
      </c>
      <c r="BF72" s="19"/>
      <c r="BG72" s="19">
        <f t="shared" si="35"/>
        <v>0.72608408387523049</v>
      </c>
      <c r="BH72" s="19">
        <f t="shared" si="36"/>
        <v>1.2101401397920508</v>
      </c>
      <c r="BI72" s="19">
        <f t="shared" si="37"/>
        <v>1.3772509578544059</v>
      </c>
      <c r="BJ72" s="19">
        <f t="shared" si="38"/>
        <v>5.5555555555555552E-2</v>
      </c>
      <c r="BK72" s="19"/>
      <c r="BL72" s="5">
        <v>0</v>
      </c>
      <c r="BM72" s="5"/>
      <c r="BN72" s="5"/>
      <c r="BO72" s="5"/>
      <c r="BP72" s="5"/>
      <c r="BQ72" s="3">
        <v>1</v>
      </c>
      <c r="BR72" s="3">
        <v>0</v>
      </c>
      <c r="BS72" s="3">
        <v>17.5</v>
      </c>
      <c r="BT72" s="3">
        <v>7.5</v>
      </c>
      <c r="BU72" s="3">
        <v>7.3</v>
      </c>
      <c r="BV72" s="3">
        <v>1.5</v>
      </c>
      <c r="BW72" s="3"/>
      <c r="BY72" s="3">
        <v>1</v>
      </c>
      <c r="BZ72" s="3">
        <v>1</v>
      </c>
      <c r="CA72" s="3">
        <v>128</v>
      </c>
      <c r="CB72" s="3">
        <v>36</v>
      </c>
      <c r="CC72" s="4">
        <v>1.9</v>
      </c>
      <c r="CD72" s="28">
        <v>27</v>
      </c>
      <c r="CE72" s="8"/>
      <c r="CF72" s="8"/>
      <c r="CG72" s="3">
        <v>3770</v>
      </c>
      <c r="CH72" s="3">
        <v>1</v>
      </c>
      <c r="CI72" s="3">
        <v>3</v>
      </c>
      <c r="CJ72" s="12">
        <v>1674.4047619047619</v>
      </c>
      <c r="CK72" s="19">
        <f t="shared" si="39"/>
        <v>7.4232130150746896</v>
      </c>
      <c r="CL72" s="5">
        <v>1031.2854540383419</v>
      </c>
      <c r="CM72" s="19">
        <f t="shared" si="40"/>
        <v>6.9385613167314668</v>
      </c>
      <c r="CO72" s="36">
        <v>40490</v>
      </c>
      <c r="CP72" s="36"/>
      <c r="CQ72" s="36"/>
      <c r="CR72" s="36"/>
      <c r="CS72" s="20"/>
      <c r="CT72" s="36">
        <v>44272</v>
      </c>
      <c r="CU72" s="36">
        <v>40543</v>
      </c>
      <c r="CV72" s="1">
        <f t="shared" si="41"/>
        <v>53</v>
      </c>
      <c r="CW72" s="3">
        <v>1</v>
      </c>
      <c r="CX72" s="40">
        <v>40543</v>
      </c>
      <c r="CY72" s="20">
        <f>(CX72-CO72)</f>
        <v>53</v>
      </c>
      <c r="CZ72" s="20">
        <v>1</v>
      </c>
      <c r="DA72" s="20">
        <v>53</v>
      </c>
      <c r="DB72" s="1">
        <v>1</v>
      </c>
      <c r="DC72" s="3" t="s">
        <v>141</v>
      </c>
    </row>
    <row r="73" spans="1:116" s="10" customFormat="1" x14ac:dyDescent="0.25">
      <c r="A73" s="25">
        <v>1037</v>
      </c>
      <c r="B73" s="1">
        <v>63</v>
      </c>
      <c r="C73" s="1">
        <v>0</v>
      </c>
      <c r="D73" s="1">
        <v>1</v>
      </c>
      <c r="E73" s="1">
        <v>1</v>
      </c>
      <c r="F73" s="1">
        <v>2</v>
      </c>
      <c r="G73" s="1">
        <v>1</v>
      </c>
      <c r="H73" s="1">
        <v>0</v>
      </c>
      <c r="I73" s="1">
        <v>1</v>
      </c>
      <c r="J73" s="1">
        <v>2</v>
      </c>
      <c r="K73" s="1">
        <v>1</v>
      </c>
      <c r="L73" s="1">
        <v>1</v>
      </c>
      <c r="M73" s="1">
        <v>1</v>
      </c>
      <c r="N73" s="1">
        <v>1</v>
      </c>
      <c r="O73" s="1">
        <v>0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</v>
      </c>
      <c r="AC73" s="1">
        <v>0</v>
      </c>
      <c r="AD73" s="1">
        <v>0</v>
      </c>
      <c r="AE73" s="1">
        <v>1</v>
      </c>
      <c r="AF73" s="1">
        <v>0</v>
      </c>
      <c r="AG73" s="1">
        <v>0</v>
      </c>
      <c r="AH73" s="1">
        <v>48.9</v>
      </c>
      <c r="AI73" s="1">
        <v>2.02</v>
      </c>
      <c r="AJ73" s="1">
        <v>150</v>
      </c>
      <c r="AK73" s="1">
        <v>71</v>
      </c>
      <c r="AL73" s="5">
        <f t="shared" si="24"/>
        <v>97.333333333333329</v>
      </c>
      <c r="AM73" s="1">
        <v>76</v>
      </c>
      <c r="AN73" s="1">
        <v>1</v>
      </c>
      <c r="AO73" s="1">
        <v>14</v>
      </c>
      <c r="AP73" s="1">
        <v>43</v>
      </c>
      <c r="AQ73" s="1">
        <v>20</v>
      </c>
      <c r="AR73" s="1">
        <v>30</v>
      </c>
      <c r="AS73" s="1">
        <f t="shared" si="25"/>
        <v>23</v>
      </c>
      <c r="AT73" s="7">
        <f t="shared" si="26"/>
        <v>1.6428571428571428</v>
      </c>
      <c r="AU73" s="1">
        <v>27</v>
      </c>
      <c r="AV73" s="19">
        <v>5.12</v>
      </c>
      <c r="AW73" s="1">
        <v>2.54</v>
      </c>
      <c r="AX73" s="19">
        <f t="shared" si="27"/>
        <v>0.54817442719881748</v>
      </c>
      <c r="AY73" s="7">
        <f t="shared" si="28"/>
        <v>0.5859375</v>
      </c>
      <c r="AZ73" s="7">
        <f t="shared" si="29"/>
        <v>94.488188976377955</v>
      </c>
      <c r="BA73" s="7">
        <f t="shared" si="30"/>
        <v>2624.6719160104985</v>
      </c>
      <c r="BB73" s="7">
        <f t="shared" si="31"/>
        <v>67.368421052631575</v>
      </c>
      <c r="BC73" s="7">
        <f t="shared" si="32"/>
        <v>33.421052631578945</v>
      </c>
      <c r="BD73" s="7">
        <f t="shared" si="33"/>
        <v>31.968350877192975</v>
      </c>
      <c r="BE73" s="7">
        <f t="shared" si="34"/>
        <v>7.2724210526315778</v>
      </c>
      <c r="BF73" s="19">
        <v>2.1226562499999999</v>
      </c>
      <c r="BG73" s="19">
        <f t="shared" si="35"/>
        <v>0.4453125</v>
      </c>
      <c r="BH73" s="19">
        <f t="shared" si="36"/>
        <v>0.63828125000000002</v>
      </c>
      <c r="BI73" s="19">
        <f t="shared" si="37"/>
        <v>2.9290617848970251</v>
      </c>
      <c r="BJ73" s="19">
        <f t="shared" si="38"/>
        <v>0.51851851851851849</v>
      </c>
      <c r="BK73" s="19"/>
      <c r="BL73" s="20">
        <v>1</v>
      </c>
      <c r="BM73" s="1">
        <v>20</v>
      </c>
      <c r="BN73" s="20"/>
      <c r="BO73" s="1">
        <v>0</v>
      </c>
      <c r="BP73" s="1">
        <v>0</v>
      </c>
      <c r="BQ73" s="1">
        <v>1</v>
      </c>
      <c r="BR73" s="1">
        <v>0</v>
      </c>
      <c r="BS73" s="1">
        <v>60</v>
      </c>
      <c r="BT73" s="1">
        <v>4.8</v>
      </c>
      <c r="BU73" s="1">
        <v>3.1</v>
      </c>
      <c r="BV73" s="1">
        <v>0.38</v>
      </c>
      <c r="BW73" s="1">
        <v>3.6</v>
      </c>
      <c r="BX73" s="1">
        <v>22</v>
      </c>
      <c r="BY73" s="1">
        <v>0</v>
      </c>
      <c r="BZ73" s="1"/>
      <c r="CA73" s="25">
        <v>140</v>
      </c>
      <c r="CB73" s="25">
        <v>14</v>
      </c>
      <c r="CC73" s="44">
        <v>0.93</v>
      </c>
      <c r="CD73" s="27">
        <v>66</v>
      </c>
      <c r="CE73" s="1">
        <v>164</v>
      </c>
      <c r="CF73" s="1">
        <v>1</v>
      </c>
      <c r="CG73" s="1"/>
      <c r="CH73" s="1"/>
      <c r="CI73" s="1">
        <v>1</v>
      </c>
      <c r="CJ73" s="20">
        <v>1676.4175700000001</v>
      </c>
      <c r="CK73" s="19">
        <f t="shared" si="39"/>
        <v>7.4244143967881673</v>
      </c>
      <c r="CL73" s="20">
        <v>1397.1778730000001</v>
      </c>
      <c r="CM73" s="19">
        <f t="shared" si="40"/>
        <v>7.2422096761339292</v>
      </c>
      <c r="CN73" s="22"/>
      <c r="CO73" s="36">
        <v>43250</v>
      </c>
      <c r="CP73" s="36"/>
      <c r="CQ73" s="36"/>
      <c r="CR73" s="36"/>
      <c r="CS73" s="20"/>
      <c r="CT73" s="36">
        <v>44217</v>
      </c>
      <c r="CU73" s="36">
        <v>44133</v>
      </c>
      <c r="CV73" s="1">
        <f t="shared" si="41"/>
        <v>883</v>
      </c>
      <c r="CW73" s="1">
        <v>0</v>
      </c>
      <c r="CX73" s="1"/>
      <c r="CY73" s="1"/>
      <c r="CZ73" s="1">
        <v>0</v>
      </c>
      <c r="DA73" s="1">
        <v>883</v>
      </c>
      <c r="DB73" s="1">
        <v>1</v>
      </c>
      <c r="DC73"/>
      <c r="DD73"/>
      <c r="DE73"/>
      <c r="DF73"/>
      <c r="DG73"/>
      <c r="DH73"/>
      <c r="DI73"/>
      <c r="DJ73"/>
      <c r="DK73"/>
      <c r="DL73"/>
    </row>
    <row r="74" spans="1:116" s="10" customFormat="1" x14ac:dyDescent="0.25">
      <c r="A74" s="2">
        <v>2054</v>
      </c>
      <c r="B74" s="3">
        <v>69</v>
      </c>
      <c r="C74" s="3">
        <v>0</v>
      </c>
      <c r="D74" s="3">
        <v>0</v>
      </c>
      <c r="E74" s="3">
        <v>1</v>
      </c>
      <c r="F74" s="3">
        <v>1</v>
      </c>
      <c r="G74" s="3">
        <v>0</v>
      </c>
      <c r="H74" s="1">
        <v>1</v>
      </c>
      <c r="I74" s="3">
        <v>0</v>
      </c>
      <c r="J74" s="3">
        <v>3</v>
      </c>
      <c r="K74" s="9">
        <v>1</v>
      </c>
      <c r="L74" s="3">
        <v>0</v>
      </c>
      <c r="M74" s="9"/>
      <c r="N74" s="3">
        <v>1</v>
      </c>
      <c r="O74" s="9">
        <v>1</v>
      </c>
      <c r="P74" s="3">
        <v>0</v>
      </c>
      <c r="Q74" s="3"/>
      <c r="R74" s="3">
        <v>1</v>
      </c>
      <c r="S74" s="3">
        <v>0</v>
      </c>
      <c r="T74" s="3">
        <v>1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</v>
      </c>
      <c r="AA74" s="3">
        <v>1</v>
      </c>
      <c r="AB74" s="3">
        <v>1</v>
      </c>
      <c r="AC74" s="3">
        <v>0</v>
      </c>
      <c r="AD74" s="3">
        <v>0</v>
      </c>
      <c r="AE74" s="3">
        <v>1</v>
      </c>
      <c r="AF74" s="3">
        <v>0</v>
      </c>
      <c r="AG74" s="3">
        <v>0</v>
      </c>
      <c r="AH74" s="3">
        <v>26.5</v>
      </c>
      <c r="AI74" s="4">
        <v>1.8</v>
      </c>
      <c r="AJ74" s="3">
        <v>119</v>
      </c>
      <c r="AK74" s="3">
        <v>71</v>
      </c>
      <c r="AL74" s="5">
        <f t="shared" si="24"/>
        <v>87</v>
      </c>
      <c r="AM74" s="3">
        <v>71</v>
      </c>
      <c r="AN74" s="3">
        <v>1</v>
      </c>
      <c r="AO74" s="3">
        <v>9</v>
      </c>
      <c r="AP74" s="3">
        <v>79</v>
      </c>
      <c r="AQ74" s="3">
        <v>26</v>
      </c>
      <c r="AR74" s="3">
        <v>45</v>
      </c>
      <c r="AS74" s="1">
        <f t="shared" si="25"/>
        <v>53</v>
      </c>
      <c r="AT74" s="7">
        <f t="shared" si="26"/>
        <v>5.8888888888888893</v>
      </c>
      <c r="AU74" s="3">
        <v>18</v>
      </c>
      <c r="AV74" s="4">
        <v>4.2300000000000004</v>
      </c>
      <c r="AW74" s="3">
        <v>2.35</v>
      </c>
      <c r="AX74" s="19">
        <f t="shared" si="27"/>
        <v>0.45332594235033263</v>
      </c>
      <c r="AY74" s="7">
        <f t="shared" si="28"/>
        <v>6.3829787234042543</v>
      </c>
      <c r="AZ74" s="7">
        <f t="shared" si="29"/>
        <v>919.14893617021278</v>
      </c>
      <c r="BA74" s="7">
        <f t="shared" si="30"/>
        <v>2655.3191489361702</v>
      </c>
      <c r="BB74" s="7">
        <f t="shared" si="31"/>
        <v>59.577464788732399</v>
      </c>
      <c r="BC74" s="7">
        <f t="shared" si="32"/>
        <v>33.098591549295776</v>
      </c>
      <c r="BD74" s="7">
        <f t="shared" si="33"/>
        <v>31.059718309859157</v>
      </c>
      <c r="BE74" s="7">
        <f t="shared" si="34"/>
        <v>16.205070422535208</v>
      </c>
      <c r="BF74" s="19"/>
      <c r="BG74" s="19">
        <f t="shared" si="35"/>
        <v>0.75531914893617014</v>
      </c>
      <c r="BH74" s="19">
        <f t="shared" si="36"/>
        <v>1.3260047281323877</v>
      </c>
      <c r="BI74" s="19">
        <f t="shared" si="37"/>
        <v>1.124103109221366</v>
      </c>
      <c r="BJ74" s="19">
        <f t="shared" si="38"/>
        <v>0.5</v>
      </c>
      <c r="BK74" s="19"/>
      <c r="BL74" s="5">
        <v>0</v>
      </c>
      <c r="BM74" s="5"/>
      <c r="BN74" s="5"/>
      <c r="BO74" s="5"/>
      <c r="BP74" s="5"/>
      <c r="BQ74" s="3">
        <v>1</v>
      </c>
      <c r="BR74" s="3">
        <v>0</v>
      </c>
      <c r="BS74" s="3">
        <v>22.5</v>
      </c>
      <c r="BT74" s="3">
        <v>5.8</v>
      </c>
      <c r="BU74" s="3">
        <v>4.8</v>
      </c>
      <c r="BV74" s="3">
        <v>1</v>
      </c>
      <c r="BW74" s="3"/>
      <c r="BY74" s="3">
        <v>1</v>
      </c>
      <c r="BZ74" s="3">
        <v>1</v>
      </c>
      <c r="CA74" s="3">
        <v>139</v>
      </c>
      <c r="CB74" s="3">
        <v>30</v>
      </c>
      <c r="CC74" s="4">
        <v>1.3</v>
      </c>
      <c r="CD74" s="28">
        <v>55</v>
      </c>
      <c r="CE74" s="8"/>
      <c r="CF74" s="8"/>
      <c r="CG74" s="3">
        <v>3667</v>
      </c>
      <c r="CH74" s="3">
        <v>1</v>
      </c>
      <c r="CI74" s="3">
        <v>3</v>
      </c>
      <c r="CJ74" s="12">
        <v>1696.4705882352941</v>
      </c>
      <c r="CK74" s="19">
        <f t="shared" si="39"/>
        <v>7.436305247342669</v>
      </c>
      <c r="CL74" s="5">
        <v>2170.7995250837321</v>
      </c>
      <c r="CM74" s="19">
        <f t="shared" si="40"/>
        <v>7.6828508234144568</v>
      </c>
      <c r="CO74" s="36">
        <v>40511</v>
      </c>
      <c r="CP74" s="36"/>
      <c r="CQ74" s="36"/>
      <c r="CR74" s="36"/>
      <c r="CS74" s="20"/>
      <c r="CT74" s="36">
        <v>44274</v>
      </c>
      <c r="CU74" s="36">
        <v>41039</v>
      </c>
      <c r="CV74" s="1">
        <f t="shared" si="41"/>
        <v>528</v>
      </c>
      <c r="CW74" s="3">
        <v>1</v>
      </c>
      <c r="CX74" s="40">
        <v>41039</v>
      </c>
      <c r="CY74" s="3">
        <f>(CX74-CO74)</f>
        <v>528</v>
      </c>
      <c r="CZ74" s="3">
        <v>1</v>
      </c>
      <c r="DA74" s="3">
        <v>528</v>
      </c>
      <c r="DB74" s="1">
        <v>1</v>
      </c>
      <c r="DC74" s="3" t="s">
        <v>141</v>
      </c>
    </row>
    <row r="75" spans="1:116" s="10" customFormat="1" x14ac:dyDescent="0.25">
      <c r="A75" s="2">
        <v>2020</v>
      </c>
      <c r="B75" s="3">
        <v>38</v>
      </c>
      <c r="C75" s="3">
        <v>0</v>
      </c>
      <c r="D75" s="3">
        <v>0</v>
      </c>
      <c r="E75" s="3">
        <v>1</v>
      </c>
      <c r="F75" s="3">
        <v>1</v>
      </c>
      <c r="G75" s="3">
        <v>0</v>
      </c>
      <c r="H75" s="1">
        <v>1</v>
      </c>
      <c r="I75" s="3">
        <v>0</v>
      </c>
      <c r="J75" s="3">
        <v>4</v>
      </c>
      <c r="K75" s="3">
        <v>1</v>
      </c>
      <c r="L75" s="3">
        <v>1</v>
      </c>
      <c r="M75" s="3"/>
      <c r="N75" s="3">
        <v>1</v>
      </c>
      <c r="O75" s="3">
        <v>0</v>
      </c>
      <c r="P75" s="3">
        <v>0</v>
      </c>
      <c r="Q75" s="3"/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16">
        <v>1</v>
      </c>
      <c r="Z75" s="3">
        <v>1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27.5</v>
      </c>
      <c r="AI75" s="4">
        <v>2.0499999999999998</v>
      </c>
      <c r="AJ75" s="3">
        <v>98</v>
      </c>
      <c r="AK75" s="3">
        <v>58</v>
      </c>
      <c r="AL75" s="5">
        <f t="shared" si="24"/>
        <v>71.333333333333329</v>
      </c>
      <c r="AM75" s="3">
        <v>90</v>
      </c>
      <c r="AN75" s="3">
        <v>1</v>
      </c>
      <c r="AO75" s="3">
        <v>16</v>
      </c>
      <c r="AP75" s="3">
        <v>46</v>
      </c>
      <c r="AQ75" s="3">
        <v>28</v>
      </c>
      <c r="AR75" s="3">
        <v>34</v>
      </c>
      <c r="AS75" s="3">
        <f t="shared" si="25"/>
        <v>18</v>
      </c>
      <c r="AT75" s="7">
        <f t="shared" si="26"/>
        <v>1.125</v>
      </c>
      <c r="AU75" s="3">
        <v>29</v>
      </c>
      <c r="AV75" s="4">
        <v>3.5669999999999997</v>
      </c>
      <c r="AW75" s="3">
        <v>1.74</v>
      </c>
      <c r="AX75" s="19">
        <f t="shared" si="27"/>
        <v>0.27521064301552106</v>
      </c>
      <c r="AY75" s="7">
        <f t="shared" si="28"/>
        <v>1.4017381553125876</v>
      </c>
      <c r="AZ75" s="7">
        <f t="shared" si="29"/>
        <v>229.88505747126436</v>
      </c>
      <c r="BA75" s="7">
        <f t="shared" si="30"/>
        <v>2544.0613026819919</v>
      </c>
      <c r="BB75" s="7">
        <f t="shared" si="31"/>
        <v>39.633333333333333</v>
      </c>
      <c r="BC75" s="7">
        <f t="shared" si="32"/>
        <v>19.333333333333332</v>
      </c>
      <c r="BD75" s="7">
        <f t="shared" si="33"/>
        <v>11.130844444444442</v>
      </c>
      <c r="BE75" s="7">
        <f t="shared" si="34"/>
        <v>4.7328000000000001</v>
      </c>
      <c r="BF75" s="19"/>
      <c r="BG75" s="19">
        <f t="shared" si="35"/>
        <v>0.85786375105130364</v>
      </c>
      <c r="BH75" s="19">
        <f t="shared" si="36"/>
        <v>1.1606391925988226</v>
      </c>
      <c r="BI75" s="19">
        <f t="shared" si="37"/>
        <v>2.2018518518518517</v>
      </c>
      <c r="BJ75" s="19">
        <f t="shared" si="38"/>
        <v>0.55172413793103448</v>
      </c>
      <c r="BK75" s="19"/>
      <c r="BL75" s="12">
        <v>0</v>
      </c>
      <c r="BM75" s="12"/>
      <c r="BN75" s="5"/>
      <c r="BO75" s="12"/>
      <c r="BP75" s="12"/>
      <c r="BQ75" s="3">
        <v>1</v>
      </c>
      <c r="BR75" s="9">
        <v>0</v>
      </c>
      <c r="BS75" s="3">
        <v>17.5</v>
      </c>
      <c r="BT75" s="3">
        <v>6.2</v>
      </c>
      <c r="BU75" s="3">
        <v>5.9</v>
      </c>
      <c r="BV75" s="3">
        <v>0.92</v>
      </c>
      <c r="BW75" s="16">
        <v>4.5999999999999996</v>
      </c>
      <c r="BY75" s="16">
        <v>1</v>
      </c>
      <c r="BZ75" s="3">
        <v>0</v>
      </c>
      <c r="CA75" s="3">
        <v>135</v>
      </c>
      <c r="CB75" s="3">
        <v>25</v>
      </c>
      <c r="CC75" s="4">
        <v>1</v>
      </c>
      <c r="CD75" s="28">
        <v>87</v>
      </c>
      <c r="CE75" s="8"/>
      <c r="CF75" s="8"/>
      <c r="CG75" s="3">
        <v>166</v>
      </c>
      <c r="CH75" s="3">
        <v>0</v>
      </c>
      <c r="CI75" s="3">
        <v>1</v>
      </c>
      <c r="CJ75" s="12">
        <v>1719.0789473684208</v>
      </c>
      <c r="CK75" s="19">
        <f t="shared" si="39"/>
        <v>7.4495439306624274</v>
      </c>
      <c r="CL75" s="5">
        <v>1318.5283583206808</v>
      </c>
      <c r="CM75" s="19">
        <f t="shared" si="40"/>
        <v>7.1842715135792492</v>
      </c>
      <c r="CO75" s="36">
        <v>40301</v>
      </c>
      <c r="CP75" s="36"/>
      <c r="CQ75" s="36"/>
      <c r="CR75" s="36"/>
      <c r="CS75" s="20"/>
      <c r="CT75" s="36">
        <v>44272</v>
      </c>
      <c r="CU75" s="36">
        <v>41094</v>
      </c>
      <c r="CV75" s="1">
        <f t="shared" si="41"/>
        <v>793</v>
      </c>
      <c r="CW75" s="3">
        <v>1</v>
      </c>
      <c r="CX75" s="40">
        <v>41094</v>
      </c>
      <c r="CY75" s="20">
        <f>(CX75-CO75)</f>
        <v>793</v>
      </c>
      <c r="CZ75" s="20">
        <v>1</v>
      </c>
      <c r="DA75" s="20">
        <v>793</v>
      </c>
      <c r="DB75" s="1">
        <v>1</v>
      </c>
      <c r="DC75" s="3" t="s">
        <v>143</v>
      </c>
    </row>
    <row r="76" spans="1:116" s="10" customFormat="1" x14ac:dyDescent="0.25">
      <c r="A76" s="2">
        <v>2059</v>
      </c>
      <c r="B76" s="3">
        <v>76</v>
      </c>
      <c r="C76" s="3">
        <v>0</v>
      </c>
      <c r="D76" s="3">
        <v>0</v>
      </c>
      <c r="E76" s="3">
        <v>1</v>
      </c>
      <c r="F76" s="3">
        <v>2</v>
      </c>
      <c r="G76" s="3">
        <v>0</v>
      </c>
      <c r="H76" s="1">
        <v>1</v>
      </c>
      <c r="I76" s="3">
        <v>0</v>
      </c>
      <c r="J76" s="3">
        <v>4</v>
      </c>
      <c r="K76" s="3">
        <v>1</v>
      </c>
      <c r="L76" s="3">
        <v>1</v>
      </c>
      <c r="M76" s="3"/>
      <c r="N76" s="3">
        <v>1</v>
      </c>
      <c r="O76" s="3">
        <v>0</v>
      </c>
      <c r="P76" s="3">
        <v>1</v>
      </c>
      <c r="Q76" s="3">
        <v>1</v>
      </c>
      <c r="R76" s="3">
        <v>0</v>
      </c>
      <c r="S76" s="3">
        <v>0</v>
      </c>
      <c r="T76" s="3">
        <v>1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1</v>
      </c>
      <c r="AA76" s="3">
        <v>1</v>
      </c>
      <c r="AB76" s="3">
        <v>0</v>
      </c>
      <c r="AC76" s="3">
        <v>0</v>
      </c>
      <c r="AD76" s="3">
        <v>0</v>
      </c>
      <c r="AE76" s="3">
        <v>1</v>
      </c>
      <c r="AF76" s="3">
        <v>0</v>
      </c>
      <c r="AG76" s="3">
        <v>0</v>
      </c>
      <c r="AH76" s="3">
        <v>40.700000000000003</v>
      </c>
      <c r="AI76" s="4">
        <v>2.44</v>
      </c>
      <c r="AJ76" s="3">
        <v>119</v>
      </c>
      <c r="AK76" s="3">
        <v>54</v>
      </c>
      <c r="AL76" s="5">
        <f t="shared" si="24"/>
        <v>75.666666666666671</v>
      </c>
      <c r="AM76" s="3">
        <v>64</v>
      </c>
      <c r="AN76" s="3">
        <v>3</v>
      </c>
      <c r="AO76" s="3">
        <v>14</v>
      </c>
      <c r="AP76" s="3">
        <v>44</v>
      </c>
      <c r="AQ76" s="3">
        <v>30</v>
      </c>
      <c r="AR76" s="3">
        <v>35</v>
      </c>
      <c r="AS76" s="1">
        <f t="shared" si="25"/>
        <v>14</v>
      </c>
      <c r="AT76" s="7">
        <f t="shared" si="26"/>
        <v>1</v>
      </c>
      <c r="AU76" s="3">
        <v>22</v>
      </c>
      <c r="AV76" s="4">
        <v>4.8311999999999999</v>
      </c>
      <c r="AW76" s="3">
        <v>1.98</v>
      </c>
      <c r="AX76" s="19">
        <f t="shared" si="27"/>
        <v>0.33219512195121959</v>
      </c>
      <c r="AY76" s="7">
        <f t="shared" si="28"/>
        <v>2.6908428547772809</v>
      </c>
      <c r="AZ76" s="7">
        <f t="shared" si="29"/>
        <v>525.25252525252529</v>
      </c>
      <c r="BA76" s="7">
        <f t="shared" si="30"/>
        <v>2491.5824915824919</v>
      </c>
      <c r="BB76" s="7">
        <f t="shared" si="31"/>
        <v>75.487499999999997</v>
      </c>
      <c r="BC76" s="7">
        <f t="shared" si="32"/>
        <v>30.9375</v>
      </c>
      <c r="BD76" s="7">
        <f t="shared" si="33"/>
        <v>22.580250000000003</v>
      </c>
      <c r="BE76" s="7">
        <f t="shared" si="34"/>
        <v>8.8357499999999991</v>
      </c>
      <c r="BF76" s="19"/>
      <c r="BG76" s="19">
        <f t="shared" si="35"/>
        <v>0.46365292266931613</v>
      </c>
      <c r="BH76" s="19">
        <f t="shared" si="36"/>
        <v>0.58287795992714031</v>
      </c>
      <c r="BI76" s="19">
        <f t="shared" si="37"/>
        <v>5.3919642857142858</v>
      </c>
      <c r="BJ76" s="19">
        <f t="shared" si="38"/>
        <v>0.63636363636363635</v>
      </c>
      <c r="BK76" s="19"/>
      <c r="BL76" s="5">
        <v>0</v>
      </c>
      <c r="BM76" s="5"/>
      <c r="BN76" s="5"/>
      <c r="BO76" s="5"/>
      <c r="BP76" s="5"/>
      <c r="BQ76" s="3">
        <v>1</v>
      </c>
      <c r="BR76" s="3">
        <v>0</v>
      </c>
      <c r="BS76" s="3">
        <v>67.5</v>
      </c>
      <c r="BT76" s="3">
        <v>4.4000000000000004</v>
      </c>
      <c r="BU76" s="3">
        <v>2.6</v>
      </c>
      <c r="BV76" s="3">
        <v>1.2</v>
      </c>
      <c r="BW76" s="3">
        <v>5.6</v>
      </c>
      <c r="BY76" s="3">
        <v>1</v>
      </c>
      <c r="BZ76" s="3">
        <v>0</v>
      </c>
      <c r="CA76" s="3">
        <v>134</v>
      </c>
      <c r="CB76" s="3">
        <v>85</v>
      </c>
      <c r="CC76" s="4">
        <v>1.6</v>
      </c>
      <c r="CD76" s="28">
        <v>42</v>
      </c>
      <c r="CE76" s="8"/>
      <c r="CF76" s="8"/>
      <c r="CG76" s="3">
        <v>1041</v>
      </c>
      <c r="CH76" s="3">
        <v>1</v>
      </c>
      <c r="CI76" s="3">
        <v>2</v>
      </c>
      <c r="CJ76" s="12">
        <v>1748.9795918367345</v>
      </c>
      <c r="CK76" s="19">
        <f t="shared" si="39"/>
        <v>7.466787806475244</v>
      </c>
      <c r="CL76" s="5">
        <v>1179.6479512122871</v>
      </c>
      <c r="CM76" s="19">
        <f t="shared" si="40"/>
        <v>7.0729713265152947</v>
      </c>
      <c r="CO76" s="36">
        <v>40563</v>
      </c>
      <c r="CP76" s="36"/>
      <c r="CQ76" s="36"/>
      <c r="CR76" s="36"/>
      <c r="CS76" s="20"/>
      <c r="CT76" s="36">
        <v>44274</v>
      </c>
      <c r="CU76" s="40">
        <v>40609</v>
      </c>
      <c r="CV76" s="1">
        <f t="shared" si="41"/>
        <v>46</v>
      </c>
      <c r="CW76" s="3">
        <v>1</v>
      </c>
      <c r="CX76" s="40">
        <v>40609</v>
      </c>
      <c r="CY76" s="3">
        <f>(CX76-CO76)</f>
        <v>46</v>
      </c>
      <c r="CZ76" s="3">
        <v>1</v>
      </c>
      <c r="DA76" s="3">
        <v>46</v>
      </c>
      <c r="DB76" s="1">
        <v>1</v>
      </c>
      <c r="DC76" s="3"/>
    </row>
    <row r="77" spans="1:116" s="10" customFormat="1" x14ac:dyDescent="0.25">
      <c r="A77" s="2">
        <v>2028</v>
      </c>
      <c r="B77" s="3">
        <v>69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2</v>
      </c>
      <c r="K77" s="3">
        <v>1</v>
      </c>
      <c r="L77" s="3">
        <v>0</v>
      </c>
      <c r="M77" s="3"/>
      <c r="N77" s="3">
        <v>1</v>
      </c>
      <c r="O77" s="3">
        <v>0</v>
      </c>
      <c r="P77" s="3">
        <v>0</v>
      </c>
      <c r="Q77" s="3"/>
      <c r="R77" s="3">
        <v>1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16">
        <v>1</v>
      </c>
      <c r="Z77" s="3">
        <v>1</v>
      </c>
      <c r="AA77" s="3">
        <v>1</v>
      </c>
      <c r="AB77" s="3">
        <v>1</v>
      </c>
      <c r="AC77" s="3">
        <v>1</v>
      </c>
      <c r="AD77" s="3">
        <v>0</v>
      </c>
      <c r="AE77" s="3">
        <v>1</v>
      </c>
      <c r="AF77" s="3">
        <v>0</v>
      </c>
      <c r="AG77" s="3">
        <v>2</v>
      </c>
      <c r="AH77" s="3">
        <v>26</v>
      </c>
      <c r="AI77" s="4">
        <v>1.86</v>
      </c>
      <c r="AJ77" s="3">
        <v>96</v>
      </c>
      <c r="AK77" s="3">
        <v>59</v>
      </c>
      <c r="AL77" s="5">
        <f t="shared" si="24"/>
        <v>71.333333333333329</v>
      </c>
      <c r="AM77" s="3">
        <v>55</v>
      </c>
      <c r="AN77" s="3">
        <v>1</v>
      </c>
      <c r="AO77" s="3">
        <v>10</v>
      </c>
      <c r="AP77" s="3">
        <v>65</v>
      </c>
      <c r="AQ77" s="3">
        <v>24</v>
      </c>
      <c r="AR77" s="3">
        <v>37</v>
      </c>
      <c r="AS77" s="1">
        <f t="shared" si="25"/>
        <v>41</v>
      </c>
      <c r="AT77" s="7">
        <f t="shared" si="26"/>
        <v>4.0999999999999996</v>
      </c>
      <c r="AU77" s="3">
        <v>27</v>
      </c>
      <c r="AV77" s="4">
        <v>3.5339999999999998</v>
      </c>
      <c r="AW77" s="3">
        <v>1.9</v>
      </c>
      <c r="AX77" s="19">
        <f t="shared" si="27"/>
        <v>0.30051736881005175</v>
      </c>
      <c r="AY77" s="7">
        <f t="shared" si="28"/>
        <v>2.8296547821165818</v>
      </c>
      <c r="AZ77" s="7">
        <f t="shared" si="29"/>
        <v>421.0526315789474</v>
      </c>
      <c r="BA77" s="7">
        <f t="shared" si="30"/>
        <v>2582.4561403508769</v>
      </c>
      <c r="BB77" s="7">
        <f t="shared" si="31"/>
        <v>64.25454545454545</v>
      </c>
      <c r="BC77" s="7">
        <f t="shared" si="32"/>
        <v>34.545454545454547</v>
      </c>
      <c r="BD77" s="7">
        <f t="shared" si="33"/>
        <v>20.828606060606059</v>
      </c>
      <c r="BE77" s="7">
        <f t="shared" si="34"/>
        <v>12.685090909090908</v>
      </c>
      <c r="BF77" s="19"/>
      <c r="BG77" s="19">
        <f t="shared" si="35"/>
        <v>0.57583474816072444</v>
      </c>
      <c r="BH77" s="19">
        <f t="shared" si="36"/>
        <v>1.0116015846066782</v>
      </c>
      <c r="BI77" s="19">
        <f t="shared" si="37"/>
        <v>1.5671840354767184</v>
      </c>
      <c r="BJ77" s="19">
        <f t="shared" si="38"/>
        <v>0.37037037037037035</v>
      </c>
      <c r="BK77" s="19"/>
      <c r="BL77" s="5">
        <v>0</v>
      </c>
      <c r="BM77" s="5"/>
      <c r="BN77" s="5"/>
      <c r="BO77" s="5"/>
      <c r="BP77" s="5"/>
      <c r="BQ77" s="3">
        <v>1</v>
      </c>
      <c r="BR77" s="9">
        <v>0</v>
      </c>
      <c r="BS77" s="3">
        <v>35</v>
      </c>
      <c r="BT77" s="3">
        <v>5.8</v>
      </c>
      <c r="BU77" s="3">
        <v>4.8</v>
      </c>
      <c r="BV77" s="3">
        <v>1.1000000000000001</v>
      </c>
      <c r="BW77" s="3">
        <v>4.5999999999999996</v>
      </c>
      <c r="BY77" s="3">
        <v>1</v>
      </c>
      <c r="BZ77" s="3">
        <v>1</v>
      </c>
      <c r="CA77" s="3">
        <v>143</v>
      </c>
      <c r="CB77" s="3">
        <v>15</v>
      </c>
      <c r="CC77" s="4">
        <v>1.3</v>
      </c>
      <c r="CD77" s="28">
        <v>69</v>
      </c>
      <c r="CE77" s="8"/>
      <c r="CF77" s="8"/>
      <c r="CG77" s="3">
        <v>6396</v>
      </c>
      <c r="CH77" s="3">
        <v>1</v>
      </c>
      <c r="CI77" s="3">
        <v>3</v>
      </c>
      <c r="CJ77" s="12">
        <v>1752.4691358024691</v>
      </c>
      <c r="CK77" s="19">
        <f t="shared" si="39"/>
        <v>7.468781007228678</v>
      </c>
      <c r="CL77" s="5">
        <v>1922.5382525973459</v>
      </c>
      <c r="CM77" s="19">
        <f t="shared" si="40"/>
        <v>7.561401598501666</v>
      </c>
      <c r="CO77" s="41">
        <v>40371</v>
      </c>
      <c r="CP77" s="41"/>
      <c r="CQ77" s="41"/>
      <c r="CR77" s="41"/>
      <c r="CS77" s="20"/>
      <c r="CT77" s="36">
        <v>44272</v>
      </c>
      <c r="CU77" s="36">
        <v>44270</v>
      </c>
      <c r="CV77" s="1">
        <f t="shared" si="41"/>
        <v>3899</v>
      </c>
      <c r="CW77" s="3">
        <v>0</v>
      </c>
      <c r="CX77" s="3"/>
      <c r="CY77" s="3"/>
      <c r="CZ77" s="3">
        <v>0</v>
      </c>
      <c r="DA77" s="3">
        <v>3899</v>
      </c>
      <c r="DB77" s="1">
        <v>1</v>
      </c>
      <c r="DC77" s="3"/>
    </row>
    <row r="78" spans="1:116" s="10" customFormat="1" x14ac:dyDescent="0.25">
      <c r="A78" s="2">
        <v>2042</v>
      </c>
      <c r="B78" s="3">
        <v>76</v>
      </c>
      <c r="C78" s="3">
        <v>0</v>
      </c>
      <c r="D78" s="3">
        <v>0</v>
      </c>
      <c r="E78" s="3">
        <v>1</v>
      </c>
      <c r="F78" s="3">
        <v>1</v>
      </c>
      <c r="G78" s="3">
        <v>0</v>
      </c>
      <c r="H78" s="1">
        <v>1</v>
      </c>
      <c r="I78" s="3">
        <v>0</v>
      </c>
      <c r="J78" s="3">
        <v>2</v>
      </c>
      <c r="K78" s="3">
        <v>0</v>
      </c>
      <c r="L78" s="3">
        <v>0</v>
      </c>
      <c r="M78" s="3"/>
      <c r="N78" s="3">
        <v>1</v>
      </c>
      <c r="O78" s="3">
        <v>1</v>
      </c>
      <c r="P78" s="3">
        <v>1</v>
      </c>
      <c r="Q78" s="3">
        <v>1</v>
      </c>
      <c r="R78" s="3">
        <v>1</v>
      </c>
      <c r="S78" s="3">
        <v>1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1</v>
      </c>
      <c r="AA78" s="3">
        <v>1</v>
      </c>
      <c r="AB78" s="3">
        <v>1</v>
      </c>
      <c r="AC78" s="3">
        <v>1</v>
      </c>
      <c r="AD78" s="3">
        <v>0</v>
      </c>
      <c r="AE78" s="3">
        <v>1</v>
      </c>
      <c r="AF78" s="3">
        <v>0</v>
      </c>
      <c r="AG78" s="3">
        <v>1</v>
      </c>
      <c r="AH78" s="3">
        <v>24.5</v>
      </c>
      <c r="AI78" s="4">
        <v>1.95</v>
      </c>
      <c r="AJ78" s="3">
        <v>90</v>
      </c>
      <c r="AK78" s="3">
        <v>64</v>
      </c>
      <c r="AL78" s="5">
        <f t="shared" si="24"/>
        <v>72.666666666666671</v>
      </c>
      <c r="AM78" s="3">
        <v>69</v>
      </c>
      <c r="AN78" s="3">
        <v>2</v>
      </c>
      <c r="AO78" s="3">
        <v>22</v>
      </c>
      <c r="AP78" s="3">
        <v>37</v>
      </c>
      <c r="AQ78" s="3">
        <v>24</v>
      </c>
      <c r="AR78" s="3">
        <v>28</v>
      </c>
      <c r="AS78" s="1">
        <f t="shared" si="25"/>
        <v>13</v>
      </c>
      <c r="AT78" s="7">
        <f t="shared" si="26"/>
        <v>0.59090909090909094</v>
      </c>
      <c r="AU78" s="3">
        <v>21</v>
      </c>
      <c r="AV78" s="4">
        <v>4.3094999999999999</v>
      </c>
      <c r="AW78" s="3">
        <v>2.21</v>
      </c>
      <c r="AX78" s="19">
        <f t="shared" si="27"/>
        <v>0.35608277900960827</v>
      </c>
      <c r="AY78" s="7">
        <f t="shared" si="28"/>
        <v>1.6243183663998144</v>
      </c>
      <c r="AZ78" s="7">
        <f t="shared" si="29"/>
        <v>253.39366515837105</v>
      </c>
      <c r="BA78" s="7">
        <f t="shared" si="30"/>
        <v>1834.087481146305</v>
      </c>
      <c r="BB78" s="7">
        <f t="shared" si="31"/>
        <v>62.45652173913043</v>
      </c>
      <c r="BC78" s="7">
        <f t="shared" si="32"/>
        <v>32.028985507246375</v>
      </c>
      <c r="BD78" s="7">
        <f t="shared" si="33"/>
        <v>22.505700483091786</v>
      </c>
      <c r="BE78" s="7">
        <f t="shared" si="34"/>
        <v>2.613565217391304</v>
      </c>
      <c r="BF78" s="19"/>
      <c r="BG78" s="19">
        <f t="shared" si="35"/>
        <v>0.44831186912634879</v>
      </c>
      <c r="BH78" s="19">
        <f t="shared" si="36"/>
        <v>0.59241211277410377</v>
      </c>
      <c r="BI78" s="19">
        <f t="shared" si="37"/>
        <v>4.8043478260869561</v>
      </c>
      <c r="BJ78" s="19">
        <f t="shared" si="38"/>
        <v>1.0476190476190477</v>
      </c>
      <c r="BK78" s="19"/>
      <c r="BL78" s="5">
        <v>0</v>
      </c>
      <c r="BM78" s="5"/>
      <c r="BN78" s="5"/>
      <c r="BO78" s="5"/>
      <c r="BP78" s="5"/>
      <c r="BQ78" s="3">
        <v>1</v>
      </c>
      <c r="BR78" s="3">
        <v>0</v>
      </c>
      <c r="BS78" s="3">
        <v>22.5</v>
      </c>
      <c r="BT78" s="3">
        <v>5.2</v>
      </c>
      <c r="BU78" s="3">
        <v>4.7</v>
      </c>
      <c r="BV78" s="3">
        <v>0.99</v>
      </c>
      <c r="BW78" s="3">
        <v>4.8</v>
      </c>
      <c r="BY78" s="3">
        <v>1</v>
      </c>
      <c r="BZ78" s="3">
        <v>0</v>
      </c>
      <c r="CA78" s="3">
        <v>139</v>
      </c>
      <c r="CB78" s="3">
        <v>90</v>
      </c>
      <c r="CC78" s="4">
        <v>3</v>
      </c>
      <c r="CD78" s="28">
        <v>20</v>
      </c>
      <c r="CE78" s="8"/>
      <c r="CF78" s="8"/>
      <c r="CG78" s="3">
        <v>6106</v>
      </c>
      <c r="CH78" s="3">
        <v>1</v>
      </c>
      <c r="CI78" s="3">
        <v>3</v>
      </c>
      <c r="CJ78" s="12">
        <v>1805.0847457627117</v>
      </c>
      <c r="CK78" s="19">
        <f t="shared" si="39"/>
        <v>7.4983628202258972</v>
      </c>
      <c r="CL78" s="5">
        <v>1099.2744118101134</v>
      </c>
      <c r="CM78" s="19">
        <f t="shared" si="40"/>
        <v>7.0024056155105923</v>
      </c>
      <c r="CO78" s="41">
        <v>40438</v>
      </c>
      <c r="CP78" s="41"/>
      <c r="CQ78" s="41"/>
      <c r="CR78" s="41"/>
      <c r="CS78" s="20"/>
      <c r="CT78" s="36">
        <v>44272</v>
      </c>
      <c r="CU78" s="36">
        <v>42514</v>
      </c>
      <c r="CV78" s="1">
        <f t="shared" si="41"/>
        <v>2076</v>
      </c>
      <c r="CW78" s="3">
        <v>1</v>
      </c>
      <c r="CX78" s="40">
        <v>42514</v>
      </c>
      <c r="CY78" s="20">
        <f>(CX78-CO78)</f>
        <v>2076</v>
      </c>
      <c r="CZ78" s="20">
        <v>1</v>
      </c>
      <c r="DA78" s="20">
        <v>2076</v>
      </c>
      <c r="DB78" s="1">
        <v>1</v>
      </c>
      <c r="DC78" s="3"/>
    </row>
    <row r="79" spans="1:116" s="10" customFormat="1" x14ac:dyDescent="0.25">
      <c r="A79" s="2">
        <v>2012</v>
      </c>
      <c r="B79" s="3">
        <v>62</v>
      </c>
      <c r="C79" s="3">
        <v>0</v>
      </c>
      <c r="D79" s="3">
        <v>1</v>
      </c>
      <c r="E79" s="3">
        <v>1</v>
      </c>
      <c r="F79" s="3">
        <v>2</v>
      </c>
      <c r="G79" s="3">
        <v>1</v>
      </c>
      <c r="H79" s="1">
        <v>0</v>
      </c>
      <c r="I79" s="3">
        <v>1</v>
      </c>
      <c r="J79" s="3">
        <v>3</v>
      </c>
      <c r="K79" s="3">
        <v>1</v>
      </c>
      <c r="L79" s="3">
        <v>0</v>
      </c>
      <c r="M79" s="3"/>
      <c r="N79" s="3">
        <v>1</v>
      </c>
      <c r="O79" s="3">
        <v>1</v>
      </c>
      <c r="P79" s="3">
        <v>0</v>
      </c>
      <c r="Q79" s="3"/>
      <c r="R79" s="3">
        <v>1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1</v>
      </c>
      <c r="AB79" s="3">
        <v>0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25.5</v>
      </c>
      <c r="AI79" s="4">
        <v>1.64</v>
      </c>
      <c r="AJ79" s="3">
        <v>182</v>
      </c>
      <c r="AK79" s="3">
        <v>80</v>
      </c>
      <c r="AL79" s="5">
        <f t="shared" si="24"/>
        <v>114</v>
      </c>
      <c r="AM79" s="3">
        <v>71</v>
      </c>
      <c r="AN79" s="3">
        <v>1</v>
      </c>
      <c r="AO79" s="3">
        <v>8</v>
      </c>
      <c r="AP79" s="3">
        <v>36</v>
      </c>
      <c r="AQ79" s="3">
        <v>19</v>
      </c>
      <c r="AR79" s="3">
        <v>27</v>
      </c>
      <c r="AS79" s="3">
        <f t="shared" si="25"/>
        <v>17</v>
      </c>
      <c r="AT79" s="7">
        <f t="shared" si="26"/>
        <v>2.125</v>
      </c>
      <c r="AU79" s="3">
        <v>19</v>
      </c>
      <c r="AV79" s="4">
        <v>3.8375999999999997</v>
      </c>
      <c r="AW79" s="3">
        <v>2.34</v>
      </c>
      <c r="AX79" s="19">
        <f t="shared" si="27"/>
        <v>0.59148558758314851</v>
      </c>
      <c r="AY79" s="7">
        <f t="shared" si="28"/>
        <v>2.0846362309776945</v>
      </c>
      <c r="AZ79" s="7">
        <f t="shared" si="29"/>
        <v>273.5042735042735</v>
      </c>
      <c r="BA79" s="7">
        <f t="shared" si="30"/>
        <v>3623.931623931624</v>
      </c>
      <c r="BB79" s="7">
        <f t="shared" si="31"/>
        <v>54.050704225352113</v>
      </c>
      <c r="BC79" s="7">
        <f t="shared" si="32"/>
        <v>32.95774647887324</v>
      </c>
      <c r="BD79" s="7">
        <f t="shared" si="33"/>
        <v>42.581408450704224</v>
      </c>
      <c r="BE79" s="7">
        <f t="shared" si="34"/>
        <v>8.5162816901408451</v>
      </c>
      <c r="BF79" s="19">
        <v>4.68</v>
      </c>
      <c r="BG79" s="19">
        <f t="shared" si="35"/>
        <v>0.49953095684803001</v>
      </c>
      <c r="BH79" s="19">
        <f t="shared" si="36"/>
        <v>0.66604127579737338</v>
      </c>
      <c r="BI79" s="19">
        <f t="shared" si="37"/>
        <v>3.179453189726595</v>
      </c>
      <c r="BJ79" s="19">
        <f t="shared" si="38"/>
        <v>0.42105263157894735</v>
      </c>
      <c r="BK79" s="19"/>
      <c r="BL79" s="5">
        <v>1</v>
      </c>
      <c r="BM79" s="5">
        <v>20</v>
      </c>
      <c r="BN79" s="5">
        <v>75</v>
      </c>
      <c r="BO79" s="5">
        <v>1</v>
      </c>
      <c r="BP79" s="5">
        <v>0</v>
      </c>
      <c r="BQ79" s="3">
        <v>1</v>
      </c>
      <c r="BR79" s="3">
        <v>1</v>
      </c>
      <c r="BS79" s="3">
        <v>75</v>
      </c>
      <c r="BT79" s="3"/>
      <c r="BU79" s="3"/>
      <c r="BV79" s="3"/>
      <c r="BW79" s="3"/>
      <c r="BY79" s="3"/>
      <c r="BZ79" s="3"/>
      <c r="CA79" s="3">
        <v>136</v>
      </c>
      <c r="CB79" s="3">
        <v>15</v>
      </c>
      <c r="CC79" s="4">
        <v>0.9</v>
      </c>
      <c r="CD79" s="28">
        <v>65</v>
      </c>
      <c r="CE79" s="8"/>
      <c r="CF79" s="8"/>
      <c r="CG79" s="3">
        <v>1497</v>
      </c>
      <c r="CH79" s="3">
        <v>1</v>
      </c>
      <c r="CI79" s="3">
        <v>2</v>
      </c>
      <c r="CJ79" s="12">
        <v>1902.5974025974026</v>
      </c>
      <c r="CK79" s="19">
        <f t="shared" si="39"/>
        <v>7.550975285585575</v>
      </c>
      <c r="CL79" s="5">
        <v>7138.0228918452531</v>
      </c>
      <c r="CM79" s="19">
        <f t="shared" si="40"/>
        <v>8.8731911110840844</v>
      </c>
      <c r="CO79" s="41">
        <v>40261</v>
      </c>
      <c r="CP79" s="41"/>
      <c r="CQ79" s="41"/>
      <c r="CR79" s="41"/>
      <c r="CS79" s="20"/>
      <c r="CT79" s="36">
        <v>44272</v>
      </c>
      <c r="CU79" s="36">
        <v>44260</v>
      </c>
      <c r="CV79" s="1">
        <f t="shared" si="41"/>
        <v>3999</v>
      </c>
      <c r="CW79" s="3">
        <v>0</v>
      </c>
      <c r="CX79" s="3"/>
      <c r="CY79" s="3"/>
      <c r="CZ79" s="3">
        <v>0</v>
      </c>
      <c r="DA79" s="3">
        <v>3999</v>
      </c>
      <c r="DB79" s="1">
        <v>1</v>
      </c>
      <c r="DC79" s="3"/>
    </row>
    <row r="80" spans="1:116" s="10" customFormat="1" x14ac:dyDescent="0.25">
      <c r="A80" s="25">
        <v>1013</v>
      </c>
      <c r="B80" s="1">
        <v>65</v>
      </c>
      <c r="C80" s="1">
        <v>1</v>
      </c>
      <c r="D80" s="1">
        <v>1</v>
      </c>
      <c r="E80" s="1">
        <v>1</v>
      </c>
      <c r="F80" s="1">
        <v>2</v>
      </c>
      <c r="G80" s="1">
        <v>1</v>
      </c>
      <c r="H80" s="1">
        <v>0</v>
      </c>
      <c r="I80" s="1">
        <v>1</v>
      </c>
      <c r="J80" s="1">
        <v>4</v>
      </c>
      <c r="K80" s="1">
        <v>1</v>
      </c>
      <c r="L80" s="1">
        <v>1</v>
      </c>
      <c r="M80" s="1">
        <v>1</v>
      </c>
      <c r="N80" s="1">
        <v>0</v>
      </c>
      <c r="O80" s="1">
        <v>0</v>
      </c>
      <c r="P80" s="1">
        <v>0</v>
      </c>
      <c r="Q80" s="1"/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43.8</v>
      </c>
      <c r="AI80" s="1">
        <v>2.06</v>
      </c>
      <c r="AJ80" s="1">
        <v>139</v>
      </c>
      <c r="AK80" s="1">
        <v>103</v>
      </c>
      <c r="AL80" s="5">
        <f t="shared" si="24"/>
        <v>115</v>
      </c>
      <c r="AM80" s="1">
        <v>84</v>
      </c>
      <c r="AN80" s="1">
        <v>1</v>
      </c>
      <c r="AO80" s="1">
        <v>9</v>
      </c>
      <c r="AP80" s="1">
        <v>59</v>
      </c>
      <c r="AQ80" s="1">
        <v>25</v>
      </c>
      <c r="AR80" s="1">
        <v>39</v>
      </c>
      <c r="AS80" s="1">
        <f t="shared" si="25"/>
        <v>34</v>
      </c>
      <c r="AT80" s="7">
        <f t="shared" si="26"/>
        <v>3.7777777777777777</v>
      </c>
      <c r="AU80" s="1">
        <v>17</v>
      </c>
      <c r="AV80" s="19">
        <v>5.9</v>
      </c>
      <c r="AW80" s="1">
        <v>2.87</v>
      </c>
      <c r="AX80" s="19">
        <f t="shared" si="27"/>
        <v>0.73181818181818181</v>
      </c>
      <c r="AY80" s="7">
        <f t="shared" si="28"/>
        <v>3.7288135593220337</v>
      </c>
      <c r="AZ80" s="7">
        <f t="shared" si="29"/>
        <v>613.24041811846689</v>
      </c>
      <c r="BA80" s="7">
        <f t="shared" si="30"/>
        <v>2954.7038327526129</v>
      </c>
      <c r="BB80" s="7">
        <f t="shared" si="31"/>
        <v>70.238095238095241</v>
      </c>
      <c r="BC80" s="7">
        <f t="shared" si="32"/>
        <v>34.166666666666664</v>
      </c>
      <c r="BD80" s="7">
        <f t="shared" si="33"/>
        <v>45.537333333333329</v>
      </c>
      <c r="BE80" s="7">
        <f t="shared" si="34"/>
        <v>13.94</v>
      </c>
      <c r="BF80" s="19"/>
      <c r="BG80" s="19">
        <f t="shared" si="35"/>
        <v>0.55525423728813561</v>
      </c>
      <c r="BH80" s="19">
        <f t="shared" si="36"/>
        <v>0.84</v>
      </c>
      <c r="BI80" s="19">
        <f t="shared" si="37"/>
        <v>2.0658263305322131</v>
      </c>
      <c r="BJ80" s="19">
        <f t="shared" si="38"/>
        <v>0.52941176470588236</v>
      </c>
      <c r="BK80" s="19"/>
      <c r="BL80" s="20">
        <v>0</v>
      </c>
      <c r="BM80" s="1"/>
      <c r="BN80" s="20"/>
      <c r="BO80" s="1"/>
      <c r="BP80" s="1">
        <v>0</v>
      </c>
      <c r="BQ80" s="1">
        <v>1</v>
      </c>
      <c r="BR80" s="1">
        <v>0</v>
      </c>
      <c r="BS80" s="1">
        <v>72</v>
      </c>
      <c r="BT80" s="1">
        <v>3.8</v>
      </c>
      <c r="BU80" s="1">
        <v>2</v>
      </c>
      <c r="BV80" s="1">
        <v>0.47</v>
      </c>
      <c r="BW80" s="1">
        <v>3.8</v>
      </c>
      <c r="BX80" s="1">
        <v>47.7</v>
      </c>
      <c r="BY80" s="1">
        <v>1</v>
      </c>
      <c r="BZ80" s="1">
        <v>1</v>
      </c>
      <c r="CA80" s="25">
        <v>140</v>
      </c>
      <c r="CB80" s="25">
        <v>25</v>
      </c>
      <c r="CC80" s="44">
        <v>1.1100000000000001</v>
      </c>
      <c r="CD80" s="27">
        <v>60</v>
      </c>
      <c r="CE80" s="1">
        <v>67</v>
      </c>
      <c r="CF80" s="1">
        <v>0</v>
      </c>
      <c r="CG80" s="1"/>
      <c r="CH80" s="1"/>
      <c r="CI80" s="1">
        <v>1</v>
      </c>
      <c r="CJ80" s="20">
        <v>2038.4509190000001</v>
      </c>
      <c r="CK80" s="19">
        <f t="shared" si="39"/>
        <v>7.6199454449520374</v>
      </c>
      <c r="CL80" s="20">
        <v>1513.5492879999999</v>
      </c>
      <c r="CM80" s="19">
        <f t="shared" si="40"/>
        <v>7.3222126935080052</v>
      </c>
      <c r="CN80" s="22"/>
      <c r="CO80" s="36">
        <v>43209</v>
      </c>
      <c r="CP80" s="36"/>
      <c r="CQ80" s="36"/>
      <c r="CR80" s="36"/>
      <c r="CS80" s="20"/>
      <c r="CT80" s="36">
        <v>44217</v>
      </c>
      <c r="CU80" s="36">
        <v>43231</v>
      </c>
      <c r="CV80" s="1">
        <f t="shared" si="41"/>
        <v>22</v>
      </c>
      <c r="CW80" s="1">
        <v>1</v>
      </c>
      <c r="CX80" s="36">
        <v>43231</v>
      </c>
      <c r="CY80" s="20">
        <f>(CX80-CO80)</f>
        <v>22</v>
      </c>
      <c r="CZ80" s="20">
        <v>1</v>
      </c>
      <c r="DA80" s="20">
        <v>22</v>
      </c>
      <c r="DB80" s="1">
        <v>1</v>
      </c>
      <c r="DC80" t="s">
        <v>129</v>
      </c>
      <c r="DD80"/>
      <c r="DE80"/>
      <c r="DF80"/>
      <c r="DG80"/>
      <c r="DH80"/>
      <c r="DI80"/>
      <c r="DJ80"/>
      <c r="DK80"/>
      <c r="DL80"/>
    </row>
    <row r="81" spans="1:116" s="10" customFormat="1" x14ac:dyDescent="0.25">
      <c r="A81" s="25">
        <v>1046</v>
      </c>
      <c r="B81" s="1">
        <v>73</v>
      </c>
      <c r="C81" s="1">
        <v>0</v>
      </c>
      <c r="D81" s="1">
        <v>0</v>
      </c>
      <c r="E81" s="1">
        <v>1</v>
      </c>
      <c r="F81" s="1">
        <v>1</v>
      </c>
      <c r="G81" s="1">
        <v>0</v>
      </c>
      <c r="H81" s="1">
        <v>1</v>
      </c>
      <c r="I81" s="1">
        <v>0</v>
      </c>
      <c r="J81" s="1">
        <v>4</v>
      </c>
      <c r="K81" s="1">
        <v>1</v>
      </c>
      <c r="L81" s="1">
        <v>1</v>
      </c>
      <c r="M81" s="1">
        <v>1</v>
      </c>
      <c r="N81" s="1">
        <v>1</v>
      </c>
      <c r="O81" s="1">
        <v>0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0</v>
      </c>
      <c r="AE81" s="1">
        <v>1</v>
      </c>
      <c r="AF81" s="1">
        <v>0</v>
      </c>
      <c r="AG81" s="1">
        <v>0</v>
      </c>
      <c r="AH81" s="1">
        <v>26.8</v>
      </c>
      <c r="AI81" s="1">
        <v>1.71</v>
      </c>
      <c r="AJ81" s="1">
        <v>106</v>
      </c>
      <c r="AK81" s="1">
        <v>56</v>
      </c>
      <c r="AL81" s="5">
        <f t="shared" si="24"/>
        <v>72.666666666666671</v>
      </c>
      <c r="AM81" s="1">
        <v>82</v>
      </c>
      <c r="AN81" s="1">
        <v>1</v>
      </c>
      <c r="AO81" s="1">
        <v>3</v>
      </c>
      <c r="AP81" s="1">
        <v>48</v>
      </c>
      <c r="AQ81" s="1">
        <v>21</v>
      </c>
      <c r="AR81" s="1">
        <v>31</v>
      </c>
      <c r="AS81" s="1">
        <f t="shared" si="25"/>
        <v>27</v>
      </c>
      <c r="AT81" s="7">
        <f t="shared" si="26"/>
        <v>9</v>
      </c>
      <c r="AU81" s="1">
        <v>20</v>
      </c>
      <c r="AV81" s="19">
        <v>3.2</v>
      </c>
      <c r="AW81" s="1">
        <v>1.87</v>
      </c>
      <c r="AX81" s="19">
        <f t="shared" si="27"/>
        <v>0.30130081300813011</v>
      </c>
      <c r="AY81" s="7">
        <f t="shared" si="28"/>
        <v>3.4375</v>
      </c>
      <c r="AZ81" s="7">
        <f t="shared" si="29"/>
        <v>470.58823529411762</v>
      </c>
      <c r="BA81" s="7">
        <f t="shared" si="30"/>
        <v>2980.3921568627452</v>
      </c>
      <c r="BB81" s="7">
        <f t="shared" si="31"/>
        <v>39.024390243902438</v>
      </c>
      <c r="BC81" s="7">
        <f t="shared" si="32"/>
        <v>22.804878048780488</v>
      </c>
      <c r="BD81" s="7">
        <f t="shared" si="33"/>
        <v>16.334373983739837</v>
      </c>
      <c r="BE81" s="7">
        <f t="shared" si="34"/>
        <v>8.6840975609756086</v>
      </c>
      <c r="BF81" s="19">
        <v>2.7162500000000001</v>
      </c>
      <c r="BG81" s="19">
        <f t="shared" si="35"/>
        <v>0.79437500000000005</v>
      </c>
      <c r="BH81" s="19">
        <f t="shared" si="36"/>
        <v>1.23</v>
      </c>
      <c r="BI81" s="19">
        <f t="shared" si="37"/>
        <v>1.4453477868112015</v>
      </c>
      <c r="BJ81" s="19">
        <f t="shared" si="38"/>
        <v>0.15</v>
      </c>
      <c r="BK81" s="19"/>
      <c r="BL81" s="20">
        <v>1</v>
      </c>
      <c r="BM81" s="1">
        <v>15</v>
      </c>
      <c r="BN81" s="20"/>
      <c r="BO81" s="1">
        <v>3</v>
      </c>
      <c r="BP81" s="1">
        <v>0</v>
      </c>
      <c r="BQ81" s="1">
        <v>1</v>
      </c>
      <c r="BR81" s="1">
        <v>0</v>
      </c>
      <c r="BS81" s="1">
        <v>24</v>
      </c>
      <c r="BT81" s="1">
        <v>5.0999999999999996</v>
      </c>
      <c r="BU81" s="1">
        <v>4.7</v>
      </c>
      <c r="BV81" s="1">
        <v>0.39</v>
      </c>
      <c r="BW81" s="1">
        <v>3.9</v>
      </c>
      <c r="BX81" s="1">
        <v>42</v>
      </c>
      <c r="BY81" s="1">
        <v>1</v>
      </c>
      <c r="BZ81" s="1">
        <v>1</v>
      </c>
      <c r="CA81" s="25">
        <v>132</v>
      </c>
      <c r="CB81" s="25">
        <v>34</v>
      </c>
      <c r="CC81" s="44">
        <v>1.29</v>
      </c>
      <c r="CD81" s="27">
        <v>54</v>
      </c>
      <c r="CE81" s="1">
        <v>4700</v>
      </c>
      <c r="CF81" s="1">
        <v>1</v>
      </c>
      <c r="CG81" s="1"/>
      <c r="CH81" s="1"/>
      <c r="CI81" s="1">
        <v>3</v>
      </c>
      <c r="CJ81" s="20">
        <v>2051.4208060000001</v>
      </c>
      <c r="CK81" s="19">
        <f t="shared" si="39"/>
        <v>7.6262879081636932</v>
      </c>
      <c r="CL81" s="20">
        <v>1849.4345290000001</v>
      </c>
      <c r="CM81" s="19">
        <f t="shared" si="40"/>
        <v>7.522635211348832</v>
      </c>
      <c r="CN81" s="22"/>
      <c r="CO81" s="36">
        <v>43318</v>
      </c>
      <c r="CP81" s="36"/>
      <c r="CQ81" s="36"/>
      <c r="CR81" s="36"/>
      <c r="CS81" s="20"/>
      <c r="CT81" s="36">
        <v>44217</v>
      </c>
      <c r="CU81" s="36">
        <v>43844</v>
      </c>
      <c r="CV81" s="1">
        <f t="shared" si="41"/>
        <v>526</v>
      </c>
      <c r="CW81" s="1">
        <v>1</v>
      </c>
      <c r="CX81" s="36">
        <v>43844</v>
      </c>
      <c r="CY81" s="20">
        <f>(CX81-CO81)</f>
        <v>526</v>
      </c>
      <c r="CZ81" s="20">
        <v>1</v>
      </c>
      <c r="DA81" s="20">
        <v>526</v>
      </c>
      <c r="DB81" s="1">
        <v>1</v>
      </c>
      <c r="DC81" t="s">
        <v>130</v>
      </c>
      <c r="DD81"/>
      <c r="DE81"/>
      <c r="DF81"/>
      <c r="DG81"/>
      <c r="DH81"/>
      <c r="DI81"/>
      <c r="DJ81"/>
      <c r="DK81"/>
      <c r="DL81"/>
    </row>
    <row r="82" spans="1:116" x14ac:dyDescent="0.25">
      <c r="A82" s="25">
        <v>1163</v>
      </c>
      <c r="B82" s="1">
        <v>78</v>
      </c>
      <c r="C82" s="1">
        <v>0</v>
      </c>
      <c r="D82" s="1">
        <v>0</v>
      </c>
      <c r="E82" s="1">
        <v>0</v>
      </c>
      <c r="F82" s="1">
        <v>2</v>
      </c>
      <c r="H82" s="1">
        <v>0</v>
      </c>
      <c r="J82" s="1">
        <v>4</v>
      </c>
      <c r="K82" s="1">
        <v>1</v>
      </c>
      <c r="L82" s="1">
        <v>1</v>
      </c>
      <c r="M82" s="1">
        <v>1</v>
      </c>
      <c r="N82" s="1">
        <v>0</v>
      </c>
      <c r="O82" s="1">
        <v>0</v>
      </c>
      <c r="P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34.1</v>
      </c>
      <c r="AI82" s="1">
        <v>2.19</v>
      </c>
      <c r="AJ82" s="1">
        <v>116</v>
      </c>
      <c r="AK82" s="1">
        <v>59</v>
      </c>
      <c r="AL82" s="5">
        <f t="shared" si="24"/>
        <v>78</v>
      </c>
      <c r="AM82" s="1">
        <v>90</v>
      </c>
      <c r="AN82" s="1">
        <v>1</v>
      </c>
      <c r="AO82" s="1">
        <v>2</v>
      </c>
      <c r="AP82" s="1">
        <v>41</v>
      </c>
      <c r="AQ82" s="1">
        <v>10</v>
      </c>
      <c r="AR82" s="1">
        <v>23</v>
      </c>
      <c r="AS82" s="1">
        <f t="shared" si="25"/>
        <v>31</v>
      </c>
      <c r="AT82" s="7">
        <f t="shared" si="26"/>
        <v>15.5</v>
      </c>
      <c r="AU82" s="1">
        <v>11</v>
      </c>
      <c r="AV82" s="19">
        <v>6.45</v>
      </c>
      <c r="AW82" s="1">
        <v>2.94</v>
      </c>
      <c r="AX82" s="19">
        <f t="shared" si="27"/>
        <v>0.50847006651884696</v>
      </c>
      <c r="AY82" s="7">
        <f t="shared" si="28"/>
        <v>1.8604651162790697</v>
      </c>
      <c r="AZ82" s="7">
        <f t="shared" si="29"/>
        <v>326.53061224489795</v>
      </c>
      <c r="BA82" s="7">
        <f t="shared" si="30"/>
        <v>2068.0272108843537</v>
      </c>
      <c r="BB82" s="7">
        <f t="shared" si="31"/>
        <v>71.666666666666671</v>
      </c>
      <c r="BC82" s="7">
        <f t="shared" si="32"/>
        <v>32.666666666666664</v>
      </c>
      <c r="BD82" s="7">
        <f t="shared" si="33"/>
        <v>29.765866666666664</v>
      </c>
      <c r="BE82" s="7">
        <f t="shared" si="34"/>
        <v>9.3295999999999992</v>
      </c>
      <c r="BF82" s="19">
        <v>1.7302325581395348</v>
      </c>
      <c r="BG82" s="19">
        <f t="shared" si="35"/>
        <v>0.32093023255813952</v>
      </c>
      <c r="BH82" s="19">
        <f t="shared" si="36"/>
        <v>0.5720930232558139</v>
      </c>
      <c r="BI82" s="19">
        <f t="shared" si="37"/>
        <v>2.3118279569892475</v>
      </c>
      <c r="BJ82" s="19">
        <f t="shared" si="38"/>
        <v>0.18181818181818182</v>
      </c>
      <c r="BK82" s="19"/>
      <c r="BL82" s="20">
        <v>1</v>
      </c>
      <c r="BM82" s="1">
        <v>12</v>
      </c>
      <c r="BO82" s="1">
        <v>1</v>
      </c>
      <c r="BP82" s="1">
        <v>0</v>
      </c>
      <c r="BQ82" s="1">
        <v>1</v>
      </c>
      <c r="BR82" s="1">
        <v>0</v>
      </c>
      <c r="BS82" s="1">
        <v>55</v>
      </c>
      <c r="BT82" s="1">
        <v>4.7</v>
      </c>
      <c r="BU82" s="1">
        <v>3.1</v>
      </c>
      <c r="BV82" s="1">
        <v>0.4</v>
      </c>
      <c r="BZ82" s="1">
        <v>1</v>
      </c>
      <c r="CA82" s="25">
        <v>139</v>
      </c>
      <c r="CB82" s="25">
        <v>24</v>
      </c>
      <c r="CC82" s="44">
        <v>1.27</v>
      </c>
      <c r="CD82" s="27">
        <v>54</v>
      </c>
      <c r="CJ82" s="20">
        <v>2073.4930890000001</v>
      </c>
      <c r="CK82" s="19">
        <f t="shared" si="39"/>
        <v>7.6369899466690656</v>
      </c>
      <c r="CL82" s="20">
        <v>3550.0654060000002</v>
      </c>
      <c r="CM82" s="19">
        <f t="shared" si="40"/>
        <v>8.1747213065250897</v>
      </c>
      <c r="CN82" s="22"/>
      <c r="CO82" s="36">
        <v>43678</v>
      </c>
      <c r="CP82" s="36"/>
      <c r="CQ82" s="36"/>
      <c r="CR82" s="36"/>
      <c r="CT82" s="36">
        <v>44274</v>
      </c>
      <c r="CU82" s="36">
        <v>44264</v>
      </c>
      <c r="CV82" s="1">
        <f t="shared" si="41"/>
        <v>586</v>
      </c>
      <c r="CW82" s="1">
        <v>0</v>
      </c>
      <c r="CZ82" s="1">
        <v>0</v>
      </c>
      <c r="DA82" s="1">
        <v>586</v>
      </c>
      <c r="DB82" s="1">
        <v>1</v>
      </c>
      <c r="DC82"/>
    </row>
    <row r="83" spans="1:116" s="10" customFormat="1" x14ac:dyDescent="0.25">
      <c r="A83" s="2">
        <v>2043</v>
      </c>
      <c r="B83" s="3">
        <v>62</v>
      </c>
      <c r="C83" s="3">
        <v>0</v>
      </c>
      <c r="D83" s="3">
        <v>1</v>
      </c>
      <c r="E83" s="3">
        <v>1</v>
      </c>
      <c r="F83" s="3">
        <v>1</v>
      </c>
      <c r="G83" s="3">
        <v>1</v>
      </c>
      <c r="H83" s="1">
        <v>0</v>
      </c>
      <c r="I83" s="3">
        <v>0</v>
      </c>
      <c r="J83" s="3">
        <v>4</v>
      </c>
      <c r="K83" s="3">
        <v>0</v>
      </c>
      <c r="L83" s="3">
        <v>0</v>
      </c>
      <c r="M83" s="3"/>
      <c r="N83" s="3">
        <v>0</v>
      </c>
      <c r="O83" s="3">
        <v>1</v>
      </c>
      <c r="P83" s="3">
        <v>1</v>
      </c>
      <c r="Q83" s="3"/>
      <c r="R83" s="3">
        <v>1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1</v>
      </c>
      <c r="AA83" s="3">
        <v>0</v>
      </c>
      <c r="AB83" s="3">
        <v>0</v>
      </c>
      <c r="AC83" s="3">
        <v>1</v>
      </c>
      <c r="AD83" s="3">
        <v>0</v>
      </c>
      <c r="AE83" s="3">
        <v>1</v>
      </c>
      <c r="AF83" s="3">
        <v>0</v>
      </c>
      <c r="AG83" s="3">
        <v>0</v>
      </c>
      <c r="AH83" s="3">
        <v>34</v>
      </c>
      <c r="AI83" s="4">
        <v>1.95</v>
      </c>
      <c r="AJ83" s="3">
        <v>96</v>
      </c>
      <c r="AK83" s="3">
        <v>72</v>
      </c>
      <c r="AL83" s="5">
        <f t="shared" si="24"/>
        <v>80</v>
      </c>
      <c r="AM83" s="3">
        <v>84</v>
      </c>
      <c r="AN83" s="3">
        <v>1</v>
      </c>
      <c r="AO83" s="3">
        <v>12</v>
      </c>
      <c r="AP83" s="3">
        <v>63</v>
      </c>
      <c r="AQ83" s="3">
        <v>26</v>
      </c>
      <c r="AR83" s="3">
        <v>46</v>
      </c>
      <c r="AS83" s="1">
        <f t="shared" si="25"/>
        <v>37</v>
      </c>
      <c r="AT83" s="7">
        <f t="shared" si="26"/>
        <v>3.0833333333333335</v>
      </c>
      <c r="AU83" s="3">
        <v>38</v>
      </c>
      <c r="AV83" s="4">
        <v>3.7049999999999996</v>
      </c>
      <c r="AW83" s="3">
        <v>1.9</v>
      </c>
      <c r="AX83" s="19">
        <f t="shared" si="27"/>
        <v>0.33702882483370289</v>
      </c>
      <c r="AY83" s="7">
        <f t="shared" si="28"/>
        <v>2.1592442645074228</v>
      </c>
      <c r="AZ83" s="7">
        <f t="shared" si="29"/>
        <v>336.84210526315792</v>
      </c>
      <c r="BA83" s="7">
        <f t="shared" si="30"/>
        <v>2863.1578947368421</v>
      </c>
      <c r="BB83" s="7">
        <f t="shared" si="31"/>
        <v>44.107142857142854</v>
      </c>
      <c r="BC83" s="7">
        <f t="shared" si="32"/>
        <v>22.61904761904762</v>
      </c>
      <c r="BD83" s="7">
        <f t="shared" si="33"/>
        <v>12.92</v>
      </c>
      <c r="BE83" s="7">
        <f t="shared" si="34"/>
        <v>10.459047619047618</v>
      </c>
      <c r="BF83" s="19"/>
      <c r="BG83" s="19">
        <f t="shared" si="35"/>
        <v>1.0429149797570851</v>
      </c>
      <c r="BH83" s="19">
        <f t="shared" si="36"/>
        <v>1.42834008097166</v>
      </c>
      <c r="BI83" s="19">
        <f t="shared" si="37"/>
        <v>1.192084942084942</v>
      </c>
      <c r="BJ83" s="19">
        <f t="shared" si="38"/>
        <v>0.31578947368421051</v>
      </c>
      <c r="BK83" s="19"/>
      <c r="BL83" s="5">
        <v>0</v>
      </c>
      <c r="BM83" s="5"/>
      <c r="BN83" s="5"/>
      <c r="BO83" s="5"/>
      <c r="BP83" s="5"/>
      <c r="BQ83" s="3">
        <v>1</v>
      </c>
      <c r="BR83" s="3">
        <v>0</v>
      </c>
      <c r="BS83" s="3">
        <v>27.5</v>
      </c>
      <c r="BT83" s="3">
        <v>7.1</v>
      </c>
      <c r="BU83" s="3">
        <v>6</v>
      </c>
      <c r="BV83" s="3">
        <v>0.87</v>
      </c>
      <c r="BW83" s="3">
        <v>4.8</v>
      </c>
      <c r="BY83" s="3">
        <v>1</v>
      </c>
      <c r="BZ83" s="3">
        <v>0</v>
      </c>
      <c r="CA83" s="3">
        <v>136</v>
      </c>
      <c r="CB83" s="3">
        <v>44</v>
      </c>
      <c r="CC83" s="4">
        <v>1.5</v>
      </c>
      <c r="CD83" s="28">
        <v>35</v>
      </c>
      <c r="CE83" s="8"/>
      <c r="CF83" s="8"/>
      <c r="CG83" s="3">
        <v>6067</v>
      </c>
      <c r="CH83" s="3">
        <v>1</v>
      </c>
      <c r="CI83" s="3">
        <v>3</v>
      </c>
      <c r="CJ83" s="12">
        <v>2101.5151515151515</v>
      </c>
      <c r="CK83" s="19">
        <f t="shared" si="39"/>
        <v>7.6504138642764978</v>
      </c>
      <c r="CL83" s="5">
        <v>1213.3708008492986</v>
      </c>
      <c r="CM83" s="19">
        <f t="shared" si="40"/>
        <v>7.1011575513067555</v>
      </c>
      <c r="CO83" s="41">
        <v>40441</v>
      </c>
      <c r="CP83" s="41"/>
      <c r="CQ83" s="41"/>
      <c r="CR83" s="41"/>
      <c r="CS83" s="20"/>
      <c r="CT83" s="36">
        <v>44272</v>
      </c>
      <c r="CU83" s="36">
        <v>41203</v>
      </c>
      <c r="CV83" s="1">
        <f t="shared" si="41"/>
        <v>762</v>
      </c>
      <c r="CW83" s="3">
        <v>1</v>
      </c>
      <c r="CX83" s="36">
        <v>41203</v>
      </c>
      <c r="CY83" s="20">
        <f>(CX83-CO83)</f>
        <v>762</v>
      </c>
      <c r="CZ83" s="20">
        <v>1</v>
      </c>
      <c r="DA83" s="20">
        <v>762</v>
      </c>
      <c r="DB83" s="1">
        <v>1</v>
      </c>
      <c r="DC83" s="3" t="s">
        <v>144</v>
      </c>
    </row>
    <row r="84" spans="1:116" s="10" customFormat="1" x14ac:dyDescent="0.25">
      <c r="A84" s="2">
        <v>2034</v>
      </c>
      <c r="B84" s="3">
        <v>57</v>
      </c>
      <c r="C84" s="9">
        <v>1</v>
      </c>
      <c r="D84" s="3">
        <v>0</v>
      </c>
      <c r="E84" s="3">
        <v>1</v>
      </c>
      <c r="F84" s="3">
        <v>2</v>
      </c>
      <c r="G84" s="3">
        <v>1</v>
      </c>
      <c r="H84" s="1">
        <v>0</v>
      </c>
      <c r="I84" s="3">
        <v>1</v>
      </c>
      <c r="J84" s="3">
        <v>3</v>
      </c>
      <c r="K84" s="3">
        <v>1</v>
      </c>
      <c r="L84" s="3">
        <v>1</v>
      </c>
      <c r="M84" s="3"/>
      <c r="N84" s="3">
        <v>1</v>
      </c>
      <c r="O84" s="3">
        <v>1</v>
      </c>
      <c r="P84" s="3">
        <v>1</v>
      </c>
      <c r="Q84" s="3">
        <v>1</v>
      </c>
      <c r="R84" s="3">
        <v>0</v>
      </c>
      <c r="S84" s="3">
        <v>0</v>
      </c>
      <c r="T84" s="3">
        <v>1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1</v>
      </c>
      <c r="AB84" s="3">
        <v>1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36.5</v>
      </c>
      <c r="AI84" s="4">
        <v>2.2999999999999998</v>
      </c>
      <c r="AJ84" s="3">
        <v>119</v>
      </c>
      <c r="AK84" s="3">
        <v>87</v>
      </c>
      <c r="AL84" s="5">
        <f t="shared" si="24"/>
        <v>97.666666666666671</v>
      </c>
      <c r="AM84" s="3">
        <v>94</v>
      </c>
      <c r="AN84" s="3">
        <v>1</v>
      </c>
      <c r="AO84" s="3">
        <v>12</v>
      </c>
      <c r="AP84" s="3">
        <v>81</v>
      </c>
      <c r="AQ84" s="3">
        <v>30</v>
      </c>
      <c r="AR84" s="3">
        <v>56</v>
      </c>
      <c r="AS84" s="1">
        <f t="shared" si="25"/>
        <v>51</v>
      </c>
      <c r="AT84" s="7">
        <f t="shared" si="26"/>
        <v>4.25</v>
      </c>
      <c r="AU84" s="3">
        <v>27</v>
      </c>
      <c r="AV84" s="4">
        <v>7.11</v>
      </c>
      <c r="AW84" s="3">
        <v>3.09</v>
      </c>
      <c r="AX84" s="19">
        <f t="shared" si="27"/>
        <v>0.66915742793791577</v>
      </c>
      <c r="AY84" s="7">
        <f t="shared" si="28"/>
        <v>4.0787623066104075</v>
      </c>
      <c r="AZ84" s="7">
        <f t="shared" si="29"/>
        <v>750.80906148867314</v>
      </c>
      <c r="BA84" s="7">
        <f t="shared" si="30"/>
        <v>2217.9072276159659</v>
      </c>
      <c r="BB84" s="7">
        <f t="shared" si="31"/>
        <v>75.638297872340431</v>
      </c>
      <c r="BC84" s="7">
        <f t="shared" si="32"/>
        <v>32.872340425531917</v>
      </c>
      <c r="BD84" s="7">
        <f t="shared" si="33"/>
        <v>31.592510638297874</v>
      </c>
      <c r="BE84" s="7">
        <f t="shared" si="34"/>
        <v>19.670808510638299</v>
      </c>
      <c r="BF84" s="19">
        <v>1.57</v>
      </c>
      <c r="BG84" s="19">
        <f t="shared" si="35"/>
        <v>0.74036568213783394</v>
      </c>
      <c r="BH84" s="19">
        <f t="shared" si="36"/>
        <v>1.070886075949367</v>
      </c>
      <c r="BI84" s="19">
        <f t="shared" si="37"/>
        <v>1.4831038798498124</v>
      </c>
      <c r="BJ84" s="19">
        <f t="shared" si="38"/>
        <v>0.44444444444444442</v>
      </c>
      <c r="BK84" s="19"/>
      <c r="BL84" s="5">
        <v>1</v>
      </c>
      <c r="BM84" s="5">
        <v>20</v>
      </c>
      <c r="BN84" s="5"/>
      <c r="BO84" s="5">
        <v>0</v>
      </c>
      <c r="BP84" s="5">
        <v>0</v>
      </c>
      <c r="BQ84" s="3">
        <v>1</v>
      </c>
      <c r="BR84" s="3">
        <v>0</v>
      </c>
      <c r="BS84" s="3">
        <v>65.5</v>
      </c>
      <c r="BT84" s="3">
        <v>5</v>
      </c>
      <c r="BU84" s="3">
        <v>3.1</v>
      </c>
      <c r="BV84" s="3">
        <v>1.2</v>
      </c>
      <c r="BW84" s="3">
        <v>3.8</v>
      </c>
      <c r="BY84" s="3">
        <v>1</v>
      </c>
      <c r="BZ84" s="3">
        <v>1</v>
      </c>
      <c r="CA84" s="3">
        <v>136</v>
      </c>
      <c r="CB84" s="3">
        <v>18</v>
      </c>
      <c r="CC84" s="4">
        <v>0.8</v>
      </c>
      <c r="CD84" s="28">
        <v>90</v>
      </c>
      <c r="CE84" s="8"/>
      <c r="CF84" s="8"/>
      <c r="CG84" s="3">
        <v>599</v>
      </c>
      <c r="CH84" s="3">
        <v>0</v>
      </c>
      <c r="CI84" s="3">
        <v>1</v>
      </c>
      <c r="CJ84" s="12">
        <v>2131.521739130435</v>
      </c>
      <c r="CK84" s="19">
        <f t="shared" si="39"/>
        <v>7.6645914351353976</v>
      </c>
      <c r="CL84" s="5">
        <v>891.33206970368622</v>
      </c>
      <c r="CM84" s="19">
        <f t="shared" si="40"/>
        <v>6.7927170513080535</v>
      </c>
      <c r="CO84" s="41">
        <v>40399</v>
      </c>
      <c r="CP84" s="41"/>
      <c r="CQ84" s="41"/>
      <c r="CR84" s="41"/>
      <c r="CS84" s="20"/>
      <c r="CT84" s="36">
        <v>44272</v>
      </c>
      <c r="CU84" s="36">
        <v>40552</v>
      </c>
      <c r="CV84" s="1">
        <f t="shared" si="41"/>
        <v>153</v>
      </c>
      <c r="CW84" s="3">
        <v>1</v>
      </c>
      <c r="CX84" s="40">
        <v>40552</v>
      </c>
      <c r="CY84" s="20">
        <f>(CX84-CO84)</f>
        <v>153</v>
      </c>
      <c r="CZ84" s="20">
        <v>1</v>
      </c>
      <c r="DA84" s="20">
        <v>153</v>
      </c>
      <c r="DB84" s="1">
        <v>1</v>
      </c>
      <c r="DC84" s="3" t="s">
        <v>147</v>
      </c>
    </row>
    <row r="85" spans="1:116" s="10" customFormat="1" x14ac:dyDescent="0.25">
      <c r="A85" s="2">
        <v>2046</v>
      </c>
      <c r="B85" s="3">
        <v>53</v>
      </c>
      <c r="C85" s="3">
        <v>1</v>
      </c>
      <c r="D85" s="3">
        <v>0</v>
      </c>
      <c r="E85" s="3">
        <v>1</v>
      </c>
      <c r="F85" s="3">
        <v>1</v>
      </c>
      <c r="G85" s="3">
        <v>0</v>
      </c>
      <c r="H85" s="1">
        <v>1</v>
      </c>
      <c r="I85" s="3">
        <v>0</v>
      </c>
      <c r="J85" s="3">
        <v>4</v>
      </c>
      <c r="K85" s="3">
        <v>0</v>
      </c>
      <c r="L85" s="3">
        <v>0</v>
      </c>
      <c r="M85" s="3"/>
      <c r="N85" s="3">
        <v>1</v>
      </c>
      <c r="O85" s="3">
        <v>0</v>
      </c>
      <c r="P85" s="3">
        <v>0</v>
      </c>
      <c r="Q85" s="3"/>
      <c r="R85" s="3">
        <v>1</v>
      </c>
      <c r="S85" s="3">
        <v>0</v>
      </c>
      <c r="T85" s="3">
        <v>1</v>
      </c>
      <c r="U85" s="3">
        <v>0</v>
      </c>
      <c r="V85" s="3">
        <v>0</v>
      </c>
      <c r="W85" s="3">
        <v>0</v>
      </c>
      <c r="X85" s="3">
        <v>0</v>
      </c>
      <c r="Y85" s="3">
        <v>1</v>
      </c>
      <c r="Z85" s="3">
        <v>1</v>
      </c>
      <c r="AA85" s="3">
        <v>1</v>
      </c>
      <c r="AB85" s="3">
        <v>1</v>
      </c>
      <c r="AC85" s="3">
        <v>1</v>
      </c>
      <c r="AD85" s="3">
        <v>0</v>
      </c>
      <c r="AE85" s="3">
        <v>0</v>
      </c>
      <c r="AF85" s="3">
        <v>0</v>
      </c>
      <c r="AG85" s="3">
        <v>1</v>
      </c>
      <c r="AH85" s="3">
        <v>37.5</v>
      </c>
      <c r="AI85" s="4">
        <v>2.41</v>
      </c>
      <c r="AJ85" s="3">
        <v>102</v>
      </c>
      <c r="AK85" s="3">
        <v>76</v>
      </c>
      <c r="AL85" s="5">
        <f t="shared" si="24"/>
        <v>84.666666666666671</v>
      </c>
      <c r="AM85" s="3">
        <v>105</v>
      </c>
      <c r="AN85" s="3">
        <v>1</v>
      </c>
      <c r="AO85" s="3">
        <v>15</v>
      </c>
      <c r="AP85" s="3">
        <v>76</v>
      </c>
      <c r="AQ85" s="3">
        <v>36</v>
      </c>
      <c r="AR85" s="3">
        <v>52</v>
      </c>
      <c r="AS85" s="1">
        <f t="shared" si="25"/>
        <v>40</v>
      </c>
      <c r="AT85" s="7">
        <f t="shared" si="26"/>
        <v>2.6666666666666665</v>
      </c>
      <c r="AU85" s="3">
        <v>37</v>
      </c>
      <c r="AV85" s="4">
        <v>2.6028000000000002</v>
      </c>
      <c r="AW85" s="3">
        <v>1.08</v>
      </c>
      <c r="AX85" s="19">
        <f t="shared" si="27"/>
        <v>0.20274944567627498</v>
      </c>
      <c r="AY85" s="7">
        <f t="shared" si="28"/>
        <v>5.7630244352236044</v>
      </c>
      <c r="AZ85" s="7">
        <f t="shared" si="29"/>
        <v>1111.1111111111111</v>
      </c>
      <c r="BA85" s="7">
        <f t="shared" si="30"/>
        <v>5160.4938271604942</v>
      </c>
      <c r="BB85" s="7">
        <f t="shared" si="31"/>
        <v>24.78857142857143</v>
      </c>
      <c r="BC85" s="7">
        <f t="shared" si="32"/>
        <v>10.285714285714286</v>
      </c>
      <c r="BD85" s="7">
        <f t="shared" si="33"/>
        <v>6.6678857142857151</v>
      </c>
      <c r="BE85" s="7">
        <f t="shared" si="34"/>
        <v>5.1757714285714291</v>
      </c>
      <c r="BF85" s="19"/>
      <c r="BG85" s="19">
        <f t="shared" si="35"/>
        <v>2.0977408944213924</v>
      </c>
      <c r="BH85" s="19">
        <f t="shared" si="36"/>
        <v>3.0659289995389578</v>
      </c>
      <c r="BI85" s="19">
        <f t="shared" si="37"/>
        <v>0.61971428571428577</v>
      </c>
      <c r="BJ85" s="19">
        <f t="shared" si="38"/>
        <v>0.40540540540540543</v>
      </c>
      <c r="BK85" s="19"/>
      <c r="BL85" s="5">
        <v>0</v>
      </c>
      <c r="BM85" s="5"/>
      <c r="BN85" s="5"/>
      <c r="BO85" s="5"/>
      <c r="BP85" s="5"/>
      <c r="BQ85" s="3">
        <v>1</v>
      </c>
      <c r="BR85" s="3">
        <v>0</v>
      </c>
      <c r="BS85" s="3">
        <v>10</v>
      </c>
      <c r="BT85" s="3">
        <v>6.5</v>
      </c>
      <c r="BU85" s="3">
        <v>5.8</v>
      </c>
      <c r="BV85" s="3">
        <v>0.8</v>
      </c>
      <c r="BW85" s="3">
        <v>5.3</v>
      </c>
      <c r="BY85" s="3">
        <v>1</v>
      </c>
      <c r="BZ85" s="3">
        <v>1</v>
      </c>
      <c r="CA85" s="3">
        <v>131</v>
      </c>
      <c r="CB85" s="3">
        <v>43</v>
      </c>
      <c r="CC85" s="4">
        <v>1.6</v>
      </c>
      <c r="CD85" s="28">
        <v>55</v>
      </c>
      <c r="CE85" s="8"/>
      <c r="CF85" s="8"/>
      <c r="CG85" s="3">
        <v>2077</v>
      </c>
      <c r="CH85" s="3">
        <v>1</v>
      </c>
      <c r="CI85" s="3">
        <v>2</v>
      </c>
      <c r="CJ85" s="12">
        <v>2145.7831325301204</v>
      </c>
      <c r="CK85" s="19">
        <f t="shared" si="39"/>
        <v>7.6712598614811549</v>
      </c>
      <c r="CL85" s="5">
        <v>2292.2977080661281</v>
      </c>
      <c r="CM85" s="19">
        <f t="shared" si="40"/>
        <v>7.7373099594808519</v>
      </c>
      <c r="CO85" s="41">
        <v>40459</v>
      </c>
      <c r="CP85" s="41"/>
      <c r="CQ85" s="41"/>
      <c r="CR85" s="41"/>
      <c r="CS85" s="20"/>
      <c r="CT85" s="36">
        <v>44272</v>
      </c>
      <c r="CU85" s="36">
        <v>44271</v>
      </c>
      <c r="CV85" s="1">
        <f t="shared" si="41"/>
        <v>3812</v>
      </c>
      <c r="CW85" s="3">
        <v>0</v>
      </c>
      <c r="CX85" s="3"/>
      <c r="CY85" s="3"/>
      <c r="CZ85" s="3">
        <v>0</v>
      </c>
      <c r="DA85" s="3">
        <v>3812</v>
      </c>
      <c r="DB85" s="1">
        <v>1</v>
      </c>
      <c r="DC85" s="3"/>
    </row>
    <row r="86" spans="1:116" s="10" customFormat="1" x14ac:dyDescent="0.25">
      <c r="A86" s="2">
        <v>2021</v>
      </c>
      <c r="B86" s="3">
        <v>63</v>
      </c>
      <c r="C86" s="3">
        <v>0</v>
      </c>
      <c r="D86" s="3">
        <v>0</v>
      </c>
      <c r="E86" s="3">
        <v>1</v>
      </c>
      <c r="F86" s="3">
        <v>1</v>
      </c>
      <c r="G86" s="3">
        <v>0</v>
      </c>
      <c r="H86" s="1">
        <v>1</v>
      </c>
      <c r="I86" s="3">
        <v>0</v>
      </c>
      <c r="J86" s="3">
        <v>4</v>
      </c>
      <c r="K86" s="3">
        <v>0</v>
      </c>
      <c r="L86" s="3">
        <v>1</v>
      </c>
      <c r="M86" s="3"/>
      <c r="N86" s="3">
        <v>1</v>
      </c>
      <c r="O86" s="3">
        <v>0</v>
      </c>
      <c r="P86" s="3">
        <v>1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16">
        <v>0</v>
      </c>
      <c r="Z86" s="3">
        <v>1</v>
      </c>
      <c r="AA86" s="3">
        <v>0</v>
      </c>
      <c r="AB86" s="3">
        <v>0</v>
      </c>
      <c r="AC86" s="3">
        <v>0</v>
      </c>
      <c r="AD86" s="3">
        <v>1</v>
      </c>
      <c r="AE86" s="3">
        <v>0</v>
      </c>
      <c r="AF86" s="3">
        <v>0</v>
      </c>
      <c r="AG86" s="3">
        <v>0</v>
      </c>
      <c r="AH86" s="9">
        <v>26</v>
      </c>
      <c r="AI86" s="11">
        <v>2.0699999999999998</v>
      </c>
      <c r="AJ86" s="3"/>
      <c r="AK86" s="3"/>
      <c r="AL86" s="5">
        <v>61</v>
      </c>
      <c r="AM86" s="3">
        <v>100</v>
      </c>
      <c r="AN86" s="3">
        <v>3</v>
      </c>
      <c r="AO86" s="3">
        <v>11</v>
      </c>
      <c r="AP86" s="3"/>
      <c r="AQ86" s="3"/>
      <c r="AR86" s="3">
        <v>32</v>
      </c>
      <c r="AS86" s="3"/>
      <c r="AT86" s="8"/>
      <c r="AU86" s="3">
        <v>22</v>
      </c>
      <c r="AV86" s="4">
        <v>4.9679999999999991</v>
      </c>
      <c r="AW86" s="3">
        <v>2.4</v>
      </c>
      <c r="AX86" s="19">
        <f t="shared" si="27"/>
        <v>0.32461197339246123</v>
      </c>
      <c r="AY86" s="7">
        <f t="shared" si="28"/>
        <v>2.0128824476650569</v>
      </c>
      <c r="AZ86" s="7">
        <f t="shared" si="29"/>
        <v>333.33333333333337</v>
      </c>
      <c r="BA86" s="7">
        <f t="shared" si="30"/>
        <v>1666.6666666666667</v>
      </c>
      <c r="BB86" s="7">
        <f t="shared" si="31"/>
        <v>49.679999999999986</v>
      </c>
      <c r="BC86" s="7">
        <f t="shared" si="32"/>
        <v>24</v>
      </c>
      <c r="BD86" s="7">
        <f t="shared" si="33"/>
        <v>12.7296</v>
      </c>
      <c r="BE86" s="7">
        <f t="shared" si="34"/>
        <v>6.8544</v>
      </c>
      <c r="BF86" s="19"/>
      <c r="BG86" s="19">
        <f t="shared" si="35"/>
        <v>0.64412238325281823</v>
      </c>
      <c r="BH86" s="19"/>
      <c r="BI86" s="19"/>
      <c r="BJ86" s="19">
        <f t="shared" si="38"/>
        <v>0.5</v>
      </c>
      <c r="BK86" s="19"/>
      <c r="BL86" s="5">
        <v>0</v>
      </c>
      <c r="BM86" s="5"/>
      <c r="BN86" s="5"/>
      <c r="BO86" s="5"/>
      <c r="BP86" s="5"/>
      <c r="BQ86" s="3">
        <v>1</v>
      </c>
      <c r="BR86" s="9">
        <v>0</v>
      </c>
      <c r="BS86" s="3">
        <v>7.5</v>
      </c>
      <c r="BT86" s="3">
        <v>6.9</v>
      </c>
      <c r="BU86" s="3">
        <v>6.6</v>
      </c>
      <c r="BV86" s="3">
        <v>0.8</v>
      </c>
      <c r="BW86" s="3"/>
      <c r="BY86" s="16">
        <v>1</v>
      </c>
      <c r="BZ86" s="3">
        <v>1</v>
      </c>
      <c r="CA86" s="3">
        <v>138</v>
      </c>
      <c r="CB86" s="3">
        <v>40</v>
      </c>
      <c r="CC86" s="4">
        <v>1.9</v>
      </c>
      <c r="CD86" s="28">
        <v>44</v>
      </c>
      <c r="CE86" s="8"/>
      <c r="CF86" s="8"/>
      <c r="CG86" s="3">
        <v>25777</v>
      </c>
      <c r="CH86" s="3">
        <v>1</v>
      </c>
      <c r="CI86" s="3">
        <v>3</v>
      </c>
      <c r="CJ86" s="12">
        <v>2177.4193548387098</v>
      </c>
      <c r="CK86" s="19">
        <f t="shared" si="39"/>
        <v>7.6858956723754748</v>
      </c>
      <c r="CL86" s="5">
        <v>982.30118875678568</v>
      </c>
      <c r="CM86" s="19">
        <f t="shared" si="40"/>
        <v>6.8898979708570085</v>
      </c>
      <c r="CO86" s="37">
        <v>40304</v>
      </c>
      <c r="CP86" s="37">
        <v>40310</v>
      </c>
      <c r="CQ86" s="43">
        <f>(CP86-CO86)</f>
        <v>6</v>
      </c>
      <c r="CR86" s="37">
        <v>40818</v>
      </c>
      <c r="CS86" s="43">
        <f>(CR86-CO86)</f>
        <v>514</v>
      </c>
      <c r="CT86" s="36">
        <v>44272</v>
      </c>
      <c r="CU86" s="36">
        <v>44260</v>
      </c>
      <c r="CV86" s="1">
        <f t="shared" si="41"/>
        <v>3956</v>
      </c>
      <c r="CW86" s="3">
        <v>0</v>
      </c>
      <c r="CX86" s="3"/>
      <c r="CY86" s="3"/>
      <c r="CZ86" s="3">
        <v>1</v>
      </c>
      <c r="DA86" s="3">
        <v>6</v>
      </c>
      <c r="DB86" s="1">
        <v>1</v>
      </c>
      <c r="DC86" s="3" t="s">
        <v>154</v>
      </c>
    </row>
    <row r="87" spans="1:116" s="10" customFormat="1" x14ac:dyDescent="0.25">
      <c r="A87" s="25">
        <v>1067</v>
      </c>
      <c r="B87" s="1">
        <v>72</v>
      </c>
      <c r="C87" s="1">
        <v>0</v>
      </c>
      <c r="D87" s="1">
        <v>0</v>
      </c>
      <c r="E87" s="1">
        <v>1</v>
      </c>
      <c r="F87" s="1">
        <v>1</v>
      </c>
      <c r="G87" s="1">
        <v>0</v>
      </c>
      <c r="H87" s="1">
        <v>1</v>
      </c>
      <c r="I87" s="1">
        <v>1</v>
      </c>
      <c r="J87" s="1">
        <v>3</v>
      </c>
      <c r="K87" s="1">
        <v>1</v>
      </c>
      <c r="L87" s="1">
        <v>0</v>
      </c>
      <c r="M87" s="1">
        <v>1</v>
      </c>
      <c r="N87" s="1">
        <v>1</v>
      </c>
      <c r="O87" s="1">
        <v>0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0</v>
      </c>
      <c r="AE87" s="1">
        <v>1</v>
      </c>
      <c r="AF87" s="1">
        <v>0</v>
      </c>
      <c r="AG87" s="1">
        <v>0</v>
      </c>
      <c r="AH87" s="1">
        <v>26.82</v>
      </c>
      <c r="AI87" s="1">
        <v>1.84</v>
      </c>
      <c r="AJ87" s="1">
        <v>124</v>
      </c>
      <c r="AK87" s="1">
        <v>69</v>
      </c>
      <c r="AL87" s="5">
        <f t="shared" ref="AL87:AL114" si="42">(AJ87+2*AK87)/3</f>
        <v>87.333333333333329</v>
      </c>
      <c r="AM87" s="1">
        <v>60</v>
      </c>
      <c r="AN87" s="1">
        <v>2</v>
      </c>
      <c r="AO87" s="1">
        <v>3</v>
      </c>
      <c r="AP87" s="1">
        <v>39</v>
      </c>
      <c r="AQ87" s="1">
        <v>12</v>
      </c>
      <c r="AR87" s="1">
        <v>21</v>
      </c>
      <c r="AS87" s="1">
        <f t="shared" ref="AS87:AS99" si="43">(AP87-AQ87)</f>
        <v>27</v>
      </c>
      <c r="AT87" s="7">
        <f t="shared" ref="AT87:AT99" si="44">(AS87/AO87)</f>
        <v>9</v>
      </c>
      <c r="AU87" s="1">
        <v>11</v>
      </c>
      <c r="AV87" s="19">
        <v>5.5</v>
      </c>
      <c r="AW87" s="1">
        <v>2.98</v>
      </c>
      <c r="AX87" s="19">
        <f t="shared" si="27"/>
        <v>0.57705838876570581</v>
      </c>
      <c r="AY87" s="7">
        <f t="shared" si="28"/>
        <v>1.8181818181818181</v>
      </c>
      <c r="AZ87" s="7">
        <f t="shared" si="29"/>
        <v>268.45637583892619</v>
      </c>
      <c r="BA87" s="7">
        <f t="shared" si="30"/>
        <v>2263.9821029082773</v>
      </c>
      <c r="BB87" s="7">
        <f t="shared" si="31"/>
        <v>91.666666666666657</v>
      </c>
      <c r="BC87" s="7">
        <f t="shared" si="32"/>
        <v>49.666666666666664</v>
      </c>
      <c r="BD87" s="7">
        <f t="shared" si="33"/>
        <v>51.560622222222214</v>
      </c>
      <c r="BE87" s="7">
        <f t="shared" si="34"/>
        <v>12.158399999999999</v>
      </c>
      <c r="BF87" s="19"/>
      <c r="BG87" s="19">
        <f t="shared" si="35"/>
        <v>0.22909090909090912</v>
      </c>
      <c r="BH87" s="19">
        <f t="shared" ref="BH87:BH99" si="45">(AP87/BB87)</f>
        <v>0.42545454545454547</v>
      </c>
      <c r="BI87" s="19">
        <f t="shared" ref="BI87:BI99" si="46">(BB87/AS87)</f>
        <v>3.3950617283950613</v>
      </c>
      <c r="BJ87" s="19">
        <f t="shared" si="38"/>
        <v>0.27272727272727271</v>
      </c>
      <c r="BK87" s="19"/>
      <c r="BL87" s="20">
        <v>0</v>
      </c>
      <c r="BM87" s="1"/>
      <c r="BN87" s="20"/>
      <c r="BO87" s="1"/>
      <c r="BP87" s="1">
        <v>0</v>
      </c>
      <c r="BQ87" s="1">
        <v>1</v>
      </c>
      <c r="BR87" s="1">
        <v>0</v>
      </c>
      <c r="BS87" s="1">
        <v>18</v>
      </c>
      <c r="BT87" s="1">
        <v>7.7</v>
      </c>
      <c r="BU87" s="1">
        <v>6.6</v>
      </c>
      <c r="BV87" s="1">
        <v>0.25</v>
      </c>
      <c r="BW87" s="1">
        <v>5</v>
      </c>
      <c r="BX87" s="1">
        <v>40</v>
      </c>
      <c r="BY87" s="1">
        <v>1</v>
      </c>
      <c r="BZ87" s="1">
        <v>0</v>
      </c>
      <c r="CA87" s="25">
        <v>132</v>
      </c>
      <c r="CB87" s="25">
        <v>31</v>
      </c>
      <c r="CC87" s="44">
        <v>1.34</v>
      </c>
      <c r="CD87" s="27">
        <v>53</v>
      </c>
      <c r="CE87" s="1"/>
      <c r="CF87" s="1"/>
      <c r="CG87" s="1"/>
      <c r="CH87" s="1"/>
      <c r="CI87" s="1"/>
      <c r="CJ87" s="20">
        <v>2210.0992059999999</v>
      </c>
      <c r="CK87" s="19">
        <f t="shared" si="39"/>
        <v>7.7007926830970508</v>
      </c>
      <c r="CL87" s="20">
        <v>3172.640625</v>
      </c>
      <c r="CM87" s="19">
        <f t="shared" si="40"/>
        <v>8.0623195248472985</v>
      </c>
      <c r="CN87" s="22"/>
      <c r="CO87" s="36">
        <v>43404</v>
      </c>
      <c r="CP87" s="36"/>
      <c r="CQ87" s="36"/>
      <c r="CR87" s="36"/>
      <c r="CS87" s="20"/>
      <c r="CT87" s="36">
        <v>44274</v>
      </c>
      <c r="CU87" s="36">
        <v>44274</v>
      </c>
      <c r="CV87" s="1">
        <f t="shared" si="41"/>
        <v>870</v>
      </c>
      <c r="CW87" s="1">
        <v>0</v>
      </c>
      <c r="CX87" s="1"/>
      <c r="CY87" s="1"/>
      <c r="CZ87" s="1">
        <v>0</v>
      </c>
      <c r="DA87" s="1">
        <v>870</v>
      </c>
      <c r="DB87" s="1">
        <v>1</v>
      </c>
      <c r="DC87"/>
      <c r="DD87"/>
      <c r="DE87"/>
      <c r="DF87"/>
      <c r="DG87"/>
      <c r="DH87"/>
      <c r="DI87"/>
      <c r="DJ87"/>
      <c r="DK87"/>
      <c r="DL87"/>
    </row>
    <row r="88" spans="1:116" s="10" customFormat="1" x14ac:dyDescent="0.25">
      <c r="A88" s="25">
        <v>1060</v>
      </c>
      <c r="B88" s="1">
        <v>78</v>
      </c>
      <c r="C88" s="1">
        <v>0</v>
      </c>
      <c r="D88" s="1">
        <v>1</v>
      </c>
      <c r="E88" s="1">
        <v>1</v>
      </c>
      <c r="F88" s="1">
        <v>2</v>
      </c>
      <c r="G88" s="1">
        <v>1</v>
      </c>
      <c r="H88" s="1">
        <v>0</v>
      </c>
      <c r="I88" s="1">
        <v>1</v>
      </c>
      <c r="J88" s="1">
        <v>3</v>
      </c>
      <c r="K88" s="1">
        <v>1</v>
      </c>
      <c r="L88" s="1">
        <v>0</v>
      </c>
      <c r="M88" s="1">
        <v>1</v>
      </c>
      <c r="N88" s="1">
        <v>0</v>
      </c>
      <c r="O88" s="1">
        <v>1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1</v>
      </c>
      <c r="AB88" s="1">
        <v>1</v>
      </c>
      <c r="AC88" s="1">
        <v>0</v>
      </c>
      <c r="AD88" s="1">
        <v>0</v>
      </c>
      <c r="AE88" s="1">
        <v>1</v>
      </c>
      <c r="AF88" s="1">
        <v>0</v>
      </c>
      <c r="AG88" s="1">
        <v>0</v>
      </c>
      <c r="AH88" s="1">
        <v>35.6</v>
      </c>
      <c r="AI88" s="1">
        <v>1.95</v>
      </c>
      <c r="AJ88" s="1">
        <v>136</v>
      </c>
      <c r="AK88" s="1">
        <v>70</v>
      </c>
      <c r="AL88" s="5">
        <f t="shared" si="42"/>
        <v>92</v>
      </c>
      <c r="AM88" s="1">
        <v>60</v>
      </c>
      <c r="AN88" s="1">
        <v>1</v>
      </c>
      <c r="AO88" s="1">
        <v>2</v>
      </c>
      <c r="AP88" s="1">
        <v>37</v>
      </c>
      <c r="AQ88" s="1">
        <v>23</v>
      </c>
      <c r="AR88" s="1">
        <v>29</v>
      </c>
      <c r="AS88" s="1">
        <f t="shared" si="43"/>
        <v>14</v>
      </c>
      <c r="AT88" s="7">
        <f t="shared" si="44"/>
        <v>7</v>
      </c>
      <c r="AU88" s="1">
        <v>17</v>
      </c>
      <c r="AV88" s="19">
        <v>6.75</v>
      </c>
      <c r="AW88" s="1">
        <v>3.46</v>
      </c>
      <c r="AX88" s="19">
        <f t="shared" si="27"/>
        <v>0.70580931263858093</v>
      </c>
      <c r="AY88" s="7">
        <f t="shared" si="28"/>
        <v>1.7777777777777777</v>
      </c>
      <c r="AZ88" s="7">
        <f t="shared" si="29"/>
        <v>277.45664739884393</v>
      </c>
      <c r="BA88" s="7">
        <f t="shared" si="30"/>
        <v>2080.9248554913297</v>
      </c>
      <c r="BB88" s="7">
        <f t="shared" si="31"/>
        <v>112.5</v>
      </c>
      <c r="BC88" s="7">
        <f t="shared" si="32"/>
        <v>57.666666666666664</v>
      </c>
      <c r="BD88" s="7">
        <f t="shared" si="33"/>
        <v>58.819999999999993</v>
      </c>
      <c r="BE88" s="7">
        <f t="shared" si="34"/>
        <v>21.1752</v>
      </c>
      <c r="BF88" s="19">
        <v>1.4666666666666666</v>
      </c>
      <c r="BG88" s="19">
        <f t="shared" si="35"/>
        <v>0.25777777777777777</v>
      </c>
      <c r="BH88" s="19">
        <f t="shared" si="45"/>
        <v>0.3288888888888889</v>
      </c>
      <c r="BI88" s="19">
        <f t="shared" si="46"/>
        <v>8.0357142857142865</v>
      </c>
      <c r="BJ88" s="19">
        <f t="shared" si="38"/>
        <v>0.11764705882352941</v>
      </c>
      <c r="BK88" s="19"/>
      <c r="BL88" s="20">
        <v>1</v>
      </c>
      <c r="BM88" s="1">
        <v>17</v>
      </c>
      <c r="BN88" s="20"/>
      <c r="BO88" s="1">
        <v>0</v>
      </c>
      <c r="BP88" s="1">
        <v>0</v>
      </c>
      <c r="BQ88" s="1">
        <v>1</v>
      </c>
      <c r="BR88" s="1">
        <v>0</v>
      </c>
      <c r="BS88" s="1">
        <v>65</v>
      </c>
      <c r="BT88" s="1">
        <v>4.9000000000000004</v>
      </c>
      <c r="BU88" s="1">
        <v>2.7</v>
      </c>
      <c r="BV88" s="1">
        <v>0.51</v>
      </c>
      <c r="BW88" s="1">
        <v>4.7</v>
      </c>
      <c r="BX88" s="1"/>
      <c r="BY88" s="1"/>
      <c r="BZ88" s="1">
        <v>1</v>
      </c>
      <c r="CA88" s="25">
        <v>137</v>
      </c>
      <c r="CB88" s="25">
        <v>26</v>
      </c>
      <c r="CC88" s="44">
        <v>1.3</v>
      </c>
      <c r="CD88" s="27">
        <v>39</v>
      </c>
      <c r="CE88" s="1"/>
      <c r="CF88" s="1"/>
      <c r="CG88" s="1"/>
      <c r="CH88" s="1"/>
      <c r="CI88" s="1"/>
      <c r="CJ88" s="20">
        <v>2262.454315</v>
      </c>
      <c r="CK88" s="19">
        <f t="shared" si="39"/>
        <v>7.7242054831050213</v>
      </c>
      <c r="CL88" s="20">
        <v>1185.8239040000001</v>
      </c>
      <c r="CM88" s="19">
        <f t="shared" si="40"/>
        <v>7.0781930896128422</v>
      </c>
      <c r="CN88" s="22"/>
      <c r="CO88" s="36">
        <v>43396</v>
      </c>
      <c r="CP88" s="36"/>
      <c r="CQ88" s="36"/>
      <c r="CR88" s="36"/>
      <c r="CS88" s="20"/>
      <c r="CT88" s="36">
        <v>44217</v>
      </c>
      <c r="CU88" s="36">
        <v>43738</v>
      </c>
      <c r="CV88" s="1">
        <f t="shared" si="41"/>
        <v>342</v>
      </c>
      <c r="CW88" s="1">
        <v>1</v>
      </c>
      <c r="CX88" s="36">
        <v>43738</v>
      </c>
      <c r="CY88" s="20">
        <f>(CX88-CO88)</f>
        <v>342</v>
      </c>
      <c r="CZ88" s="20">
        <v>1</v>
      </c>
      <c r="DA88" s="20">
        <v>342</v>
      </c>
      <c r="DB88" s="1">
        <v>1</v>
      </c>
      <c r="DC88" t="s">
        <v>129</v>
      </c>
      <c r="DD88"/>
      <c r="DE88"/>
      <c r="DF88"/>
      <c r="DG88"/>
      <c r="DH88"/>
      <c r="DI88"/>
      <c r="DJ88"/>
      <c r="DK88"/>
      <c r="DL88"/>
    </row>
    <row r="89" spans="1:116" s="10" customFormat="1" x14ac:dyDescent="0.25">
      <c r="A89" s="2">
        <v>2011</v>
      </c>
      <c r="B89" s="3">
        <v>49</v>
      </c>
      <c r="C89" s="3">
        <v>0</v>
      </c>
      <c r="D89" s="3">
        <v>0</v>
      </c>
      <c r="E89" s="3">
        <v>1</v>
      </c>
      <c r="F89" s="3">
        <v>1</v>
      </c>
      <c r="G89" s="3">
        <v>0</v>
      </c>
      <c r="H89" s="1">
        <v>1</v>
      </c>
      <c r="I89" s="3">
        <v>1</v>
      </c>
      <c r="J89" s="3">
        <v>2</v>
      </c>
      <c r="K89" s="3">
        <v>0</v>
      </c>
      <c r="L89" s="3">
        <v>1</v>
      </c>
      <c r="M89" s="3"/>
      <c r="N89" s="3">
        <v>1</v>
      </c>
      <c r="O89" s="3">
        <v>0</v>
      </c>
      <c r="P89" s="3">
        <v>1</v>
      </c>
      <c r="Q89" s="3"/>
      <c r="R89" s="3">
        <v>1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1</v>
      </c>
      <c r="AB89" s="3">
        <v>1</v>
      </c>
      <c r="AC89" s="3">
        <v>1</v>
      </c>
      <c r="AD89" s="3">
        <v>0</v>
      </c>
      <c r="AE89" s="3">
        <v>1</v>
      </c>
      <c r="AF89" s="3">
        <v>0</v>
      </c>
      <c r="AG89" s="3">
        <v>2</v>
      </c>
      <c r="AH89" s="3">
        <v>35.4</v>
      </c>
      <c r="AI89" s="4">
        <v>2.23</v>
      </c>
      <c r="AJ89" s="3">
        <v>150</v>
      </c>
      <c r="AK89" s="3">
        <v>84</v>
      </c>
      <c r="AL89" s="5">
        <f t="shared" si="42"/>
        <v>106</v>
      </c>
      <c r="AM89" s="3">
        <v>66</v>
      </c>
      <c r="AN89" s="3">
        <v>1</v>
      </c>
      <c r="AO89" s="3">
        <v>5</v>
      </c>
      <c r="AP89" s="3">
        <v>38</v>
      </c>
      <c r="AQ89" s="3">
        <v>14</v>
      </c>
      <c r="AR89" s="3">
        <v>25</v>
      </c>
      <c r="AS89" s="3">
        <f t="shared" si="43"/>
        <v>24</v>
      </c>
      <c r="AT89" s="7">
        <f t="shared" si="44"/>
        <v>4.8</v>
      </c>
      <c r="AU89" s="3">
        <v>16</v>
      </c>
      <c r="AV89" s="4">
        <v>4.9060000000000006</v>
      </c>
      <c r="AW89" s="3">
        <v>2.2000000000000002</v>
      </c>
      <c r="AX89" s="19">
        <f t="shared" si="27"/>
        <v>0.51707317073170733</v>
      </c>
      <c r="AY89" s="7">
        <f t="shared" si="28"/>
        <v>1.8344883815735831</v>
      </c>
      <c r="AZ89" s="7">
        <f t="shared" si="29"/>
        <v>327.27272727272725</v>
      </c>
      <c r="BA89" s="7">
        <f t="shared" si="30"/>
        <v>3672.7272727272725</v>
      </c>
      <c r="BB89" s="7">
        <f t="shared" si="31"/>
        <v>74.333333333333343</v>
      </c>
      <c r="BC89" s="7">
        <f t="shared" si="32"/>
        <v>33.333333333333336</v>
      </c>
      <c r="BD89" s="7">
        <f t="shared" si="33"/>
        <v>40.799999999999997</v>
      </c>
      <c r="BE89" s="7">
        <f t="shared" si="34"/>
        <v>9.0666666666666664</v>
      </c>
      <c r="BF89" s="19"/>
      <c r="BG89" s="19">
        <f t="shared" si="35"/>
        <v>0.33632286995515692</v>
      </c>
      <c r="BH89" s="19">
        <f t="shared" si="45"/>
        <v>0.51121076233183849</v>
      </c>
      <c r="BI89" s="19">
        <f t="shared" si="46"/>
        <v>3.0972222222222228</v>
      </c>
      <c r="BJ89" s="19">
        <f t="shared" si="38"/>
        <v>0.3125</v>
      </c>
      <c r="BK89" s="19"/>
      <c r="BL89" s="5">
        <v>0</v>
      </c>
      <c r="BM89" s="5"/>
      <c r="BN89" s="5"/>
      <c r="BO89" s="5"/>
      <c r="BP89" s="5"/>
      <c r="BQ89" s="3">
        <v>1</v>
      </c>
      <c r="BR89" s="3">
        <v>0</v>
      </c>
      <c r="BS89" s="3">
        <v>30</v>
      </c>
      <c r="BT89" s="3">
        <v>6.6</v>
      </c>
      <c r="BU89" s="3">
        <v>6</v>
      </c>
      <c r="BV89" s="3">
        <v>1</v>
      </c>
      <c r="BW89" s="3">
        <v>4.0999999999999996</v>
      </c>
      <c r="BY89" s="3">
        <v>1</v>
      </c>
      <c r="BZ89" s="3">
        <v>0</v>
      </c>
      <c r="CA89" s="3">
        <v>142</v>
      </c>
      <c r="CB89" s="3">
        <v>13</v>
      </c>
      <c r="CC89" s="4">
        <v>0.9</v>
      </c>
      <c r="CD89" s="28">
        <v>90</v>
      </c>
      <c r="CE89" s="8"/>
      <c r="CF89" s="8"/>
      <c r="CG89" s="3">
        <v>178</v>
      </c>
      <c r="CH89" s="3">
        <v>0</v>
      </c>
      <c r="CI89" s="3">
        <v>1</v>
      </c>
      <c r="CJ89" s="12">
        <v>2307.6923076923076</v>
      </c>
      <c r="CK89" s="19">
        <f t="shared" si="39"/>
        <v>7.7440033031827555</v>
      </c>
      <c r="CL89" s="5">
        <v>15440.159587835227</v>
      </c>
      <c r="CM89" s="19">
        <f t="shared" si="40"/>
        <v>9.6447271595250417</v>
      </c>
      <c r="CO89" s="41">
        <v>40260</v>
      </c>
      <c r="CP89" s="41"/>
      <c r="CQ89" s="41"/>
      <c r="CR89" s="41"/>
      <c r="CS89" s="20"/>
      <c r="CT89" s="36">
        <v>44272</v>
      </c>
      <c r="CU89" s="36">
        <v>44263</v>
      </c>
      <c r="CV89" s="1">
        <f t="shared" si="41"/>
        <v>4003</v>
      </c>
      <c r="CW89" s="3">
        <v>0</v>
      </c>
      <c r="CX89" s="3"/>
      <c r="CY89" s="3"/>
      <c r="CZ89" s="3">
        <v>0</v>
      </c>
      <c r="DA89" s="3">
        <v>4003</v>
      </c>
      <c r="DB89" s="1">
        <v>1</v>
      </c>
      <c r="DC89" s="3"/>
    </row>
    <row r="90" spans="1:116" s="10" customFormat="1" x14ac:dyDescent="0.25">
      <c r="A90" s="25">
        <v>1039</v>
      </c>
      <c r="B90" s="1">
        <v>57</v>
      </c>
      <c r="C90" s="1">
        <v>0</v>
      </c>
      <c r="D90" s="1">
        <v>1</v>
      </c>
      <c r="E90" s="1">
        <v>1</v>
      </c>
      <c r="F90" s="1">
        <v>1</v>
      </c>
      <c r="G90" s="1">
        <v>0</v>
      </c>
      <c r="H90" s="1">
        <v>1</v>
      </c>
      <c r="I90" s="1">
        <v>0</v>
      </c>
      <c r="J90" s="1">
        <v>4</v>
      </c>
      <c r="K90" s="1">
        <v>1</v>
      </c>
      <c r="L90" s="1">
        <v>1</v>
      </c>
      <c r="M90" s="1">
        <v>1</v>
      </c>
      <c r="N90" s="1">
        <v>1</v>
      </c>
      <c r="O90" s="1">
        <v>0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2</v>
      </c>
      <c r="AA90" s="1">
        <v>1</v>
      </c>
      <c r="AB90" s="1">
        <v>1</v>
      </c>
      <c r="AC90" s="1">
        <v>1</v>
      </c>
      <c r="AD90" s="1">
        <v>0</v>
      </c>
      <c r="AE90" s="1">
        <v>1</v>
      </c>
      <c r="AF90" s="1">
        <v>1</v>
      </c>
      <c r="AG90" s="1">
        <v>0</v>
      </c>
      <c r="AH90" s="1">
        <v>27.1</v>
      </c>
      <c r="AI90" s="1">
        <v>1.7</v>
      </c>
      <c r="AJ90" s="1">
        <v>126</v>
      </c>
      <c r="AK90" s="1">
        <v>64</v>
      </c>
      <c r="AL90" s="5">
        <f t="shared" si="42"/>
        <v>84.666666666666671</v>
      </c>
      <c r="AM90" s="1">
        <v>65</v>
      </c>
      <c r="AN90" s="1">
        <v>1</v>
      </c>
      <c r="AO90" s="1">
        <v>10</v>
      </c>
      <c r="AP90" s="1">
        <v>50</v>
      </c>
      <c r="AQ90" s="1">
        <v>20</v>
      </c>
      <c r="AR90" s="1">
        <v>31</v>
      </c>
      <c r="AS90" s="1">
        <f t="shared" si="43"/>
        <v>30</v>
      </c>
      <c r="AT90" s="7">
        <f t="shared" si="44"/>
        <v>3</v>
      </c>
      <c r="AU90" s="1">
        <v>15</v>
      </c>
      <c r="AV90" s="19">
        <v>3.1</v>
      </c>
      <c r="AW90" s="1">
        <v>1.82</v>
      </c>
      <c r="AX90" s="19">
        <f t="shared" si="27"/>
        <v>0.34167036215816704</v>
      </c>
      <c r="AY90" s="7">
        <f t="shared" si="28"/>
        <v>5.161290322580645</v>
      </c>
      <c r="AZ90" s="7">
        <f t="shared" si="29"/>
        <v>703.2967032967033</v>
      </c>
      <c r="BA90" s="7">
        <f t="shared" si="30"/>
        <v>3282.0512820512822</v>
      </c>
      <c r="BB90" s="7">
        <f t="shared" si="31"/>
        <v>47.692307692307693</v>
      </c>
      <c r="BC90" s="7">
        <f t="shared" si="32"/>
        <v>28</v>
      </c>
      <c r="BD90" s="7">
        <f t="shared" si="33"/>
        <v>26.529066666666665</v>
      </c>
      <c r="BE90" s="7">
        <f t="shared" si="34"/>
        <v>7.9967999999999995</v>
      </c>
      <c r="BF90" s="19">
        <v>2.6838709677419352</v>
      </c>
      <c r="BG90" s="19">
        <f t="shared" si="35"/>
        <v>0.65</v>
      </c>
      <c r="BH90" s="19">
        <f t="shared" si="45"/>
        <v>1.0483870967741935</v>
      </c>
      <c r="BI90" s="19">
        <f t="shared" si="46"/>
        <v>1.5897435897435899</v>
      </c>
      <c r="BJ90" s="19">
        <f t="shared" si="38"/>
        <v>0.66666666666666663</v>
      </c>
      <c r="BK90" s="19"/>
      <c r="BL90" s="20">
        <v>1</v>
      </c>
      <c r="BM90" s="1">
        <v>26</v>
      </c>
      <c r="BN90" s="20"/>
      <c r="BO90" s="1">
        <v>3</v>
      </c>
      <c r="BP90" s="1">
        <v>1</v>
      </c>
      <c r="BQ90" s="1">
        <v>1</v>
      </c>
      <c r="BR90" s="1">
        <v>0</v>
      </c>
      <c r="BS90" s="1">
        <v>19</v>
      </c>
      <c r="BT90" s="1">
        <v>4.5</v>
      </c>
      <c r="BU90" s="1">
        <v>3.6</v>
      </c>
      <c r="BV90" s="1">
        <v>0.5</v>
      </c>
      <c r="BW90" s="1">
        <v>4.2</v>
      </c>
      <c r="BX90" s="1">
        <v>34.4</v>
      </c>
      <c r="BY90" s="1">
        <v>1</v>
      </c>
      <c r="BZ90" s="1">
        <v>1</v>
      </c>
      <c r="CA90" s="25">
        <v>135</v>
      </c>
      <c r="CB90" s="25">
        <v>10</v>
      </c>
      <c r="CC90" s="44">
        <v>0.97</v>
      </c>
      <c r="CD90" s="27">
        <v>65</v>
      </c>
      <c r="CE90" s="1">
        <v>1326</v>
      </c>
      <c r="CF90" s="1">
        <v>1</v>
      </c>
      <c r="CG90" s="1"/>
      <c r="CH90" s="1"/>
      <c r="CI90" s="1">
        <v>3</v>
      </c>
      <c r="CJ90" s="20">
        <v>2355.1615790000001</v>
      </c>
      <c r="CK90" s="19">
        <f t="shared" si="39"/>
        <v>7.7643646151372279</v>
      </c>
      <c r="CL90" s="20">
        <v>4622.8931570000004</v>
      </c>
      <c r="CM90" s="19">
        <f t="shared" si="40"/>
        <v>8.438776012537943</v>
      </c>
      <c r="CN90" s="22"/>
      <c r="CO90" s="36">
        <v>43272</v>
      </c>
      <c r="CP90" s="36"/>
      <c r="CQ90" s="36"/>
      <c r="CR90" s="36"/>
      <c r="CS90" s="20"/>
      <c r="CT90" s="36">
        <v>44217</v>
      </c>
      <c r="CU90" s="37">
        <v>43609</v>
      </c>
      <c r="CV90" s="1">
        <f t="shared" si="41"/>
        <v>337</v>
      </c>
      <c r="CW90" s="1">
        <v>1</v>
      </c>
      <c r="CX90" s="36">
        <v>43609</v>
      </c>
      <c r="CY90" s="20">
        <f>(CX90-CO90)</f>
        <v>337</v>
      </c>
      <c r="CZ90" s="20">
        <v>1</v>
      </c>
      <c r="DA90" s="20">
        <v>337</v>
      </c>
      <c r="DB90" s="1">
        <v>1</v>
      </c>
      <c r="DC90" t="s">
        <v>150</v>
      </c>
      <c r="DD90"/>
      <c r="DE90"/>
      <c r="DF90"/>
      <c r="DG90"/>
      <c r="DH90"/>
      <c r="DI90"/>
      <c r="DJ90"/>
      <c r="DK90"/>
      <c r="DL90"/>
    </row>
    <row r="91" spans="1:116" s="10" customFormat="1" x14ac:dyDescent="0.25">
      <c r="A91" s="25">
        <v>1035</v>
      </c>
      <c r="B91" s="1">
        <v>57</v>
      </c>
      <c r="C91" s="1">
        <v>0</v>
      </c>
      <c r="D91" s="1">
        <v>1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3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0</v>
      </c>
      <c r="Q91" s="1"/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51.6</v>
      </c>
      <c r="AI91" s="1">
        <v>2.2000000000000002</v>
      </c>
      <c r="AJ91" s="1">
        <v>163</v>
      </c>
      <c r="AK91" s="1">
        <v>80</v>
      </c>
      <c r="AL91" s="5">
        <f t="shared" si="42"/>
        <v>107.66666666666667</v>
      </c>
      <c r="AM91" s="1">
        <v>82</v>
      </c>
      <c r="AN91" s="1">
        <v>1</v>
      </c>
      <c r="AO91" s="1">
        <v>13</v>
      </c>
      <c r="AP91" s="1">
        <v>77</v>
      </c>
      <c r="AQ91" s="1">
        <v>31</v>
      </c>
      <c r="AR91" s="1">
        <v>49</v>
      </c>
      <c r="AS91" s="1">
        <f t="shared" si="43"/>
        <v>46</v>
      </c>
      <c r="AT91" s="7">
        <f t="shared" si="44"/>
        <v>3.5384615384615383</v>
      </c>
      <c r="AU91" s="1">
        <v>15</v>
      </c>
      <c r="AV91" s="19">
        <v>3.24</v>
      </c>
      <c r="AW91" s="1">
        <v>1.47</v>
      </c>
      <c r="AX91" s="19">
        <f t="shared" si="27"/>
        <v>0.35093126385809315</v>
      </c>
      <c r="AY91" s="7">
        <f t="shared" si="28"/>
        <v>10.493827160493826</v>
      </c>
      <c r="AZ91" s="7">
        <f t="shared" si="29"/>
        <v>1850.3401360544217</v>
      </c>
      <c r="BA91" s="7">
        <f t="shared" si="30"/>
        <v>5151.9274376417243</v>
      </c>
      <c r="BB91" s="7">
        <f t="shared" si="31"/>
        <v>39.512195121951223</v>
      </c>
      <c r="BC91" s="7">
        <f t="shared" si="32"/>
        <v>17.926829268292682</v>
      </c>
      <c r="BD91" s="7">
        <f t="shared" si="33"/>
        <v>22.592585365853658</v>
      </c>
      <c r="BE91" s="7">
        <f t="shared" si="34"/>
        <v>8.7769756097560965</v>
      </c>
      <c r="BF91" s="19"/>
      <c r="BG91" s="19">
        <f t="shared" si="35"/>
        <v>1.2401234567901234</v>
      </c>
      <c r="BH91" s="19">
        <f t="shared" si="45"/>
        <v>1.9487654320987653</v>
      </c>
      <c r="BI91" s="19">
        <f t="shared" si="46"/>
        <v>0.85896076352067874</v>
      </c>
      <c r="BJ91" s="19">
        <f t="shared" si="38"/>
        <v>0.8666666666666667</v>
      </c>
      <c r="BK91" s="19"/>
      <c r="BL91" s="20">
        <v>0</v>
      </c>
      <c r="BM91" s="1"/>
      <c r="BN91" s="20"/>
      <c r="BO91" s="1"/>
      <c r="BP91" s="1"/>
      <c r="BQ91" s="1">
        <v>1</v>
      </c>
      <c r="BR91" s="1">
        <v>0</v>
      </c>
      <c r="BS91" s="1">
        <v>70</v>
      </c>
      <c r="BT91" s="1">
        <v>3.9</v>
      </c>
      <c r="BU91" s="1">
        <v>2.1</v>
      </c>
      <c r="BV91" s="1">
        <v>0.53</v>
      </c>
      <c r="BW91" s="1">
        <v>3.6</v>
      </c>
      <c r="BX91" s="1"/>
      <c r="BY91" s="1"/>
      <c r="BZ91" s="1"/>
      <c r="CA91" s="25">
        <v>139</v>
      </c>
      <c r="CB91" s="25">
        <v>21</v>
      </c>
      <c r="CC91" s="44">
        <v>0.93</v>
      </c>
      <c r="CD91" s="27">
        <v>69</v>
      </c>
      <c r="CE91" s="1">
        <v>189</v>
      </c>
      <c r="CF91" s="1">
        <v>1</v>
      </c>
      <c r="CG91" s="1"/>
      <c r="CH91" s="1"/>
      <c r="CI91" s="1">
        <v>1</v>
      </c>
      <c r="CJ91" s="20">
        <v>2366.0682160000001</v>
      </c>
      <c r="CK91" s="19">
        <f t="shared" si="39"/>
        <v>7.7689848759063054</v>
      </c>
      <c r="CL91" s="20">
        <v>1390.4658810000001</v>
      </c>
      <c r="CM91" s="19">
        <f t="shared" si="40"/>
        <v>7.2373941361561487</v>
      </c>
      <c r="CN91" s="22"/>
      <c r="CO91" s="36">
        <v>43250</v>
      </c>
      <c r="CP91" s="36"/>
      <c r="CQ91" s="36"/>
      <c r="CR91" s="36"/>
      <c r="CS91" s="20"/>
      <c r="CT91" s="36">
        <v>44274</v>
      </c>
      <c r="CU91" s="36">
        <v>44266</v>
      </c>
      <c r="CV91" s="1">
        <f t="shared" si="41"/>
        <v>1016</v>
      </c>
      <c r="CW91" s="1">
        <v>0</v>
      </c>
      <c r="CX91" s="1"/>
      <c r="CY91" s="1"/>
      <c r="CZ91" s="1">
        <v>0</v>
      </c>
      <c r="DA91" s="1">
        <v>1016</v>
      </c>
      <c r="DB91" s="1">
        <v>1</v>
      </c>
      <c r="DC91"/>
      <c r="DD91"/>
      <c r="DE91"/>
      <c r="DF91"/>
      <c r="DG91"/>
      <c r="DH91"/>
      <c r="DI91"/>
      <c r="DJ91"/>
      <c r="DK91"/>
      <c r="DL91"/>
    </row>
    <row r="92" spans="1:116" s="10" customFormat="1" x14ac:dyDescent="0.25">
      <c r="A92" s="2">
        <v>2004</v>
      </c>
      <c r="B92" s="3">
        <v>62</v>
      </c>
      <c r="C92" s="3">
        <v>0</v>
      </c>
      <c r="D92" s="3">
        <v>0</v>
      </c>
      <c r="E92" s="3">
        <v>1</v>
      </c>
      <c r="F92" s="3">
        <v>1</v>
      </c>
      <c r="G92" s="3">
        <v>1</v>
      </c>
      <c r="H92" s="1">
        <v>0</v>
      </c>
      <c r="I92" s="3">
        <v>1</v>
      </c>
      <c r="J92" s="3">
        <v>2</v>
      </c>
      <c r="K92" s="3">
        <v>0</v>
      </c>
      <c r="L92" s="3">
        <v>0</v>
      </c>
      <c r="M92" s="3"/>
      <c r="N92" s="3">
        <v>0</v>
      </c>
      <c r="O92" s="3">
        <v>0</v>
      </c>
      <c r="P92" s="3">
        <v>1</v>
      </c>
      <c r="Q92" s="3"/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1</v>
      </c>
      <c r="AA92" s="3">
        <v>0</v>
      </c>
      <c r="AB92" s="3">
        <v>0</v>
      </c>
      <c r="AC92" s="3">
        <v>1</v>
      </c>
      <c r="AD92" s="3">
        <v>0</v>
      </c>
      <c r="AE92" s="3">
        <v>1</v>
      </c>
      <c r="AF92" s="3">
        <v>0</v>
      </c>
      <c r="AG92" s="3">
        <v>0</v>
      </c>
      <c r="AH92" s="3">
        <v>38</v>
      </c>
      <c r="AI92" s="4">
        <v>2.4</v>
      </c>
      <c r="AJ92" s="3">
        <v>107</v>
      </c>
      <c r="AK92" s="3">
        <v>68</v>
      </c>
      <c r="AL92" s="5">
        <f t="shared" si="42"/>
        <v>81</v>
      </c>
      <c r="AM92" s="3">
        <v>60</v>
      </c>
      <c r="AN92" s="3">
        <v>1</v>
      </c>
      <c r="AO92" s="3">
        <v>15</v>
      </c>
      <c r="AP92" s="3">
        <v>37</v>
      </c>
      <c r="AQ92" s="3">
        <v>20</v>
      </c>
      <c r="AR92" s="3">
        <v>25</v>
      </c>
      <c r="AS92" s="3">
        <f t="shared" si="43"/>
        <v>17</v>
      </c>
      <c r="AT92" s="7">
        <f t="shared" si="44"/>
        <v>1.1333333333333333</v>
      </c>
      <c r="AU92" s="3">
        <v>21</v>
      </c>
      <c r="AV92" s="4">
        <v>4.4400000000000004</v>
      </c>
      <c r="AW92" s="3">
        <v>1.85</v>
      </c>
      <c r="AX92" s="19">
        <f t="shared" si="27"/>
        <v>0.33226164079822618</v>
      </c>
      <c r="AY92" s="7">
        <f t="shared" si="28"/>
        <v>0.9009009009009008</v>
      </c>
      <c r="AZ92" s="7">
        <f t="shared" si="29"/>
        <v>172.97297297297297</v>
      </c>
      <c r="BA92" s="7">
        <f t="shared" si="30"/>
        <v>2854.0540540540537</v>
      </c>
      <c r="BB92" s="7">
        <f t="shared" si="31"/>
        <v>74.000000000000014</v>
      </c>
      <c r="BC92" s="7">
        <f t="shared" si="32"/>
        <v>30.833333333333332</v>
      </c>
      <c r="BD92" s="7">
        <f t="shared" si="33"/>
        <v>25.16</v>
      </c>
      <c r="BE92" s="7">
        <f t="shared" si="34"/>
        <v>4.1933333333333325</v>
      </c>
      <c r="BF92" s="19">
        <v>1.36</v>
      </c>
      <c r="BG92" s="19">
        <f t="shared" si="35"/>
        <v>0.33783783783783777</v>
      </c>
      <c r="BH92" s="19">
        <f t="shared" si="45"/>
        <v>0.49999999999999989</v>
      </c>
      <c r="BI92" s="19">
        <f t="shared" si="46"/>
        <v>4.3529411764705888</v>
      </c>
      <c r="BJ92" s="19">
        <f t="shared" si="38"/>
        <v>0.7142857142857143</v>
      </c>
      <c r="BK92" s="19"/>
      <c r="BL92" s="5">
        <v>1</v>
      </c>
      <c r="BM92" s="5">
        <v>26</v>
      </c>
      <c r="BN92" s="5"/>
      <c r="BO92" s="5">
        <v>0</v>
      </c>
      <c r="BP92" s="5">
        <v>0</v>
      </c>
      <c r="BQ92" s="3">
        <v>1</v>
      </c>
      <c r="BR92" s="3">
        <v>0</v>
      </c>
      <c r="BS92" s="3">
        <v>17.5</v>
      </c>
      <c r="BT92" s="3">
        <v>6.2</v>
      </c>
      <c r="BU92" s="3">
        <v>5.6</v>
      </c>
      <c r="BV92" s="3">
        <v>1.3</v>
      </c>
      <c r="BW92" s="3"/>
      <c r="BY92" s="3">
        <v>1</v>
      </c>
      <c r="BZ92" s="3">
        <v>0</v>
      </c>
      <c r="CA92" s="3">
        <v>140</v>
      </c>
      <c r="CB92" s="3">
        <v>27</v>
      </c>
      <c r="CC92" s="4">
        <v>1.97</v>
      </c>
      <c r="CD92" s="28">
        <v>49</v>
      </c>
      <c r="CE92" s="8"/>
      <c r="CF92" s="8"/>
      <c r="CG92" s="3">
        <v>337.2</v>
      </c>
      <c r="CH92" s="3">
        <v>0</v>
      </c>
      <c r="CI92" s="3">
        <v>1</v>
      </c>
      <c r="CJ92" s="12">
        <v>2489.808917197452</v>
      </c>
      <c r="CK92" s="19">
        <f t="shared" si="39"/>
        <v>7.8199612464327384</v>
      </c>
      <c r="CL92" s="5">
        <v>901.26268952488977</v>
      </c>
      <c r="CM92" s="19">
        <f t="shared" si="40"/>
        <v>6.8037967684166976</v>
      </c>
      <c r="CO92" s="41">
        <v>40231</v>
      </c>
      <c r="CP92" s="41"/>
      <c r="CQ92" s="41"/>
      <c r="CR92" s="41"/>
      <c r="CS92" s="20"/>
      <c r="CT92" s="36">
        <v>44272</v>
      </c>
      <c r="CU92" s="36">
        <v>41394</v>
      </c>
      <c r="CV92" s="1">
        <f t="shared" si="41"/>
        <v>1163</v>
      </c>
      <c r="CW92" s="3">
        <v>1</v>
      </c>
      <c r="CX92" s="40">
        <v>44210</v>
      </c>
      <c r="CY92" s="20">
        <f>(CX92-CO92)</f>
        <v>3979</v>
      </c>
      <c r="CZ92" s="20">
        <v>1</v>
      </c>
      <c r="DA92" s="20">
        <v>3979</v>
      </c>
      <c r="DB92" s="1">
        <v>1</v>
      </c>
      <c r="DC92" s="39" t="s">
        <v>141</v>
      </c>
    </row>
    <row r="93" spans="1:116" s="10" customFormat="1" x14ac:dyDescent="0.25">
      <c r="A93" s="2">
        <v>2036</v>
      </c>
      <c r="B93" s="3">
        <v>53</v>
      </c>
      <c r="C93" s="3">
        <v>0</v>
      </c>
      <c r="D93" s="3">
        <v>1</v>
      </c>
      <c r="E93" s="3">
        <v>1</v>
      </c>
      <c r="F93" s="3">
        <v>1</v>
      </c>
      <c r="G93" s="3">
        <v>0</v>
      </c>
      <c r="H93" s="1">
        <v>1</v>
      </c>
      <c r="I93" s="3">
        <v>0</v>
      </c>
      <c r="J93" s="3">
        <v>3</v>
      </c>
      <c r="K93" s="3">
        <v>0</v>
      </c>
      <c r="L93" s="3">
        <v>1</v>
      </c>
      <c r="M93" s="3"/>
      <c r="N93" s="3">
        <v>1</v>
      </c>
      <c r="O93" s="3">
        <v>0</v>
      </c>
      <c r="P93" s="3">
        <v>1</v>
      </c>
      <c r="Q93" s="3"/>
      <c r="R93" s="3">
        <v>1</v>
      </c>
      <c r="S93" s="3">
        <v>1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</v>
      </c>
      <c r="Z93" s="3">
        <v>1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21</v>
      </c>
      <c r="AI93" s="4">
        <v>1.47</v>
      </c>
      <c r="AJ93" s="3">
        <v>74</v>
      </c>
      <c r="AK93" s="3">
        <v>44</v>
      </c>
      <c r="AL93" s="5">
        <f t="shared" si="42"/>
        <v>54</v>
      </c>
      <c r="AM93" s="3">
        <v>57</v>
      </c>
      <c r="AN93" s="3">
        <v>1</v>
      </c>
      <c r="AO93" s="3">
        <v>7</v>
      </c>
      <c r="AP93" s="3">
        <v>45</v>
      </c>
      <c r="AQ93" s="3">
        <v>14</v>
      </c>
      <c r="AR93" s="3">
        <v>27</v>
      </c>
      <c r="AS93" s="1">
        <f t="shared" si="43"/>
        <v>31</v>
      </c>
      <c r="AT93" s="7">
        <f t="shared" si="44"/>
        <v>4.4285714285714288</v>
      </c>
      <c r="AU93" s="3">
        <v>15</v>
      </c>
      <c r="AV93" s="4">
        <v>2.6313</v>
      </c>
      <c r="AW93" s="3">
        <v>1.79</v>
      </c>
      <c r="AX93" s="19">
        <f t="shared" si="27"/>
        <v>0.21432372505543237</v>
      </c>
      <c r="AY93" s="7">
        <f t="shared" si="28"/>
        <v>4.5604834112415915</v>
      </c>
      <c r="AZ93" s="7">
        <f t="shared" si="29"/>
        <v>536.31284916201116</v>
      </c>
      <c r="BA93" s="7">
        <f t="shared" si="30"/>
        <v>2100.558659217877</v>
      </c>
      <c r="BB93" s="7">
        <f t="shared" si="31"/>
        <v>46.163157894736841</v>
      </c>
      <c r="BC93" s="7">
        <f t="shared" si="32"/>
        <v>31.403508771929825</v>
      </c>
      <c r="BD93" s="7">
        <f t="shared" si="33"/>
        <v>16.656421052631579</v>
      </c>
      <c r="BE93" s="7">
        <f t="shared" si="34"/>
        <v>8.5417543859649125</v>
      </c>
      <c r="BF93" s="19"/>
      <c r="BG93" s="19">
        <f t="shared" si="35"/>
        <v>0.58488199749173408</v>
      </c>
      <c r="BH93" s="19">
        <f t="shared" si="45"/>
        <v>0.97480332915289025</v>
      </c>
      <c r="BI93" s="19">
        <f t="shared" si="46"/>
        <v>1.4891341256366724</v>
      </c>
      <c r="BJ93" s="19">
        <f t="shared" si="38"/>
        <v>0.46666666666666667</v>
      </c>
      <c r="BK93" s="19"/>
      <c r="BL93" s="5">
        <v>0</v>
      </c>
      <c r="BM93" s="5"/>
      <c r="BN93" s="5"/>
      <c r="BO93" s="5"/>
      <c r="BP93" s="5"/>
      <c r="BQ93" s="3">
        <v>1</v>
      </c>
      <c r="BR93" s="3">
        <v>0</v>
      </c>
      <c r="BS93" s="3">
        <v>22.5</v>
      </c>
      <c r="BT93" s="3">
        <v>5.8</v>
      </c>
      <c r="BU93" s="3">
        <v>5</v>
      </c>
      <c r="BV93" s="3">
        <v>0.88</v>
      </c>
      <c r="BW93" s="3">
        <v>4.3</v>
      </c>
      <c r="BY93" s="3">
        <v>1</v>
      </c>
      <c r="BZ93" s="3">
        <v>1</v>
      </c>
      <c r="CA93" s="3">
        <v>122</v>
      </c>
      <c r="CB93" s="3">
        <v>123</v>
      </c>
      <c r="CC93" s="4">
        <v>2.5</v>
      </c>
      <c r="CD93" s="28">
        <v>20</v>
      </c>
      <c r="CE93" s="8"/>
      <c r="CF93" s="8"/>
      <c r="CG93" s="3">
        <v>9846</v>
      </c>
      <c r="CH93" s="3">
        <v>1</v>
      </c>
      <c r="CI93" s="3">
        <v>3</v>
      </c>
      <c r="CJ93" s="12">
        <v>2583.333333333333</v>
      </c>
      <c r="CK93" s="19">
        <f t="shared" si="39"/>
        <v>7.8568358336792832</v>
      </c>
      <c r="CL93" s="5">
        <v>1012.1407676471865</v>
      </c>
      <c r="CM93" s="19">
        <f t="shared" si="40"/>
        <v>6.9198229386397152</v>
      </c>
      <c r="CO93" s="41">
        <v>40408</v>
      </c>
      <c r="CP93" s="41"/>
      <c r="CQ93" s="41"/>
      <c r="CR93" s="41"/>
      <c r="CS93" s="20"/>
      <c r="CT93" s="36">
        <v>44272</v>
      </c>
      <c r="CU93" s="36">
        <v>41593</v>
      </c>
      <c r="CV93" s="1">
        <f t="shared" si="41"/>
        <v>1185</v>
      </c>
      <c r="CW93" s="3">
        <v>1</v>
      </c>
      <c r="CX93" s="40">
        <v>41593</v>
      </c>
      <c r="CY93" s="3">
        <f>(CX93-CO93)</f>
        <v>1185</v>
      </c>
      <c r="CZ93" s="3">
        <v>1</v>
      </c>
      <c r="DA93" s="3">
        <v>1185</v>
      </c>
      <c r="DB93" s="1">
        <v>1</v>
      </c>
      <c r="DC93" s="3" t="s">
        <v>141</v>
      </c>
    </row>
    <row r="94" spans="1:116" s="10" customFormat="1" x14ac:dyDescent="0.25">
      <c r="A94" s="2">
        <v>2063</v>
      </c>
      <c r="B94" s="9">
        <v>62</v>
      </c>
      <c r="C94" s="9">
        <v>0</v>
      </c>
      <c r="D94" s="9">
        <v>0</v>
      </c>
      <c r="E94" s="9">
        <v>1</v>
      </c>
      <c r="F94" s="9">
        <v>1</v>
      </c>
      <c r="G94" s="9">
        <v>0</v>
      </c>
      <c r="H94" s="1">
        <v>1</v>
      </c>
      <c r="I94" s="9">
        <v>1</v>
      </c>
      <c r="J94" s="9">
        <v>3</v>
      </c>
      <c r="K94" s="9">
        <v>0</v>
      </c>
      <c r="L94" s="9">
        <v>0</v>
      </c>
      <c r="M94" s="9"/>
      <c r="N94" s="9">
        <v>1</v>
      </c>
      <c r="O94" s="9">
        <v>0</v>
      </c>
      <c r="P94" s="9">
        <v>1</v>
      </c>
      <c r="Q94" s="9"/>
      <c r="R94" s="9">
        <v>1</v>
      </c>
      <c r="S94" s="9">
        <v>1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1</v>
      </c>
      <c r="Z94" s="9">
        <v>0</v>
      </c>
      <c r="AA94" s="9">
        <v>1</v>
      </c>
      <c r="AB94" s="9">
        <v>0</v>
      </c>
      <c r="AC94" s="9">
        <v>1</v>
      </c>
      <c r="AD94" s="9">
        <v>0</v>
      </c>
      <c r="AE94" s="9">
        <v>0</v>
      </c>
      <c r="AF94" s="9">
        <v>0</v>
      </c>
      <c r="AG94" s="9">
        <v>0</v>
      </c>
      <c r="AH94" s="9">
        <v>24</v>
      </c>
      <c r="AI94" s="11">
        <v>1.95</v>
      </c>
      <c r="AJ94" s="9">
        <v>125</v>
      </c>
      <c r="AK94" s="9">
        <v>82</v>
      </c>
      <c r="AL94" s="5">
        <f t="shared" si="42"/>
        <v>96.333333333333329</v>
      </c>
      <c r="AM94" s="9">
        <v>69</v>
      </c>
      <c r="AN94" s="9">
        <v>1</v>
      </c>
      <c r="AO94" s="9">
        <v>8</v>
      </c>
      <c r="AP94" s="9">
        <v>16</v>
      </c>
      <c r="AQ94" s="9">
        <v>6</v>
      </c>
      <c r="AR94" s="9">
        <v>10</v>
      </c>
      <c r="AS94" s="1">
        <f t="shared" si="43"/>
        <v>10</v>
      </c>
      <c r="AT94" s="7">
        <f t="shared" si="44"/>
        <v>1.25</v>
      </c>
      <c r="AU94" s="9">
        <v>7</v>
      </c>
      <c r="AV94" s="4">
        <v>3.9584999999999995</v>
      </c>
      <c r="AW94" s="9">
        <v>2.0299999999999998</v>
      </c>
      <c r="AX94" s="19">
        <f t="shared" si="27"/>
        <v>0.43360679970436061</v>
      </c>
      <c r="AY94" s="7">
        <f t="shared" si="28"/>
        <v>0.75786282682834416</v>
      </c>
      <c r="AZ94" s="7">
        <f t="shared" si="29"/>
        <v>118.22660098522168</v>
      </c>
      <c r="BA94" s="7">
        <f t="shared" si="30"/>
        <v>3481.1165845648607</v>
      </c>
      <c r="BB94" s="7">
        <f t="shared" si="31"/>
        <v>57.369565217391298</v>
      </c>
      <c r="BC94" s="7">
        <f t="shared" si="32"/>
        <v>29.420289855072461</v>
      </c>
      <c r="BD94" s="7">
        <f t="shared" si="33"/>
        <v>35.743690821256031</v>
      </c>
      <c r="BE94" s="7">
        <f t="shared" si="34"/>
        <v>0.80023188405797085</v>
      </c>
      <c r="BF94" s="19"/>
      <c r="BG94" s="19">
        <f t="shared" si="35"/>
        <v>0.17430845017051916</v>
      </c>
      <c r="BH94" s="19">
        <f t="shared" si="45"/>
        <v>0.27889352027283065</v>
      </c>
      <c r="BI94" s="19">
        <f t="shared" si="46"/>
        <v>5.7369565217391294</v>
      </c>
      <c r="BJ94" s="19">
        <f t="shared" si="38"/>
        <v>1.1428571428571428</v>
      </c>
      <c r="BK94" s="19"/>
      <c r="BL94" s="12">
        <v>0</v>
      </c>
      <c r="BM94" s="12"/>
      <c r="BN94" s="12"/>
      <c r="BO94" s="12"/>
      <c r="BP94" s="12"/>
      <c r="BQ94" s="9">
        <v>1</v>
      </c>
      <c r="BR94" s="9">
        <v>0</v>
      </c>
      <c r="BS94" s="9">
        <v>22.5</v>
      </c>
      <c r="BT94" s="9">
        <v>5.0999999999999996</v>
      </c>
      <c r="BU94" s="9">
        <v>3.7</v>
      </c>
      <c r="BV94" s="9">
        <v>0.8</v>
      </c>
      <c r="BW94" s="9">
        <v>3.6</v>
      </c>
      <c r="BX94" s="14"/>
      <c r="BY94" s="9">
        <v>0</v>
      </c>
      <c r="BZ94" s="9">
        <v>1</v>
      </c>
      <c r="CA94" s="9">
        <v>133</v>
      </c>
      <c r="CB94" s="9">
        <v>25</v>
      </c>
      <c r="CC94" s="11">
        <v>0.8</v>
      </c>
      <c r="CD94" s="29">
        <v>90</v>
      </c>
      <c r="CE94" s="13"/>
      <c r="CF94" s="13"/>
      <c r="CG94" s="9">
        <v>620</v>
      </c>
      <c r="CH94" s="9">
        <v>1</v>
      </c>
      <c r="CI94" s="9">
        <v>1</v>
      </c>
      <c r="CJ94" s="12">
        <v>2619.1176470588234</v>
      </c>
      <c r="CK94" s="19">
        <f t="shared" si="39"/>
        <v>7.8705927641016462</v>
      </c>
      <c r="CL94" s="12">
        <v>1232.5424258160597</v>
      </c>
      <c r="CM94" s="19">
        <f t="shared" si="40"/>
        <v>7.1168343278932129</v>
      </c>
      <c r="CN94" s="14"/>
      <c r="CO94" s="36">
        <v>40633</v>
      </c>
      <c r="CP94" s="38"/>
      <c r="CQ94" s="38"/>
      <c r="CR94" s="36">
        <v>40654</v>
      </c>
      <c r="CS94" s="43">
        <f>(CR94-CO94)</f>
        <v>21</v>
      </c>
      <c r="CT94" s="36">
        <v>44274</v>
      </c>
      <c r="CU94" s="42">
        <v>44275</v>
      </c>
      <c r="CV94" s="9">
        <f t="shared" si="41"/>
        <v>3642</v>
      </c>
      <c r="CW94" s="9">
        <v>0</v>
      </c>
      <c r="CX94" s="9"/>
      <c r="CY94" s="14"/>
      <c r="CZ94" s="9">
        <v>1</v>
      </c>
      <c r="DA94" s="9">
        <v>21</v>
      </c>
      <c r="DB94" s="1">
        <v>1</v>
      </c>
      <c r="DC94" s="14" t="s">
        <v>157</v>
      </c>
      <c r="DD94" s="14"/>
      <c r="DE94" s="14"/>
      <c r="DF94" s="14"/>
      <c r="DG94" s="14"/>
      <c r="DH94" s="14"/>
      <c r="DI94" s="14"/>
      <c r="DJ94" s="14"/>
      <c r="DK94" s="14"/>
      <c r="DL94" s="14"/>
    </row>
    <row r="95" spans="1:116" s="10" customFormat="1" x14ac:dyDescent="0.25">
      <c r="A95" s="2">
        <v>2033</v>
      </c>
      <c r="B95" s="3">
        <v>62</v>
      </c>
      <c r="C95" s="3">
        <v>0</v>
      </c>
      <c r="D95" s="3">
        <v>0</v>
      </c>
      <c r="E95" s="3">
        <v>1</v>
      </c>
      <c r="F95" s="3">
        <v>1</v>
      </c>
      <c r="G95" s="3">
        <v>0</v>
      </c>
      <c r="H95" s="1">
        <v>1</v>
      </c>
      <c r="I95" s="3">
        <v>0</v>
      </c>
      <c r="J95" s="3">
        <v>4</v>
      </c>
      <c r="K95" s="3">
        <v>1</v>
      </c>
      <c r="L95" s="3">
        <v>1</v>
      </c>
      <c r="M95" s="3"/>
      <c r="N95" s="3">
        <v>1</v>
      </c>
      <c r="O95" s="3">
        <v>0</v>
      </c>
      <c r="P95" s="3">
        <v>1</v>
      </c>
      <c r="Q95" s="3"/>
      <c r="R95" s="3">
        <v>1</v>
      </c>
      <c r="S95" s="3">
        <v>0</v>
      </c>
      <c r="T95" s="3">
        <v>1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</v>
      </c>
      <c r="AA95" s="3">
        <v>1</v>
      </c>
      <c r="AB95" s="3">
        <v>1</v>
      </c>
      <c r="AC95" s="3">
        <v>0</v>
      </c>
      <c r="AD95" s="3">
        <v>0</v>
      </c>
      <c r="AE95" s="3">
        <v>1</v>
      </c>
      <c r="AF95" s="3">
        <v>0</v>
      </c>
      <c r="AG95" s="3">
        <v>2</v>
      </c>
      <c r="AH95" s="3">
        <v>23</v>
      </c>
      <c r="AI95" s="4">
        <v>1.94</v>
      </c>
      <c r="AJ95" s="3">
        <v>93</v>
      </c>
      <c r="AK95" s="3">
        <v>75</v>
      </c>
      <c r="AL95" s="5">
        <f t="shared" si="42"/>
        <v>81</v>
      </c>
      <c r="AM95" s="3">
        <v>88</v>
      </c>
      <c r="AN95" s="3">
        <v>1</v>
      </c>
      <c r="AO95" s="3">
        <v>6</v>
      </c>
      <c r="AP95" s="3">
        <v>51</v>
      </c>
      <c r="AQ95" s="3">
        <v>26</v>
      </c>
      <c r="AR95" s="3">
        <v>34</v>
      </c>
      <c r="AS95" s="1">
        <f t="shared" si="43"/>
        <v>25</v>
      </c>
      <c r="AT95" s="7">
        <f t="shared" si="44"/>
        <v>4.166666666666667</v>
      </c>
      <c r="AU95" s="3">
        <v>22</v>
      </c>
      <c r="AV95" s="4">
        <v>3.298</v>
      </c>
      <c r="AW95" s="3">
        <v>1.7</v>
      </c>
      <c r="AX95" s="19">
        <f t="shared" si="27"/>
        <v>0.30532150776053213</v>
      </c>
      <c r="AY95" s="7">
        <f t="shared" si="28"/>
        <v>3.6385688295936931</v>
      </c>
      <c r="AZ95" s="7">
        <f t="shared" si="29"/>
        <v>564.70588235294122</v>
      </c>
      <c r="BA95" s="7">
        <f t="shared" si="30"/>
        <v>3529.4117647058824</v>
      </c>
      <c r="BB95" s="7">
        <f t="shared" si="31"/>
        <v>37.477272727272727</v>
      </c>
      <c r="BC95" s="7">
        <f t="shared" si="32"/>
        <v>19.318181818181817</v>
      </c>
      <c r="BD95" s="7">
        <f t="shared" si="33"/>
        <v>15.50090909090909</v>
      </c>
      <c r="BE95" s="7">
        <f t="shared" si="34"/>
        <v>7.3563636363636355</v>
      </c>
      <c r="BF95" s="19"/>
      <c r="BG95" s="19">
        <f t="shared" si="35"/>
        <v>0.90721649484536082</v>
      </c>
      <c r="BH95" s="19">
        <f t="shared" si="45"/>
        <v>1.3608247422680413</v>
      </c>
      <c r="BI95" s="19">
        <f t="shared" si="46"/>
        <v>1.499090909090909</v>
      </c>
      <c r="BJ95" s="19">
        <f t="shared" si="38"/>
        <v>0.27272727272727271</v>
      </c>
      <c r="BK95" s="19"/>
      <c r="BL95" s="5">
        <v>0</v>
      </c>
      <c r="BM95" s="5"/>
      <c r="BN95" s="5"/>
      <c r="BO95" s="5"/>
      <c r="BP95" s="5"/>
      <c r="BQ95" s="9">
        <v>1</v>
      </c>
      <c r="BR95" s="9">
        <v>0</v>
      </c>
      <c r="BS95" s="3">
        <v>12.5</v>
      </c>
      <c r="BT95" s="3">
        <v>5.7</v>
      </c>
      <c r="BU95" s="3">
        <v>5.3</v>
      </c>
      <c r="BV95" s="3">
        <v>0.88</v>
      </c>
      <c r="BW95" s="3">
        <v>4.8</v>
      </c>
      <c r="BY95" s="3">
        <v>1</v>
      </c>
      <c r="BZ95" s="3">
        <v>0</v>
      </c>
      <c r="CA95" s="3">
        <v>132</v>
      </c>
      <c r="CB95" s="3">
        <v>37</v>
      </c>
      <c r="CC95" s="4">
        <v>0.9</v>
      </c>
      <c r="CD95" s="28">
        <v>90</v>
      </c>
      <c r="CE95" s="8"/>
      <c r="CF95" s="8"/>
      <c r="CG95" s="3">
        <v>2454</v>
      </c>
      <c r="CH95" s="3">
        <v>1</v>
      </c>
      <c r="CI95" s="3">
        <v>3</v>
      </c>
      <c r="CJ95" s="12">
        <v>2695.833333333333</v>
      </c>
      <c r="CK95" s="19">
        <f t="shared" si="39"/>
        <v>7.8994626501410465</v>
      </c>
      <c r="CL95" s="5">
        <v>1680.7069826280497</v>
      </c>
      <c r="CM95" s="19">
        <f t="shared" si="40"/>
        <v>7.4269698068690291</v>
      </c>
      <c r="CO95" s="41">
        <v>40393</v>
      </c>
      <c r="CP95" s="41"/>
      <c r="CQ95" s="41"/>
      <c r="CR95" s="41"/>
      <c r="CS95" s="20"/>
      <c r="CT95" s="36">
        <v>44272</v>
      </c>
      <c r="CU95" s="36">
        <v>41561</v>
      </c>
      <c r="CV95" s="1">
        <f t="shared" si="41"/>
        <v>1168</v>
      </c>
      <c r="CW95" s="3">
        <v>1</v>
      </c>
      <c r="CX95" s="40">
        <v>41561</v>
      </c>
      <c r="CY95" s="20">
        <f>(CX95-CO95)</f>
        <v>1168</v>
      </c>
      <c r="CZ95" s="20">
        <v>1</v>
      </c>
      <c r="DA95" s="20">
        <v>1168</v>
      </c>
      <c r="DB95" s="1">
        <v>1</v>
      </c>
      <c r="DC95" s="3" t="s">
        <v>141</v>
      </c>
    </row>
    <row r="96" spans="1:116" s="10" customFormat="1" x14ac:dyDescent="0.25">
      <c r="A96" s="25">
        <v>1068</v>
      </c>
      <c r="B96" s="1">
        <v>58</v>
      </c>
      <c r="C96" s="1">
        <v>0</v>
      </c>
      <c r="D96" s="1">
        <v>0</v>
      </c>
      <c r="E96" s="1">
        <v>1</v>
      </c>
      <c r="F96" s="1">
        <v>1</v>
      </c>
      <c r="G96" s="1">
        <v>0</v>
      </c>
      <c r="H96" s="1">
        <v>1</v>
      </c>
      <c r="I96" s="1">
        <v>0</v>
      </c>
      <c r="J96" s="1">
        <v>3</v>
      </c>
      <c r="K96" s="1">
        <v>0</v>
      </c>
      <c r="L96" s="1">
        <v>0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>
        <v>1</v>
      </c>
      <c r="AB96" s="1">
        <v>0</v>
      </c>
      <c r="AC96" s="1">
        <v>1</v>
      </c>
      <c r="AD96" s="1">
        <v>0</v>
      </c>
      <c r="AE96" s="1">
        <v>1</v>
      </c>
      <c r="AF96" s="1">
        <v>0</v>
      </c>
      <c r="AG96" s="1">
        <v>0</v>
      </c>
      <c r="AH96" s="1">
        <v>31.87</v>
      </c>
      <c r="AI96" s="1">
        <v>2.14</v>
      </c>
      <c r="AJ96" s="1">
        <v>87</v>
      </c>
      <c r="AK96" s="1">
        <v>41</v>
      </c>
      <c r="AL96" s="5">
        <f t="shared" si="42"/>
        <v>56.333333333333336</v>
      </c>
      <c r="AM96" s="1">
        <v>87</v>
      </c>
      <c r="AN96" s="1">
        <v>1</v>
      </c>
      <c r="AO96" s="1">
        <v>18</v>
      </c>
      <c r="AP96" s="1">
        <v>42</v>
      </c>
      <c r="AQ96" s="1">
        <v>17</v>
      </c>
      <c r="AR96" s="1">
        <v>29</v>
      </c>
      <c r="AS96" s="1">
        <f t="shared" si="43"/>
        <v>25</v>
      </c>
      <c r="AT96" s="7">
        <f t="shared" si="44"/>
        <v>1.3888888888888888</v>
      </c>
      <c r="AU96" s="1">
        <v>19</v>
      </c>
      <c r="AV96" s="19">
        <v>3.58</v>
      </c>
      <c r="AW96" s="1">
        <v>1.67</v>
      </c>
      <c r="AX96" s="19">
        <f t="shared" si="27"/>
        <v>0.20859571322985956</v>
      </c>
      <c r="AY96" s="7">
        <f t="shared" si="28"/>
        <v>2.7932960893854748</v>
      </c>
      <c r="AZ96" s="7">
        <f t="shared" si="29"/>
        <v>479.04191616766468</v>
      </c>
      <c r="BA96" s="7">
        <f t="shared" si="30"/>
        <v>1836.3273453093816</v>
      </c>
      <c r="BB96" s="7">
        <f t="shared" si="31"/>
        <v>41.149425287356323</v>
      </c>
      <c r="BC96" s="7">
        <f t="shared" si="32"/>
        <v>19.195402298850574</v>
      </c>
      <c r="BD96" s="7">
        <f t="shared" si="33"/>
        <v>9.7461455938697306</v>
      </c>
      <c r="BE96" s="7">
        <f t="shared" si="34"/>
        <v>2.8716321839080456</v>
      </c>
      <c r="BF96" s="19"/>
      <c r="BG96" s="19">
        <f t="shared" si="35"/>
        <v>0.70474860335195533</v>
      </c>
      <c r="BH96" s="19">
        <f t="shared" si="45"/>
        <v>1.0206703910614525</v>
      </c>
      <c r="BI96" s="19">
        <f t="shared" si="46"/>
        <v>1.6459770114942529</v>
      </c>
      <c r="BJ96" s="19">
        <f t="shared" si="38"/>
        <v>0.94736842105263153</v>
      </c>
      <c r="BK96" s="19"/>
      <c r="BL96" s="20">
        <v>1</v>
      </c>
      <c r="BM96" s="1"/>
      <c r="BN96" s="20"/>
      <c r="BO96" s="1">
        <v>1</v>
      </c>
      <c r="BP96" s="1">
        <v>0</v>
      </c>
      <c r="BQ96" s="1">
        <v>1</v>
      </c>
      <c r="BR96" s="1">
        <v>0</v>
      </c>
      <c r="BS96" s="1">
        <v>15</v>
      </c>
      <c r="BT96" s="1">
        <v>5.0999999999999996</v>
      </c>
      <c r="BU96" s="1">
        <v>4.7</v>
      </c>
      <c r="BV96" s="1">
        <v>0.36</v>
      </c>
      <c r="BW96" s="1">
        <v>4.4000000000000004</v>
      </c>
      <c r="BX96" s="1"/>
      <c r="BY96" s="1"/>
      <c r="BZ96" s="1"/>
      <c r="CA96" s="25">
        <v>135</v>
      </c>
      <c r="CB96" s="25">
        <v>37</v>
      </c>
      <c r="CC96" s="44">
        <v>1.37</v>
      </c>
      <c r="CD96" s="27">
        <v>56</v>
      </c>
      <c r="CE96" s="1">
        <v>293</v>
      </c>
      <c r="CF96" s="1">
        <v>1</v>
      </c>
      <c r="CG96" s="1"/>
      <c r="CH96" s="1"/>
      <c r="CI96" s="1">
        <v>2</v>
      </c>
      <c r="CJ96" s="20">
        <v>2726.2166569999999</v>
      </c>
      <c r="CK96" s="19">
        <f t="shared" si="39"/>
        <v>7.9106700870879987</v>
      </c>
      <c r="CL96" s="20">
        <v>3661.8003060000001</v>
      </c>
      <c r="CM96" s="19">
        <f t="shared" si="40"/>
        <v>8.205710192343961</v>
      </c>
      <c r="CN96" s="22"/>
      <c r="CO96" s="36">
        <v>43409</v>
      </c>
      <c r="CP96" s="36"/>
      <c r="CQ96" s="36"/>
      <c r="CR96" s="36"/>
      <c r="CS96" s="20"/>
      <c r="CT96" s="36">
        <v>44217</v>
      </c>
      <c r="CU96" s="36">
        <v>43731</v>
      </c>
      <c r="CV96" s="1">
        <f t="shared" si="41"/>
        <v>322</v>
      </c>
      <c r="CW96" s="1">
        <v>1</v>
      </c>
      <c r="CX96" s="36">
        <v>43731</v>
      </c>
      <c r="CY96" s="20">
        <f>(CX96-CO96)</f>
        <v>322</v>
      </c>
      <c r="CZ96" s="20">
        <v>1</v>
      </c>
      <c r="DA96" s="20">
        <v>322</v>
      </c>
      <c r="DB96" s="1">
        <v>1</v>
      </c>
      <c r="DC96" t="s">
        <v>129</v>
      </c>
      <c r="DD96"/>
      <c r="DE96"/>
      <c r="DF96"/>
      <c r="DG96"/>
      <c r="DH96"/>
      <c r="DI96"/>
      <c r="DJ96"/>
      <c r="DK96"/>
      <c r="DL96"/>
    </row>
    <row r="97" spans="1:116" s="10" customFormat="1" x14ac:dyDescent="0.25">
      <c r="A97" s="25">
        <v>1043</v>
      </c>
      <c r="B97" s="1">
        <v>65</v>
      </c>
      <c r="C97" s="1">
        <v>0</v>
      </c>
      <c r="D97" s="1">
        <v>0</v>
      </c>
      <c r="E97" s="1">
        <v>1</v>
      </c>
      <c r="F97" s="1">
        <v>2</v>
      </c>
      <c r="G97" s="1">
        <v>1</v>
      </c>
      <c r="H97" s="1">
        <v>0</v>
      </c>
      <c r="I97" s="1">
        <v>1</v>
      </c>
      <c r="J97" s="1">
        <v>3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0</v>
      </c>
      <c r="Q97" s="1"/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1</v>
      </c>
      <c r="AD97" s="1">
        <v>0</v>
      </c>
      <c r="AE97" s="1">
        <v>1</v>
      </c>
      <c r="AF97" s="1">
        <v>0</v>
      </c>
      <c r="AG97" s="1">
        <v>0</v>
      </c>
      <c r="AH97" s="1">
        <v>23.48</v>
      </c>
      <c r="AI97" s="1">
        <v>1.87</v>
      </c>
      <c r="AJ97" s="1">
        <v>106</v>
      </c>
      <c r="AK97" s="1">
        <v>52</v>
      </c>
      <c r="AL97" s="5">
        <f t="shared" si="42"/>
        <v>70</v>
      </c>
      <c r="AM97" s="1">
        <v>66</v>
      </c>
      <c r="AN97" s="1">
        <v>1</v>
      </c>
      <c r="AO97" s="1">
        <v>17</v>
      </c>
      <c r="AP97" s="1">
        <v>100</v>
      </c>
      <c r="AQ97" s="1">
        <v>37</v>
      </c>
      <c r="AR97" s="1">
        <v>65</v>
      </c>
      <c r="AS97" s="1">
        <f t="shared" si="43"/>
        <v>63</v>
      </c>
      <c r="AT97" s="7">
        <f t="shared" si="44"/>
        <v>3.7058823529411766</v>
      </c>
      <c r="AU97" s="1">
        <v>33</v>
      </c>
      <c r="AV97" s="19">
        <v>4.72</v>
      </c>
      <c r="AW97" s="1">
        <v>2.52</v>
      </c>
      <c r="AX97" s="19">
        <f t="shared" si="27"/>
        <v>0.39113082039911312</v>
      </c>
      <c r="AY97" s="7">
        <f t="shared" si="28"/>
        <v>6.7796610169491531</v>
      </c>
      <c r="AZ97" s="7">
        <f t="shared" si="29"/>
        <v>1015.8730158730159</v>
      </c>
      <c r="BA97" s="7">
        <f t="shared" si="30"/>
        <v>1682.5396825396824</v>
      </c>
      <c r="BB97" s="7">
        <f t="shared" si="31"/>
        <v>71.515151515151516</v>
      </c>
      <c r="BC97" s="7">
        <f t="shared" si="32"/>
        <v>38.18181818181818</v>
      </c>
      <c r="BD97" s="7">
        <f t="shared" si="33"/>
        <v>19.213090909090909</v>
      </c>
      <c r="BE97" s="7">
        <f t="shared" si="34"/>
        <v>24.925090909090905</v>
      </c>
      <c r="BF97" s="19">
        <v>1.3703389830508474</v>
      </c>
      <c r="BG97" s="19">
        <f t="shared" si="35"/>
        <v>0.90889830508474578</v>
      </c>
      <c r="BH97" s="19">
        <f t="shared" si="45"/>
        <v>1.3983050847457628</v>
      </c>
      <c r="BI97" s="19">
        <f t="shared" si="46"/>
        <v>1.1351611351611353</v>
      </c>
      <c r="BJ97" s="19">
        <f t="shared" si="38"/>
        <v>0.51515151515151514</v>
      </c>
      <c r="BK97" s="19"/>
      <c r="BL97" s="20">
        <v>1</v>
      </c>
      <c r="BM97" s="1">
        <v>19</v>
      </c>
      <c r="BN97" s="20"/>
      <c r="BO97" s="1">
        <v>2</v>
      </c>
      <c r="BP97" s="1">
        <v>0</v>
      </c>
      <c r="BQ97" s="1">
        <v>1</v>
      </c>
      <c r="BR97" s="1">
        <v>0</v>
      </c>
      <c r="BS97" s="1">
        <v>75</v>
      </c>
      <c r="BT97" s="1">
        <v>3.4</v>
      </c>
      <c r="BU97" s="1">
        <v>2.2000000000000002</v>
      </c>
      <c r="BV97" s="1">
        <v>0.89</v>
      </c>
      <c r="BW97" s="1"/>
      <c r="BX97" s="1">
        <v>69.7</v>
      </c>
      <c r="BY97" s="1">
        <v>1</v>
      </c>
      <c r="BZ97" s="1"/>
      <c r="CA97" s="25">
        <v>140</v>
      </c>
      <c r="CB97" s="25">
        <v>10</v>
      </c>
      <c r="CC97" s="44">
        <v>0.9</v>
      </c>
      <c r="CD97" s="27">
        <v>89</v>
      </c>
      <c r="CE97" s="1">
        <v>148</v>
      </c>
      <c r="CF97" s="1">
        <v>0</v>
      </c>
      <c r="CG97" s="1"/>
      <c r="CH97" s="1"/>
      <c r="CI97" s="1">
        <v>1</v>
      </c>
      <c r="CJ97" s="20">
        <v>2773.1953469999999</v>
      </c>
      <c r="CK97" s="19">
        <f t="shared" si="39"/>
        <v>7.9277554892218394</v>
      </c>
      <c r="CL97" s="20">
        <v>3204.6363689999998</v>
      </c>
      <c r="CM97" s="19">
        <f t="shared" si="40"/>
        <v>8.0723539055076952</v>
      </c>
      <c r="CN97" s="22"/>
      <c r="CO97" s="36">
        <v>43299</v>
      </c>
      <c r="CP97" s="36"/>
      <c r="CQ97" s="36"/>
      <c r="CR97" s="36"/>
      <c r="CS97" s="20"/>
      <c r="CT97" s="36">
        <v>44217</v>
      </c>
      <c r="CU97" s="37">
        <v>43436</v>
      </c>
      <c r="CV97" s="1">
        <f t="shared" si="41"/>
        <v>137</v>
      </c>
      <c r="CW97" s="1">
        <v>1</v>
      </c>
      <c r="CX97" s="36">
        <v>43436</v>
      </c>
      <c r="CY97" s="20">
        <f>(CX97-CO97)</f>
        <v>137</v>
      </c>
      <c r="CZ97" s="20">
        <v>1</v>
      </c>
      <c r="DA97" s="20">
        <v>137</v>
      </c>
      <c r="DB97" s="1">
        <v>1</v>
      </c>
      <c r="DC97" t="s">
        <v>133</v>
      </c>
      <c r="DD97"/>
      <c r="DE97"/>
      <c r="DF97"/>
      <c r="DG97"/>
      <c r="DH97"/>
      <c r="DI97"/>
      <c r="DJ97"/>
      <c r="DK97"/>
      <c r="DL97"/>
    </row>
    <row r="98" spans="1:116" s="10" customFormat="1" x14ac:dyDescent="0.25">
      <c r="A98" s="25">
        <v>1031</v>
      </c>
      <c r="B98" s="1">
        <v>73</v>
      </c>
      <c r="C98" s="1">
        <v>0</v>
      </c>
      <c r="D98" s="1">
        <v>0</v>
      </c>
      <c r="E98" s="1">
        <v>1</v>
      </c>
      <c r="F98" s="1">
        <v>1</v>
      </c>
      <c r="G98" s="1">
        <v>0</v>
      </c>
      <c r="H98" s="1">
        <v>1</v>
      </c>
      <c r="I98" s="1">
        <v>0</v>
      </c>
      <c r="J98" s="1">
        <v>3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/>
      <c r="R98" s="1">
        <v>1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</v>
      </c>
      <c r="AB98" s="1">
        <v>1</v>
      </c>
      <c r="AC98" s="1">
        <v>1</v>
      </c>
      <c r="AD98" s="1">
        <v>0</v>
      </c>
      <c r="AE98" s="1">
        <v>1</v>
      </c>
      <c r="AF98" s="1">
        <v>0</v>
      </c>
      <c r="AG98" s="1">
        <v>0</v>
      </c>
      <c r="AH98" s="1">
        <v>20.25</v>
      </c>
      <c r="AI98" s="1">
        <v>1.77</v>
      </c>
      <c r="AJ98" s="1">
        <v>128</v>
      </c>
      <c r="AK98" s="1">
        <v>87</v>
      </c>
      <c r="AL98" s="5">
        <f t="shared" si="42"/>
        <v>100.66666666666667</v>
      </c>
      <c r="AM98" s="1">
        <v>74</v>
      </c>
      <c r="AN98" s="1">
        <v>1</v>
      </c>
      <c r="AO98" s="1">
        <v>15</v>
      </c>
      <c r="AP98" s="1">
        <v>71</v>
      </c>
      <c r="AQ98" s="1">
        <v>30</v>
      </c>
      <c r="AR98" s="1">
        <v>46</v>
      </c>
      <c r="AS98" s="1">
        <f t="shared" si="43"/>
        <v>41</v>
      </c>
      <c r="AT98" s="7">
        <f t="shared" si="44"/>
        <v>2.7333333333333334</v>
      </c>
      <c r="AU98" s="1">
        <v>23</v>
      </c>
      <c r="AV98" s="19">
        <v>2.65</v>
      </c>
      <c r="AW98" s="1">
        <v>1.5</v>
      </c>
      <c r="AX98" s="19">
        <f t="shared" si="27"/>
        <v>0.33481152993348118</v>
      </c>
      <c r="AY98" s="7">
        <f t="shared" si="28"/>
        <v>8.6792452830188687</v>
      </c>
      <c r="AZ98" s="7">
        <f t="shared" si="29"/>
        <v>1226.6666666666667</v>
      </c>
      <c r="BA98" s="7">
        <f t="shared" si="30"/>
        <v>4568.8888888888896</v>
      </c>
      <c r="BB98" s="7">
        <f t="shared" si="31"/>
        <v>35.810810810810814</v>
      </c>
      <c r="BC98" s="7">
        <f t="shared" si="32"/>
        <v>20.27027027027027</v>
      </c>
      <c r="BD98" s="7">
        <f t="shared" si="33"/>
        <v>21.410810810810812</v>
      </c>
      <c r="BE98" s="7">
        <f t="shared" si="34"/>
        <v>8.5459459459459453</v>
      </c>
      <c r="BF98" s="19"/>
      <c r="BG98" s="19">
        <f t="shared" si="35"/>
        <v>1.2845283018867923</v>
      </c>
      <c r="BH98" s="19">
        <f t="shared" si="45"/>
        <v>1.982641509433962</v>
      </c>
      <c r="BI98" s="19">
        <f t="shared" si="46"/>
        <v>0.87343441001977595</v>
      </c>
      <c r="BJ98" s="19">
        <f t="shared" si="38"/>
        <v>0.65217391304347827</v>
      </c>
      <c r="BK98" s="19"/>
      <c r="BL98" s="20">
        <v>0</v>
      </c>
      <c r="BM98" s="1"/>
      <c r="BN98" s="20"/>
      <c r="BO98" s="1"/>
      <c r="BP98" s="1"/>
      <c r="BQ98" s="1">
        <v>1</v>
      </c>
      <c r="BR98" s="1">
        <v>0</v>
      </c>
      <c r="BS98" s="1">
        <v>21</v>
      </c>
      <c r="BT98" s="1">
        <v>6.1</v>
      </c>
      <c r="BU98" s="1">
        <v>5.8</v>
      </c>
      <c r="BV98" s="1">
        <v>0.32</v>
      </c>
      <c r="BW98" s="1">
        <v>4.3</v>
      </c>
      <c r="BX98" s="1">
        <v>40.4</v>
      </c>
      <c r="BY98" s="1">
        <v>1</v>
      </c>
      <c r="BZ98" s="1">
        <v>1</v>
      </c>
      <c r="CA98" s="25">
        <v>136</v>
      </c>
      <c r="CB98" s="25">
        <v>22</v>
      </c>
      <c r="CC98" s="44">
        <v>0.89</v>
      </c>
      <c r="CD98" s="27">
        <v>85</v>
      </c>
      <c r="CE98" s="1">
        <v>1546</v>
      </c>
      <c r="CF98" s="1">
        <v>1</v>
      </c>
      <c r="CG98" s="1"/>
      <c r="CH98" s="1"/>
      <c r="CI98" s="1">
        <v>3</v>
      </c>
      <c r="CJ98" s="20">
        <v>2921.0889999999999</v>
      </c>
      <c r="CK98" s="19">
        <f t="shared" si="39"/>
        <v>7.9797117709410292</v>
      </c>
      <c r="CL98" s="20">
        <v>2411.0205000000001</v>
      </c>
      <c r="CM98" s="19">
        <f t="shared" si="40"/>
        <v>7.7878053808410002</v>
      </c>
      <c r="CN98" s="22"/>
      <c r="CO98" s="36">
        <v>43236</v>
      </c>
      <c r="CP98" s="36"/>
      <c r="CQ98" s="36"/>
      <c r="CR98" s="36"/>
      <c r="CS98" s="20"/>
      <c r="CT98" s="36">
        <v>44217</v>
      </c>
      <c r="CU98" s="36">
        <v>44217</v>
      </c>
      <c r="CV98" s="1">
        <f t="shared" si="41"/>
        <v>981</v>
      </c>
      <c r="CW98" s="1">
        <v>1</v>
      </c>
      <c r="CX98" s="36">
        <v>44228</v>
      </c>
      <c r="CY98" s="20">
        <f>(CX98-CO98)</f>
        <v>992</v>
      </c>
      <c r="CZ98" s="20">
        <v>1</v>
      </c>
      <c r="DA98" s="20">
        <v>992</v>
      </c>
      <c r="DB98" s="1">
        <v>1</v>
      </c>
      <c r="DC98" t="s">
        <v>137</v>
      </c>
      <c r="DD98"/>
      <c r="DE98"/>
      <c r="DF98"/>
      <c r="DG98"/>
      <c r="DH98"/>
      <c r="DI98"/>
      <c r="DJ98"/>
      <c r="DK98"/>
      <c r="DL98"/>
    </row>
    <row r="99" spans="1:116" s="10" customFormat="1" x14ac:dyDescent="0.25">
      <c r="A99" s="2">
        <v>2055</v>
      </c>
      <c r="B99" s="3">
        <v>71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1">
        <v>0</v>
      </c>
      <c r="I99" s="3">
        <v>0</v>
      </c>
      <c r="J99" s="3">
        <v>4</v>
      </c>
      <c r="K99" s="3">
        <v>1</v>
      </c>
      <c r="L99" s="3">
        <v>0</v>
      </c>
      <c r="M99" s="3"/>
      <c r="N99" s="3">
        <v>0</v>
      </c>
      <c r="O99" s="3">
        <v>1</v>
      </c>
      <c r="P99" s="3">
        <v>0</v>
      </c>
      <c r="Q99" s="3"/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1</v>
      </c>
      <c r="Z99" s="3">
        <v>1</v>
      </c>
      <c r="AA99" s="3">
        <v>1</v>
      </c>
      <c r="AB99" s="3">
        <v>1</v>
      </c>
      <c r="AC99" s="3">
        <v>0</v>
      </c>
      <c r="AD99" s="3">
        <v>0</v>
      </c>
      <c r="AE99" s="3">
        <v>1</v>
      </c>
      <c r="AF99" s="3">
        <v>0</v>
      </c>
      <c r="AG99" s="3">
        <v>0</v>
      </c>
      <c r="AH99" s="3">
        <v>23.5</v>
      </c>
      <c r="AI99" s="4">
        <v>1.62</v>
      </c>
      <c r="AJ99" s="3">
        <v>128</v>
      </c>
      <c r="AK99" s="3">
        <v>60</v>
      </c>
      <c r="AL99" s="5">
        <f t="shared" si="42"/>
        <v>82.666666666666671</v>
      </c>
      <c r="AM99" s="3">
        <v>66</v>
      </c>
      <c r="AN99" s="3">
        <v>1</v>
      </c>
      <c r="AO99" s="3">
        <v>8</v>
      </c>
      <c r="AP99" s="3">
        <v>41</v>
      </c>
      <c r="AQ99" s="3">
        <v>15</v>
      </c>
      <c r="AR99" s="3">
        <v>24</v>
      </c>
      <c r="AS99" s="1">
        <f t="shared" si="43"/>
        <v>26</v>
      </c>
      <c r="AT99" s="7">
        <f t="shared" si="44"/>
        <v>3.25</v>
      </c>
      <c r="AU99" s="3">
        <v>10</v>
      </c>
      <c r="AV99" s="4">
        <v>3.5964000000000005</v>
      </c>
      <c r="AW99" s="3">
        <v>2.2200000000000002</v>
      </c>
      <c r="AX99" s="19">
        <f t="shared" si="27"/>
        <v>0.40691796008869185</v>
      </c>
      <c r="AY99" s="7">
        <f t="shared" si="28"/>
        <v>3.8927816705594478</v>
      </c>
      <c r="AZ99" s="7">
        <f t="shared" si="29"/>
        <v>504.50450450450444</v>
      </c>
      <c r="BA99" s="7">
        <f t="shared" si="30"/>
        <v>2690.6906906906906</v>
      </c>
      <c r="BB99" s="7">
        <f t="shared" si="31"/>
        <v>54.490909090909099</v>
      </c>
      <c r="BC99" s="7">
        <f t="shared" si="32"/>
        <v>33.636363636363633</v>
      </c>
      <c r="BD99" s="7">
        <f t="shared" si="33"/>
        <v>33.241696969696967</v>
      </c>
      <c r="BE99" s="7">
        <f t="shared" si="34"/>
        <v>7.3192727272727263</v>
      </c>
      <c r="BF99" s="19"/>
      <c r="BG99" s="19">
        <f t="shared" si="35"/>
        <v>0.44044044044044039</v>
      </c>
      <c r="BH99" s="19">
        <f t="shared" si="45"/>
        <v>0.752419085752419</v>
      </c>
      <c r="BI99" s="19">
        <f t="shared" si="46"/>
        <v>2.0958041958041962</v>
      </c>
      <c r="BJ99" s="19">
        <f t="shared" si="38"/>
        <v>0.8</v>
      </c>
      <c r="BK99" s="19"/>
      <c r="BL99" s="5">
        <v>1</v>
      </c>
      <c r="BM99" s="5"/>
      <c r="BN99" s="5"/>
      <c r="BO99" s="5">
        <v>0</v>
      </c>
      <c r="BP99" s="5">
        <v>0</v>
      </c>
      <c r="BQ99" s="3">
        <v>1</v>
      </c>
      <c r="BR99" s="3">
        <v>0</v>
      </c>
      <c r="BS99" s="3">
        <v>27.5</v>
      </c>
      <c r="BT99" s="3">
        <v>4.0999999999999996</v>
      </c>
      <c r="BU99" s="3">
        <v>3.9</v>
      </c>
      <c r="BV99" s="3">
        <v>0.9</v>
      </c>
      <c r="BW99" s="3">
        <v>2.6</v>
      </c>
      <c r="BY99" s="3">
        <v>0</v>
      </c>
      <c r="BZ99" s="3">
        <v>1</v>
      </c>
      <c r="CA99" s="3">
        <v>139</v>
      </c>
      <c r="CB99" s="3">
        <v>28</v>
      </c>
      <c r="CC99" s="4">
        <v>1.3</v>
      </c>
      <c r="CD99" s="28">
        <v>49</v>
      </c>
      <c r="CE99" s="8"/>
      <c r="CF99" s="8"/>
      <c r="CG99" s="3">
        <v>391</v>
      </c>
      <c r="CH99" s="3">
        <v>0</v>
      </c>
      <c r="CI99" s="3">
        <v>1</v>
      </c>
      <c r="CJ99" s="12">
        <v>2978.2312925170068</v>
      </c>
      <c r="CK99" s="19">
        <f t="shared" si="39"/>
        <v>7.9990848772921632</v>
      </c>
      <c r="CL99" s="5">
        <v>2149.6969096298444</v>
      </c>
      <c r="CM99" s="19">
        <f t="shared" si="40"/>
        <v>7.6730821389189963</v>
      </c>
      <c r="CO99" s="36">
        <v>40519</v>
      </c>
      <c r="CP99" s="36"/>
      <c r="CQ99" s="36"/>
      <c r="CR99" s="36"/>
      <c r="CS99" s="20"/>
      <c r="CT99" s="36">
        <v>44274</v>
      </c>
      <c r="CU99" s="36">
        <v>44275</v>
      </c>
      <c r="CV99" s="1">
        <f t="shared" si="41"/>
        <v>3756</v>
      </c>
      <c r="CW99" s="3">
        <v>0</v>
      </c>
      <c r="CX99" s="3"/>
      <c r="CY99" s="3"/>
      <c r="CZ99" s="3">
        <v>0</v>
      </c>
      <c r="DA99" s="3">
        <v>3756</v>
      </c>
      <c r="DB99" s="1">
        <v>1</v>
      </c>
      <c r="DC99" s="3" t="s">
        <v>156</v>
      </c>
    </row>
    <row r="100" spans="1:116" s="10" customFormat="1" x14ac:dyDescent="0.25">
      <c r="A100" s="2">
        <v>2052</v>
      </c>
      <c r="B100" s="3">
        <v>53</v>
      </c>
      <c r="C100" s="3">
        <v>1</v>
      </c>
      <c r="D100" s="3">
        <v>0</v>
      </c>
      <c r="E100" s="3">
        <v>1</v>
      </c>
      <c r="F100" s="3">
        <v>1</v>
      </c>
      <c r="G100" s="3">
        <v>1</v>
      </c>
      <c r="H100" s="1">
        <v>0</v>
      </c>
      <c r="I100" s="3">
        <v>0</v>
      </c>
      <c r="J100" s="3">
        <v>4</v>
      </c>
      <c r="K100" s="3">
        <v>1</v>
      </c>
      <c r="L100" s="3">
        <v>0</v>
      </c>
      <c r="M100" s="3"/>
      <c r="N100" s="3">
        <v>0</v>
      </c>
      <c r="O100" s="3">
        <v>0</v>
      </c>
      <c r="P100" s="3">
        <v>1</v>
      </c>
      <c r="Q100" s="3">
        <v>1</v>
      </c>
      <c r="R100" s="3">
        <v>1</v>
      </c>
      <c r="S100" s="3">
        <v>1</v>
      </c>
      <c r="T100" s="3">
        <v>1</v>
      </c>
      <c r="U100" s="3">
        <v>0</v>
      </c>
      <c r="V100" s="3">
        <v>0</v>
      </c>
      <c r="W100" s="3">
        <v>0</v>
      </c>
      <c r="X100" s="3">
        <v>1</v>
      </c>
      <c r="Y100" s="3">
        <v>1</v>
      </c>
      <c r="Z100" s="3">
        <v>1</v>
      </c>
      <c r="AA100" s="3">
        <v>1</v>
      </c>
      <c r="AB100" s="3">
        <v>0</v>
      </c>
      <c r="AC100" s="3">
        <v>1</v>
      </c>
      <c r="AD100" s="3">
        <v>1</v>
      </c>
      <c r="AE100" s="3">
        <v>1</v>
      </c>
      <c r="AF100" s="3">
        <v>0</v>
      </c>
      <c r="AG100" s="3">
        <v>0</v>
      </c>
      <c r="AH100" s="3">
        <v>31</v>
      </c>
      <c r="AI100" s="4">
        <v>2.3199999999999998</v>
      </c>
      <c r="AJ100" s="3">
        <v>100</v>
      </c>
      <c r="AK100" s="3">
        <v>62</v>
      </c>
      <c r="AL100" s="5">
        <f t="shared" si="42"/>
        <v>74.666666666666671</v>
      </c>
      <c r="AM100" s="3">
        <v>81</v>
      </c>
      <c r="AN100" s="3">
        <v>3</v>
      </c>
      <c r="AO100" s="3">
        <v>27</v>
      </c>
      <c r="AP100" s="3"/>
      <c r="AQ100" s="3"/>
      <c r="AR100" s="3">
        <v>43</v>
      </c>
      <c r="AS100" s="3"/>
      <c r="AT100" s="8"/>
      <c r="AU100" s="3">
        <v>34</v>
      </c>
      <c r="AV100" s="4">
        <v>3.9439999999999995</v>
      </c>
      <c r="AW100" s="3">
        <v>1.7</v>
      </c>
      <c r="AX100" s="19">
        <f t="shared" si="27"/>
        <v>0.28144863266814485</v>
      </c>
      <c r="AY100" s="7">
        <f t="shared" si="28"/>
        <v>2.2819472616632863</v>
      </c>
      <c r="AZ100" s="7">
        <f t="shared" si="29"/>
        <v>423.52941176470591</v>
      </c>
      <c r="BA100" s="7">
        <f t="shared" si="30"/>
        <v>2243.1372549019611</v>
      </c>
      <c r="BB100" s="7">
        <f t="shared" si="31"/>
        <v>48.691358024691347</v>
      </c>
      <c r="BC100" s="7">
        <f t="shared" si="32"/>
        <v>20.987654320987655</v>
      </c>
      <c r="BD100" s="7">
        <f t="shared" si="33"/>
        <v>11.607572016460907</v>
      </c>
      <c r="BE100" s="7">
        <f t="shared" si="34"/>
        <v>4.5669135802469132</v>
      </c>
      <c r="BF100" s="19"/>
      <c r="BG100" s="19">
        <f t="shared" si="35"/>
        <v>0.88311359026369185</v>
      </c>
      <c r="BH100" s="19"/>
      <c r="BI100" s="19"/>
      <c r="BJ100" s="19">
        <f t="shared" si="38"/>
        <v>0.79411764705882348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15</v>
      </c>
      <c r="BT100" s="3">
        <v>7.3</v>
      </c>
      <c r="BU100" s="3">
        <v>7.1</v>
      </c>
      <c r="BV100" s="3">
        <v>0.95</v>
      </c>
      <c r="BW100" s="3"/>
      <c r="BY100" s="3">
        <v>1</v>
      </c>
      <c r="BZ100" s="3">
        <v>1</v>
      </c>
      <c r="CA100" s="3">
        <v>127</v>
      </c>
      <c r="CB100" s="3">
        <v>64</v>
      </c>
      <c r="CC100" s="4">
        <v>2.9</v>
      </c>
      <c r="CD100" s="28">
        <v>28</v>
      </c>
      <c r="CE100" s="8"/>
      <c r="CF100" s="8"/>
      <c r="CG100" s="3">
        <v>5827</v>
      </c>
      <c r="CH100" s="3">
        <v>1</v>
      </c>
      <c r="CI100" s="3">
        <v>3</v>
      </c>
      <c r="CJ100" s="12">
        <v>3090.1960784313724</v>
      </c>
      <c r="CK100" s="19">
        <f t="shared" si="39"/>
        <v>8.0359898236815894</v>
      </c>
      <c r="CL100" s="5">
        <v>1572.3566174930843</v>
      </c>
      <c r="CM100" s="19">
        <f t="shared" si="40"/>
        <v>7.3603308031728716</v>
      </c>
      <c r="CO100" s="36">
        <v>40497</v>
      </c>
      <c r="CP100" s="36">
        <v>40499</v>
      </c>
      <c r="CQ100" s="20">
        <f>(CP100-CO100)</f>
        <v>2</v>
      </c>
      <c r="CR100" s="36"/>
      <c r="CS100" s="20"/>
      <c r="CT100" s="36">
        <v>44272</v>
      </c>
      <c r="CU100" s="36">
        <v>44125</v>
      </c>
      <c r="CV100" s="1">
        <f t="shared" si="41"/>
        <v>3628</v>
      </c>
      <c r="CW100" s="3">
        <v>0</v>
      </c>
      <c r="CX100" s="3"/>
      <c r="CY100" s="3"/>
      <c r="CZ100" s="3">
        <v>1</v>
      </c>
      <c r="DA100" s="3">
        <v>2</v>
      </c>
      <c r="DB100" s="1">
        <v>1</v>
      </c>
      <c r="DC100" s="3" t="s">
        <v>149</v>
      </c>
    </row>
    <row r="101" spans="1:116" s="10" customFormat="1" x14ac:dyDescent="0.25">
      <c r="A101" s="25">
        <v>1145</v>
      </c>
      <c r="B101" s="1">
        <v>67</v>
      </c>
      <c r="C101" s="1">
        <v>0</v>
      </c>
      <c r="D101" s="1">
        <v>1</v>
      </c>
      <c r="E101" s="1">
        <v>1</v>
      </c>
      <c r="F101" s="1">
        <v>1</v>
      </c>
      <c r="G101" s="1">
        <v>1</v>
      </c>
      <c r="H101" s="1">
        <v>0</v>
      </c>
      <c r="I101" s="1">
        <v>1</v>
      </c>
      <c r="J101" s="1">
        <v>1</v>
      </c>
      <c r="K101" s="1">
        <v>1</v>
      </c>
      <c r="L101" s="1">
        <v>0</v>
      </c>
      <c r="M101" s="1">
        <v>0</v>
      </c>
      <c r="N101" s="1">
        <v>0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21.1</v>
      </c>
      <c r="AI101" s="1">
        <v>1.68</v>
      </c>
      <c r="AJ101" s="1">
        <v>94</v>
      </c>
      <c r="AK101" s="1">
        <v>64</v>
      </c>
      <c r="AL101" s="5">
        <f t="shared" si="42"/>
        <v>74</v>
      </c>
      <c r="AM101" s="1">
        <v>62</v>
      </c>
      <c r="AN101" s="1">
        <v>1</v>
      </c>
      <c r="AO101" s="1">
        <v>9</v>
      </c>
      <c r="AP101" s="1">
        <v>48</v>
      </c>
      <c r="AQ101" s="1">
        <v>22</v>
      </c>
      <c r="AR101" s="1">
        <v>33</v>
      </c>
      <c r="AS101" s="1">
        <f t="shared" ref="AS101:AS114" si="47">(AP101-AQ101)</f>
        <v>26</v>
      </c>
      <c r="AT101" s="7">
        <f t="shared" ref="AT101:AT114" si="48">(AS101/AO101)</f>
        <v>2.8888888888888888</v>
      </c>
      <c r="AU101" s="1">
        <v>23</v>
      </c>
      <c r="AV101" s="19">
        <v>4.29</v>
      </c>
      <c r="AW101" s="1">
        <v>2.56</v>
      </c>
      <c r="AX101" s="19">
        <f t="shared" si="27"/>
        <v>0.42004434589800443</v>
      </c>
      <c r="AY101" s="7">
        <f t="shared" si="28"/>
        <v>2.3310023310023311</v>
      </c>
      <c r="AZ101" s="7">
        <f t="shared" si="29"/>
        <v>312.5</v>
      </c>
      <c r="BA101" s="7">
        <f t="shared" si="30"/>
        <v>2031.25</v>
      </c>
      <c r="BB101" s="7">
        <f t="shared" si="31"/>
        <v>69.193548387096783</v>
      </c>
      <c r="BC101" s="7">
        <f t="shared" si="32"/>
        <v>41.29032258064516</v>
      </c>
      <c r="BD101" s="7">
        <f t="shared" si="33"/>
        <v>28.638967741935478</v>
      </c>
      <c r="BE101" s="7">
        <f t="shared" si="34"/>
        <v>13.477161290322581</v>
      </c>
      <c r="BF101" s="19"/>
      <c r="BG101" s="19">
        <f t="shared" si="35"/>
        <v>0.47692307692307684</v>
      </c>
      <c r="BH101" s="19">
        <f t="shared" ref="BH101:BH114" si="49">(AP101/BB101)</f>
        <v>0.69370629370629366</v>
      </c>
      <c r="BI101" s="19">
        <f t="shared" ref="BI101:BI114" si="50">(BB101/AS101)</f>
        <v>2.6612903225806455</v>
      </c>
      <c r="BJ101" s="19">
        <f t="shared" si="38"/>
        <v>0.39130434782608697</v>
      </c>
      <c r="BK101" s="19"/>
      <c r="BL101" s="20">
        <v>0</v>
      </c>
      <c r="BM101" s="1"/>
      <c r="BN101" s="20"/>
      <c r="BO101" s="1">
        <v>0</v>
      </c>
      <c r="BP101" s="1">
        <v>0</v>
      </c>
      <c r="BQ101" s="1">
        <v>1</v>
      </c>
      <c r="BR101" s="1">
        <v>0</v>
      </c>
      <c r="BS101" s="1">
        <v>35</v>
      </c>
      <c r="BT101" s="1">
        <v>5.3</v>
      </c>
      <c r="BU101" s="1">
        <v>4.4000000000000004</v>
      </c>
      <c r="BV101" s="1">
        <v>0.5</v>
      </c>
      <c r="BW101" s="1">
        <v>4</v>
      </c>
      <c r="BX101" s="1">
        <v>56.4</v>
      </c>
      <c r="BY101" s="1">
        <v>1</v>
      </c>
      <c r="BZ101" s="1">
        <v>0</v>
      </c>
      <c r="CA101" s="25">
        <v>141</v>
      </c>
      <c r="CB101" s="25">
        <v>18</v>
      </c>
      <c r="CC101" s="44">
        <v>1.01</v>
      </c>
      <c r="CD101" s="27">
        <v>65</v>
      </c>
      <c r="CE101" s="1"/>
      <c r="CF101" s="1"/>
      <c r="CG101" s="1"/>
      <c r="CH101" s="1"/>
      <c r="CI101" s="1"/>
      <c r="CJ101" s="20">
        <v>3197.5624950000001</v>
      </c>
      <c r="CK101" s="19">
        <f t="shared" si="39"/>
        <v>8.0701440782189948</v>
      </c>
      <c r="CL101" s="20">
        <v>516.0676618</v>
      </c>
      <c r="CM101" s="19">
        <f t="shared" si="40"/>
        <v>6.246237884404481</v>
      </c>
      <c r="CN101" s="22"/>
      <c r="CO101" s="36">
        <v>43621</v>
      </c>
      <c r="CP101" s="36"/>
      <c r="CQ101" s="36"/>
      <c r="CR101" s="36"/>
      <c r="CS101" s="20"/>
      <c r="CT101" s="36">
        <v>44217</v>
      </c>
      <c r="CU101" s="36">
        <v>44123</v>
      </c>
      <c r="CV101" s="1">
        <f t="shared" si="41"/>
        <v>502</v>
      </c>
      <c r="CW101" s="1">
        <v>0</v>
      </c>
      <c r="CX101" s="1"/>
      <c r="CY101" s="1"/>
      <c r="CZ101" s="1">
        <v>0</v>
      </c>
      <c r="DA101" s="1">
        <v>502</v>
      </c>
      <c r="DB101" s="1">
        <v>1</v>
      </c>
      <c r="DC101" t="s">
        <v>136</v>
      </c>
      <c r="DD101"/>
      <c r="DE101"/>
      <c r="DF101"/>
      <c r="DG101"/>
      <c r="DH101"/>
      <c r="DI101"/>
      <c r="DJ101"/>
      <c r="DK101"/>
      <c r="DL101"/>
    </row>
    <row r="102" spans="1:116" s="10" customFormat="1" x14ac:dyDescent="0.25">
      <c r="A102" s="25">
        <v>1063</v>
      </c>
      <c r="B102" s="1">
        <v>65</v>
      </c>
      <c r="C102" s="1">
        <v>0</v>
      </c>
      <c r="D102" s="1">
        <v>0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4</v>
      </c>
      <c r="K102" s="1">
        <v>1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1</v>
      </c>
      <c r="AB102" s="1">
        <v>1</v>
      </c>
      <c r="AC102" s="1">
        <v>1</v>
      </c>
      <c r="AD102" s="1">
        <v>0</v>
      </c>
      <c r="AE102" s="1">
        <v>1</v>
      </c>
      <c r="AF102" s="1">
        <v>0</v>
      </c>
      <c r="AG102" s="1">
        <v>0</v>
      </c>
      <c r="AH102" s="1">
        <v>30.5</v>
      </c>
      <c r="AI102" s="1">
        <v>2.0299999999999998</v>
      </c>
      <c r="AJ102" s="1">
        <v>83</v>
      </c>
      <c r="AK102" s="1">
        <v>61</v>
      </c>
      <c r="AL102" s="5">
        <f t="shared" si="42"/>
        <v>68.333333333333329</v>
      </c>
      <c r="AM102" s="1">
        <v>81</v>
      </c>
      <c r="AN102" s="1">
        <v>1</v>
      </c>
      <c r="AO102" s="1">
        <v>11</v>
      </c>
      <c r="AP102" s="1">
        <v>53</v>
      </c>
      <c r="AQ102" s="1">
        <v>23</v>
      </c>
      <c r="AR102" s="1">
        <v>35</v>
      </c>
      <c r="AS102" s="1">
        <f t="shared" si="47"/>
        <v>30</v>
      </c>
      <c r="AT102" s="7">
        <f t="shared" si="48"/>
        <v>2.7272727272727271</v>
      </c>
      <c r="AU102" s="1">
        <v>23</v>
      </c>
      <c r="AV102" s="19">
        <v>4.72</v>
      </c>
      <c r="AW102" s="1">
        <v>2.3199999999999998</v>
      </c>
      <c r="AX102" s="19">
        <f t="shared" si="27"/>
        <v>0.35151515151515145</v>
      </c>
      <c r="AY102" s="7">
        <f t="shared" si="28"/>
        <v>2.5423728813559325</v>
      </c>
      <c r="AZ102" s="7">
        <f t="shared" si="29"/>
        <v>413.79310344827587</v>
      </c>
      <c r="BA102" s="7">
        <f t="shared" si="30"/>
        <v>1977.0114942528735</v>
      </c>
      <c r="BB102" s="7">
        <f t="shared" si="31"/>
        <v>58.271604938271601</v>
      </c>
      <c r="BC102" s="7">
        <f t="shared" si="32"/>
        <v>28.641975308641975</v>
      </c>
      <c r="BD102" s="7">
        <f t="shared" si="33"/>
        <v>17.658732510288061</v>
      </c>
      <c r="BE102" s="7">
        <f t="shared" si="34"/>
        <v>9.3487407407407392</v>
      </c>
      <c r="BF102" s="19"/>
      <c r="BG102" s="19">
        <f t="shared" si="35"/>
        <v>0.60063559322033899</v>
      </c>
      <c r="BH102" s="19">
        <f t="shared" si="49"/>
        <v>0.9095338983050848</v>
      </c>
      <c r="BI102" s="19">
        <f t="shared" si="50"/>
        <v>1.94238683127572</v>
      </c>
      <c r="BJ102" s="19">
        <f t="shared" si="38"/>
        <v>0.47826086956521741</v>
      </c>
      <c r="BK102" s="19"/>
      <c r="BL102" s="20">
        <v>0</v>
      </c>
      <c r="BM102" s="1"/>
      <c r="BN102" s="20"/>
      <c r="BO102" s="1"/>
      <c r="BP102" s="1">
        <v>0</v>
      </c>
      <c r="BQ102" s="1">
        <v>1</v>
      </c>
      <c r="BR102" s="1">
        <v>0</v>
      </c>
      <c r="BS102" s="1">
        <v>30</v>
      </c>
      <c r="BT102" s="1">
        <v>6.7</v>
      </c>
      <c r="BU102" s="1">
        <v>6.1</v>
      </c>
      <c r="BV102" s="1">
        <v>0.32</v>
      </c>
      <c r="BW102" s="1">
        <v>5.5</v>
      </c>
      <c r="BX102" s="1">
        <v>42</v>
      </c>
      <c r="BY102" s="1">
        <v>1</v>
      </c>
      <c r="BZ102" s="1"/>
      <c r="CA102" s="25">
        <v>131</v>
      </c>
      <c r="CB102" s="25">
        <v>18</v>
      </c>
      <c r="CC102" s="44">
        <v>0.97</v>
      </c>
      <c r="CD102" s="27">
        <v>82</v>
      </c>
      <c r="CE102" s="1">
        <v>758</v>
      </c>
      <c r="CF102" s="1">
        <v>1</v>
      </c>
      <c r="CG102" s="1"/>
      <c r="CH102" s="1"/>
      <c r="CI102" s="1">
        <v>2</v>
      </c>
      <c r="CJ102" s="20">
        <v>3260.009423</v>
      </c>
      <c r="CK102" s="19">
        <f t="shared" si="39"/>
        <v>8.0894853648473735</v>
      </c>
      <c r="CL102" s="20">
        <v>955.70465360000003</v>
      </c>
      <c r="CM102" s="19">
        <f t="shared" si="40"/>
        <v>6.8624489255707317</v>
      </c>
      <c r="CN102" s="22"/>
      <c r="CO102" s="36">
        <v>43398</v>
      </c>
      <c r="CP102" s="36"/>
      <c r="CQ102" s="36"/>
      <c r="CR102" s="36"/>
      <c r="CS102" s="20"/>
      <c r="CT102" s="36">
        <v>44217</v>
      </c>
      <c r="CU102" s="36">
        <v>44202</v>
      </c>
      <c r="CV102" s="1">
        <f t="shared" si="41"/>
        <v>804</v>
      </c>
      <c r="CW102" s="1">
        <v>1</v>
      </c>
      <c r="CX102" s="36">
        <v>44202</v>
      </c>
      <c r="CY102" s="20">
        <f>(CX102-CO102)</f>
        <v>804</v>
      </c>
      <c r="CZ102" s="20">
        <v>1</v>
      </c>
      <c r="DA102" s="20">
        <v>804</v>
      </c>
      <c r="DB102" s="1">
        <v>1</v>
      </c>
      <c r="DC102" t="s">
        <v>129</v>
      </c>
      <c r="DD102"/>
      <c r="DE102"/>
      <c r="DF102"/>
      <c r="DG102"/>
      <c r="DH102"/>
      <c r="DI102"/>
      <c r="DJ102"/>
      <c r="DK102"/>
      <c r="DL102"/>
    </row>
    <row r="103" spans="1:116" s="10" customFormat="1" x14ac:dyDescent="0.25">
      <c r="A103" s="25">
        <v>1033</v>
      </c>
      <c r="B103" s="1">
        <v>84</v>
      </c>
      <c r="C103" s="1">
        <v>0</v>
      </c>
      <c r="D103" s="1">
        <v>1</v>
      </c>
      <c r="E103" s="1">
        <v>1</v>
      </c>
      <c r="F103" s="1">
        <v>1</v>
      </c>
      <c r="G103" s="1">
        <v>0</v>
      </c>
      <c r="H103" s="1">
        <v>1</v>
      </c>
      <c r="I103" s="1">
        <v>0</v>
      </c>
      <c r="J103" s="1">
        <v>4</v>
      </c>
      <c r="K103" s="1">
        <v>1</v>
      </c>
      <c r="L103" s="1">
        <v>0</v>
      </c>
      <c r="M103" s="1">
        <v>1</v>
      </c>
      <c r="N103" s="1">
        <v>1</v>
      </c>
      <c r="O103" s="1">
        <v>0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1</v>
      </c>
      <c r="AA103" s="1">
        <v>1</v>
      </c>
      <c r="AB103" s="1">
        <v>1</v>
      </c>
      <c r="AC103" s="1">
        <v>0</v>
      </c>
      <c r="AD103" s="1">
        <v>0</v>
      </c>
      <c r="AE103" s="1">
        <v>1</v>
      </c>
      <c r="AF103" s="1">
        <v>0</v>
      </c>
      <c r="AG103" s="1">
        <v>0</v>
      </c>
      <c r="AH103" s="1">
        <v>17.7</v>
      </c>
      <c r="AI103" s="1">
        <v>1.62</v>
      </c>
      <c r="AJ103" s="1">
        <v>121</v>
      </c>
      <c r="AK103" s="1">
        <v>55</v>
      </c>
      <c r="AL103" s="5">
        <f t="shared" si="42"/>
        <v>77</v>
      </c>
      <c r="AM103" s="1">
        <v>63</v>
      </c>
      <c r="AN103" s="1">
        <v>1</v>
      </c>
      <c r="AO103" s="1">
        <v>5</v>
      </c>
      <c r="AP103" s="1">
        <v>49</v>
      </c>
      <c r="AQ103" s="1">
        <v>22</v>
      </c>
      <c r="AR103" s="1">
        <v>32</v>
      </c>
      <c r="AS103" s="1">
        <f t="shared" si="47"/>
        <v>27</v>
      </c>
      <c r="AT103" s="7">
        <f t="shared" si="48"/>
        <v>5.4</v>
      </c>
      <c r="AU103" s="1">
        <v>6</v>
      </c>
      <c r="AV103" s="19">
        <v>5.75</v>
      </c>
      <c r="AW103" s="1">
        <v>3.55</v>
      </c>
      <c r="AX103" s="19">
        <f t="shared" si="27"/>
        <v>0.60609756097560963</v>
      </c>
      <c r="AY103" s="7">
        <f t="shared" si="28"/>
        <v>4.5217391304347823</v>
      </c>
      <c r="AZ103" s="7">
        <f t="shared" si="29"/>
        <v>585.91549295774655</v>
      </c>
      <c r="BA103" s="7">
        <f t="shared" si="30"/>
        <v>1622.5352112676057</v>
      </c>
      <c r="BB103" s="7">
        <f t="shared" si="31"/>
        <v>91.269841269841265</v>
      </c>
      <c r="BC103" s="7">
        <f t="shared" si="32"/>
        <v>56.349206349206348</v>
      </c>
      <c r="BD103" s="7">
        <f t="shared" si="33"/>
        <v>54.410793650793643</v>
      </c>
      <c r="BE103" s="7">
        <f t="shared" si="34"/>
        <v>20.69142857142857</v>
      </c>
      <c r="BF103" s="19"/>
      <c r="BG103" s="19">
        <f t="shared" si="35"/>
        <v>0.35060869565217395</v>
      </c>
      <c r="BH103" s="19">
        <f t="shared" si="49"/>
        <v>0.53686956521739138</v>
      </c>
      <c r="BI103" s="19">
        <f t="shared" si="50"/>
        <v>3.3803644914756026</v>
      </c>
      <c r="BJ103" s="19">
        <f t="shared" si="38"/>
        <v>0.83333333333333337</v>
      </c>
      <c r="BK103" s="19"/>
      <c r="BL103" s="20">
        <v>1</v>
      </c>
      <c r="BM103" s="1">
        <v>11</v>
      </c>
      <c r="BN103" s="20"/>
      <c r="BO103" s="1">
        <v>3</v>
      </c>
      <c r="BP103" s="1">
        <v>1</v>
      </c>
      <c r="BQ103" s="1">
        <v>1</v>
      </c>
      <c r="BR103" s="1">
        <v>0</v>
      </c>
      <c r="BS103" s="1">
        <v>15</v>
      </c>
      <c r="BT103" s="1">
        <v>6.1</v>
      </c>
      <c r="BU103" s="1">
        <v>5.6</v>
      </c>
      <c r="BV103" s="1">
        <v>0.28000000000000003</v>
      </c>
      <c r="BW103" s="1">
        <v>4.7</v>
      </c>
      <c r="BX103" s="1">
        <v>36.299999999999997</v>
      </c>
      <c r="BY103" s="1">
        <v>1</v>
      </c>
      <c r="BZ103" s="1"/>
      <c r="CA103" s="25">
        <v>142</v>
      </c>
      <c r="CB103" s="25">
        <v>27</v>
      </c>
      <c r="CC103" s="44">
        <v>1.82</v>
      </c>
      <c r="CD103" s="27">
        <v>25</v>
      </c>
      <c r="CE103" s="1">
        <v>2746</v>
      </c>
      <c r="CF103" s="1">
        <v>1</v>
      </c>
      <c r="CG103" s="1"/>
      <c r="CH103" s="1"/>
      <c r="CI103" s="1">
        <v>3</v>
      </c>
      <c r="CJ103" s="20">
        <v>3473.2943679999998</v>
      </c>
      <c r="CK103" s="19">
        <f t="shared" si="39"/>
        <v>8.1528588081502171</v>
      </c>
      <c r="CL103" s="20">
        <v>1289.2461390000001</v>
      </c>
      <c r="CM103" s="19">
        <f t="shared" si="40"/>
        <v>7.1618129381621864</v>
      </c>
      <c r="CN103" s="22"/>
      <c r="CO103" s="36">
        <v>43244</v>
      </c>
      <c r="CP103" s="36"/>
      <c r="CQ103" s="36"/>
      <c r="CR103" s="36"/>
      <c r="CS103" s="20"/>
      <c r="CT103" s="36">
        <v>44217</v>
      </c>
      <c r="CU103" s="36">
        <v>43405</v>
      </c>
      <c r="CV103" s="1">
        <f t="shared" si="41"/>
        <v>161</v>
      </c>
      <c r="CW103" s="1">
        <v>1</v>
      </c>
      <c r="CX103" s="36">
        <v>43405</v>
      </c>
      <c r="CY103" s="20">
        <f>(CX103-CO103)</f>
        <v>161</v>
      </c>
      <c r="CZ103" s="20">
        <v>1</v>
      </c>
      <c r="DA103" s="20">
        <v>161</v>
      </c>
      <c r="DB103" s="1">
        <v>1</v>
      </c>
      <c r="DC103" t="s">
        <v>129</v>
      </c>
      <c r="DD103"/>
      <c r="DE103"/>
      <c r="DF103"/>
      <c r="DG103"/>
      <c r="DH103"/>
      <c r="DI103"/>
      <c r="DJ103"/>
      <c r="DK103"/>
      <c r="DL103"/>
    </row>
    <row r="104" spans="1:116" s="10" customFormat="1" x14ac:dyDescent="0.25">
      <c r="A104" s="2">
        <v>2001</v>
      </c>
      <c r="B104" s="3">
        <v>28</v>
      </c>
      <c r="C104" s="3">
        <v>1</v>
      </c>
      <c r="D104" s="3">
        <v>0</v>
      </c>
      <c r="E104" s="3">
        <v>1</v>
      </c>
      <c r="F104" s="3">
        <v>1</v>
      </c>
      <c r="G104" s="3">
        <v>1</v>
      </c>
      <c r="H104" s="1">
        <v>0</v>
      </c>
      <c r="I104" s="3">
        <v>1</v>
      </c>
      <c r="J104" s="3">
        <v>2</v>
      </c>
      <c r="K104" s="3">
        <v>1</v>
      </c>
      <c r="L104" s="3">
        <v>0</v>
      </c>
      <c r="M104" s="3"/>
      <c r="N104" s="3">
        <v>0</v>
      </c>
      <c r="O104" s="3">
        <v>0</v>
      </c>
      <c r="P104" s="3">
        <v>0</v>
      </c>
      <c r="Q104" s="3"/>
      <c r="R104" s="3">
        <v>0</v>
      </c>
      <c r="S104" s="3">
        <v>0</v>
      </c>
      <c r="T104" s="3">
        <v>0</v>
      </c>
      <c r="U104" s="3">
        <v>0</v>
      </c>
      <c r="V104" s="3">
        <v>1</v>
      </c>
      <c r="W104" s="3">
        <v>0</v>
      </c>
      <c r="X104" s="3">
        <v>0</v>
      </c>
      <c r="Y104" s="3">
        <v>0</v>
      </c>
      <c r="Z104" s="3">
        <v>1</v>
      </c>
      <c r="AA104" s="3">
        <v>0</v>
      </c>
      <c r="AB104" s="3">
        <v>0</v>
      </c>
      <c r="AC104" s="3">
        <v>0</v>
      </c>
      <c r="AD104" s="3">
        <v>0</v>
      </c>
      <c r="AE104" s="3">
        <v>1</v>
      </c>
      <c r="AF104" s="3">
        <v>0</v>
      </c>
      <c r="AG104" s="3">
        <v>0</v>
      </c>
      <c r="AH104" s="3">
        <v>32.200000000000003</v>
      </c>
      <c r="AI104" s="4">
        <v>2.2400000000000002</v>
      </c>
      <c r="AJ104" s="3">
        <v>166</v>
      </c>
      <c r="AK104" s="3">
        <v>90</v>
      </c>
      <c r="AL104" s="5">
        <f t="shared" si="42"/>
        <v>115.33333333333333</v>
      </c>
      <c r="AM104" s="3">
        <v>72</v>
      </c>
      <c r="AN104" s="3">
        <v>1</v>
      </c>
      <c r="AO104" s="3">
        <v>12</v>
      </c>
      <c r="AP104" s="3">
        <v>48</v>
      </c>
      <c r="AQ104" s="3">
        <v>18</v>
      </c>
      <c r="AR104" s="3">
        <v>26</v>
      </c>
      <c r="AS104" s="3">
        <f t="shared" si="47"/>
        <v>30</v>
      </c>
      <c r="AT104" s="7">
        <f t="shared" si="48"/>
        <v>2.5</v>
      </c>
      <c r="AU104" s="3">
        <v>17</v>
      </c>
      <c r="AV104" s="4">
        <v>5.6896000000000004</v>
      </c>
      <c r="AW104" s="3">
        <v>2.54</v>
      </c>
      <c r="AX104" s="19">
        <f t="shared" si="27"/>
        <v>0.6495491500369549</v>
      </c>
      <c r="AY104" s="7">
        <f t="shared" si="28"/>
        <v>1.5818335208098986</v>
      </c>
      <c r="AZ104" s="7">
        <f t="shared" si="29"/>
        <v>283.46456692913387</v>
      </c>
      <c r="BA104" s="7">
        <f t="shared" si="30"/>
        <v>3254.5931758530182</v>
      </c>
      <c r="BB104" s="7">
        <f t="shared" si="31"/>
        <v>79.022222222222226</v>
      </c>
      <c r="BC104" s="7">
        <f t="shared" si="32"/>
        <v>35.277777777777779</v>
      </c>
      <c r="BD104" s="7">
        <f t="shared" si="33"/>
        <v>47.178148148148146</v>
      </c>
      <c r="BE104" s="7">
        <f t="shared" si="34"/>
        <v>6.7168888888888887</v>
      </c>
      <c r="BF104" s="19"/>
      <c r="BG104" s="19">
        <f t="shared" si="35"/>
        <v>0.32902137232845891</v>
      </c>
      <c r="BH104" s="19">
        <f t="shared" si="49"/>
        <v>0.60742407199100112</v>
      </c>
      <c r="BI104" s="19">
        <f t="shared" si="50"/>
        <v>2.634074074074074</v>
      </c>
      <c r="BJ104" s="19">
        <f t="shared" si="38"/>
        <v>0.70588235294117652</v>
      </c>
      <c r="BK104" s="19"/>
      <c r="BL104" s="5">
        <v>0</v>
      </c>
      <c r="BM104" s="5"/>
      <c r="BN104" s="5"/>
      <c r="BO104" s="5"/>
      <c r="BP104" s="5"/>
      <c r="BQ104" s="3">
        <v>1</v>
      </c>
      <c r="BR104" s="3">
        <v>0</v>
      </c>
      <c r="BS104" s="3">
        <v>57.5</v>
      </c>
      <c r="BT104" s="3">
        <v>4.0999999999999996</v>
      </c>
      <c r="BU104" s="3">
        <v>2.7</v>
      </c>
      <c r="BV104" s="3">
        <v>1.3</v>
      </c>
      <c r="BW104" s="3"/>
      <c r="BY104" s="3">
        <v>1</v>
      </c>
      <c r="BZ104" s="3">
        <v>1</v>
      </c>
      <c r="CA104" s="3">
        <v>129</v>
      </c>
      <c r="CB104" s="3">
        <v>71</v>
      </c>
      <c r="CC104" s="4">
        <v>1.8</v>
      </c>
      <c r="CD104" s="28">
        <v>54</v>
      </c>
      <c r="CE104" s="8"/>
      <c r="CF104" s="8"/>
      <c r="CG104" s="3"/>
      <c r="CH104" s="3"/>
      <c r="CI104" s="3"/>
      <c r="CJ104" s="12">
        <v>3500</v>
      </c>
      <c r="CK104" s="19">
        <f t="shared" si="39"/>
        <v>8.1605182474775049</v>
      </c>
      <c r="CL104" s="5">
        <v>3497.6899248076479</v>
      </c>
      <c r="CM104" s="19">
        <f t="shared" si="40"/>
        <v>8.1598580080839085</v>
      </c>
      <c r="CO104" s="41">
        <v>40214</v>
      </c>
      <c r="CP104" s="41"/>
      <c r="CQ104" s="41"/>
      <c r="CR104" s="41"/>
      <c r="CS104" s="20"/>
      <c r="CT104" s="36">
        <v>44272</v>
      </c>
      <c r="CU104" s="36">
        <v>40769</v>
      </c>
      <c r="CV104" s="1">
        <f t="shared" si="41"/>
        <v>555</v>
      </c>
      <c r="CW104" s="3">
        <v>1</v>
      </c>
      <c r="CX104" s="36">
        <v>40769</v>
      </c>
      <c r="CY104" s="20">
        <f>(CX104-CO104)</f>
        <v>555</v>
      </c>
      <c r="CZ104" s="20">
        <v>1</v>
      </c>
      <c r="DA104" s="20">
        <v>555</v>
      </c>
      <c r="DB104" s="1">
        <v>1</v>
      </c>
      <c r="DC104" t="s">
        <v>140</v>
      </c>
    </row>
    <row r="105" spans="1:116" s="10" customFormat="1" x14ac:dyDescent="0.25">
      <c r="A105" s="2">
        <v>2014</v>
      </c>
      <c r="B105" s="3">
        <v>59</v>
      </c>
      <c r="C105" s="3">
        <v>1</v>
      </c>
      <c r="D105" s="3">
        <v>0</v>
      </c>
      <c r="E105" s="3">
        <v>1</v>
      </c>
      <c r="F105" s="3">
        <v>1</v>
      </c>
      <c r="G105" s="3">
        <v>0</v>
      </c>
      <c r="H105" s="1">
        <v>1</v>
      </c>
      <c r="I105" s="3">
        <v>1</v>
      </c>
      <c r="J105" s="3">
        <v>4</v>
      </c>
      <c r="K105" s="3">
        <v>1</v>
      </c>
      <c r="L105" s="3">
        <v>1</v>
      </c>
      <c r="M105" s="3"/>
      <c r="N105" s="3">
        <v>1</v>
      </c>
      <c r="O105" s="3">
        <v>0</v>
      </c>
      <c r="P105" s="3">
        <v>1</v>
      </c>
      <c r="Q105" s="3"/>
      <c r="R105" s="3">
        <v>0</v>
      </c>
      <c r="S105" s="3">
        <v>0</v>
      </c>
      <c r="T105" s="3">
        <v>0</v>
      </c>
      <c r="U105" s="3">
        <v>0</v>
      </c>
      <c r="V105" s="3">
        <v>1</v>
      </c>
      <c r="W105" s="3">
        <v>0</v>
      </c>
      <c r="X105" s="3">
        <v>0</v>
      </c>
      <c r="Y105" s="3">
        <v>0</v>
      </c>
      <c r="Z105" s="3">
        <v>1</v>
      </c>
      <c r="AA105" s="3">
        <v>1</v>
      </c>
      <c r="AB105" s="3">
        <v>1</v>
      </c>
      <c r="AC105" s="3">
        <v>0</v>
      </c>
      <c r="AD105" s="3">
        <v>0</v>
      </c>
      <c r="AE105" s="3">
        <v>1</v>
      </c>
      <c r="AF105" s="3">
        <v>0</v>
      </c>
      <c r="AG105" s="3">
        <v>0</v>
      </c>
      <c r="AH105" s="3">
        <v>26</v>
      </c>
      <c r="AI105" s="4">
        <v>1.72</v>
      </c>
      <c r="AJ105" s="3">
        <v>121</v>
      </c>
      <c r="AK105" s="3">
        <v>88</v>
      </c>
      <c r="AL105" s="5">
        <f t="shared" si="42"/>
        <v>99</v>
      </c>
      <c r="AM105" s="3">
        <v>100</v>
      </c>
      <c r="AN105" s="3">
        <v>1</v>
      </c>
      <c r="AO105" s="3">
        <v>7</v>
      </c>
      <c r="AP105" s="3">
        <v>24</v>
      </c>
      <c r="AQ105" s="3">
        <v>12</v>
      </c>
      <c r="AR105" s="3">
        <v>16</v>
      </c>
      <c r="AS105" s="3">
        <f t="shared" si="47"/>
        <v>12</v>
      </c>
      <c r="AT105" s="7">
        <f t="shared" si="48"/>
        <v>1.7142857142857142</v>
      </c>
      <c r="AU105" s="3">
        <v>10</v>
      </c>
      <c r="AV105" s="4">
        <v>3.4055999999999997</v>
      </c>
      <c r="AW105" s="3">
        <v>1.98</v>
      </c>
      <c r="AX105" s="19">
        <f t="shared" si="27"/>
        <v>0.43463414634146341</v>
      </c>
      <c r="AY105" s="7">
        <f t="shared" si="28"/>
        <v>1.7618040873854828</v>
      </c>
      <c r="AZ105" s="7">
        <f t="shared" si="29"/>
        <v>242.42424242424244</v>
      </c>
      <c r="BA105" s="7">
        <f t="shared" si="30"/>
        <v>3717.1717171717173</v>
      </c>
      <c r="BB105" s="7">
        <f t="shared" si="31"/>
        <v>34.055999999999997</v>
      </c>
      <c r="BC105" s="7">
        <f t="shared" si="32"/>
        <v>19.8</v>
      </c>
      <c r="BD105" s="7">
        <f t="shared" si="33"/>
        <v>23.965920000000001</v>
      </c>
      <c r="BE105" s="7">
        <f t="shared" si="34"/>
        <v>2.4235199999999999</v>
      </c>
      <c r="BF105" s="19"/>
      <c r="BG105" s="19">
        <f t="shared" si="35"/>
        <v>0.46981442330279544</v>
      </c>
      <c r="BH105" s="19">
        <f t="shared" si="49"/>
        <v>0.70472163495419315</v>
      </c>
      <c r="BI105" s="19">
        <f t="shared" si="50"/>
        <v>2.8379999999999996</v>
      </c>
      <c r="BJ105" s="19">
        <f t="shared" si="38"/>
        <v>0.7</v>
      </c>
      <c r="BK105" s="19"/>
      <c r="BL105" s="5">
        <v>0</v>
      </c>
      <c r="BM105" s="5"/>
      <c r="BN105" s="5"/>
      <c r="BO105" s="5"/>
      <c r="BP105" s="5"/>
      <c r="BQ105" s="3">
        <v>1</v>
      </c>
      <c r="BR105" s="3">
        <v>0</v>
      </c>
      <c r="BS105" s="3">
        <v>32.5</v>
      </c>
      <c r="BT105" s="3">
        <v>4</v>
      </c>
      <c r="BU105" s="3">
        <v>3.6</v>
      </c>
      <c r="BV105" s="3">
        <v>0.8</v>
      </c>
      <c r="BW105" s="3"/>
      <c r="BY105" s="3">
        <v>1</v>
      </c>
      <c r="BZ105" s="3">
        <v>0</v>
      </c>
      <c r="CA105" s="3">
        <v>142</v>
      </c>
      <c r="CB105" s="3">
        <v>29</v>
      </c>
      <c r="CC105" s="4">
        <v>1.6</v>
      </c>
      <c r="CD105" s="28">
        <v>54</v>
      </c>
      <c r="CE105" s="8"/>
      <c r="CF105" s="8"/>
      <c r="CG105" s="3">
        <v>1297</v>
      </c>
      <c r="CH105" s="3">
        <v>1</v>
      </c>
      <c r="CI105" s="3">
        <v>2</v>
      </c>
      <c r="CJ105" s="12">
        <v>3544.0559440559441</v>
      </c>
      <c r="CK105" s="19">
        <f t="shared" si="39"/>
        <v>8.1730270971692143</v>
      </c>
      <c r="CL105" s="5">
        <v>1426.0904365045594</v>
      </c>
      <c r="CM105" s="19">
        <f t="shared" si="40"/>
        <v>7.2626920186719639</v>
      </c>
      <c r="CO105" s="41">
        <v>40273</v>
      </c>
      <c r="CP105" s="41"/>
      <c r="CQ105" s="41"/>
      <c r="CR105" s="41"/>
      <c r="CS105" s="20"/>
      <c r="CT105" s="36">
        <v>44272</v>
      </c>
      <c r="CU105" s="36">
        <v>44272</v>
      </c>
      <c r="CV105" s="1">
        <f t="shared" si="41"/>
        <v>3999</v>
      </c>
      <c r="CW105" s="3">
        <v>0</v>
      </c>
      <c r="CY105" s="3"/>
      <c r="CZ105" s="3">
        <v>0</v>
      </c>
      <c r="DA105" s="3">
        <v>3999</v>
      </c>
      <c r="DB105" s="1">
        <v>1</v>
      </c>
      <c r="DC105" s="3"/>
    </row>
    <row r="106" spans="1:116" s="10" customFormat="1" x14ac:dyDescent="0.25">
      <c r="A106" s="25">
        <v>1065</v>
      </c>
      <c r="B106" s="1">
        <v>35</v>
      </c>
      <c r="C106" s="1">
        <v>0</v>
      </c>
      <c r="D106" s="1">
        <v>0</v>
      </c>
      <c r="E106" s="1">
        <v>1</v>
      </c>
      <c r="F106" s="1">
        <v>1</v>
      </c>
      <c r="G106" s="1">
        <v>0</v>
      </c>
      <c r="H106" s="1">
        <v>1</v>
      </c>
      <c r="I106" s="1">
        <v>0</v>
      </c>
      <c r="J106" s="1">
        <v>4</v>
      </c>
      <c r="K106" s="1">
        <v>1</v>
      </c>
      <c r="L106" s="1">
        <v>0</v>
      </c>
      <c r="M106" s="1">
        <v>1</v>
      </c>
      <c r="N106" s="1">
        <v>1</v>
      </c>
      <c r="O106" s="1">
        <v>0</v>
      </c>
      <c r="P106" s="1">
        <v>1</v>
      </c>
      <c r="Q106" s="1"/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1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22.1</v>
      </c>
      <c r="AI106" s="1">
        <v>1.65</v>
      </c>
      <c r="AJ106" s="1">
        <v>101</v>
      </c>
      <c r="AK106" s="1">
        <v>74</v>
      </c>
      <c r="AL106" s="5">
        <f t="shared" si="42"/>
        <v>83</v>
      </c>
      <c r="AM106" s="1">
        <v>82</v>
      </c>
      <c r="AN106" s="1">
        <v>1</v>
      </c>
      <c r="AO106" s="1">
        <v>2</v>
      </c>
      <c r="AP106" s="1">
        <v>53</v>
      </c>
      <c r="AQ106" s="1">
        <v>25</v>
      </c>
      <c r="AR106" s="1">
        <v>36</v>
      </c>
      <c r="AS106" s="1">
        <f t="shared" si="47"/>
        <v>28</v>
      </c>
      <c r="AT106" s="7">
        <f t="shared" si="48"/>
        <v>14</v>
      </c>
      <c r="AU106" s="1">
        <v>24</v>
      </c>
      <c r="AV106" s="19">
        <v>3.17</v>
      </c>
      <c r="AW106" s="1">
        <v>1.93</v>
      </c>
      <c r="AX106" s="19">
        <f t="shared" si="27"/>
        <v>0.35518847006651882</v>
      </c>
      <c r="AY106" s="7">
        <f t="shared" si="28"/>
        <v>3.7854889589905363</v>
      </c>
      <c r="AZ106" s="7">
        <f t="shared" si="29"/>
        <v>497.40932642487047</v>
      </c>
      <c r="BA106" s="7">
        <f t="shared" si="30"/>
        <v>3357.512953367876</v>
      </c>
      <c r="BB106" s="7">
        <f t="shared" si="31"/>
        <v>38.658536585365852</v>
      </c>
      <c r="BC106" s="7">
        <f t="shared" si="32"/>
        <v>23.536585365853657</v>
      </c>
      <c r="BD106" s="7">
        <f t="shared" si="33"/>
        <v>18.885756097560972</v>
      </c>
      <c r="BE106" s="7">
        <f t="shared" si="34"/>
        <v>10.883317073170732</v>
      </c>
      <c r="BF106" s="19"/>
      <c r="BG106" s="19">
        <f t="shared" si="35"/>
        <v>0.93123028391167195</v>
      </c>
      <c r="BH106" s="19">
        <f t="shared" si="49"/>
        <v>1.3709779179810726</v>
      </c>
      <c r="BI106" s="19">
        <f t="shared" si="50"/>
        <v>1.3806620209059233</v>
      </c>
      <c r="BJ106" s="19">
        <f t="shared" si="38"/>
        <v>8.3333333333333329E-2</v>
      </c>
      <c r="BK106" s="19"/>
      <c r="BL106" s="20">
        <v>0</v>
      </c>
      <c r="BM106" s="1"/>
      <c r="BN106" s="20"/>
      <c r="BO106" s="1"/>
      <c r="BP106" s="1">
        <v>0</v>
      </c>
      <c r="BQ106" s="1">
        <v>1</v>
      </c>
      <c r="BR106" s="1">
        <v>0</v>
      </c>
      <c r="BS106" s="1">
        <v>20</v>
      </c>
      <c r="BT106" s="1">
        <v>7.1</v>
      </c>
      <c r="BU106" s="1">
        <v>6.1</v>
      </c>
      <c r="BV106" s="1">
        <v>0.27</v>
      </c>
      <c r="BW106" s="1"/>
      <c r="BX106" s="1"/>
      <c r="BY106" s="1"/>
      <c r="BZ106" s="1">
        <v>0</v>
      </c>
      <c r="CA106" s="25">
        <v>135</v>
      </c>
      <c r="CB106" s="25">
        <v>23</v>
      </c>
      <c r="CC106" s="44">
        <v>1.1200000000000001</v>
      </c>
      <c r="CD106" s="27">
        <v>85</v>
      </c>
      <c r="CE106" s="1">
        <v>2641</v>
      </c>
      <c r="CF106" s="1">
        <v>1</v>
      </c>
      <c r="CG106" s="1"/>
      <c r="CH106" s="1"/>
      <c r="CI106" s="1">
        <v>3</v>
      </c>
      <c r="CJ106" s="20">
        <v>4104.5503419999995</v>
      </c>
      <c r="CK106" s="19">
        <f t="shared" si="39"/>
        <v>8.3198514767880223</v>
      </c>
      <c r="CL106" s="20">
        <v>1344.134491</v>
      </c>
      <c r="CM106" s="19">
        <f t="shared" si="40"/>
        <v>7.2035055837849891</v>
      </c>
      <c r="CN106" s="22"/>
      <c r="CO106" s="36">
        <v>43399</v>
      </c>
      <c r="CP106" s="36"/>
      <c r="CQ106" s="36"/>
      <c r="CR106" s="36"/>
      <c r="CS106" s="20"/>
      <c r="CT106" s="36">
        <v>44217</v>
      </c>
      <c r="CU106" s="36">
        <v>43619</v>
      </c>
      <c r="CV106" s="1">
        <f t="shared" si="41"/>
        <v>220</v>
      </c>
      <c r="CW106" s="1">
        <v>1</v>
      </c>
      <c r="CX106" s="36">
        <v>43619</v>
      </c>
      <c r="CY106" s="20">
        <f>(CX106-CO106)</f>
        <v>220</v>
      </c>
      <c r="CZ106" s="20">
        <v>1</v>
      </c>
      <c r="DA106" s="20">
        <v>220</v>
      </c>
      <c r="DB106" s="1">
        <v>1</v>
      </c>
      <c r="DC106" t="s">
        <v>129</v>
      </c>
      <c r="DD106"/>
      <c r="DE106"/>
      <c r="DF106"/>
      <c r="DG106"/>
      <c r="DH106"/>
      <c r="DI106"/>
      <c r="DJ106"/>
      <c r="DK106"/>
      <c r="DL106"/>
    </row>
    <row r="107" spans="1:116" s="10" customFormat="1" x14ac:dyDescent="0.25">
      <c r="A107" s="2">
        <v>2026</v>
      </c>
      <c r="B107" s="3">
        <v>63</v>
      </c>
      <c r="C107" s="3">
        <v>0</v>
      </c>
      <c r="D107" s="3">
        <v>0</v>
      </c>
      <c r="E107" s="3">
        <v>1</v>
      </c>
      <c r="F107" s="3">
        <v>1</v>
      </c>
      <c r="G107" s="3">
        <v>0</v>
      </c>
      <c r="H107" s="1">
        <v>1</v>
      </c>
      <c r="I107" s="3">
        <v>1</v>
      </c>
      <c r="J107" s="3">
        <v>2</v>
      </c>
      <c r="K107" s="3">
        <v>1</v>
      </c>
      <c r="L107" s="3">
        <v>0</v>
      </c>
      <c r="M107" s="3"/>
      <c r="N107" s="3">
        <v>1</v>
      </c>
      <c r="O107" s="3">
        <v>1</v>
      </c>
      <c r="P107" s="3">
        <v>1</v>
      </c>
      <c r="Q107" s="3"/>
      <c r="R107" s="3">
        <v>0</v>
      </c>
      <c r="S107" s="3">
        <v>0</v>
      </c>
      <c r="T107" s="3">
        <v>1</v>
      </c>
      <c r="U107" s="3">
        <v>0</v>
      </c>
      <c r="V107" s="3">
        <v>1</v>
      </c>
      <c r="W107" s="3">
        <v>0</v>
      </c>
      <c r="X107" s="3">
        <v>0</v>
      </c>
      <c r="Y107" s="16">
        <v>0</v>
      </c>
      <c r="Z107" s="3">
        <v>1</v>
      </c>
      <c r="AA107" s="3">
        <v>1</v>
      </c>
      <c r="AB107" s="3">
        <v>1</v>
      </c>
      <c r="AC107" s="3">
        <v>1</v>
      </c>
      <c r="AD107" s="3">
        <v>0</v>
      </c>
      <c r="AE107" s="3">
        <v>1</v>
      </c>
      <c r="AF107" s="3">
        <v>0</v>
      </c>
      <c r="AG107" s="3">
        <v>0</v>
      </c>
      <c r="AH107" s="3">
        <v>30.8</v>
      </c>
      <c r="AI107" s="4">
        <v>2.5</v>
      </c>
      <c r="AJ107" s="3">
        <v>176</v>
      </c>
      <c r="AK107" s="3">
        <v>91</v>
      </c>
      <c r="AL107" s="5">
        <f t="shared" si="42"/>
        <v>119.33333333333333</v>
      </c>
      <c r="AM107" s="3">
        <v>74</v>
      </c>
      <c r="AN107" s="3">
        <v>1</v>
      </c>
      <c r="AO107" s="3">
        <v>10</v>
      </c>
      <c r="AP107" s="3">
        <v>40</v>
      </c>
      <c r="AQ107" s="3">
        <v>18</v>
      </c>
      <c r="AR107" s="3">
        <v>26</v>
      </c>
      <c r="AS107" s="1">
        <f t="shared" si="47"/>
        <v>22</v>
      </c>
      <c r="AT107" s="7">
        <f t="shared" si="48"/>
        <v>2.2000000000000002</v>
      </c>
      <c r="AU107" s="3">
        <v>16</v>
      </c>
      <c r="AV107" s="4">
        <v>7.1999999999999993</v>
      </c>
      <c r="AW107" s="3">
        <v>2.88</v>
      </c>
      <c r="AX107" s="19">
        <f t="shared" si="27"/>
        <v>0.76203991130820392</v>
      </c>
      <c r="AY107" s="7">
        <f t="shared" si="28"/>
        <v>1.3888888888888891</v>
      </c>
      <c r="AZ107" s="7">
        <f t="shared" si="29"/>
        <v>277.77777777777777</v>
      </c>
      <c r="BA107" s="7">
        <f t="shared" si="30"/>
        <v>3037.037037037037</v>
      </c>
      <c r="BB107" s="7">
        <f t="shared" si="31"/>
        <v>97.297297297297291</v>
      </c>
      <c r="BC107" s="7">
        <f t="shared" si="32"/>
        <v>38.918918918918919</v>
      </c>
      <c r="BD107" s="7">
        <f t="shared" si="33"/>
        <v>54.69405405405405</v>
      </c>
      <c r="BE107" s="7">
        <f t="shared" si="34"/>
        <v>8.4687567567567559</v>
      </c>
      <c r="BF107" s="19"/>
      <c r="BG107" s="19">
        <f t="shared" si="35"/>
        <v>0.26722222222222225</v>
      </c>
      <c r="BH107" s="19">
        <f t="shared" si="49"/>
        <v>0.41111111111111115</v>
      </c>
      <c r="BI107" s="19">
        <f t="shared" si="50"/>
        <v>4.4226044226044223</v>
      </c>
      <c r="BJ107" s="19">
        <f t="shared" si="38"/>
        <v>0.625</v>
      </c>
      <c r="BK107" s="19"/>
      <c r="BL107" s="5">
        <v>0</v>
      </c>
      <c r="BM107" s="5"/>
      <c r="BN107" s="5"/>
      <c r="BO107" s="5"/>
      <c r="BP107" s="5"/>
      <c r="BQ107" s="3">
        <v>1</v>
      </c>
      <c r="BR107" s="9">
        <v>0</v>
      </c>
      <c r="BS107" s="3">
        <v>67.5</v>
      </c>
      <c r="BT107" s="3">
        <v>4.5999999999999996</v>
      </c>
      <c r="BU107" s="3">
        <v>2.9</v>
      </c>
      <c r="BV107" s="3">
        <v>0.98</v>
      </c>
      <c r="BW107" s="3"/>
      <c r="BY107" s="16">
        <v>1</v>
      </c>
      <c r="BZ107" s="3">
        <v>1</v>
      </c>
      <c r="CA107" s="3">
        <v>144</v>
      </c>
      <c r="CB107" s="3">
        <v>30</v>
      </c>
      <c r="CC107" s="4">
        <v>1.6</v>
      </c>
      <c r="CD107" s="28">
        <v>44</v>
      </c>
      <c r="CE107" s="8"/>
      <c r="CF107" s="8"/>
      <c r="CG107" s="3">
        <v>1380</v>
      </c>
      <c r="CH107" s="3">
        <v>1</v>
      </c>
      <c r="CI107" s="3">
        <v>2</v>
      </c>
      <c r="CJ107" s="12">
        <v>4296.0784313725489</v>
      </c>
      <c r="CK107" s="19">
        <f t="shared" si="39"/>
        <v>8.3654578928592329</v>
      </c>
      <c r="CL107" s="5">
        <v>689.58186405433935</v>
      </c>
      <c r="CM107" s="19">
        <f t="shared" si="40"/>
        <v>6.536085419778507</v>
      </c>
      <c r="CO107" s="41">
        <v>40350</v>
      </c>
      <c r="CP107" s="41"/>
      <c r="CQ107" s="41"/>
      <c r="CR107" s="41"/>
      <c r="CS107" s="20"/>
      <c r="CT107" s="36">
        <v>44272</v>
      </c>
      <c r="CU107" s="36">
        <v>44242</v>
      </c>
      <c r="CV107" s="1">
        <f t="shared" si="41"/>
        <v>3892</v>
      </c>
      <c r="CW107" s="3">
        <v>0</v>
      </c>
      <c r="CX107" s="3"/>
      <c r="CY107" s="3"/>
      <c r="CZ107" s="3">
        <v>0</v>
      </c>
      <c r="DA107" s="3">
        <v>3892</v>
      </c>
      <c r="DB107" s="1">
        <v>1</v>
      </c>
      <c r="DC107" s="3"/>
    </row>
    <row r="108" spans="1:116" s="10" customFormat="1" ht="14.25" customHeight="1" x14ac:dyDescent="0.25">
      <c r="A108" s="25">
        <v>1040</v>
      </c>
      <c r="B108" s="1">
        <v>69</v>
      </c>
      <c r="C108" s="1">
        <v>0</v>
      </c>
      <c r="D108" s="1">
        <v>1</v>
      </c>
      <c r="E108" s="1">
        <v>1</v>
      </c>
      <c r="F108" s="1">
        <v>2</v>
      </c>
      <c r="G108" s="1">
        <v>1</v>
      </c>
      <c r="H108" s="1">
        <v>0</v>
      </c>
      <c r="I108" s="1">
        <v>1</v>
      </c>
      <c r="J108" s="1">
        <v>2</v>
      </c>
      <c r="K108" s="1">
        <v>1</v>
      </c>
      <c r="L108" s="1">
        <v>1</v>
      </c>
      <c r="M108" s="1">
        <v>1</v>
      </c>
      <c r="N108" s="1">
        <v>0</v>
      </c>
      <c r="O108" s="1">
        <v>0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38.6</v>
      </c>
      <c r="AI108" s="1">
        <v>2.1800000000000002</v>
      </c>
      <c r="AJ108" s="1">
        <v>93</v>
      </c>
      <c r="AK108" s="1">
        <v>53</v>
      </c>
      <c r="AL108" s="5">
        <f t="shared" si="42"/>
        <v>66.333333333333329</v>
      </c>
      <c r="AM108" s="1">
        <v>78</v>
      </c>
      <c r="AN108" s="1">
        <v>1</v>
      </c>
      <c r="AO108" s="1">
        <v>2</v>
      </c>
      <c r="AP108" s="1">
        <v>22</v>
      </c>
      <c r="AQ108" s="1">
        <v>7</v>
      </c>
      <c r="AR108" s="1">
        <v>13</v>
      </c>
      <c r="AS108" s="1">
        <f t="shared" si="47"/>
        <v>15</v>
      </c>
      <c r="AT108" s="7">
        <f t="shared" si="48"/>
        <v>7.5</v>
      </c>
      <c r="AU108" s="1">
        <v>6</v>
      </c>
      <c r="AV108" s="19">
        <v>6.31</v>
      </c>
      <c r="AW108" s="1">
        <v>2.9</v>
      </c>
      <c r="AX108" s="19">
        <f t="shared" si="27"/>
        <v>0.42653362897265329</v>
      </c>
      <c r="AY108" s="7">
        <f t="shared" si="28"/>
        <v>1.1093502377179081</v>
      </c>
      <c r="AZ108" s="7">
        <f t="shared" si="29"/>
        <v>193.10344827586206</v>
      </c>
      <c r="BA108" s="7">
        <f t="shared" si="30"/>
        <v>1774.7126436781607</v>
      </c>
      <c r="BB108" s="7">
        <f t="shared" si="31"/>
        <v>80.897435897435898</v>
      </c>
      <c r="BC108" s="7">
        <f t="shared" si="32"/>
        <v>37.179487179487182</v>
      </c>
      <c r="BD108" s="7">
        <f t="shared" si="33"/>
        <v>30.507008547008542</v>
      </c>
      <c r="BE108" s="7">
        <f t="shared" si="34"/>
        <v>5.5620512820512822</v>
      </c>
      <c r="BF108" s="19">
        <v>1.2361331220285261</v>
      </c>
      <c r="BG108" s="19">
        <f t="shared" si="35"/>
        <v>0.1606973058637084</v>
      </c>
      <c r="BH108" s="19">
        <f t="shared" si="49"/>
        <v>0.27194928684627573</v>
      </c>
      <c r="BI108" s="19">
        <f t="shared" si="50"/>
        <v>5.3931623931623935</v>
      </c>
      <c r="BJ108" s="19">
        <f t="shared" si="38"/>
        <v>0.33333333333333331</v>
      </c>
      <c r="BK108" s="19"/>
      <c r="BL108" s="20">
        <v>1</v>
      </c>
      <c r="BM108" s="1">
        <v>8</v>
      </c>
      <c r="BN108" s="20"/>
      <c r="BO108" s="1">
        <v>0</v>
      </c>
      <c r="BP108" s="1">
        <v>0</v>
      </c>
      <c r="BQ108" s="1">
        <v>1</v>
      </c>
      <c r="BR108" s="1">
        <v>0</v>
      </c>
      <c r="BS108" s="1">
        <v>65</v>
      </c>
      <c r="BT108" s="1"/>
      <c r="BU108" s="1"/>
      <c r="BV108" s="1"/>
      <c r="BW108" s="1"/>
      <c r="BX108" s="1"/>
      <c r="BY108" s="1"/>
      <c r="BZ108" s="1"/>
      <c r="CA108" s="25">
        <v>139</v>
      </c>
      <c r="CB108" s="25">
        <v>23</v>
      </c>
      <c r="CC108" s="44">
        <v>1.1000000000000001</v>
      </c>
      <c r="CD108" s="27">
        <v>52</v>
      </c>
      <c r="CE108" s="1"/>
      <c r="CF108" s="1"/>
      <c r="CG108" s="1"/>
      <c r="CH108" s="1"/>
      <c r="CI108" s="1"/>
      <c r="CJ108" s="20">
        <v>5126.6365130000004</v>
      </c>
      <c r="CK108" s="19">
        <f t="shared" si="39"/>
        <v>8.542205072644709</v>
      </c>
      <c r="CL108" s="20">
        <v>810.19909759999996</v>
      </c>
      <c r="CM108" s="19">
        <f t="shared" si="40"/>
        <v>6.6972800169689082</v>
      </c>
      <c r="CN108" s="22"/>
      <c r="CO108" s="36">
        <v>43283</v>
      </c>
      <c r="CP108" s="36"/>
      <c r="CQ108" s="36"/>
      <c r="CR108" s="36"/>
      <c r="CS108" s="20"/>
      <c r="CT108" s="36">
        <v>44274</v>
      </c>
      <c r="CU108" s="36">
        <v>44255</v>
      </c>
      <c r="CV108" s="1">
        <f t="shared" si="41"/>
        <v>972</v>
      </c>
      <c r="CW108" s="1">
        <v>0</v>
      </c>
      <c r="CX108" s="1"/>
      <c r="CY108" s="1"/>
      <c r="CZ108" s="1">
        <v>0</v>
      </c>
      <c r="DA108" s="1">
        <v>972</v>
      </c>
      <c r="DB108" s="1">
        <v>1</v>
      </c>
      <c r="DC108" s="1"/>
      <c r="DD108"/>
      <c r="DE108"/>
      <c r="DF108"/>
      <c r="DG108"/>
      <c r="DH108"/>
      <c r="DI108"/>
      <c r="DJ108"/>
      <c r="DK108"/>
      <c r="DL108"/>
    </row>
    <row r="109" spans="1:116" s="10" customFormat="1" x14ac:dyDescent="0.25">
      <c r="A109" s="2">
        <v>2022</v>
      </c>
      <c r="B109" s="3">
        <v>68</v>
      </c>
      <c r="C109" s="3">
        <v>0</v>
      </c>
      <c r="D109" s="3">
        <v>0</v>
      </c>
      <c r="E109" s="3">
        <v>1</v>
      </c>
      <c r="F109" s="3">
        <v>1</v>
      </c>
      <c r="G109" s="3">
        <v>0</v>
      </c>
      <c r="H109" s="1">
        <v>1</v>
      </c>
      <c r="I109" s="3">
        <v>0</v>
      </c>
      <c r="J109" s="3">
        <v>4</v>
      </c>
      <c r="K109" s="3">
        <v>1</v>
      </c>
      <c r="L109" s="3">
        <v>0</v>
      </c>
      <c r="M109" s="3"/>
      <c r="N109" s="3">
        <v>1</v>
      </c>
      <c r="O109" s="3">
        <v>0</v>
      </c>
      <c r="P109" s="3">
        <v>1</v>
      </c>
      <c r="Q109" s="3">
        <v>1</v>
      </c>
      <c r="R109" s="3">
        <v>1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16">
        <v>1</v>
      </c>
      <c r="Z109" s="3">
        <v>1</v>
      </c>
      <c r="AA109" s="3">
        <v>1</v>
      </c>
      <c r="AB109" s="3">
        <v>0</v>
      </c>
      <c r="AC109" s="3">
        <v>0</v>
      </c>
      <c r="AD109" s="3">
        <v>1</v>
      </c>
      <c r="AE109" s="3">
        <v>1</v>
      </c>
      <c r="AF109" s="3">
        <v>0</v>
      </c>
      <c r="AG109" s="3">
        <v>0</v>
      </c>
      <c r="AH109" s="3">
        <v>23.5</v>
      </c>
      <c r="AI109" s="4">
        <v>1.78</v>
      </c>
      <c r="AJ109" s="3">
        <v>108</v>
      </c>
      <c r="AK109" s="3">
        <v>65</v>
      </c>
      <c r="AL109" s="5">
        <f t="shared" si="42"/>
        <v>79.333333333333329</v>
      </c>
      <c r="AM109" s="3">
        <v>68</v>
      </c>
      <c r="AN109" s="3">
        <v>3</v>
      </c>
      <c r="AO109" s="3">
        <v>9</v>
      </c>
      <c r="AP109" s="3">
        <v>49</v>
      </c>
      <c r="AQ109" s="3">
        <v>25</v>
      </c>
      <c r="AR109" s="3">
        <v>33</v>
      </c>
      <c r="AS109" s="1">
        <f t="shared" si="47"/>
        <v>24</v>
      </c>
      <c r="AT109" s="7">
        <f t="shared" si="48"/>
        <v>2.6666666666666665</v>
      </c>
      <c r="AU109" s="3">
        <v>25</v>
      </c>
      <c r="AV109" s="4">
        <v>2.4386000000000001</v>
      </c>
      <c r="AW109" s="3">
        <v>1.37</v>
      </c>
      <c r="AX109" s="19">
        <f t="shared" si="27"/>
        <v>0.24099039172209905</v>
      </c>
      <c r="AY109" s="7">
        <f t="shared" si="28"/>
        <v>3.2805708193225618</v>
      </c>
      <c r="AZ109" s="7">
        <f t="shared" si="29"/>
        <v>467.15328467153279</v>
      </c>
      <c r="BA109" s="7">
        <f t="shared" si="30"/>
        <v>4107.0559610705586</v>
      </c>
      <c r="BB109" s="7">
        <f t="shared" si="31"/>
        <v>35.861764705882358</v>
      </c>
      <c r="BC109" s="7">
        <f t="shared" si="32"/>
        <v>20.147058823529413</v>
      </c>
      <c r="BD109" s="7">
        <f t="shared" si="33"/>
        <v>14.887333333333334</v>
      </c>
      <c r="BE109" s="7">
        <f t="shared" si="34"/>
        <v>6.5759999999999996</v>
      </c>
      <c r="BF109" s="19"/>
      <c r="BG109" s="19">
        <f t="shared" si="35"/>
        <v>0.92020011481997854</v>
      </c>
      <c r="BH109" s="19">
        <f t="shared" si="49"/>
        <v>1.3663577462478469</v>
      </c>
      <c r="BI109" s="19">
        <f t="shared" si="50"/>
        <v>1.4942401960784315</v>
      </c>
      <c r="BJ109" s="19">
        <f t="shared" si="38"/>
        <v>0.36</v>
      </c>
      <c r="BK109" s="19"/>
      <c r="BL109" s="5">
        <v>0</v>
      </c>
      <c r="BM109" s="5"/>
      <c r="BN109" s="5"/>
      <c r="BO109" s="5"/>
      <c r="BP109" s="5"/>
      <c r="BQ109" s="9">
        <v>1</v>
      </c>
      <c r="BR109" s="9">
        <v>0</v>
      </c>
      <c r="BS109" s="9">
        <v>22.5</v>
      </c>
      <c r="BT109" s="9">
        <v>7.5</v>
      </c>
      <c r="BU109" s="9">
        <v>7.2</v>
      </c>
      <c r="BV109" s="9">
        <v>0.7</v>
      </c>
      <c r="BW109" s="3"/>
      <c r="BY109" s="16">
        <v>1</v>
      </c>
      <c r="BZ109" s="9">
        <v>1</v>
      </c>
      <c r="CA109" s="3">
        <v>141</v>
      </c>
      <c r="CB109" s="3">
        <v>21</v>
      </c>
      <c r="CC109" s="4">
        <v>1.1000000000000001</v>
      </c>
      <c r="CD109" s="28">
        <v>71</v>
      </c>
      <c r="CE109" s="8"/>
      <c r="CF109" s="8"/>
      <c r="CG109" s="3">
        <v>8219</v>
      </c>
      <c r="CH109" s="3">
        <v>1</v>
      </c>
      <c r="CI109" s="3">
        <v>3</v>
      </c>
      <c r="CJ109" s="12">
        <v>5793.75</v>
      </c>
      <c r="CK109" s="19">
        <f t="shared" si="39"/>
        <v>8.6645350293141661</v>
      </c>
      <c r="CL109" s="5">
        <v>1416.1098919364965</v>
      </c>
      <c r="CM109" s="19">
        <f t="shared" si="40"/>
        <v>7.2556688785421599</v>
      </c>
      <c r="CO109" s="36">
        <v>40315</v>
      </c>
      <c r="CP109" s="36"/>
      <c r="CQ109" s="36"/>
      <c r="CR109" s="36"/>
      <c r="CS109" s="20"/>
      <c r="CT109" s="36">
        <v>44272</v>
      </c>
      <c r="CU109" s="36">
        <v>42888</v>
      </c>
      <c r="CV109" s="1">
        <f t="shared" si="41"/>
        <v>2573</v>
      </c>
      <c r="CW109" s="3">
        <v>1</v>
      </c>
      <c r="CX109" s="40">
        <v>42888</v>
      </c>
      <c r="CY109" s="20">
        <f>(CX109-CO109)</f>
        <v>2573</v>
      </c>
      <c r="CZ109" s="20">
        <v>1</v>
      </c>
      <c r="DA109" s="20">
        <v>2573</v>
      </c>
      <c r="DB109" s="1">
        <v>1</v>
      </c>
      <c r="DC109" s="3" t="s">
        <v>143</v>
      </c>
    </row>
    <row r="110" spans="1:116" s="10" customFormat="1" x14ac:dyDescent="0.25">
      <c r="A110" s="25">
        <v>1064</v>
      </c>
      <c r="B110" s="1">
        <v>55</v>
      </c>
      <c r="C110" s="1">
        <v>0</v>
      </c>
      <c r="D110" s="1">
        <v>0</v>
      </c>
      <c r="E110" s="1">
        <v>1</v>
      </c>
      <c r="F110" s="1">
        <v>2</v>
      </c>
      <c r="G110" s="1">
        <v>1</v>
      </c>
      <c r="H110" s="1">
        <v>0</v>
      </c>
      <c r="I110" s="1">
        <v>1</v>
      </c>
      <c r="J110" s="1">
        <v>2</v>
      </c>
      <c r="K110" s="1">
        <v>1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1</v>
      </c>
      <c r="AB110" s="1">
        <v>1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27.2</v>
      </c>
      <c r="AI110" s="1">
        <v>2.08</v>
      </c>
      <c r="AJ110" s="1">
        <v>159</v>
      </c>
      <c r="AK110" s="1">
        <v>71</v>
      </c>
      <c r="AL110" s="5">
        <f t="shared" si="42"/>
        <v>100.33333333333333</v>
      </c>
      <c r="AM110" s="1">
        <v>67</v>
      </c>
      <c r="AN110" s="1">
        <v>1</v>
      </c>
      <c r="AO110" s="1">
        <v>6</v>
      </c>
      <c r="AP110" s="1">
        <v>41</v>
      </c>
      <c r="AQ110" s="1">
        <v>12</v>
      </c>
      <c r="AR110" s="1">
        <v>27</v>
      </c>
      <c r="AS110" s="1">
        <f t="shared" si="47"/>
        <v>29</v>
      </c>
      <c r="AT110" s="7">
        <f t="shared" si="48"/>
        <v>4.833333333333333</v>
      </c>
      <c r="AU110" s="1">
        <v>17</v>
      </c>
      <c r="AV110" s="19">
        <v>5.17</v>
      </c>
      <c r="AW110" s="1">
        <v>2.48</v>
      </c>
      <c r="AX110" s="19">
        <f t="shared" si="27"/>
        <v>0.55172209903917213</v>
      </c>
      <c r="AY110" s="7">
        <f t="shared" si="28"/>
        <v>1.9342359767891684</v>
      </c>
      <c r="AZ110" s="7">
        <f t="shared" si="29"/>
        <v>322.58064516129031</v>
      </c>
      <c r="BA110" s="7">
        <f t="shared" si="30"/>
        <v>3043.010752688172</v>
      </c>
      <c r="BB110" s="7">
        <f t="shared" si="31"/>
        <v>77.164179104477611</v>
      </c>
      <c r="BC110" s="7">
        <f t="shared" si="32"/>
        <v>37.014925373134325</v>
      </c>
      <c r="BD110" s="7">
        <f t="shared" si="33"/>
        <v>41.950248756218897</v>
      </c>
      <c r="BE110" s="7">
        <f t="shared" si="34"/>
        <v>10.571462686567163</v>
      </c>
      <c r="BF110" s="19">
        <v>2.1771760154738877</v>
      </c>
      <c r="BG110" s="19">
        <f t="shared" si="35"/>
        <v>0.34990328820116057</v>
      </c>
      <c r="BH110" s="19">
        <f t="shared" si="49"/>
        <v>0.53133462282398458</v>
      </c>
      <c r="BI110" s="19">
        <f t="shared" si="50"/>
        <v>2.660833762223366</v>
      </c>
      <c r="BJ110" s="19">
        <f t="shared" si="38"/>
        <v>0.35294117647058826</v>
      </c>
      <c r="BK110" s="19"/>
      <c r="BL110" s="20">
        <v>1</v>
      </c>
      <c r="BM110" s="1">
        <v>32</v>
      </c>
      <c r="BN110" s="20"/>
      <c r="BO110" s="1"/>
      <c r="BP110" s="1">
        <v>0</v>
      </c>
      <c r="BQ110" s="1">
        <v>1</v>
      </c>
      <c r="BR110" s="1">
        <v>0</v>
      </c>
      <c r="BS110" s="1">
        <v>70</v>
      </c>
      <c r="BT110" s="1"/>
      <c r="BU110" s="1"/>
      <c r="BV110" s="1"/>
      <c r="BW110" s="1"/>
      <c r="BX110" s="1"/>
      <c r="BY110" s="1"/>
      <c r="BZ110" s="1"/>
      <c r="CA110" s="25">
        <v>136</v>
      </c>
      <c r="CB110" s="25">
        <v>16</v>
      </c>
      <c r="CC110" s="44">
        <v>0.86</v>
      </c>
      <c r="CD110" s="27">
        <v>90</v>
      </c>
      <c r="CE110" s="1"/>
      <c r="CF110" s="1"/>
      <c r="CG110" s="1"/>
      <c r="CH110" s="1"/>
      <c r="CI110" s="1"/>
      <c r="CJ110" s="20">
        <v>7055.5934989999996</v>
      </c>
      <c r="CK110" s="19">
        <f t="shared" si="39"/>
        <v>8.8615759853411262</v>
      </c>
      <c r="CL110" s="20">
        <v>1826.90464</v>
      </c>
      <c r="CM110" s="19">
        <f t="shared" si="40"/>
        <v>7.5103783601608542</v>
      </c>
      <c r="CN110" s="22"/>
      <c r="CO110" s="36">
        <v>43399</v>
      </c>
      <c r="CP110" s="36"/>
      <c r="CQ110" s="36"/>
      <c r="CR110" s="36"/>
      <c r="CS110" s="20"/>
      <c r="CT110" s="36">
        <v>44274</v>
      </c>
      <c r="CU110" s="36">
        <v>44274</v>
      </c>
      <c r="CV110" s="1">
        <f t="shared" si="41"/>
        <v>875</v>
      </c>
      <c r="CW110" s="1">
        <v>0</v>
      </c>
      <c r="CX110" s="1"/>
      <c r="CY110" s="1"/>
      <c r="CZ110" s="1">
        <v>0</v>
      </c>
      <c r="DA110" s="1">
        <v>875</v>
      </c>
      <c r="DB110" s="1">
        <v>1</v>
      </c>
      <c r="DC110"/>
      <c r="DD110"/>
      <c r="DE110"/>
      <c r="DF110"/>
      <c r="DG110"/>
      <c r="DH110"/>
      <c r="DI110"/>
      <c r="DJ110"/>
      <c r="DK110"/>
      <c r="DL110"/>
    </row>
    <row r="111" spans="1:116" s="10" customFormat="1" x14ac:dyDescent="0.25">
      <c r="A111" s="25">
        <v>1055</v>
      </c>
      <c r="B111" s="1">
        <v>66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0</v>
      </c>
      <c r="I111" s="1">
        <v>0</v>
      </c>
      <c r="J111" s="1">
        <v>4</v>
      </c>
      <c r="K111" s="1">
        <v>1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1</v>
      </c>
      <c r="AA111" s="1">
        <v>0</v>
      </c>
      <c r="AB111" s="1">
        <v>1</v>
      </c>
      <c r="AC111" s="1">
        <v>1</v>
      </c>
      <c r="AD111" s="1">
        <v>0</v>
      </c>
      <c r="AE111" s="1">
        <v>1</v>
      </c>
      <c r="AF111" s="1">
        <v>0</v>
      </c>
      <c r="AG111" s="1">
        <v>0</v>
      </c>
      <c r="AH111" s="1">
        <v>18.5</v>
      </c>
      <c r="AI111" s="1">
        <v>1.33</v>
      </c>
      <c r="AJ111" s="1">
        <v>122</v>
      </c>
      <c r="AK111" s="1">
        <v>64</v>
      </c>
      <c r="AL111" s="5">
        <f t="shared" si="42"/>
        <v>83.333333333333329</v>
      </c>
      <c r="AM111" s="1">
        <v>81</v>
      </c>
      <c r="AN111" s="1">
        <v>2</v>
      </c>
      <c r="AO111" s="1">
        <v>12</v>
      </c>
      <c r="AP111" s="1">
        <v>54</v>
      </c>
      <c r="AQ111" s="1">
        <v>20</v>
      </c>
      <c r="AR111" s="1">
        <v>37</v>
      </c>
      <c r="AS111" s="1">
        <f t="shared" si="47"/>
        <v>34</v>
      </c>
      <c r="AT111" s="7">
        <f t="shared" si="48"/>
        <v>2.8333333333333335</v>
      </c>
      <c r="AU111" s="1">
        <v>22</v>
      </c>
      <c r="AV111" s="19">
        <v>2.59</v>
      </c>
      <c r="AW111" s="1">
        <v>1.95</v>
      </c>
      <c r="AX111" s="19">
        <f t="shared" si="27"/>
        <v>0.36031042128603102</v>
      </c>
      <c r="AY111" s="7">
        <f t="shared" si="28"/>
        <v>5.7915057915057915</v>
      </c>
      <c r="AZ111" s="7">
        <f t="shared" si="29"/>
        <v>615.38461538461536</v>
      </c>
      <c r="BA111" s="7">
        <f t="shared" si="30"/>
        <v>2926.4957264957261</v>
      </c>
      <c r="BB111" s="7">
        <f t="shared" si="31"/>
        <v>31.975308641975307</v>
      </c>
      <c r="BC111" s="7">
        <f t="shared" si="32"/>
        <v>24.074074074074073</v>
      </c>
      <c r="BD111" s="7">
        <f t="shared" si="33"/>
        <v>20.080987654320982</v>
      </c>
      <c r="BE111" s="7">
        <f t="shared" si="34"/>
        <v>8.1851851851851851</v>
      </c>
      <c r="BF111" s="19"/>
      <c r="BG111" s="19">
        <f t="shared" si="35"/>
        <v>1.1571428571428573</v>
      </c>
      <c r="BH111" s="19">
        <f t="shared" si="49"/>
        <v>1.6888030888030889</v>
      </c>
      <c r="BI111" s="19">
        <f t="shared" si="50"/>
        <v>0.94045025417574435</v>
      </c>
      <c r="BJ111" s="19">
        <f t="shared" si="38"/>
        <v>0.54545454545454541</v>
      </c>
      <c r="BK111" s="19"/>
      <c r="BL111" s="20">
        <v>0</v>
      </c>
      <c r="BM111" s="1"/>
      <c r="BN111" s="20"/>
      <c r="BO111" s="1"/>
      <c r="BP111" s="1"/>
      <c r="BQ111" s="1">
        <v>1</v>
      </c>
      <c r="BR111" s="1">
        <v>0</v>
      </c>
      <c r="BS111" s="1">
        <v>25</v>
      </c>
      <c r="BT111" s="1">
        <v>5.3</v>
      </c>
      <c r="BU111" s="1">
        <v>4.7</v>
      </c>
      <c r="BV111" s="1">
        <v>0.27</v>
      </c>
      <c r="BW111" s="1">
        <v>3.9</v>
      </c>
      <c r="BX111" s="1">
        <v>58</v>
      </c>
      <c r="BY111" s="1">
        <v>1</v>
      </c>
      <c r="BZ111" s="1"/>
      <c r="CA111" s="25">
        <v>137</v>
      </c>
      <c r="CB111" s="25">
        <v>14</v>
      </c>
      <c r="CC111" s="44">
        <v>0.68</v>
      </c>
      <c r="CD111" s="27">
        <v>90</v>
      </c>
      <c r="CE111" s="1"/>
      <c r="CF111" s="1"/>
      <c r="CG111" s="1"/>
      <c r="CH111" s="1"/>
      <c r="CI111" s="1"/>
      <c r="CJ111" s="20">
        <v>8171.9039730000004</v>
      </c>
      <c r="CK111" s="19">
        <f t="shared" si="39"/>
        <v>9.008457205134258</v>
      </c>
      <c r="CL111" s="20">
        <v>646.74728149999999</v>
      </c>
      <c r="CM111" s="19">
        <f t="shared" si="40"/>
        <v>6.4719556177329904</v>
      </c>
      <c r="CN111" s="22"/>
      <c r="CO111" s="36">
        <v>43370</v>
      </c>
      <c r="CP111" s="36"/>
      <c r="CQ111" s="36"/>
      <c r="CR111" s="36"/>
      <c r="CS111" s="20"/>
      <c r="CT111" s="36">
        <v>44274</v>
      </c>
      <c r="CU111" s="36">
        <v>44273</v>
      </c>
      <c r="CV111" s="1">
        <f t="shared" si="41"/>
        <v>903</v>
      </c>
      <c r="CW111" s="1">
        <v>0</v>
      </c>
      <c r="CX111" s="1"/>
      <c r="CY111" s="1"/>
      <c r="CZ111" s="1">
        <v>0</v>
      </c>
      <c r="DA111" s="1">
        <v>903</v>
      </c>
      <c r="DB111" s="1">
        <v>1</v>
      </c>
      <c r="DC111"/>
      <c r="DD111"/>
      <c r="DE111"/>
      <c r="DF111"/>
      <c r="DG111"/>
      <c r="DH111"/>
      <c r="DI111"/>
      <c r="DJ111"/>
      <c r="DK111"/>
      <c r="DL111"/>
    </row>
    <row r="112" spans="1:116" s="10" customFormat="1" x14ac:dyDescent="0.25">
      <c r="A112" s="25">
        <v>1054</v>
      </c>
      <c r="B112" s="1">
        <v>71</v>
      </c>
      <c r="C112" s="1">
        <v>0</v>
      </c>
      <c r="D112" s="1">
        <v>0</v>
      </c>
      <c r="E112" s="1">
        <v>1</v>
      </c>
      <c r="F112" s="1">
        <v>1</v>
      </c>
      <c r="G112" s="1">
        <v>1</v>
      </c>
      <c r="H112" s="1">
        <v>0</v>
      </c>
      <c r="I112" s="1">
        <v>1</v>
      </c>
      <c r="J112" s="1">
        <v>3</v>
      </c>
      <c r="K112" s="1">
        <v>0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/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0</v>
      </c>
      <c r="AE112" s="1">
        <v>1</v>
      </c>
      <c r="AF112" s="1">
        <v>0</v>
      </c>
      <c r="AG112" s="1">
        <v>0</v>
      </c>
      <c r="AH112" s="1">
        <v>34.090000000000003</v>
      </c>
      <c r="AI112" s="1">
        <v>2.0099999999999998</v>
      </c>
      <c r="AJ112" s="1">
        <v>111</v>
      </c>
      <c r="AK112" s="1">
        <v>67</v>
      </c>
      <c r="AL112" s="5">
        <f t="shared" si="42"/>
        <v>81.666666666666671</v>
      </c>
      <c r="AM112" s="1">
        <v>73</v>
      </c>
      <c r="AN112" s="1">
        <v>1</v>
      </c>
      <c r="AO112" s="1">
        <v>11</v>
      </c>
      <c r="AP112" s="1">
        <v>48</v>
      </c>
      <c r="AQ112" s="1">
        <v>23</v>
      </c>
      <c r="AR112" s="1">
        <v>33</v>
      </c>
      <c r="AS112" s="1">
        <f t="shared" si="47"/>
        <v>25</v>
      </c>
      <c r="AT112" s="7">
        <f t="shared" si="48"/>
        <v>2.2727272727272729</v>
      </c>
      <c r="AU112" s="1">
        <v>22</v>
      </c>
      <c r="AV112" s="19">
        <v>3.73</v>
      </c>
      <c r="AW112" s="1">
        <v>1.72</v>
      </c>
      <c r="AX112" s="19">
        <f t="shared" si="27"/>
        <v>0.31145602365114561</v>
      </c>
      <c r="AY112" s="7">
        <f t="shared" si="28"/>
        <v>2.9490616621983916</v>
      </c>
      <c r="AZ112" s="7">
        <f t="shared" si="29"/>
        <v>511.62790697674421</v>
      </c>
      <c r="BA112" s="7">
        <f t="shared" si="30"/>
        <v>3286.8217054263569</v>
      </c>
      <c r="BB112" s="7">
        <f t="shared" si="31"/>
        <v>51.095890410958901</v>
      </c>
      <c r="BC112" s="7">
        <f t="shared" si="32"/>
        <v>23.561643835616437</v>
      </c>
      <c r="BD112" s="7">
        <f t="shared" si="33"/>
        <v>19.119488584474883</v>
      </c>
      <c r="BE112" s="7">
        <f t="shared" si="34"/>
        <v>7.049643835616437</v>
      </c>
      <c r="BF112" s="19"/>
      <c r="BG112" s="19">
        <f t="shared" si="35"/>
        <v>0.64584450402144777</v>
      </c>
      <c r="BH112" s="19">
        <f t="shared" si="49"/>
        <v>0.93941018766756035</v>
      </c>
      <c r="BI112" s="19">
        <f t="shared" si="50"/>
        <v>2.043835616438356</v>
      </c>
      <c r="BJ112" s="19">
        <f t="shared" si="38"/>
        <v>0.5</v>
      </c>
      <c r="BK112" s="19"/>
      <c r="BL112" s="20">
        <v>0</v>
      </c>
      <c r="BM112" s="1"/>
      <c r="BN112" s="20"/>
      <c r="BO112" s="1"/>
      <c r="BP112" s="1">
        <v>0</v>
      </c>
      <c r="BQ112" s="1">
        <v>1</v>
      </c>
      <c r="BR112" s="1">
        <v>0</v>
      </c>
      <c r="BS112" s="1">
        <v>25</v>
      </c>
      <c r="BT112" s="1">
        <v>7.5</v>
      </c>
      <c r="BU112" s="1">
        <v>5.8</v>
      </c>
      <c r="BV112" s="1">
        <v>0.25</v>
      </c>
      <c r="BW112" s="1">
        <v>5.4</v>
      </c>
      <c r="BX112" s="1">
        <v>40</v>
      </c>
      <c r="BY112" s="1">
        <v>1</v>
      </c>
      <c r="BZ112" s="1"/>
      <c r="CA112" s="25">
        <v>135</v>
      </c>
      <c r="CB112" s="25">
        <v>29</v>
      </c>
      <c r="CC112" s="44">
        <v>1.48</v>
      </c>
      <c r="CD112" s="27">
        <v>47</v>
      </c>
      <c r="CE112" s="1">
        <v>2478</v>
      </c>
      <c r="CF112" s="1">
        <v>1</v>
      </c>
      <c r="CG112" s="1"/>
      <c r="CH112" s="1"/>
      <c r="CI112" s="1">
        <v>3</v>
      </c>
      <c r="CJ112" s="20">
        <v>10597.938480000001</v>
      </c>
      <c r="CK112" s="19">
        <f t="shared" si="39"/>
        <v>9.2684147781670152</v>
      </c>
      <c r="CL112" s="20">
        <v>1855.385577</v>
      </c>
      <c r="CM112" s="19">
        <f t="shared" si="40"/>
        <v>7.5258478116630325</v>
      </c>
      <c r="CN112" s="22"/>
      <c r="CO112" s="36">
        <v>43369</v>
      </c>
      <c r="CP112" s="36"/>
      <c r="CQ112" s="36"/>
      <c r="CR112" s="36"/>
      <c r="CS112" s="20"/>
      <c r="CT112" s="36">
        <v>44217</v>
      </c>
      <c r="CU112" s="36">
        <v>43455</v>
      </c>
      <c r="CV112" s="1">
        <f t="shared" si="41"/>
        <v>86</v>
      </c>
      <c r="CW112" s="1">
        <v>1</v>
      </c>
      <c r="CX112" s="36">
        <v>43455</v>
      </c>
      <c r="CY112" s="20">
        <f>(CX112-CO112)</f>
        <v>86</v>
      </c>
      <c r="CZ112" s="20">
        <v>1</v>
      </c>
      <c r="DA112" s="20">
        <v>86</v>
      </c>
      <c r="DB112" s="1">
        <v>1</v>
      </c>
      <c r="DC112" t="s">
        <v>129</v>
      </c>
      <c r="DD112"/>
      <c r="DE112"/>
      <c r="DF112"/>
      <c r="DG112"/>
      <c r="DH112"/>
      <c r="DI112"/>
      <c r="DJ112"/>
      <c r="DK112"/>
      <c r="DL112"/>
    </row>
    <row r="113" spans="1:116" s="10" customFormat="1" x14ac:dyDescent="0.25">
      <c r="A113" s="25">
        <v>1071</v>
      </c>
      <c r="B113" s="1">
        <v>46</v>
      </c>
      <c r="C113" s="1">
        <v>0</v>
      </c>
      <c r="D113" s="1">
        <v>0</v>
      </c>
      <c r="E113" s="1">
        <v>1</v>
      </c>
      <c r="F113" s="1">
        <v>1</v>
      </c>
      <c r="G113" s="1">
        <v>0</v>
      </c>
      <c r="H113" s="1">
        <v>1</v>
      </c>
      <c r="I113" s="1">
        <v>1</v>
      </c>
      <c r="J113" s="1">
        <v>4</v>
      </c>
      <c r="K113" s="1">
        <v>1</v>
      </c>
      <c r="L113" s="1">
        <v>1</v>
      </c>
      <c r="M113" s="1">
        <v>1</v>
      </c>
      <c r="N113" s="1">
        <v>1</v>
      </c>
      <c r="O113" s="1">
        <v>0</v>
      </c>
      <c r="P113" s="1">
        <v>0</v>
      </c>
      <c r="Q113" s="1"/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0</v>
      </c>
      <c r="AE113" s="1">
        <v>1</v>
      </c>
      <c r="AF113" s="1">
        <v>0</v>
      </c>
      <c r="AG113" s="1">
        <v>0</v>
      </c>
      <c r="AH113" s="1">
        <v>38.94</v>
      </c>
      <c r="AI113" s="1">
        <v>2.4300000000000002</v>
      </c>
      <c r="AJ113" s="1">
        <v>174</v>
      </c>
      <c r="AK113" s="1">
        <v>106</v>
      </c>
      <c r="AL113" s="5">
        <f t="shared" si="42"/>
        <v>128.66666666666666</v>
      </c>
      <c r="AM113" s="1">
        <v>94</v>
      </c>
      <c r="AN113" s="1">
        <v>1</v>
      </c>
      <c r="AO113" s="1">
        <v>6</v>
      </c>
      <c r="AP113" s="1">
        <v>44</v>
      </c>
      <c r="AQ113" s="1">
        <v>21</v>
      </c>
      <c r="AR113" s="1">
        <v>30</v>
      </c>
      <c r="AS113" s="1">
        <f t="shared" si="47"/>
        <v>23</v>
      </c>
      <c r="AT113" s="7">
        <f t="shared" si="48"/>
        <v>3.8333333333333335</v>
      </c>
      <c r="AU113" s="1">
        <v>19</v>
      </c>
      <c r="AV113" s="19">
        <v>5.6</v>
      </c>
      <c r="AW113" s="1">
        <v>2.2999999999999998</v>
      </c>
      <c r="AX113" s="19">
        <f t="shared" si="27"/>
        <v>0.656171470805617</v>
      </c>
      <c r="AY113" s="7">
        <f t="shared" si="28"/>
        <v>1.9642857142857144</v>
      </c>
      <c r="AZ113" s="7">
        <f t="shared" si="29"/>
        <v>382.60869565217394</v>
      </c>
      <c r="BA113" s="7">
        <f t="shared" si="30"/>
        <v>4266.6666666666661</v>
      </c>
      <c r="BB113" s="7">
        <f t="shared" si="31"/>
        <v>59.574468085106382</v>
      </c>
      <c r="BC113" s="7">
        <f t="shared" si="32"/>
        <v>24.468085106382979</v>
      </c>
      <c r="BD113" s="7">
        <f t="shared" si="33"/>
        <v>36.493333333333325</v>
      </c>
      <c r="BE113" s="7">
        <f t="shared" si="34"/>
        <v>7.9863829787234044</v>
      </c>
      <c r="BF113" s="19"/>
      <c r="BG113" s="19">
        <f t="shared" si="35"/>
        <v>0.50357142857142856</v>
      </c>
      <c r="BH113" s="19">
        <f t="shared" si="49"/>
        <v>0.73857142857142855</v>
      </c>
      <c r="BI113" s="19">
        <f t="shared" si="50"/>
        <v>2.5901942645698428</v>
      </c>
      <c r="BJ113" s="19">
        <f t="shared" si="38"/>
        <v>0.31578947368421051</v>
      </c>
      <c r="BK113" s="19"/>
      <c r="BL113" s="20">
        <v>0</v>
      </c>
      <c r="BM113" s="1"/>
      <c r="BN113" s="20"/>
      <c r="BO113" s="1"/>
      <c r="BP113" s="1"/>
      <c r="BQ113" s="1">
        <v>1</v>
      </c>
      <c r="BR113" s="1">
        <v>0</v>
      </c>
      <c r="BS113" s="1">
        <v>25</v>
      </c>
      <c r="BT113" s="1">
        <v>5.6</v>
      </c>
      <c r="BU113" s="1">
        <v>4.8</v>
      </c>
      <c r="BV113" s="1">
        <v>0.37</v>
      </c>
      <c r="BW113" s="1">
        <v>5</v>
      </c>
      <c r="BX113" s="1">
        <v>32.6</v>
      </c>
      <c r="BY113" s="1">
        <v>0</v>
      </c>
      <c r="BZ113" s="1">
        <v>1</v>
      </c>
      <c r="CA113" s="25">
        <v>139</v>
      </c>
      <c r="CB113" s="25">
        <v>13</v>
      </c>
      <c r="CC113" s="44">
        <v>1.03</v>
      </c>
      <c r="CD113" s="27">
        <v>87</v>
      </c>
      <c r="CE113" s="1">
        <v>829</v>
      </c>
      <c r="CF113" s="1">
        <v>1</v>
      </c>
      <c r="CG113" s="1"/>
      <c r="CH113" s="1"/>
      <c r="CI113" s="1">
        <v>3</v>
      </c>
      <c r="CJ113" s="20">
        <v>10797.23126</v>
      </c>
      <c r="CK113" s="19">
        <f t="shared" si="39"/>
        <v>9.2870450154304205</v>
      </c>
      <c r="CL113" s="20">
        <v>2303.646295</v>
      </c>
      <c r="CM113" s="19">
        <f t="shared" si="40"/>
        <v>7.7422484922355803</v>
      </c>
      <c r="CN113" s="22"/>
      <c r="CO113" s="36">
        <v>43419</v>
      </c>
      <c r="CP113" s="36"/>
      <c r="CQ113" s="36"/>
      <c r="CR113" s="36"/>
      <c r="CS113" s="20"/>
      <c r="CT113" s="36">
        <v>44274</v>
      </c>
      <c r="CU113" s="36">
        <v>44266</v>
      </c>
      <c r="CV113" s="1">
        <f t="shared" si="41"/>
        <v>847</v>
      </c>
      <c r="CW113" s="1">
        <v>0</v>
      </c>
      <c r="CX113" s="1"/>
      <c r="CY113" s="1"/>
      <c r="CZ113" s="1">
        <v>0</v>
      </c>
      <c r="DA113" s="1">
        <v>847</v>
      </c>
      <c r="DB113" s="1">
        <v>1</v>
      </c>
      <c r="DC113"/>
      <c r="DD113"/>
      <c r="DE113"/>
      <c r="DF113"/>
      <c r="DG113"/>
      <c r="DH113"/>
      <c r="DI113"/>
      <c r="DJ113"/>
      <c r="DK113"/>
      <c r="DL113"/>
    </row>
    <row r="114" spans="1:116" s="10" customFormat="1" x14ac:dyDescent="0.25">
      <c r="A114" s="2">
        <v>2019</v>
      </c>
      <c r="B114" s="3">
        <v>74</v>
      </c>
      <c r="C114" s="3">
        <v>0</v>
      </c>
      <c r="D114" s="3">
        <v>0</v>
      </c>
      <c r="E114" s="3">
        <v>1</v>
      </c>
      <c r="F114" s="3">
        <v>1</v>
      </c>
      <c r="G114" s="3">
        <v>1</v>
      </c>
      <c r="H114" s="1">
        <v>0</v>
      </c>
      <c r="I114" s="3">
        <v>0</v>
      </c>
      <c r="J114" s="3">
        <v>4</v>
      </c>
      <c r="K114" s="3">
        <v>0</v>
      </c>
      <c r="L114" s="3">
        <v>0</v>
      </c>
      <c r="M114" s="3"/>
      <c r="N114" s="3">
        <v>0</v>
      </c>
      <c r="O114" s="3">
        <v>0</v>
      </c>
      <c r="P114" s="3">
        <v>1</v>
      </c>
      <c r="Q114" s="3">
        <v>1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16">
        <v>0</v>
      </c>
      <c r="Z114" s="3">
        <v>0</v>
      </c>
      <c r="AA114" s="3">
        <v>0</v>
      </c>
      <c r="AB114" s="3">
        <v>1</v>
      </c>
      <c r="AC114" s="3">
        <v>0</v>
      </c>
      <c r="AD114" s="3">
        <v>0</v>
      </c>
      <c r="AE114" s="3">
        <v>1</v>
      </c>
      <c r="AF114" s="3">
        <v>0</v>
      </c>
      <c r="AG114" s="3">
        <v>0</v>
      </c>
      <c r="AH114" s="9">
        <v>35</v>
      </c>
      <c r="AI114" s="11">
        <v>2.27</v>
      </c>
      <c r="AJ114" s="9">
        <v>101</v>
      </c>
      <c r="AK114" s="9">
        <v>79</v>
      </c>
      <c r="AL114" s="5">
        <f t="shared" si="42"/>
        <v>86.333333333333329</v>
      </c>
      <c r="AM114" s="9">
        <v>79</v>
      </c>
      <c r="AN114" s="9">
        <v>3</v>
      </c>
      <c r="AO114" s="9">
        <v>9</v>
      </c>
      <c r="AP114" s="9">
        <v>45</v>
      </c>
      <c r="AQ114" s="9">
        <v>22</v>
      </c>
      <c r="AR114" s="9">
        <v>32</v>
      </c>
      <c r="AS114" s="9">
        <f t="shared" si="47"/>
        <v>23</v>
      </c>
      <c r="AT114" s="7">
        <f t="shared" si="48"/>
        <v>2.5555555555555554</v>
      </c>
      <c r="AU114" s="9">
        <v>25</v>
      </c>
      <c r="AV114" s="4">
        <v>5.2891000000000004</v>
      </c>
      <c r="AW114" s="9">
        <v>2.33</v>
      </c>
      <c r="AX114" s="19">
        <f t="shared" si="27"/>
        <v>0.44602365114560238</v>
      </c>
      <c r="AY114" s="7">
        <f t="shared" si="28"/>
        <v>1.3234765839178688</v>
      </c>
      <c r="AZ114" s="7">
        <f t="shared" si="29"/>
        <v>240.34334763948496</v>
      </c>
      <c r="BA114" s="7">
        <f t="shared" si="30"/>
        <v>2655.2217453505004</v>
      </c>
      <c r="BB114" s="7">
        <f t="shared" si="31"/>
        <v>66.950632911392418</v>
      </c>
      <c r="BC114" s="7">
        <f t="shared" si="32"/>
        <v>29.49367088607595</v>
      </c>
      <c r="BD114" s="7">
        <f t="shared" si="33"/>
        <v>24.601654008438818</v>
      </c>
      <c r="BE114" s="7">
        <f t="shared" si="34"/>
        <v>9.225620253164557</v>
      </c>
      <c r="BF114" s="19"/>
      <c r="BG114" s="19">
        <f t="shared" si="35"/>
        <v>0.47796411487776741</v>
      </c>
      <c r="BH114" s="19">
        <f t="shared" si="49"/>
        <v>0.67213703654686041</v>
      </c>
      <c r="BI114" s="19">
        <f t="shared" si="50"/>
        <v>2.9108970831040182</v>
      </c>
      <c r="BJ114" s="19">
        <f t="shared" si="38"/>
        <v>0.36</v>
      </c>
      <c r="BK114" s="19"/>
      <c r="BL114" s="5">
        <v>1</v>
      </c>
      <c r="BM114" s="5"/>
      <c r="BN114" s="5"/>
      <c r="BO114" s="5">
        <v>0</v>
      </c>
      <c r="BP114" s="5">
        <v>0</v>
      </c>
      <c r="BQ114" s="9">
        <v>1</v>
      </c>
      <c r="BR114" s="9">
        <v>0</v>
      </c>
      <c r="BS114" s="16">
        <v>27.5</v>
      </c>
      <c r="BT114" s="16">
        <v>5.8</v>
      </c>
      <c r="BU114" s="16">
        <v>4.8</v>
      </c>
      <c r="BV114" s="16">
        <v>0.99</v>
      </c>
      <c r="BW114" s="3"/>
      <c r="BY114" s="9">
        <v>1</v>
      </c>
      <c r="BZ114" s="16">
        <v>0</v>
      </c>
      <c r="CA114" s="9">
        <v>139</v>
      </c>
      <c r="CB114" s="9">
        <v>23</v>
      </c>
      <c r="CC114" s="11">
        <v>1</v>
      </c>
      <c r="CD114" s="29">
        <v>90</v>
      </c>
      <c r="CE114" s="13"/>
      <c r="CF114" s="13"/>
      <c r="CG114" s="9">
        <v>1810</v>
      </c>
      <c r="CH114" s="9">
        <v>1</v>
      </c>
      <c r="CI114" s="9">
        <v>2</v>
      </c>
      <c r="CJ114" s="12">
        <v>11228.571428571429</v>
      </c>
      <c r="CK114" s="19">
        <f t="shared" si="39"/>
        <v>9.326216829361984</v>
      </c>
      <c r="CL114" s="5">
        <v>2889.9638055224937</v>
      </c>
      <c r="CM114" s="19">
        <f t="shared" si="40"/>
        <v>7.9689992569873915</v>
      </c>
      <c r="CO114" s="36">
        <v>40296</v>
      </c>
      <c r="CP114" s="36"/>
      <c r="CQ114" s="36"/>
      <c r="CR114" s="36"/>
      <c r="CS114" s="20"/>
      <c r="CT114" s="36">
        <v>44272</v>
      </c>
      <c r="CU114" s="36">
        <v>42050</v>
      </c>
      <c r="CV114" s="1">
        <f t="shared" si="41"/>
        <v>1754</v>
      </c>
      <c r="CW114" s="3">
        <v>1</v>
      </c>
      <c r="CX114" s="40">
        <v>42050</v>
      </c>
      <c r="CY114" s="20">
        <f>(CX114-CO114)</f>
        <v>1754</v>
      </c>
      <c r="CZ114" s="20">
        <v>1</v>
      </c>
      <c r="DA114" s="20">
        <v>1754</v>
      </c>
      <c r="DB114" s="1">
        <v>1</v>
      </c>
      <c r="DC114" s="3" t="s">
        <v>141</v>
      </c>
    </row>
    <row r="115" spans="1:116" s="10" customFormat="1" x14ac:dyDescent="0.25">
      <c r="A115"/>
      <c r="B115"/>
      <c r="C115" s="1"/>
      <c r="D115" s="1"/>
      <c r="E115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9"/>
      <c r="AJ115" s="1"/>
      <c r="AK115" s="1"/>
      <c r="AL115" s="20"/>
      <c r="AM115" s="1"/>
      <c r="AN115" s="1"/>
      <c r="AO115" s="1"/>
      <c r="AP115" s="1"/>
      <c r="AQ115" s="1"/>
      <c r="AR115" s="1"/>
      <c r="AS115" s="1"/>
      <c r="AT115" s="7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7"/>
      <c r="BF115" s="1"/>
      <c r="BG115" s="1"/>
      <c r="BH115" s="1"/>
      <c r="BI115" s="1"/>
      <c r="BJ115" s="1"/>
      <c r="BK115" s="1"/>
      <c r="BL115" s="1"/>
      <c r="BM115" s="7"/>
      <c r="BN115" s="20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9"/>
      <c r="CD115" s="27"/>
      <c r="CE115" s="7"/>
      <c r="CF115" s="7"/>
      <c r="CG115" s="1"/>
      <c r="CH115" s="1"/>
      <c r="CI115" s="1"/>
      <c r="CJ115" s="26"/>
      <c r="CK115" s="32"/>
      <c r="CL115" s="20"/>
      <c r="CM115" s="33"/>
      <c r="CN115"/>
      <c r="CO115" s="1"/>
      <c r="CP115" s="1"/>
      <c r="CQ115" s="1"/>
      <c r="CR115" s="1"/>
      <c r="CS115" s="20"/>
      <c r="CT115" s="1"/>
      <c r="CU115" s="1"/>
      <c r="CV115" s="1"/>
      <c r="CW115" s="1"/>
      <c r="CX115" s="1"/>
      <c r="CY115" s="1"/>
      <c r="CZ115" s="1"/>
      <c r="DA115" s="1"/>
      <c r="DB115" s="1"/>
      <c r="DC115"/>
      <c r="DD115"/>
      <c r="DE115"/>
      <c r="DF115"/>
      <c r="DG115"/>
      <c r="DH115"/>
      <c r="DI115"/>
      <c r="DJ115"/>
      <c r="DK115"/>
      <c r="DL115"/>
    </row>
    <row r="116" spans="1:116" s="34" customFormat="1" x14ac:dyDescent="0.25">
      <c r="A116" s="33"/>
      <c r="B116" s="33"/>
      <c r="C116" s="19"/>
      <c r="D116" s="19"/>
      <c r="E116" s="33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>
        <f>MEDIAN(AO62:AO114)</f>
        <v>10</v>
      </c>
      <c r="AP116" s="19">
        <f t="shared" ref="AP116:BJ116" si="51">MEDIAN(AP62:AP114)</f>
        <v>48</v>
      </c>
      <c r="AQ116" s="19">
        <f t="shared" si="51"/>
        <v>22</v>
      </c>
      <c r="AR116" s="19">
        <f t="shared" si="51"/>
        <v>32</v>
      </c>
      <c r="AS116" s="19">
        <f t="shared" si="51"/>
        <v>27</v>
      </c>
      <c r="AT116" s="19">
        <f t="shared" si="51"/>
        <v>2.8888888888888888</v>
      </c>
      <c r="AU116" s="19">
        <f t="shared" si="51"/>
        <v>21</v>
      </c>
      <c r="AV116" s="19">
        <f t="shared" si="51"/>
        <v>4.2</v>
      </c>
      <c r="AW116" s="19">
        <f t="shared" si="51"/>
        <v>2.2000000000000002</v>
      </c>
      <c r="AX116" s="19">
        <f t="shared" si="51"/>
        <v>0.39113082039911312</v>
      </c>
      <c r="AY116" s="19">
        <f t="shared" si="51"/>
        <v>2.2819472616632863</v>
      </c>
      <c r="AZ116" s="19">
        <f t="shared" si="51"/>
        <v>380.95238095238096</v>
      </c>
      <c r="BA116" s="19">
        <f t="shared" si="51"/>
        <v>2713.4502923976606</v>
      </c>
      <c r="BB116" s="19">
        <f t="shared" si="51"/>
        <v>57.369565217391298</v>
      </c>
      <c r="BC116" s="19">
        <f t="shared" si="51"/>
        <v>30.833333333333332</v>
      </c>
      <c r="BD116" s="19">
        <f t="shared" si="51"/>
        <v>24.601654008438818</v>
      </c>
      <c r="BE116" s="19">
        <f t="shared" si="51"/>
        <v>8.5162816901408451</v>
      </c>
      <c r="BF116" s="19">
        <f t="shared" si="51"/>
        <v>1.9921791888297873</v>
      </c>
      <c r="BG116" s="19">
        <f t="shared" si="51"/>
        <v>0.57583474816072444</v>
      </c>
      <c r="BH116" s="19">
        <f t="shared" si="51"/>
        <v>0.84</v>
      </c>
      <c r="BI116" s="19">
        <f t="shared" si="51"/>
        <v>2.0958041958041962</v>
      </c>
      <c r="BJ116" s="19">
        <f t="shared" si="51"/>
        <v>0.47826086956521741</v>
      </c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33"/>
      <c r="CL116" s="51"/>
      <c r="CM116" s="19"/>
      <c r="CN116" s="33"/>
      <c r="CO116" s="19"/>
      <c r="CP116" s="19"/>
      <c r="CQ116" s="19"/>
      <c r="CR116" s="19"/>
      <c r="CS116" s="19"/>
      <c r="CT116" s="19"/>
      <c r="CU116" s="19"/>
      <c r="CV116" s="19"/>
      <c r="CW116" s="19">
        <f>SUM(CW62:CW114)</f>
        <v>30</v>
      </c>
      <c r="CX116" s="19"/>
      <c r="CY116" s="19"/>
      <c r="CZ116" s="19"/>
      <c r="DA116" s="19"/>
      <c r="DB116" s="19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</row>
    <row r="117" spans="1:116" s="10" customFormat="1" x14ac:dyDescent="0.25">
      <c r="A117" s="25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5"/>
      <c r="AM117" s="1"/>
      <c r="AN117" s="1"/>
      <c r="AO117" s="1"/>
      <c r="AP117" s="1"/>
      <c r="AQ117" s="1"/>
      <c r="AR117" s="1"/>
      <c r="AS117" s="1"/>
      <c r="AT117" s="7"/>
      <c r="AU117" s="1"/>
      <c r="AV117" s="19"/>
      <c r="AW117" s="1"/>
      <c r="AX117" s="19"/>
      <c r="AY117" s="7"/>
      <c r="AZ117" s="7"/>
      <c r="BA117" s="7"/>
      <c r="BB117" s="7"/>
      <c r="BC117" s="7"/>
      <c r="BD117" s="7"/>
      <c r="BE117" s="7"/>
      <c r="BF117" s="19"/>
      <c r="BG117" s="19"/>
      <c r="BH117" s="19"/>
      <c r="BI117" s="19"/>
      <c r="BJ117" s="19"/>
      <c r="BK117" s="19"/>
      <c r="BL117" s="20"/>
      <c r="BM117" s="1"/>
      <c r="BN117" s="20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25"/>
      <c r="CB117" s="25"/>
      <c r="CC117" s="44"/>
      <c r="CD117" s="27"/>
      <c r="CE117" s="1"/>
      <c r="CF117" s="1"/>
      <c r="CG117" s="1"/>
      <c r="CH117" s="1"/>
      <c r="CI117" s="1"/>
      <c r="CJ117" s="20"/>
      <c r="CK117" s="19"/>
      <c r="CL117" s="20"/>
      <c r="CM117" s="19"/>
      <c r="CN117" s="22"/>
      <c r="CO117" s="36"/>
      <c r="CP117" s="36"/>
      <c r="CQ117" s="36"/>
      <c r="CR117" s="36"/>
      <c r="CS117" s="20"/>
      <c r="CT117" s="36"/>
      <c r="CU117" s="36"/>
      <c r="CV117" s="1"/>
      <c r="CW117" s="1">
        <f>COUNT(CW62:CW114)</f>
        <v>53</v>
      </c>
      <c r="CX117" s="1"/>
      <c r="CY117" s="1"/>
      <c r="CZ117" s="1"/>
      <c r="DA117" s="1"/>
      <c r="DB117" s="3"/>
      <c r="DC117"/>
      <c r="DD117"/>
      <c r="DE117"/>
      <c r="DF117"/>
      <c r="DG117"/>
      <c r="DH117"/>
      <c r="DI117"/>
      <c r="DJ117"/>
      <c r="DK117"/>
      <c r="DL117"/>
    </row>
    <row r="118" spans="1:116" s="10" customFormat="1" x14ac:dyDescent="0.25">
      <c r="A118" s="25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3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5"/>
      <c r="AM118" s="1"/>
      <c r="AN118" s="1"/>
      <c r="AO118" s="1"/>
      <c r="AP118" s="1"/>
      <c r="AQ118" s="1"/>
      <c r="AR118" s="1"/>
      <c r="AS118" s="1"/>
      <c r="AT118" s="7"/>
      <c r="AU118" s="1"/>
      <c r="AV118" s="19"/>
      <c r="AW118" s="1"/>
      <c r="AX118" s="19"/>
      <c r="AY118" s="7"/>
      <c r="AZ118" s="7"/>
      <c r="BA118" s="7"/>
      <c r="BB118" s="7"/>
      <c r="BC118" s="7"/>
      <c r="BD118" s="7"/>
      <c r="BE118" s="7"/>
      <c r="BF118" s="19"/>
      <c r="BG118" s="19"/>
      <c r="BH118" s="19"/>
      <c r="BI118" s="19"/>
      <c r="BJ118" s="19"/>
      <c r="BK118" s="19"/>
      <c r="BL118" s="20"/>
      <c r="BM118" s="1"/>
      <c r="BN118" s="20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25"/>
      <c r="CB118" s="25"/>
      <c r="CC118" s="44"/>
      <c r="CD118" s="27"/>
      <c r="CE118" s="1"/>
      <c r="CF118" s="1"/>
      <c r="CG118" s="1"/>
      <c r="CH118" s="1"/>
      <c r="CI118" s="1"/>
      <c r="CJ118" s="20"/>
      <c r="CK118" s="19"/>
      <c r="CL118" s="20"/>
      <c r="CM118" s="19"/>
      <c r="CN118" s="22"/>
      <c r="CO118" s="36"/>
      <c r="CP118" s="36"/>
      <c r="CQ118" s="36"/>
      <c r="CR118" s="36"/>
      <c r="CS118" s="20"/>
      <c r="CT118" s="36"/>
      <c r="CU118" s="36"/>
      <c r="CV118" s="1"/>
      <c r="CW118" s="19">
        <f>(CW116/CW117)</f>
        <v>0.56603773584905659</v>
      </c>
      <c r="CX118" s="1"/>
      <c r="CY118" s="1"/>
      <c r="CZ118" s="1"/>
      <c r="DA118" s="1"/>
      <c r="DB118" s="3"/>
      <c r="DC118"/>
      <c r="DD118"/>
      <c r="DE118"/>
      <c r="DF118"/>
      <c r="DG118"/>
      <c r="DH118"/>
      <c r="DI118"/>
      <c r="DJ118"/>
      <c r="DK118"/>
      <c r="DL118"/>
    </row>
    <row r="119" spans="1:116" s="10" customFormat="1" x14ac:dyDescent="0.25">
      <c r="A119" s="25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5"/>
      <c r="AM119" s="1"/>
      <c r="AN119" s="1"/>
      <c r="AO119" s="1"/>
      <c r="AP119" s="1"/>
      <c r="AQ119" s="1"/>
      <c r="AR119" s="1"/>
      <c r="AS119" s="1"/>
      <c r="AT119" s="7"/>
      <c r="AU119" s="1"/>
      <c r="AV119" s="19"/>
      <c r="AW119" s="1"/>
      <c r="AX119" s="19"/>
      <c r="AY119" s="7"/>
      <c r="AZ119" s="7"/>
      <c r="BA119" s="7"/>
      <c r="BB119" s="7"/>
      <c r="BC119" s="7"/>
      <c r="BD119" s="7"/>
      <c r="BE119" s="7"/>
      <c r="BF119" s="19"/>
      <c r="BG119" s="19"/>
      <c r="BH119" s="19"/>
      <c r="BI119" s="19"/>
      <c r="BJ119" s="19"/>
      <c r="BK119" s="19"/>
      <c r="BL119" s="20"/>
      <c r="BM119" s="1"/>
      <c r="BN119" s="20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25"/>
      <c r="CB119" s="25"/>
      <c r="CC119" s="44"/>
      <c r="CD119" s="27"/>
      <c r="CE119" s="1"/>
      <c r="CF119" s="1"/>
      <c r="CG119" s="1"/>
      <c r="CH119" s="1"/>
      <c r="CI119" s="1"/>
      <c r="CJ119" s="20"/>
      <c r="CK119" s="19"/>
      <c r="CL119" s="20"/>
      <c r="CM119" s="19"/>
      <c r="CN119" s="22"/>
      <c r="CO119" s="36"/>
      <c r="CP119" s="36"/>
      <c r="CQ119" s="36"/>
      <c r="CR119" s="36"/>
      <c r="CS119" s="20"/>
      <c r="CT119" s="36"/>
      <c r="CU119" s="36"/>
      <c r="CV119" s="1"/>
      <c r="CW119" s="19"/>
      <c r="CX119" s="1"/>
      <c r="CY119" s="1"/>
      <c r="CZ119" s="19"/>
      <c r="DA119" s="1"/>
      <c r="DB119" s="3"/>
      <c r="DC119"/>
      <c r="DD119"/>
      <c r="DE119"/>
      <c r="DF119"/>
      <c r="DG119"/>
      <c r="DH119"/>
      <c r="DI119"/>
      <c r="DJ119"/>
      <c r="DK119"/>
      <c r="DL119"/>
    </row>
    <row r="120" spans="1:116" s="10" customFormat="1" x14ac:dyDescent="0.25">
      <c r="A120" s="25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5"/>
      <c r="AM120" s="1"/>
      <c r="AN120" s="1"/>
      <c r="AO120" s="1"/>
      <c r="AP120" s="1"/>
      <c r="AQ120" s="1"/>
      <c r="AR120" s="1"/>
      <c r="AS120" s="1"/>
      <c r="AT120" s="7"/>
      <c r="AU120" s="1"/>
      <c r="AV120" s="19"/>
      <c r="AW120" s="1"/>
      <c r="AX120" s="19"/>
      <c r="AY120" s="7"/>
      <c r="AZ120" s="7"/>
      <c r="BA120" s="7"/>
      <c r="BB120" s="7"/>
      <c r="BC120" s="7"/>
      <c r="BD120" s="7"/>
      <c r="BE120" s="7"/>
      <c r="BF120" s="19"/>
      <c r="BG120" s="19"/>
      <c r="BH120" s="19"/>
      <c r="BI120" s="19"/>
      <c r="BJ120" s="19"/>
      <c r="BK120" s="19"/>
      <c r="BL120" s="20"/>
      <c r="BM120" s="1"/>
      <c r="BN120" s="20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25"/>
      <c r="CB120" s="25"/>
      <c r="CC120" s="44"/>
      <c r="CD120" s="27"/>
      <c r="CE120" s="1"/>
      <c r="CF120" s="1"/>
      <c r="CG120" s="1"/>
      <c r="CH120" s="1"/>
      <c r="CI120" s="1"/>
      <c r="CJ120" s="20"/>
      <c r="CK120" s="19"/>
      <c r="CL120" s="20"/>
      <c r="CM120" s="19"/>
      <c r="CN120" s="22"/>
      <c r="CO120" s="36"/>
      <c r="CP120" s="36"/>
      <c r="CQ120" s="36"/>
      <c r="CR120" s="36"/>
      <c r="CS120" s="20"/>
      <c r="CT120" s="36"/>
      <c r="CU120" s="36"/>
      <c r="CV120" s="1"/>
      <c r="CW120" s="1"/>
      <c r="CX120" s="1"/>
      <c r="CY120" s="1"/>
      <c r="CZ120" s="1"/>
      <c r="DA120" s="1"/>
      <c r="DB120" s="3"/>
      <c r="DC120"/>
      <c r="DD120"/>
      <c r="DE120"/>
      <c r="DF120"/>
      <c r="DG120"/>
      <c r="DH120"/>
      <c r="DI120"/>
      <c r="DJ120"/>
      <c r="DK120"/>
      <c r="DL120"/>
    </row>
    <row r="121" spans="1:116" s="10" customFormat="1" x14ac:dyDescent="0.25">
      <c r="A121" s="25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 t="s">
        <v>185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5"/>
      <c r="AM121" s="1"/>
      <c r="AN121" s="1"/>
      <c r="AO121" s="1"/>
      <c r="AP121" s="1"/>
      <c r="AQ121" s="1"/>
      <c r="AR121" s="1"/>
      <c r="AS121" s="1"/>
      <c r="AT121" s="7"/>
      <c r="AU121" s="1"/>
      <c r="AV121" s="19"/>
      <c r="AW121" s="1"/>
      <c r="AX121" s="19"/>
      <c r="AY121" s="7"/>
      <c r="AZ121" s="7"/>
      <c r="BA121" s="7"/>
      <c r="BB121" s="7"/>
      <c r="BC121" s="7"/>
      <c r="BD121" s="7"/>
      <c r="BE121" s="7"/>
      <c r="BF121" s="19"/>
      <c r="BG121" s="19"/>
      <c r="BH121" s="19"/>
      <c r="BI121" s="19"/>
      <c r="BJ121" s="19"/>
      <c r="BK121" s="19"/>
      <c r="BL121" s="20"/>
      <c r="BM121" s="1"/>
      <c r="BN121" s="20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25"/>
      <c r="CB121" s="25"/>
      <c r="CC121" s="44"/>
      <c r="CD121" s="27"/>
      <c r="CE121" s="1"/>
      <c r="CF121" s="1"/>
      <c r="CG121" s="1"/>
      <c r="CH121" s="1"/>
      <c r="CI121" s="1"/>
      <c r="CJ121" s="20"/>
      <c r="CK121" s="19"/>
      <c r="CL121" s="20"/>
      <c r="CM121" s="19"/>
      <c r="CN121" s="22"/>
      <c r="CO121" s="36"/>
      <c r="CP121" s="36"/>
      <c r="CQ121" s="36"/>
      <c r="CR121" s="36"/>
      <c r="CS121" s="20"/>
      <c r="CT121" s="36"/>
      <c r="CU121" s="36"/>
      <c r="CV121" s="1"/>
      <c r="CW121" s="1"/>
      <c r="CX121" s="1"/>
      <c r="CY121" s="1"/>
      <c r="CZ121" s="1"/>
      <c r="DA121" s="1"/>
      <c r="DB121" s="3"/>
      <c r="DC121"/>
      <c r="DD121"/>
      <c r="DE121"/>
      <c r="DF121"/>
      <c r="DG121"/>
      <c r="DH121"/>
      <c r="DI121"/>
      <c r="DJ121"/>
      <c r="DK121"/>
      <c r="DL121"/>
    </row>
    <row r="122" spans="1:116" s="10" customFormat="1" x14ac:dyDescent="0.25">
      <c r="A122" s="25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5"/>
      <c r="AM122" s="1"/>
      <c r="AN122" s="1"/>
      <c r="AO122" s="1"/>
      <c r="AP122" s="1"/>
      <c r="AQ122" s="1"/>
      <c r="AR122" s="1"/>
      <c r="AS122" s="1"/>
      <c r="AT122" s="7"/>
      <c r="AU122" s="1"/>
      <c r="AV122" s="19"/>
      <c r="AW122" s="1"/>
      <c r="AX122" s="19"/>
      <c r="AY122" s="7"/>
      <c r="AZ122" s="7"/>
      <c r="BA122" s="7"/>
      <c r="BB122" s="7"/>
      <c r="BC122" s="7"/>
      <c r="BD122" s="7"/>
      <c r="BE122" s="7"/>
      <c r="BF122" s="19"/>
      <c r="BG122" s="19"/>
      <c r="BH122" s="19"/>
      <c r="BI122" s="19"/>
      <c r="BJ122" s="19"/>
      <c r="BK122" s="19"/>
      <c r="BL122" s="20"/>
      <c r="BM122" s="1"/>
      <c r="BN122" s="20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25"/>
      <c r="CB122" s="25"/>
      <c r="CC122" s="44"/>
      <c r="CD122" s="27"/>
      <c r="CE122" s="1"/>
      <c r="CF122" s="1"/>
      <c r="CG122" s="1"/>
      <c r="CH122" s="1"/>
      <c r="CI122" s="1"/>
      <c r="CJ122" s="20"/>
      <c r="CK122" s="19"/>
      <c r="CL122" s="20"/>
      <c r="CM122" s="19"/>
      <c r="CN122" s="22"/>
      <c r="CO122" s="36"/>
      <c r="CP122" s="36"/>
      <c r="CQ122" s="36"/>
      <c r="CR122" s="36"/>
      <c r="CS122" s="20"/>
      <c r="CT122" s="36"/>
      <c r="CU122" s="36"/>
      <c r="CV122" s="1"/>
      <c r="CW122" s="1"/>
      <c r="CX122" s="1"/>
      <c r="CY122" s="1"/>
      <c r="CZ122" s="1"/>
      <c r="DA122" s="1"/>
      <c r="DB122" s="3"/>
      <c r="DC122"/>
      <c r="DD122"/>
      <c r="DE122"/>
      <c r="DF122"/>
      <c r="DG122"/>
      <c r="DH122"/>
      <c r="DI122"/>
      <c r="DJ122"/>
      <c r="DK122"/>
      <c r="DL122"/>
    </row>
    <row r="123" spans="1:116" s="10" customFormat="1" x14ac:dyDescent="0.25">
      <c r="A123" s="25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5"/>
      <c r="AM123" s="1"/>
      <c r="AN123" s="1"/>
      <c r="AO123" s="1"/>
      <c r="AP123" s="1"/>
      <c r="AQ123" s="1"/>
      <c r="AR123" s="1"/>
      <c r="AS123" s="1"/>
      <c r="AT123" s="7"/>
      <c r="AU123" s="1"/>
      <c r="AV123" s="19"/>
      <c r="AW123" s="1"/>
      <c r="AX123" s="19"/>
      <c r="AY123" s="7"/>
      <c r="AZ123" s="7"/>
      <c r="BA123" s="7"/>
      <c r="BB123" s="7"/>
      <c r="BC123" s="7"/>
      <c r="BD123" s="7"/>
      <c r="BE123" s="7"/>
      <c r="BF123" s="19"/>
      <c r="BG123" s="19"/>
      <c r="BH123" s="19"/>
      <c r="BI123" s="19"/>
      <c r="BJ123" s="19"/>
      <c r="BK123" s="19"/>
      <c r="BL123" s="20"/>
      <c r="BM123" s="1"/>
      <c r="BN123" s="20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25"/>
      <c r="CB123" s="25"/>
      <c r="CC123" s="44"/>
      <c r="CD123" s="27"/>
      <c r="CE123" s="1"/>
      <c r="CF123" s="1"/>
      <c r="CG123" s="1"/>
      <c r="CH123" s="1"/>
      <c r="CI123" s="1"/>
      <c r="CJ123" s="20"/>
      <c r="CK123" s="19"/>
      <c r="CL123" s="20"/>
      <c r="CM123" s="19"/>
      <c r="CN123" s="22"/>
      <c r="CO123" s="36"/>
      <c r="CP123" s="36"/>
      <c r="CQ123" s="36"/>
      <c r="CR123" s="36"/>
      <c r="CS123" s="20"/>
      <c r="CT123" s="36"/>
      <c r="CU123" s="36"/>
      <c r="CV123" s="1"/>
      <c r="CW123" s="1"/>
      <c r="CX123" s="1"/>
      <c r="CY123" s="1"/>
      <c r="CZ123" s="1"/>
      <c r="DA123" s="1"/>
      <c r="DB123" s="3"/>
      <c r="DC123"/>
      <c r="DD123"/>
      <c r="DE123"/>
      <c r="DF123"/>
      <c r="DG123"/>
      <c r="DH123"/>
      <c r="DI123"/>
      <c r="DJ123"/>
      <c r="DK123"/>
      <c r="DL123"/>
    </row>
    <row r="124" spans="1:116" s="14" customFormat="1" x14ac:dyDescent="0.25">
      <c r="A124" s="2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0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5"/>
      <c r="AM124" s="1"/>
      <c r="AN124" s="1"/>
      <c r="AO124" s="1"/>
      <c r="AP124" s="1"/>
      <c r="AQ124" s="1"/>
      <c r="AR124" s="1"/>
      <c r="AS124" s="1"/>
      <c r="AT124" s="7"/>
      <c r="AU124" s="1"/>
      <c r="AV124" s="19"/>
      <c r="AW124" s="1"/>
      <c r="AX124" s="19"/>
      <c r="AY124" s="7"/>
      <c r="AZ124" s="7"/>
      <c r="BA124" s="7"/>
      <c r="BB124" s="7"/>
      <c r="BC124" s="7"/>
      <c r="BD124" s="7"/>
      <c r="BE124" s="7"/>
      <c r="BF124" s="19"/>
      <c r="BG124" s="19"/>
      <c r="BH124" s="19"/>
      <c r="BI124" s="19"/>
      <c r="BJ124" s="19"/>
      <c r="BK124" s="19"/>
      <c r="BL124" s="20"/>
      <c r="BM124" s="1"/>
      <c r="BN124" s="20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25"/>
      <c r="CB124" s="25"/>
      <c r="CC124" s="44"/>
      <c r="CD124" s="27"/>
      <c r="CE124" s="1"/>
      <c r="CF124" s="1"/>
      <c r="CG124" s="1"/>
      <c r="CH124" s="1"/>
      <c r="CI124" s="1"/>
      <c r="CJ124" s="20"/>
      <c r="CK124" s="19"/>
      <c r="CL124" s="20"/>
      <c r="CM124" s="19"/>
      <c r="CN124" s="22"/>
      <c r="CO124" s="36"/>
      <c r="CP124" s="36"/>
      <c r="CQ124" s="36"/>
      <c r="CR124" s="36"/>
      <c r="CS124" s="20"/>
      <c r="CT124" s="36"/>
      <c r="CU124" s="36"/>
      <c r="CV124" s="1"/>
      <c r="CW124" s="1"/>
      <c r="CX124" s="1"/>
      <c r="CY124" s="1"/>
      <c r="CZ124" s="1"/>
      <c r="DA124" s="1"/>
      <c r="DB124" s="3"/>
      <c r="DC124"/>
      <c r="DD124"/>
      <c r="DE124"/>
      <c r="DF124"/>
      <c r="DG124"/>
      <c r="DH124"/>
      <c r="DI124"/>
      <c r="DJ124"/>
      <c r="DK124"/>
      <c r="DL124"/>
    </row>
    <row r="125" spans="1:116" s="14" customFormat="1" x14ac:dyDescent="0.25">
      <c r="A125" s="25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5"/>
      <c r="AM125" s="1"/>
      <c r="AN125" s="1"/>
      <c r="AO125" s="1"/>
      <c r="AP125" s="1"/>
      <c r="AQ125" s="1"/>
      <c r="AR125" s="1"/>
      <c r="AS125" s="1"/>
      <c r="AT125" s="7"/>
      <c r="AU125" s="1"/>
      <c r="AV125" s="19"/>
      <c r="AW125" s="1"/>
      <c r="AX125" s="19"/>
      <c r="AY125" s="7"/>
      <c r="AZ125" s="7"/>
      <c r="BA125" s="7"/>
      <c r="BB125" s="7"/>
      <c r="BC125" s="7"/>
      <c r="BD125" s="7"/>
      <c r="BE125" s="7"/>
      <c r="BF125" s="19"/>
      <c r="BG125" s="19"/>
      <c r="BH125" s="19"/>
      <c r="BI125" s="19"/>
      <c r="BJ125" s="19"/>
      <c r="BK125" s="19"/>
      <c r="BL125" s="20"/>
      <c r="BM125" s="1"/>
      <c r="BN125" s="20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25"/>
      <c r="CB125" s="25"/>
      <c r="CC125" s="44"/>
      <c r="CD125" s="27"/>
      <c r="CE125" s="1"/>
      <c r="CF125" s="1"/>
      <c r="CG125" s="1"/>
      <c r="CH125" s="1"/>
      <c r="CI125" s="1"/>
      <c r="CJ125" s="20"/>
      <c r="CK125" s="19"/>
      <c r="CL125" s="20"/>
      <c r="CM125" s="19"/>
      <c r="CN125" s="22"/>
      <c r="CO125" s="36"/>
      <c r="CP125" s="36"/>
      <c r="CQ125" s="36"/>
      <c r="CR125" s="36"/>
      <c r="CS125" s="20"/>
      <c r="CT125" s="36"/>
      <c r="CU125" s="36"/>
      <c r="CV125" s="1"/>
      <c r="CW125" s="1"/>
      <c r="CX125" s="1"/>
      <c r="CY125" s="1"/>
      <c r="CZ125" s="1"/>
      <c r="DA125" s="1"/>
      <c r="DB125" s="3"/>
      <c r="DC125"/>
      <c r="DD125"/>
      <c r="DE125"/>
      <c r="DF125"/>
      <c r="DG125"/>
      <c r="DH125"/>
      <c r="DI125"/>
      <c r="DJ125"/>
      <c r="DK125"/>
      <c r="DL125"/>
    </row>
    <row r="126" spans="1:116" s="14" customFormat="1" x14ac:dyDescent="0.25">
      <c r="A126" s="25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5"/>
      <c r="AM126" s="1"/>
      <c r="AN126" s="1"/>
      <c r="AO126" s="1"/>
      <c r="AP126" s="1"/>
      <c r="AQ126" s="1"/>
      <c r="AR126" s="1"/>
      <c r="AS126" s="1"/>
      <c r="AT126" s="7"/>
      <c r="AU126" s="1"/>
      <c r="AV126" s="19"/>
      <c r="AW126" s="1"/>
      <c r="AX126" s="19"/>
      <c r="AY126" s="7"/>
      <c r="AZ126" s="7"/>
      <c r="BA126" s="7"/>
      <c r="BB126" s="7"/>
      <c r="BC126" s="7"/>
      <c r="BD126" s="7"/>
      <c r="BE126" s="7"/>
      <c r="BF126" s="19"/>
      <c r="BG126" s="19"/>
      <c r="BH126" s="19"/>
      <c r="BI126" s="19"/>
      <c r="BJ126" s="19"/>
      <c r="BK126" s="19"/>
      <c r="BL126" s="20"/>
      <c r="BM126" s="1"/>
      <c r="BN126" s="20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25"/>
      <c r="CB126" s="25"/>
      <c r="CC126" s="44"/>
      <c r="CD126" s="27"/>
      <c r="CE126" s="1"/>
      <c r="CF126" s="1"/>
      <c r="CG126" s="1"/>
      <c r="CH126" s="1"/>
      <c r="CI126" s="1"/>
      <c r="CJ126" s="20"/>
      <c r="CK126" s="19"/>
      <c r="CL126" s="20"/>
      <c r="CM126" s="19"/>
      <c r="CN126" s="22"/>
      <c r="CO126" s="36"/>
      <c r="CP126" s="36"/>
      <c r="CQ126" s="36"/>
      <c r="CR126" s="36"/>
      <c r="CS126" s="20"/>
      <c r="CT126" s="36"/>
      <c r="CU126" s="36"/>
      <c r="CV126" s="1"/>
      <c r="CW126" s="1"/>
      <c r="CX126" s="1"/>
      <c r="CY126" s="1"/>
      <c r="CZ126" s="1"/>
      <c r="DA126" s="1"/>
      <c r="DB126" s="3"/>
      <c r="DC126"/>
      <c r="DD126"/>
      <c r="DE126"/>
      <c r="DF126"/>
      <c r="DG126"/>
      <c r="DH126"/>
      <c r="DI126"/>
      <c r="DJ126"/>
      <c r="DK126"/>
      <c r="DL126"/>
    </row>
    <row r="127" spans="1:116" s="14" customFormat="1" x14ac:dyDescent="0.25">
      <c r="A127" s="25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5"/>
      <c r="AM127" s="1"/>
      <c r="AN127" s="1"/>
      <c r="AO127" s="1"/>
      <c r="AP127" s="1"/>
      <c r="AQ127" s="1"/>
      <c r="AR127" s="1"/>
      <c r="AS127" s="1"/>
      <c r="AT127" s="7"/>
      <c r="AU127" s="1"/>
      <c r="AV127" s="19"/>
      <c r="AW127" s="1"/>
      <c r="AX127" s="19"/>
      <c r="AY127" s="7"/>
      <c r="AZ127" s="7"/>
      <c r="BA127" s="7"/>
      <c r="BB127" s="7"/>
      <c r="BC127" s="7"/>
      <c r="BD127" s="7"/>
      <c r="BE127" s="7"/>
      <c r="BF127" s="19"/>
      <c r="BG127" s="19"/>
      <c r="BH127" s="19"/>
      <c r="BI127" s="19"/>
      <c r="BJ127" s="19"/>
      <c r="BK127" s="19"/>
      <c r="BL127" s="20"/>
      <c r="BM127" s="1"/>
      <c r="BN127" s="20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25"/>
      <c r="CB127" s="25"/>
      <c r="CC127" s="44"/>
      <c r="CD127" s="27"/>
      <c r="CE127" s="1"/>
      <c r="CF127" s="1"/>
      <c r="CG127" s="1"/>
      <c r="CH127" s="1"/>
      <c r="CI127" s="1"/>
      <c r="CJ127" s="20"/>
      <c r="CK127" s="19"/>
      <c r="CL127" s="20"/>
      <c r="CM127" s="19"/>
      <c r="CN127" s="22"/>
      <c r="CO127" s="36"/>
      <c r="CP127" s="36"/>
      <c r="CQ127" s="36"/>
      <c r="CR127" s="36"/>
      <c r="CS127" s="20"/>
      <c r="CT127" s="36"/>
      <c r="CU127" s="36"/>
      <c r="CV127" s="1"/>
      <c r="CW127" s="1"/>
      <c r="CX127" s="1"/>
      <c r="CY127" s="1"/>
      <c r="CZ127" s="1"/>
      <c r="DA127" s="1"/>
      <c r="DB127" s="3"/>
      <c r="DC127"/>
      <c r="DD127"/>
      <c r="DE127"/>
      <c r="DF127"/>
      <c r="DG127"/>
      <c r="DH127"/>
      <c r="DI127"/>
      <c r="DJ127"/>
      <c r="DK127"/>
      <c r="DL127"/>
    </row>
    <row r="128" spans="1:116" x14ac:dyDescent="0.25">
      <c r="A128" s="25"/>
      <c r="AL128" s="5"/>
      <c r="AT128" s="7"/>
      <c r="AV128" s="19"/>
      <c r="AX128" s="19"/>
      <c r="AY128" s="7"/>
      <c r="AZ128" s="7"/>
      <c r="BA128" s="7"/>
      <c r="BB128" s="7"/>
      <c r="BC128" s="7"/>
      <c r="BD128" s="7"/>
      <c r="BE128" s="7"/>
      <c r="BF128" s="19"/>
      <c r="BG128" s="19"/>
      <c r="BH128" s="19"/>
      <c r="BI128" s="19"/>
      <c r="BJ128" s="19"/>
      <c r="BK128" s="19"/>
      <c r="BP128" s="1"/>
      <c r="BT128" s="1"/>
      <c r="BU128" s="1"/>
      <c r="BV128" s="1"/>
      <c r="CA128" s="25"/>
      <c r="CB128" s="25"/>
      <c r="CC128" s="44"/>
      <c r="CJ128" s="20"/>
      <c r="CL128" s="20"/>
      <c r="CN128" s="22"/>
      <c r="CO128" s="36"/>
      <c r="CP128" s="36"/>
      <c r="CQ128" s="36"/>
      <c r="CR128" s="36"/>
      <c r="CT128" s="36"/>
      <c r="CU128" s="36"/>
      <c r="DB128" s="3"/>
      <c r="DC128"/>
    </row>
    <row r="129" spans="1:116" x14ac:dyDescent="0.25">
      <c r="A129" s="23"/>
      <c r="B129" s="10"/>
      <c r="C129" s="1" t="s">
        <v>18</v>
      </c>
      <c r="D129" s="10"/>
      <c r="E129" s="10"/>
      <c r="F129" s="10"/>
      <c r="G129" s="10"/>
      <c r="H129" s="10"/>
      <c r="I129" s="3"/>
      <c r="J129" s="1" t="s">
        <v>30</v>
      </c>
      <c r="K129" s="10"/>
      <c r="L129" s="3"/>
      <c r="M129" s="10"/>
      <c r="N129" s="10"/>
      <c r="O129" s="10"/>
      <c r="P129" s="10"/>
      <c r="Q129" s="3"/>
      <c r="R129" s="3"/>
      <c r="S129" s="3"/>
      <c r="T129" s="10"/>
      <c r="V129" s="10"/>
      <c r="W129" s="3"/>
      <c r="X129" s="3"/>
      <c r="Y129" s="3"/>
      <c r="Z129" s="1" t="s">
        <v>42</v>
      </c>
      <c r="AA129" s="3"/>
      <c r="AB129" s="3"/>
      <c r="AC129" s="3"/>
      <c r="AD129" s="3"/>
      <c r="AE129" s="3"/>
      <c r="AF129" s="3"/>
      <c r="AG129" s="1" t="s">
        <v>47</v>
      </c>
      <c r="AH129" s="3"/>
      <c r="AI129" s="4"/>
      <c r="AJ129" s="3"/>
      <c r="AK129" s="3"/>
      <c r="AL129" s="5"/>
      <c r="AM129" s="3"/>
      <c r="AN129" s="1" t="s">
        <v>58</v>
      </c>
      <c r="AO129" s="3"/>
      <c r="AP129" s="3"/>
      <c r="AQ129" s="3"/>
      <c r="AR129" s="3"/>
      <c r="AS129" s="3"/>
      <c r="AT129" s="8"/>
      <c r="AU129" s="3"/>
      <c r="AV129" s="3"/>
      <c r="AW129" s="3"/>
      <c r="AX129" s="3"/>
      <c r="AY129" s="3"/>
      <c r="AZ129" s="8"/>
      <c r="BA129" s="3"/>
      <c r="BB129" s="3"/>
      <c r="BC129" s="3"/>
      <c r="BD129" s="10"/>
      <c r="BE129" s="8"/>
      <c r="BF129" s="3"/>
      <c r="BG129" s="3"/>
      <c r="BH129" s="3"/>
      <c r="BI129" s="3"/>
      <c r="BJ129" s="3"/>
      <c r="BK129" s="3"/>
      <c r="BL129" s="5"/>
      <c r="BM129" s="8"/>
      <c r="BN129" s="5"/>
      <c r="BO129" s="10"/>
      <c r="BP129" s="10"/>
      <c r="BQ129" s="3"/>
      <c r="BR129" s="3"/>
      <c r="BS129" s="3"/>
      <c r="BT129" s="3"/>
      <c r="BU129" s="3"/>
      <c r="BV129" s="3"/>
      <c r="BW129" s="3"/>
      <c r="BX129" s="10"/>
      <c r="BY129" s="1" t="s">
        <v>109</v>
      </c>
      <c r="BZ129" s="3"/>
      <c r="CA129" s="3">
        <f>(CA128/48)</f>
        <v>0</v>
      </c>
      <c r="CB129" s="3"/>
      <c r="CC129" s="4"/>
      <c r="CD129" s="28"/>
      <c r="CE129" s="8"/>
      <c r="CF129" s="8"/>
      <c r="CG129" s="3"/>
      <c r="CH129" s="3"/>
      <c r="CI129" s="3"/>
      <c r="CJ129" s="48"/>
      <c r="CK129" s="31"/>
      <c r="CL129" s="5"/>
      <c r="CM129" s="4">
        <f>STDEV(CM79:CM126)</f>
        <v>0.69778114603482466</v>
      </c>
      <c r="CN129" s="10"/>
      <c r="CO129" s="3"/>
      <c r="CP129" s="3"/>
      <c r="CQ129" s="3"/>
      <c r="CR129" s="3"/>
      <c r="CS129" s="5"/>
      <c r="CT129" s="3"/>
      <c r="CU129" s="3"/>
      <c r="CV129" s="3"/>
      <c r="CW129" s="3"/>
      <c r="CX129" s="3"/>
      <c r="CY129" s="3"/>
      <c r="CZ129" s="3"/>
      <c r="DA129" s="3"/>
      <c r="DB129" s="3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</row>
    <row r="130" spans="1:116" x14ac:dyDescent="0.25">
      <c r="A130" s="23"/>
      <c r="B130" s="10"/>
      <c r="C130" s="1" t="s">
        <v>21</v>
      </c>
      <c r="D130" s="10"/>
      <c r="E130" s="10"/>
      <c r="F130" s="10"/>
      <c r="G130" s="10"/>
      <c r="H130" s="10"/>
      <c r="I130" s="3"/>
      <c r="J130" s="1" t="s">
        <v>31</v>
      </c>
      <c r="K130" s="10"/>
      <c r="L130" s="3"/>
      <c r="M130" s="10"/>
      <c r="N130" s="10"/>
      <c r="O130" s="10"/>
      <c r="P130" s="10"/>
      <c r="Q130" s="3"/>
      <c r="R130" s="3"/>
      <c r="S130" s="3"/>
      <c r="T130" s="10"/>
      <c r="V130" s="10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4"/>
      <c r="AJ130" s="3"/>
      <c r="AK130" s="3"/>
      <c r="AL130" s="5"/>
      <c r="AM130" s="3"/>
      <c r="AN130" s="3"/>
      <c r="AO130" s="3"/>
      <c r="AP130" s="3"/>
      <c r="AQ130" s="3"/>
      <c r="AR130" s="3"/>
      <c r="AS130" s="3"/>
      <c r="AT130" s="8"/>
      <c r="AU130" s="3"/>
      <c r="AV130" s="3"/>
      <c r="AW130" s="3"/>
      <c r="AX130" s="3"/>
      <c r="AY130" s="3"/>
      <c r="AZ130" s="8"/>
      <c r="BA130" s="3"/>
      <c r="BB130" s="3"/>
      <c r="BC130" s="3"/>
      <c r="BD130" s="10"/>
      <c r="BE130" s="8"/>
      <c r="BF130" s="3"/>
      <c r="BG130" s="3"/>
      <c r="BH130" s="3"/>
      <c r="BI130" s="3"/>
      <c r="BJ130" s="3"/>
      <c r="BK130" s="3"/>
      <c r="BL130" s="5"/>
      <c r="BM130" s="8"/>
      <c r="BN130" s="5"/>
      <c r="BO130" s="3"/>
      <c r="BP130" s="3"/>
      <c r="BQ130" s="3"/>
      <c r="BR130" s="3"/>
      <c r="BS130" s="3"/>
      <c r="BT130" s="3"/>
      <c r="BU130" s="3"/>
      <c r="BV130" s="3"/>
      <c r="BW130" s="3"/>
      <c r="BX130" s="10"/>
      <c r="BY130" s="3"/>
      <c r="BZ130" s="3"/>
      <c r="CA130" s="3" t="s">
        <v>181</v>
      </c>
      <c r="CB130" s="3"/>
      <c r="CC130" s="4"/>
      <c r="CD130" s="28"/>
      <c r="CE130" s="8"/>
      <c r="CF130" s="8"/>
      <c r="CG130" s="3"/>
      <c r="CH130" s="3"/>
      <c r="CI130" s="3"/>
      <c r="CJ130" s="14"/>
      <c r="CK130" s="31"/>
      <c r="CL130" s="5"/>
      <c r="CM130" s="34"/>
      <c r="CN130" s="10"/>
      <c r="CT130" s="3"/>
      <c r="CU130" s="3"/>
      <c r="DC130"/>
      <c r="DF130" s="10"/>
      <c r="DG130" s="10"/>
      <c r="DH130" s="10"/>
      <c r="DI130" s="10"/>
      <c r="DJ130" s="10"/>
      <c r="DK130" s="10"/>
      <c r="DL130" s="10"/>
    </row>
    <row r="131" spans="1:116" x14ac:dyDescent="0.25">
      <c r="A131"/>
      <c r="B131"/>
      <c r="D131"/>
      <c r="E131"/>
      <c r="G131"/>
      <c r="H131"/>
      <c r="K131"/>
      <c r="M131"/>
      <c r="N131"/>
      <c r="T131"/>
      <c r="V131"/>
      <c r="AI131" s="19"/>
      <c r="AL131" s="20"/>
      <c r="AU131" s="7"/>
      <c r="BE131" s="20"/>
      <c r="BM131" s="7"/>
      <c r="BO131" s="7"/>
      <c r="BP131" s="7"/>
      <c r="BT131" s="1"/>
      <c r="BU131" s="1"/>
      <c r="BV131" s="1"/>
      <c r="CJ131" s="7"/>
      <c r="CL131" s="26"/>
      <c r="CM131" s="21">
        <f>TTEST(CM2:CM66,CM79:CM126,2,2)</f>
        <v>1.8065782786672022E-2</v>
      </c>
      <c r="CN131"/>
      <c r="DC131"/>
    </row>
    <row r="132" spans="1:116" x14ac:dyDescent="0.25">
      <c r="A132"/>
      <c r="B132"/>
      <c r="D132"/>
      <c r="E132"/>
      <c r="F132"/>
      <c r="G132"/>
      <c r="H132"/>
      <c r="K132"/>
      <c r="M132"/>
      <c r="N132"/>
      <c r="O132"/>
      <c r="P132"/>
      <c r="T132"/>
      <c r="V132"/>
      <c r="AI132" s="19"/>
      <c r="AL132" s="20"/>
      <c r="AY132" s="7"/>
      <c r="BE132" s="20"/>
      <c r="BM132" s="20"/>
      <c r="BO132" s="7"/>
      <c r="BP132" s="7"/>
      <c r="BT132" s="1"/>
      <c r="BU132" s="1"/>
      <c r="BV132" s="1"/>
      <c r="CG132" s="7"/>
      <c r="CH132" s="7"/>
      <c r="CI132" s="7"/>
      <c r="CL132" s="17"/>
      <c r="CM132" s="33"/>
      <c r="CN132"/>
      <c r="CO132" s="3"/>
      <c r="CP132" s="3"/>
      <c r="CQ132" s="3"/>
      <c r="CR132" s="3"/>
      <c r="CS132" s="5"/>
      <c r="DC132"/>
    </row>
    <row r="133" spans="1:116" x14ac:dyDescent="0.25">
      <c r="A133"/>
      <c r="B133"/>
      <c r="C133"/>
      <c r="D133"/>
      <c r="E133"/>
      <c r="F133"/>
      <c r="G133"/>
      <c r="H133"/>
      <c r="K133"/>
      <c r="M133"/>
      <c r="N133"/>
      <c r="O133"/>
      <c r="P133"/>
      <c r="Q133"/>
      <c r="R133"/>
      <c r="T133"/>
      <c r="V133"/>
      <c r="W133"/>
      <c r="AL133" s="19"/>
      <c r="AO133" s="20"/>
      <c r="AR133" s="21"/>
      <c r="AW133" s="7"/>
      <c r="AX133" s="7"/>
      <c r="BF133" s="7"/>
      <c r="BP133" s="1"/>
      <c r="BR133" s="20"/>
      <c r="BS133" s="20"/>
      <c r="CM133" s="33"/>
      <c r="CN133" s="10"/>
      <c r="DC133"/>
    </row>
    <row r="134" spans="1:116" x14ac:dyDescent="0.25">
      <c r="A134"/>
      <c r="B134"/>
      <c r="C134"/>
      <c r="D134"/>
      <c r="E134"/>
      <c r="F134"/>
      <c r="G134"/>
      <c r="H134"/>
      <c r="K134"/>
      <c r="L134"/>
      <c r="M134"/>
      <c r="N134"/>
      <c r="O134"/>
      <c r="P134"/>
      <c r="Q134"/>
      <c r="R134"/>
      <c r="S134"/>
      <c r="T134"/>
      <c r="V134"/>
      <c r="W134"/>
      <c r="AM134" s="19"/>
      <c r="AS134" s="21"/>
      <c r="BC134" s="7"/>
      <c r="BP134" s="1"/>
      <c r="BQ134" s="20"/>
      <c r="BR134" s="20"/>
      <c r="BS134" s="7"/>
      <c r="BV134" s="1"/>
      <c r="CM134" s="34"/>
      <c r="CN134" s="10"/>
      <c r="CO134" s="3"/>
      <c r="CP134" s="3"/>
      <c r="CQ134" s="3"/>
      <c r="CR134" s="3"/>
      <c r="CS134" s="5"/>
      <c r="CV134" s="5"/>
      <c r="CW134" s="3"/>
      <c r="CX134" s="3"/>
      <c r="CY134" s="3"/>
      <c r="CZ134" s="3"/>
      <c r="DA134" s="3"/>
      <c r="DB134" s="3"/>
      <c r="DC134" s="10"/>
      <c r="DD134" s="10"/>
      <c r="DE134" s="10"/>
    </row>
    <row r="135" spans="1:116" s="10" customFormat="1" x14ac:dyDescent="0.25">
      <c r="A135" s="23"/>
      <c r="I135" s="3"/>
      <c r="J135" s="3"/>
      <c r="U135" s="1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4"/>
      <c r="AN135" s="3"/>
      <c r="AO135" s="3"/>
      <c r="AP135" s="3"/>
      <c r="AQ135" s="3"/>
      <c r="AR135" s="3"/>
      <c r="AS135" s="6"/>
      <c r="AT135" s="3"/>
      <c r="AU135" s="3"/>
      <c r="AV135" s="3"/>
      <c r="AW135" s="3"/>
      <c r="AX135" s="3"/>
      <c r="AY135" s="3"/>
      <c r="AZ135" s="3"/>
      <c r="BD135" s="8"/>
      <c r="BE135" s="3"/>
      <c r="BF135" s="3"/>
      <c r="BG135" s="3"/>
      <c r="BH135" s="3"/>
      <c r="BI135" s="3"/>
      <c r="BJ135" s="3"/>
      <c r="BK135" s="3"/>
      <c r="BL135" s="5"/>
      <c r="BM135" s="3"/>
      <c r="BN135" s="5"/>
      <c r="BO135" s="3"/>
      <c r="BP135" s="3"/>
      <c r="BQ135" s="3"/>
      <c r="BR135" s="5"/>
      <c r="BS135" s="5"/>
      <c r="BT135" s="7"/>
      <c r="BU135" s="8"/>
      <c r="BV135" s="8"/>
      <c r="BW135" s="3"/>
      <c r="BX135" s="3"/>
      <c r="BY135" s="3"/>
      <c r="BZ135" s="3"/>
      <c r="CA135" s="3"/>
      <c r="CB135" s="3"/>
      <c r="CC135" s="4"/>
      <c r="CD135" s="28"/>
      <c r="CE135" s="3"/>
      <c r="CF135" s="3"/>
      <c r="CG135" s="3"/>
      <c r="CH135" s="3"/>
      <c r="CI135" s="3"/>
      <c r="CJ135" s="3"/>
      <c r="CK135" s="4"/>
      <c r="CL135" s="3"/>
      <c r="CM135" s="34"/>
      <c r="CO135" s="5"/>
      <c r="CP135" s="5"/>
      <c r="CQ135" s="5"/>
      <c r="CR135" s="5"/>
      <c r="CS135" s="5"/>
      <c r="CT135" s="5"/>
      <c r="CU135" s="5"/>
      <c r="CV135" s="3"/>
      <c r="CW135" s="3"/>
      <c r="CX135" s="3"/>
      <c r="CY135" s="3"/>
      <c r="CZ135" s="3"/>
      <c r="DA135" s="3"/>
      <c r="DB135" s="3"/>
    </row>
    <row r="136" spans="1:116" s="10" customFormat="1" x14ac:dyDescent="0.25">
      <c r="A136" s="23"/>
      <c r="I136" s="3"/>
      <c r="J136" s="3"/>
      <c r="P136" s="14"/>
      <c r="U136" s="1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/>
      <c r="AI136" s="3"/>
      <c r="AJ136" s="3"/>
      <c r="AK136" s="3"/>
      <c r="AL136" s="3"/>
      <c r="AM136" s="3"/>
      <c r="AN136" s="4"/>
      <c r="AO136" s="3"/>
      <c r="AP136" s="5"/>
      <c r="AQ136" s="3"/>
      <c r="AR136" s="3"/>
      <c r="AS136" s="3"/>
      <c r="AT136" s="6"/>
      <c r="AU136" s="3"/>
      <c r="AV136" s="3"/>
      <c r="AW136" s="3"/>
      <c r="AX136" s="3"/>
      <c r="AY136" s="3"/>
      <c r="AZ136" s="3"/>
      <c r="BA136" s="3"/>
      <c r="BB136" s="3"/>
      <c r="BC136" s="8"/>
      <c r="BD136" s="3"/>
      <c r="BE136" s="3"/>
      <c r="BF136" s="3"/>
      <c r="BG136" s="3"/>
      <c r="BH136" s="3"/>
      <c r="BI136" s="3"/>
      <c r="BJ136" s="3"/>
      <c r="BK136" s="3"/>
      <c r="BL136" s="5"/>
      <c r="BM136" s="3"/>
      <c r="BN136" s="5"/>
      <c r="BO136" s="3"/>
      <c r="BP136" s="3"/>
      <c r="BQ136" s="5"/>
      <c r="BR136" s="7"/>
      <c r="BS136" s="8"/>
      <c r="BT136" s="8"/>
      <c r="BU136" s="3"/>
      <c r="BV136" s="3"/>
      <c r="BW136" s="3"/>
      <c r="BX136" s="3"/>
      <c r="BY136" s="3"/>
      <c r="BZ136" s="3"/>
      <c r="CA136" s="3"/>
      <c r="CB136" s="3"/>
      <c r="CC136" s="4"/>
      <c r="CD136" s="28"/>
      <c r="CE136" s="3"/>
      <c r="CF136" s="3"/>
      <c r="CG136" s="3"/>
      <c r="CH136" s="3"/>
      <c r="CI136" s="3"/>
      <c r="CJ136" s="3"/>
      <c r="CK136" s="4"/>
      <c r="CL136" s="3"/>
      <c r="CM136" s="34"/>
      <c r="CN136" s="24"/>
      <c r="CO136" s="1"/>
      <c r="CP136" s="1"/>
      <c r="CQ136" s="1"/>
      <c r="CR136" s="1"/>
      <c r="CS136" s="20"/>
      <c r="CT136" s="3"/>
      <c r="CU136" s="3"/>
      <c r="CV136" s="1"/>
      <c r="CW136" s="1"/>
      <c r="CX136" s="1"/>
      <c r="CY136" s="1"/>
      <c r="CZ136" s="1"/>
      <c r="DA136" s="1"/>
      <c r="DB136" s="1"/>
      <c r="DC136"/>
      <c r="DD136"/>
      <c r="DE136"/>
    </row>
    <row r="137" spans="1:11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L137" s="22"/>
      <c r="BM137"/>
      <c r="BN137" s="22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 s="33"/>
      <c r="CD137" s="30"/>
      <c r="CE137"/>
      <c r="CF137"/>
      <c r="CG137"/>
      <c r="CH137"/>
      <c r="CI137"/>
      <c r="CL137"/>
      <c r="CM137" s="33"/>
      <c r="CN137"/>
      <c r="DC137"/>
    </row>
    <row r="138" spans="1:11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L138" s="22"/>
      <c r="BM138"/>
      <c r="BN138" s="22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 s="33"/>
      <c r="CD138" s="30"/>
      <c r="CE138"/>
      <c r="CF138"/>
      <c r="CG138"/>
      <c r="CH138"/>
      <c r="CI138"/>
      <c r="CL138"/>
      <c r="CM138" s="33"/>
      <c r="CN138"/>
      <c r="DD138" s="1"/>
      <c r="DE138" s="1"/>
    </row>
    <row r="139" spans="1:116" x14ac:dyDescent="0.25">
      <c r="BP139" s="1"/>
      <c r="BT139" s="1"/>
      <c r="BU139" s="1"/>
      <c r="BV139" s="1"/>
      <c r="BW139" s="19"/>
      <c r="BZ139" s="7"/>
      <c r="DD139" s="1"/>
      <c r="DE139" s="1"/>
      <c r="DF139" s="1"/>
      <c r="DG139" s="1"/>
      <c r="DH139" s="1"/>
      <c r="DI139" s="1"/>
    </row>
    <row r="140" spans="1:116" x14ac:dyDescent="0.25">
      <c r="BP140" s="1"/>
      <c r="BT140" s="1"/>
      <c r="BU140" s="1"/>
      <c r="BV140" s="1"/>
      <c r="BY140" s="19"/>
      <c r="CA140" s="7"/>
      <c r="CB140" s="7"/>
      <c r="DD140" s="1"/>
      <c r="DE140" s="1"/>
      <c r="DF140" s="1"/>
      <c r="DG140" s="1"/>
      <c r="DH140" s="1"/>
      <c r="DI140" s="1"/>
      <c r="DJ140" s="1"/>
      <c r="DK140" s="1"/>
      <c r="DL140" s="1"/>
    </row>
    <row r="141" spans="1:116" x14ac:dyDescent="0.25">
      <c r="BP141" s="1"/>
      <c r="BT141" s="1"/>
      <c r="BU141" s="1"/>
      <c r="BV141" s="1"/>
      <c r="BY141" s="19"/>
      <c r="CA141" s="7"/>
      <c r="CB141" s="7"/>
      <c r="DD141" s="1"/>
      <c r="DE141" s="1"/>
      <c r="DF141" s="1"/>
      <c r="DG141" s="1"/>
      <c r="DH141" s="1"/>
      <c r="DI141" s="1"/>
      <c r="DJ141" s="1"/>
      <c r="DK141" s="1"/>
      <c r="DL141" s="1"/>
    </row>
    <row r="142" spans="1:116" x14ac:dyDescent="0.25">
      <c r="BP142" s="1"/>
      <c r="BT142" s="1"/>
      <c r="BU142" s="1"/>
      <c r="BV142" s="1"/>
      <c r="BY142" s="19"/>
      <c r="CA142" s="7"/>
      <c r="CB142" s="7"/>
      <c r="DD142" s="1"/>
      <c r="DE142" s="1"/>
      <c r="DF142" s="1"/>
      <c r="DG142" s="1"/>
      <c r="DH142" s="1"/>
      <c r="DI142" s="1"/>
      <c r="DJ142" s="1"/>
      <c r="DK142" s="1"/>
      <c r="DL142" s="1"/>
    </row>
    <row r="143" spans="1:116" s="1" customFormat="1" x14ac:dyDescent="0.25">
      <c r="BL143" s="20"/>
      <c r="BN143" s="20"/>
      <c r="BS143" s="19"/>
      <c r="BX143" s="7"/>
      <c r="BY143" s="7"/>
      <c r="CC143" s="19"/>
      <c r="CD143" s="27"/>
      <c r="CK143" s="19"/>
      <c r="CM143" s="19"/>
      <c r="CS143" s="20"/>
      <c r="DD143"/>
      <c r="DE143"/>
      <c r="DF143"/>
      <c r="DG143"/>
      <c r="DH143"/>
      <c r="DI143"/>
      <c r="DJ143"/>
      <c r="DK143"/>
      <c r="DL14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D8BA6-F8A6-4A36-89FF-61E1D8CBE0BE}">
  <sheetPr codeName="Sheet2"/>
  <dimension ref="A1:DK158"/>
  <sheetViews>
    <sheetView workbookViewId="0">
      <pane xSplit="7545" ySplit="660" topLeftCell="AM1" activePane="bottomRight"/>
      <selection activeCell="I62" sqref="I62"/>
      <selection pane="topRight" activeCell="CR1" sqref="CR1:CZ1048576"/>
      <selection pane="bottomLeft" activeCell="A28" sqref="A28"/>
      <selection pane="bottomRight" activeCell="AO27" sqref="AO27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">
        <v>2062</v>
      </c>
      <c r="B2" s="9">
        <v>64</v>
      </c>
      <c r="C2" s="9">
        <v>1</v>
      </c>
      <c r="D2" s="9">
        <v>0</v>
      </c>
      <c r="E2" s="9">
        <v>1</v>
      </c>
      <c r="F2" s="9">
        <v>1</v>
      </c>
      <c r="G2" s="9">
        <v>0</v>
      </c>
      <c r="H2" s="1">
        <v>1</v>
      </c>
      <c r="I2" s="9">
        <v>0</v>
      </c>
      <c r="J2" s="9">
        <v>4</v>
      </c>
      <c r="K2" s="9">
        <v>1</v>
      </c>
      <c r="L2" s="9">
        <v>1</v>
      </c>
      <c r="M2" s="9"/>
      <c r="N2" s="9">
        <v>1</v>
      </c>
      <c r="O2" s="9">
        <v>0</v>
      </c>
      <c r="P2" s="9">
        <v>0</v>
      </c>
      <c r="Q2" s="9"/>
      <c r="R2" s="9">
        <v>1</v>
      </c>
      <c r="S2" s="9">
        <v>1</v>
      </c>
      <c r="T2" s="9">
        <v>0</v>
      </c>
      <c r="U2" s="9">
        <v>0</v>
      </c>
      <c r="V2" s="9">
        <v>0</v>
      </c>
      <c r="W2" s="9">
        <v>0</v>
      </c>
      <c r="X2" s="9">
        <v>1</v>
      </c>
      <c r="Y2" s="9">
        <v>1</v>
      </c>
      <c r="Z2" s="9">
        <v>1</v>
      </c>
      <c r="AA2" s="9">
        <v>1</v>
      </c>
      <c r="AB2" s="9">
        <v>1</v>
      </c>
      <c r="AC2" s="9">
        <v>1</v>
      </c>
      <c r="AD2" s="9">
        <v>1</v>
      </c>
      <c r="AE2" s="9">
        <v>0</v>
      </c>
      <c r="AF2" s="9">
        <v>0</v>
      </c>
      <c r="AG2" s="9">
        <v>24</v>
      </c>
      <c r="AH2" s="11">
        <v>2.02</v>
      </c>
      <c r="AI2" s="9">
        <v>110</v>
      </c>
      <c r="AJ2" s="9">
        <v>79</v>
      </c>
      <c r="AK2" s="5">
        <f t="shared" ref="AK2:AK10" si="0">(AI2+2*AJ2)/3</f>
        <v>89.333333333333329</v>
      </c>
      <c r="AL2" s="9">
        <v>73</v>
      </c>
      <c r="AM2" s="9">
        <v>1</v>
      </c>
      <c r="AN2" s="9">
        <v>3</v>
      </c>
      <c r="AO2" s="9">
        <v>25</v>
      </c>
      <c r="AP2" s="9">
        <v>14</v>
      </c>
      <c r="AQ2" s="9">
        <v>18</v>
      </c>
      <c r="AR2" s="1">
        <f t="shared" ref="AR2:AR10" si="1">(AO2-AP2)</f>
        <v>11</v>
      </c>
      <c r="AS2" s="7">
        <f t="shared" ref="AS2:AS10" si="2">(AR2/AN2)</f>
        <v>3.6666666666666665</v>
      </c>
      <c r="AT2" s="9">
        <v>14</v>
      </c>
      <c r="AU2" s="4">
        <v>4.7671999999999999</v>
      </c>
      <c r="AV2" s="9">
        <v>2.36</v>
      </c>
      <c r="AW2" s="19">
        <f t="shared" ref="AW2:AW10" si="3">(AK2*AV2/451)</f>
        <v>0.46746489283074644</v>
      </c>
      <c r="AX2" s="7">
        <f t="shared" ref="AX2:AX10" si="4">((AQ2-AT2)/AU2)</f>
        <v>0.83906695754321192</v>
      </c>
      <c r="AY2" s="7">
        <f t="shared" ref="AY2:AY10" si="5">((AQ2-AT2)*80/AV2)</f>
        <v>135.59322033898306</v>
      </c>
      <c r="AZ2" s="7">
        <f t="shared" ref="AZ2:AZ10" si="6">((AK2-AN2)*80/AV2)</f>
        <v>2926.5536723163841</v>
      </c>
      <c r="BA2" s="7">
        <f t="shared" ref="BA2:BA10" si="7">(AU2/AL2*1000)</f>
        <v>65.30410958904109</v>
      </c>
      <c r="BB2" s="7">
        <f t="shared" ref="BB2:BB10" si="8">(AV2*1000/AL2)</f>
        <v>32.328767123287669</v>
      </c>
      <c r="BC2" s="7">
        <f t="shared" ref="BC2:BC10" si="9">(BB2*(AK2-AT2)*0.0136)</f>
        <v>33.121899543378987</v>
      </c>
      <c r="BD2" s="7">
        <f t="shared" ref="BD2:BD10" si="10">(BB2*(AQ2-AN2)*0.0136)</f>
        <v>6.5950684931506842</v>
      </c>
      <c r="BE2" s="19"/>
      <c r="BF2" s="19">
        <f t="shared" ref="BF2:BF10" si="11">(AQ2/BA2)</f>
        <v>0.27563349555294514</v>
      </c>
      <c r="BG2" s="19">
        <f t="shared" ref="BG2:BG10" si="12">(AO2/BA2)</f>
        <v>0.38282429937909046</v>
      </c>
      <c r="BH2" s="19">
        <f t="shared" ref="BH2:BH10" si="13">(BA2/AR2)</f>
        <v>5.9367372353673717</v>
      </c>
      <c r="BI2" s="19">
        <f t="shared" ref="BI2:BI10" si="14">(AN2/AT2)</f>
        <v>0.21428571428571427</v>
      </c>
      <c r="BJ2" s="19"/>
      <c r="BK2" s="12">
        <v>0</v>
      </c>
      <c r="BL2" s="12"/>
      <c r="BM2" s="12"/>
      <c r="BN2" s="12"/>
      <c r="BO2" s="12"/>
      <c r="BP2" s="9">
        <v>1</v>
      </c>
      <c r="BQ2" s="9">
        <v>0</v>
      </c>
      <c r="BR2" s="9">
        <v>7.5</v>
      </c>
      <c r="BS2" s="9">
        <v>7.9</v>
      </c>
      <c r="BT2" s="9">
        <v>6.9</v>
      </c>
      <c r="BU2" s="9">
        <v>1.3</v>
      </c>
      <c r="BV2" s="9">
        <v>4.0999999999999996</v>
      </c>
      <c r="BW2" s="14"/>
      <c r="BX2" s="9">
        <v>1</v>
      </c>
      <c r="BY2" s="9">
        <v>0</v>
      </c>
      <c r="BZ2" s="9">
        <v>135</v>
      </c>
      <c r="CA2" s="9">
        <v>33</v>
      </c>
      <c r="CB2" s="11">
        <v>1.6</v>
      </c>
      <c r="CC2" s="29">
        <v>53</v>
      </c>
      <c r="CD2" s="13"/>
      <c r="CE2" s="13"/>
      <c r="CF2" s="9">
        <v>823</v>
      </c>
      <c r="CG2" s="9">
        <v>1</v>
      </c>
      <c r="CH2" s="9">
        <v>2</v>
      </c>
      <c r="CI2" s="12">
        <v>888.31168831168839</v>
      </c>
      <c r="CJ2" s="19">
        <f t="shared" ref="CJ2:CJ10" si="15">LN(CI2)</f>
        <v>6.7893226817569579</v>
      </c>
      <c r="CK2" s="12">
        <v>815.36187674096641</v>
      </c>
      <c r="CL2" s="19">
        <f t="shared" ref="CL2:CL10" si="16">LN(CK2)</f>
        <v>6.7036320352339756</v>
      </c>
      <c r="CM2" s="14"/>
      <c r="CN2" s="36">
        <v>40633</v>
      </c>
      <c r="CO2" s="38"/>
      <c r="CP2" s="38"/>
      <c r="CQ2" s="36">
        <v>40654</v>
      </c>
      <c r="CR2" s="43">
        <f>(CQ2-CN2)</f>
        <v>21</v>
      </c>
      <c r="CS2" s="36">
        <v>44274</v>
      </c>
      <c r="CT2" s="36">
        <v>44275</v>
      </c>
      <c r="CU2" s="9">
        <f t="shared" ref="CU2:CU10" si="17">(CT2-CN2)</f>
        <v>3642</v>
      </c>
      <c r="CV2" s="9">
        <v>0</v>
      </c>
      <c r="CW2" s="9"/>
      <c r="CX2" s="14"/>
      <c r="CY2" s="9">
        <v>1</v>
      </c>
      <c r="CZ2" s="9">
        <v>21</v>
      </c>
      <c r="DA2" s="3">
        <v>0</v>
      </c>
      <c r="DB2" s="14"/>
      <c r="DC2" s="14"/>
      <c r="DD2" s="14"/>
      <c r="DE2" s="14"/>
      <c r="DF2" s="14"/>
      <c r="DG2" s="14"/>
      <c r="DH2" s="14"/>
      <c r="DI2" s="14"/>
      <c r="DJ2" s="14"/>
      <c r="DK2" s="14"/>
    </row>
    <row r="3" spans="1:115" x14ac:dyDescent="0.25">
      <c r="A3" s="2">
        <v>2048</v>
      </c>
      <c r="B3" s="3">
        <v>66</v>
      </c>
      <c r="C3" s="3">
        <v>0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4</v>
      </c>
      <c r="K3" s="3">
        <v>0</v>
      </c>
      <c r="L3" s="3">
        <v>0</v>
      </c>
      <c r="M3" s="3"/>
      <c r="N3" s="3">
        <v>0</v>
      </c>
      <c r="O3" s="3">
        <v>1</v>
      </c>
      <c r="P3" s="3">
        <v>1</v>
      </c>
      <c r="Q3" s="3">
        <v>1</v>
      </c>
      <c r="R3" s="3">
        <v>0</v>
      </c>
      <c r="S3" s="3">
        <v>1</v>
      </c>
      <c r="T3" s="3">
        <v>1</v>
      </c>
      <c r="U3" s="3">
        <v>0</v>
      </c>
      <c r="V3" s="3">
        <v>0</v>
      </c>
      <c r="W3" s="3">
        <v>0</v>
      </c>
      <c r="X3" s="3">
        <v>1</v>
      </c>
      <c r="Y3" s="3">
        <v>0</v>
      </c>
      <c r="Z3" s="3">
        <v>0</v>
      </c>
      <c r="AA3" s="3">
        <v>1</v>
      </c>
      <c r="AB3" s="3">
        <v>1</v>
      </c>
      <c r="AC3" s="3">
        <v>0</v>
      </c>
      <c r="AD3" s="3">
        <v>1</v>
      </c>
      <c r="AE3" s="3">
        <v>0</v>
      </c>
      <c r="AF3" s="3">
        <v>0</v>
      </c>
      <c r="AG3" s="3">
        <v>24.5</v>
      </c>
      <c r="AH3" s="4">
        <v>2.0499999999999998</v>
      </c>
      <c r="AI3" s="3">
        <v>75</v>
      </c>
      <c r="AJ3" s="3">
        <v>50</v>
      </c>
      <c r="AK3" s="5">
        <f t="shared" si="0"/>
        <v>58.333333333333336</v>
      </c>
      <c r="AL3" s="3">
        <v>72</v>
      </c>
      <c r="AM3" s="3">
        <v>2</v>
      </c>
      <c r="AN3" s="3">
        <v>6</v>
      </c>
      <c r="AO3" s="3">
        <v>36</v>
      </c>
      <c r="AP3" s="3">
        <v>12</v>
      </c>
      <c r="AQ3" s="3">
        <v>24</v>
      </c>
      <c r="AR3" s="1">
        <f t="shared" si="1"/>
        <v>24</v>
      </c>
      <c r="AS3" s="7">
        <f t="shared" si="2"/>
        <v>4</v>
      </c>
      <c r="AT3" s="3">
        <v>20</v>
      </c>
      <c r="AU3" s="4">
        <v>5.0839999999999996</v>
      </c>
      <c r="AV3" s="3">
        <v>2.48</v>
      </c>
      <c r="AW3" s="19">
        <f t="shared" si="3"/>
        <v>0.3207686622320769</v>
      </c>
      <c r="AX3" s="7">
        <f t="shared" si="4"/>
        <v>0.78678206136900086</v>
      </c>
      <c r="AY3" s="7">
        <f t="shared" si="5"/>
        <v>129.03225806451613</v>
      </c>
      <c r="AZ3" s="7">
        <f t="shared" si="6"/>
        <v>1688.1720430107528</v>
      </c>
      <c r="BA3" s="7">
        <f t="shared" si="7"/>
        <v>70.611111111111114</v>
      </c>
      <c r="BB3" s="7">
        <f t="shared" si="8"/>
        <v>34.444444444444443</v>
      </c>
      <c r="BC3" s="7">
        <f t="shared" si="9"/>
        <v>17.957037037037036</v>
      </c>
      <c r="BD3" s="7">
        <f t="shared" si="10"/>
        <v>8.4320000000000004</v>
      </c>
      <c r="BE3" s="19"/>
      <c r="BF3" s="19">
        <f t="shared" si="11"/>
        <v>0.3398898505114083</v>
      </c>
      <c r="BG3" s="19">
        <f t="shared" si="12"/>
        <v>0.50983477576711245</v>
      </c>
      <c r="BH3" s="19">
        <f t="shared" si="13"/>
        <v>2.9421296296296298</v>
      </c>
      <c r="BI3" s="19">
        <f t="shared" si="14"/>
        <v>0.3</v>
      </c>
      <c r="BJ3" s="19"/>
      <c r="BK3" s="5">
        <v>0</v>
      </c>
      <c r="BL3" s="5"/>
      <c r="BM3" s="5"/>
      <c r="BN3" s="5"/>
      <c r="BO3" s="5"/>
      <c r="BP3" s="3">
        <v>1</v>
      </c>
      <c r="BQ3" s="3">
        <v>0</v>
      </c>
      <c r="BR3" s="3">
        <v>7.5</v>
      </c>
      <c r="BS3" s="3">
        <v>8.5</v>
      </c>
      <c r="BT3" s="3">
        <v>8.1</v>
      </c>
      <c r="BU3" s="3">
        <v>0.79</v>
      </c>
      <c r="BV3" s="3"/>
      <c r="BW3" s="10"/>
      <c r="BX3" s="3">
        <v>1</v>
      </c>
      <c r="BY3" s="3">
        <v>1</v>
      </c>
      <c r="BZ3" s="3">
        <v>138</v>
      </c>
      <c r="CA3" s="3">
        <v>17</v>
      </c>
      <c r="CB3" s="4">
        <v>0.9</v>
      </c>
      <c r="CC3" s="28">
        <v>90</v>
      </c>
      <c r="CD3" s="8"/>
      <c r="CE3" s="8"/>
      <c r="CF3" s="3">
        <v>5257</v>
      </c>
      <c r="CG3" s="3">
        <v>1</v>
      </c>
      <c r="CH3" s="3">
        <v>3</v>
      </c>
      <c r="CI3" s="12">
        <v>1318.0722891566265</v>
      </c>
      <c r="CJ3" s="19">
        <f t="shared" si="15"/>
        <v>7.1839255611734201</v>
      </c>
      <c r="CK3" s="5">
        <v>1969.3144660751461</v>
      </c>
      <c r="CL3" s="19">
        <f t="shared" si="16"/>
        <v>7.5854407744067052</v>
      </c>
      <c r="CM3" s="10"/>
      <c r="CN3" s="41">
        <v>40238</v>
      </c>
      <c r="CO3" s="41"/>
      <c r="CP3" s="41"/>
      <c r="CQ3" s="41"/>
      <c r="CS3" s="36">
        <v>44272</v>
      </c>
      <c r="CT3" s="36">
        <v>40777</v>
      </c>
      <c r="CU3" s="1">
        <f t="shared" si="17"/>
        <v>539</v>
      </c>
      <c r="CV3" s="3">
        <v>1</v>
      </c>
      <c r="CW3" s="36">
        <v>40777</v>
      </c>
      <c r="CX3" s="20">
        <f>(CW3-CN3)</f>
        <v>539</v>
      </c>
      <c r="CY3" s="20">
        <v>1</v>
      </c>
      <c r="CZ3" s="20">
        <v>539</v>
      </c>
      <c r="DA3" s="3">
        <v>0</v>
      </c>
      <c r="DB3" t="s">
        <v>155</v>
      </c>
      <c r="DC3" s="10"/>
      <c r="DD3" s="10"/>
      <c r="DE3" s="10"/>
      <c r="DF3" s="10"/>
      <c r="DG3" s="10"/>
      <c r="DH3" s="10"/>
      <c r="DI3" s="10"/>
      <c r="DJ3" s="10"/>
      <c r="DK3" s="10"/>
    </row>
    <row r="4" spans="1:115" x14ac:dyDescent="0.25">
      <c r="A4" s="2">
        <v>2045</v>
      </c>
      <c r="B4" s="3">
        <v>61</v>
      </c>
      <c r="C4" s="3">
        <v>0</v>
      </c>
      <c r="D4" s="3">
        <v>0</v>
      </c>
      <c r="E4" s="3">
        <v>1</v>
      </c>
      <c r="F4" s="3">
        <v>1</v>
      </c>
      <c r="G4" s="3">
        <v>0</v>
      </c>
      <c r="H4" s="1">
        <v>1</v>
      </c>
      <c r="I4" s="3">
        <v>0</v>
      </c>
      <c r="J4" s="3">
        <v>4</v>
      </c>
      <c r="K4" s="3">
        <v>0</v>
      </c>
      <c r="L4" s="3">
        <v>0</v>
      </c>
      <c r="M4" s="3"/>
      <c r="N4" s="3">
        <v>1</v>
      </c>
      <c r="O4" s="3">
        <v>0</v>
      </c>
      <c r="P4" s="3">
        <v>1</v>
      </c>
      <c r="Q4" s="3">
        <v>0</v>
      </c>
      <c r="R4" s="3">
        <v>1</v>
      </c>
      <c r="S4" s="3">
        <v>0</v>
      </c>
      <c r="T4" s="3">
        <v>1</v>
      </c>
      <c r="U4" s="3">
        <v>0</v>
      </c>
      <c r="V4" s="3">
        <v>0</v>
      </c>
      <c r="W4" s="3">
        <v>0</v>
      </c>
      <c r="X4" s="3">
        <v>1</v>
      </c>
      <c r="Y4" s="3">
        <v>1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0</v>
      </c>
      <c r="AF4" s="3">
        <v>2</v>
      </c>
      <c r="AG4" s="3">
        <v>20</v>
      </c>
      <c r="AH4" s="4">
        <v>1.57</v>
      </c>
      <c r="AI4" s="3">
        <v>92</v>
      </c>
      <c r="AJ4" s="3">
        <v>74</v>
      </c>
      <c r="AK4" s="5">
        <f t="shared" si="0"/>
        <v>80</v>
      </c>
      <c r="AL4" s="3">
        <v>112</v>
      </c>
      <c r="AM4" s="3">
        <v>1</v>
      </c>
      <c r="AN4" s="3">
        <v>8</v>
      </c>
      <c r="AO4" s="3">
        <v>68</v>
      </c>
      <c r="AP4" s="3">
        <v>36</v>
      </c>
      <c r="AQ4" s="3">
        <v>49</v>
      </c>
      <c r="AR4" s="1">
        <f t="shared" si="1"/>
        <v>32</v>
      </c>
      <c r="AS4" s="7">
        <f t="shared" si="2"/>
        <v>4</v>
      </c>
      <c r="AT4" s="3">
        <v>36</v>
      </c>
      <c r="AU4" s="4">
        <v>2.3707000000000003</v>
      </c>
      <c r="AV4" s="3">
        <v>1.51</v>
      </c>
      <c r="AW4" s="19">
        <f t="shared" si="3"/>
        <v>0.2678492239467849</v>
      </c>
      <c r="AX4" s="7">
        <f t="shared" si="4"/>
        <v>5.4836124351457372</v>
      </c>
      <c r="AY4" s="7">
        <f t="shared" si="5"/>
        <v>688.74172185430461</v>
      </c>
      <c r="AZ4" s="7">
        <f t="shared" si="6"/>
        <v>3814.5695364238409</v>
      </c>
      <c r="BA4" s="7">
        <f t="shared" si="7"/>
        <v>21.16696428571429</v>
      </c>
      <c r="BB4" s="7">
        <f t="shared" si="8"/>
        <v>13.482142857142858</v>
      </c>
      <c r="BC4" s="7">
        <f t="shared" si="9"/>
        <v>8.0677142857142865</v>
      </c>
      <c r="BD4" s="7">
        <f t="shared" si="10"/>
        <v>7.5176428571428566</v>
      </c>
      <c r="BE4" s="19"/>
      <c r="BF4" s="19">
        <f t="shared" si="11"/>
        <v>2.3149280803138308</v>
      </c>
      <c r="BG4" s="19">
        <f t="shared" si="12"/>
        <v>3.2125532543130717</v>
      </c>
      <c r="BH4" s="19">
        <f t="shared" si="13"/>
        <v>0.66146763392857155</v>
      </c>
      <c r="BI4" s="19">
        <f t="shared" si="14"/>
        <v>0.22222222222222221</v>
      </c>
      <c r="BJ4" s="19"/>
      <c r="BK4" s="5">
        <v>0</v>
      </c>
      <c r="BL4" s="5"/>
      <c r="BM4" s="5"/>
      <c r="BN4" s="5"/>
      <c r="BO4" s="5"/>
      <c r="BP4" s="3">
        <v>1</v>
      </c>
      <c r="BQ4" s="3">
        <v>0</v>
      </c>
      <c r="BR4" s="3">
        <v>10</v>
      </c>
      <c r="BS4" s="3">
        <v>7.8</v>
      </c>
      <c r="BT4" s="3">
        <v>7.8</v>
      </c>
      <c r="BU4" s="3">
        <v>0.99</v>
      </c>
      <c r="BV4" s="3">
        <v>4.5999999999999996</v>
      </c>
      <c r="BW4" s="10"/>
      <c r="BX4" s="3">
        <v>1</v>
      </c>
      <c r="BY4" s="3">
        <v>0</v>
      </c>
      <c r="BZ4" s="3">
        <v>139</v>
      </c>
      <c r="CA4" s="3">
        <v>28</v>
      </c>
      <c r="CB4" s="4">
        <v>1.5</v>
      </c>
      <c r="CC4" s="28">
        <v>47</v>
      </c>
      <c r="CD4" s="8"/>
      <c r="CE4" s="8"/>
      <c r="CF4" s="3">
        <v>7304</v>
      </c>
      <c r="CG4" s="3">
        <v>1</v>
      </c>
      <c r="CH4" s="3">
        <v>3</v>
      </c>
      <c r="CI4" s="12">
        <v>1180.6451612903227</v>
      </c>
      <c r="CJ4" s="19">
        <f t="shared" si="15"/>
        <v>7.0738163149043114</v>
      </c>
      <c r="CK4" s="5">
        <v>1407.1194706034428</v>
      </c>
      <c r="CL4" s="19">
        <f t="shared" si="16"/>
        <v>7.2492999650969834</v>
      </c>
      <c r="CM4" s="10"/>
      <c r="CN4" s="36">
        <v>40511</v>
      </c>
      <c r="CO4" s="36"/>
      <c r="CP4" s="36"/>
      <c r="CQ4" s="36"/>
      <c r="CS4" s="36">
        <v>44274</v>
      </c>
      <c r="CT4" s="36">
        <v>41039</v>
      </c>
      <c r="CU4" s="1">
        <f t="shared" si="17"/>
        <v>528</v>
      </c>
      <c r="CV4" s="3">
        <v>1</v>
      </c>
      <c r="CW4" s="40">
        <v>41039</v>
      </c>
      <c r="CX4" s="3">
        <f>(CW4-CN4)</f>
        <v>528</v>
      </c>
      <c r="CY4" s="3">
        <v>1</v>
      </c>
      <c r="CZ4" s="3">
        <v>528</v>
      </c>
      <c r="DA4" s="3">
        <v>0</v>
      </c>
      <c r="DB4" s="3"/>
      <c r="DC4" s="10"/>
      <c r="DD4" s="10"/>
      <c r="DE4" s="10"/>
      <c r="DF4" s="10"/>
      <c r="DG4" s="10"/>
      <c r="DH4" s="10"/>
      <c r="DI4" s="10"/>
      <c r="DJ4" s="10"/>
      <c r="DK4" s="10"/>
    </row>
    <row r="5" spans="1:115" x14ac:dyDescent="0.25">
      <c r="A5" s="2">
        <v>2027</v>
      </c>
      <c r="B5" s="3">
        <v>42</v>
      </c>
      <c r="C5" s="3">
        <v>1</v>
      </c>
      <c r="D5" s="3">
        <v>0</v>
      </c>
      <c r="E5" s="3">
        <v>1</v>
      </c>
      <c r="F5" s="3">
        <v>1</v>
      </c>
      <c r="G5" s="3">
        <v>1</v>
      </c>
      <c r="H5" s="1">
        <v>0</v>
      </c>
      <c r="I5" s="3">
        <v>0</v>
      </c>
      <c r="J5" s="3">
        <v>3</v>
      </c>
      <c r="K5" s="3">
        <v>0</v>
      </c>
      <c r="L5" s="3">
        <v>0</v>
      </c>
      <c r="M5" s="3"/>
      <c r="N5" s="3">
        <v>0</v>
      </c>
      <c r="O5" s="3">
        <v>1</v>
      </c>
      <c r="P5" s="3">
        <v>0</v>
      </c>
      <c r="Q5" s="3"/>
      <c r="R5" s="3">
        <v>1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6">
        <v>1</v>
      </c>
      <c r="Y5" s="3">
        <v>2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22.5</v>
      </c>
      <c r="AH5" s="4">
        <v>2.14</v>
      </c>
      <c r="AI5" s="3">
        <v>95</v>
      </c>
      <c r="AJ5" s="3">
        <v>66</v>
      </c>
      <c r="AK5" s="5">
        <f t="shared" si="0"/>
        <v>75.666666666666671</v>
      </c>
      <c r="AL5" s="3">
        <v>78</v>
      </c>
      <c r="AM5" s="3">
        <v>2</v>
      </c>
      <c r="AN5" s="3">
        <v>13</v>
      </c>
      <c r="AO5" s="3">
        <v>50</v>
      </c>
      <c r="AP5" s="3">
        <v>25</v>
      </c>
      <c r="AQ5" s="3">
        <v>33</v>
      </c>
      <c r="AR5" s="1">
        <f t="shared" si="1"/>
        <v>25</v>
      </c>
      <c r="AS5" s="7">
        <f t="shared" si="2"/>
        <v>1.9230769230769231</v>
      </c>
      <c r="AT5" s="3">
        <v>28</v>
      </c>
      <c r="AU5" s="4">
        <v>3.1457999999999999</v>
      </c>
      <c r="AV5" s="3">
        <v>1.47</v>
      </c>
      <c r="AW5" s="19">
        <f t="shared" si="3"/>
        <v>0.24662971175166298</v>
      </c>
      <c r="AX5" s="7">
        <f t="shared" si="4"/>
        <v>1.589420815054994</v>
      </c>
      <c r="AY5" s="7">
        <f t="shared" si="5"/>
        <v>272.108843537415</v>
      </c>
      <c r="AZ5" s="7">
        <f t="shared" si="6"/>
        <v>3410.4308390022679</v>
      </c>
      <c r="BA5" s="7">
        <f t="shared" si="7"/>
        <v>40.330769230769235</v>
      </c>
      <c r="BB5" s="7">
        <f t="shared" si="8"/>
        <v>18.846153846153847</v>
      </c>
      <c r="BC5" s="7">
        <f t="shared" si="9"/>
        <v>12.217333333333334</v>
      </c>
      <c r="BD5" s="7">
        <f t="shared" si="10"/>
        <v>5.1261538461538461</v>
      </c>
      <c r="BE5" s="19"/>
      <c r="BF5" s="19">
        <f t="shared" si="11"/>
        <v>0.81823383559031082</v>
      </c>
      <c r="BG5" s="19">
        <f t="shared" si="12"/>
        <v>1.2397482357428951</v>
      </c>
      <c r="BH5" s="19">
        <f t="shared" si="13"/>
        <v>1.6132307692307695</v>
      </c>
      <c r="BI5" s="19">
        <f t="shared" si="14"/>
        <v>0.4642857142857143</v>
      </c>
      <c r="BJ5" s="19"/>
      <c r="BK5" s="5">
        <v>0</v>
      </c>
      <c r="BL5" s="5"/>
      <c r="BM5" s="5"/>
      <c r="BN5" s="5"/>
      <c r="BO5" s="5"/>
      <c r="BP5" s="3">
        <v>1</v>
      </c>
      <c r="BQ5" s="9">
        <v>0</v>
      </c>
      <c r="BR5" s="15">
        <v>10</v>
      </c>
      <c r="BS5" s="3">
        <v>8.6999999999999993</v>
      </c>
      <c r="BT5" s="3">
        <v>7.9</v>
      </c>
      <c r="BU5" s="3">
        <v>0.93</v>
      </c>
      <c r="BV5" s="16">
        <v>4.7</v>
      </c>
      <c r="BW5" s="10"/>
      <c r="BX5" s="16">
        <v>1</v>
      </c>
      <c r="BY5" s="9">
        <v>0</v>
      </c>
      <c r="BZ5" s="3">
        <v>136</v>
      </c>
      <c r="CA5" s="3">
        <v>17</v>
      </c>
      <c r="CB5" s="4">
        <v>1</v>
      </c>
      <c r="CC5" s="29">
        <v>90</v>
      </c>
      <c r="CD5" s="8"/>
      <c r="CE5" s="8"/>
      <c r="CF5" s="3">
        <v>1932</v>
      </c>
      <c r="CG5" s="3">
        <v>1</v>
      </c>
      <c r="CH5" s="3">
        <v>2</v>
      </c>
      <c r="CI5" s="12">
        <v>1465.0980392156862</v>
      </c>
      <c r="CJ5" s="19">
        <f t="shared" si="15"/>
        <v>7.2896774401783988</v>
      </c>
      <c r="CK5" s="5">
        <v>1424.1356669546039</v>
      </c>
      <c r="CL5" s="19">
        <f t="shared" si="16"/>
        <v>7.2613203591716413</v>
      </c>
      <c r="CM5" s="10"/>
      <c r="CN5" s="36">
        <v>43678</v>
      </c>
      <c r="CO5" s="36"/>
      <c r="CP5" s="36"/>
      <c r="CQ5" s="36"/>
      <c r="CS5" s="36">
        <v>44479</v>
      </c>
      <c r="CT5" s="36">
        <v>44474</v>
      </c>
      <c r="CU5" s="1">
        <f t="shared" si="17"/>
        <v>796</v>
      </c>
      <c r="CV5" s="1">
        <v>0</v>
      </c>
      <c r="CY5" s="1">
        <v>0</v>
      </c>
      <c r="CZ5" s="1">
        <v>796</v>
      </c>
      <c r="DA5" s="3">
        <v>0</v>
      </c>
      <c r="DB5" s="3" t="s">
        <v>144</v>
      </c>
      <c r="DC5" s="10"/>
      <c r="DD5" s="10"/>
      <c r="DE5" s="10"/>
      <c r="DF5" s="10"/>
      <c r="DG5" s="10"/>
      <c r="DH5" s="10"/>
      <c r="DI5" s="10"/>
      <c r="DJ5" s="10"/>
      <c r="DK5" s="10"/>
    </row>
    <row r="6" spans="1:115" x14ac:dyDescent="0.25">
      <c r="A6" s="2">
        <v>2051</v>
      </c>
      <c r="B6" s="3">
        <v>63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1">
        <v>0</v>
      </c>
      <c r="I6" s="3">
        <v>0</v>
      </c>
      <c r="J6" s="3">
        <v>3</v>
      </c>
      <c r="K6" s="3">
        <v>0</v>
      </c>
      <c r="L6" s="3">
        <v>0</v>
      </c>
      <c r="M6" s="3"/>
      <c r="N6" s="3">
        <v>0</v>
      </c>
      <c r="O6" s="3">
        <v>0</v>
      </c>
      <c r="P6" s="3">
        <v>1</v>
      </c>
      <c r="Q6" s="3"/>
      <c r="R6" s="3">
        <v>1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</v>
      </c>
      <c r="Y6" s="3">
        <v>1</v>
      </c>
      <c r="Z6" s="3">
        <v>0</v>
      </c>
      <c r="AA6" s="3">
        <v>1</v>
      </c>
      <c r="AB6" s="3">
        <v>1</v>
      </c>
      <c r="AC6" s="3">
        <v>0</v>
      </c>
      <c r="AD6" s="3">
        <v>1</v>
      </c>
      <c r="AE6" s="3">
        <v>0</v>
      </c>
      <c r="AF6" s="3">
        <v>0</v>
      </c>
      <c r="AG6" s="3">
        <v>20.5</v>
      </c>
      <c r="AH6" s="4">
        <v>1.78</v>
      </c>
      <c r="AI6" s="3">
        <v>110</v>
      </c>
      <c r="AJ6" s="3">
        <v>74</v>
      </c>
      <c r="AK6" s="5">
        <f t="shared" si="0"/>
        <v>86</v>
      </c>
      <c r="AL6" s="3">
        <v>82</v>
      </c>
      <c r="AM6" s="3">
        <v>1</v>
      </c>
      <c r="AN6" s="3">
        <v>10</v>
      </c>
      <c r="AO6" s="3">
        <v>58</v>
      </c>
      <c r="AP6" s="3">
        <v>25</v>
      </c>
      <c r="AQ6" s="3">
        <v>37</v>
      </c>
      <c r="AR6" s="1">
        <f t="shared" si="1"/>
        <v>33</v>
      </c>
      <c r="AS6" s="7">
        <f t="shared" si="2"/>
        <v>3.3</v>
      </c>
      <c r="AT6" s="3">
        <v>30</v>
      </c>
      <c r="AU6" s="4">
        <v>2.7234000000000003</v>
      </c>
      <c r="AV6" s="3">
        <v>1.53</v>
      </c>
      <c r="AW6" s="19">
        <f t="shared" si="3"/>
        <v>0.29175166297117522</v>
      </c>
      <c r="AX6" s="7">
        <f t="shared" si="4"/>
        <v>2.570316516119556</v>
      </c>
      <c r="AY6" s="7">
        <f t="shared" si="5"/>
        <v>366.01307189542484</v>
      </c>
      <c r="AZ6" s="7">
        <f t="shared" si="6"/>
        <v>3973.8562091503268</v>
      </c>
      <c r="BA6" s="7">
        <f t="shared" si="7"/>
        <v>33.212195121951218</v>
      </c>
      <c r="BB6" s="7">
        <f t="shared" si="8"/>
        <v>18.658536585365855</v>
      </c>
      <c r="BC6" s="7">
        <f t="shared" si="9"/>
        <v>14.210341463414634</v>
      </c>
      <c r="BD6" s="7">
        <f t="shared" si="10"/>
        <v>6.8514146341463418</v>
      </c>
      <c r="BE6" s="19"/>
      <c r="BF6" s="19">
        <f t="shared" si="11"/>
        <v>1.1140486157009621</v>
      </c>
      <c r="BG6" s="19">
        <f t="shared" si="12"/>
        <v>1.7463464786663729</v>
      </c>
      <c r="BH6" s="19">
        <f t="shared" si="13"/>
        <v>1.0064301552106429</v>
      </c>
      <c r="BI6" s="19">
        <f t="shared" si="14"/>
        <v>0.33333333333333331</v>
      </c>
      <c r="BJ6" s="19"/>
      <c r="BK6" s="5">
        <v>0</v>
      </c>
      <c r="BL6" s="5"/>
      <c r="BM6" s="5"/>
      <c r="BN6" s="5"/>
      <c r="BO6" s="5"/>
      <c r="BP6" s="3">
        <v>1</v>
      </c>
      <c r="BQ6" s="3">
        <v>0</v>
      </c>
      <c r="BR6" s="3">
        <v>15</v>
      </c>
      <c r="BS6" s="3"/>
      <c r="BT6" s="3"/>
      <c r="BU6" s="3"/>
      <c r="BV6" s="3"/>
      <c r="BW6" s="10"/>
      <c r="BX6" s="3"/>
      <c r="BY6" s="3"/>
      <c r="BZ6" s="3">
        <v>141</v>
      </c>
      <c r="CA6" s="3">
        <v>29</v>
      </c>
      <c r="CB6" s="4">
        <v>1.3</v>
      </c>
      <c r="CC6" s="28">
        <v>50</v>
      </c>
      <c r="CD6" s="8"/>
      <c r="CE6" s="8"/>
      <c r="CF6" s="3">
        <v>7169</v>
      </c>
      <c r="CG6" s="3">
        <v>1</v>
      </c>
      <c r="CH6" s="3">
        <v>3</v>
      </c>
      <c r="CI6" s="12">
        <v>1015.267175572519</v>
      </c>
      <c r="CJ6" s="19">
        <f t="shared" si="15"/>
        <v>6.9229070840027394</v>
      </c>
      <c r="CK6" s="5">
        <v>1100.9825710385651</v>
      </c>
      <c r="CL6" s="19">
        <f t="shared" si="16"/>
        <v>7.0039583064780047</v>
      </c>
      <c r="CM6" s="10"/>
      <c r="CN6" s="41">
        <v>40252</v>
      </c>
      <c r="CO6" s="41"/>
      <c r="CP6" s="41"/>
      <c r="CQ6" s="41"/>
      <c r="CS6" s="36">
        <v>44272</v>
      </c>
      <c r="CT6" s="36">
        <v>44260</v>
      </c>
      <c r="CU6" s="1">
        <f t="shared" si="17"/>
        <v>4008</v>
      </c>
      <c r="CV6" s="3">
        <v>0</v>
      </c>
      <c r="CW6" s="3"/>
      <c r="CX6" s="3"/>
      <c r="CY6" s="3">
        <v>0</v>
      </c>
      <c r="CZ6" s="3">
        <v>4008</v>
      </c>
      <c r="DA6" s="3">
        <v>0</v>
      </c>
      <c r="DB6" s="3"/>
      <c r="DC6" s="10"/>
      <c r="DD6" s="10"/>
      <c r="DE6" s="10"/>
      <c r="DF6" s="10"/>
      <c r="DG6" s="10"/>
      <c r="DH6" s="10"/>
      <c r="DI6" s="10"/>
      <c r="DJ6" s="10"/>
      <c r="DK6" s="10"/>
    </row>
    <row r="7" spans="1:115" x14ac:dyDescent="0.25">
      <c r="A7" s="25">
        <v>1072</v>
      </c>
      <c r="B7" s="1">
        <v>53</v>
      </c>
      <c r="C7" s="1">
        <v>0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2</v>
      </c>
      <c r="J7" s="1">
        <v>2</v>
      </c>
      <c r="K7" s="1">
        <v>1</v>
      </c>
      <c r="L7" s="1">
        <v>0</v>
      </c>
      <c r="M7" s="1">
        <v>1</v>
      </c>
      <c r="N7" s="1">
        <v>1</v>
      </c>
      <c r="O7" s="1">
        <v>0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26.89</v>
      </c>
      <c r="AH7" s="1">
        <v>2.42</v>
      </c>
      <c r="AI7" s="1">
        <v>117</v>
      </c>
      <c r="AJ7" s="1">
        <v>72</v>
      </c>
      <c r="AK7" s="5">
        <f t="shared" si="0"/>
        <v>87</v>
      </c>
      <c r="AL7" s="1">
        <v>81</v>
      </c>
      <c r="AM7" s="1">
        <v>1</v>
      </c>
      <c r="AN7" s="1">
        <v>5</v>
      </c>
      <c r="AO7" s="1">
        <v>31</v>
      </c>
      <c r="AP7" s="1">
        <v>14</v>
      </c>
      <c r="AQ7" s="1">
        <v>23</v>
      </c>
      <c r="AR7" s="1">
        <f t="shared" si="1"/>
        <v>17</v>
      </c>
      <c r="AS7" s="7">
        <f t="shared" si="2"/>
        <v>3.4</v>
      </c>
      <c r="AT7" s="1">
        <v>17</v>
      </c>
      <c r="AU7" s="19">
        <v>6.78</v>
      </c>
      <c r="AV7" s="1">
        <v>2.8</v>
      </c>
      <c r="AW7" s="19">
        <f t="shared" si="3"/>
        <v>0.54013303769401333</v>
      </c>
      <c r="AX7" s="7">
        <f t="shared" si="4"/>
        <v>0.88495575221238931</v>
      </c>
      <c r="AY7" s="7">
        <f t="shared" si="5"/>
        <v>171.42857142857144</v>
      </c>
      <c r="AZ7" s="7">
        <f t="shared" si="6"/>
        <v>2342.8571428571431</v>
      </c>
      <c r="BA7" s="7">
        <f t="shared" si="7"/>
        <v>83.703703703703709</v>
      </c>
      <c r="BB7" s="7">
        <f t="shared" si="8"/>
        <v>34.567901234567898</v>
      </c>
      <c r="BC7" s="7">
        <f t="shared" si="9"/>
        <v>32.90864197530864</v>
      </c>
      <c r="BD7" s="7">
        <f t="shared" si="10"/>
        <v>8.4622222222222216</v>
      </c>
      <c r="BE7" s="19">
        <v>1.4814159292035398</v>
      </c>
      <c r="BF7" s="19">
        <f t="shared" si="11"/>
        <v>0.27477876106194687</v>
      </c>
      <c r="BG7" s="19">
        <f t="shared" si="12"/>
        <v>0.37035398230088495</v>
      </c>
      <c r="BH7" s="19">
        <f t="shared" si="13"/>
        <v>4.9237472766884531</v>
      </c>
      <c r="BI7" s="19">
        <f t="shared" si="14"/>
        <v>0.29411764705882354</v>
      </c>
      <c r="BJ7" s="19"/>
      <c r="BK7" s="20">
        <v>1</v>
      </c>
      <c r="BL7" s="1">
        <v>7</v>
      </c>
      <c r="BN7" s="1">
        <v>0</v>
      </c>
      <c r="BO7" s="1">
        <v>0</v>
      </c>
      <c r="BP7" s="1">
        <v>1</v>
      </c>
      <c r="BQ7" s="1">
        <v>0</v>
      </c>
      <c r="BR7" s="1">
        <v>16</v>
      </c>
      <c r="BS7" s="1">
        <v>7.1</v>
      </c>
      <c r="BT7" s="1">
        <v>6.6</v>
      </c>
      <c r="BU7" s="1">
        <v>0.25</v>
      </c>
      <c r="BW7" s="1">
        <v>56</v>
      </c>
      <c r="BX7" s="1">
        <v>1</v>
      </c>
      <c r="BY7" s="1">
        <v>1</v>
      </c>
      <c r="BZ7" s="25">
        <v>137</v>
      </c>
      <c r="CA7" s="25">
        <v>15</v>
      </c>
      <c r="CB7" s="44">
        <v>1.07</v>
      </c>
      <c r="CC7" s="27">
        <v>79</v>
      </c>
      <c r="CD7" s="1">
        <v>413</v>
      </c>
      <c r="CE7" s="1">
        <v>1</v>
      </c>
      <c r="CH7" s="1">
        <v>2</v>
      </c>
      <c r="CI7" s="20">
        <v>707.43604130000006</v>
      </c>
      <c r="CJ7" s="19">
        <f t="shared" si="15"/>
        <v>6.561647224441578</v>
      </c>
      <c r="CK7" s="20">
        <v>1465.024105</v>
      </c>
      <c r="CL7" s="19">
        <f t="shared" si="16"/>
        <v>7.2896269752407177</v>
      </c>
      <c r="CM7" s="22"/>
      <c r="CN7" s="41">
        <v>40371</v>
      </c>
      <c r="CO7" s="41"/>
      <c r="CP7" s="41"/>
      <c r="CQ7" s="41"/>
      <c r="CS7" s="36">
        <v>44272</v>
      </c>
      <c r="CT7" s="36">
        <v>42467</v>
      </c>
      <c r="CU7" s="1">
        <f t="shared" si="17"/>
        <v>2096</v>
      </c>
      <c r="CV7" s="3">
        <v>1</v>
      </c>
      <c r="CW7" s="36">
        <v>42467</v>
      </c>
      <c r="CX7" s="20">
        <f>(CW7-CN7)</f>
        <v>2096</v>
      </c>
      <c r="CY7" s="20">
        <v>1</v>
      </c>
      <c r="CZ7" s="20">
        <v>2096</v>
      </c>
      <c r="DA7" s="3">
        <v>0</v>
      </c>
      <c r="DB7"/>
    </row>
    <row r="8" spans="1:115" x14ac:dyDescent="0.25">
      <c r="A8" s="25">
        <v>1036</v>
      </c>
      <c r="B8" s="1">
        <v>64</v>
      </c>
      <c r="C8" s="1">
        <v>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1</v>
      </c>
      <c r="J8" s="1">
        <v>3</v>
      </c>
      <c r="K8" s="1">
        <v>1</v>
      </c>
      <c r="L8" s="1">
        <v>0</v>
      </c>
      <c r="M8" s="1">
        <v>1</v>
      </c>
      <c r="N8" s="1">
        <v>1</v>
      </c>
      <c r="O8" s="1">
        <v>1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2</v>
      </c>
      <c r="Z8" s="1">
        <v>1</v>
      </c>
      <c r="AA8" s="1">
        <v>1</v>
      </c>
      <c r="AB8" s="1">
        <v>1</v>
      </c>
      <c r="AC8" s="1">
        <v>0</v>
      </c>
      <c r="AD8" s="1">
        <v>1</v>
      </c>
      <c r="AE8" s="1">
        <v>0</v>
      </c>
      <c r="AF8" s="1">
        <v>0</v>
      </c>
      <c r="AG8" s="1">
        <v>23.8</v>
      </c>
      <c r="AH8" s="1">
        <v>1.88</v>
      </c>
      <c r="AI8" s="1">
        <v>120</v>
      </c>
      <c r="AJ8" s="1">
        <v>42</v>
      </c>
      <c r="AK8" s="5">
        <f t="shared" si="0"/>
        <v>68</v>
      </c>
      <c r="AL8" s="1">
        <v>66</v>
      </c>
      <c r="AM8" s="1">
        <v>1</v>
      </c>
      <c r="AN8" s="1">
        <v>12</v>
      </c>
      <c r="AO8" s="1">
        <v>57</v>
      </c>
      <c r="AP8" s="1">
        <v>28</v>
      </c>
      <c r="AQ8" s="1">
        <v>33</v>
      </c>
      <c r="AR8" s="1">
        <f t="shared" si="1"/>
        <v>29</v>
      </c>
      <c r="AS8" s="7">
        <f t="shared" si="2"/>
        <v>2.4166666666666665</v>
      </c>
      <c r="AT8" s="1">
        <v>23</v>
      </c>
      <c r="AU8" s="19">
        <v>3.59</v>
      </c>
      <c r="AV8" s="1">
        <v>1.91</v>
      </c>
      <c r="AW8" s="19">
        <f t="shared" si="3"/>
        <v>0.28798226164079821</v>
      </c>
      <c r="AX8" s="7">
        <f t="shared" si="4"/>
        <v>2.785515320334262</v>
      </c>
      <c r="AY8" s="7">
        <f t="shared" si="5"/>
        <v>418.84816753926702</v>
      </c>
      <c r="AZ8" s="7">
        <f t="shared" si="6"/>
        <v>2345.5497382198955</v>
      </c>
      <c r="BA8" s="7">
        <f t="shared" si="7"/>
        <v>54.393939393939391</v>
      </c>
      <c r="BB8" s="7">
        <f t="shared" si="8"/>
        <v>28.939393939393938</v>
      </c>
      <c r="BC8" s="7">
        <f t="shared" si="9"/>
        <v>17.710909090909091</v>
      </c>
      <c r="BD8" s="7">
        <f t="shared" si="10"/>
        <v>8.2650909090909082</v>
      </c>
      <c r="BE8" s="19">
        <v>2.5186629526462396</v>
      </c>
      <c r="BF8" s="19">
        <f t="shared" si="11"/>
        <v>0.60668523676880226</v>
      </c>
      <c r="BG8" s="19">
        <f t="shared" si="12"/>
        <v>1.0479108635097494</v>
      </c>
      <c r="BH8" s="19">
        <f t="shared" si="13"/>
        <v>1.8756530825496343</v>
      </c>
      <c r="BI8" s="19">
        <f t="shared" si="14"/>
        <v>0.52173913043478259</v>
      </c>
      <c r="BJ8" s="19"/>
      <c r="BK8" s="20">
        <v>1</v>
      </c>
      <c r="BL8" s="1">
        <v>34</v>
      </c>
      <c r="BN8" s="1">
        <v>3</v>
      </c>
      <c r="BO8" s="1"/>
      <c r="BP8" s="1">
        <v>1</v>
      </c>
      <c r="BQ8" s="1">
        <v>0</v>
      </c>
      <c r="BR8" s="1">
        <v>17</v>
      </c>
      <c r="BS8" s="1">
        <v>6.2</v>
      </c>
      <c r="BT8" s="1">
        <v>5.8</v>
      </c>
      <c r="BU8" s="1">
        <v>0.36</v>
      </c>
      <c r="BV8" s="1">
        <v>5.0999999999999996</v>
      </c>
      <c r="BW8" s="1">
        <v>54.8</v>
      </c>
      <c r="BX8" s="1">
        <v>1</v>
      </c>
      <c r="BZ8" s="25">
        <v>141</v>
      </c>
      <c r="CA8" s="25">
        <v>15</v>
      </c>
      <c r="CB8" s="44">
        <v>1.18</v>
      </c>
      <c r="CC8" s="27">
        <v>65</v>
      </c>
      <c r="CD8" s="1">
        <v>3018</v>
      </c>
      <c r="CE8" s="1">
        <v>1</v>
      </c>
      <c r="CH8" s="1">
        <v>3</v>
      </c>
      <c r="CI8" s="20">
        <v>1350.73224</v>
      </c>
      <c r="CJ8" s="19">
        <f t="shared" si="15"/>
        <v>7.2084021243867644</v>
      </c>
      <c r="CK8" s="20">
        <v>945.8621905</v>
      </c>
      <c r="CL8" s="19">
        <f t="shared" si="16"/>
        <v>6.8520968824358706</v>
      </c>
      <c r="CM8" s="22"/>
      <c r="CN8" s="36">
        <v>40301</v>
      </c>
      <c r="CO8" s="36"/>
      <c r="CP8" s="36"/>
      <c r="CQ8" s="36"/>
      <c r="CS8" s="36">
        <v>44272</v>
      </c>
      <c r="CT8" s="36">
        <v>41094</v>
      </c>
      <c r="CU8" s="1">
        <f t="shared" si="17"/>
        <v>793</v>
      </c>
      <c r="CV8" s="3">
        <v>1</v>
      </c>
      <c r="CW8" s="40">
        <v>41094</v>
      </c>
      <c r="CX8" s="20">
        <f>(CW8-CN8)</f>
        <v>793</v>
      </c>
      <c r="CY8" s="20">
        <v>1</v>
      </c>
      <c r="CZ8" s="20">
        <v>793</v>
      </c>
      <c r="DA8" s="3">
        <v>0</v>
      </c>
      <c r="DB8"/>
    </row>
    <row r="9" spans="1:115" x14ac:dyDescent="0.25">
      <c r="A9" s="2">
        <v>2032</v>
      </c>
      <c r="B9" s="3">
        <v>52</v>
      </c>
      <c r="C9" s="3">
        <v>1</v>
      </c>
      <c r="D9" s="3">
        <v>0</v>
      </c>
      <c r="E9" s="3">
        <v>1</v>
      </c>
      <c r="F9" s="3">
        <v>1</v>
      </c>
      <c r="G9" s="3">
        <v>1</v>
      </c>
      <c r="H9" s="1">
        <v>0</v>
      </c>
      <c r="I9" s="3">
        <v>0</v>
      </c>
      <c r="J9" s="3">
        <v>3</v>
      </c>
      <c r="K9" s="3">
        <v>1</v>
      </c>
      <c r="L9" s="3">
        <v>1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1</v>
      </c>
      <c r="Y9" s="3">
        <v>2</v>
      </c>
      <c r="Z9" s="3">
        <v>1</v>
      </c>
      <c r="AA9" s="3">
        <v>1</v>
      </c>
      <c r="AB9" s="3">
        <v>0</v>
      </c>
      <c r="AC9" s="3">
        <v>0</v>
      </c>
      <c r="AD9" s="3">
        <v>0</v>
      </c>
      <c r="AE9" s="3">
        <v>0</v>
      </c>
      <c r="AF9" s="3">
        <v>2</v>
      </c>
      <c r="AG9" s="9">
        <v>24.5</v>
      </c>
      <c r="AH9" s="11">
        <v>1.9</v>
      </c>
      <c r="AI9" s="3">
        <v>110</v>
      </c>
      <c r="AJ9" s="3">
        <v>83</v>
      </c>
      <c r="AK9" s="5">
        <f t="shared" si="0"/>
        <v>92</v>
      </c>
      <c r="AL9" s="3">
        <v>84</v>
      </c>
      <c r="AM9" s="3">
        <v>1</v>
      </c>
      <c r="AN9" s="9">
        <v>8</v>
      </c>
      <c r="AO9" s="3">
        <v>41</v>
      </c>
      <c r="AP9" s="3">
        <v>23</v>
      </c>
      <c r="AQ9" s="9">
        <v>28</v>
      </c>
      <c r="AR9" s="1">
        <f t="shared" si="1"/>
        <v>18</v>
      </c>
      <c r="AS9" s="7">
        <f t="shared" si="2"/>
        <v>2.25</v>
      </c>
      <c r="AT9" s="9">
        <v>23</v>
      </c>
      <c r="AU9" s="4">
        <v>3.8569999999999993</v>
      </c>
      <c r="AV9" s="3">
        <v>2.0299999999999998</v>
      </c>
      <c r="AW9" s="19">
        <f t="shared" si="3"/>
        <v>0.41410199556541016</v>
      </c>
      <c r="AX9" s="7">
        <f t="shared" si="4"/>
        <v>1.2963443090484834</v>
      </c>
      <c r="AY9" s="7">
        <f t="shared" si="5"/>
        <v>197.04433497536948</v>
      </c>
      <c r="AZ9" s="7">
        <f t="shared" si="6"/>
        <v>3310.3448275862074</v>
      </c>
      <c r="BA9" s="7">
        <f t="shared" si="7"/>
        <v>45.916666666666664</v>
      </c>
      <c r="BB9" s="7">
        <f t="shared" si="8"/>
        <v>24.166666666666664</v>
      </c>
      <c r="BC9" s="7">
        <f t="shared" si="9"/>
        <v>22.677999999999997</v>
      </c>
      <c r="BD9" s="7">
        <f t="shared" si="10"/>
        <v>6.5733333333333324</v>
      </c>
      <c r="BE9" s="19"/>
      <c r="BF9" s="19">
        <f t="shared" si="11"/>
        <v>0.60980036297640661</v>
      </c>
      <c r="BG9" s="19">
        <f t="shared" si="12"/>
        <v>0.89292196007259528</v>
      </c>
      <c r="BH9" s="19">
        <f t="shared" si="13"/>
        <v>2.5509259259259256</v>
      </c>
      <c r="BI9" s="19">
        <f t="shared" si="14"/>
        <v>0.34782608695652173</v>
      </c>
      <c r="BJ9" s="19"/>
      <c r="BK9" s="5">
        <v>0</v>
      </c>
      <c r="BL9" s="5"/>
      <c r="BM9" s="5"/>
      <c r="BN9" s="5"/>
      <c r="BO9" s="5"/>
      <c r="BP9" s="9">
        <v>1</v>
      </c>
      <c r="BQ9" s="9">
        <v>0</v>
      </c>
      <c r="BR9" s="3">
        <v>17.5</v>
      </c>
      <c r="BS9" s="3"/>
      <c r="BT9" s="3"/>
      <c r="BU9" s="3"/>
      <c r="BV9" s="3"/>
      <c r="BW9" s="10"/>
      <c r="BX9" s="3">
        <v>1</v>
      </c>
      <c r="BY9" s="3"/>
      <c r="BZ9" s="5">
        <v>139</v>
      </c>
      <c r="CA9" s="5">
        <v>13</v>
      </c>
      <c r="CB9" s="4">
        <v>1</v>
      </c>
      <c r="CC9" s="28">
        <v>90</v>
      </c>
      <c r="CD9" s="8"/>
      <c r="CE9" s="8"/>
      <c r="CF9" s="3">
        <v>770</v>
      </c>
      <c r="CG9" s="3">
        <v>1</v>
      </c>
      <c r="CH9" s="3">
        <v>2</v>
      </c>
      <c r="CI9" s="12">
        <v>545.69892473118284</v>
      </c>
      <c r="CJ9" s="19">
        <f t="shared" si="15"/>
        <v>6.3020674037507778</v>
      </c>
      <c r="CK9" s="5">
        <v>852.07614837044071</v>
      </c>
      <c r="CL9" s="19">
        <f t="shared" si="16"/>
        <v>6.7476758988571612</v>
      </c>
      <c r="CM9" s="10"/>
      <c r="CN9" s="41">
        <v>40214</v>
      </c>
      <c r="CO9" s="41"/>
      <c r="CP9" s="41"/>
      <c r="CQ9" s="41"/>
      <c r="CS9" s="36">
        <v>44272</v>
      </c>
      <c r="CT9" s="36">
        <v>40769</v>
      </c>
      <c r="CU9" s="1">
        <f t="shared" si="17"/>
        <v>555</v>
      </c>
      <c r="CV9" s="3">
        <v>1</v>
      </c>
      <c r="CW9" s="36">
        <v>40769</v>
      </c>
      <c r="CX9" s="20">
        <f>(CW9-CN9)</f>
        <v>555</v>
      </c>
      <c r="CY9" s="20">
        <v>1</v>
      </c>
      <c r="CZ9" s="20">
        <v>555</v>
      </c>
      <c r="DA9" s="3">
        <v>0</v>
      </c>
      <c r="DB9" s="3"/>
      <c r="DC9" s="10"/>
      <c r="DD9" s="10"/>
      <c r="DE9" s="10"/>
      <c r="DF9" s="10"/>
      <c r="DG9" s="10"/>
      <c r="DH9" s="10"/>
      <c r="DI9" s="10"/>
      <c r="DJ9" s="10"/>
      <c r="DK9" s="10"/>
    </row>
    <row r="10" spans="1:115" x14ac:dyDescent="0.25">
      <c r="A10" s="2">
        <v>2053</v>
      </c>
      <c r="B10" s="3">
        <v>62</v>
      </c>
      <c r="C10" s="3">
        <v>0</v>
      </c>
      <c r="D10" s="3">
        <v>0</v>
      </c>
      <c r="E10" s="3">
        <v>1</v>
      </c>
      <c r="F10" s="3">
        <v>1</v>
      </c>
      <c r="G10" s="3">
        <v>0</v>
      </c>
      <c r="H10" s="1">
        <v>1</v>
      </c>
      <c r="I10" s="3">
        <v>0</v>
      </c>
      <c r="J10" s="3">
        <v>4</v>
      </c>
      <c r="K10" s="3">
        <v>1</v>
      </c>
      <c r="L10" s="3">
        <v>0</v>
      </c>
      <c r="M10" s="3"/>
      <c r="N10" s="3">
        <v>1</v>
      </c>
      <c r="O10" s="3">
        <v>0</v>
      </c>
      <c r="P10" s="3">
        <v>1</v>
      </c>
      <c r="Q10" s="3">
        <v>1</v>
      </c>
      <c r="R10" s="3">
        <v>1</v>
      </c>
      <c r="S10" s="3">
        <v>1</v>
      </c>
      <c r="T10" s="3">
        <v>0</v>
      </c>
      <c r="U10" s="3">
        <v>0</v>
      </c>
      <c r="V10" s="3">
        <v>0</v>
      </c>
      <c r="W10" s="3">
        <v>0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0</v>
      </c>
      <c r="AD10" s="3">
        <v>1</v>
      </c>
      <c r="AE10" s="3">
        <v>0</v>
      </c>
      <c r="AF10" s="3">
        <v>0</v>
      </c>
      <c r="AG10" s="3">
        <v>32.299999999999997</v>
      </c>
      <c r="AH10" s="4">
        <v>2.13</v>
      </c>
      <c r="AI10" s="3">
        <v>93</v>
      </c>
      <c r="AJ10" s="3">
        <v>62</v>
      </c>
      <c r="AK10" s="5">
        <f t="shared" si="0"/>
        <v>72.333333333333329</v>
      </c>
      <c r="AL10" s="3">
        <v>85</v>
      </c>
      <c r="AM10" s="3">
        <v>3</v>
      </c>
      <c r="AN10" s="3">
        <v>8</v>
      </c>
      <c r="AO10" s="3">
        <v>32</v>
      </c>
      <c r="AP10" s="3">
        <v>17</v>
      </c>
      <c r="AQ10" s="3">
        <v>21</v>
      </c>
      <c r="AR10" s="1">
        <f t="shared" si="1"/>
        <v>15</v>
      </c>
      <c r="AS10" s="7">
        <f t="shared" si="2"/>
        <v>1.875</v>
      </c>
      <c r="AT10" s="3">
        <v>12</v>
      </c>
      <c r="AU10" s="4">
        <v>3.5996999999999999</v>
      </c>
      <c r="AV10" s="3">
        <v>1.69</v>
      </c>
      <c r="AW10" s="19">
        <f t="shared" si="3"/>
        <v>0.27104951958610496</v>
      </c>
      <c r="AX10" s="7">
        <f t="shared" si="4"/>
        <v>2.5002083506958912</v>
      </c>
      <c r="AY10" s="7">
        <f t="shared" si="5"/>
        <v>426.03550295857991</v>
      </c>
      <c r="AZ10" s="7">
        <f t="shared" si="6"/>
        <v>3045.3648915187373</v>
      </c>
      <c r="BA10" s="7">
        <f t="shared" si="7"/>
        <v>42.349411764705877</v>
      </c>
      <c r="BB10" s="7">
        <f t="shared" si="8"/>
        <v>19.882352941176471</v>
      </c>
      <c r="BC10" s="7">
        <f t="shared" si="9"/>
        <v>16.314133333333331</v>
      </c>
      <c r="BD10" s="7">
        <f t="shared" si="10"/>
        <v>3.5152000000000001</v>
      </c>
      <c r="BE10" s="19"/>
      <c r="BF10" s="19">
        <f t="shared" si="11"/>
        <v>0.49587465622135185</v>
      </c>
      <c r="BG10" s="19">
        <f t="shared" si="12"/>
        <v>0.75561852376586947</v>
      </c>
      <c r="BH10" s="19">
        <f t="shared" si="13"/>
        <v>2.8232941176470585</v>
      </c>
      <c r="BI10" s="19">
        <f t="shared" si="14"/>
        <v>0.66666666666666663</v>
      </c>
      <c r="BJ10" s="19"/>
      <c r="BK10" s="5">
        <v>0</v>
      </c>
      <c r="BL10" s="5"/>
      <c r="BM10" s="5"/>
      <c r="BN10" s="5"/>
      <c r="BO10" s="5"/>
      <c r="BP10" s="3">
        <v>1</v>
      </c>
      <c r="BQ10" s="3">
        <v>0</v>
      </c>
      <c r="BR10" s="15">
        <v>17.5</v>
      </c>
      <c r="BS10" s="3">
        <v>6.8</v>
      </c>
      <c r="BT10" s="3">
        <v>6.4</v>
      </c>
      <c r="BU10" s="3">
        <v>1</v>
      </c>
      <c r="BV10" s="3"/>
      <c r="BW10" s="10"/>
      <c r="BX10" s="3">
        <v>1</v>
      </c>
      <c r="BY10" s="3">
        <v>0</v>
      </c>
      <c r="BZ10" s="3">
        <v>135</v>
      </c>
      <c r="CA10" s="3">
        <v>19</v>
      </c>
      <c r="CB10" s="4">
        <v>1.1000000000000001</v>
      </c>
      <c r="CC10" s="28">
        <v>88</v>
      </c>
      <c r="CD10" s="8"/>
      <c r="CE10" s="8"/>
      <c r="CF10" s="3">
        <v>5804</v>
      </c>
      <c r="CG10" s="3">
        <v>1</v>
      </c>
      <c r="CH10" s="3">
        <v>3</v>
      </c>
      <c r="CI10" s="12">
        <v>1333.3333333333335</v>
      </c>
      <c r="CJ10" s="19">
        <f t="shared" si="15"/>
        <v>7.1954373514339185</v>
      </c>
      <c r="CK10" s="5">
        <v>2469.0765157083802</v>
      </c>
      <c r="CL10" s="19">
        <f t="shared" si="16"/>
        <v>7.811599479431357</v>
      </c>
      <c r="CM10" s="10"/>
      <c r="CN10" s="36">
        <v>40521</v>
      </c>
      <c r="CO10" s="36"/>
      <c r="CP10" s="36"/>
      <c r="CQ10" s="36"/>
      <c r="CR10" s="22"/>
      <c r="CS10" s="36">
        <v>44274</v>
      </c>
      <c r="CT10" s="36">
        <v>43879</v>
      </c>
      <c r="CU10" s="3">
        <f t="shared" si="17"/>
        <v>3358</v>
      </c>
      <c r="CV10" s="3">
        <v>0</v>
      </c>
      <c r="CW10" s="3"/>
      <c r="CX10" s="3"/>
      <c r="CY10" s="3">
        <v>0</v>
      </c>
      <c r="CZ10" s="3">
        <v>3358</v>
      </c>
      <c r="DA10" s="3">
        <v>0</v>
      </c>
      <c r="DB10" s="9" t="s">
        <v>141</v>
      </c>
      <c r="DC10" s="10"/>
      <c r="DD10" s="10"/>
      <c r="DE10" s="10"/>
      <c r="DF10" s="10"/>
      <c r="DG10" s="10"/>
      <c r="DH10" s="10"/>
      <c r="DI10" s="10"/>
      <c r="DJ10" s="10"/>
      <c r="DK10" s="10"/>
    </row>
    <row r="11" spans="1:115" x14ac:dyDescent="0.25">
      <c r="A11" s="2"/>
      <c r="B11" s="3"/>
      <c r="C11" s="3"/>
      <c r="D11" s="3"/>
      <c r="E11" s="3"/>
      <c r="F11" s="3"/>
      <c r="G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4"/>
      <c r="AI11" s="3"/>
      <c r="AJ11" s="3"/>
      <c r="AK11" s="5"/>
      <c r="AL11" s="3"/>
      <c r="AM11" s="3"/>
      <c r="AN11" s="3"/>
      <c r="AO11" s="3"/>
      <c r="AP11" s="3"/>
      <c r="AQ11" s="3"/>
      <c r="AS11" s="7"/>
      <c r="AT11" s="3"/>
      <c r="AU11" s="4"/>
      <c r="AV11" s="3"/>
      <c r="AW11" s="19"/>
      <c r="AX11" s="7"/>
      <c r="AY11" s="7"/>
      <c r="AZ11" s="7"/>
      <c r="BA11" s="7"/>
      <c r="BB11" s="7"/>
      <c r="BC11" s="7"/>
      <c r="BD11" s="7"/>
      <c r="BE11" s="19"/>
      <c r="BF11" s="19"/>
      <c r="BG11" s="19"/>
      <c r="BH11" s="19"/>
      <c r="BI11" s="19"/>
      <c r="BJ11" s="19"/>
      <c r="BK11" s="5"/>
      <c r="BL11" s="5"/>
      <c r="BM11" s="5"/>
      <c r="BN11" s="5"/>
      <c r="BO11" s="5"/>
      <c r="BP11" s="3"/>
      <c r="BQ11" s="3"/>
      <c r="BR11" s="15"/>
      <c r="BS11" s="3"/>
      <c r="BT11" s="3"/>
      <c r="BU11" s="3"/>
      <c r="BV11" s="3"/>
      <c r="BW11" s="10"/>
      <c r="BX11" s="3"/>
      <c r="BY11" s="3"/>
      <c r="BZ11" s="3"/>
      <c r="CA11" s="3"/>
      <c r="CB11" s="4"/>
      <c r="CC11" s="28"/>
      <c r="CD11" s="8"/>
      <c r="CE11" s="8"/>
      <c r="CF11" s="3"/>
      <c r="CG11" s="3"/>
      <c r="CH11" s="3"/>
      <c r="CI11" s="12"/>
      <c r="CK11" s="5"/>
      <c r="CM11" s="10"/>
      <c r="CN11" s="36"/>
      <c r="CO11" s="36"/>
      <c r="CP11" s="36"/>
      <c r="CQ11" s="36"/>
      <c r="CR11" s="22"/>
      <c r="CS11" s="36"/>
      <c r="CT11" s="36"/>
      <c r="CU11" s="3"/>
      <c r="CV11" s="3"/>
      <c r="CW11" s="3"/>
      <c r="CX11" s="3"/>
      <c r="CY11" s="3"/>
      <c r="CZ11" s="3"/>
      <c r="DA11" s="3"/>
      <c r="DB11" s="9"/>
      <c r="DC11" s="10"/>
      <c r="DD11" s="10"/>
      <c r="DE11" s="10"/>
      <c r="DF11" s="10"/>
      <c r="DG11" s="10"/>
      <c r="DH11" s="10"/>
      <c r="DI11" s="10"/>
      <c r="DJ11" s="10"/>
      <c r="DK11" s="10"/>
    </row>
    <row r="12" spans="1:115" x14ac:dyDescent="0.25">
      <c r="A12" s="2"/>
      <c r="B12" s="3"/>
      <c r="C12" s="3"/>
      <c r="D12" s="3"/>
      <c r="E12" s="3"/>
      <c r="F12" s="3"/>
      <c r="G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4"/>
      <c r="AI12" s="3"/>
      <c r="AJ12" s="3"/>
      <c r="AK12" s="5"/>
      <c r="AL12" s="3"/>
      <c r="AM12" s="3"/>
      <c r="AN12" s="3"/>
      <c r="AO12" s="3"/>
      <c r="AP12" s="3"/>
      <c r="AQ12" s="3"/>
      <c r="AS12" s="7"/>
      <c r="AT12" s="3"/>
      <c r="AU12" s="4"/>
      <c r="AV12" s="3"/>
      <c r="AW12" s="19"/>
      <c r="AX12" s="7"/>
      <c r="AY12" s="7"/>
      <c r="AZ12" s="7"/>
      <c r="BA12" s="7"/>
      <c r="BB12" s="7"/>
      <c r="BC12" s="7"/>
      <c r="BD12" s="7"/>
      <c r="BE12" s="19"/>
      <c r="BF12" s="19"/>
      <c r="BG12" s="19"/>
      <c r="BH12" s="19"/>
      <c r="BI12" s="19"/>
      <c r="BJ12" s="19"/>
      <c r="BK12" s="5"/>
      <c r="BL12" s="5"/>
      <c r="BM12" s="5"/>
      <c r="BN12" s="5"/>
      <c r="BO12" s="5"/>
      <c r="BP12" s="3"/>
      <c r="BQ12" s="3"/>
      <c r="BR12" s="15"/>
      <c r="BS12" s="3"/>
      <c r="BT12" s="3"/>
      <c r="BU12" s="3"/>
      <c r="BV12" s="3"/>
      <c r="BW12" s="10"/>
      <c r="BX12" s="3"/>
      <c r="BY12" s="3"/>
      <c r="BZ12" s="3"/>
      <c r="CA12" s="3"/>
      <c r="CB12" s="4"/>
      <c r="CC12" s="28"/>
      <c r="CD12" s="8"/>
      <c r="CE12" s="8"/>
      <c r="CF12" s="3"/>
      <c r="CG12" s="3"/>
      <c r="CH12" s="3"/>
      <c r="CI12" s="12"/>
      <c r="CK12" s="5"/>
      <c r="CM12" s="10"/>
      <c r="CN12" s="36"/>
      <c r="CO12" s="36"/>
      <c r="CP12" s="36"/>
      <c r="CQ12" s="36"/>
      <c r="CR12" s="22"/>
      <c r="CS12" s="36"/>
      <c r="CT12" s="36"/>
      <c r="CU12" s="3"/>
      <c r="CV12" s="3">
        <f>SUM(CV2:CV10)</f>
        <v>5</v>
      </c>
      <c r="CW12" s="3"/>
      <c r="CX12" s="3"/>
      <c r="CY12" s="3">
        <f>SUM(CY2:CY10)</f>
        <v>6</v>
      </c>
      <c r="CZ12" s="3"/>
      <c r="DA12" s="3"/>
      <c r="DB12" s="9"/>
      <c r="DC12" s="10"/>
      <c r="DD12" s="10"/>
      <c r="DE12" s="10"/>
      <c r="DF12" s="10"/>
      <c r="DG12" s="10"/>
      <c r="DH12" s="10"/>
      <c r="DI12" s="10"/>
      <c r="DJ12" s="10"/>
      <c r="DK12" s="10"/>
    </row>
    <row r="13" spans="1:115" x14ac:dyDescent="0.25">
      <c r="A13" s="2"/>
      <c r="B13" s="3"/>
      <c r="C13" s="3"/>
      <c r="D13" s="3"/>
      <c r="E13" s="3"/>
      <c r="F13" s="3"/>
      <c r="G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4"/>
      <c r="AI13" s="3"/>
      <c r="AJ13" s="3"/>
      <c r="AK13" s="5"/>
      <c r="AL13" s="3"/>
      <c r="AM13" s="3"/>
      <c r="AN13" s="3"/>
      <c r="AO13" s="3"/>
      <c r="AP13" s="3"/>
      <c r="AQ13" s="3"/>
      <c r="AS13" s="7"/>
      <c r="AT13" s="3"/>
      <c r="AU13" s="4"/>
      <c r="AV13" s="3"/>
      <c r="AW13" s="19"/>
      <c r="AX13" s="7"/>
      <c r="AY13" s="7"/>
      <c r="AZ13" s="7"/>
      <c r="BA13" s="7"/>
      <c r="BB13" s="7"/>
      <c r="BC13" s="7"/>
      <c r="BD13" s="7"/>
      <c r="BE13" s="19"/>
      <c r="BF13" s="19"/>
      <c r="BG13" s="19"/>
      <c r="BH13" s="19"/>
      <c r="BI13" s="19"/>
      <c r="BJ13" s="19"/>
      <c r="BK13" s="5"/>
      <c r="BL13" s="5"/>
      <c r="BM13" s="5"/>
      <c r="BN13" s="5"/>
      <c r="BO13" s="5"/>
      <c r="BP13" s="3"/>
      <c r="BQ13" s="3"/>
      <c r="BR13" s="15"/>
      <c r="BS13" s="3"/>
      <c r="BT13" s="3"/>
      <c r="BU13" s="3"/>
      <c r="BV13" s="3"/>
      <c r="BW13" s="10"/>
      <c r="BX13" s="3"/>
      <c r="BY13" s="3"/>
      <c r="BZ13" s="3"/>
      <c r="CA13" s="3"/>
      <c r="CB13" s="4"/>
      <c r="CC13" s="28"/>
      <c r="CD13" s="8"/>
      <c r="CE13" s="8"/>
      <c r="CF13" s="3"/>
      <c r="CG13" s="3"/>
      <c r="CH13" s="3"/>
      <c r="CI13" s="12"/>
      <c r="CK13" s="5"/>
      <c r="CM13" s="10"/>
      <c r="CN13" s="36"/>
      <c r="CO13" s="36"/>
      <c r="CP13" s="36"/>
      <c r="CQ13" s="36"/>
      <c r="CR13" s="22"/>
      <c r="CS13" s="36"/>
      <c r="CT13" s="36"/>
      <c r="CU13" s="3"/>
      <c r="CV13" s="3">
        <f>COUNT(CV2:CV10)</f>
        <v>9</v>
      </c>
      <c r="CW13" s="3"/>
      <c r="CX13" s="3"/>
      <c r="CY13" s="3">
        <f>COUNT(CY2:CY10)</f>
        <v>9</v>
      </c>
      <c r="CZ13" s="3"/>
      <c r="DA13" s="3"/>
      <c r="DB13" s="9"/>
      <c r="DC13" s="10"/>
      <c r="DD13" s="10"/>
      <c r="DE13" s="10"/>
      <c r="DF13" s="10"/>
      <c r="DG13" s="10"/>
      <c r="DH13" s="10"/>
      <c r="DI13" s="10"/>
      <c r="DJ13" s="10"/>
      <c r="DK13" s="10"/>
    </row>
    <row r="14" spans="1:115" x14ac:dyDescent="0.25">
      <c r="A14" s="2"/>
      <c r="B14" s="3"/>
      <c r="C14" s="3"/>
      <c r="D14" s="3"/>
      <c r="E14" s="3"/>
      <c r="F14" s="3"/>
      <c r="G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4"/>
      <c r="AI14" s="3"/>
      <c r="AJ14" s="3"/>
      <c r="AK14" s="5"/>
      <c r="AL14" s="3"/>
      <c r="AM14" s="3"/>
      <c r="AN14" s="3"/>
      <c r="AO14" s="3"/>
      <c r="AP14" s="3"/>
      <c r="AQ14" s="3"/>
      <c r="AS14" s="7"/>
      <c r="AT14" s="3"/>
      <c r="AU14" s="4"/>
      <c r="AV14" s="3"/>
      <c r="AW14" s="19"/>
      <c r="AX14" s="7"/>
      <c r="AY14" s="7"/>
      <c r="AZ14" s="7"/>
      <c r="BA14" s="7"/>
      <c r="BB14" s="7"/>
      <c r="BC14" s="7"/>
      <c r="BD14" s="7"/>
      <c r="BE14" s="19"/>
      <c r="BF14" s="19"/>
      <c r="BG14" s="19"/>
      <c r="BH14" s="19"/>
      <c r="BI14" s="19"/>
      <c r="BJ14" s="19"/>
      <c r="BK14" s="5"/>
      <c r="BL14" s="5"/>
      <c r="BM14" s="5"/>
      <c r="BN14" s="5"/>
      <c r="BO14" s="5"/>
      <c r="BP14" s="3"/>
      <c r="BQ14" s="3"/>
      <c r="BR14" s="15"/>
      <c r="BS14" s="3"/>
      <c r="BT14" s="3"/>
      <c r="BU14" s="3"/>
      <c r="BV14" s="3"/>
      <c r="BW14" s="10"/>
      <c r="BX14" s="3"/>
      <c r="BY14" s="3"/>
      <c r="BZ14" s="3"/>
      <c r="CA14" s="3"/>
      <c r="CB14" s="4"/>
      <c r="CC14" s="28"/>
      <c r="CD14" s="8"/>
      <c r="CE14" s="8"/>
      <c r="CF14" s="3"/>
      <c r="CG14" s="3"/>
      <c r="CH14" s="3"/>
      <c r="CI14" s="12"/>
      <c r="CK14" s="5"/>
      <c r="CM14" s="10"/>
      <c r="CN14" s="36"/>
      <c r="CO14" s="36"/>
      <c r="CP14" s="36"/>
      <c r="CQ14" s="36"/>
      <c r="CR14" s="22"/>
      <c r="CS14" s="36"/>
      <c r="CT14" s="36"/>
      <c r="CU14" s="3"/>
      <c r="CV14" s="3">
        <f>(CV12/CV13)</f>
        <v>0.55555555555555558</v>
      </c>
      <c r="CW14" s="3"/>
      <c r="CX14" s="3"/>
      <c r="CY14" s="3">
        <f>(CY12/CY13)</f>
        <v>0.66666666666666663</v>
      </c>
      <c r="CZ14" s="3"/>
      <c r="DA14" s="3"/>
      <c r="DB14" s="9"/>
      <c r="DC14" s="10"/>
      <c r="DD14" s="10"/>
      <c r="DE14" s="10"/>
      <c r="DF14" s="10"/>
      <c r="DG14" s="10"/>
      <c r="DH14" s="10"/>
      <c r="DI14" s="10"/>
      <c r="DJ14" s="10"/>
      <c r="DK14" s="10"/>
    </row>
    <row r="15" spans="1:115" x14ac:dyDescent="0.25">
      <c r="A15" s="2"/>
      <c r="B15" s="3"/>
      <c r="C15" s="3"/>
      <c r="D15" s="3"/>
      <c r="E15" s="3"/>
      <c r="F15" s="3"/>
      <c r="G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4"/>
      <c r="AI15" s="3"/>
      <c r="AJ15" s="3"/>
      <c r="AK15" s="5"/>
      <c r="AL15" s="3"/>
      <c r="AM15" s="3"/>
      <c r="AN15" s="3"/>
      <c r="AO15" s="3"/>
      <c r="AP15" s="3"/>
      <c r="AQ15" s="3"/>
      <c r="AS15" s="7"/>
      <c r="AT15" s="3"/>
      <c r="AU15" s="4"/>
      <c r="AV15" s="3"/>
      <c r="AW15" s="19"/>
      <c r="AX15" s="7"/>
      <c r="AY15" s="7"/>
      <c r="AZ15" s="7"/>
      <c r="BA15" s="7"/>
      <c r="BB15" s="7"/>
      <c r="BC15" s="7"/>
      <c r="BD15" s="7"/>
      <c r="BE15" s="19"/>
      <c r="BF15" s="19"/>
      <c r="BG15" s="19"/>
      <c r="BH15" s="19"/>
      <c r="BI15" s="19"/>
      <c r="BJ15" s="19"/>
      <c r="BK15" s="5"/>
      <c r="BL15" s="5"/>
      <c r="BM15" s="5"/>
      <c r="BN15" s="5"/>
      <c r="BO15" s="5"/>
      <c r="BP15" s="3"/>
      <c r="BQ15" s="3"/>
      <c r="BR15" s="15"/>
      <c r="BS15" s="3"/>
      <c r="BT15" s="3"/>
      <c r="BU15" s="3"/>
      <c r="BV15" s="3"/>
      <c r="BW15" s="10"/>
      <c r="BX15" s="3"/>
      <c r="BY15" s="3"/>
      <c r="BZ15" s="3"/>
      <c r="CA15" s="3"/>
      <c r="CB15" s="4"/>
      <c r="CC15" s="28"/>
      <c r="CD15" s="8"/>
      <c r="CE15" s="8"/>
      <c r="CF15" s="3"/>
      <c r="CG15" s="3"/>
      <c r="CH15" s="3"/>
      <c r="CI15" s="12"/>
      <c r="CK15" s="5"/>
      <c r="CM15" s="10"/>
      <c r="CN15" s="36"/>
      <c r="CO15" s="36"/>
      <c r="CP15" s="36"/>
      <c r="CQ15" s="36"/>
      <c r="CR15" s="22"/>
      <c r="CS15" s="36"/>
      <c r="CT15" s="36"/>
      <c r="CU15" s="3"/>
      <c r="CV15" s="3"/>
      <c r="CW15" s="3"/>
      <c r="CX15" s="3"/>
      <c r="CY15" s="3"/>
      <c r="CZ15" s="3"/>
      <c r="DA15" s="3"/>
      <c r="DB15" s="9"/>
      <c r="DC15" s="10"/>
      <c r="DD15" s="10"/>
      <c r="DE15" s="10"/>
      <c r="DF15" s="10"/>
      <c r="DG15" s="10"/>
      <c r="DH15" s="10"/>
      <c r="DI15" s="10"/>
      <c r="DJ15" s="10"/>
      <c r="DK15" s="10"/>
    </row>
    <row r="16" spans="1:115" x14ac:dyDescent="0.25">
      <c r="A16" s="2"/>
      <c r="B16" s="3"/>
      <c r="C16" s="3"/>
      <c r="D16" s="3"/>
      <c r="E16" s="3"/>
      <c r="F16" s="3"/>
      <c r="G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4"/>
      <c r="AI16" s="3"/>
      <c r="AJ16" s="3"/>
      <c r="AK16" s="5"/>
      <c r="AL16" s="3"/>
      <c r="AM16" s="3"/>
      <c r="AN16" s="3"/>
      <c r="AO16" s="3"/>
      <c r="AP16" s="3"/>
      <c r="AQ16" s="3"/>
      <c r="AS16" s="7"/>
      <c r="AT16" s="3"/>
      <c r="AU16" s="4"/>
      <c r="AV16" s="3"/>
      <c r="AW16" s="19"/>
      <c r="AX16" s="7"/>
      <c r="AY16" s="7"/>
      <c r="AZ16" s="7"/>
      <c r="BA16" s="7"/>
      <c r="BB16" s="7"/>
      <c r="BC16" s="7"/>
      <c r="BD16" s="7"/>
      <c r="BE16" s="19"/>
      <c r="BF16" s="19"/>
      <c r="BG16" s="19"/>
      <c r="BH16" s="19"/>
      <c r="BI16" s="19"/>
      <c r="BJ16" s="19"/>
      <c r="BK16" s="5"/>
      <c r="BL16" s="5"/>
      <c r="BM16" s="5"/>
      <c r="BN16" s="5"/>
      <c r="BO16" s="5"/>
      <c r="BP16" s="3"/>
      <c r="BQ16" s="3"/>
      <c r="BR16" s="15"/>
      <c r="BS16" s="3"/>
      <c r="BT16" s="3"/>
      <c r="BU16" s="3"/>
      <c r="BV16" s="3"/>
      <c r="BW16" s="10"/>
      <c r="BX16" s="3"/>
      <c r="BY16" s="3"/>
      <c r="BZ16" s="3"/>
      <c r="CA16" s="3"/>
      <c r="CB16" s="4"/>
      <c r="CC16" s="28"/>
      <c r="CD16" s="8"/>
      <c r="CE16" s="8"/>
      <c r="CF16" s="3"/>
      <c r="CG16" s="3"/>
      <c r="CH16" s="3"/>
      <c r="CI16" s="12"/>
      <c r="CK16" s="5"/>
      <c r="CM16" s="10"/>
      <c r="CN16" s="36"/>
      <c r="CO16" s="36"/>
      <c r="CP16" s="36"/>
      <c r="CQ16" s="36"/>
      <c r="CR16" s="22"/>
      <c r="CS16" s="36"/>
      <c r="CT16" s="36"/>
      <c r="CU16" s="3"/>
      <c r="CV16" s="3"/>
      <c r="CW16" s="3"/>
      <c r="CX16" s="3"/>
      <c r="CY16" s="3"/>
      <c r="CZ16" s="3"/>
      <c r="DA16" s="3"/>
      <c r="DB16" s="9"/>
      <c r="DC16" s="10"/>
      <c r="DD16" s="10"/>
      <c r="DE16" s="10"/>
      <c r="DF16" s="10"/>
      <c r="DG16" s="10"/>
      <c r="DH16" s="10"/>
      <c r="DI16" s="10"/>
      <c r="DJ16" s="10"/>
      <c r="DK16" s="10"/>
    </row>
    <row r="17" spans="1:115" x14ac:dyDescent="0.25">
      <c r="A17" s="2"/>
      <c r="B17" s="3"/>
      <c r="C17" s="3"/>
      <c r="D17" s="3"/>
      <c r="E17" s="3"/>
      <c r="F17" s="3"/>
      <c r="G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4"/>
      <c r="AI17" s="3"/>
      <c r="AJ17" s="3"/>
      <c r="AK17" s="5"/>
      <c r="AL17" s="3"/>
      <c r="AM17" s="3"/>
      <c r="AN17" s="3"/>
      <c r="AO17" s="3"/>
      <c r="AP17" s="3"/>
      <c r="AQ17" s="3"/>
      <c r="AS17" s="7"/>
      <c r="AT17" s="3"/>
      <c r="AU17" s="4"/>
      <c r="AV17" s="3"/>
      <c r="AW17" s="19"/>
      <c r="AX17" s="7"/>
      <c r="AY17" s="7"/>
      <c r="AZ17" s="7"/>
      <c r="BA17" s="7"/>
      <c r="BB17" s="7"/>
      <c r="BC17" s="7"/>
      <c r="BD17" s="7"/>
      <c r="BE17" s="19"/>
      <c r="BF17" s="19"/>
      <c r="BG17" s="19"/>
      <c r="BH17" s="19"/>
      <c r="BI17" s="19"/>
      <c r="BJ17" s="19"/>
      <c r="BK17" s="5"/>
      <c r="BL17" s="5"/>
      <c r="BM17" s="5"/>
      <c r="BN17" s="5"/>
      <c r="BO17" s="5"/>
      <c r="BP17" s="3"/>
      <c r="BQ17" s="3"/>
      <c r="BR17" s="15"/>
      <c r="BS17" s="3"/>
      <c r="BT17" s="3"/>
      <c r="BU17" s="3"/>
      <c r="BV17" s="3"/>
      <c r="BW17" s="10"/>
      <c r="BX17" s="3"/>
      <c r="BY17" s="3"/>
      <c r="BZ17" s="3"/>
      <c r="CA17" s="3"/>
      <c r="CB17" s="4"/>
      <c r="CC17" s="28"/>
      <c r="CD17" s="8"/>
      <c r="CE17" s="8"/>
      <c r="CF17" s="3"/>
      <c r="CG17" s="3"/>
      <c r="CH17" s="3"/>
      <c r="CI17" s="12"/>
      <c r="CK17" s="5"/>
      <c r="CM17" s="10"/>
      <c r="CN17" s="36"/>
      <c r="CO17" s="36"/>
      <c r="CP17" s="36"/>
      <c r="CQ17" s="36"/>
      <c r="CR17" s="22"/>
      <c r="CS17" s="36"/>
      <c r="CT17" s="36"/>
      <c r="CU17" s="3"/>
      <c r="CV17" s="3"/>
      <c r="CW17" s="3"/>
      <c r="CX17" s="3"/>
      <c r="CY17" s="3"/>
      <c r="CZ17" s="3"/>
      <c r="DA17" s="3"/>
      <c r="DB17" s="9"/>
      <c r="DC17" s="10"/>
      <c r="DD17" s="10"/>
      <c r="DE17" s="10"/>
      <c r="DF17" s="10"/>
      <c r="DG17" s="10"/>
      <c r="DH17" s="10"/>
      <c r="DI17" s="10"/>
      <c r="DJ17" s="10"/>
      <c r="DK17" s="10"/>
    </row>
    <row r="18" spans="1:115" x14ac:dyDescent="0.25">
      <c r="A18" s="2">
        <v>2021</v>
      </c>
      <c r="B18" s="3">
        <v>63</v>
      </c>
      <c r="C18" s="3">
        <v>0</v>
      </c>
      <c r="D18" s="3">
        <v>0</v>
      </c>
      <c r="E18" s="3">
        <v>1</v>
      </c>
      <c r="F18" s="3">
        <v>1</v>
      </c>
      <c r="G18" s="3">
        <v>0</v>
      </c>
      <c r="H18" s="1">
        <v>1</v>
      </c>
      <c r="I18" s="3">
        <v>0</v>
      </c>
      <c r="J18" s="3">
        <v>4</v>
      </c>
      <c r="K18" s="3">
        <v>0</v>
      </c>
      <c r="L18" s="3">
        <v>1</v>
      </c>
      <c r="M18" s="3"/>
      <c r="N18" s="3">
        <v>1</v>
      </c>
      <c r="O18" s="3">
        <v>0</v>
      </c>
      <c r="P18" s="3">
        <v>1</v>
      </c>
      <c r="Q18" s="3">
        <v>1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16">
        <v>0</v>
      </c>
      <c r="Y18" s="3">
        <v>1</v>
      </c>
      <c r="Z18" s="3">
        <v>0</v>
      </c>
      <c r="AA18" s="3">
        <v>0</v>
      </c>
      <c r="AB18" s="3">
        <v>0</v>
      </c>
      <c r="AC18" s="3">
        <v>1</v>
      </c>
      <c r="AD18" s="3">
        <v>0</v>
      </c>
      <c r="AE18" s="3">
        <v>0</v>
      </c>
      <c r="AF18" s="3">
        <v>0</v>
      </c>
      <c r="AG18" s="9">
        <v>26</v>
      </c>
      <c r="AH18" s="11">
        <v>2.0699999999999998</v>
      </c>
      <c r="AI18" s="3"/>
      <c r="AJ18" s="3"/>
      <c r="AK18" s="5">
        <v>61</v>
      </c>
      <c r="AL18" s="3">
        <v>100</v>
      </c>
      <c r="AM18" s="3">
        <v>3</v>
      </c>
      <c r="AN18" s="3">
        <v>11</v>
      </c>
      <c r="AO18" s="3"/>
      <c r="AP18" s="3"/>
      <c r="AQ18" s="3">
        <v>32</v>
      </c>
      <c r="AR18" s="3"/>
      <c r="AS18" s="8"/>
      <c r="AT18" s="3">
        <v>22</v>
      </c>
      <c r="AU18" s="4">
        <v>4.9679999999999991</v>
      </c>
      <c r="AV18" s="3">
        <v>2.4</v>
      </c>
      <c r="AW18" s="19">
        <f t="shared" ref="AW18:AW30" si="18">(AK18*AV18/451)</f>
        <v>0.32461197339246123</v>
      </c>
      <c r="AX18" s="7">
        <f t="shared" ref="AX18:AX30" si="19">((AQ18-AT18)/AU18)</f>
        <v>2.0128824476650569</v>
      </c>
      <c r="AY18" s="7">
        <f t="shared" ref="AY18:AY30" si="20">((AQ18-AT18)*80/AV18)</f>
        <v>333.33333333333337</v>
      </c>
      <c r="AZ18" s="7">
        <f t="shared" ref="AZ18:AZ30" si="21">((AK18-AN18)*80/AV18)</f>
        <v>1666.6666666666667</v>
      </c>
      <c r="BA18" s="7">
        <f t="shared" ref="BA18:BA30" si="22">(AU18/AL18*1000)</f>
        <v>49.679999999999986</v>
      </c>
      <c r="BB18" s="7">
        <f t="shared" ref="BB18:BB30" si="23">(AV18*1000/AL18)</f>
        <v>24</v>
      </c>
      <c r="BC18" s="7">
        <f t="shared" ref="BC18:BC30" si="24">(BB18*(AK18-AT18)*0.0136)</f>
        <v>12.7296</v>
      </c>
      <c r="BD18" s="7">
        <f t="shared" ref="BD18:BD30" si="25">(BB18*(AQ18-AN18)*0.0136)</f>
        <v>6.8544</v>
      </c>
      <c r="BE18" s="19"/>
      <c r="BF18" s="19">
        <f t="shared" ref="BF18:BF30" si="26">(AQ18/BA18)</f>
        <v>0.64412238325281823</v>
      </c>
      <c r="BG18" s="19"/>
      <c r="BH18" s="19"/>
      <c r="BI18" s="19">
        <f t="shared" ref="BI18:BI30" si="27">(AN18/AT18)</f>
        <v>0.5</v>
      </c>
      <c r="BJ18" s="19"/>
      <c r="BK18" s="5">
        <v>0</v>
      </c>
      <c r="BL18" s="5"/>
      <c r="BM18" s="5"/>
      <c r="BN18" s="5"/>
      <c r="BO18" s="5"/>
      <c r="BP18" s="3">
        <v>1</v>
      </c>
      <c r="BQ18" s="9">
        <v>0</v>
      </c>
      <c r="BR18" s="3">
        <v>7.5</v>
      </c>
      <c r="BS18" s="3">
        <v>6.9</v>
      </c>
      <c r="BT18" s="3">
        <v>6.6</v>
      </c>
      <c r="BU18" s="3">
        <v>0.8</v>
      </c>
      <c r="BV18" s="3"/>
      <c r="BW18" s="10"/>
      <c r="BX18" s="16">
        <v>1</v>
      </c>
      <c r="BY18" s="3">
        <v>1</v>
      </c>
      <c r="BZ18" s="3">
        <v>138</v>
      </c>
      <c r="CA18" s="3">
        <v>40</v>
      </c>
      <c r="CB18" s="4">
        <v>1.9</v>
      </c>
      <c r="CC18" s="28">
        <v>44</v>
      </c>
      <c r="CD18" s="8"/>
      <c r="CE18" s="8"/>
      <c r="CF18" s="3">
        <v>25777</v>
      </c>
      <c r="CG18" s="3">
        <v>1</v>
      </c>
      <c r="CH18" s="3">
        <v>3</v>
      </c>
      <c r="CI18" s="12">
        <v>2177.4193548387098</v>
      </c>
      <c r="CJ18" s="19">
        <f t="shared" ref="CJ18:CJ30" si="28">LN(CI18)</f>
        <v>7.6858956723754748</v>
      </c>
      <c r="CK18" s="5">
        <v>982.30118875678568</v>
      </c>
      <c r="CL18" s="19">
        <f t="shared" ref="CL18:CL30" si="29">LN(CK18)</f>
        <v>6.8898979708570085</v>
      </c>
      <c r="CM18" s="10"/>
      <c r="CN18" s="41">
        <v>40413</v>
      </c>
      <c r="CO18" s="41"/>
      <c r="CP18" s="41"/>
      <c r="CQ18" s="41"/>
      <c r="CS18" s="36">
        <v>44272</v>
      </c>
      <c r="CT18" s="36">
        <v>41774</v>
      </c>
      <c r="CU18" s="1">
        <f t="shared" ref="CU18:CU30" si="30">(CT18-CN18)</f>
        <v>1361</v>
      </c>
      <c r="CV18" s="3">
        <v>1</v>
      </c>
      <c r="CW18" s="36">
        <v>41774</v>
      </c>
      <c r="CX18" s="20">
        <f>(CW18-CN18)</f>
        <v>1361</v>
      </c>
      <c r="CY18" s="20">
        <v>1</v>
      </c>
      <c r="CZ18" s="20">
        <v>1361</v>
      </c>
      <c r="DA18" s="1">
        <v>1</v>
      </c>
      <c r="DB18" s="3" t="s">
        <v>154</v>
      </c>
      <c r="DC18" s="10"/>
      <c r="DD18" s="10"/>
      <c r="DE18" s="10"/>
      <c r="DF18" s="10"/>
      <c r="DG18" s="10"/>
      <c r="DH18" s="10"/>
      <c r="DI18" s="10"/>
      <c r="DJ18" s="10"/>
      <c r="DK18" s="10"/>
    </row>
    <row r="19" spans="1:115" x14ac:dyDescent="0.25">
      <c r="A19" s="2">
        <v>2046</v>
      </c>
      <c r="B19" s="3">
        <v>53</v>
      </c>
      <c r="C19" s="3">
        <v>1</v>
      </c>
      <c r="D19" s="3">
        <v>0</v>
      </c>
      <c r="E19" s="3">
        <v>1</v>
      </c>
      <c r="F19" s="3">
        <v>1</v>
      </c>
      <c r="G19" s="3">
        <v>0</v>
      </c>
      <c r="H19" s="1">
        <v>1</v>
      </c>
      <c r="I19" s="3">
        <v>0</v>
      </c>
      <c r="J19" s="3">
        <v>4</v>
      </c>
      <c r="K19" s="3">
        <v>0</v>
      </c>
      <c r="L19" s="3">
        <v>0</v>
      </c>
      <c r="M19" s="3"/>
      <c r="N19" s="3">
        <v>1</v>
      </c>
      <c r="O19" s="3">
        <v>0</v>
      </c>
      <c r="P19" s="3">
        <v>0</v>
      </c>
      <c r="Q19" s="3"/>
      <c r="R19" s="3">
        <v>1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1</v>
      </c>
      <c r="Y19" s="3">
        <v>1</v>
      </c>
      <c r="Z19" s="3">
        <v>1</v>
      </c>
      <c r="AA19" s="3">
        <v>1</v>
      </c>
      <c r="AB19" s="3">
        <v>1</v>
      </c>
      <c r="AC19" s="3">
        <v>0</v>
      </c>
      <c r="AD19" s="3">
        <v>0</v>
      </c>
      <c r="AE19" s="3">
        <v>0</v>
      </c>
      <c r="AF19" s="3">
        <v>1</v>
      </c>
      <c r="AG19" s="3">
        <v>37.5</v>
      </c>
      <c r="AH19" s="4">
        <v>2.41</v>
      </c>
      <c r="AI19" s="3">
        <v>102</v>
      </c>
      <c r="AJ19" s="3">
        <v>76</v>
      </c>
      <c r="AK19" s="5">
        <f t="shared" ref="AK19:AK30" si="31">(AI19+2*AJ19)/3</f>
        <v>84.666666666666671</v>
      </c>
      <c r="AL19" s="3">
        <v>105</v>
      </c>
      <c r="AM19" s="3">
        <v>1</v>
      </c>
      <c r="AN19" s="3">
        <v>15</v>
      </c>
      <c r="AO19" s="3">
        <v>76</v>
      </c>
      <c r="AP19" s="3">
        <v>36</v>
      </c>
      <c r="AQ19" s="3">
        <v>52</v>
      </c>
      <c r="AR19" s="1">
        <f>(AO19-AP19)</f>
        <v>40</v>
      </c>
      <c r="AS19" s="7">
        <f>(AR19/AN19)</f>
        <v>2.6666666666666665</v>
      </c>
      <c r="AT19" s="3">
        <v>37</v>
      </c>
      <c r="AU19" s="4">
        <v>2.6028000000000002</v>
      </c>
      <c r="AV19" s="3">
        <v>1.08</v>
      </c>
      <c r="AW19" s="19">
        <f t="shared" si="18"/>
        <v>0.20274944567627498</v>
      </c>
      <c r="AX19" s="7">
        <f t="shared" si="19"/>
        <v>5.7630244352236044</v>
      </c>
      <c r="AY19" s="7">
        <f t="shared" si="20"/>
        <v>1111.1111111111111</v>
      </c>
      <c r="AZ19" s="7">
        <f t="shared" si="21"/>
        <v>5160.4938271604942</v>
      </c>
      <c r="BA19" s="7">
        <f t="shared" si="22"/>
        <v>24.78857142857143</v>
      </c>
      <c r="BB19" s="7">
        <f t="shared" si="23"/>
        <v>10.285714285714286</v>
      </c>
      <c r="BC19" s="7">
        <f t="shared" si="24"/>
        <v>6.6678857142857151</v>
      </c>
      <c r="BD19" s="7">
        <f t="shared" si="25"/>
        <v>5.1757714285714291</v>
      </c>
      <c r="BE19" s="19"/>
      <c r="BF19" s="19">
        <f t="shared" si="26"/>
        <v>2.0977408944213924</v>
      </c>
      <c r="BG19" s="19">
        <f>(AO19/BA19)</f>
        <v>3.0659289995389578</v>
      </c>
      <c r="BH19" s="19">
        <f>(BA19/AR19)</f>
        <v>0.61971428571428577</v>
      </c>
      <c r="BI19" s="19">
        <f t="shared" si="27"/>
        <v>0.40540540540540543</v>
      </c>
      <c r="BJ19" s="19"/>
      <c r="BK19" s="5">
        <v>0</v>
      </c>
      <c r="BL19" s="5"/>
      <c r="BM19" s="5"/>
      <c r="BN19" s="5"/>
      <c r="BO19" s="5"/>
      <c r="BP19" s="3">
        <v>1</v>
      </c>
      <c r="BQ19" s="3">
        <v>0</v>
      </c>
      <c r="BR19" s="3">
        <v>10</v>
      </c>
      <c r="BS19" s="3">
        <v>6.5</v>
      </c>
      <c r="BT19" s="3">
        <v>5.8</v>
      </c>
      <c r="BU19" s="3">
        <v>0.8</v>
      </c>
      <c r="BV19" s="3">
        <v>5.3</v>
      </c>
      <c r="BW19" s="10"/>
      <c r="BX19" s="3">
        <v>1</v>
      </c>
      <c r="BY19" s="3">
        <v>1</v>
      </c>
      <c r="BZ19" s="3">
        <v>131</v>
      </c>
      <c r="CA19" s="3">
        <v>43</v>
      </c>
      <c r="CB19" s="4">
        <v>1.6</v>
      </c>
      <c r="CC19" s="28">
        <v>55</v>
      </c>
      <c r="CD19" s="8"/>
      <c r="CE19" s="8"/>
      <c r="CF19" s="3">
        <v>2077</v>
      </c>
      <c r="CG19" s="3">
        <v>1</v>
      </c>
      <c r="CH19" s="3">
        <v>2</v>
      </c>
      <c r="CI19" s="12">
        <v>2145.7831325301204</v>
      </c>
      <c r="CJ19" s="19">
        <f t="shared" si="28"/>
        <v>7.6712598614811549</v>
      </c>
      <c r="CK19" s="5">
        <v>2292.2977080661281</v>
      </c>
      <c r="CL19" s="19">
        <f t="shared" si="29"/>
        <v>7.7373099594808519</v>
      </c>
      <c r="CM19" s="10"/>
      <c r="CN19" s="36">
        <v>40519</v>
      </c>
      <c r="CO19" s="36"/>
      <c r="CP19" s="36"/>
      <c r="CQ19" s="36"/>
      <c r="CS19" s="36">
        <v>44274</v>
      </c>
      <c r="CT19" s="36">
        <v>44275</v>
      </c>
      <c r="CU19" s="1">
        <f t="shared" si="30"/>
        <v>3756</v>
      </c>
      <c r="CV19" s="3">
        <v>0</v>
      </c>
      <c r="CW19" s="3"/>
      <c r="CX19" s="3"/>
      <c r="CY19" s="3">
        <v>0</v>
      </c>
      <c r="CZ19" s="3">
        <v>3756</v>
      </c>
      <c r="DA19" s="1">
        <v>1</v>
      </c>
      <c r="DB19" s="3"/>
      <c r="DC19" s="10"/>
      <c r="DD19" s="10"/>
      <c r="DE19" s="10"/>
      <c r="DF19" s="10"/>
      <c r="DG19" s="10"/>
      <c r="DH19" s="10"/>
      <c r="DI19" s="10"/>
      <c r="DJ19" s="10"/>
      <c r="DK19" s="10"/>
    </row>
    <row r="20" spans="1:115" x14ac:dyDescent="0.25">
      <c r="A20" s="2">
        <v>2060</v>
      </c>
      <c r="B20" s="3">
        <v>65</v>
      </c>
      <c r="C20" s="3">
        <v>0</v>
      </c>
      <c r="D20" s="3">
        <v>0</v>
      </c>
      <c r="E20" s="3">
        <v>1</v>
      </c>
      <c r="F20" s="3">
        <v>1</v>
      </c>
      <c r="G20" s="3">
        <v>0</v>
      </c>
      <c r="H20" s="1">
        <v>1</v>
      </c>
      <c r="I20" s="3">
        <v>1</v>
      </c>
      <c r="J20" s="3">
        <v>2</v>
      </c>
      <c r="K20" s="3">
        <v>1</v>
      </c>
      <c r="L20" s="3">
        <v>0</v>
      </c>
      <c r="M20" s="3"/>
      <c r="N20" s="3">
        <v>1</v>
      </c>
      <c r="O20" s="3">
        <v>0</v>
      </c>
      <c r="P20" s="3">
        <v>0</v>
      </c>
      <c r="Q20" s="3"/>
      <c r="R20" s="3">
        <v>1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1</v>
      </c>
      <c r="AA20" s="3">
        <v>1</v>
      </c>
      <c r="AB20" s="3">
        <v>1</v>
      </c>
      <c r="AC20" s="3">
        <v>0</v>
      </c>
      <c r="AD20" s="3">
        <v>1</v>
      </c>
      <c r="AE20" s="3">
        <v>0</v>
      </c>
      <c r="AF20" s="3">
        <v>0</v>
      </c>
      <c r="AG20" s="3">
        <v>26.7</v>
      </c>
      <c r="AH20" s="4">
        <v>2.02</v>
      </c>
      <c r="AI20" s="3">
        <v>113</v>
      </c>
      <c r="AJ20" s="3">
        <v>74</v>
      </c>
      <c r="AK20" s="5">
        <f t="shared" si="31"/>
        <v>87</v>
      </c>
      <c r="AL20" s="3">
        <v>63</v>
      </c>
      <c r="AM20" s="3">
        <v>1</v>
      </c>
      <c r="AN20" s="3">
        <v>3</v>
      </c>
      <c r="AO20" s="3">
        <v>23</v>
      </c>
      <c r="AP20" s="3">
        <v>8</v>
      </c>
      <c r="AQ20" s="3">
        <v>13</v>
      </c>
      <c r="AR20" s="1">
        <f>(AO20-AP20)</f>
        <v>15</v>
      </c>
      <c r="AS20" s="7">
        <f>(AR20/AN20)</f>
        <v>5</v>
      </c>
      <c r="AT20" s="3">
        <v>8</v>
      </c>
      <c r="AU20" s="4">
        <v>3.5754000000000001</v>
      </c>
      <c r="AV20" s="3">
        <v>1.77</v>
      </c>
      <c r="AW20" s="19">
        <f t="shared" si="18"/>
        <v>0.34144124168514417</v>
      </c>
      <c r="AX20" s="7">
        <f t="shared" si="19"/>
        <v>1.3984449292386865</v>
      </c>
      <c r="AY20" s="7">
        <f t="shared" si="20"/>
        <v>225.98870056497174</v>
      </c>
      <c r="AZ20" s="7">
        <f t="shared" si="21"/>
        <v>3796.6101694915255</v>
      </c>
      <c r="BA20" s="7">
        <f t="shared" si="22"/>
        <v>56.75238095238096</v>
      </c>
      <c r="BB20" s="7">
        <f t="shared" si="23"/>
        <v>28.095238095238095</v>
      </c>
      <c r="BC20" s="7">
        <f t="shared" si="24"/>
        <v>30.185523809523808</v>
      </c>
      <c r="BD20" s="7">
        <f t="shared" si="25"/>
        <v>3.8209523809523809</v>
      </c>
      <c r="BE20" s="19"/>
      <c r="BF20" s="19">
        <f t="shared" si="26"/>
        <v>0.22906527940929683</v>
      </c>
      <c r="BG20" s="19">
        <f>(AO20/BA20)</f>
        <v>0.40526934049337132</v>
      </c>
      <c r="BH20" s="19">
        <f>(BA20/AR20)</f>
        <v>3.7834920634920639</v>
      </c>
      <c r="BI20" s="19">
        <f t="shared" si="27"/>
        <v>0.375</v>
      </c>
      <c r="BJ20" s="19"/>
      <c r="BK20" s="5">
        <v>0</v>
      </c>
      <c r="BL20" s="5"/>
      <c r="BM20" s="5"/>
      <c r="BN20" s="5"/>
      <c r="BO20" s="5"/>
      <c r="BP20" s="3">
        <v>1</v>
      </c>
      <c r="BQ20" s="3">
        <v>0</v>
      </c>
      <c r="BR20" s="3">
        <v>12.5</v>
      </c>
      <c r="BS20" s="3">
        <v>6.3</v>
      </c>
      <c r="BT20" s="3">
        <v>5.9</v>
      </c>
      <c r="BU20" s="3">
        <v>1</v>
      </c>
      <c r="BV20" s="3">
        <v>4.3</v>
      </c>
      <c r="BW20" s="10"/>
      <c r="BX20" s="3">
        <v>1</v>
      </c>
      <c r="BY20" s="3">
        <v>1</v>
      </c>
      <c r="BZ20" s="3">
        <v>140</v>
      </c>
      <c r="CA20" s="3">
        <v>17</v>
      </c>
      <c r="CB20" s="4">
        <v>1</v>
      </c>
      <c r="CC20" s="28">
        <v>90</v>
      </c>
      <c r="CD20" s="8"/>
      <c r="CE20" s="8"/>
      <c r="CF20" s="3">
        <v>753</v>
      </c>
      <c r="CG20" s="3">
        <v>1</v>
      </c>
      <c r="CH20" s="3">
        <v>1</v>
      </c>
      <c r="CI20" s="12">
        <v>1510</v>
      </c>
      <c r="CJ20" s="19">
        <f t="shared" si="28"/>
        <v>7.3198649298089702</v>
      </c>
      <c r="CK20" s="5">
        <v>2185.6504443267022</v>
      </c>
      <c r="CL20" s="19">
        <f t="shared" si="29"/>
        <v>7.6896687494206581</v>
      </c>
      <c r="CM20" s="10"/>
      <c r="CN20" s="36">
        <v>40605</v>
      </c>
      <c r="CO20" s="36"/>
      <c r="CP20" s="36"/>
      <c r="CQ20" s="36"/>
      <c r="CR20" s="22"/>
      <c r="CS20" s="36">
        <v>44274</v>
      </c>
      <c r="CT20" s="36">
        <v>44168</v>
      </c>
      <c r="CU20" s="9">
        <f t="shared" si="30"/>
        <v>3563</v>
      </c>
      <c r="CV20" s="9">
        <v>0</v>
      </c>
      <c r="CW20" s="9"/>
      <c r="CX20" s="9"/>
      <c r="CY20" s="9">
        <v>0</v>
      </c>
      <c r="CZ20" s="9">
        <v>3563</v>
      </c>
      <c r="DA20" s="1">
        <v>1</v>
      </c>
      <c r="DB20" s="14"/>
      <c r="DC20" s="14"/>
      <c r="DD20" s="14"/>
      <c r="DE20" s="14"/>
      <c r="DF20" s="10"/>
      <c r="DG20" s="10"/>
      <c r="DH20" s="10"/>
      <c r="DI20" s="10"/>
      <c r="DJ20" s="10"/>
      <c r="DK20" s="10"/>
    </row>
    <row r="21" spans="1:115" x14ac:dyDescent="0.25">
      <c r="A21" s="2">
        <v>2033</v>
      </c>
      <c r="B21" s="3">
        <v>62</v>
      </c>
      <c r="C21" s="3">
        <v>0</v>
      </c>
      <c r="D21" s="3">
        <v>0</v>
      </c>
      <c r="E21" s="3">
        <v>1</v>
      </c>
      <c r="F21" s="3">
        <v>1</v>
      </c>
      <c r="G21" s="3">
        <v>0</v>
      </c>
      <c r="H21" s="1">
        <v>1</v>
      </c>
      <c r="I21" s="3">
        <v>0</v>
      </c>
      <c r="J21" s="3">
        <v>4</v>
      </c>
      <c r="K21" s="3">
        <v>1</v>
      </c>
      <c r="L21" s="3">
        <v>1</v>
      </c>
      <c r="M21" s="3"/>
      <c r="N21" s="3">
        <v>1</v>
      </c>
      <c r="O21" s="3">
        <v>0</v>
      </c>
      <c r="P21" s="3">
        <v>1</v>
      </c>
      <c r="Q21" s="3"/>
      <c r="R21" s="3">
        <v>1</v>
      </c>
      <c r="S21" s="3">
        <v>0</v>
      </c>
      <c r="T21" s="3">
        <v>1</v>
      </c>
      <c r="U21" s="3">
        <v>0</v>
      </c>
      <c r="V21" s="3">
        <v>0</v>
      </c>
      <c r="W21" s="3">
        <v>0</v>
      </c>
      <c r="X21" s="3">
        <v>0</v>
      </c>
      <c r="Y21" s="3">
        <v>1</v>
      </c>
      <c r="Z21" s="3">
        <v>1</v>
      </c>
      <c r="AA21" s="3">
        <v>1</v>
      </c>
      <c r="AB21" s="3">
        <v>0</v>
      </c>
      <c r="AC21" s="3">
        <v>0</v>
      </c>
      <c r="AD21" s="3">
        <v>1</v>
      </c>
      <c r="AE21" s="3">
        <v>0</v>
      </c>
      <c r="AF21" s="3">
        <v>2</v>
      </c>
      <c r="AG21" s="3">
        <v>23</v>
      </c>
      <c r="AH21" s="4">
        <v>1.94</v>
      </c>
      <c r="AI21" s="3">
        <v>93</v>
      </c>
      <c r="AJ21" s="3">
        <v>75</v>
      </c>
      <c r="AK21" s="5">
        <f t="shared" si="31"/>
        <v>81</v>
      </c>
      <c r="AL21" s="3">
        <v>88</v>
      </c>
      <c r="AM21" s="3">
        <v>1</v>
      </c>
      <c r="AN21" s="3">
        <v>6</v>
      </c>
      <c r="AO21" s="3">
        <v>51</v>
      </c>
      <c r="AP21" s="3">
        <v>26</v>
      </c>
      <c r="AQ21" s="3">
        <v>34</v>
      </c>
      <c r="AR21" s="1">
        <f>(AO21-AP21)</f>
        <v>25</v>
      </c>
      <c r="AS21" s="7">
        <f>(AR21/AN21)</f>
        <v>4.166666666666667</v>
      </c>
      <c r="AT21" s="3">
        <v>22</v>
      </c>
      <c r="AU21" s="4">
        <v>3.298</v>
      </c>
      <c r="AV21" s="3">
        <v>1.7</v>
      </c>
      <c r="AW21" s="19">
        <f t="shared" si="18"/>
        <v>0.30532150776053213</v>
      </c>
      <c r="AX21" s="7">
        <f t="shared" si="19"/>
        <v>3.6385688295936931</v>
      </c>
      <c r="AY21" s="7">
        <f t="shared" si="20"/>
        <v>564.70588235294122</v>
      </c>
      <c r="AZ21" s="7">
        <f t="shared" si="21"/>
        <v>3529.4117647058824</v>
      </c>
      <c r="BA21" s="7">
        <f t="shared" si="22"/>
        <v>37.477272727272727</v>
      </c>
      <c r="BB21" s="7">
        <f t="shared" si="23"/>
        <v>19.318181818181817</v>
      </c>
      <c r="BC21" s="7">
        <f t="shared" si="24"/>
        <v>15.50090909090909</v>
      </c>
      <c r="BD21" s="7">
        <f t="shared" si="25"/>
        <v>7.3563636363636355</v>
      </c>
      <c r="BE21" s="19"/>
      <c r="BF21" s="19">
        <f t="shared" si="26"/>
        <v>0.90721649484536082</v>
      </c>
      <c r="BG21" s="19">
        <f>(AO21/BA21)</f>
        <v>1.3608247422680413</v>
      </c>
      <c r="BH21" s="19">
        <f>(BA21/AR21)</f>
        <v>1.499090909090909</v>
      </c>
      <c r="BI21" s="19">
        <f t="shared" si="27"/>
        <v>0.27272727272727271</v>
      </c>
      <c r="BJ21" s="19"/>
      <c r="BK21" s="5">
        <v>0</v>
      </c>
      <c r="BL21" s="5"/>
      <c r="BM21" s="5"/>
      <c r="BN21" s="5"/>
      <c r="BO21" s="5"/>
      <c r="BP21" s="9">
        <v>1</v>
      </c>
      <c r="BQ21" s="9">
        <v>0</v>
      </c>
      <c r="BR21" s="3">
        <v>12.5</v>
      </c>
      <c r="BS21" s="3">
        <v>5.7</v>
      </c>
      <c r="BT21" s="3">
        <v>5.3</v>
      </c>
      <c r="BU21" s="3">
        <v>0.88</v>
      </c>
      <c r="BV21" s="3">
        <v>4.8</v>
      </c>
      <c r="BW21" s="10"/>
      <c r="BX21" s="3">
        <v>1</v>
      </c>
      <c r="BY21" s="3">
        <v>0</v>
      </c>
      <c r="BZ21" s="3">
        <v>132</v>
      </c>
      <c r="CA21" s="3">
        <v>37</v>
      </c>
      <c r="CB21" s="4">
        <v>0.9</v>
      </c>
      <c r="CC21" s="28">
        <v>90</v>
      </c>
      <c r="CD21" s="8"/>
      <c r="CE21" s="8"/>
      <c r="CF21" s="3">
        <v>2454</v>
      </c>
      <c r="CG21" s="3">
        <v>1</v>
      </c>
      <c r="CH21" s="3">
        <v>3</v>
      </c>
      <c r="CI21" s="12">
        <v>2695.833333333333</v>
      </c>
      <c r="CJ21" s="19">
        <f t="shared" si="28"/>
        <v>7.8994626501410465</v>
      </c>
      <c r="CK21" s="5">
        <v>1680.7069826280497</v>
      </c>
      <c r="CL21" s="19">
        <f t="shared" si="29"/>
        <v>7.4269698068690291</v>
      </c>
      <c r="CM21" s="10"/>
      <c r="CN21" s="41">
        <v>40462</v>
      </c>
      <c r="CO21" s="41"/>
      <c r="CP21" s="41"/>
      <c r="CQ21" s="41"/>
      <c r="CS21" s="36">
        <v>44272</v>
      </c>
      <c r="CT21" s="36">
        <v>41848</v>
      </c>
      <c r="CU21" s="1">
        <f t="shared" si="30"/>
        <v>1386</v>
      </c>
      <c r="CV21" s="3">
        <v>1</v>
      </c>
      <c r="CW21" s="40">
        <v>41848</v>
      </c>
      <c r="CX21" s="20">
        <f>(CW21-CN21)</f>
        <v>1386</v>
      </c>
      <c r="CY21" s="20">
        <v>1</v>
      </c>
      <c r="CZ21" s="20">
        <v>1386</v>
      </c>
      <c r="DA21" s="1">
        <v>1</v>
      </c>
      <c r="DB21" s="3" t="s">
        <v>141</v>
      </c>
      <c r="DC21" s="10"/>
      <c r="DD21" s="10"/>
      <c r="DE21" s="10"/>
      <c r="DF21" s="10"/>
      <c r="DG21" s="10"/>
      <c r="DH21" s="10"/>
      <c r="DI21" s="10"/>
      <c r="DJ21" s="10"/>
      <c r="DK21" s="10"/>
    </row>
    <row r="22" spans="1:115" x14ac:dyDescent="0.25">
      <c r="A22" s="2">
        <v>2018</v>
      </c>
      <c r="B22" s="3">
        <v>65</v>
      </c>
      <c r="C22" s="3">
        <v>0</v>
      </c>
      <c r="D22" s="3">
        <v>1</v>
      </c>
      <c r="E22" s="3">
        <v>1</v>
      </c>
      <c r="F22" s="3">
        <v>1</v>
      </c>
      <c r="G22" s="3">
        <v>1</v>
      </c>
      <c r="H22" s="1">
        <v>0</v>
      </c>
      <c r="I22" s="3">
        <v>1</v>
      </c>
      <c r="J22" s="3">
        <v>3</v>
      </c>
      <c r="K22" s="3">
        <v>0</v>
      </c>
      <c r="L22" s="3">
        <v>1</v>
      </c>
      <c r="M22" s="3"/>
      <c r="N22" s="3">
        <v>0</v>
      </c>
      <c r="O22" s="3">
        <v>0</v>
      </c>
      <c r="P22" s="3">
        <v>0</v>
      </c>
      <c r="Q22" s="3"/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27.5</v>
      </c>
      <c r="AH22" s="4">
        <v>2</v>
      </c>
      <c r="AI22" s="3">
        <v>135</v>
      </c>
      <c r="AJ22" s="3">
        <v>81</v>
      </c>
      <c r="AK22" s="5">
        <f t="shared" si="31"/>
        <v>99</v>
      </c>
      <c r="AL22" s="3">
        <v>91</v>
      </c>
      <c r="AM22" s="3">
        <v>1</v>
      </c>
      <c r="AN22" s="3">
        <v>10</v>
      </c>
      <c r="AO22" s="3">
        <v>57</v>
      </c>
      <c r="AP22" s="3">
        <v>30</v>
      </c>
      <c r="AQ22" s="3">
        <v>41</v>
      </c>
      <c r="AR22" s="3">
        <f>(AO22-AP22)</f>
        <v>27</v>
      </c>
      <c r="AS22" s="7">
        <f>(AR22/AN22)</f>
        <v>2.7</v>
      </c>
      <c r="AT22" s="3">
        <v>31</v>
      </c>
      <c r="AU22" s="4">
        <v>4.2</v>
      </c>
      <c r="AV22" s="3">
        <v>2.1</v>
      </c>
      <c r="AW22" s="19">
        <f t="shared" si="18"/>
        <v>0.46097560975609758</v>
      </c>
      <c r="AX22" s="7">
        <f t="shared" si="19"/>
        <v>2.3809523809523809</v>
      </c>
      <c r="AY22" s="7">
        <f t="shared" si="20"/>
        <v>380.95238095238096</v>
      </c>
      <c r="AZ22" s="7">
        <f t="shared" si="21"/>
        <v>3390.4761904761904</v>
      </c>
      <c r="BA22" s="7">
        <f t="shared" si="22"/>
        <v>46.153846153846153</v>
      </c>
      <c r="BB22" s="7">
        <f t="shared" si="23"/>
        <v>23.076923076923077</v>
      </c>
      <c r="BC22" s="7">
        <f t="shared" si="24"/>
        <v>21.341538461538462</v>
      </c>
      <c r="BD22" s="7">
        <f t="shared" si="25"/>
        <v>9.7292307692307691</v>
      </c>
      <c r="BE22" s="19"/>
      <c r="BF22" s="19">
        <f t="shared" si="26"/>
        <v>0.88833333333333331</v>
      </c>
      <c r="BG22" s="19">
        <f>(AO22/BA22)</f>
        <v>1.2350000000000001</v>
      </c>
      <c r="BH22" s="19">
        <f>(BA22/AR22)</f>
        <v>1.7094017094017093</v>
      </c>
      <c r="BI22" s="19">
        <f t="shared" si="27"/>
        <v>0.32258064516129031</v>
      </c>
      <c r="BJ22" s="19"/>
      <c r="BK22" s="5">
        <v>1</v>
      </c>
      <c r="BL22" s="5"/>
      <c r="BM22" s="5"/>
      <c r="BN22" s="5">
        <v>0</v>
      </c>
      <c r="BO22" s="5">
        <v>0</v>
      </c>
      <c r="BP22" s="3">
        <v>1</v>
      </c>
      <c r="BQ22" s="3">
        <v>0</v>
      </c>
      <c r="BR22" s="15">
        <v>15</v>
      </c>
      <c r="BS22" s="3">
        <v>6.3</v>
      </c>
      <c r="BT22" s="3">
        <v>5.5</v>
      </c>
      <c r="BU22" s="3">
        <v>1.1000000000000001</v>
      </c>
      <c r="BV22" s="3"/>
      <c r="BW22" s="10"/>
      <c r="BX22" s="3">
        <v>0</v>
      </c>
      <c r="BY22" s="3">
        <v>1</v>
      </c>
      <c r="BZ22" s="3">
        <v>147</v>
      </c>
      <c r="CA22" s="3">
        <v>16</v>
      </c>
      <c r="CB22" s="4">
        <v>1</v>
      </c>
      <c r="CC22" s="28">
        <v>68</v>
      </c>
      <c r="CD22" s="8"/>
      <c r="CE22" s="8"/>
      <c r="CF22" s="3">
        <v>2924</v>
      </c>
      <c r="CG22" s="3">
        <v>1</v>
      </c>
      <c r="CH22" s="3">
        <v>3</v>
      </c>
      <c r="CI22" s="12">
        <v>1548.6301369863013</v>
      </c>
      <c r="CJ22" s="19">
        <f t="shared" si="28"/>
        <v>7.3451260365577244</v>
      </c>
      <c r="CK22" s="5">
        <v>876.09138954460275</v>
      </c>
      <c r="CL22" s="19">
        <f t="shared" si="29"/>
        <v>6.7754704114589748</v>
      </c>
      <c r="CM22" s="10"/>
      <c r="CN22" s="36">
        <v>43427</v>
      </c>
      <c r="CO22" s="36"/>
      <c r="CP22" s="36"/>
      <c r="CQ22" s="36"/>
      <c r="CS22" s="36">
        <v>44479</v>
      </c>
      <c r="CT22" s="36">
        <v>44406</v>
      </c>
      <c r="CU22" s="1">
        <f t="shared" si="30"/>
        <v>979</v>
      </c>
      <c r="CV22" s="1">
        <v>0</v>
      </c>
      <c r="CY22" s="1">
        <v>0</v>
      </c>
      <c r="CZ22" s="1">
        <v>979</v>
      </c>
      <c r="DA22" s="1">
        <v>1</v>
      </c>
      <c r="DB22" s="3" t="s">
        <v>141</v>
      </c>
      <c r="DC22" s="10"/>
      <c r="DD22" s="10"/>
      <c r="DE22" s="10"/>
      <c r="DF22" s="10"/>
      <c r="DG22" s="10"/>
      <c r="DH22" s="10"/>
      <c r="DI22" s="10"/>
      <c r="DJ22" s="10"/>
      <c r="DK22" s="10"/>
    </row>
    <row r="23" spans="1:115" x14ac:dyDescent="0.25">
      <c r="A23" s="25">
        <v>1068</v>
      </c>
      <c r="B23" s="1">
        <v>58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3</v>
      </c>
      <c r="K23" s="1">
        <v>0</v>
      </c>
      <c r="L23" s="1">
        <v>0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1">
        <v>0</v>
      </c>
      <c r="X23" s="1">
        <v>1</v>
      </c>
      <c r="Y23" s="1">
        <v>1</v>
      </c>
      <c r="Z23" s="1">
        <v>1</v>
      </c>
      <c r="AA23" s="1">
        <v>0</v>
      </c>
      <c r="AB23" s="1">
        <v>1</v>
      </c>
      <c r="AC23" s="1">
        <v>0</v>
      </c>
      <c r="AD23" s="1">
        <v>1</v>
      </c>
      <c r="AE23" s="1">
        <v>0</v>
      </c>
      <c r="AF23" s="1">
        <v>0</v>
      </c>
      <c r="AG23" s="1">
        <v>31.87</v>
      </c>
      <c r="AH23" s="1">
        <v>2.14</v>
      </c>
      <c r="AI23" s="1">
        <v>87</v>
      </c>
      <c r="AJ23" s="1">
        <v>41</v>
      </c>
      <c r="AK23" s="5">
        <f t="shared" si="31"/>
        <v>56.333333333333336</v>
      </c>
      <c r="AL23" s="1">
        <v>87</v>
      </c>
      <c r="AM23" s="1">
        <v>1</v>
      </c>
      <c r="AN23" s="1">
        <v>18</v>
      </c>
      <c r="AO23" s="1">
        <v>42</v>
      </c>
      <c r="AP23" s="1">
        <v>17</v>
      </c>
      <c r="AQ23" s="1">
        <v>29</v>
      </c>
      <c r="AR23" s="1">
        <f>(AO23-AP23)</f>
        <v>25</v>
      </c>
      <c r="AS23" s="7">
        <f>(AR23/AN23)</f>
        <v>1.3888888888888888</v>
      </c>
      <c r="AT23" s="1">
        <v>19</v>
      </c>
      <c r="AU23" s="19">
        <v>3.58</v>
      </c>
      <c r="AV23" s="1">
        <v>1.67</v>
      </c>
      <c r="AW23" s="19">
        <f t="shared" si="18"/>
        <v>0.20859571322985956</v>
      </c>
      <c r="AX23" s="7">
        <f t="shared" si="19"/>
        <v>2.7932960893854748</v>
      </c>
      <c r="AY23" s="7">
        <f t="shared" si="20"/>
        <v>479.04191616766468</v>
      </c>
      <c r="AZ23" s="7">
        <f t="shared" si="21"/>
        <v>1836.3273453093816</v>
      </c>
      <c r="BA23" s="7">
        <f t="shared" si="22"/>
        <v>41.149425287356323</v>
      </c>
      <c r="BB23" s="7">
        <f t="shared" si="23"/>
        <v>19.195402298850574</v>
      </c>
      <c r="BC23" s="7">
        <f t="shared" si="24"/>
        <v>9.7461455938697306</v>
      </c>
      <c r="BD23" s="7">
        <f t="shared" si="25"/>
        <v>2.8716321839080456</v>
      </c>
      <c r="BE23" s="19"/>
      <c r="BF23" s="19">
        <f t="shared" si="26"/>
        <v>0.70474860335195533</v>
      </c>
      <c r="BG23" s="19">
        <f>(AO23/BA23)</f>
        <v>1.0206703910614525</v>
      </c>
      <c r="BH23" s="19">
        <f>(BA23/AR23)</f>
        <v>1.6459770114942529</v>
      </c>
      <c r="BI23" s="19">
        <f t="shared" si="27"/>
        <v>0.94736842105263153</v>
      </c>
      <c r="BJ23" s="19"/>
      <c r="BK23" s="20">
        <v>1</v>
      </c>
      <c r="BN23" s="1">
        <v>1</v>
      </c>
      <c r="BO23" s="1">
        <v>0</v>
      </c>
      <c r="BP23" s="1">
        <v>1</v>
      </c>
      <c r="BQ23" s="1">
        <v>0</v>
      </c>
      <c r="BR23" s="1">
        <v>15</v>
      </c>
      <c r="BS23" s="1">
        <v>5.0999999999999996</v>
      </c>
      <c r="BT23" s="1">
        <v>4.7</v>
      </c>
      <c r="BU23" s="1">
        <v>0.36</v>
      </c>
      <c r="BV23" s="1">
        <v>4.4000000000000004</v>
      </c>
      <c r="BZ23" s="25">
        <v>135</v>
      </c>
      <c r="CA23" s="25">
        <v>37</v>
      </c>
      <c r="CB23" s="44">
        <v>1.37</v>
      </c>
      <c r="CC23" s="27">
        <v>56</v>
      </c>
      <c r="CD23" s="1">
        <v>293</v>
      </c>
      <c r="CE23" s="1">
        <v>1</v>
      </c>
      <c r="CH23" s="1">
        <v>2</v>
      </c>
      <c r="CI23" s="20">
        <v>2726.2166569999999</v>
      </c>
      <c r="CJ23" s="19">
        <f t="shared" si="28"/>
        <v>7.9106700870879987</v>
      </c>
      <c r="CK23" s="20">
        <v>3661.8003060000001</v>
      </c>
      <c r="CL23" s="19">
        <f t="shared" si="29"/>
        <v>8.205710192343961</v>
      </c>
      <c r="CM23" s="22"/>
      <c r="CN23" s="41">
        <v>40352</v>
      </c>
      <c r="CO23" s="41"/>
      <c r="CP23" s="41"/>
      <c r="CQ23" s="41"/>
      <c r="CS23" s="36">
        <v>44272</v>
      </c>
      <c r="CT23" s="36">
        <v>40986</v>
      </c>
      <c r="CU23" s="1">
        <f t="shared" si="30"/>
        <v>634</v>
      </c>
      <c r="CV23" s="3">
        <v>1</v>
      </c>
      <c r="CW23" s="36">
        <v>40986</v>
      </c>
      <c r="CX23" s="20">
        <f>(CW23-CN23)</f>
        <v>634</v>
      </c>
      <c r="CY23" s="20">
        <v>1</v>
      </c>
      <c r="CZ23" s="20">
        <v>634</v>
      </c>
      <c r="DA23" s="1">
        <v>1</v>
      </c>
      <c r="DB23" t="s">
        <v>129</v>
      </c>
    </row>
    <row r="24" spans="1:115" x14ac:dyDescent="0.25">
      <c r="A24" s="2">
        <v>2052</v>
      </c>
      <c r="B24" s="3">
        <v>53</v>
      </c>
      <c r="C24" s="3">
        <v>1</v>
      </c>
      <c r="D24" s="3">
        <v>0</v>
      </c>
      <c r="E24" s="3">
        <v>1</v>
      </c>
      <c r="F24" s="3">
        <v>1</v>
      </c>
      <c r="G24" s="3">
        <v>1</v>
      </c>
      <c r="H24" s="1">
        <v>0</v>
      </c>
      <c r="I24" s="3">
        <v>0</v>
      </c>
      <c r="J24" s="3">
        <v>4</v>
      </c>
      <c r="K24" s="3">
        <v>1</v>
      </c>
      <c r="L24" s="3">
        <v>0</v>
      </c>
      <c r="M24" s="3"/>
      <c r="N24" s="3">
        <v>0</v>
      </c>
      <c r="O24" s="3">
        <v>0</v>
      </c>
      <c r="P24" s="3">
        <v>1</v>
      </c>
      <c r="Q24" s="3">
        <v>1</v>
      </c>
      <c r="R24" s="3">
        <v>1</v>
      </c>
      <c r="S24" s="3">
        <v>1</v>
      </c>
      <c r="T24" s="3">
        <v>1</v>
      </c>
      <c r="U24" s="3">
        <v>0</v>
      </c>
      <c r="V24" s="3">
        <v>0</v>
      </c>
      <c r="W24" s="3">
        <v>1</v>
      </c>
      <c r="X24" s="3">
        <v>1</v>
      </c>
      <c r="Y24" s="3">
        <v>1</v>
      </c>
      <c r="Z24" s="3">
        <v>1</v>
      </c>
      <c r="AA24" s="3">
        <v>0</v>
      </c>
      <c r="AB24" s="3">
        <v>1</v>
      </c>
      <c r="AC24" s="3">
        <v>1</v>
      </c>
      <c r="AD24" s="3">
        <v>1</v>
      </c>
      <c r="AE24" s="3">
        <v>0</v>
      </c>
      <c r="AF24" s="3">
        <v>0</v>
      </c>
      <c r="AG24" s="3">
        <v>31</v>
      </c>
      <c r="AH24" s="4">
        <v>2.3199999999999998</v>
      </c>
      <c r="AI24" s="3">
        <v>100</v>
      </c>
      <c r="AJ24" s="3">
        <v>62</v>
      </c>
      <c r="AK24" s="5">
        <f t="shared" si="31"/>
        <v>74.666666666666671</v>
      </c>
      <c r="AL24" s="3">
        <v>81</v>
      </c>
      <c r="AM24" s="3">
        <v>3</v>
      </c>
      <c r="AN24" s="3">
        <v>27</v>
      </c>
      <c r="AO24" s="3"/>
      <c r="AP24" s="3"/>
      <c r="AQ24" s="3">
        <v>43</v>
      </c>
      <c r="AR24" s="3"/>
      <c r="AS24" s="8"/>
      <c r="AT24" s="3">
        <v>34</v>
      </c>
      <c r="AU24" s="4">
        <v>3.9439999999999995</v>
      </c>
      <c r="AV24" s="3">
        <v>1.7</v>
      </c>
      <c r="AW24" s="19">
        <f t="shared" si="18"/>
        <v>0.28144863266814485</v>
      </c>
      <c r="AX24" s="7">
        <f t="shared" si="19"/>
        <v>2.2819472616632863</v>
      </c>
      <c r="AY24" s="7">
        <f t="shared" si="20"/>
        <v>423.52941176470591</v>
      </c>
      <c r="AZ24" s="7">
        <f t="shared" si="21"/>
        <v>2243.1372549019611</v>
      </c>
      <c r="BA24" s="7">
        <f t="shared" si="22"/>
        <v>48.691358024691347</v>
      </c>
      <c r="BB24" s="7">
        <f t="shared" si="23"/>
        <v>20.987654320987655</v>
      </c>
      <c r="BC24" s="7">
        <f t="shared" si="24"/>
        <v>11.607572016460907</v>
      </c>
      <c r="BD24" s="7">
        <f t="shared" si="25"/>
        <v>4.5669135802469132</v>
      </c>
      <c r="BE24" s="19"/>
      <c r="BF24" s="19">
        <f t="shared" si="26"/>
        <v>0.88311359026369185</v>
      </c>
      <c r="BG24" s="19"/>
      <c r="BH24" s="19"/>
      <c r="BI24" s="19">
        <f t="shared" si="27"/>
        <v>0.79411764705882348</v>
      </c>
      <c r="BJ24" s="19"/>
      <c r="BK24" s="5">
        <v>0</v>
      </c>
      <c r="BL24" s="5"/>
      <c r="BM24" s="5"/>
      <c r="BN24" s="5"/>
      <c r="BO24" s="5"/>
      <c r="BP24" s="3">
        <v>1</v>
      </c>
      <c r="BQ24" s="3">
        <v>0</v>
      </c>
      <c r="BR24" s="3">
        <v>15</v>
      </c>
      <c r="BS24" s="3">
        <v>7.3</v>
      </c>
      <c r="BT24" s="3">
        <v>7.1</v>
      </c>
      <c r="BU24" s="3">
        <v>0.95</v>
      </c>
      <c r="BV24" s="3"/>
      <c r="BW24" s="10"/>
      <c r="BX24" s="3">
        <v>1</v>
      </c>
      <c r="BY24" s="3">
        <v>1</v>
      </c>
      <c r="BZ24" s="3">
        <v>127</v>
      </c>
      <c r="CA24" s="3">
        <v>64</v>
      </c>
      <c r="CB24" s="4">
        <v>2.9</v>
      </c>
      <c r="CC24" s="28">
        <v>28</v>
      </c>
      <c r="CD24" s="8"/>
      <c r="CE24" s="8"/>
      <c r="CF24" s="3">
        <v>5827</v>
      </c>
      <c r="CG24" s="3">
        <v>1</v>
      </c>
      <c r="CH24" s="3">
        <v>3</v>
      </c>
      <c r="CI24" s="12">
        <v>3090.1960784313724</v>
      </c>
      <c r="CJ24" s="19">
        <f t="shared" si="28"/>
        <v>8.0359898236815894</v>
      </c>
      <c r="CK24" s="5">
        <v>1572.3566174930843</v>
      </c>
      <c r="CL24" s="19">
        <f t="shared" si="29"/>
        <v>7.3603308031728716</v>
      </c>
      <c r="CM24" s="10"/>
      <c r="CN24" s="41">
        <v>40260</v>
      </c>
      <c r="CO24" s="41"/>
      <c r="CP24" s="41"/>
      <c r="CQ24" s="41"/>
      <c r="CS24" s="36">
        <v>44272</v>
      </c>
      <c r="CT24" s="36">
        <v>44263</v>
      </c>
      <c r="CU24" s="1">
        <f t="shared" si="30"/>
        <v>4003</v>
      </c>
      <c r="CV24" s="3">
        <v>0</v>
      </c>
      <c r="CW24" s="3"/>
      <c r="CX24" s="3"/>
      <c r="CY24" s="3">
        <v>0</v>
      </c>
      <c r="CZ24" s="3">
        <v>4003</v>
      </c>
      <c r="DA24" s="1">
        <v>1</v>
      </c>
      <c r="DB24" s="3" t="s">
        <v>149</v>
      </c>
      <c r="DC24" s="10"/>
      <c r="DD24" s="10"/>
      <c r="DE24" s="10"/>
      <c r="DF24" s="10"/>
      <c r="DG24" s="10"/>
      <c r="DH24" s="10"/>
      <c r="DI24" s="10"/>
      <c r="DJ24" s="10"/>
      <c r="DK24" s="10"/>
    </row>
    <row r="25" spans="1:115" x14ac:dyDescent="0.25">
      <c r="A25" s="25">
        <v>1033</v>
      </c>
      <c r="B25" s="1">
        <v>84</v>
      </c>
      <c r="C25" s="1">
        <v>0</v>
      </c>
      <c r="D25" s="1">
        <v>1</v>
      </c>
      <c r="E25" s="1">
        <v>1</v>
      </c>
      <c r="F25" s="1">
        <v>1</v>
      </c>
      <c r="G25" s="1">
        <v>0</v>
      </c>
      <c r="H25" s="1">
        <v>1</v>
      </c>
      <c r="I25" s="1">
        <v>0</v>
      </c>
      <c r="J25" s="1">
        <v>4</v>
      </c>
      <c r="K25" s="1">
        <v>1</v>
      </c>
      <c r="L25" s="1">
        <v>0</v>
      </c>
      <c r="M25" s="1">
        <v>1</v>
      </c>
      <c r="N25" s="1">
        <v>1</v>
      </c>
      <c r="O25" s="1">
        <v>0</v>
      </c>
      <c r="P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1</v>
      </c>
      <c r="Z25" s="1">
        <v>1</v>
      </c>
      <c r="AA25" s="1">
        <v>1</v>
      </c>
      <c r="AB25" s="1">
        <v>0</v>
      </c>
      <c r="AC25" s="1">
        <v>0</v>
      </c>
      <c r="AD25" s="1">
        <v>1</v>
      </c>
      <c r="AE25" s="1">
        <v>0</v>
      </c>
      <c r="AF25" s="1">
        <v>0</v>
      </c>
      <c r="AG25" s="1">
        <v>17.7</v>
      </c>
      <c r="AH25" s="1">
        <v>1.62</v>
      </c>
      <c r="AI25" s="1">
        <v>121</v>
      </c>
      <c r="AJ25" s="1">
        <v>55</v>
      </c>
      <c r="AK25" s="5">
        <f t="shared" si="31"/>
        <v>77</v>
      </c>
      <c r="AL25" s="1">
        <v>63</v>
      </c>
      <c r="AM25" s="1">
        <v>1</v>
      </c>
      <c r="AN25" s="1">
        <v>5</v>
      </c>
      <c r="AO25" s="1">
        <v>49</v>
      </c>
      <c r="AP25" s="1">
        <v>22</v>
      </c>
      <c r="AQ25" s="1">
        <v>32</v>
      </c>
      <c r="AR25" s="1">
        <f t="shared" ref="AR25:AR30" si="32">(AO25-AP25)</f>
        <v>27</v>
      </c>
      <c r="AS25" s="7">
        <f t="shared" ref="AS25:AS30" si="33">(AR25/AN25)</f>
        <v>5.4</v>
      </c>
      <c r="AT25" s="1">
        <v>6</v>
      </c>
      <c r="AU25" s="19">
        <v>5.75</v>
      </c>
      <c r="AV25" s="1">
        <v>3.55</v>
      </c>
      <c r="AW25" s="19">
        <f t="shared" si="18"/>
        <v>0.60609756097560963</v>
      </c>
      <c r="AX25" s="7">
        <f t="shared" si="19"/>
        <v>4.5217391304347823</v>
      </c>
      <c r="AY25" s="7">
        <f t="shared" si="20"/>
        <v>585.91549295774655</v>
      </c>
      <c r="AZ25" s="7">
        <f t="shared" si="21"/>
        <v>1622.5352112676057</v>
      </c>
      <c r="BA25" s="7">
        <f t="shared" si="22"/>
        <v>91.269841269841265</v>
      </c>
      <c r="BB25" s="7">
        <f t="shared" si="23"/>
        <v>56.349206349206348</v>
      </c>
      <c r="BC25" s="7">
        <f t="shared" si="24"/>
        <v>54.410793650793643</v>
      </c>
      <c r="BD25" s="7">
        <f t="shared" si="25"/>
        <v>20.69142857142857</v>
      </c>
      <c r="BE25" s="19"/>
      <c r="BF25" s="19">
        <f t="shared" si="26"/>
        <v>0.35060869565217395</v>
      </c>
      <c r="BG25" s="19">
        <f t="shared" ref="BG25:BG30" si="34">(AO25/BA25)</f>
        <v>0.53686956521739138</v>
      </c>
      <c r="BH25" s="19">
        <f t="shared" ref="BH25:BH30" si="35">(BA25/AR25)</f>
        <v>3.3803644914756026</v>
      </c>
      <c r="BI25" s="19">
        <f t="shared" si="27"/>
        <v>0.83333333333333337</v>
      </c>
      <c r="BJ25" s="19"/>
      <c r="BK25" s="20">
        <v>1</v>
      </c>
      <c r="BL25" s="1">
        <v>11</v>
      </c>
      <c r="BN25" s="1">
        <v>3</v>
      </c>
      <c r="BO25" s="1">
        <v>1</v>
      </c>
      <c r="BP25" s="1">
        <v>1</v>
      </c>
      <c r="BQ25" s="1">
        <v>0</v>
      </c>
      <c r="BR25" s="1">
        <v>15</v>
      </c>
      <c r="BS25" s="1">
        <v>6.1</v>
      </c>
      <c r="BT25" s="1">
        <v>5.6</v>
      </c>
      <c r="BU25" s="1">
        <v>0.28000000000000003</v>
      </c>
      <c r="BV25" s="1">
        <v>4.7</v>
      </c>
      <c r="BW25" s="1">
        <v>36.299999999999997</v>
      </c>
      <c r="BX25" s="1">
        <v>1</v>
      </c>
      <c r="BZ25" s="25">
        <v>142</v>
      </c>
      <c r="CA25" s="25">
        <v>27</v>
      </c>
      <c r="CB25" s="44">
        <v>1.82</v>
      </c>
      <c r="CC25" s="27">
        <v>25</v>
      </c>
      <c r="CD25" s="1">
        <v>2746</v>
      </c>
      <c r="CE25" s="1">
        <v>1</v>
      </c>
      <c r="CH25" s="1">
        <v>3</v>
      </c>
      <c r="CI25" s="20">
        <v>3473.2943679999998</v>
      </c>
      <c r="CJ25" s="19">
        <f t="shared" si="28"/>
        <v>8.1528588081502171</v>
      </c>
      <c r="CK25" s="20">
        <v>1289.2461390000001</v>
      </c>
      <c r="CL25" s="19">
        <f t="shared" si="29"/>
        <v>7.1618129381621864</v>
      </c>
      <c r="CM25" s="22"/>
      <c r="CN25" s="36">
        <v>40296</v>
      </c>
      <c r="CO25" s="36"/>
      <c r="CP25" s="36"/>
      <c r="CQ25" s="36"/>
      <c r="CS25" s="36">
        <v>44272</v>
      </c>
      <c r="CT25" s="36">
        <v>42050</v>
      </c>
      <c r="CU25" s="1">
        <f t="shared" si="30"/>
        <v>1754</v>
      </c>
      <c r="CV25" s="3">
        <v>1</v>
      </c>
      <c r="CW25" s="40">
        <v>42050</v>
      </c>
      <c r="CX25" s="20">
        <f>(CW25-CN25)</f>
        <v>1754</v>
      </c>
      <c r="CY25" s="20">
        <v>1</v>
      </c>
      <c r="CZ25" s="20">
        <v>1754</v>
      </c>
      <c r="DA25" s="1">
        <v>1</v>
      </c>
      <c r="DB25" t="s">
        <v>129</v>
      </c>
    </row>
    <row r="26" spans="1:115" x14ac:dyDescent="0.25">
      <c r="A26" s="2">
        <v>2050</v>
      </c>
      <c r="B26" s="3">
        <v>63</v>
      </c>
      <c r="C26" s="3">
        <v>0</v>
      </c>
      <c r="D26" s="3">
        <v>1</v>
      </c>
      <c r="E26" s="3">
        <v>1</v>
      </c>
      <c r="F26" s="3">
        <v>1</v>
      </c>
      <c r="G26" s="3">
        <v>1</v>
      </c>
      <c r="H26" s="1">
        <v>0</v>
      </c>
      <c r="I26" s="3">
        <v>0</v>
      </c>
      <c r="J26" s="3">
        <v>4</v>
      </c>
      <c r="K26" s="3">
        <v>0</v>
      </c>
      <c r="L26" s="3">
        <v>0</v>
      </c>
      <c r="M26" s="3"/>
      <c r="N26" s="3">
        <v>1</v>
      </c>
      <c r="O26" s="3">
        <v>0</v>
      </c>
      <c r="P26" s="3">
        <v>1</v>
      </c>
      <c r="Q26" s="3"/>
      <c r="R26" s="3">
        <v>1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1</v>
      </c>
      <c r="Y26" s="3">
        <v>1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 s="3">
        <v>0</v>
      </c>
      <c r="AF26" s="3">
        <v>0</v>
      </c>
      <c r="AG26" s="3">
        <v>22.5</v>
      </c>
      <c r="AH26" s="4">
        <v>1.49</v>
      </c>
      <c r="AI26" s="3">
        <v>114</v>
      </c>
      <c r="AJ26" s="3">
        <v>62</v>
      </c>
      <c r="AK26" s="5">
        <f t="shared" si="31"/>
        <v>79.333333333333329</v>
      </c>
      <c r="AL26" s="3">
        <v>87</v>
      </c>
      <c r="AM26" s="3">
        <v>2</v>
      </c>
      <c r="AN26" s="3">
        <v>1</v>
      </c>
      <c r="AO26" s="3">
        <v>40</v>
      </c>
      <c r="AP26" s="3">
        <v>16</v>
      </c>
      <c r="AQ26" s="3">
        <v>24</v>
      </c>
      <c r="AR26" s="1">
        <f t="shared" si="32"/>
        <v>24</v>
      </c>
      <c r="AS26" s="7">
        <f t="shared" si="33"/>
        <v>24</v>
      </c>
      <c r="AT26" s="3">
        <v>18</v>
      </c>
      <c r="AU26" s="4">
        <v>2.8756999999999997</v>
      </c>
      <c r="AV26" s="3">
        <v>1.93</v>
      </c>
      <c r="AW26" s="19">
        <f t="shared" si="18"/>
        <v>0.33949741315594972</v>
      </c>
      <c r="AX26" s="7">
        <f t="shared" si="19"/>
        <v>2.0864485168828462</v>
      </c>
      <c r="AY26" s="7">
        <f t="shared" si="20"/>
        <v>248.70466321243524</v>
      </c>
      <c r="AZ26" s="7">
        <f t="shared" si="21"/>
        <v>3246.9775474956818</v>
      </c>
      <c r="BA26" s="7">
        <f t="shared" si="22"/>
        <v>33.054022988505743</v>
      </c>
      <c r="BB26" s="7">
        <f t="shared" si="23"/>
        <v>22.183908045977013</v>
      </c>
      <c r="BC26" s="7">
        <f t="shared" si="24"/>
        <v>18.504337164750957</v>
      </c>
      <c r="BD26" s="7">
        <f t="shared" si="25"/>
        <v>6.939126436781609</v>
      </c>
      <c r="BE26" s="19"/>
      <c r="BF26" s="19">
        <f t="shared" si="26"/>
        <v>0.72608408387523049</v>
      </c>
      <c r="BG26" s="19">
        <f t="shared" si="34"/>
        <v>1.2101401397920508</v>
      </c>
      <c r="BH26" s="19">
        <f t="shared" si="35"/>
        <v>1.3772509578544059</v>
      </c>
      <c r="BI26" s="19">
        <f t="shared" si="27"/>
        <v>5.5555555555555552E-2</v>
      </c>
      <c r="BJ26" s="19"/>
      <c r="BK26" s="5">
        <v>0</v>
      </c>
      <c r="BL26" s="5"/>
      <c r="BM26" s="5"/>
      <c r="BN26" s="5"/>
      <c r="BO26" s="5"/>
      <c r="BP26" s="3">
        <v>1</v>
      </c>
      <c r="BQ26" s="3">
        <v>0</v>
      </c>
      <c r="BR26" s="3">
        <v>17.5</v>
      </c>
      <c r="BS26" s="3">
        <v>7.5</v>
      </c>
      <c r="BT26" s="3">
        <v>7.3</v>
      </c>
      <c r="BU26" s="3">
        <v>1.5</v>
      </c>
      <c r="BV26" s="3"/>
      <c r="BW26" s="10"/>
      <c r="BX26" s="3">
        <v>1</v>
      </c>
      <c r="BY26" s="3">
        <v>1</v>
      </c>
      <c r="BZ26" s="3">
        <v>128</v>
      </c>
      <c r="CA26" s="3">
        <v>36</v>
      </c>
      <c r="CB26" s="4">
        <v>1.9</v>
      </c>
      <c r="CC26" s="28">
        <v>27</v>
      </c>
      <c r="CD26" s="8"/>
      <c r="CE26" s="8"/>
      <c r="CF26" s="3">
        <v>3770</v>
      </c>
      <c r="CG26" s="3">
        <v>1</v>
      </c>
      <c r="CH26" s="3">
        <v>3</v>
      </c>
      <c r="CI26" s="12">
        <v>1674.4047619047619</v>
      </c>
      <c r="CJ26" s="19">
        <f t="shared" si="28"/>
        <v>7.4232130150746896</v>
      </c>
      <c r="CK26" s="5">
        <v>1031.2854540383419</v>
      </c>
      <c r="CL26" s="19">
        <f t="shared" si="29"/>
        <v>6.9385613167314668</v>
      </c>
      <c r="CM26" s="10"/>
      <c r="CN26" s="41">
        <v>40246</v>
      </c>
      <c r="CO26" s="41"/>
      <c r="CP26" s="41"/>
      <c r="CQ26" s="41"/>
      <c r="CS26" s="36">
        <v>44272</v>
      </c>
      <c r="CT26" s="36">
        <v>44239</v>
      </c>
      <c r="CU26" s="1">
        <f t="shared" si="30"/>
        <v>3993</v>
      </c>
      <c r="CV26" s="3">
        <v>0</v>
      </c>
      <c r="CW26" s="3"/>
      <c r="CX26" s="3"/>
      <c r="CY26" s="3">
        <v>0</v>
      </c>
      <c r="CZ26" s="3">
        <v>3993</v>
      </c>
      <c r="DA26" s="1">
        <v>1</v>
      </c>
      <c r="DB26" s="3" t="s">
        <v>141</v>
      </c>
      <c r="DC26" s="10"/>
      <c r="DD26" s="10"/>
      <c r="DE26" s="10"/>
      <c r="DF26" s="10"/>
      <c r="DG26" s="10"/>
      <c r="DH26" s="10"/>
      <c r="DI26" s="10"/>
      <c r="DJ26" s="10"/>
      <c r="DK26" s="10"/>
    </row>
    <row r="27" spans="1:115" x14ac:dyDescent="0.25">
      <c r="A27" s="2">
        <v>2020</v>
      </c>
      <c r="B27" s="3">
        <v>38</v>
      </c>
      <c r="C27" s="3">
        <v>0</v>
      </c>
      <c r="D27" s="3">
        <v>0</v>
      </c>
      <c r="E27" s="3">
        <v>1</v>
      </c>
      <c r="F27" s="3">
        <v>1</v>
      </c>
      <c r="G27" s="3">
        <v>0</v>
      </c>
      <c r="H27" s="1">
        <v>1</v>
      </c>
      <c r="I27" s="3">
        <v>0</v>
      </c>
      <c r="J27" s="3">
        <v>4</v>
      </c>
      <c r="K27" s="3">
        <v>1</v>
      </c>
      <c r="L27" s="3">
        <v>1</v>
      </c>
      <c r="M27" s="3"/>
      <c r="N27" s="3">
        <v>1</v>
      </c>
      <c r="O27" s="3">
        <v>0</v>
      </c>
      <c r="P27" s="3">
        <v>0</v>
      </c>
      <c r="Q27" s="3"/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16">
        <v>1</v>
      </c>
      <c r="Y27" s="3">
        <v>1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27.5</v>
      </c>
      <c r="AH27" s="4">
        <v>2.0499999999999998</v>
      </c>
      <c r="AI27" s="3">
        <v>98</v>
      </c>
      <c r="AJ27" s="3">
        <v>58</v>
      </c>
      <c r="AK27" s="5">
        <f t="shared" si="31"/>
        <v>71.333333333333329</v>
      </c>
      <c r="AL27" s="3">
        <v>90</v>
      </c>
      <c r="AM27" s="3">
        <v>1</v>
      </c>
      <c r="AN27" s="3">
        <v>16</v>
      </c>
      <c r="AO27" s="3">
        <v>46</v>
      </c>
      <c r="AP27" s="3">
        <v>28</v>
      </c>
      <c r="AQ27" s="3">
        <v>34</v>
      </c>
      <c r="AR27" s="3">
        <f t="shared" si="32"/>
        <v>18</v>
      </c>
      <c r="AS27" s="7">
        <f t="shared" si="33"/>
        <v>1.125</v>
      </c>
      <c r="AT27" s="3">
        <v>29</v>
      </c>
      <c r="AU27" s="4">
        <v>3.5669999999999997</v>
      </c>
      <c r="AV27" s="3">
        <v>1.74</v>
      </c>
      <c r="AW27" s="19">
        <f t="shared" si="18"/>
        <v>0.27521064301552106</v>
      </c>
      <c r="AX27" s="7">
        <f t="shared" si="19"/>
        <v>1.4017381553125876</v>
      </c>
      <c r="AY27" s="7">
        <f t="shared" si="20"/>
        <v>229.88505747126436</v>
      </c>
      <c r="AZ27" s="7">
        <f t="shared" si="21"/>
        <v>2544.0613026819919</v>
      </c>
      <c r="BA27" s="7">
        <f t="shared" si="22"/>
        <v>39.633333333333333</v>
      </c>
      <c r="BB27" s="7">
        <f t="shared" si="23"/>
        <v>19.333333333333332</v>
      </c>
      <c r="BC27" s="7">
        <f t="shared" si="24"/>
        <v>11.130844444444442</v>
      </c>
      <c r="BD27" s="7">
        <f t="shared" si="25"/>
        <v>4.7328000000000001</v>
      </c>
      <c r="BE27" s="19"/>
      <c r="BF27" s="19">
        <f t="shared" si="26"/>
        <v>0.85786375105130364</v>
      </c>
      <c r="BG27" s="19">
        <f t="shared" si="34"/>
        <v>1.1606391925988226</v>
      </c>
      <c r="BH27" s="19">
        <f t="shared" si="35"/>
        <v>2.2018518518518517</v>
      </c>
      <c r="BI27" s="19">
        <f t="shared" si="27"/>
        <v>0.55172413793103448</v>
      </c>
      <c r="BJ27" s="19"/>
      <c r="BK27" s="12">
        <v>0</v>
      </c>
      <c r="BL27" s="12"/>
      <c r="BM27" s="5"/>
      <c r="BN27" s="12"/>
      <c r="BO27" s="12"/>
      <c r="BP27" s="3">
        <v>1</v>
      </c>
      <c r="BQ27" s="9">
        <v>0</v>
      </c>
      <c r="BR27" s="3">
        <v>17.5</v>
      </c>
      <c r="BS27" s="3">
        <v>6.2</v>
      </c>
      <c r="BT27" s="3">
        <v>5.9</v>
      </c>
      <c r="BU27" s="3">
        <v>0.92</v>
      </c>
      <c r="BV27" s="16">
        <v>4.5999999999999996</v>
      </c>
      <c r="BW27" s="10"/>
      <c r="BX27" s="16">
        <v>1</v>
      </c>
      <c r="BY27" s="3">
        <v>0</v>
      </c>
      <c r="BZ27" s="3">
        <v>135</v>
      </c>
      <c r="CA27" s="3">
        <v>25</v>
      </c>
      <c r="CB27" s="4">
        <v>1</v>
      </c>
      <c r="CC27" s="28">
        <v>87</v>
      </c>
      <c r="CD27" s="8"/>
      <c r="CE27" s="8"/>
      <c r="CF27" s="3">
        <v>166</v>
      </c>
      <c r="CG27" s="3">
        <v>0</v>
      </c>
      <c r="CH27" s="3">
        <v>1</v>
      </c>
      <c r="CI27" s="12">
        <v>1719.0789473684208</v>
      </c>
      <c r="CJ27" s="19">
        <f t="shared" si="28"/>
        <v>7.4495439306624274</v>
      </c>
      <c r="CK27" s="5">
        <v>1318.5283583206808</v>
      </c>
      <c r="CL27" s="19">
        <f t="shared" si="29"/>
        <v>7.1842715135792492</v>
      </c>
      <c r="CM27" s="10"/>
      <c r="CN27" s="41">
        <v>40410</v>
      </c>
      <c r="CO27" s="41"/>
      <c r="CP27" s="41"/>
      <c r="CQ27" s="41"/>
      <c r="CS27" s="36">
        <v>44272</v>
      </c>
      <c r="CT27" s="36">
        <v>40607</v>
      </c>
      <c r="CU27" s="1">
        <f t="shared" si="30"/>
        <v>197</v>
      </c>
      <c r="CV27" s="3">
        <v>1</v>
      </c>
      <c r="CW27" s="40">
        <v>40607</v>
      </c>
      <c r="CX27" s="3">
        <f>(CW27-CN27)</f>
        <v>197</v>
      </c>
      <c r="CY27" s="3">
        <v>1</v>
      </c>
      <c r="CZ27" s="3">
        <v>197</v>
      </c>
      <c r="DA27" s="1">
        <v>1</v>
      </c>
      <c r="DB27" s="3" t="s">
        <v>143</v>
      </c>
      <c r="DC27" s="10"/>
      <c r="DD27" s="10"/>
      <c r="DE27" s="10"/>
      <c r="DF27" s="10"/>
      <c r="DG27" s="10"/>
      <c r="DH27" s="10"/>
      <c r="DI27" s="10"/>
      <c r="DJ27" s="10"/>
      <c r="DK27" s="10"/>
    </row>
    <row r="28" spans="1:115" x14ac:dyDescent="0.25">
      <c r="A28" s="2">
        <v>2004</v>
      </c>
      <c r="B28" s="3">
        <v>62</v>
      </c>
      <c r="C28" s="3">
        <v>0</v>
      </c>
      <c r="D28" s="3">
        <v>0</v>
      </c>
      <c r="E28" s="3">
        <v>1</v>
      </c>
      <c r="F28" s="3">
        <v>1</v>
      </c>
      <c r="G28" s="3">
        <v>1</v>
      </c>
      <c r="H28" s="1">
        <v>0</v>
      </c>
      <c r="I28" s="3">
        <v>1</v>
      </c>
      <c r="J28" s="3">
        <v>2</v>
      </c>
      <c r="K28" s="3">
        <v>0</v>
      </c>
      <c r="L28" s="3">
        <v>0</v>
      </c>
      <c r="M28" s="3"/>
      <c r="N28" s="3">
        <v>0</v>
      </c>
      <c r="O28" s="3">
        <v>0</v>
      </c>
      <c r="P28" s="3">
        <v>1</v>
      </c>
      <c r="Q28" s="3"/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1</v>
      </c>
      <c r="AC28" s="3">
        <v>0</v>
      </c>
      <c r="AD28" s="3">
        <v>1</v>
      </c>
      <c r="AE28" s="3">
        <v>0</v>
      </c>
      <c r="AF28" s="3">
        <v>0</v>
      </c>
      <c r="AG28" s="3">
        <v>38</v>
      </c>
      <c r="AH28" s="4">
        <v>2.4</v>
      </c>
      <c r="AI28" s="3">
        <v>107</v>
      </c>
      <c r="AJ28" s="3">
        <v>68</v>
      </c>
      <c r="AK28" s="5">
        <f t="shared" si="31"/>
        <v>81</v>
      </c>
      <c r="AL28" s="3">
        <v>60</v>
      </c>
      <c r="AM28" s="3">
        <v>1</v>
      </c>
      <c r="AN28" s="3">
        <v>15</v>
      </c>
      <c r="AO28" s="3">
        <v>37</v>
      </c>
      <c r="AP28" s="3">
        <v>20</v>
      </c>
      <c r="AQ28" s="3">
        <v>25</v>
      </c>
      <c r="AR28" s="3">
        <f t="shared" si="32"/>
        <v>17</v>
      </c>
      <c r="AS28" s="7">
        <f t="shared" si="33"/>
        <v>1.1333333333333333</v>
      </c>
      <c r="AT28" s="3">
        <v>21</v>
      </c>
      <c r="AU28" s="4">
        <v>4.4400000000000004</v>
      </c>
      <c r="AV28" s="3">
        <v>1.85</v>
      </c>
      <c r="AW28" s="19">
        <f t="shared" si="18"/>
        <v>0.33226164079822618</v>
      </c>
      <c r="AX28" s="7">
        <f t="shared" si="19"/>
        <v>0.9009009009009008</v>
      </c>
      <c r="AY28" s="7">
        <f t="shared" si="20"/>
        <v>172.97297297297297</v>
      </c>
      <c r="AZ28" s="7">
        <f t="shared" si="21"/>
        <v>2854.0540540540537</v>
      </c>
      <c r="BA28" s="7">
        <f t="shared" si="22"/>
        <v>74.000000000000014</v>
      </c>
      <c r="BB28" s="7">
        <f t="shared" si="23"/>
        <v>30.833333333333332</v>
      </c>
      <c r="BC28" s="7">
        <f t="shared" si="24"/>
        <v>25.16</v>
      </c>
      <c r="BD28" s="7">
        <f t="shared" si="25"/>
        <v>4.1933333333333325</v>
      </c>
      <c r="BE28" s="19">
        <v>1.36</v>
      </c>
      <c r="BF28" s="19">
        <f t="shared" si="26"/>
        <v>0.33783783783783777</v>
      </c>
      <c r="BG28" s="19">
        <f t="shared" si="34"/>
        <v>0.49999999999999989</v>
      </c>
      <c r="BH28" s="19">
        <f t="shared" si="35"/>
        <v>4.3529411764705888</v>
      </c>
      <c r="BI28" s="19">
        <f t="shared" si="27"/>
        <v>0.7142857142857143</v>
      </c>
      <c r="BJ28" s="19"/>
      <c r="BK28" s="5">
        <v>1</v>
      </c>
      <c r="BL28" s="5">
        <v>26</v>
      </c>
      <c r="BM28" s="5"/>
      <c r="BN28" s="5">
        <v>0</v>
      </c>
      <c r="BO28" s="5">
        <v>0</v>
      </c>
      <c r="BP28" s="3">
        <v>1</v>
      </c>
      <c r="BQ28" s="3">
        <v>0</v>
      </c>
      <c r="BR28" s="3">
        <v>17.5</v>
      </c>
      <c r="BS28" s="3">
        <v>6.2</v>
      </c>
      <c r="BT28" s="3">
        <v>5.6</v>
      </c>
      <c r="BU28" s="3">
        <v>1.3</v>
      </c>
      <c r="BV28" s="3"/>
      <c r="BW28" s="10"/>
      <c r="BX28" s="3">
        <v>1</v>
      </c>
      <c r="BY28" s="3">
        <v>0</v>
      </c>
      <c r="BZ28" s="3">
        <v>140</v>
      </c>
      <c r="CA28" s="3">
        <v>27</v>
      </c>
      <c r="CB28" s="4">
        <v>1.97</v>
      </c>
      <c r="CC28" s="28">
        <v>49</v>
      </c>
      <c r="CD28" s="8"/>
      <c r="CE28" s="8"/>
      <c r="CF28" s="3">
        <v>337.2</v>
      </c>
      <c r="CG28" s="3">
        <v>0</v>
      </c>
      <c r="CH28" s="3">
        <v>1</v>
      </c>
      <c r="CI28" s="12">
        <v>2489.808917197452</v>
      </c>
      <c r="CJ28" s="19">
        <f t="shared" si="28"/>
        <v>7.8199612464327384</v>
      </c>
      <c r="CK28" s="5">
        <v>901.26268952488977</v>
      </c>
      <c r="CL28" s="19">
        <f t="shared" si="29"/>
        <v>6.8037967684166976</v>
      </c>
      <c r="CM28" s="10"/>
      <c r="CN28" s="36">
        <v>43409</v>
      </c>
      <c r="CO28" s="36"/>
      <c r="CP28" s="36"/>
      <c r="CQ28" s="36"/>
      <c r="CS28" s="36">
        <v>44217</v>
      </c>
      <c r="CT28" s="36">
        <v>43731</v>
      </c>
      <c r="CU28" s="1">
        <f t="shared" si="30"/>
        <v>322</v>
      </c>
      <c r="CV28" s="1">
        <v>1</v>
      </c>
      <c r="CW28" s="36">
        <v>43731</v>
      </c>
      <c r="CX28" s="20">
        <f>(CW28-CN28)</f>
        <v>322</v>
      </c>
      <c r="CY28" s="20">
        <v>1</v>
      </c>
      <c r="CZ28" s="20">
        <v>322</v>
      </c>
      <c r="DA28" s="1">
        <v>1</v>
      </c>
      <c r="DB28" s="39" t="s">
        <v>141</v>
      </c>
      <c r="DC28" s="10"/>
      <c r="DD28" s="10"/>
      <c r="DE28" s="10"/>
      <c r="DF28" s="10"/>
      <c r="DG28" s="10"/>
      <c r="DH28" s="10"/>
      <c r="DI28" s="10"/>
      <c r="DJ28" s="10"/>
      <c r="DK28" s="10"/>
    </row>
    <row r="29" spans="1:115" x14ac:dyDescent="0.25">
      <c r="A29" s="25">
        <v>1067</v>
      </c>
      <c r="B29" s="1">
        <v>72</v>
      </c>
      <c r="C29" s="1">
        <v>0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3</v>
      </c>
      <c r="K29" s="1">
        <v>1</v>
      </c>
      <c r="L29" s="1">
        <v>0</v>
      </c>
      <c r="M29" s="1">
        <v>1</v>
      </c>
      <c r="N29" s="1">
        <v>1</v>
      </c>
      <c r="O29" s="1">
        <v>0</v>
      </c>
      <c r="P29" s="1">
        <v>1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0</v>
      </c>
      <c r="AD29" s="1">
        <v>1</v>
      </c>
      <c r="AE29" s="1">
        <v>0</v>
      </c>
      <c r="AF29" s="1">
        <v>0</v>
      </c>
      <c r="AG29" s="1">
        <v>26.82</v>
      </c>
      <c r="AH29" s="1">
        <v>1.84</v>
      </c>
      <c r="AI29" s="1">
        <v>124</v>
      </c>
      <c r="AJ29" s="1">
        <v>69</v>
      </c>
      <c r="AK29" s="5">
        <f t="shared" si="31"/>
        <v>87.333333333333329</v>
      </c>
      <c r="AL29" s="1">
        <v>60</v>
      </c>
      <c r="AM29" s="1">
        <v>2</v>
      </c>
      <c r="AN29" s="1">
        <v>3</v>
      </c>
      <c r="AO29" s="1">
        <v>39</v>
      </c>
      <c r="AP29" s="1">
        <v>12</v>
      </c>
      <c r="AQ29" s="1">
        <v>21</v>
      </c>
      <c r="AR29" s="1">
        <f t="shared" si="32"/>
        <v>27</v>
      </c>
      <c r="AS29" s="7">
        <f t="shared" si="33"/>
        <v>9</v>
      </c>
      <c r="AT29" s="1">
        <v>11</v>
      </c>
      <c r="AU29" s="19">
        <v>5.5</v>
      </c>
      <c r="AV29" s="1">
        <v>2.98</v>
      </c>
      <c r="AW29" s="19">
        <f t="shared" si="18"/>
        <v>0.57705838876570581</v>
      </c>
      <c r="AX29" s="7">
        <f t="shared" si="19"/>
        <v>1.8181818181818181</v>
      </c>
      <c r="AY29" s="7">
        <f t="shared" si="20"/>
        <v>268.45637583892619</v>
      </c>
      <c r="AZ29" s="7">
        <f t="shared" si="21"/>
        <v>2263.9821029082773</v>
      </c>
      <c r="BA29" s="7">
        <f t="shared" si="22"/>
        <v>91.666666666666657</v>
      </c>
      <c r="BB29" s="7">
        <f t="shared" si="23"/>
        <v>49.666666666666664</v>
      </c>
      <c r="BC29" s="7">
        <f t="shared" si="24"/>
        <v>51.560622222222214</v>
      </c>
      <c r="BD29" s="7">
        <f t="shared" si="25"/>
        <v>12.158399999999999</v>
      </c>
      <c r="BE29" s="19"/>
      <c r="BF29" s="19">
        <f t="shared" si="26"/>
        <v>0.22909090909090912</v>
      </c>
      <c r="BG29" s="19">
        <f t="shared" si="34"/>
        <v>0.42545454545454547</v>
      </c>
      <c r="BH29" s="19">
        <f t="shared" si="35"/>
        <v>3.3950617283950613</v>
      </c>
      <c r="BI29" s="19">
        <f t="shared" si="27"/>
        <v>0.27272727272727271</v>
      </c>
      <c r="BJ29" s="19"/>
      <c r="BK29" s="20">
        <v>0</v>
      </c>
      <c r="BO29" s="1">
        <v>0</v>
      </c>
      <c r="BP29" s="1">
        <v>1</v>
      </c>
      <c r="BQ29" s="1">
        <v>0</v>
      </c>
      <c r="BR29" s="1">
        <v>18</v>
      </c>
      <c r="BS29" s="1">
        <v>7.7</v>
      </c>
      <c r="BT29" s="1">
        <v>6.6</v>
      </c>
      <c r="BU29" s="1">
        <v>0.25</v>
      </c>
      <c r="BV29" s="1">
        <v>5</v>
      </c>
      <c r="BW29" s="1">
        <v>40</v>
      </c>
      <c r="BX29" s="1">
        <v>1</v>
      </c>
      <c r="BY29" s="1">
        <v>0</v>
      </c>
      <c r="BZ29" s="25">
        <v>132</v>
      </c>
      <c r="CA29" s="25">
        <v>31</v>
      </c>
      <c r="CB29" s="44">
        <v>1.34</v>
      </c>
      <c r="CC29" s="27">
        <v>53</v>
      </c>
      <c r="CI29" s="20">
        <v>2210.0992059999999</v>
      </c>
      <c r="CJ29" s="19">
        <f t="shared" si="28"/>
        <v>7.7007926830970508</v>
      </c>
      <c r="CK29" s="20">
        <v>3172.640625</v>
      </c>
      <c r="CL29" s="19">
        <f t="shared" si="29"/>
        <v>8.0623195248472985</v>
      </c>
      <c r="CM29" s="22"/>
      <c r="CN29" s="41">
        <v>40350</v>
      </c>
      <c r="CO29" s="41"/>
      <c r="CP29" s="41"/>
      <c r="CQ29" s="41"/>
      <c r="CS29" s="36">
        <v>44272</v>
      </c>
      <c r="CT29" s="36">
        <v>44242</v>
      </c>
      <c r="CU29" s="1">
        <f t="shared" si="30"/>
        <v>3892</v>
      </c>
      <c r="CV29" s="3">
        <v>0</v>
      </c>
      <c r="CW29" s="3"/>
      <c r="CX29" s="3"/>
      <c r="CY29" s="3">
        <v>0</v>
      </c>
      <c r="CZ29" s="3">
        <v>3892</v>
      </c>
      <c r="DA29" s="1">
        <v>1</v>
      </c>
      <c r="DB29"/>
    </row>
    <row r="30" spans="1:115" x14ac:dyDescent="0.25">
      <c r="A30" s="25">
        <v>1039</v>
      </c>
      <c r="B30" s="1">
        <v>57</v>
      </c>
      <c r="C30" s="1">
        <v>0</v>
      </c>
      <c r="D30" s="1">
        <v>1</v>
      </c>
      <c r="E30" s="1">
        <v>1</v>
      </c>
      <c r="F30" s="1">
        <v>1</v>
      </c>
      <c r="G30" s="1">
        <v>0</v>
      </c>
      <c r="H30" s="1">
        <v>1</v>
      </c>
      <c r="I30" s="1">
        <v>0</v>
      </c>
      <c r="J30" s="1">
        <v>4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1</v>
      </c>
      <c r="AA30" s="1">
        <v>1</v>
      </c>
      <c r="AB30" s="1">
        <v>1</v>
      </c>
      <c r="AC30" s="1">
        <v>0</v>
      </c>
      <c r="AD30" s="1">
        <v>1</v>
      </c>
      <c r="AE30" s="1">
        <v>1</v>
      </c>
      <c r="AF30" s="1">
        <v>0</v>
      </c>
      <c r="AG30" s="1">
        <v>27.1</v>
      </c>
      <c r="AH30" s="1">
        <v>1.7</v>
      </c>
      <c r="AI30" s="1">
        <v>126</v>
      </c>
      <c r="AJ30" s="1">
        <v>64</v>
      </c>
      <c r="AK30" s="5">
        <f t="shared" si="31"/>
        <v>84.666666666666671</v>
      </c>
      <c r="AL30" s="1">
        <v>65</v>
      </c>
      <c r="AM30" s="1">
        <v>1</v>
      </c>
      <c r="AN30" s="1">
        <v>10</v>
      </c>
      <c r="AO30" s="1">
        <v>50</v>
      </c>
      <c r="AP30" s="1">
        <v>20</v>
      </c>
      <c r="AQ30" s="1">
        <v>31</v>
      </c>
      <c r="AR30" s="1">
        <f t="shared" si="32"/>
        <v>30</v>
      </c>
      <c r="AS30" s="7">
        <f t="shared" si="33"/>
        <v>3</v>
      </c>
      <c r="AT30" s="1">
        <v>15</v>
      </c>
      <c r="AU30" s="19">
        <v>3.1</v>
      </c>
      <c r="AV30" s="1">
        <v>1.82</v>
      </c>
      <c r="AW30" s="19">
        <f t="shared" si="18"/>
        <v>0.34167036215816704</v>
      </c>
      <c r="AX30" s="7">
        <f t="shared" si="19"/>
        <v>5.161290322580645</v>
      </c>
      <c r="AY30" s="7">
        <f t="shared" si="20"/>
        <v>703.2967032967033</v>
      </c>
      <c r="AZ30" s="7">
        <f t="shared" si="21"/>
        <v>3282.0512820512822</v>
      </c>
      <c r="BA30" s="7">
        <f t="shared" si="22"/>
        <v>47.692307692307693</v>
      </c>
      <c r="BB30" s="7">
        <f t="shared" si="23"/>
        <v>28</v>
      </c>
      <c r="BC30" s="7">
        <f t="shared" si="24"/>
        <v>26.529066666666665</v>
      </c>
      <c r="BD30" s="7">
        <f t="shared" si="25"/>
        <v>7.9967999999999995</v>
      </c>
      <c r="BE30" s="19">
        <v>2.6838709677419352</v>
      </c>
      <c r="BF30" s="19">
        <f t="shared" si="26"/>
        <v>0.65</v>
      </c>
      <c r="BG30" s="19">
        <f t="shared" si="34"/>
        <v>1.0483870967741935</v>
      </c>
      <c r="BH30" s="19">
        <f t="shared" si="35"/>
        <v>1.5897435897435899</v>
      </c>
      <c r="BI30" s="19">
        <f t="shared" si="27"/>
        <v>0.66666666666666663</v>
      </c>
      <c r="BJ30" s="19"/>
      <c r="BK30" s="20">
        <v>1</v>
      </c>
      <c r="BL30" s="1">
        <v>26</v>
      </c>
      <c r="BN30" s="1">
        <v>3</v>
      </c>
      <c r="BO30" s="1">
        <v>1</v>
      </c>
      <c r="BP30" s="1">
        <v>1</v>
      </c>
      <c r="BQ30" s="1">
        <v>0</v>
      </c>
      <c r="BR30" s="1">
        <v>19</v>
      </c>
      <c r="BS30" s="1">
        <v>4.5</v>
      </c>
      <c r="BT30" s="1">
        <v>3.6</v>
      </c>
      <c r="BU30" s="1">
        <v>0.5</v>
      </c>
      <c r="BV30" s="1">
        <v>4.2</v>
      </c>
      <c r="BW30" s="1">
        <v>34.4</v>
      </c>
      <c r="BX30" s="1">
        <v>1</v>
      </c>
      <c r="BY30" s="1">
        <v>1</v>
      </c>
      <c r="BZ30" s="25">
        <v>135</v>
      </c>
      <c r="CA30" s="25">
        <v>10</v>
      </c>
      <c r="CB30" s="44">
        <v>0.97</v>
      </c>
      <c r="CC30" s="27">
        <v>65</v>
      </c>
      <c r="CD30" s="1">
        <v>1326</v>
      </c>
      <c r="CE30" s="1">
        <v>1</v>
      </c>
      <c r="CH30" s="1">
        <v>3</v>
      </c>
      <c r="CI30" s="20">
        <v>2355.1615790000001</v>
      </c>
      <c r="CJ30" s="19">
        <f t="shared" si="28"/>
        <v>7.7643646151372279</v>
      </c>
      <c r="CK30" s="20">
        <v>4622.8931570000004</v>
      </c>
      <c r="CL30" s="19">
        <f t="shared" si="29"/>
        <v>8.438776012537943</v>
      </c>
      <c r="CM30" s="22"/>
      <c r="CN30" s="37">
        <v>40304</v>
      </c>
      <c r="CO30" s="37">
        <v>40310</v>
      </c>
      <c r="CP30" s="43">
        <f>(CO30-CN30)</f>
        <v>6</v>
      </c>
      <c r="CQ30" s="37">
        <v>40818</v>
      </c>
      <c r="CR30" s="43">
        <f>(CQ30-CN30)</f>
        <v>514</v>
      </c>
      <c r="CS30" s="36">
        <v>44272</v>
      </c>
      <c r="CT30" s="36">
        <v>44260</v>
      </c>
      <c r="CU30" s="1">
        <f t="shared" si="30"/>
        <v>3956</v>
      </c>
      <c r="CV30" s="3">
        <v>0</v>
      </c>
      <c r="CW30" s="3"/>
      <c r="CX30" s="3"/>
      <c r="CY30" s="3">
        <v>1</v>
      </c>
      <c r="CZ30" s="3">
        <v>6</v>
      </c>
      <c r="DA30" s="1">
        <v>1</v>
      </c>
      <c r="DB30" t="s">
        <v>150</v>
      </c>
    </row>
    <row r="31" spans="1:115" x14ac:dyDescent="0.25">
      <c r="A31" s="25"/>
      <c r="AK31" s="5"/>
      <c r="AS31" s="7"/>
      <c r="AU31" s="19"/>
      <c r="AW31" s="19"/>
      <c r="AX31" s="7"/>
      <c r="AY31" s="7"/>
      <c r="AZ31" s="7"/>
      <c r="BA31" s="7"/>
      <c r="BB31" s="7"/>
      <c r="BC31" s="7"/>
      <c r="BD31" s="7"/>
      <c r="BE31" s="19"/>
      <c r="BF31" s="19"/>
      <c r="BG31" s="19"/>
      <c r="BH31" s="19"/>
      <c r="BI31" s="19"/>
      <c r="BJ31" s="19"/>
      <c r="BO31" s="1"/>
      <c r="BS31" s="1"/>
      <c r="BT31" s="1"/>
      <c r="BU31" s="1"/>
      <c r="BZ31" s="25"/>
      <c r="CA31" s="25"/>
      <c r="CB31" s="44"/>
      <c r="CI31" s="20"/>
      <c r="CK31" s="20"/>
      <c r="CM31" s="22"/>
      <c r="CN31" s="37"/>
      <c r="CO31" s="37"/>
      <c r="CP31" s="43"/>
      <c r="CQ31" s="37"/>
      <c r="CR31" s="43"/>
      <c r="CS31" s="36"/>
      <c r="CT31" s="36"/>
      <c r="CV31" s="3"/>
      <c r="CW31" s="3"/>
      <c r="CX31" s="3"/>
      <c r="CY31" s="3"/>
      <c r="CZ31" s="3"/>
      <c r="DB31"/>
    </row>
    <row r="32" spans="1:115" x14ac:dyDescent="0.25">
      <c r="A32" s="25"/>
      <c r="AK32" s="5"/>
      <c r="AS32" s="7"/>
      <c r="AU32" s="19"/>
      <c r="AW32" s="19"/>
      <c r="AX32" s="7"/>
      <c r="AY32" s="7"/>
      <c r="AZ32" s="7"/>
      <c r="BA32" s="7"/>
      <c r="BB32" s="7"/>
      <c r="BC32" s="7"/>
      <c r="BD32" s="7"/>
      <c r="BE32" s="19"/>
      <c r="BF32" s="19"/>
      <c r="BG32" s="19"/>
      <c r="BH32" s="19"/>
      <c r="BI32" s="19"/>
      <c r="BJ32" s="19"/>
      <c r="BO32" s="1"/>
      <c r="BS32" s="1"/>
      <c r="BT32" s="1"/>
      <c r="BU32" s="1"/>
      <c r="BZ32" s="25"/>
      <c r="CA32" s="25"/>
      <c r="CB32" s="44"/>
      <c r="CI32" s="20"/>
      <c r="CK32" s="20"/>
      <c r="CM32" s="22"/>
      <c r="CN32" s="37"/>
      <c r="CO32" s="37"/>
      <c r="CP32" s="43"/>
      <c r="CQ32" s="37"/>
      <c r="CR32" s="43"/>
      <c r="CS32" s="36"/>
      <c r="CT32" s="36"/>
      <c r="CV32" s="3">
        <f>SUM(CV18:CV30)</f>
        <v>6</v>
      </c>
      <c r="CW32" s="3"/>
      <c r="CX32" s="3"/>
      <c r="CY32" s="3">
        <f>SUM(CY18:CY30)</f>
        <v>7</v>
      </c>
      <c r="CZ32" s="3"/>
      <c r="DB32"/>
    </row>
    <row r="33" spans="1:115" x14ac:dyDescent="0.25">
      <c r="A33" s="25"/>
      <c r="AK33" s="5"/>
      <c r="AS33" s="7"/>
      <c r="AU33" s="19"/>
      <c r="AW33" s="19"/>
      <c r="AX33" s="7"/>
      <c r="AY33" s="7"/>
      <c r="AZ33" s="7"/>
      <c r="BA33" s="7"/>
      <c r="BB33" s="7"/>
      <c r="BC33" s="7"/>
      <c r="BD33" s="7"/>
      <c r="BE33" s="19"/>
      <c r="BF33" s="19"/>
      <c r="BG33" s="19"/>
      <c r="BH33" s="19"/>
      <c r="BI33" s="19"/>
      <c r="BJ33" s="19"/>
      <c r="BO33" s="1"/>
      <c r="BS33" s="1"/>
      <c r="BT33" s="1"/>
      <c r="BU33" s="1"/>
      <c r="BZ33" s="25"/>
      <c r="CA33" s="25"/>
      <c r="CB33" s="44"/>
      <c r="CI33" s="20"/>
      <c r="CK33" s="20"/>
      <c r="CM33" s="22"/>
      <c r="CN33" s="37"/>
      <c r="CO33" s="37"/>
      <c r="CP33" s="43"/>
      <c r="CQ33" s="37"/>
      <c r="CR33" s="43"/>
      <c r="CS33" s="36"/>
      <c r="CT33" s="36"/>
      <c r="CV33" s="3">
        <f>COUNT(CV18:CV30)</f>
        <v>13</v>
      </c>
      <c r="CW33" s="3"/>
      <c r="CX33" s="3"/>
      <c r="CY33" s="3">
        <f>COUNT(CY18:CY30)</f>
        <v>13</v>
      </c>
      <c r="CZ33" s="3"/>
      <c r="DB33"/>
    </row>
    <row r="34" spans="1:115" x14ac:dyDescent="0.25">
      <c r="A34" s="25"/>
      <c r="AK34" s="5"/>
      <c r="AS34" s="7"/>
      <c r="AU34" s="19"/>
      <c r="AW34" s="19"/>
      <c r="AX34" s="7"/>
      <c r="AY34" s="7"/>
      <c r="AZ34" s="7"/>
      <c r="BA34" s="7"/>
      <c r="BB34" s="7"/>
      <c r="BC34" s="7"/>
      <c r="BD34" s="7"/>
      <c r="BE34" s="19"/>
      <c r="BF34" s="19"/>
      <c r="BG34" s="19"/>
      <c r="BH34" s="19"/>
      <c r="BI34" s="19"/>
      <c r="BJ34" s="19"/>
      <c r="BO34" s="1"/>
      <c r="BS34" s="1"/>
      <c r="BT34" s="1"/>
      <c r="BU34" s="1"/>
      <c r="BZ34" s="25"/>
      <c r="CA34" s="25"/>
      <c r="CB34" s="44"/>
      <c r="CI34" s="20"/>
      <c r="CK34" s="20"/>
      <c r="CM34" s="22"/>
      <c r="CN34" s="37"/>
      <c r="CO34" s="37"/>
      <c r="CP34" s="43"/>
      <c r="CQ34" s="37"/>
      <c r="CR34" s="43"/>
      <c r="CS34" s="36"/>
      <c r="CT34" s="36"/>
      <c r="CV34" s="3">
        <f>(CV32/CV33)</f>
        <v>0.46153846153846156</v>
      </c>
      <c r="CW34" s="3"/>
      <c r="CX34" s="3"/>
      <c r="CY34" s="3">
        <f>(CY32/CY33)</f>
        <v>0.53846153846153844</v>
      </c>
      <c r="CZ34" s="3"/>
      <c r="DB34"/>
    </row>
    <row r="35" spans="1:115" x14ac:dyDescent="0.25">
      <c r="A35" s="25"/>
      <c r="AK35" s="5"/>
      <c r="AS35" s="7"/>
      <c r="AU35" s="19"/>
      <c r="AW35" s="19"/>
      <c r="AX35" s="7"/>
      <c r="AY35" s="7"/>
      <c r="AZ35" s="7"/>
      <c r="BA35" s="7"/>
      <c r="BB35" s="7"/>
      <c r="BC35" s="7"/>
      <c r="BD35" s="7"/>
      <c r="BE35" s="19"/>
      <c r="BF35" s="19"/>
      <c r="BG35" s="19"/>
      <c r="BH35" s="19"/>
      <c r="BI35" s="19"/>
      <c r="BJ35" s="19"/>
      <c r="BO35" s="1"/>
      <c r="BS35" s="1"/>
      <c r="BT35" s="1"/>
      <c r="BU35" s="1"/>
      <c r="BZ35" s="25"/>
      <c r="CA35" s="25"/>
      <c r="CB35" s="44"/>
      <c r="CI35" s="20"/>
      <c r="CK35" s="20"/>
      <c r="CM35" s="22"/>
      <c r="CN35" s="37"/>
      <c r="CO35" s="37"/>
      <c r="CP35" s="43"/>
      <c r="CQ35" s="37"/>
      <c r="CR35" s="43"/>
      <c r="CS35" s="36"/>
      <c r="CT35" s="36"/>
      <c r="CV35" s="3" t="s">
        <v>169</v>
      </c>
      <c r="CW35" s="3"/>
      <c r="CX35" s="3"/>
      <c r="CY35" s="3"/>
      <c r="CZ35" s="3"/>
      <c r="DB35"/>
    </row>
    <row r="36" spans="1:115" x14ac:dyDescent="0.25">
      <c r="A36" s="25"/>
      <c r="AK36" s="5"/>
      <c r="AS36" s="7"/>
      <c r="AU36" s="19"/>
      <c r="AW36" s="19"/>
      <c r="AX36" s="7"/>
      <c r="AY36" s="7"/>
      <c r="AZ36" s="7"/>
      <c r="BA36" s="7"/>
      <c r="BB36" s="7"/>
      <c r="BC36" s="7"/>
      <c r="BD36" s="7"/>
      <c r="BE36" s="19"/>
      <c r="BF36" s="19"/>
      <c r="BG36" s="19"/>
      <c r="BH36" s="19"/>
      <c r="BI36" s="19"/>
      <c r="BJ36" s="19"/>
      <c r="BO36" s="1"/>
      <c r="BS36" s="1"/>
      <c r="BT36" s="1"/>
      <c r="BU36" s="1"/>
      <c r="BZ36" s="25"/>
      <c r="CA36" s="25"/>
      <c r="CB36" s="44"/>
      <c r="CI36" s="20"/>
      <c r="CK36" s="20"/>
      <c r="CM36" s="22"/>
      <c r="CN36" s="37"/>
      <c r="CO36" s="37"/>
      <c r="CP36" s="43"/>
      <c r="CQ36" s="37"/>
      <c r="CR36" s="43"/>
      <c r="CS36" s="36"/>
      <c r="CT36" s="36"/>
      <c r="CV36" s="3"/>
      <c r="CW36" s="3"/>
      <c r="CX36" s="3"/>
      <c r="CY36" s="3"/>
      <c r="CZ36" s="3"/>
      <c r="DB36"/>
    </row>
    <row r="37" spans="1:115" x14ac:dyDescent="0.25">
      <c r="A37" s="2">
        <v>2024</v>
      </c>
      <c r="B37" s="3">
        <v>55</v>
      </c>
      <c r="C37" s="3">
        <v>0</v>
      </c>
      <c r="D37" s="3">
        <v>0</v>
      </c>
      <c r="E37" s="3">
        <v>1</v>
      </c>
      <c r="F37" s="3">
        <v>1</v>
      </c>
      <c r="G37" s="3">
        <v>0</v>
      </c>
      <c r="H37" s="1">
        <v>1</v>
      </c>
      <c r="I37" s="3">
        <v>0</v>
      </c>
      <c r="J37" s="3">
        <v>3</v>
      </c>
      <c r="K37" s="3">
        <v>0</v>
      </c>
      <c r="L37" s="3">
        <v>0</v>
      </c>
      <c r="M37" s="3"/>
      <c r="N37" s="3">
        <v>1</v>
      </c>
      <c r="O37" s="3">
        <v>0</v>
      </c>
      <c r="P37" s="3">
        <v>0</v>
      </c>
      <c r="Q37" s="3"/>
      <c r="R37" s="3">
        <v>1</v>
      </c>
      <c r="S37" s="3">
        <v>0</v>
      </c>
      <c r="T37" s="3">
        <v>1</v>
      </c>
      <c r="U37" s="3">
        <v>0</v>
      </c>
      <c r="V37" s="3">
        <v>0</v>
      </c>
      <c r="W37" s="3">
        <v>0</v>
      </c>
      <c r="X37" s="16">
        <v>0</v>
      </c>
      <c r="Y37" s="3">
        <v>0</v>
      </c>
      <c r="Z37" s="3">
        <v>1</v>
      </c>
      <c r="AA37" s="3">
        <v>1</v>
      </c>
      <c r="AB37" s="3">
        <v>1</v>
      </c>
      <c r="AC37" s="3">
        <v>0</v>
      </c>
      <c r="AD37" s="3">
        <v>1</v>
      </c>
      <c r="AE37" s="3">
        <v>0</v>
      </c>
      <c r="AF37" s="3">
        <v>0</v>
      </c>
      <c r="AG37" s="3">
        <v>31.6</v>
      </c>
      <c r="AH37" s="4">
        <v>2.0299999999999998</v>
      </c>
      <c r="AI37" s="3">
        <v>108</v>
      </c>
      <c r="AJ37" s="3">
        <v>64</v>
      </c>
      <c r="AK37" s="5">
        <f t="shared" ref="AK37:AK55" si="36">(AI37+2*AJ37)/3</f>
        <v>78.666666666666671</v>
      </c>
      <c r="AL37" s="3">
        <v>82</v>
      </c>
      <c r="AM37" s="3">
        <v>2</v>
      </c>
      <c r="AN37" s="3">
        <v>7</v>
      </c>
      <c r="AO37" s="3">
        <v>37</v>
      </c>
      <c r="AP37" s="3">
        <v>20</v>
      </c>
      <c r="AQ37" s="3">
        <v>25</v>
      </c>
      <c r="AR37" s="1">
        <f t="shared" ref="AR37:AR55" si="37">(AO37-AP37)</f>
        <v>17</v>
      </c>
      <c r="AS37" s="7">
        <f t="shared" ref="AS37:AS55" si="38">(AR37/AN37)</f>
        <v>2.4285714285714284</v>
      </c>
      <c r="AT37" s="3">
        <v>17</v>
      </c>
      <c r="AU37" s="4">
        <v>4.6689999999999996</v>
      </c>
      <c r="AV37" s="3">
        <v>2.2999999999999998</v>
      </c>
      <c r="AW37" s="19">
        <f t="shared" ref="AW37:AW55" si="39">(AK37*AV37/451)</f>
        <v>0.40118255728011826</v>
      </c>
      <c r="AX37" s="7">
        <f t="shared" ref="AX37:AX55" si="40">((AQ37-AT37)/AU37)</f>
        <v>1.7134289997858214</v>
      </c>
      <c r="AY37" s="7">
        <f t="shared" ref="AY37:AY55" si="41">((AQ37-AT37)*80/AV37)</f>
        <v>278.26086956521743</v>
      </c>
      <c r="AZ37" s="7">
        <f t="shared" ref="AZ37:AZ55" si="42">((AK37-AN37)*80/AV37)</f>
        <v>2492.7536231884064</v>
      </c>
      <c r="BA37" s="7">
        <f t="shared" ref="BA37:BA55" si="43">(AU37/AL37*1000)</f>
        <v>56.939024390243901</v>
      </c>
      <c r="BB37" s="7">
        <f t="shared" ref="BB37:BB55" si="44">(AV37*1000/AL37)</f>
        <v>28.048780487804876</v>
      </c>
      <c r="BC37" s="7">
        <f t="shared" ref="BC37:BC55" si="45">(BB37*(AK37-AT37)*0.0136)</f>
        <v>23.523577235772358</v>
      </c>
      <c r="BD37" s="7">
        <f t="shared" ref="BD37:BD55" si="46">(BB37*(AQ37-AN37)*0.0136)</f>
        <v>6.866341463414634</v>
      </c>
      <c r="BE37" s="19"/>
      <c r="BF37" s="19">
        <f t="shared" ref="BF37:BF55" si="47">(AQ37/BA37)</f>
        <v>0.43906618119511676</v>
      </c>
      <c r="BG37" s="19">
        <f t="shared" ref="BG37:BG55" si="48">(AO37/BA37)</f>
        <v>0.64981794816877281</v>
      </c>
      <c r="BH37" s="19">
        <f t="shared" ref="BH37:BH55" si="49">(BA37/AR37)</f>
        <v>3.3493543758966999</v>
      </c>
      <c r="BI37" s="19">
        <f t="shared" ref="BI37:BI55" si="50">(AN37/AT37)</f>
        <v>0.41176470588235292</v>
      </c>
      <c r="BJ37" s="19"/>
      <c r="BK37" s="5">
        <v>0</v>
      </c>
      <c r="BL37" s="5"/>
      <c r="BM37" s="5"/>
      <c r="BN37" s="5"/>
      <c r="BO37" s="5"/>
      <c r="BP37" s="3">
        <v>1</v>
      </c>
      <c r="BQ37" s="9">
        <v>0</v>
      </c>
      <c r="BR37" s="3">
        <v>20</v>
      </c>
      <c r="BS37" s="3">
        <v>8.8000000000000007</v>
      </c>
      <c r="BT37" s="3">
        <v>3.9</v>
      </c>
      <c r="BU37" s="3">
        <v>0.99</v>
      </c>
      <c r="BV37" s="16">
        <v>5.9</v>
      </c>
      <c r="BW37" s="10"/>
      <c r="BX37" s="16">
        <v>1</v>
      </c>
      <c r="BY37" s="3">
        <v>0</v>
      </c>
      <c r="BZ37" s="3">
        <v>138</v>
      </c>
      <c r="CA37" s="3">
        <v>64</v>
      </c>
      <c r="CB37" s="4">
        <v>2</v>
      </c>
      <c r="CC37" s="28">
        <v>35</v>
      </c>
      <c r="CD37" s="8"/>
      <c r="CE37" s="8"/>
      <c r="CF37" s="3">
        <v>2618</v>
      </c>
      <c r="CG37" s="3">
        <v>1</v>
      </c>
      <c r="CH37" s="3">
        <v>3</v>
      </c>
      <c r="CI37" s="12">
        <v>778.84615384615381</v>
      </c>
      <c r="CJ37" s="19">
        <f t="shared" ref="CJ37:CJ55" si="51">LN(CI37)</f>
        <v>6.6578135345132035</v>
      </c>
      <c r="CK37" s="5">
        <v>325.40634333387641</v>
      </c>
      <c r="CL37" s="19">
        <f t="shared" ref="CL37:CL49" si="52">LN(CK37)</f>
        <v>5.7850746885527577</v>
      </c>
      <c r="CM37" s="10"/>
      <c r="CN37" s="41">
        <v>40430</v>
      </c>
      <c r="CO37" s="41"/>
      <c r="CP37" s="41"/>
      <c r="CQ37" s="41"/>
      <c r="CS37" s="36">
        <v>44272</v>
      </c>
      <c r="CT37" s="36">
        <v>44216</v>
      </c>
      <c r="CU37" s="1">
        <f t="shared" ref="CU37:CU55" si="53">(CT37-CN37)</f>
        <v>3786</v>
      </c>
      <c r="CV37" s="3">
        <v>0</v>
      </c>
      <c r="CW37" s="3"/>
      <c r="CX37" s="3"/>
      <c r="CY37" s="3">
        <v>0</v>
      </c>
      <c r="CZ37" s="3">
        <v>3786</v>
      </c>
      <c r="DA37" s="3">
        <v>0</v>
      </c>
      <c r="DB37" s="3" t="s">
        <v>144</v>
      </c>
      <c r="DC37" s="10"/>
      <c r="DD37" s="10"/>
      <c r="DE37" s="10"/>
      <c r="DF37" s="10"/>
      <c r="DG37" s="10"/>
      <c r="DH37" s="10"/>
      <c r="DI37" s="10"/>
      <c r="DJ37" s="10"/>
      <c r="DK37" s="10"/>
    </row>
    <row r="38" spans="1:115" x14ac:dyDescent="0.25">
      <c r="A38" s="25">
        <v>1030</v>
      </c>
      <c r="B38" s="1">
        <v>80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0</v>
      </c>
      <c r="J38" s="1">
        <v>3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1</v>
      </c>
      <c r="Q38" s="1">
        <v>1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2</v>
      </c>
      <c r="Z38" s="1">
        <v>1</v>
      </c>
      <c r="AA38" s="1">
        <v>1</v>
      </c>
      <c r="AB38" s="1">
        <v>1</v>
      </c>
      <c r="AC38" s="1">
        <v>0</v>
      </c>
      <c r="AD38" s="1">
        <v>1</v>
      </c>
      <c r="AE38" s="1">
        <v>0</v>
      </c>
      <c r="AF38" s="1">
        <v>0</v>
      </c>
      <c r="AG38" s="1">
        <v>25.8</v>
      </c>
      <c r="AH38" s="1">
        <v>2.06</v>
      </c>
      <c r="AI38" s="1">
        <v>102</v>
      </c>
      <c r="AJ38" s="1">
        <v>63</v>
      </c>
      <c r="AK38" s="5">
        <f t="shared" si="36"/>
        <v>76</v>
      </c>
      <c r="AL38" s="1">
        <v>80</v>
      </c>
      <c r="AM38" s="1">
        <v>2</v>
      </c>
      <c r="AN38" s="1">
        <v>9</v>
      </c>
      <c r="AO38" s="1">
        <v>42</v>
      </c>
      <c r="AP38" s="1">
        <v>16</v>
      </c>
      <c r="AQ38" s="1">
        <v>27</v>
      </c>
      <c r="AR38" s="1">
        <f t="shared" si="37"/>
        <v>26</v>
      </c>
      <c r="AS38" s="7">
        <f t="shared" si="38"/>
        <v>2.8888888888888888</v>
      </c>
      <c r="AT38" s="1">
        <v>20</v>
      </c>
      <c r="AU38" s="19">
        <v>3.57</v>
      </c>
      <c r="AV38" s="1">
        <v>1.73</v>
      </c>
      <c r="AW38" s="19">
        <f t="shared" si="39"/>
        <v>0.29152993348115297</v>
      </c>
      <c r="AX38" s="7">
        <f t="shared" si="40"/>
        <v>1.9607843137254903</v>
      </c>
      <c r="AY38" s="7">
        <f t="shared" si="41"/>
        <v>323.69942196531792</v>
      </c>
      <c r="AZ38" s="7">
        <f t="shared" si="42"/>
        <v>3098.2658959537571</v>
      </c>
      <c r="BA38" s="7">
        <f t="shared" si="43"/>
        <v>44.625</v>
      </c>
      <c r="BB38" s="7">
        <f t="shared" si="44"/>
        <v>21.625</v>
      </c>
      <c r="BC38" s="7">
        <f t="shared" si="45"/>
        <v>16.4696</v>
      </c>
      <c r="BD38" s="7">
        <f t="shared" si="46"/>
        <v>5.2938000000000001</v>
      </c>
      <c r="BE38" s="19"/>
      <c r="BF38" s="19">
        <f t="shared" si="47"/>
        <v>0.60504201680672265</v>
      </c>
      <c r="BG38" s="19">
        <f t="shared" si="48"/>
        <v>0.94117647058823528</v>
      </c>
      <c r="BH38" s="19">
        <f t="shared" si="49"/>
        <v>1.7163461538461537</v>
      </c>
      <c r="BI38" s="19">
        <f t="shared" si="50"/>
        <v>0.45</v>
      </c>
      <c r="BJ38" s="19"/>
      <c r="BK38" s="20">
        <v>0</v>
      </c>
      <c r="BO38" s="1"/>
      <c r="BP38" s="1">
        <v>1</v>
      </c>
      <c r="BQ38" s="1">
        <v>0</v>
      </c>
      <c r="BR38" s="1">
        <v>20</v>
      </c>
      <c r="BS38" s="1">
        <v>7.5</v>
      </c>
      <c r="BT38" s="1">
        <v>6.9</v>
      </c>
      <c r="BU38" s="1">
        <v>0.28999999999999998</v>
      </c>
      <c r="BV38" s="1">
        <v>5.6</v>
      </c>
      <c r="BW38" s="1">
        <v>39.5</v>
      </c>
      <c r="BX38" s="1">
        <v>1</v>
      </c>
      <c r="BZ38" s="25">
        <v>142</v>
      </c>
      <c r="CA38" s="25">
        <v>39</v>
      </c>
      <c r="CB38" s="44">
        <v>1.24</v>
      </c>
      <c r="CC38" s="27">
        <v>55</v>
      </c>
      <c r="CD38" s="1">
        <v>1647</v>
      </c>
      <c r="CE38" s="1">
        <v>1</v>
      </c>
      <c r="CH38" s="1">
        <v>3</v>
      </c>
      <c r="CI38" s="20">
        <v>1115.944195</v>
      </c>
      <c r="CJ38" s="19">
        <f t="shared" si="51"/>
        <v>7.0174561372107043</v>
      </c>
      <c r="CK38" s="20">
        <v>2764.9858049999998</v>
      </c>
      <c r="CL38" s="19">
        <f t="shared" si="52"/>
        <v>7.9247907801277053</v>
      </c>
      <c r="CM38" s="22"/>
      <c r="CN38" s="41">
        <v>40283</v>
      </c>
      <c r="CO38" s="41"/>
      <c r="CP38" s="41"/>
      <c r="CQ38" s="41"/>
      <c r="CS38" s="36">
        <v>44274</v>
      </c>
      <c r="CT38" s="36">
        <v>44274</v>
      </c>
      <c r="CU38" s="1">
        <f t="shared" si="53"/>
        <v>3991</v>
      </c>
      <c r="CV38" s="3">
        <v>0</v>
      </c>
      <c r="CW38" s="3"/>
      <c r="CX38" s="3"/>
      <c r="CY38" s="3">
        <v>0</v>
      </c>
      <c r="CZ38" s="3">
        <v>3991</v>
      </c>
      <c r="DA38" s="3">
        <v>0</v>
      </c>
      <c r="DB38" t="s">
        <v>129</v>
      </c>
    </row>
    <row r="39" spans="1:115" x14ac:dyDescent="0.25">
      <c r="A39" s="2">
        <v>2013</v>
      </c>
      <c r="B39" s="3">
        <v>60</v>
      </c>
      <c r="C39" s="3">
        <v>0</v>
      </c>
      <c r="D39" s="3">
        <v>0</v>
      </c>
      <c r="E39" s="3">
        <v>1</v>
      </c>
      <c r="F39" s="3">
        <v>1</v>
      </c>
      <c r="G39" s="3">
        <v>0</v>
      </c>
      <c r="H39" s="1">
        <v>1</v>
      </c>
      <c r="I39" s="3">
        <v>0</v>
      </c>
      <c r="J39" s="3">
        <v>4</v>
      </c>
      <c r="K39" s="3">
        <v>1</v>
      </c>
      <c r="L39" s="3">
        <v>1</v>
      </c>
      <c r="M39" s="3"/>
      <c r="N39" s="3">
        <v>1</v>
      </c>
      <c r="O39" s="3">
        <v>1</v>
      </c>
      <c r="P39" s="3">
        <v>1</v>
      </c>
      <c r="Q39" s="3"/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1</v>
      </c>
      <c r="Y39" s="3">
        <v>1</v>
      </c>
      <c r="Z39" s="3">
        <v>1</v>
      </c>
      <c r="AA39" s="3">
        <v>0</v>
      </c>
      <c r="AB39" s="3">
        <v>1</v>
      </c>
      <c r="AC39" s="3">
        <v>1</v>
      </c>
      <c r="AD39" s="3">
        <v>0</v>
      </c>
      <c r="AE39" s="3">
        <v>0</v>
      </c>
      <c r="AF39" s="3">
        <v>0</v>
      </c>
      <c r="AG39" s="3">
        <v>37.6</v>
      </c>
      <c r="AH39" s="4">
        <v>1.79</v>
      </c>
      <c r="AI39" s="3">
        <v>85</v>
      </c>
      <c r="AJ39" s="3">
        <v>60</v>
      </c>
      <c r="AK39" s="5">
        <f t="shared" si="36"/>
        <v>68.333333333333329</v>
      </c>
      <c r="AL39" s="3">
        <v>75</v>
      </c>
      <c r="AM39" s="3">
        <v>2</v>
      </c>
      <c r="AN39" s="3">
        <v>16</v>
      </c>
      <c r="AO39" s="3">
        <v>58</v>
      </c>
      <c r="AP39" s="3">
        <v>29</v>
      </c>
      <c r="AQ39" s="3">
        <v>39</v>
      </c>
      <c r="AR39" s="3">
        <f t="shared" si="37"/>
        <v>29</v>
      </c>
      <c r="AS39" s="7">
        <f t="shared" si="38"/>
        <v>1.8125</v>
      </c>
      <c r="AT39" s="3">
        <v>30</v>
      </c>
      <c r="AU39" s="4">
        <v>3.0251000000000001</v>
      </c>
      <c r="AV39" s="3">
        <v>1.69</v>
      </c>
      <c r="AW39" s="19">
        <f t="shared" si="39"/>
        <v>0.25606060606060604</v>
      </c>
      <c r="AX39" s="7">
        <f t="shared" si="40"/>
        <v>2.9751082608839376</v>
      </c>
      <c r="AY39" s="7">
        <f t="shared" si="41"/>
        <v>426.03550295857991</v>
      </c>
      <c r="AZ39" s="7">
        <f t="shared" si="42"/>
        <v>2477.3175542406307</v>
      </c>
      <c r="BA39" s="7">
        <f t="shared" si="43"/>
        <v>40.334666666666671</v>
      </c>
      <c r="BB39" s="7">
        <f t="shared" si="44"/>
        <v>22.533333333333335</v>
      </c>
      <c r="BC39" s="7">
        <f t="shared" si="45"/>
        <v>11.747377777777777</v>
      </c>
      <c r="BD39" s="7">
        <f t="shared" si="46"/>
        <v>7.048426666666666</v>
      </c>
      <c r="BE39" s="19"/>
      <c r="BF39" s="19">
        <f t="shared" si="47"/>
        <v>0.96691018478727964</v>
      </c>
      <c r="BG39" s="19">
        <f t="shared" si="48"/>
        <v>1.4379689927605697</v>
      </c>
      <c r="BH39" s="19">
        <f t="shared" si="49"/>
        <v>1.3908505747126438</v>
      </c>
      <c r="BI39" s="19">
        <f t="shared" si="50"/>
        <v>0.53333333333333333</v>
      </c>
      <c r="BJ39" s="19"/>
      <c r="BK39" s="5">
        <v>0</v>
      </c>
      <c r="BL39" s="5"/>
      <c r="BM39" s="5"/>
      <c r="BN39" s="5"/>
      <c r="BO39" s="5"/>
      <c r="BP39" s="3">
        <v>1</v>
      </c>
      <c r="BQ39" s="3">
        <v>0</v>
      </c>
      <c r="BR39" s="3">
        <v>20</v>
      </c>
      <c r="BS39" s="3">
        <v>7</v>
      </c>
      <c r="BT39" s="3">
        <v>6.7</v>
      </c>
      <c r="BU39" s="3">
        <v>1.3</v>
      </c>
      <c r="BV39" s="3"/>
      <c r="BW39" s="10"/>
      <c r="BX39" s="3">
        <v>1</v>
      </c>
      <c r="BY39" s="3">
        <v>1</v>
      </c>
      <c r="BZ39" s="3">
        <v>139</v>
      </c>
      <c r="CA39" s="3">
        <v>56</v>
      </c>
      <c r="CB39" s="4">
        <v>1.8</v>
      </c>
      <c r="CC39" s="28">
        <v>47</v>
      </c>
      <c r="CD39" s="8"/>
      <c r="CE39" s="8"/>
      <c r="CF39" s="3">
        <v>10322</v>
      </c>
      <c r="CG39" s="3">
        <v>1</v>
      </c>
      <c r="CH39" s="3">
        <v>3</v>
      </c>
      <c r="CI39" s="12">
        <v>1468.8888888888889</v>
      </c>
      <c r="CJ39" s="19">
        <f t="shared" si="51"/>
        <v>7.292261536069458</v>
      </c>
      <c r="CK39" s="5">
        <v>7069.3969057780678</v>
      </c>
      <c r="CL39" s="19">
        <f t="shared" si="52"/>
        <v>8.8635304519675131</v>
      </c>
      <c r="CM39" s="10"/>
      <c r="CN39" s="41">
        <v>40402</v>
      </c>
      <c r="CO39" s="41"/>
      <c r="CP39" s="41"/>
      <c r="CQ39" s="41"/>
      <c r="CS39" s="36">
        <v>44272</v>
      </c>
      <c r="CT39" s="36">
        <v>43476</v>
      </c>
      <c r="CU39" s="1">
        <f t="shared" si="53"/>
        <v>3074</v>
      </c>
      <c r="CV39" s="3">
        <v>1</v>
      </c>
      <c r="CW39" s="40">
        <v>43476</v>
      </c>
      <c r="CX39" s="20">
        <f>(CW39-CN39)</f>
        <v>3074</v>
      </c>
      <c r="CY39" s="20">
        <v>1</v>
      </c>
      <c r="CZ39" s="20">
        <v>3074</v>
      </c>
      <c r="DA39" s="3">
        <v>0</v>
      </c>
      <c r="DB39" s="3"/>
      <c r="DC39" s="10"/>
      <c r="DD39" s="10"/>
      <c r="DE39" s="10"/>
      <c r="DF39" s="10"/>
      <c r="DG39" s="10"/>
      <c r="DH39" s="10"/>
      <c r="DI39" s="10"/>
      <c r="DJ39" s="10"/>
      <c r="DK39" s="10"/>
    </row>
    <row r="40" spans="1:115" x14ac:dyDescent="0.25">
      <c r="A40" s="2">
        <v>2038</v>
      </c>
      <c r="B40" s="3">
        <v>58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3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1</v>
      </c>
      <c r="Y40" s="3">
        <v>0</v>
      </c>
      <c r="Z40" s="3">
        <v>1</v>
      </c>
      <c r="AA40" s="3">
        <v>0</v>
      </c>
      <c r="AB40" s="3">
        <v>1</v>
      </c>
      <c r="AC40" s="3">
        <v>0</v>
      </c>
      <c r="AD40" s="3">
        <v>1</v>
      </c>
      <c r="AE40" s="3">
        <v>0</v>
      </c>
      <c r="AF40" s="3">
        <v>0</v>
      </c>
      <c r="AG40" s="3">
        <v>38</v>
      </c>
      <c r="AH40" s="4">
        <v>2.46</v>
      </c>
      <c r="AI40" s="3">
        <v>105</v>
      </c>
      <c r="AJ40" s="3">
        <v>71</v>
      </c>
      <c r="AK40" s="5">
        <f t="shared" si="36"/>
        <v>82.333333333333329</v>
      </c>
      <c r="AL40" s="3">
        <v>90</v>
      </c>
      <c r="AM40" s="3">
        <v>1</v>
      </c>
      <c r="AN40" s="3">
        <v>17</v>
      </c>
      <c r="AO40" s="3">
        <v>62</v>
      </c>
      <c r="AP40" s="3">
        <v>27</v>
      </c>
      <c r="AQ40" s="3">
        <v>42</v>
      </c>
      <c r="AR40" s="1">
        <f t="shared" si="37"/>
        <v>35</v>
      </c>
      <c r="AS40" s="7">
        <f t="shared" si="38"/>
        <v>2.0588235294117645</v>
      </c>
      <c r="AT40" s="3">
        <v>27</v>
      </c>
      <c r="AU40" s="4">
        <v>3.0996000000000001</v>
      </c>
      <c r="AV40" s="3">
        <v>1.26</v>
      </c>
      <c r="AW40" s="19">
        <f t="shared" si="39"/>
        <v>0.23002217294900221</v>
      </c>
      <c r="AX40" s="7">
        <f t="shared" si="40"/>
        <v>4.8393341076267902</v>
      </c>
      <c r="AY40" s="7">
        <f t="shared" si="41"/>
        <v>952.38095238095241</v>
      </c>
      <c r="AZ40" s="7">
        <f t="shared" si="42"/>
        <v>4148.1481481481478</v>
      </c>
      <c r="BA40" s="7">
        <f t="shared" si="43"/>
        <v>34.44</v>
      </c>
      <c r="BB40" s="7">
        <f t="shared" si="44"/>
        <v>14</v>
      </c>
      <c r="BC40" s="7">
        <f t="shared" si="45"/>
        <v>10.535466666666666</v>
      </c>
      <c r="BD40" s="7">
        <f t="shared" si="46"/>
        <v>4.76</v>
      </c>
      <c r="BE40" s="19"/>
      <c r="BF40" s="19">
        <f t="shared" si="47"/>
        <v>1.2195121951219512</v>
      </c>
      <c r="BG40" s="19">
        <f t="shared" si="48"/>
        <v>1.8002322880371662</v>
      </c>
      <c r="BH40" s="19">
        <f t="shared" si="49"/>
        <v>0.98399999999999999</v>
      </c>
      <c r="BI40" s="19">
        <f t="shared" si="50"/>
        <v>0.62962962962962965</v>
      </c>
      <c r="BJ40" s="19"/>
      <c r="BK40" s="5">
        <v>0</v>
      </c>
      <c r="BL40" s="5"/>
      <c r="BM40" s="5"/>
      <c r="BN40" s="5"/>
      <c r="BO40" s="5"/>
      <c r="BP40" s="3">
        <v>1</v>
      </c>
      <c r="BQ40" s="3">
        <v>0</v>
      </c>
      <c r="BR40" s="3">
        <v>22.5</v>
      </c>
      <c r="BS40" s="3">
        <v>7.1</v>
      </c>
      <c r="BT40" s="3">
        <v>6.5</v>
      </c>
      <c r="BU40" s="3">
        <v>1.1000000000000001</v>
      </c>
      <c r="BV40" s="3">
        <v>5.9</v>
      </c>
      <c r="BW40" s="10"/>
      <c r="BX40" s="3">
        <v>1</v>
      </c>
      <c r="BY40" s="3">
        <v>0</v>
      </c>
      <c r="BZ40" s="3">
        <v>136</v>
      </c>
      <c r="CA40" s="3">
        <v>26</v>
      </c>
      <c r="CB40" s="4">
        <v>1.2</v>
      </c>
      <c r="CC40" s="28">
        <v>90</v>
      </c>
      <c r="CD40" s="8"/>
      <c r="CE40" s="8"/>
      <c r="CF40" s="3">
        <v>2124</v>
      </c>
      <c r="CG40" s="3">
        <v>1</v>
      </c>
      <c r="CH40" s="3">
        <v>2</v>
      </c>
      <c r="CI40" s="12">
        <v>1160.204081632653</v>
      </c>
      <c r="CJ40" s="19">
        <f t="shared" si="51"/>
        <v>7.0563512010680558</v>
      </c>
      <c r="CK40" s="5">
        <v>673.80102216712953</v>
      </c>
      <c r="CL40" s="19">
        <f t="shared" si="52"/>
        <v>6.5129348479898974</v>
      </c>
      <c r="CM40" s="10"/>
      <c r="CN40" s="36">
        <v>40490</v>
      </c>
      <c r="CO40" s="36"/>
      <c r="CP40" s="36"/>
      <c r="CQ40" s="36"/>
      <c r="CS40" s="36">
        <v>44272</v>
      </c>
      <c r="CT40" s="36">
        <v>40543</v>
      </c>
      <c r="CU40" s="1">
        <f t="shared" si="53"/>
        <v>53</v>
      </c>
      <c r="CV40" s="3">
        <v>1</v>
      </c>
      <c r="CW40" s="40">
        <v>40543</v>
      </c>
      <c r="CX40" s="20">
        <f>(CW40-CN40)</f>
        <v>53</v>
      </c>
      <c r="CY40" s="20">
        <v>1</v>
      </c>
      <c r="CZ40" s="20">
        <v>53</v>
      </c>
      <c r="DA40" s="3">
        <v>0</v>
      </c>
      <c r="DB40" s="3" t="s">
        <v>144</v>
      </c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5">
        <v>1075</v>
      </c>
      <c r="B41" s="1">
        <v>67</v>
      </c>
      <c r="C41" s="1">
        <v>2</v>
      </c>
      <c r="D41" s="1">
        <v>1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3</v>
      </c>
      <c r="K41" s="1">
        <v>1</v>
      </c>
      <c r="L41" s="1">
        <v>1</v>
      </c>
      <c r="M41" s="1">
        <v>1</v>
      </c>
      <c r="N41" s="1">
        <v>1</v>
      </c>
      <c r="O41" s="1">
        <v>0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0</v>
      </c>
      <c r="AD41" s="1">
        <v>1</v>
      </c>
      <c r="AE41" s="1">
        <v>0</v>
      </c>
      <c r="AF41" s="1">
        <v>0</v>
      </c>
      <c r="AG41" s="1">
        <v>28.42</v>
      </c>
      <c r="AH41" s="1">
        <v>1.45</v>
      </c>
      <c r="AI41" s="1">
        <v>130</v>
      </c>
      <c r="AJ41" s="1">
        <v>60</v>
      </c>
      <c r="AK41" s="5">
        <f t="shared" si="36"/>
        <v>83.333333333333329</v>
      </c>
      <c r="AL41" s="1">
        <v>73</v>
      </c>
      <c r="AM41" s="1">
        <v>1</v>
      </c>
      <c r="AN41" s="1">
        <v>10</v>
      </c>
      <c r="AO41" s="1">
        <v>51</v>
      </c>
      <c r="AP41" s="1">
        <v>24</v>
      </c>
      <c r="AQ41" s="1">
        <v>39</v>
      </c>
      <c r="AR41" s="1">
        <f t="shared" si="37"/>
        <v>27</v>
      </c>
      <c r="AS41" s="7">
        <f t="shared" si="38"/>
        <v>2.7</v>
      </c>
      <c r="AT41" s="1">
        <v>22</v>
      </c>
      <c r="AU41" s="19">
        <v>3.4</v>
      </c>
      <c r="AV41" s="1">
        <v>2.34</v>
      </c>
      <c r="AW41" s="19">
        <f t="shared" si="39"/>
        <v>0.4323725055432372</v>
      </c>
      <c r="AX41" s="7">
        <f t="shared" si="40"/>
        <v>5</v>
      </c>
      <c r="AY41" s="7">
        <f t="shared" si="41"/>
        <v>581.19658119658118</v>
      </c>
      <c r="AZ41" s="7">
        <f t="shared" si="42"/>
        <v>2507.1225071225072</v>
      </c>
      <c r="BA41" s="7">
        <f t="shared" si="43"/>
        <v>46.575342465753423</v>
      </c>
      <c r="BB41" s="7">
        <f t="shared" si="44"/>
        <v>32.054794520547944</v>
      </c>
      <c r="BC41" s="7">
        <f t="shared" si="45"/>
        <v>26.737972602739724</v>
      </c>
      <c r="BD41" s="7">
        <f t="shared" si="46"/>
        <v>12.642410958904108</v>
      </c>
      <c r="BE41" s="19">
        <v>3.1132352941176471</v>
      </c>
      <c r="BF41" s="19">
        <f t="shared" si="47"/>
        <v>0.83735294117647063</v>
      </c>
      <c r="BG41" s="19">
        <f t="shared" si="48"/>
        <v>1.095</v>
      </c>
      <c r="BH41" s="19">
        <f t="shared" si="49"/>
        <v>1.7250126839167934</v>
      </c>
      <c r="BI41" s="19">
        <f t="shared" si="50"/>
        <v>0.45454545454545453</v>
      </c>
      <c r="BJ41" s="19"/>
      <c r="BK41" s="20">
        <v>1</v>
      </c>
      <c r="BL41" s="1">
        <v>27</v>
      </c>
      <c r="BN41" s="1">
        <v>1</v>
      </c>
      <c r="BO41" s="1">
        <v>0</v>
      </c>
      <c r="BP41" s="1">
        <v>1</v>
      </c>
      <c r="BQ41" s="1">
        <v>0</v>
      </c>
      <c r="BR41" s="1">
        <v>22.5</v>
      </c>
      <c r="BS41" s="1"/>
      <c r="BT41" s="1"/>
      <c r="BU41" s="1"/>
      <c r="BZ41" s="25">
        <v>135</v>
      </c>
      <c r="CA41" s="25">
        <v>28</v>
      </c>
      <c r="CB41" s="44">
        <v>1.23</v>
      </c>
      <c r="CC41" s="27">
        <v>45</v>
      </c>
      <c r="CD41" s="1">
        <v>42</v>
      </c>
      <c r="CE41" s="1">
        <v>0</v>
      </c>
      <c r="CH41" s="1">
        <v>1</v>
      </c>
      <c r="CI41" s="20">
        <v>1491.492393</v>
      </c>
      <c r="CJ41" s="19">
        <f t="shared" si="51"/>
        <v>7.3075325037071339</v>
      </c>
      <c r="CK41" s="20">
        <v>187.0216633</v>
      </c>
      <c r="CL41" s="19">
        <f t="shared" si="52"/>
        <v>5.2312244566689605</v>
      </c>
      <c r="CM41" s="22"/>
      <c r="CN41" s="36">
        <v>43370</v>
      </c>
      <c r="CO41" s="36"/>
      <c r="CP41" s="36"/>
      <c r="CQ41" s="36"/>
      <c r="CS41" s="36">
        <v>44478</v>
      </c>
      <c r="CT41" s="36">
        <v>44448</v>
      </c>
      <c r="CU41" s="1">
        <f t="shared" si="53"/>
        <v>1078</v>
      </c>
      <c r="CV41" s="1">
        <v>0</v>
      </c>
      <c r="CY41" s="1">
        <v>0</v>
      </c>
      <c r="CZ41" s="1">
        <v>1078</v>
      </c>
      <c r="DA41" s="3">
        <v>0</v>
      </c>
      <c r="DB41"/>
    </row>
    <row r="42" spans="1:115" x14ac:dyDescent="0.25">
      <c r="A42" s="2">
        <v>2039</v>
      </c>
      <c r="B42" s="3">
        <v>61</v>
      </c>
      <c r="C42" s="3">
        <v>0</v>
      </c>
      <c r="D42" s="3">
        <v>1</v>
      </c>
      <c r="E42" s="3">
        <v>1</v>
      </c>
      <c r="F42" s="3">
        <v>1</v>
      </c>
      <c r="G42" s="3">
        <v>0</v>
      </c>
      <c r="H42" s="1">
        <v>1</v>
      </c>
      <c r="I42" s="3">
        <v>0</v>
      </c>
      <c r="J42" s="3">
        <v>4</v>
      </c>
      <c r="K42" s="3">
        <v>1</v>
      </c>
      <c r="L42" s="3">
        <v>1</v>
      </c>
      <c r="M42" s="3"/>
      <c r="N42" s="3">
        <v>1</v>
      </c>
      <c r="O42" s="3">
        <v>0</v>
      </c>
      <c r="P42" s="3">
        <v>1</v>
      </c>
      <c r="Q42" s="3">
        <v>1</v>
      </c>
      <c r="R42" s="3">
        <v>1</v>
      </c>
      <c r="S42" s="3">
        <v>1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1</v>
      </c>
      <c r="AA42" s="3">
        <v>1</v>
      </c>
      <c r="AB42" s="3">
        <v>1</v>
      </c>
      <c r="AC42" s="3">
        <v>0</v>
      </c>
      <c r="AD42" s="3">
        <v>0</v>
      </c>
      <c r="AE42" s="3">
        <v>0</v>
      </c>
      <c r="AF42" s="3">
        <v>0</v>
      </c>
      <c r="AG42" s="3">
        <v>32</v>
      </c>
      <c r="AH42" s="4">
        <v>2.13</v>
      </c>
      <c r="AI42" s="3">
        <v>129</v>
      </c>
      <c r="AJ42" s="3">
        <v>69</v>
      </c>
      <c r="AK42" s="5">
        <f t="shared" si="36"/>
        <v>89</v>
      </c>
      <c r="AL42" s="3">
        <v>60</v>
      </c>
      <c r="AM42" s="3">
        <v>1</v>
      </c>
      <c r="AN42" s="3">
        <v>9</v>
      </c>
      <c r="AO42" s="3">
        <v>46</v>
      </c>
      <c r="AP42" s="3">
        <v>21</v>
      </c>
      <c r="AQ42" s="3">
        <v>29</v>
      </c>
      <c r="AR42" s="1">
        <f t="shared" si="37"/>
        <v>25</v>
      </c>
      <c r="AS42" s="7">
        <f t="shared" si="38"/>
        <v>2.7777777777777777</v>
      </c>
      <c r="AT42" s="3">
        <v>22</v>
      </c>
      <c r="AU42" s="4">
        <v>4.6646999999999998</v>
      </c>
      <c r="AV42" s="3">
        <v>2.19</v>
      </c>
      <c r="AW42" s="19">
        <f t="shared" si="39"/>
        <v>0.43217294900221731</v>
      </c>
      <c r="AX42" s="7">
        <f t="shared" si="40"/>
        <v>1.5006324093725214</v>
      </c>
      <c r="AY42" s="7">
        <f t="shared" si="41"/>
        <v>255.70776255707764</v>
      </c>
      <c r="AZ42" s="7">
        <f t="shared" si="42"/>
        <v>2922.3744292237443</v>
      </c>
      <c r="BA42" s="7">
        <f t="shared" si="43"/>
        <v>77.74499999999999</v>
      </c>
      <c r="BB42" s="7">
        <f t="shared" si="44"/>
        <v>36.5</v>
      </c>
      <c r="BC42" s="7">
        <f t="shared" si="45"/>
        <v>33.258800000000001</v>
      </c>
      <c r="BD42" s="7">
        <f t="shared" si="46"/>
        <v>9.927999999999999</v>
      </c>
      <c r="BE42" s="19"/>
      <c r="BF42" s="19">
        <f t="shared" si="47"/>
        <v>0.3730143417583125</v>
      </c>
      <c r="BG42" s="19">
        <f t="shared" si="48"/>
        <v>0.59167792140973707</v>
      </c>
      <c r="BH42" s="19">
        <f t="shared" si="49"/>
        <v>3.1097999999999995</v>
      </c>
      <c r="BI42" s="19">
        <f t="shared" si="50"/>
        <v>0.40909090909090912</v>
      </c>
      <c r="BJ42" s="19"/>
      <c r="BK42" s="5">
        <v>0</v>
      </c>
      <c r="BL42" s="5"/>
      <c r="BM42" s="5"/>
      <c r="BN42" s="5"/>
      <c r="BO42" s="5"/>
      <c r="BP42" s="3">
        <v>1</v>
      </c>
      <c r="BQ42" s="3">
        <v>0</v>
      </c>
      <c r="BR42" s="3">
        <v>25</v>
      </c>
      <c r="BS42" s="3"/>
      <c r="BT42" s="3"/>
      <c r="BU42" s="3"/>
      <c r="BV42" s="3"/>
      <c r="BW42" s="10"/>
      <c r="BX42" s="3"/>
      <c r="BY42" s="3"/>
      <c r="BZ42" s="3">
        <v>140</v>
      </c>
      <c r="CA42" s="3">
        <v>19</v>
      </c>
      <c r="CB42" s="4">
        <v>0.8</v>
      </c>
      <c r="CC42" s="28">
        <v>90</v>
      </c>
      <c r="CD42" s="8"/>
      <c r="CE42" s="8"/>
      <c r="CF42" s="3">
        <v>1638</v>
      </c>
      <c r="CG42" s="3">
        <v>1</v>
      </c>
      <c r="CH42" s="3">
        <v>2</v>
      </c>
      <c r="CI42" s="12">
        <v>1255.3191489361702</v>
      </c>
      <c r="CJ42" s="19">
        <f t="shared" si="51"/>
        <v>7.1351451211777981</v>
      </c>
      <c r="CK42" s="5">
        <v>973.95189601715515</v>
      </c>
      <c r="CL42" s="19">
        <f t="shared" si="52"/>
        <v>6.8813619143501681</v>
      </c>
      <c r="CM42" s="10"/>
      <c r="CN42" s="36">
        <v>40493</v>
      </c>
      <c r="CO42" s="36"/>
      <c r="CP42" s="36"/>
      <c r="CQ42" s="36"/>
      <c r="CS42" s="36">
        <v>44274</v>
      </c>
      <c r="CT42" s="36">
        <v>41691</v>
      </c>
      <c r="CU42" s="1">
        <f t="shared" si="53"/>
        <v>1198</v>
      </c>
      <c r="CV42" s="3">
        <v>1</v>
      </c>
      <c r="CW42" s="40">
        <v>41691</v>
      </c>
      <c r="CX42" s="3">
        <f>(CW42-CN42)</f>
        <v>1198</v>
      </c>
      <c r="CY42" s="3">
        <v>1</v>
      </c>
      <c r="CZ42" s="3">
        <v>1198</v>
      </c>
      <c r="DA42" s="3">
        <v>0</v>
      </c>
      <c r="DB42" s="3" t="s">
        <v>141</v>
      </c>
      <c r="DC42" s="10"/>
      <c r="DD42" s="10"/>
      <c r="DE42" s="10"/>
      <c r="DF42" s="10"/>
      <c r="DG42" s="10"/>
      <c r="DH42" s="10"/>
      <c r="DI42" s="10"/>
      <c r="DJ42" s="10"/>
      <c r="DK42" s="10"/>
    </row>
    <row r="43" spans="1:115" x14ac:dyDescent="0.25">
      <c r="A43" s="25">
        <v>1061</v>
      </c>
      <c r="B43" s="1">
        <v>61</v>
      </c>
      <c r="C43" s="1">
        <v>0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3</v>
      </c>
      <c r="K43" s="1">
        <v>1</v>
      </c>
      <c r="L43" s="1">
        <v>1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2</v>
      </c>
      <c r="Z43" s="1">
        <v>1</v>
      </c>
      <c r="AA43" s="1">
        <v>1</v>
      </c>
      <c r="AB43" s="1">
        <v>1</v>
      </c>
      <c r="AC43" s="1">
        <v>0</v>
      </c>
      <c r="AD43" s="1">
        <v>1</v>
      </c>
      <c r="AE43" s="1">
        <v>0</v>
      </c>
      <c r="AF43" s="1">
        <v>0</v>
      </c>
      <c r="AG43" s="1">
        <v>33.4</v>
      </c>
      <c r="AH43" s="1">
        <v>2.27</v>
      </c>
      <c r="AI43" s="1">
        <v>129</v>
      </c>
      <c r="AJ43" s="1">
        <v>71</v>
      </c>
      <c r="AK43" s="5">
        <f t="shared" si="36"/>
        <v>90.333333333333329</v>
      </c>
      <c r="AL43" s="1">
        <v>93</v>
      </c>
      <c r="AM43" s="1">
        <v>1</v>
      </c>
      <c r="AN43" s="1">
        <v>10</v>
      </c>
      <c r="AO43" s="1">
        <v>32</v>
      </c>
      <c r="AP43" s="1">
        <v>20</v>
      </c>
      <c r="AQ43" s="1">
        <v>24</v>
      </c>
      <c r="AR43" s="1">
        <f t="shared" si="37"/>
        <v>12</v>
      </c>
      <c r="AS43" s="7">
        <f t="shared" si="38"/>
        <v>1.2</v>
      </c>
      <c r="AT43" s="1">
        <v>15</v>
      </c>
      <c r="AU43" s="19">
        <v>5.05</v>
      </c>
      <c r="AV43" s="1">
        <v>2.2200000000000002</v>
      </c>
      <c r="AW43" s="19">
        <f t="shared" si="39"/>
        <v>0.44465631929046567</v>
      </c>
      <c r="AX43" s="7">
        <f t="shared" si="40"/>
        <v>1.7821782178217822</v>
      </c>
      <c r="AY43" s="7">
        <f t="shared" si="41"/>
        <v>324.32432432432432</v>
      </c>
      <c r="AZ43" s="7">
        <f t="shared" si="42"/>
        <v>2894.8948948948942</v>
      </c>
      <c r="BA43" s="7">
        <f t="shared" si="43"/>
        <v>54.3010752688172</v>
      </c>
      <c r="BB43" s="7">
        <f t="shared" si="44"/>
        <v>23.870967741935484</v>
      </c>
      <c r="BC43" s="7">
        <f t="shared" si="45"/>
        <v>24.456602150537634</v>
      </c>
      <c r="BD43" s="7">
        <f t="shared" si="46"/>
        <v>4.5450322580645155</v>
      </c>
      <c r="BE43" s="19">
        <v>2.0994059405940595</v>
      </c>
      <c r="BF43" s="19">
        <f t="shared" si="47"/>
        <v>0.44198019801980198</v>
      </c>
      <c r="BG43" s="19">
        <f t="shared" si="48"/>
        <v>0.58930693069306939</v>
      </c>
      <c r="BH43" s="19">
        <f t="shared" si="49"/>
        <v>4.5250896057347667</v>
      </c>
      <c r="BI43" s="19">
        <f t="shared" si="50"/>
        <v>0.66666666666666663</v>
      </c>
      <c r="BJ43" s="19"/>
      <c r="BK43" s="20">
        <v>1</v>
      </c>
      <c r="BL43" s="1">
        <v>22</v>
      </c>
      <c r="BN43" s="1">
        <v>3</v>
      </c>
      <c r="BO43" s="1">
        <v>0</v>
      </c>
      <c r="BP43" s="1">
        <v>1</v>
      </c>
      <c r="BQ43" s="1">
        <v>0</v>
      </c>
      <c r="BR43" s="1">
        <v>25</v>
      </c>
      <c r="BS43" s="1"/>
      <c r="BT43" s="1"/>
      <c r="BU43" s="1"/>
      <c r="BZ43" s="25">
        <v>139</v>
      </c>
      <c r="CA43" s="25">
        <v>35</v>
      </c>
      <c r="CB43" s="44">
        <v>1.58</v>
      </c>
      <c r="CC43" s="27">
        <v>47</v>
      </c>
      <c r="CD43" s="1">
        <v>399</v>
      </c>
      <c r="CE43" s="1">
        <v>1</v>
      </c>
      <c r="CH43" s="1">
        <v>2</v>
      </c>
      <c r="CI43" s="20">
        <v>1312.3408890000001</v>
      </c>
      <c r="CJ43" s="19">
        <f t="shared" si="51"/>
        <v>7.1795677596885685</v>
      </c>
      <c r="CK43" s="20">
        <v>1484.2853050000001</v>
      </c>
      <c r="CL43" s="19">
        <f t="shared" si="52"/>
        <v>7.3026886592920119</v>
      </c>
      <c r="CM43" s="22"/>
      <c r="CN43" s="36">
        <v>40312</v>
      </c>
      <c r="CO43" s="36"/>
      <c r="CP43" s="36"/>
      <c r="CQ43" s="36"/>
      <c r="CS43" s="36">
        <v>44272</v>
      </c>
      <c r="CT43" s="36">
        <v>40728</v>
      </c>
      <c r="CU43" s="1">
        <f t="shared" si="53"/>
        <v>416</v>
      </c>
      <c r="CV43" s="3">
        <v>1</v>
      </c>
      <c r="CW43" s="40">
        <v>40728</v>
      </c>
      <c r="CX43" s="20">
        <f>(CW43-CN43)</f>
        <v>416</v>
      </c>
      <c r="CY43" s="20">
        <v>1</v>
      </c>
      <c r="CZ43" s="20">
        <v>416</v>
      </c>
      <c r="DA43" s="3">
        <v>0</v>
      </c>
      <c r="DB43"/>
    </row>
    <row r="44" spans="1:115" x14ac:dyDescent="0.25">
      <c r="A44" s="25">
        <v>1076</v>
      </c>
      <c r="B44" s="1">
        <v>63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4</v>
      </c>
      <c r="K44" s="1">
        <v>1</v>
      </c>
      <c r="L44" s="1">
        <v>0</v>
      </c>
      <c r="M44" s="1">
        <v>1</v>
      </c>
      <c r="N44" s="1">
        <v>1</v>
      </c>
      <c r="O44" s="1">
        <v>0</v>
      </c>
      <c r="P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2</v>
      </c>
      <c r="Z44" s="1">
        <v>1</v>
      </c>
      <c r="AA44" s="1">
        <v>1</v>
      </c>
      <c r="AB44" s="1">
        <v>1</v>
      </c>
      <c r="AC44" s="1">
        <v>0</v>
      </c>
      <c r="AD44" s="1">
        <v>0</v>
      </c>
      <c r="AE44" s="1">
        <v>0</v>
      </c>
      <c r="AF44" s="1">
        <v>2</v>
      </c>
      <c r="AG44" s="1">
        <v>28.39</v>
      </c>
      <c r="AH44" s="1">
        <v>2.09</v>
      </c>
      <c r="AI44" s="1">
        <v>139</v>
      </c>
      <c r="AJ44" s="1">
        <v>91</v>
      </c>
      <c r="AK44" s="5">
        <f t="shared" si="36"/>
        <v>107</v>
      </c>
      <c r="AL44" s="1">
        <v>97</v>
      </c>
      <c r="AM44" s="1">
        <v>1</v>
      </c>
      <c r="AN44" s="1">
        <v>6</v>
      </c>
      <c r="AO44" s="1">
        <v>35</v>
      </c>
      <c r="AP44" s="1">
        <v>20</v>
      </c>
      <c r="AQ44" s="1">
        <v>27</v>
      </c>
      <c r="AR44" s="1">
        <f t="shared" si="37"/>
        <v>15</v>
      </c>
      <c r="AS44" s="7">
        <f t="shared" si="38"/>
        <v>2.5</v>
      </c>
      <c r="AT44" s="1">
        <v>13</v>
      </c>
      <c r="AU44" s="19">
        <v>5.53</v>
      </c>
      <c r="AV44" s="1">
        <v>2.65</v>
      </c>
      <c r="AW44" s="19">
        <f t="shared" si="39"/>
        <v>0.62871396895787146</v>
      </c>
      <c r="AX44" s="7">
        <f t="shared" si="40"/>
        <v>2.5316455696202529</v>
      </c>
      <c r="AY44" s="7">
        <f t="shared" si="41"/>
        <v>422.64150943396226</v>
      </c>
      <c r="AZ44" s="7">
        <f t="shared" si="42"/>
        <v>3049.0566037735848</v>
      </c>
      <c r="BA44" s="7">
        <f t="shared" si="43"/>
        <v>57.010309278350519</v>
      </c>
      <c r="BB44" s="7">
        <f t="shared" si="44"/>
        <v>27.319587628865978</v>
      </c>
      <c r="BC44" s="7">
        <f t="shared" si="45"/>
        <v>34.925360824742263</v>
      </c>
      <c r="BD44" s="7">
        <f t="shared" si="46"/>
        <v>7.8024742268041232</v>
      </c>
      <c r="BE44" s="19"/>
      <c r="BF44" s="19">
        <f t="shared" si="47"/>
        <v>0.47359855334538875</v>
      </c>
      <c r="BG44" s="19">
        <f t="shared" si="48"/>
        <v>0.61392405063291133</v>
      </c>
      <c r="BH44" s="19">
        <f t="shared" si="49"/>
        <v>3.800687285223368</v>
      </c>
      <c r="BI44" s="19">
        <f t="shared" si="50"/>
        <v>0.46153846153846156</v>
      </c>
      <c r="BJ44" s="19"/>
      <c r="BK44" s="20">
        <v>1</v>
      </c>
      <c r="BN44" s="1">
        <v>1</v>
      </c>
      <c r="BO44" s="1">
        <v>0</v>
      </c>
      <c r="BP44" s="1">
        <v>1</v>
      </c>
      <c r="BQ44" s="1">
        <v>0</v>
      </c>
      <c r="BR44" s="1">
        <v>27</v>
      </c>
      <c r="BS44" s="1">
        <v>6.4</v>
      </c>
      <c r="BT44" s="1">
        <v>5.5</v>
      </c>
      <c r="BU44" s="1">
        <v>0.31</v>
      </c>
      <c r="BV44" s="1">
        <v>3.9</v>
      </c>
      <c r="BW44" s="1">
        <v>33.799999999999997</v>
      </c>
      <c r="BX44" s="1">
        <v>0</v>
      </c>
      <c r="BZ44" s="25">
        <v>136</v>
      </c>
      <c r="CA44" s="25">
        <v>13</v>
      </c>
      <c r="CB44" s="44">
        <v>0.93</v>
      </c>
      <c r="CC44" s="27">
        <v>85</v>
      </c>
      <c r="CD44" s="1">
        <v>415</v>
      </c>
      <c r="CE44" s="1">
        <v>1</v>
      </c>
      <c r="CH44" s="1">
        <v>2</v>
      </c>
      <c r="CI44" s="20">
        <v>1069.420601</v>
      </c>
      <c r="CJ44" s="19">
        <f t="shared" si="51"/>
        <v>6.9748722864023938</v>
      </c>
      <c r="CK44" s="20">
        <v>1613.4683110000001</v>
      </c>
      <c r="CL44" s="19">
        <f t="shared" si="52"/>
        <v>7.3861413713859188</v>
      </c>
      <c r="CM44" s="22"/>
      <c r="CN44" s="41">
        <v>40373</v>
      </c>
      <c r="CO44" s="41"/>
      <c r="CP44" s="41"/>
      <c r="CQ44" s="41"/>
      <c r="CS44" s="36">
        <v>44272</v>
      </c>
      <c r="CT44" s="36">
        <v>41156</v>
      </c>
      <c r="CU44" s="1">
        <f t="shared" si="53"/>
        <v>783</v>
      </c>
      <c r="CV44" s="3">
        <v>1</v>
      </c>
      <c r="CW44" s="36">
        <v>41156</v>
      </c>
      <c r="CX44" s="20">
        <f>(CW44-CN44)</f>
        <v>783</v>
      </c>
      <c r="CY44" s="20">
        <v>1</v>
      </c>
      <c r="CZ44" s="20">
        <v>783</v>
      </c>
      <c r="DA44" s="3">
        <v>0</v>
      </c>
      <c r="DB44" t="s">
        <v>135</v>
      </c>
    </row>
    <row r="45" spans="1:115" x14ac:dyDescent="0.25">
      <c r="A45" s="2">
        <v>2049</v>
      </c>
      <c r="B45" s="3">
        <v>65</v>
      </c>
      <c r="C45" s="3">
        <v>1</v>
      </c>
      <c r="D45" s="3">
        <v>0</v>
      </c>
      <c r="E45" s="3">
        <v>1</v>
      </c>
      <c r="F45" s="3">
        <v>1</v>
      </c>
      <c r="G45" s="3">
        <v>1</v>
      </c>
      <c r="H45" s="1">
        <v>0</v>
      </c>
      <c r="I45" s="3">
        <v>0</v>
      </c>
      <c r="J45" s="3">
        <v>3</v>
      </c>
      <c r="K45" s="3">
        <v>1</v>
      </c>
      <c r="L45" s="3">
        <v>1</v>
      </c>
      <c r="M45" s="3"/>
      <c r="N45" s="3">
        <v>0</v>
      </c>
      <c r="O45" s="3">
        <v>0</v>
      </c>
      <c r="P45" s="3">
        <v>0</v>
      </c>
      <c r="Q45" s="3"/>
      <c r="R45" s="3">
        <v>1</v>
      </c>
      <c r="S45" s="3">
        <v>0</v>
      </c>
      <c r="T45" s="3">
        <v>1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1</v>
      </c>
      <c r="AA45" s="3">
        <v>1</v>
      </c>
      <c r="AB45" s="3">
        <v>1</v>
      </c>
      <c r="AC45" s="3">
        <v>0</v>
      </c>
      <c r="AD45" s="3">
        <v>1</v>
      </c>
      <c r="AE45" s="3">
        <v>0</v>
      </c>
      <c r="AF45" s="3">
        <v>2</v>
      </c>
      <c r="AG45" s="3">
        <v>27.5</v>
      </c>
      <c r="AH45" s="4">
        <v>1.99</v>
      </c>
      <c r="AI45" s="3">
        <v>140</v>
      </c>
      <c r="AJ45" s="3">
        <v>79</v>
      </c>
      <c r="AK45" s="5">
        <f t="shared" si="36"/>
        <v>99.333333333333329</v>
      </c>
      <c r="AL45" s="3">
        <v>105</v>
      </c>
      <c r="AM45" s="3">
        <v>1</v>
      </c>
      <c r="AN45" s="3">
        <v>4</v>
      </c>
      <c r="AO45" s="3">
        <v>38</v>
      </c>
      <c r="AP45" s="3">
        <v>18</v>
      </c>
      <c r="AQ45" s="3">
        <v>25</v>
      </c>
      <c r="AR45" s="1">
        <f t="shared" si="37"/>
        <v>20</v>
      </c>
      <c r="AS45" s="7">
        <f t="shared" si="38"/>
        <v>5</v>
      </c>
      <c r="AT45" s="3">
        <v>17</v>
      </c>
      <c r="AU45" s="4">
        <v>5.7709999999999999</v>
      </c>
      <c r="AV45" s="3">
        <v>2.9</v>
      </c>
      <c r="AW45" s="19">
        <f t="shared" si="39"/>
        <v>0.63872875092387282</v>
      </c>
      <c r="AX45" s="7">
        <f t="shared" si="40"/>
        <v>1.3862415525905389</v>
      </c>
      <c r="AY45" s="7">
        <f t="shared" si="41"/>
        <v>220.68965517241381</v>
      </c>
      <c r="AZ45" s="7">
        <f t="shared" si="42"/>
        <v>2629.8850574712642</v>
      </c>
      <c r="BA45" s="7">
        <f t="shared" si="43"/>
        <v>54.961904761904762</v>
      </c>
      <c r="BB45" s="7">
        <f t="shared" si="44"/>
        <v>27.61904761904762</v>
      </c>
      <c r="BC45" s="7">
        <f t="shared" si="45"/>
        <v>30.925968253968254</v>
      </c>
      <c r="BD45" s="7">
        <f t="shared" si="46"/>
        <v>7.8879999999999999</v>
      </c>
      <c r="BE45" s="19"/>
      <c r="BF45" s="19">
        <f t="shared" si="47"/>
        <v>0.4548605094437706</v>
      </c>
      <c r="BG45" s="19">
        <f t="shared" si="48"/>
        <v>0.69138797435453125</v>
      </c>
      <c r="BH45" s="19">
        <f t="shared" si="49"/>
        <v>2.7480952380952379</v>
      </c>
      <c r="BI45" s="19">
        <f t="shared" si="50"/>
        <v>0.23529411764705882</v>
      </c>
      <c r="BJ45" s="19"/>
      <c r="BK45" s="5">
        <v>0</v>
      </c>
      <c r="BL45" s="5"/>
      <c r="BM45" s="5"/>
      <c r="BN45" s="5"/>
      <c r="BO45" s="5"/>
      <c r="BP45" s="3">
        <v>1</v>
      </c>
      <c r="BQ45" s="3">
        <v>0</v>
      </c>
      <c r="BR45" s="3">
        <v>35</v>
      </c>
      <c r="BS45" s="3">
        <v>4.9000000000000004</v>
      </c>
      <c r="BT45" s="3">
        <v>3.9</v>
      </c>
      <c r="BU45" s="3">
        <v>1.2</v>
      </c>
      <c r="BV45" s="3">
        <v>3.5</v>
      </c>
      <c r="BW45" s="10"/>
      <c r="BX45" s="3">
        <v>0</v>
      </c>
      <c r="BY45" s="3">
        <v>0</v>
      </c>
      <c r="BZ45" s="3">
        <v>141</v>
      </c>
      <c r="CA45" s="3">
        <v>82</v>
      </c>
      <c r="CB45" s="4">
        <v>2.8</v>
      </c>
      <c r="CC45" s="28">
        <v>28</v>
      </c>
      <c r="CD45" s="8"/>
      <c r="CE45" s="8"/>
      <c r="CF45" s="3">
        <v>178</v>
      </c>
      <c r="CG45" s="3">
        <v>0</v>
      </c>
      <c r="CH45" s="3">
        <v>1</v>
      </c>
      <c r="CI45" s="12">
        <v>340</v>
      </c>
      <c r="CJ45" s="19">
        <f t="shared" si="51"/>
        <v>5.8289456176102075</v>
      </c>
      <c r="CK45" s="5">
        <v>894.7261584805243</v>
      </c>
      <c r="CL45" s="19">
        <f t="shared" si="52"/>
        <v>6.7965177032788571</v>
      </c>
      <c r="CM45" s="10"/>
      <c r="CN45" s="41">
        <v>40245</v>
      </c>
      <c r="CO45" s="41"/>
      <c r="CP45" s="41"/>
      <c r="CQ45" s="41"/>
      <c r="CS45" s="36">
        <v>44272</v>
      </c>
      <c r="CT45" s="36">
        <v>43723</v>
      </c>
      <c r="CU45" s="1">
        <f t="shared" si="53"/>
        <v>3478</v>
      </c>
      <c r="CV45" s="3">
        <v>0</v>
      </c>
      <c r="CW45" s="3"/>
      <c r="CX45" s="3"/>
      <c r="CY45" s="3">
        <v>0</v>
      </c>
      <c r="CZ45" s="3">
        <v>3478</v>
      </c>
      <c r="DA45" s="3">
        <v>0</v>
      </c>
      <c r="DB45" t="s">
        <v>148</v>
      </c>
      <c r="DC45" s="10"/>
      <c r="DD45" s="10"/>
      <c r="DE45" s="10"/>
      <c r="DF45" s="10"/>
      <c r="DG45" s="10"/>
      <c r="DH45" s="10"/>
      <c r="DI45" s="10"/>
      <c r="DJ45" s="10"/>
      <c r="DK45" s="10"/>
    </row>
    <row r="46" spans="1:115" x14ac:dyDescent="0.25">
      <c r="A46" s="2">
        <v>2037</v>
      </c>
      <c r="B46" s="3">
        <v>56</v>
      </c>
      <c r="C46" s="3">
        <v>0</v>
      </c>
      <c r="D46" s="3">
        <v>0</v>
      </c>
      <c r="E46" s="3">
        <v>1</v>
      </c>
      <c r="F46" s="3">
        <v>1</v>
      </c>
      <c r="G46" s="3">
        <v>0</v>
      </c>
      <c r="H46" s="1">
        <v>1</v>
      </c>
      <c r="I46" s="3">
        <v>0</v>
      </c>
      <c r="J46" s="3">
        <v>4</v>
      </c>
      <c r="K46" s="3">
        <v>0</v>
      </c>
      <c r="L46" s="3">
        <v>0</v>
      </c>
      <c r="M46" s="3"/>
      <c r="N46" s="3">
        <v>1</v>
      </c>
      <c r="O46" s="3">
        <v>1</v>
      </c>
      <c r="P46" s="3">
        <v>0</v>
      </c>
      <c r="Q46" s="3"/>
      <c r="R46" s="3">
        <v>1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</v>
      </c>
      <c r="Z46" s="3">
        <v>1</v>
      </c>
      <c r="AA46" s="3">
        <v>1</v>
      </c>
      <c r="AB46" s="3">
        <v>1</v>
      </c>
      <c r="AC46" s="3">
        <v>0</v>
      </c>
      <c r="AD46" s="3">
        <v>1</v>
      </c>
      <c r="AE46" s="3">
        <v>0</v>
      </c>
      <c r="AF46" s="3">
        <v>2</v>
      </c>
      <c r="AG46" s="3">
        <v>26.5</v>
      </c>
      <c r="AH46" s="4">
        <v>2.0099999999999998</v>
      </c>
      <c r="AI46" s="3">
        <v>104</v>
      </c>
      <c r="AJ46" s="3">
        <v>72</v>
      </c>
      <c r="AK46" s="5">
        <f t="shared" si="36"/>
        <v>82.666666666666671</v>
      </c>
      <c r="AL46" s="3">
        <v>88</v>
      </c>
      <c r="AM46" s="3">
        <v>1</v>
      </c>
      <c r="AN46" s="3">
        <v>5</v>
      </c>
      <c r="AO46" s="3">
        <v>22</v>
      </c>
      <c r="AP46" s="3">
        <v>10</v>
      </c>
      <c r="AQ46" s="3">
        <v>14</v>
      </c>
      <c r="AR46" s="1">
        <f t="shared" si="37"/>
        <v>12</v>
      </c>
      <c r="AS46" s="7">
        <f t="shared" si="38"/>
        <v>2.4</v>
      </c>
      <c r="AT46" s="3">
        <v>8</v>
      </c>
      <c r="AU46" s="4">
        <v>3.8390999999999993</v>
      </c>
      <c r="AV46" s="3">
        <v>1.91</v>
      </c>
      <c r="AW46" s="19">
        <f t="shared" si="39"/>
        <v>0.35009608277900961</v>
      </c>
      <c r="AX46" s="7">
        <f t="shared" si="40"/>
        <v>1.56286629678831</v>
      </c>
      <c r="AY46" s="7">
        <f t="shared" si="41"/>
        <v>251.30890052356023</v>
      </c>
      <c r="AZ46" s="7">
        <f t="shared" si="42"/>
        <v>3253.0541012216408</v>
      </c>
      <c r="BA46" s="7">
        <f t="shared" si="43"/>
        <v>43.626136363636355</v>
      </c>
      <c r="BB46" s="7">
        <f t="shared" si="44"/>
        <v>21.704545454545453</v>
      </c>
      <c r="BC46" s="7">
        <f t="shared" si="45"/>
        <v>22.040242424242422</v>
      </c>
      <c r="BD46" s="7">
        <f t="shared" si="46"/>
        <v>2.656636363636363</v>
      </c>
      <c r="BE46" s="19"/>
      <c r="BF46" s="19">
        <f t="shared" si="47"/>
        <v>0.32090854627386634</v>
      </c>
      <c r="BG46" s="19">
        <f t="shared" si="48"/>
        <v>0.50428485843036142</v>
      </c>
      <c r="BH46" s="19">
        <f t="shared" si="49"/>
        <v>3.635511363636363</v>
      </c>
      <c r="BI46" s="19">
        <f t="shared" si="50"/>
        <v>0.625</v>
      </c>
      <c r="BJ46" s="19"/>
      <c r="BK46" s="5">
        <v>0</v>
      </c>
      <c r="BL46" s="5"/>
      <c r="BM46" s="5"/>
      <c r="BN46" s="5"/>
      <c r="BO46" s="5"/>
      <c r="BP46" s="3">
        <v>1</v>
      </c>
      <c r="BQ46" s="3">
        <v>0</v>
      </c>
      <c r="BR46" s="3">
        <v>35</v>
      </c>
      <c r="BS46" s="3">
        <v>4.8</v>
      </c>
      <c r="BT46" s="3">
        <v>4.2</v>
      </c>
      <c r="BU46" s="3">
        <v>1</v>
      </c>
      <c r="BV46" s="3">
        <v>4.5999999999999996</v>
      </c>
      <c r="BW46" s="10"/>
      <c r="BX46" s="3">
        <v>1</v>
      </c>
      <c r="BY46" s="3">
        <v>1</v>
      </c>
      <c r="BZ46" s="3">
        <v>136</v>
      </c>
      <c r="CA46" s="3">
        <v>21</v>
      </c>
      <c r="CB46" s="4">
        <v>1.3</v>
      </c>
      <c r="CC46" s="28">
        <v>69</v>
      </c>
      <c r="CD46" s="8"/>
      <c r="CE46" s="8"/>
      <c r="CF46" s="3">
        <v>448</v>
      </c>
      <c r="CG46" s="3">
        <v>0</v>
      </c>
      <c r="CH46" s="3">
        <v>1</v>
      </c>
      <c r="CI46" s="12">
        <v>870.58823529411757</v>
      </c>
      <c r="CJ46" s="19">
        <f t="shared" si="51"/>
        <v>6.7691691156959903</v>
      </c>
      <c r="CK46" s="5">
        <v>1616.9280484032786</v>
      </c>
      <c r="CL46" s="19">
        <f t="shared" si="52"/>
        <v>7.3882833616194183</v>
      </c>
      <c r="CM46" s="10"/>
      <c r="CN46" s="36">
        <v>40472</v>
      </c>
      <c r="CO46" s="10"/>
      <c r="CP46" s="10"/>
      <c r="CQ46" s="36"/>
      <c r="CS46" s="36">
        <v>44272</v>
      </c>
      <c r="CT46" s="36">
        <v>42115</v>
      </c>
      <c r="CU46" s="1">
        <f t="shared" si="53"/>
        <v>1643</v>
      </c>
      <c r="CV46" s="3">
        <v>1</v>
      </c>
      <c r="CW46" s="36">
        <v>42115</v>
      </c>
      <c r="CX46" s="20">
        <f>(CW46-CN46)</f>
        <v>1643</v>
      </c>
      <c r="CY46" s="20">
        <v>1</v>
      </c>
      <c r="CZ46" s="20">
        <v>1643</v>
      </c>
      <c r="DA46" s="3">
        <v>0</v>
      </c>
      <c r="DB46" s="3" t="s">
        <v>141</v>
      </c>
      <c r="DC46" s="10"/>
      <c r="DD46" s="10"/>
      <c r="DE46" s="10"/>
      <c r="DF46" s="10"/>
      <c r="DG46" s="10"/>
      <c r="DH46" s="10"/>
      <c r="DI46" s="10"/>
      <c r="DJ46" s="10"/>
      <c r="DK46" s="10"/>
    </row>
    <row r="47" spans="1:115" x14ac:dyDescent="0.25">
      <c r="A47" s="25">
        <v>1044</v>
      </c>
      <c r="B47" s="1">
        <v>75</v>
      </c>
      <c r="C47" s="1">
        <v>0</v>
      </c>
      <c r="D47" s="1">
        <v>0</v>
      </c>
      <c r="E47" s="1">
        <v>1</v>
      </c>
      <c r="F47" s="1">
        <v>1</v>
      </c>
      <c r="G47" s="1">
        <v>0</v>
      </c>
      <c r="H47" s="1">
        <v>1</v>
      </c>
      <c r="I47" s="1">
        <v>1</v>
      </c>
      <c r="J47" s="1">
        <v>2</v>
      </c>
      <c r="K47" s="1">
        <v>1</v>
      </c>
      <c r="L47" s="1">
        <v>1</v>
      </c>
      <c r="M47" s="1">
        <v>1</v>
      </c>
      <c r="N47" s="1">
        <v>1</v>
      </c>
      <c r="O47" s="1">
        <v>0</v>
      </c>
      <c r="P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1</v>
      </c>
      <c r="AA47" s="1">
        <v>1</v>
      </c>
      <c r="AB47" s="1">
        <v>1</v>
      </c>
      <c r="AC47" s="1">
        <v>0</v>
      </c>
      <c r="AD47" s="1">
        <v>1</v>
      </c>
      <c r="AE47" s="1">
        <v>0</v>
      </c>
      <c r="AF47" s="1">
        <v>0</v>
      </c>
      <c r="AG47" s="1">
        <v>27.2</v>
      </c>
      <c r="AH47" s="1">
        <v>2.1</v>
      </c>
      <c r="AI47" s="1">
        <v>121</v>
      </c>
      <c r="AJ47" s="1">
        <v>65</v>
      </c>
      <c r="AK47" s="5">
        <f t="shared" si="36"/>
        <v>83.666666666666671</v>
      </c>
      <c r="AL47" s="1">
        <v>85</v>
      </c>
      <c r="AM47" s="1">
        <v>1</v>
      </c>
      <c r="AN47" s="1">
        <v>2</v>
      </c>
      <c r="AO47" s="1">
        <v>29</v>
      </c>
      <c r="AP47" s="1">
        <v>8</v>
      </c>
      <c r="AQ47" s="1">
        <v>17</v>
      </c>
      <c r="AR47" s="1">
        <f t="shared" si="37"/>
        <v>21</v>
      </c>
      <c r="AS47" s="7">
        <f t="shared" si="38"/>
        <v>10.5</v>
      </c>
      <c r="AT47" s="1">
        <v>4</v>
      </c>
      <c r="AU47" s="19">
        <v>4.78</v>
      </c>
      <c r="AV47" s="1">
        <v>2.2799999999999998</v>
      </c>
      <c r="AW47" s="19">
        <f t="shared" si="39"/>
        <v>0.42297117516629712</v>
      </c>
      <c r="AX47" s="7">
        <f t="shared" si="40"/>
        <v>2.7196652719665271</v>
      </c>
      <c r="AY47" s="7">
        <f t="shared" si="41"/>
        <v>456.14035087719304</v>
      </c>
      <c r="AZ47" s="7">
        <f t="shared" si="42"/>
        <v>2865.4970760233923</v>
      </c>
      <c r="BA47" s="7">
        <f t="shared" si="43"/>
        <v>56.235294117647065</v>
      </c>
      <c r="BB47" s="7">
        <f t="shared" si="44"/>
        <v>26.823529411764707</v>
      </c>
      <c r="BC47" s="7">
        <f t="shared" si="45"/>
        <v>29.0624</v>
      </c>
      <c r="BD47" s="7">
        <f t="shared" si="46"/>
        <v>5.4719999999999995</v>
      </c>
      <c r="BE47" s="19">
        <v>2.3117154811715479</v>
      </c>
      <c r="BF47" s="19">
        <f t="shared" si="47"/>
        <v>0.30230125523012547</v>
      </c>
      <c r="BG47" s="19">
        <f t="shared" si="48"/>
        <v>0.5156903765690376</v>
      </c>
      <c r="BH47" s="19">
        <f t="shared" si="49"/>
        <v>2.677871148459384</v>
      </c>
      <c r="BI47" s="19">
        <f t="shared" si="50"/>
        <v>0.5</v>
      </c>
      <c r="BJ47" s="19"/>
      <c r="BK47" s="20">
        <v>1</v>
      </c>
      <c r="BL47" s="1">
        <v>9</v>
      </c>
      <c r="BN47" s="1">
        <v>3</v>
      </c>
      <c r="BO47" s="1"/>
      <c r="BP47" s="1">
        <v>1</v>
      </c>
      <c r="BQ47" s="1">
        <v>0</v>
      </c>
      <c r="BR47" s="1">
        <v>35</v>
      </c>
      <c r="BS47" s="1">
        <v>4.9000000000000004</v>
      </c>
      <c r="BT47" s="1">
        <v>3.9</v>
      </c>
      <c r="BU47" s="1">
        <v>0.45</v>
      </c>
      <c r="BV47" s="1">
        <v>4.5</v>
      </c>
      <c r="BW47" s="1">
        <v>35</v>
      </c>
      <c r="BX47" s="1">
        <v>1</v>
      </c>
      <c r="BZ47" s="25">
        <v>141</v>
      </c>
      <c r="CA47" s="25">
        <v>23</v>
      </c>
      <c r="CB47" s="44">
        <v>1.86</v>
      </c>
      <c r="CC47" s="27">
        <v>35</v>
      </c>
      <c r="CD47" s="1">
        <v>1040</v>
      </c>
      <c r="CE47" s="1">
        <v>1</v>
      </c>
      <c r="CH47" s="1">
        <v>3</v>
      </c>
      <c r="CI47" s="20">
        <v>897.65742379999995</v>
      </c>
      <c r="CJ47" s="19">
        <f t="shared" si="51"/>
        <v>6.7997885075438766</v>
      </c>
      <c r="CK47" s="20">
        <v>645.05277060000003</v>
      </c>
      <c r="CL47" s="19">
        <f t="shared" si="52"/>
        <v>6.4693321283328382</v>
      </c>
      <c r="CM47" s="22"/>
      <c r="CN47" s="36">
        <v>40315</v>
      </c>
      <c r="CO47" s="36"/>
      <c r="CP47" s="36"/>
      <c r="CQ47" s="36"/>
      <c r="CS47" s="36">
        <v>44272</v>
      </c>
      <c r="CT47" s="36">
        <v>42888</v>
      </c>
      <c r="CU47" s="1">
        <f t="shared" si="53"/>
        <v>2573</v>
      </c>
      <c r="CV47" s="3">
        <v>1</v>
      </c>
      <c r="CW47" s="40">
        <v>42888</v>
      </c>
      <c r="CX47" s="20">
        <f>(CW47-CN47)</f>
        <v>2573</v>
      </c>
      <c r="CY47" s="20">
        <v>1</v>
      </c>
      <c r="CZ47" s="20">
        <v>2573</v>
      </c>
      <c r="DA47" s="3">
        <v>0</v>
      </c>
      <c r="DB47"/>
    </row>
    <row r="48" spans="1:115" x14ac:dyDescent="0.25">
      <c r="A48" s="2">
        <v>2031</v>
      </c>
      <c r="B48" s="3">
        <v>63</v>
      </c>
      <c r="C48" s="3">
        <v>0</v>
      </c>
      <c r="D48" s="3">
        <v>0</v>
      </c>
      <c r="E48" s="3">
        <v>1</v>
      </c>
      <c r="F48" s="3">
        <v>1</v>
      </c>
      <c r="G48" s="3">
        <v>0</v>
      </c>
      <c r="H48" s="1">
        <v>1</v>
      </c>
      <c r="I48" s="3">
        <v>0</v>
      </c>
      <c r="J48" s="3">
        <v>3</v>
      </c>
      <c r="K48" s="3">
        <v>1</v>
      </c>
      <c r="L48" s="3">
        <v>0</v>
      </c>
      <c r="M48" s="3"/>
      <c r="N48" s="3">
        <v>1</v>
      </c>
      <c r="O48" s="3">
        <v>0</v>
      </c>
      <c r="P48" s="3">
        <v>1</v>
      </c>
      <c r="Q48" s="3"/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1</v>
      </c>
      <c r="Y48" s="3">
        <v>0</v>
      </c>
      <c r="Z48" s="3">
        <v>1</v>
      </c>
      <c r="AA48" s="3">
        <v>1</v>
      </c>
      <c r="AB48" s="3">
        <v>1</v>
      </c>
      <c r="AC48" s="3">
        <v>0</v>
      </c>
      <c r="AD48" s="3">
        <v>1</v>
      </c>
      <c r="AE48" s="3">
        <v>0</v>
      </c>
      <c r="AF48" s="3">
        <v>2</v>
      </c>
      <c r="AG48" s="3">
        <v>29.5</v>
      </c>
      <c r="AH48" s="4">
        <v>2.09</v>
      </c>
      <c r="AI48" s="3">
        <v>120</v>
      </c>
      <c r="AJ48" s="3">
        <v>74</v>
      </c>
      <c r="AK48" s="5">
        <f t="shared" si="36"/>
        <v>89.333333333333329</v>
      </c>
      <c r="AL48" s="3">
        <v>103</v>
      </c>
      <c r="AM48" s="3">
        <v>1</v>
      </c>
      <c r="AN48" s="3">
        <v>11</v>
      </c>
      <c r="AO48" s="3">
        <v>35</v>
      </c>
      <c r="AP48" s="3">
        <v>17</v>
      </c>
      <c r="AQ48" s="3">
        <v>27</v>
      </c>
      <c r="AR48" s="1">
        <f t="shared" si="37"/>
        <v>18</v>
      </c>
      <c r="AS48" s="7">
        <f t="shared" si="38"/>
        <v>1.6363636363636365</v>
      </c>
      <c r="AT48" s="3">
        <v>20</v>
      </c>
      <c r="AU48" s="4">
        <v>5.83</v>
      </c>
      <c r="AV48" s="3">
        <v>2.79</v>
      </c>
      <c r="AW48" s="19">
        <f t="shared" si="39"/>
        <v>0.55263858093126383</v>
      </c>
      <c r="AX48" s="7">
        <f t="shared" si="40"/>
        <v>1.2006861063464838</v>
      </c>
      <c r="AY48" s="7">
        <f t="shared" si="41"/>
        <v>200.71684587813621</v>
      </c>
      <c r="AZ48" s="7">
        <f t="shared" si="42"/>
        <v>2246.117084826762</v>
      </c>
      <c r="BA48" s="7">
        <f t="shared" si="43"/>
        <v>56.601941747572816</v>
      </c>
      <c r="BB48" s="7">
        <f t="shared" si="44"/>
        <v>27.087378640776699</v>
      </c>
      <c r="BC48" s="7">
        <f t="shared" si="45"/>
        <v>25.541592233009705</v>
      </c>
      <c r="BD48" s="7">
        <f t="shared" si="46"/>
        <v>5.894213592233009</v>
      </c>
      <c r="BE48" s="19">
        <v>2.25</v>
      </c>
      <c r="BF48" s="19">
        <f t="shared" si="47"/>
        <v>0.47701543739279589</v>
      </c>
      <c r="BG48" s="19">
        <f t="shared" si="48"/>
        <v>0.61835334476843906</v>
      </c>
      <c r="BH48" s="19">
        <f t="shared" si="49"/>
        <v>3.144552319309601</v>
      </c>
      <c r="BI48" s="19">
        <f t="shared" si="50"/>
        <v>0.55000000000000004</v>
      </c>
      <c r="BJ48" s="19"/>
      <c r="BK48" s="5">
        <v>1</v>
      </c>
      <c r="BL48" s="5">
        <v>16</v>
      </c>
      <c r="BM48" s="5"/>
      <c r="BN48" s="5">
        <v>3</v>
      </c>
      <c r="BO48" s="5">
        <v>0</v>
      </c>
      <c r="BP48" s="3">
        <v>1</v>
      </c>
      <c r="BQ48" s="9">
        <v>0</v>
      </c>
      <c r="BR48" s="3">
        <v>35</v>
      </c>
      <c r="BS48" s="3">
        <v>5.7</v>
      </c>
      <c r="BT48" s="3">
        <v>5.2</v>
      </c>
      <c r="BU48" s="3">
        <v>1.1000000000000001</v>
      </c>
      <c r="BV48" s="3">
        <v>4.4000000000000004</v>
      </c>
      <c r="BW48" s="10"/>
      <c r="BX48" s="3">
        <v>1</v>
      </c>
      <c r="BY48" s="3">
        <v>0</v>
      </c>
      <c r="BZ48" s="3">
        <v>136</v>
      </c>
      <c r="CA48" s="3">
        <v>43</v>
      </c>
      <c r="CB48" s="4">
        <v>2</v>
      </c>
      <c r="CC48" s="28">
        <v>34</v>
      </c>
      <c r="CD48" s="8"/>
      <c r="CE48" s="8"/>
      <c r="CF48" s="3">
        <v>1971</v>
      </c>
      <c r="CG48" s="3">
        <v>1</v>
      </c>
      <c r="CH48" s="3">
        <v>2</v>
      </c>
      <c r="CI48" s="12">
        <v>900</v>
      </c>
      <c r="CJ48" s="19">
        <f t="shared" si="51"/>
        <v>6.8023947633243109</v>
      </c>
      <c r="CK48" s="5">
        <v>1319.4023438573167</v>
      </c>
      <c r="CL48" s="19">
        <f t="shared" si="52"/>
        <v>7.1849341432441554</v>
      </c>
      <c r="CM48" s="10"/>
      <c r="CN48" s="41">
        <v>40459</v>
      </c>
      <c r="CO48" s="41"/>
      <c r="CP48" s="41"/>
      <c r="CQ48" s="41"/>
      <c r="CS48" s="36">
        <v>44272</v>
      </c>
      <c r="CT48" s="36">
        <v>44271</v>
      </c>
      <c r="CU48" s="1">
        <f t="shared" si="53"/>
        <v>3812</v>
      </c>
      <c r="CV48" s="3">
        <v>0</v>
      </c>
      <c r="CW48" s="3"/>
      <c r="CX48" s="3"/>
      <c r="CY48" s="3">
        <v>0</v>
      </c>
      <c r="CZ48" s="3">
        <v>3812</v>
      </c>
      <c r="DA48" s="3">
        <v>0</v>
      </c>
      <c r="DB48" s="3" t="s">
        <v>144</v>
      </c>
      <c r="DC48" s="10"/>
      <c r="DD48" s="10"/>
      <c r="DE48" s="10"/>
      <c r="DF48" s="10"/>
      <c r="DG48" s="10"/>
      <c r="DH48" s="10"/>
      <c r="DI48" s="10"/>
      <c r="DJ48" s="10"/>
      <c r="DK48" s="10"/>
    </row>
    <row r="49" spans="1:115" x14ac:dyDescent="0.25">
      <c r="A49" s="2">
        <v>2009</v>
      </c>
      <c r="B49" s="3">
        <v>35</v>
      </c>
      <c r="C49" s="3">
        <v>0</v>
      </c>
      <c r="D49" s="3">
        <v>1</v>
      </c>
      <c r="E49" s="3">
        <v>1</v>
      </c>
      <c r="F49" s="3">
        <v>1</v>
      </c>
      <c r="G49" s="3">
        <v>1</v>
      </c>
      <c r="H49" s="1">
        <v>0</v>
      </c>
      <c r="I49" s="3">
        <v>1</v>
      </c>
      <c r="J49" s="3">
        <v>2</v>
      </c>
      <c r="K49" s="3">
        <v>0</v>
      </c>
      <c r="L49" s="3">
        <v>1</v>
      </c>
      <c r="M49" s="3"/>
      <c r="N49" s="3">
        <v>0</v>
      </c>
      <c r="O49" s="3">
        <v>0</v>
      </c>
      <c r="P49" s="3">
        <v>0</v>
      </c>
      <c r="Q49" s="3"/>
      <c r="R49" s="3">
        <v>0</v>
      </c>
      <c r="S49" s="3">
        <v>0</v>
      </c>
      <c r="T49" s="3">
        <v>0</v>
      </c>
      <c r="U49" s="3">
        <v>1</v>
      </c>
      <c r="V49" s="3">
        <v>0</v>
      </c>
      <c r="W49" s="3">
        <v>0</v>
      </c>
      <c r="X49" s="3">
        <v>0</v>
      </c>
      <c r="Y49" s="3">
        <v>0</v>
      </c>
      <c r="Z49" s="3">
        <v>1</v>
      </c>
      <c r="AA49" s="3">
        <v>1</v>
      </c>
      <c r="AB49" s="3">
        <v>0</v>
      </c>
      <c r="AC49" s="3">
        <v>0</v>
      </c>
      <c r="AD49" s="3">
        <v>1</v>
      </c>
      <c r="AE49" s="3">
        <v>0</v>
      </c>
      <c r="AF49" s="3">
        <v>0</v>
      </c>
      <c r="AG49" s="3">
        <v>22</v>
      </c>
      <c r="AH49" s="4">
        <v>1.7</v>
      </c>
      <c r="AI49" s="3">
        <v>136</v>
      </c>
      <c r="AJ49" s="3">
        <v>88</v>
      </c>
      <c r="AK49" s="5">
        <f t="shared" si="36"/>
        <v>104</v>
      </c>
      <c r="AL49" s="3">
        <v>101</v>
      </c>
      <c r="AM49" s="3">
        <v>1</v>
      </c>
      <c r="AN49" s="3">
        <v>7</v>
      </c>
      <c r="AO49" s="3">
        <v>22</v>
      </c>
      <c r="AP49" s="3">
        <v>8</v>
      </c>
      <c r="AQ49" s="3">
        <v>16</v>
      </c>
      <c r="AR49" s="3">
        <f t="shared" si="37"/>
        <v>14</v>
      </c>
      <c r="AS49" s="7">
        <f t="shared" si="38"/>
        <v>2</v>
      </c>
      <c r="AT49" s="3">
        <v>10</v>
      </c>
      <c r="AU49" s="4">
        <v>4.5049999999999999</v>
      </c>
      <c r="AV49" s="3">
        <v>2.65</v>
      </c>
      <c r="AW49" s="19">
        <f t="shared" si="39"/>
        <v>0.61108647450110853</v>
      </c>
      <c r="AX49" s="7">
        <f t="shared" si="40"/>
        <v>1.3318534961154274</v>
      </c>
      <c r="AY49" s="7">
        <f t="shared" si="41"/>
        <v>181.13207547169813</v>
      </c>
      <c r="AZ49" s="7">
        <f t="shared" si="42"/>
        <v>2928.3018867924529</v>
      </c>
      <c r="BA49" s="7">
        <f t="shared" si="43"/>
        <v>44.603960396039604</v>
      </c>
      <c r="BB49" s="7">
        <f t="shared" si="44"/>
        <v>26.237623762376238</v>
      </c>
      <c r="BC49" s="7">
        <f t="shared" si="45"/>
        <v>33.542178217821778</v>
      </c>
      <c r="BD49" s="7">
        <f t="shared" si="46"/>
        <v>3.2114851485148512</v>
      </c>
      <c r="BE49" s="19"/>
      <c r="BF49" s="19">
        <f t="shared" si="47"/>
        <v>0.35871254162042177</v>
      </c>
      <c r="BG49" s="19">
        <f t="shared" si="48"/>
        <v>0.4932297447280799</v>
      </c>
      <c r="BH49" s="19">
        <f t="shared" si="49"/>
        <v>3.185997171145686</v>
      </c>
      <c r="BI49" s="19">
        <f t="shared" si="50"/>
        <v>0.7</v>
      </c>
      <c r="BJ49" s="19"/>
      <c r="BK49" s="5">
        <v>0</v>
      </c>
      <c r="BL49" s="5"/>
      <c r="BM49" s="5"/>
      <c r="BN49" s="5"/>
      <c r="BO49" s="5"/>
      <c r="BP49" s="3">
        <v>1</v>
      </c>
      <c r="BQ49" s="3">
        <v>0</v>
      </c>
      <c r="BR49" s="3">
        <v>40</v>
      </c>
      <c r="BS49" s="3">
        <v>4.5</v>
      </c>
      <c r="BT49" s="3">
        <v>3</v>
      </c>
      <c r="BU49" s="3">
        <v>1.1000000000000001</v>
      </c>
      <c r="BV49" s="3"/>
      <c r="BW49" s="10"/>
      <c r="BX49" s="3">
        <v>1</v>
      </c>
      <c r="BY49" s="3">
        <v>1</v>
      </c>
      <c r="BZ49" s="3">
        <v>142</v>
      </c>
      <c r="CA49" s="3">
        <v>19</v>
      </c>
      <c r="CB49" s="4">
        <v>1.1000000000000001</v>
      </c>
      <c r="CC49" s="28">
        <v>56</v>
      </c>
      <c r="CD49" s="8"/>
      <c r="CE49" s="8"/>
      <c r="CF49" s="3">
        <v>442</v>
      </c>
      <c r="CG49" s="3">
        <v>0</v>
      </c>
      <c r="CH49" s="3">
        <v>1</v>
      </c>
      <c r="CI49" s="12">
        <v>541.4860681114551</v>
      </c>
      <c r="CJ49" s="19">
        <f t="shared" si="51"/>
        <v>6.2943173377840367</v>
      </c>
      <c r="CK49" s="5">
        <v>927.15472476583966</v>
      </c>
      <c r="CL49" s="19">
        <f t="shared" si="52"/>
        <v>6.8321204607705885</v>
      </c>
      <c r="CM49" s="10"/>
      <c r="CN49" s="36">
        <v>43425</v>
      </c>
      <c r="CO49" s="36"/>
      <c r="CP49" s="36"/>
      <c r="CQ49" s="36"/>
      <c r="CS49" s="36">
        <v>44478</v>
      </c>
      <c r="CT49" s="36">
        <v>44477</v>
      </c>
      <c r="CU49" s="1">
        <f t="shared" si="53"/>
        <v>1052</v>
      </c>
      <c r="CV49" s="1">
        <v>0</v>
      </c>
      <c r="CY49" s="1">
        <v>0</v>
      </c>
      <c r="CZ49" s="1">
        <v>1052</v>
      </c>
      <c r="DA49" s="3">
        <v>0</v>
      </c>
      <c r="DB49" s="3"/>
      <c r="DC49" s="10"/>
      <c r="DD49" s="10"/>
      <c r="DE49" s="10"/>
      <c r="DF49" s="10"/>
      <c r="DG49" s="10"/>
      <c r="DH49" s="10"/>
      <c r="DI49" s="10"/>
      <c r="DJ49" s="10"/>
      <c r="DK49" s="10"/>
    </row>
    <row r="50" spans="1:115" x14ac:dyDescent="0.25">
      <c r="A50" s="2">
        <v>2064</v>
      </c>
      <c r="B50" s="9">
        <v>65</v>
      </c>
      <c r="C50" s="9">
        <v>0</v>
      </c>
      <c r="D50" s="9">
        <v>1</v>
      </c>
      <c r="E50" s="9">
        <v>1</v>
      </c>
      <c r="F50" s="9">
        <v>1</v>
      </c>
      <c r="G50" s="9">
        <v>1</v>
      </c>
      <c r="H50" s="1">
        <v>0</v>
      </c>
      <c r="I50" s="9">
        <v>0</v>
      </c>
      <c r="J50" s="9">
        <v>4</v>
      </c>
      <c r="K50" s="9">
        <v>1</v>
      </c>
      <c r="L50" s="9">
        <v>0</v>
      </c>
      <c r="M50" s="9"/>
      <c r="N50" s="9">
        <v>0</v>
      </c>
      <c r="O50" s="9">
        <v>1</v>
      </c>
      <c r="P50" s="9">
        <v>1</v>
      </c>
      <c r="Q50" s="9">
        <v>1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1</v>
      </c>
      <c r="Y50" s="9">
        <v>1</v>
      </c>
      <c r="Z50" s="9">
        <v>0</v>
      </c>
      <c r="AA50" s="9">
        <v>1</v>
      </c>
      <c r="AB50" s="9">
        <v>1</v>
      </c>
      <c r="AC50" s="9">
        <v>0</v>
      </c>
      <c r="AD50" s="9">
        <v>1</v>
      </c>
      <c r="AE50" s="9">
        <v>0</v>
      </c>
      <c r="AF50" s="9">
        <v>0</v>
      </c>
      <c r="AG50" s="9">
        <v>25</v>
      </c>
      <c r="AH50" s="11">
        <v>1.6</v>
      </c>
      <c r="AI50" s="9">
        <v>116</v>
      </c>
      <c r="AJ50" s="9">
        <v>46</v>
      </c>
      <c r="AK50" s="5">
        <f t="shared" si="36"/>
        <v>69.333333333333329</v>
      </c>
      <c r="AL50" s="9">
        <v>90</v>
      </c>
      <c r="AM50" s="9">
        <v>3</v>
      </c>
      <c r="AN50" s="9">
        <v>20</v>
      </c>
      <c r="AO50" s="9">
        <v>44</v>
      </c>
      <c r="AP50" s="9">
        <v>25</v>
      </c>
      <c r="AQ50" s="9">
        <v>31</v>
      </c>
      <c r="AR50" s="1">
        <f t="shared" si="37"/>
        <v>19</v>
      </c>
      <c r="AS50" s="7">
        <f t="shared" si="38"/>
        <v>0.95</v>
      </c>
      <c r="AT50" s="9">
        <v>27</v>
      </c>
      <c r="AU50" s="4">
        <v>1.968</v>
      </c>
      <c r="AV50" s="9">
        <v>1.23</v>
      </c>
      <c r="AW50" s="19">
        <f t="shared" si="39"/>
        <v>0.18909090909090906</v>
      </c>
      <c r="AX50" s="7">
        <f t="shared" si="40"/>
        <v>2.0325203252032522</v>
      </c>
      <c r="AY50" s="7">
        <f t="shared" si="41"/>
        <v>260.16260162601628</v>
      </c>
      <c r="AZ50" s="7">
        <f t="shared" si="42"/>
        <v>3208.6720867208669</v>
      </c>
      <c r="BA50" s="7">
        <f t="shared" si="43"/>
        <v>21.866666666666667</v>
      </c>
      <c r="BB50" s="7">
        <f t="shared" si="44"/>
        <v>13.666666666666666</v>
      </c>
      <c r="BC50" s="7">
        <f t="shared" si="45"/>
        <v>7.8683555555555538</v>
      </c>
      <c r="BD50" s="7">
        <f t="shared" si="46"/>
        <v>2.0445333333333329</v>
      </c>
      <c r="BE50" s="19"/>
      <c r="BF50" s="19">
        <f t="shared" si="47"/>
        <v>1.4176829268292683</v>
      </c>
      <c r="BG50" s="19">
        <f t="shared" si="48"/>
        <v>2.0121951219512195</v>
      </c>
      <c r="BH50" s="19">
        <f t="shared" si="49"/>
        <v>1.1508771929824562</v>
      </c>
      <c r="BI50" s="19">
        <f t="shared" si="50"/>
        <v>0.7407407407407407</v>
      </c>
      <c r="BJ50" s="19"/>
      <c r="BK50" s="12">
        <v>0</v>
      </c>
      <c r="BL50" s="12"/>
      <c r="BM50" s="12"/>
      <c r="BN50" s="12"/>
      <c r="BO50" s="12"/>
      <c r="BP50" s="9">
        <v>1</v>
      </c>
      <c r="BQ50" s="9">
        <v>0</v>
      </c>
      <c r="BR50" s="9">
        <v>40</v>
      </c>
      <c r="BS50" s="9"/>
      <c r="BT50" s="9"/>
      <c r="BU50" s="9"/>
      <c r="BV50" s="9">
        <v>4.9000000000000004</v>
      </c>
      <c r="BW50" s="14"/>
      <c r="BX50" s="9">
        <v>1</v>
      </c>
      <c r="BY50" s="9">
        <v>0</v>
      </c>
      <c r="BZ50" s="9">
        <v>136</v>
      </c>
      <c r="CA50" s="9">
        <v>49</v>
      </c>
      <c r="CB50" s="11">
        <v>2</v>
      </c>
      <c r="CC50" s="29">
        <v>25</v>
      </c>
      <c r="CD50" s="13"/>
      <c r="CE50" s="13"/>
      <c r="CF50" s="9">
        <v>4992</v>
      </c>
      <c r="CG50" s="9">
        <v>1</v>
      </c>
      <c r="CH50" s="9">
        <v>3</v>
      </c>
      <c r="CI50" s="12">
        <v>1145.3125</v>
      </c>
      <c r="CJ50" s="19">
        <f t="shared" si="51"/>
        <v>7.0434328045150707</v>
      </c>
      <c r="CK50" s="12"/>
      <c r="CL50" s="31"/>
      <c r="CM50" s="14"/>
      <c r="CN50" s="41">
        <v>40273</v>
      </c>
      <c r="CO50" s="41"/>
      <c r="CP50" s="41"/>
      <c r="CQ50" s="41"/>
      <c r="CS50" s="36">
        <v>44272</v>
      </c>
      <c r="CT50" s="36">
        <v>44272</v>
      </c>
      <c r="CU50" s="1">
        <f t="shared" si="53"/>
        <v>3999</v>
      </c>
      <c r="CV50" s="3">
        <v>0</v>
      </c>
      <c r="CW50" s="10"/>
      <c r="CX50" s="3"/>
      <c r="CY50" s="3">
        <v>0</v>
      </c>
      <c r="CZ50" s="3">
        <v>3999</v>
      </c>
      <c r="DA50" s="3">
        <v>0</v>
      </c>
      <c r="DB50" s="10" t="s">
        <v>141</v>
      </c>
      <c r="DC50" s="10"/>
      <c r="DD50" s="10"/>
      <c r="DE50" s="14"/>
      <c r="DF50" s="14"/>
      <c r="DG50" s="14"/>
      <c r="DH50" s="14"/>
      <c r="DI50" s="14"/>
      <c r="DJ50" s="14"/>
      <c r="DK50" s="14"/>
    </row>
    <row r="51" spans="1:115" x14ac:dyDescent="0.25">
      <c r="A51" s="25">
        <v>1023</v>
      </c>
      <c r="B51" s="1">
        <v>69</v>
      </c>
      <c r="C51" s="1">
        <v>0</v>
      </c>
      <c r="D51" s="1">
        <v>1</v>
      </c>
      <c r="E51" s="1">
        <v>1</v>
      </c>
      <c r="F51" s="1">
        <v>1</v>
      </c>
      <c r="G51" s="1">
        <v>1</v>
      </c>
      <c r="H51" s="1">
        <v>0</v>
      </c>
      <c r="I51" s="1">
        <v>0</v>
      </c>
      <c r="J51" s="1">
        <v>4</v>
      </c>
      <c r="K51" s="1">
        <v>1</v>
      </c>
      <c r="L51" s="1">
        <v>1</v>
      </c>
      <c r="M51" s="1">
        <v>0</v>
      </c>
      <c r="N51" s="1">
        <v>0</v>
      </c>
      <c r="O51" s="1">
        <v>1</v>
      </c>
      <c r="P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</v>
      </c>
      <c r="AB51" s="1">
        <v>1</v>
      </c>
      <c r="AC51" s="1">
        <v>0</v>
      </c>
      <c r="AD51" s="1">
        <v>1</v>
      </c>
      <c r="AE51" s="1">
        <v>0</v>
      </c>
      <c r="AF51" s="1">
        <v>0</v>
      </c>
      <c r="AG51" s="1">
        <v>59.74</v>
      </c>
      <c r="AH51" s="1">
        <v>2.42</v>
      </c>
      <c r="AI51" s="1">
        <v>123</v>
      </c>
      <c r="AJ51" s="1">
        <v>65</v>
      </c>
      <c r="AK51" s="5">
        <f t="shared" si="36"/>
        <v>84.333333333333329</v>
      </c>
      <c r="AL51" s="1">
        <v>65</v>
      </c>
      <c r="AM51" s="1">
        <v>1</v>
      </c>
      <c r="AN51" s="1">
        <v>16</v>
      </c>
      <c r="AO51" s="1">
        <v>54</v>
      </c>
      <c r="AP51" s="1">
        <v>24</v>
      </c>
      <c r="AQ51" s="1">
        <v>39</v>
      </c>
      <c r="AR51" s="1">
        <f t="shared" si="37"/>
        <v>30</v>
      </c>
      <c r="AS51" s="7">
        <f t="shared" si="38"/>
        <v>1.875</v>
      </c>
      <c r="AT51" s="1">
        <v>26</v>
      </c>
      <c r="AU51" s="19">
        <v>6.95</v>
      </c>
      <c r="AV51" s="1">
        <v>2.87</v>
      </c>
      <c r="AW51" s="19">
        <f t="shared" si="39"/>
        <v>0.53666666666666663</v>
      </c>
      <c r="AX51" s="7">
        <f t="shared" si="40"/>
        <v>1.8705035971223021</v>
      </c>
      <c r="AY51" s="7">
        <f t="shared" si="41"/>
        <v>362.36933797909404</v>
      </c>
      <c r="AZ51" s="7">
        <f t="shared" si="42"/>
        <v>1904.7619047619046</v>
      </c>
      <c r="BA51" s="7">
        <f t="shared" si="43"/>
        <v>106.92307692307692</v>
      </c>
      <c r="BB51" s="7">
        <f t="shared" si="44"/>
        <v>44.153846153846153</v>
      </c>
      <c r="BC51" s="7">
        <f t="shared" si="45"/>
        <v>35.02871794871794</v>
      </c>
      <c r="BD51" s="7">
        <f t="shared" si="46"/>
        <v>13.811323076923076</v>
      </c>
      <c r="BE51" s="19">
        <v>1.2</v>
      </c>
      <c r="BF51" s="19">
        <f t="shared" si="47"/>
        <v>0.36474820143884895</v>
      </c>
      <c r="BG51" s="19">
        <f t="shared" si="48"/>
        <v>0.50503597122302157</v>
      </c>
      <c r="BH51" s="19">
        <f t="shared" si="49"/>
        <v>3.5641025641025639</v>
      </c>
      <c r="BI51" s="19">
        <f t="shared" si="50"/>
        <v>0.61538461538461542</v>
      </c>
      <c r="BJ51" s="19"/>
      <c r="BK51" s="20">
        <v>1</v>
      </c>
      <c r="BL51" s="1">
        <v>32</v>
      </c>
      <c r="BN51" s="1">
        <v>0</v>
      </c>
      <c r="BO51" s="1">
        <v>0</v>
      </c>
      <c r="BP51" s="1">
        <v>1</v>
      </c>
      <c r="BQ51" s="1">
        <v>0</v>
      </c>
      <c r="BR51" s="1">
        <v>40</v>
      </c>
      <c r="BS51" s="1"/>
      <c r="BT51" s="1"/>
      <c r="BU51" s="1"/>
      <c r="BZ51" s="25">
        <v>138</v>
      </c>
      <c r="CA51" s="25">
        <v>32</v>
      </c>
      <c r="CB51" s="44">
        <v>1.74</v>
      </c>
      <c r="CC51" s="27">
        <v>29</v>
      </c>
      <c r="CD51" s="1">
        <v>311</v>
      </c>
      <c r="CE51" s="1">
        <v>1</v>
      </c>
      <c r="CH51" s="1">
        <v>2</v>
      </c>
      <c r="CI51" s="20">
        <v>1391.337</v>
      </c>
      <c r="CJ51" s="19">
        <f t="shared" si="51"/>
        <v>7.2380204343273267</v>
      </c>
      <c r="CK51" s="20">
        <v>1929.7621999999999</v>
      </c>
      <c r="CL51" s="19">
        <f>LN(CK51)</f>
        <v>7.5651520618724222</v>
      </c>
      <c r="CM51" s="22"/>
      <c r="CN51" s="36">
        <v>43217</v>
      </c>
      <c r="CO51" s="36"/>
      <c r="CP51" s="36"/>
      <c r="CQ51" s="36"/>
      <c r="CS51" s="36">
        <v>44217</v>
      </c>
      <c r="CT51" s="36">
        <v>43369</v>
      </c>
      <c r="CU51" s="1">
        <f t="shared" si="53"/>
        <v>152</v>
      </c>
      <c r="CV51" s="1">
        <v>1</v>
      </c>
      <c r="CW51" s="36">
        <v>43369</v>
      </c>
      <c r="CX51" s="20">
        <f>(CW51-CN51)</f>
        <v>152</v>
      </c>
      <c r="CY51" s="20">
        <v>1</v>
      </c>
      <c r="CZ51" s="20">
        <v>152</v>
      </c>
      <c r="DA51" s="3">
        <v>0</v>
      </c>
      <c r="DB51" t="s">
        <v>129</v>
      </c>
    </row>
    <row r="52" spans="1:115" x14ac:dyDescent="0.25">
      <c r="A52" s="2">
        <v>2030</v>
      </c>
      <c r="B52" s="3">
        <v>69</v>
      </c>
      <c r="C52" s="3">
        <v>0</v>
      </c>
      <c r="D52" s="3">
        <v>1</v>
      </c>
      <c r="E52" s="3">
        <v>1</v>
      </c>
      <c r="F52" s="3">
        <v>1</v>
      </c>
      <c r="G52" s="3">
        <v>1</v>
      </c>
      <c r="H52" s="1">
        <v>0</v>
      </c>
      <c r="I52" s="3">
        <v>1</v>
      </c>
      <c r="J52" s="3">
        <v>2</v>
      </c>
      <c r="K52" s="3">
        <v>1</v>
      </c>
      <c r="L52" s="3">
        <v>0</v>
      </c>
      <c r="M52" s="3"/>
      <c r="N52" s="3">
        <v>0</v>
      </c>
      <c r="O52" s="3">
        <v>1</v>
      </c>
      <c r="P52" s="3">
        <v>1</v>
      </c>
      <c r="Q52" s="3">
        <v>0</v>
      </c>
      <c r="R52" s="3">
        <v>0</v>
      </c>
      <c r="S52" s="3">
        <v>1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37</v>
      </c>
      <c r="AH52" s="4">
        <v>2.17</v>
      </c>
      <c r="AI52" s="3">
        <v>148</v>
      </c>
      <c r="AJ52" s="3">
        <v>59</v>
      </c>
      <c r="AK52" s="5">
        <f t="shared" si="36"/>
        <v>88.666666666666671</v>
      </c>
      <c r="AL52" s="3">
        <v>72</v>
      </c>
      <c r="AM52" s="3">
        <v>1</v>
      </c>
      <c r="AN52" s="3">
        <v>8</v>
      </c>
      <c r="AO52" s="3">
        <v>35</v>
      </c>
      <c r="AP52" s="3">
        <v>16</v>
      </c>
      <c r="AQ52" s="3">
        <v>22</v>
      </c>
      <c r="AR52" s="1">
        <f t="shared" si="37"/>
        <v>19</v>
      </c>
      <c r="AS52" s="7">
        <f t="shared" si="38"/>
        <v>2.375</v>
      </c>
      <c r="AT52" s="3">
        <v>16</v>
      </c>
      <c r="AU52" s="4">
        <v>5.0994999999999999</v>
      </c>
      <c r="AV52" s="3">
        <v>2.35</v>
      </c>
      <c r="AW52" s="19">
        <f t="shared" si="39"/>
        <v>0.46201034737620106</v>
      </c>
      <c r="AX52" s="7">
        <f t="shared" si="40"/>
        <v>1.1765859397980194</v>
      </c>
      <c r="AY52" s="7">
        <f t="shared" si="41"/>
        <v>204.25531914893617</v>
      </c>
      <c r="AZ52" s="7">
        <f t="shared" si="42"/>
        <v>2746.0992907801419</v>
      </c>
      <c r="BA52" s="7">
        <f t="shared" si="43"/>
        <v>70.826388888888886</v>
      </c>
      <c r="BB52" s="7">
        <f t="shared" si="44"/>
        <v>32.638888888888886</v>
      </c>
      <c r="BC52" s="7">
        <f t="shared" si="45"/>
        <v>32.255925925925922</v>
      </c>
      <c r="BD52" s="7">
        <f t="shared" si="46"/>
        <v>6.2144444444444433</v>
      </c>
      <c r="BE52" s="19">
        <v>2.81</v>
      </c>
      <c r="BF52" s="19">
        <f t="shared" si="47"/>
        <v>0.31061868810667714</v>
      </c>
      <c r="BG52" s="19">
        <f t="shared" si="48"/>
        <v>0.4941660947151682</v>
      </c>
      <c r="BH52" s="19">
        <f t="shared" si="49"/>
        <v>3.7277046783625729</v>
      </c>
      <c r="BI52" s="19">
        <f t="shared" si="50"/>
        <v>0.5</v>
      </c>
      <c r="BJ52" s="19"/>
      <c r="BK52" s="5">
        <v>1</v>
      </c>
      <c r="BL52" s="5">
        <v>18</v>
      </c>
      <c r="BM52" s="5"/>
      <c r="BN52" s="5">
        <v>0</v>
      </c>
      <c r="BO52" s="5">
        <v>0</v>
      </c>
      <c r="BP52" s="3">
        <v>1</v>
      </c>
      <c r="BQ52" s="9">
        <v>0</v>
      </c>
      <c r="BR52" s="3">
        <v>42.5</v>
      </c>
      <c r="BS52" s="3">
        <v>5.6</v>
      </c>
      <c r="BT52" s="3">
        <v>4.4000000000000004</v>
      </c>
      <c r="BU52" s="3">
        <v>0.8</v>
      </c>
      <c r="BV52" s="3">
        <v>3.8</v>
      </c>
      <c r="BW52" s="10"/>
      <c r="BX52" s="3">
        <v>0</v>
      </c>
      <c r="BY52" s="3">
        <v>1</v>
      </c>
      <c r="BZ52" s="3">
        <v>140</v>
      </c>
      <c r="CA52" s="3">
        <v>18</v>
      </c>
      <c r="CB52" s="4">
        <v>1.1000000000000001</v>
      </c>
      <c r="CC52" s="28">
        <v>49</v>
      </c>
      <c r="CD52" s="8"/>
      <c r="CE52" s="8"/>
      <c r="CF52" s="3">
        <v>1076</v>
      </c>
      <c r="CG52" s="3">
        <v>1</v>
      </c>
      <c r="CH52" s="3">
        <v>2</v>
      </c>
      <c r="CI52" s="12">
        <v>810.04016064257019</v>
      </c>
      <c r="CJ52" s="19">
        <f t="shared" si="51"/>
        <v>6.697083827477595</v>
      </c>
      <c r="CK52" s="5">
        <v>1154.7867954838453</v>
      </c>
      <c r="CL52" s="19">
        <f>LN(CK52)</f>
        <v>7.0516710132618936</v>
      </c>
      <c r="CM52" s="10"/>
      <c r="CN52" s="36">
        <v>43693</v>
      </c>
      <c r="CO52" s="36"/>
      <c r="CP52" s="36"/>
      <c r="CQ52" s="36"/>
      <c r="CS52" s="36">
        <v>44479</v>
      </c>
      <c r="CT52" s="36">
        <v>44461</v>
      </c>
      <c r="CU52" s="1">
        <f t="shared" si="53"/>
        <v>768</v>
      </c>
      <c r="CV52" s="1">
        <v>0</v>
      </c>
      <c r="CY52" s="1">
        <v>0</v>
      </c>
      <c r="CZ52" s="1">
        <v>768</v>
      </c>
      <c r="DA52" s="3">
        <v>0</v>
      </c>
      <c r="DB52" s="3"/>
      <c r="DC52" s="10"/>
      <c r="DD52" s="10"/>
      <c r="DE52" s="10"/>
      <c r="DF52" s="10"/>
      <c r="DG52" s="10"/>
      <c r="DH52" s="10"/>
      <c r="DI52" s="10"/>
      <c r="DJ52" s="10"/>
      <c r="DK52" s="10"/>
    </row>
    <row r="53" spans="1:115" x14ac:dyDescent="0.25">
      <c r="A53" s="25">
        <v>1010</v>
      </c>
      <c r="B53" s="1">
        <v>70</v>
      </c>
      <c r="C53" s="1">
        <v>0</v>
      </c>
      <c r="D53" s="1">
        <v>0</v>
      </c>
      <c r="E53" s="1">
        <v>1</v>
      </c>
      <c r="F53" s="1">
        <v>1</v>
      </c>
      <c r="G53" s="1">
        <v>1</v>
      </c>
      <c r="H53" s="1">
        <v>0</v>
      </c>
      <c r="I53" s="1">
        <v>1</v>
      </c>
      <c r="J53" s="1">
        <v>2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0</v>
      </c>
      <c r="AD53" s="1">
        <v>1</v>
      </c>
      <c r="AE53" s="1">
        <v>0</v>
      </c>
      <c r="AF53" s="1">
        <v>0</v>
      </c>
      <c r="AG53" s="1">
        <v>26.31</v>
      </c>
      <c r="AH53" s="1">
        <v>2.15</v>
      </c>
      <c r="AI53" s="1">
        <v>136</v>
      </c>
      <c r="AJ53" s="1">
        <v>58</v>
      </c>
      <c r="AK53" s="5">
        <f t="shared" si="36"/>
        <v>84</v>
      </c>
      <c r="AL53" s="1">
        <v>48</v>
      </c>
      <c r="AM53" s="1">
        <v>3</v>
      </c>
      <c r="AN53" s="1">
        <v>11</v>
      </c>
      <c r="AO53" s="1">
        <v>47</v>
      </c>
      <c r="AP53" s="1">
        <v>14</v>
      </c>
      <c r="AQ53" s="1">
        <v>25</v>
      </c>
      <c r="AR53" s="1">
        <f t="shared" si="37"/>
        <v>33</v>
      </c>
      <c r="AS53" s="7">
        <f t="shared" si="38"/>
        <v>3</v>
      </c>
      <c r="AT53" s="1">
        <v>18</v>
      </c>
      <c r="AU53" s="19">
        <v>5.88</v>
      </c>
      <c r="AV53" s="1">
        <v>2.74</v>
      </c>
      <c r="AW53" s="19">
        <f t="shared" si="39"/>
        <v>0.5103325942350333</v>
      </c>
      <c r="AX53" s="7">
        <f t="shared" si="40"/>
        <v>1.1904761904761905</v>
      </c>
      <c r="AY53" s="7">
        <f t="shared" si="41"/>
        <v>204.3795620437956</v>
      </c>
      <c r="AZ53" s="7">
        <f t="shared" si="42"/>
        <v>2131.3868613138684</v>
      </c>
      <c r="BA53" s="7">
        <f t="shared" si="43"/>
        <v>122.5</v>
      </c>
      <c r="BB53" s="7">
        <f t="shared" si="44"/>
        <v>57.083333333333336</v>
      </c>
      <c r="BC53" s="7">
        <f t="shared" si="45"/>
        <v>51.238</v>
      </c>
      <c r="BD53" s="7">
        <f t="shared" si="46"/>
        <v>10.868666666666668</v>
      </c>
      <c r="BE53" s="19">
        <v>1.19</v>
      </c>
      <c r="BF53" s="19">
        <f t="shared" si="47"/>
        <v>0.20408163265306123</v>
      </c>
      <c r="BG53" s="19">
        <f t="shared" si="48"/>
        <v>0.3836734693877551</v>
      </c>
      <c r="BH53" s="19">
        <f t="shared" si="49"/>
        <v>3.7121212121212119</v>
      </c>
      <c r="BI53" s="19">
        <f t="shared" si="50"/>
        <v>0.61111111111111116</v>
      </c>
      <c r="BJ53" s="19"/>
      <c r="BK53" s="20">
        <v>1</v>
      </c>
      <c r="BL53" s="1">
        <v>19</v>
      </c>
      <c r="BN53" s="1">
        <v>3</v>
      </c>
      <c r="BO53" s="1">
        <v>0</v>
      </c>
      <c r="BP53" s="1">
        <v>1</v>
      </c>
      <c r="BQ53" s="1">
        <v>0</v>
      </c>
      <c r="BR53" s="1">
        <v>45</v>
      </c>
      <c r="BS53" s="1">
        <v>5.2</v>
      </c>
      <c r="BT53" s="1">
        <v>4.0999999999999996</v>
      </c>
      <c r="BU53" s="1">
        <v>0.32</v>
      </c>
      <c r="BV53" s="1">
        <v>5.3</v>
      </c>
      <c r="BW53" s="1">
        <v>70</v>
      </c>
      <c r="BX53" s="1">
        <v>1</v>
      </c>
      <c r="BY53" s="1">
        <v>0</v>
      </c>
      <c r="BZ53" s="1">
        <v>136</v>
      </c>
      <c r="CA53" s="1">
        <v>33</v>
      </c>
      <c r="CB53" s="19">
        <v>1</v>
      </c>
      <c r="CC53" s="27">
        <v>76</v>
      </c>
      <c r="CI53" s="20">
        <v>775.30122070000004</v>
      </c>
      <c r="CJ53" s="19">
        <f t="shared" si="51"/>
        <v>6.6532516257109693</v>
      </c>
      <c r="CK53" s="20">
        <v>156.2758365</v>
      </c>
      <c r="CL53" s="19">
        <f>LN(CK53)</f>
        <v>5.0516226285471113</v>
      </c>
      <c r="CM53" s="22"/>
      <c r="CN53" s="36">
        <v>43208</v>
      </c>
      <c r="CO53" s="36"/>
      <c r="CP53" s="36"/>
      <c r="CQ53" s="36"/>
      <c r="CS53" s="36" t="s">
        <v>163</v>
      </c>
      <c r="CT53" s="36">
        <v>44456</v>
      </c>
      <c r="CU53" s="1">
        <f t="shared" si="53"/>
        <v>1248</v>
      </c>
      <c r="CV53" s="1">
        <v>0</v>
      </c>
      <c r="CY53" s="1">
        <v>0</v>
      </c>
      <c r="CZ53" s="1">
        <v>1248</v>
      </c>
      <c r="DA53" s="3">
        <v>0</v>
      </c>
      <c r="DB53"/>
    </row>
    <row r="54" spans="1:115" x14ac:dyDescent="0.25">
      <c r="A54" s="2">
        <v>2035</v>
      </c>
      <c r="B54" s="3">
        <v>45</v>
      </c>
      <c r="C54" s="3">
        <v>0</v>
      </c>
      <c r="D54" s="3">
        <v>1</v>
      </c>
      <c r="E54" s="3">
        <v>1</v>
      </c>
      <c r="F54" s="3">
        <v>1</v>
      </c>
      <c r="G54" s="3">
        <v>1</v>
      </c>
      <c r="H54" s="1">
        <v>0</v>
      </c>
      <c r="I54" s="3">
        <v>0</v>
      </c>
      <c r="J54" s="3">
        <v>3</v>
      </c>
      <c r="K54" s="3">
        <v>0</v>
      </c>
      <c r="L54" s="3">
        <v>0</v>
      </c>
      <c r="M54" s="3"/>
      <c r="N54" s="3">
        <v>1</v>
      </c>
      <c r="O54" s="3">
        <v>1</v>
      </c>
      <c r="P54" s="3">
        <v>1</v>
      </c>
      <c r="Q54" s="3"/>
      <c r="R54" s="3">
        <v>0</v>
      </c>
      <c r="S54" s="3">
        <v>0</v>
      </c>
      <c r="T54" s="3">
        <v>1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1</v>
      </c>
      <c r="AE54" s="3">
        <v>0</v>
      </c>
      <c r="AF54" s="3">
        <v>2</v>
      </c>
      <c r="AG54" s="3">
        <v>23.5</v>
      </c>
      <c r="AH54" s="4">
        <v>1.83</v>
      </c>
      <c r="AI54" s="3">
        <v>106</v>
      </c>
      <c r="AJ54" s="3">
        <v>63</v>
      </c>
      <c r="AK54" s="5">
        <f t="shared" si="36"/>
        <v>77.333333333333329</v>
      </c>
      <c r="AL54" s="3">
        <v>72</v>
      </c>
      <c r="AM54" s="3">
        <v>1</v>
      </c>
      <c r="AN54" s="3">
        <v>8</v>
      </c>
      <c r="AO54" s="3">
        <v>55</v>
      </c>
      <c r="AP54" s="3">
        <v>35</v>
      </c>
      <c r="AQ54" s="3">
        <v>45</v>
      </c>
      <c r="AR54" s="1">
        <f t="shared" si="37"/>
        <v>20</v>
      </c>
      <c r="AS54" s="7">
        <f t="shared" si="38"/>
        <v>2.5</v>
      </c>
      <c r="AT54" s="3">
        <v>19</v>
      </c>
      <c r="AU54" s="4">
        <v>3.39</v>
      </c>
      <c r="AV54" s="3">
        <v>1.85</v>
      </c>
      <c r="AW54" s="19">
        <f t="shared" si="39"/>
        <v>0.31722099039172208</v>
      </c>
      <c r="AX54" s="7">
        <f t="shared" si="40"/>
        <v>7.6696165191740411</v>
      </c>
      <c r="AY54" s="7">
        <f t="shared" si="41"/>
        <v>1124.3243243243244</v>
      </c>
      <c r="AZ54" s="7">
        <f t="shared" si="42"/>
        <v>2998.1981981981976</v>
      </c>
      <c r="BA54" s="7">
        <f t="shared" si="43"/>
        <v>47.083333333333336</v>
      </c>
      <c r="BB54" s="7">
        <f t="shared" si="44"/>
        <v>25.694444444444443</v>
      </c>
      <c r="BC54" s="7">
        <f t="shared" si="45"/>
        <v>20.384259259259256</v>
      </c>
      <c r="BD54" s="7">
        <f t="shared" si="46"/>
        <v>12.929444444444442</v>
      </c>
      <c r="BE54" s="19">
        <v>2.25</v>
      </c>
      <c r="BF54" s="19">
        <f t="shared" si="47"/>
        <v>0.95575221238938046</v>
      </c>
      <c r="BG54" s="19">
        <f t="shared" si="48"/>
        <v>1.168141592920354</v>
      </c>
      <c r="BH54" s="19">
        <f t="shared" si="49"/>
        <v>2.354166666666667</v>
      </c>
      <c r="BI54" s="19">
        <f t="shared" si="50"/>
        <v>0.42105263157894735</v>
      </c>
      <c r="BJ54" s="19"/>
      <c r="BK54" s="5">
        <v>1</v>
      </c>
      <c r="BL54" s="5">
        <v>19</v>
      </c>
      <c r="BM54" s="5">
        <v>50</v>
      </c>
      <c r="BN54" s="5">
        <v>0</v>
      </c>
      <c r="BO54" s="5">
        <v>0</v>
      </c>
      <c r="BP54" s="3">
        <v>1</v>
      </c>
      <c r="BQ54" s="3" t="s">
        <v>60</v>
      </c>
      <c r="BR54" s="5">
        <v>50</v>
      </c>
      <c r="BS54" s="3">
        <v>5.4</v>
      </c>
      <c r="BT54" s="3">
        <v>4.3</v>
      </c>
      <c r="BU54" s="3">
        <v>0.83</v>
      </c>
      <c r="BV54" s="3">
        <v>4.5</v>
      </c>
      <c r="BW54" s="10"/>
      <c r="BX54" s="3">
        <v>1</v>
      </c>
      <c r="BY54" s="3">
        <v>1</v>
      </c>
      <c r="BZ54" s="3">
        <v>141</v>
      </c>
      <c r="CA54" s="3">
        <v>9</v>
      </c>
      <c r="CB54" s="4">
        <v>0.5</v>
      </c>
      <c r="CC54" s="28">
        <v>90</v>
      </c>
      <c r="CD54" s="8"/>
      <c r="CE54" s="8"/>
      <c r="CF54" s="3">
        <v>596</v>
      </c>
      <c r="CG54" s="3">
        <v>0</v>
      </c>
      <c r="CH54" s="3">
        <v>1</v>
      </c>
      <c r="CI54" s="12">
        <v>906.66666666666663</v>
      </c>
      <c r="CJ54" s="19">
        <f t="shared" si="51"/>
        <v>6.8097748706219337</v>
      </c>
      <c r="CK54" s="5">
        <v>379.67119750501365</v>
      </c>
      <c r="CL54" s="19">
        <f>LN(CK54)</f>
        <v>5.9393056084348554</v>
      </c>
      <c r="CM54" s="10"/>
      <c r="CN54" s="41">
        <v>40224</v>
      </c>
      <c r="CO54" s="41"/>
      <c r="CP54" s="41"/>
      <c r="CQ54" s="41"/>
      <c r="CS54" s="36">
        <v>44272</v>
      </c>
      <c r="CT54" s="36">
        <v>44085</v>
      </c>
      <c r="CU54" s="1">
        <f t="shared" si="53"/>
        <v>3861</v>
      </c>
      <c r="CV54" s="3">
        <v>0</v>
      </c>
      <c r="CW54" s="3"/>
      <c r="CX54" s="3"/>
      <c r="CY54" s="3">
        <v>0</v>
      </c>
      <c r="CZ54" s="3">
        <v>3861</v>
      </c>
      <c r="DA54" s="3">
        <v>0</v>
      </c>
      <c r="DB54" s="3" t="s">
        <v>144</v>
      </c>
      <c r="DC54" s="10"/>
      <c r="DD54" s="10"/>
      <c r="DE54" s="10"/>
      <c r="DF54" s="10"/>
      <c r="DG54" s="10"/>
      <c r="DH54" s="10"/>
      <c r="DI54" s="10"/>
      <c r="DJ54" s="10"/>
      <c r="DK54" s="10"/>
    </row>
    <row r="55" spans="1:115" x14ac:dyDescent="0.25">
      <c r="A55" s="25">
        <v>1070</v>
      </c>
      <c r="B55" s="1">
        <v>62</v>
      </c>
      <c r="C55" s="1">
        <v>0</v>
      </c>
      <c r="D55" s="1">
        <v>0</v>
      </c>
      <c r="E55" s="1">
        <v>0</v>
      </c>
      <c r="F55" s="1">
        <v>2</v>
      </c>
      <c r="H55" s="1">
        <v>0</v>
      </c>
      <c r="J55" s="1">
        <v>1</v>
      </c>
      <c r="K55" s="1">
        <v>1</v>
      </c>
      <c r="L55" s="1">
        <v>0</v>
      </c>
      <c r="M55" s="1">
        <v>1</v>
      </c>
      <c r="N55" s="1">
        <v>0</v>
      </c>
      <c r="O55" s="1">
        <v>1</v>
      </c>
      <c r="P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1</v>
      </c>
      <c r="AA55" s="1">
        <v>1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20.94</v>
      </c>
      <c r="AH55" s="1">
        <v>1.83</v>
      </c>
      <c r="AI55" s="1">
        <v>151</v>
      </c>
      <c r="AJ55" s="1">
        <v>91</v>
      </c>
      <c r="AK55" s="5">
        <f t="shared" si="36"/>
        <v>111</v>
      </c>
      <c r="AL55" s="1">
        <v>56</v>
      </c>
      <c r="AM55" s="1">
        <v>1</v>
      </c>
      <c r="AN55" s="1">
        <v>6</v>
      </c>
      <c r="AO55" s="1">
        <v>29</v>
      </c>
      <c r="AP55" s="1">
        <v>11</v>
      </c>
      <c r="AQ55" s="1">
        <v>19</v>
      </c>
      <c r="AR55" s="1">
        <f t="shared" si="37"/>
        <v>18</v>
      </c>
      <c r="AS55" s="7">
        <f t="shared" si="38"/>
        <v>3</v>
      </c>
      <c r="AT55" s="1">
        <v>12</v>
      </c>
      <c r="AU55" s="19">
        <v>4.42</v>
      </c>
      <c r="AV55" s="1">
        <v>2.41</v>
      </c>
      <c r="AW55" s="19">
        <f t="shared" si="39"/>
        <v>0.59314855875831485</v>
      </c>
      <c r="AX55" s="7">
        <f t="shared" si="40"/>
        <v>1.5837104072398189</v>
      </c>
      <c r="AY55" s="7">
        <f t="shared" si="41"/>
        <v>232.36514522821577</v>
      </c>
      <c r="AZ55" s="7">
        <f t="shared" si="42"/>
        <v>3485.4771784232362</v>
      </c>
      <c r="BA55" s="7">
        <f t="shared" si="43"/>
        <v>78.928571428571431</v>
      </c>
      <c r="BB55" s="7">
        <f t="shared" si="44"/>
        <v>43.035714285714285</v>
      </c>
      <c r="BC55" s="7">
        <f t="shared" si="45"/>
        <v>57.943285714285707</v>
      </c>
      <c r="BD55" s="7">
        <f t="shared" si="46"/>
        <v>7.6087142857142842</v>
      </c>
      <c r="BE55" s="19"/>
      <c r="BF55" s="19">
        <f t="shared" si="47"/>
        <v>0.24072398190045249</v>
      </c>
      <c r="BG55" s="19">
        <f t="shared" si="48"/>
        <v>0.36742081447963798</v>
      </c>
      <c r="BH55" s="19">
        <f t="shared" si="49"/>
        <v>4.3849206349206353</v>
      </c>
      <c r="BI55" s="19">
        <f t="shared" si="50"/>
        <v>0.5</v>
      </c>
      <c r="BJ55" s="19"/>
      <c r="BK55" s="20">
        <v>1</v>
      </c>
      <c r="BN55" s="1">
        <v>1</v>
      </c>
      <c r="BO55" s="1"/>
      <c r="BP55" s="1">
        <v>1</v>
      </c>
      <c r="BQ55" s="1">
        <v>0</v>
      </c>
      <c r="BR55" s="1">
        <v>54</v>
      </c>
      <c r="BS55" s="1">
        <v>5.6</v>
      </c>
      <c r="BT55" s="1">
        <v>3.5</v>
      </c>
      <c r="BU55" s="1">
        <v>0.26</v>
      </c>
      <c r="BV55" s="1">
        <v>3.7</v>
      </c>
      <c r="BW55" s="1">
        <v>51.7</v>
      </c>
      <c r="BX55" s="1">
        <v>1</v>
      </c>
      <c r="BZ55" s="25">
        <v>138</v>
      </c>
      <c r="CA55" s="25">
        <v>18</v>
      </c>
      <c r="CB55" s="44">
        <v>0.87</v>
      </c>
      <c r="CC55" s="27">
        <v>90</v>
      </c>
      <c r="CD55" s="1">
        <v>156</v>
      </c>
      <c r="CE55" s="1">
        <v>1</v>
      </c>
      <c r="CH55" s="1">
        <v>1</v>
      </c>
      <c r="CI55" s="20">
        <v>916.93023249999999</v>
      </c>
      <c r="CJ55" s="19">
        <f t="shared" si="51"/>
        <v>6.8210313870283601</v>
      </c>
      <c r="CK55" s="20">
        <v>1758.524993</v>
      </c>
      <c r="CL55" s="19">
        <f>LN(CK55)</f>
        <v>7.4722306644943002</v>
      </c>
      <c r="CM55" s="22"/>
      <c r="CN55" s="36">
        <v>43369</v>
      </c>
      <c r="CO55" s="36"/>
      <c r="CP55" s="36"/>
      <c r="CQ55" s="36"/>
      <c r="CS55" s="36">
        <v>44217</v>
      </c>
      <c r="CT55" s="36">
        <v>43455</v>
      </c>
      <c r="CU55" s="1">
        <f t="shared" si="53"/>
        <v>86</v>
      </c>
      <c r="CV55" s="1">
        <v>1</v>
      </c>
      <c r="CW55" s="36">
        <v>43455</v>
      </c>
      <c r="CX55" s="20">
        <f>(CW55-CN55)</f>
        <v>86</v>
      </c>
      <c r="CY55" s="20">
        <v>1</v>
      </c>
      <c r="CZ55" s="20">
        <v>86</v>
      </c>
      <c r="DA55" s="3">
        <v>0</v>
      </c>
      <c r="DB55"/>
    </row>
    <row r="56" spans="1:115" x14ac:dyDescent="0.25">
      <c r="A56" s="25"/>
      <c r="AK56" s="5"/>
      <c r="AS56" s="7"/>
      <c r="AU56" s="19"/>
      <c r="AW56" s="19"/>
      <c r="AX56" s="7"/>
      <c r="AY56" s="7"/>
      <c r="AZ56" s="7"/>
      <c r="BA56" s="7"/>
      <c r="BB56" s="7"/>
      <c r="BC56" s="7"/>
      <c r="BD56" s="7"/>
      <c r="BE56" s="19"/>
      <c r="BF56" s="19"/>
      <c r="BG56" s="19"/>
      <c r="BH56" s="19"/>
      <c r="BI56" s="19"/>
      <c r="BJ56" s="19"/>
      <c r="BO56" s="1"/>
      <c r="BS56" s="1"/>
      <c r="BT56" s="1"/>
      <c r="BU56" s="1"/>
      <c r="BZ56" s="25"/>
      <c r="CA56" s="25"/>
      <c r="CB56" s="44"/>
      <c r="CI56" s="20"/>
      <c r="CK56" s="20"/>
      <c r="CM56" s="22"/>
      <c r="CN56" s="36"/>
      <c r="CO56" s="36"/>
      <c r="CP56" s="36"/>
      <c r="CQ56" s="36"/>
      <c r="CS56" s="36"/>
      <c r="CT56" s="36"/>
      <c r="CW56" s="36"/>
      <c r="CX56" s="20"/>
      <c r="CY56" s="20"/>
      <c r="CZ56" s="20"/>
      <c r="DA56" s="3"/>
      <c r="DB56"/>
    </row>
    <row r="57" spans="1:115" x14ac:dyDescent="0.25">
      <c r="A57" s="25"/>
      <c r="AK57" s="5"/>
      <c r="AS57" s="7"/>
      <c r="AU57" s="19"/>
      <c r="AW57" s="19"/>
      <c r="AX57" s="7"/>
      <c r="AY57" s="7"/>
      <c r="AZ57" s="7"/>
      <c r="BA57" s="7"/>
      <c r="BB57" s="7"/>
      <c r="BC57" s="7"/>
      <c r="BD57" s="7"/>
      <c r="BE57" s="19"/>
      <c r="BF57" s="19"/>
      <c r="BG57" s="19"/>
      <c r="BH57" s="19"/>
      <c r="BI57" s="19"/>
      <c r="BJ57" s="19"/>
      <c r="BO57" s="1"/>
      <c r="BS57" s="1"/>
      <c r="BT57" s="1"/>
      <c r="BU57" s="1"/>
      <c r="BZ57" s="25"/>
      <c r="CA57" s="25"/>
      <c r="CB57" s="44"/>
      <c r="CI57" s="20"/>
      <c r="CK57" s="20"/>
      <c r="CM57" s="22"/>
      <c r="CN57" s="36"/>
      <c r="CO57" s="36"/>
      <c r="CP57" s="36"/>
      <c r="CQ57" s="36"/>
      <c r="CS57" s="36"/>
      <c r="CT57" s="36"/>
      <c r="CV57" s="1">
        <f>SUM(CV37:CV55)</f>
        <v>9</v>
      </c>
      <c r="CW57" s="36"/>
      <c r="CX57" s="20"/>
      <c r="CY57" s="1">
        <f>SUM(CY37:CY55)</f>
        <v>9</v>
      </c>
      <c r="CZ57" s="20"/>
      <c r="DA57" s="3"/>
      <c r="DB57"/>
    </row>
    <row r="58" spans="1:115" x14ac:dyDescent="0.25">
      <c r="A58" s="25"/>
      <c r="AK58" s="5"/>
      <c r="AS58" s="7"/>
      <c r="AU58" s="19"/>
      <c r="AW58" s="19"/>
      <c r="AX58" s="7"/>
      <c r="AY58" s="7"/>
      <c r="AZ58" s="7"/>
      <c r="BA58" s="7"/>
      <c r="BB58" s="7"/>
      <c r="BC58" s="7"/>
      <c r="BD58" s="7"/>
      <c r="BE58" s="19"/>
      <c r="BF58" s="19"/>
      <c r="BG58" s="19"/>
      <c r="BH58" s="19"/>
      <c r="BI58" s="19"/>
      <c r="BJ58" s="19"/>
      <c r="BO58" s="1"/>
      <c r="BS58" s="1"/>
      <c r="BT58" s="1"/>
      <c r="BU58" s="1"/>
      <c r="BZ58" s="25"/>
      <c r="CA58" s="25"/>
      <c r="CB58" s="44"/>
      <c r="CI58" s="20"/>
      <c r="CK58" s="20"/>
      <c r="CM58" s="22"/>
      <c r="CN58" s="36"/>
      <c r="CO58" s="36"/>
      <c r="CP58" s="36"/>
      <c r="CQ58" s="36"/>
      <c r="CS58" s="36"/>
      <c r="CT58" s="36"/>
      <c r="CV58" s="1">
        <f>COUNT(CV37:CV55)</f>
        <v>19</v>
      </c>
      <c r="CW58" s="36"/>
      <c r="CX58" s="20"/>
      <c r="CY58" s="1">
        <f>COUNT(CY37:CY55)</f>
        <v>19</v>
      </c>
      <c r="CZ58" s="20"/>
      <c r="DA58" s="3"/>
      <c r="DB58"/>
    </row>
    <row r="59" spans="1:115" x14ac:dyDescent="0.25">
      <c r="A59" s="25"/>
      <c r="AK59" s="5"/>
      <c r="AS59" s="7"/>
      <c r="AU59" s="19"/>
      <c r="AW59" s="19"/>
      <c r="AX59" s="7"/>
      <c r="AY59" s="7"/>
      <c r="AZ59" s="7"/>
      <c r="BA59" s="7"/>
      <c r="BB59" s="7"/>
      <c r="BC59" s="7"/>
      <c r="BD59" s="7"/>
      <c r="BE59" s="19"/>
      <c r="BF59" s="19"/>
      <c r="BG59" s="19"/>
      <c r="BH59" s="19"/>
      <c r="BI59" s="19"/>
      <c r="BJ59" s="19"/>
      <c r="BO59" s="1"/>
      <c r="BS59" s="1"/>
      <c r="BT59" s="1"/>
      <c r="BU59" s="1"/>
      <c r="BZ59" s="25"/>
      <c r="CA59" s="25"/>
      <c r="CB59" s="44"/>
      <c r="CI59" s="20"/>
      <c r="CK59" s="20"/>
      <c r="CM59" s="22"/>
      <c r="CN59" s="36"/>
      <c r="CO59" s="36"/>
      <c r="CP59" s="36"/>
      <c r="CQ59" s="36"/>
      <c r="CS59" s="36"/>
      <c r="CT59" s="36"/>
      <c r="CV59" s="1">
        <f>(CV57/CV58)</f>
        <v>0.47368421052631576</v>
      </c>
      <c r="CW59" s="36"/>
      <c r="CX59" s="20"/>
      <c r="CY59" s="1">
        <f>(CY57/CY58)</f>
        <v>0.47368421052631576</v>
      </c>
      <c r="CZ59" s="20"/>
      <c r="DA59" s="3"/>
      <c r="DB59"/>
    </row>
    <row r="60" spans="1:115" x14ac:dyDescent="0.25">
      <c r="A60" s="25"/>
      <c r="AK60" s="5"/>
      <c r="AS60" s="7"/>
      <c r="AU60" s="19"/>
      <c r="AW60" s="19"/>
      <c r="AX60" s="7"/>
      <c r="AY60" s="7"/>
      <c r="AZ60" s="7"/>
      <c r="BA60" s="7"/>
      <c r="BB60" s="7"/>
      <c r="BC60" s="7"/>
      <c r="BD60" s="7"/>
      <c r="BE60" s="19"/>
      <c r="BF60" s="19"/>
      <c r="BG60" s="19"/>
      <c r="BH60" s="19"/>
      <c r="BI60" s="19"/>
      <c r="BJ60" s="19"/>
      <c r="BO60" s="1"/>
      <c r="BS60" s="1"/>
      <c r="BT60" s="1"/>
      <c r="BU60" s="1"/>
      <c r="BZ60" s="25"/>
      <c r="CA60" s="25"/>
      <c r="CB60" s="44"/>
      <c r="CI60" s="20"/>
      <c r="CK60" s="20"/>
      <c r="CM60" s="22"/>
      <c r="CN60" s="36"/>
      <c r="CO60" s="36"/>
      <c r="CP60" s="36"/>
      <c r="CQ60" s="36"/>
      <c r="CS60" s="36"/>
      <c r="CT60" s="36"/>
      <c r="CW60" s="36"/>
      <c r="CX60" s="20"/>
      <c r="CY60" s="20"/>
      <c r="CZ60" s="20"/>
      <c r="DA60" s="3"/>
      <c r="DB60"/>
    </row>
    <row r="61" spans="1:115" x14ac:dyDescent="0.25">
      <c r="A61" s="25"/>
      <c r="AK61" s="5"/>
      <c r="AS61" s="7"/>
      <c r="AU61" s="19"/>
      <c r="AW61" s="19"/>
      <c r="AX61" s="7"/>
      <c r="AY61" s="7"/>
      <c r="AZ61" s="7"/>
      <c r="BA61" s="7"/>
      <c r="BB61" s="7"/>
      <c r="BC61" s="7"/>
      <c r="BD61" s="7"/>
      <c r="BE61" s="19"/>
      <c r="BF61" s="19"/>
      <c r="BG61" s="19"/>
      <c r="BH61" s="19"/>
      <c r="BI61" s="19"/>
      <c r="BJ61" s="19"/>
      <c r="BO61" s="1"/>
      <c r="BS61" s="1"/>
      <c r="BT61" s="1"/>
      <c r="BU61" s="1"/>
      <c r="BZ61" s="25"/>
      <c r="CA61" s="25"/>
      <c r="CB61" s="44"/>
      <c r="CI61" s="20"/>
      <c r="CK61" s="20"/>
      <c r="CM61" s="22"/>
      <c r="CN61" s="36"/>
      <c r="CO61" s="36"/>
      <c r="CP61" s="36"/>
      <c r="CQ61" s="36"/>
      <c r="CS61" s="36"/>
      <c r="CT61" s="36"/>
      <c r="CW61" s="36"/>
      <c r="CX61" s="20"/>
      <c r="CY61" s="20"/>
      <c r="CZ61" s="20"/>
      <c r="DA61" s="3"/>
      <c r="DB61"/>
    </row>
    <row r="62" spans="1:115" x14ac:dyDescent="0.25">
      <c r="A62" s="25"/>
      <c r="AK62" s="5"/>
      <c r="AS62" s="7"/>
      <c r="AU62" s="19"/>
      <c r="AW62" s="19"/>
      <c r="AX62" s="7"/>
      <c r="AY62" s="7"/>
      <c r="AZ62" s="7"/>
      <c r="BA62" s="7"/>
      <c r="BB62" s="7"/>
      <c r="BC62" s="7"/>
      <c r="BD62" s="7"/>
      <c r="BE62" s="19"/>
      <c r="BF62" s="19"/>
      <c r="BG62" s="19"/>
      <c r="BH62" s="19"/>
      <c r="BI62" s="19"/>
      <c r="BJ62" s="19"/>
      <c r="BO62" s="1"/>
      <c r="BS62" s="1"/>
      <c r="BT62" s="1"/>
      <c r="BU62" s="1"/>
      <c r="BZ62" s="25"/>
      <c r="CA62" s="25"/>
      <c r="CB62" s="44"/>
      <c r="CI62" s="20"/>
      <c r="CK62" s="20"/>
      <c r="CM62" s="22"/>
      <c r="CN62" s="36"/>
      <c r="CO62" s="36"/>
      <c r="CP62" s="36"/>
      <c r="CQ62" s="36"/>
      <c r="CS62" s="36"/>
      <c r="CT62" s="36"/>
      <c r="CW62" s="36"/>
      <c r="CX62" s="20"/>
      <c r="CY62" s="20"/>
      <c r="CZ62" s="20"/>
      <c r="DA62" s="3"/>
      <c r="DB62"/>
    </row>
    <row r="63" spans="1:115" x14ac:dyDescent="0.25">
      <c r="A63" s="25"/>
      <c r="AK63" s="5"/>
      <c r="AS63" s="7"/>
      <c r="AU63" s="19"/>
      <c r="AW63" s="19"/>
      <c r="AX63" s="7"/>
      <c r="AY63" s="7"/>
      <c r="AZ63" s="7"/>
      <c r="BA63" s="7"/>
      <c r="BB63" s="7"/>
      <c r="BC63" s="7"/>
      <c r="BD63" s="7"/>
      <c r="BE63" s="19"/>
      <c r="BF63" s="19"/>
      <c r="BG63" s="19"/>
      <c r="BH63" s="19"/>
      <c r="BI63" s="19"/>
      <c r="BJ63" s="19"/>
      <c r="BO63" s="1"/>
      <c r="BS63" s="1"/>
      <c r="BT63" s="1"/>
      <c r="BU63" s="1"/>
      <c r="BZ63" s="25"/>
      <c r="CA63" s="25"/>
      <c r="CB63" s="44"/>
      <c r="CI63" s="20"/>
      <c r="CK63" s="20"/>
      <c r="CM63" s="22"/>
      <c r="CN63" s="36"/>
      <c r="CO63" s="36"/>
      <c r="CP63" s="36"/>
      <c r="CQ63" s="36"/>
      <c r="CS63" s="36"/>
      <c r="CT63" s="36"/>
      <c r="CW63" s="36"/>
      <c r="CX63" s="20"/>
      <c r="CY63" s="20"/>
      <c r="CZ63" s="20"/>
      <c r="DA63" s="3"/>
      <c r="DB63"/>
    </row>
    <row r="64" spans="1:115" x14ac:dyDescent="0.25">
      <c r="A64" s="25">
        <v>1065</v>
      </c>
      <c r="B64" s="1">
        <v>35</v>
      </c>
      <c r="C64" s="1">
        <v>0</v>
      </c>
      <c r="D64" s="1">
        <v>0</v>
      </c>
      <c r="E64" s="1">
        <v>1</v>
      </c>
      <c r="F64" s="1">
        <v>1</v>
      </c>
      <c r="G64" s="1">
        <v>0</v>
      </c>
      <c r="H64" s="1">
        <v>1</v>
      </c>
      <c r="I64" s="1">
        <v>0</v>
      </c>
      <c r="J64" s="1">
        <v>4</v>
      </c>
      <c r="K64" s="1">
        <v>1</v>
      </c>
      <c r="L64" s="1">
        <v>0</v>
      </c>
      <c r="M64" s="1">
        <v>1</v>
      </c>
      <c r="N64" s="1">
        <v>1</v>
      </c>
      <c r="O64" s="1">
        <v>0</v>
      </c>
      <c r="P64" s="1">
        <v>1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22.1</v>
      </c>
      <c r="AH64" s="1">
        <v>1.65</v>
      </c>
      <c r="AI64" s="1">
        <v>101</v>
      </c>
      <c r="AJ64" s="1">
        <v>74</v>
      </c>
      <c r="AK64" s="5">
        <f t="shared" ref="AK64:AK84" si="54">(AI64+2*AJ64)/3</f>
        <v>83</v>
      </c>
      <c r="AL64" s="1">
        <v>82</v>
      </c>
      <c r="AM64" s="1">
        <v>1</v>
      </c>
      <c r="AN64" s="1">
        <v>2</v>
      </c>
      <c r="AO64" s="1">
        <v>53</v>
      </c>
      <c r="AP64" s="1">
        <v>25</v>
      </c>
      <c r="AQ64" s="1">
        <v>36</v>
      </c>
      <c r="AR64" s="1">
        <f t="shared" ref="AR64:AR84" si="55">(AO64-AP64)</f>
        <v>28</v>
      </c>
      <c r="AS64" s="7">
        <f t="shared" ref="AS64:AS84" si="56">(AR64/AN64)</f>
        <v>14</v>
      </c>
      <c r="AT64" s="1">
        <v>24</v>
      </c>
      <c r="AU64" s="19">
        <v>3.17</v>
      </c>
      <c r="AV64" s="1">
        <v>1.93</v>
      </c>
      <c r="AW64" s="19">
        <f t="shared" ref="AW64:AW84" si="57">(AK64*AV64/451)</f>
        <v>0.35518847006651882</v>
      </c>
      <c r="AX64" s="7">
        <f t="shared" ref="AX64:AX84" si="58">((AQ64-AT64)/AU64)</f>
        <v>3.7854889589905363</v>
      </c>
      <c r="AY64" s="7">
        <f t="shared" ref="AY64:AY84" si="59">((AQ64-AT64)*80/AV64)</f>
        <v>497.40932642487047</v>
      </c>
      <c r="AZ64" s="7">
        <f t="shared" ref="AZ64:AZ84" si="60">((AK64-AN64)*80/AV64)</f>
        <v>3357.512953367876</v>
      </c>
      <c r="BA64" s="7">
        <f t="shared" ref="BA64:BA84" si="61">(AU64/AL64*1000)</f>
        <v>38.658536585365852</v>
      </c>
      <c r="BB64" s="7">
        <f t="shared" ref="BB64:BB84" si="62">(AV64*1000/AL64)</f>
        <v>23.536585365853657</v>
      </c>
      <c r="BC64" s="7">
        <f t="shared" ref="BC64:BC84" si="63">(BB64*(AK64-AT64)*0.0136)</f>
        <v>18.885756097560972</v>
      </c>
      <c r="BD64" s="7">
        <f t="shared" ref="BD64:BD84" si="64">(BB64*(AQ64-AN64)*0.0136)</f>
        <v>10.883317073170732</v>
      </c>
      <c r="BE64" s="19"/>
      <c r="BF64" s="19">
        <f t="shared" ref="BF64:BF84" si="65">(AQ64/BA64)</f>
        <v>0.93123028391167195</v>
      </c>
      <c r="BG64" s="19">
        <f t="shared" ref="BG64:BG84" si="66">(AO64/BA64)</f>
        <v>1.3709779179810726</v>
      </c>
      <c r="BH64" s="19">
        <f t="shared" ref="BH64:BH84" si="67">(BA64/AR64)</f>
        <v>1.3806620209059233</v>
      </c>
      <c r="BI64" s="19">
        <f t="shared" ref="BI64:BI84" si="68">(AN64/AT64)</f>
        <v>8.3333333333333329E-2</v>
      </c>
      <c r="BJ64" s="19"/>
      <c r="BK64" s="20">
        <v>0</v>
      </c>
      <c r="BO64" s="1">
        <v>0</v>
      </c>
      <c r="BP64" s="1">
        <v>1</v>
      </c>
      <c r="BQ64" s="1">
        <v>0</v>
      </c>
      <c r="BR64" s="1">
        <v>20</v>
      </c>
      <c r="BS64" s="1">
        <v>7.1</v>
      </c>
      <c r="BT64" s="1">
        <v>6.1</v>
      </c>
      <c r="BU64" s="1">
        <v>0.27</v>
      </c>
      <c r="BY64" s="1">
        <v>0</v>
      </c>
      <c r="BZ64" s="25">
        <v>135</v>
      </c>
      <c r="CA64" s="25">
        <v>23</v>
      </c>
      <c r="CB64" s="44">
        <v>1.1200000000000001</v>
      </c>
      <c r="CC64" s="27">
        <v>85</v>
      </c>
      <c r="CD64" s="1">
        <v>2641</v>
      </c>
      <c r="CE64" s="1">
        <v>1</v>
      </c>
      <c r="CH64" s="1">
        <v>3</v>
      </c>
      <c r="CI64" s="20">
        <v>4104.5503419999995</v>
      </c>
      <c r="CJ64" s="19">
        <f t="shared" ref="CJ64:CJ84" si="69">LN(CI64)</f>
        <v>8.3198514767880223</v>
      </c>
      <c r="CK64" s="20">
        <v>1344.134491</v>
      </c>
      <c r="CL64" s="19">
        <f t="shared" ref="CL64:CL84" si="70">LN(CK64)</f>
        <v>7.2035055837849891</v>
      </c>
      <c r="CM64" s="22"/>
      <c r="CN64" s="41">
        <v>40345</v>
      </c>
      <c r="CO64" s="41"/>
      <c r="CP64" s="41"/>
      <c r="CQ64" s="41"/>
      <c r="CS64" s="36">
        <v>44272</v>
      </c>
      <c r="CT64" s="36">
        <v>41727</v>
      </c>
      <c r="CU64" s="1">
        <f t="shared" ref="CU64:CU84" si="71">(CT64-CN64)</f>
        <v>1382</v>
      </c>
      <c r="CV64" s="3">
        <v>1</v>
      </c>
      <c r="CW64" s="40">
        <v>41727</v>
      </c>
      <c r="CX64" s="3">
        <f>(CW64-CN64)</f>
        <v>1382</v>
      </c>
      <c r="CY64" s="3">
        <v>1</v>
      </c>
      <c r="CZ64" s="3">
        <v>1382</v>
      </c>
      <c r="DA64" s="1">
        <v>1</v>
      </c>
      <c r="DB64" t="s">
        <v>129</v>
      </c>
    </row>
    <row r="65" spans="1:115" x14ac:dyDescent="0.25">
      <c r="A65" s="25">
        <v>1031</v>
      </c>
      <c r="B65" s="1">
        <v>73</v>
      </c>
      <c r="C65" s="1">
        <v>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0</v>
      </c>
      <c r="J65" s="1">
        <v>3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R65" s="1">
        <v>1</v>
      </c>
      <c r="S65" s="1">
        <v>0</v>
      </c>
      <c r="T65" s="1">
        <v>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1</v>
      </c>
      <c r="AA65" s="1">
        <v>1</v>
      </c>
      <c r="AB65" s="1">
        <v>1</v>
      </c>
      <c r="AC65" s="1">
        <v>0</v>
      </c>
      <c r="AD65" s="1">
        <v>1</v>
      </c>
      <c r="AE65" s="1">
        <v>0</v>
      </c>
      <c r="AF65" s="1">
        <v>0</v>
      </c>
      <c r="AG65" s="1">
        <v>20.25</v>
      </c>
      <c r="AH65" s="1">
        <v>1.77</v>
      </c>
      <c r="AI65" s="1">
        <v>128</v>
      </c>
      <c r="AJ65" s="1">
        <v>87</v>
      </c>
      <c r="AK65" s="5">
        <f t="shared" si="54"/>
        <v>100.66666666666667</v>
      </c>
      <c r="AL65" s="1">
        <v>74</v>
      </c>
      <c r="AM65" s="1">
        <v>1</v>
      </c>
      <c r="AN65" s="1">
        <v>15</v>
      </c>
      <c r="AO65" s="1">
        <v>71</v>
      </c>
      <c r="AP65" s="1">
        <v>30</v>
      </c>
      <c r="AQ65" s="1">
        <v>46</v>
      </c>
      <c r="AR65" s="1">
        <f t="shared" si="55"/>
        <v>41</v>
      </c>
      <c r="AS65" s="7">
        <f t="shared" si="56"/>
        <v>2.7333333333333334</v>
      </c>
      <c r="AT65" s="1">
        <v>23</v>
      </c>
      <c r="AU65" s="19">
        <v>2.65</v>
      </c>
      <c r="AV65" s="1">
        <v>1.5</v>
      </c>
      <c r="AW65" s="19">
        <f t="shared" si="57"/>
        <v>0.33481152993348118</v>
      </c>
      <c r="AX65" s="7">
        <f t="shared" si="58"/>
        <v>8.6792452830188687</v>
      </c>
      <c r="AY65" s="7">
        <f t="shared" si="59"/>
        <v>1226.6666666666667</v>
      </c>
      <c r="AZ65" s="7">
        <f t="shared" si="60"/>
        <v>4568.8888888888896</v>
      </c>
      <c r="BA65" s="7">
        <f t="shared" si="61"/>
        <v>35.810810810810814</v>
      </c>
      <c r="BB65" s="7">
        <f t="shared" si="62"/>
        <v>20.27027027027027</v>
      </c>
      <c r="BC65" s="7">
        <f t="shared" si="63"/>
        <v>21.410810810810812</v>
      </c>
      <c r="BD65" s="7">
        <f t="shared" si="64"/>
        <v>8.5459459459459453</v>
      </c>
      <c r="BE65" s="19"/>
      <c r="BF65" s="19">
        <f t="shared" si="65"/>
        <v>1.2845283018867923</v>
      </c>
      <c r="BG65" s="19">
        <f t="shared" si="66"/>
        <v>1.982641509433962</v>
      </c>
      <c r="BH65" s="19">
        <f t="shared" si="67"/>
        <v>0.87343441001977595</v>
      </c>
      <c r="BI65" s="19">
        <f t="shared" si="68"/>
        <v>0.65217391304347827</v>
      </c>
      <c r="BJ65" s="19"/>
      <c r="BK65" s="20">
        <v>0</v>
      </c>
      <c r="BO65" s="1"/>
      <c r="BP65" s="1">
        <v>1</v>
      </c>
      <c r="BQ65" s="1">
        <v>0</v>
      </c>
      <c r="BR65" s="1">
        <v>21</v>
      </c>
      <c r="BS65" s="1">
        <v>6.1</v>
      </c>
      <c r="BT65" s="1">
        <v>5.8</v>
      </c>
      <c r="BU65" s="1">
        <v>0.32</v>
      </c>
      <c r="BV65" s="1">
        <v>4.3</v>
      </c>
      <c r="BW65" s="1">
        <v>40.4</v>
      </c>
      <c r="BX65" s="1">
        <v>1</v>
      </c>
      <c r="BY65" s="1">
        <v>1</v>
      </c>
      <c r="BZ65" s="25">
        <v>136</v>
      </c>
      <c r="CA65" s="25">
        <v>22</v>
      </c>
      <c r="CB65" s="44">
        <v>0.89</v>
      </c>
      <c r="CC65" s="27">
        <v>85</v>
      </c>
      <c r="CD65" s="1">
        <v>1546</v>
      </c>
      <c r="CE65" s="1">
        <v>1</v>
      </c>
      <c r="CH65" s="1">
        <v>3</v>
      </c>
      <c r="CI65" s="20">
        <v>2921.0889999999999</v>
      </c>
      <c r="CJ65" s="19">
        <f t="shared" si="69"/>
        <v>7.9797117709410292</v>
      </c>
      <c r="CK65" s="20">
        <v>2411.0205000000001</v>
      </c>
      <c r="CL65" s="19">
        <f t="shared" si="70"/>
        <v>7.7878053808410002</v>
      </c>
      <c r="CM65" s="22"/>
      <c r="CN65" s="36">
        <v>40296</v>
      </c>
      <c r="CO65" s="36"/>
      <c r="CP65" s="36"/>
      <c r="CQ65" s="36"/>
      <c r="CS65" s="36">
        <v>44272</v>
      </c>
      <c r="CT65" s="36">
        <v>40847</v>
      </c>
      <c r="CU65" s="1">
        <f t="shared" si="71"/>
        <v>551</v>
      </c>
      <c r="CV65" s="3">
        <v>1</v>
      </c>
      <c r="CW65" s="40">
        <v>40847</v>
      </c>
      <c r="CX65" s="20">
        <f>(CW65-CN65)</f>
        <v>551</v>
      </c>
      <c r="CY65" s="20">
        <v>1</v>
      </c>
      <c r="CZ65" s="20">
        <v>551</v>
      </c>
      <c r="DA65" s="1">
        <v>1</v>
      </c>
      <c r="DB65" t="s">
        <v>137</v>
      </c>
    </row>
    <row r="66" spans="1:115" x14ac:dyDescent="0.25">
      <c r="A66" s="2">
        <v>2054</v>
      </c>
      <c r="B66" s="3">
        <v>69</v>
      </c>
      <c r="C66" s="3">
        <v>0</v>
      </c>
      <c r="D66" s="3">
        <v>0</v>
      </c>
      <c r="E66" s="3">
        <v>1</v>
      </c>
      <c r="F66" s="3">
        <v>1</v>
      </c>
      <c r="G66" s="3">
        <v>0</v>
      </c>
      <c r="H66" s="1">
        <v>1</v>
      </c>
      <c r="I66" s="3">
        <v>0</v>
      </c>
      <c r="J66" s="3">
        <v>3</v>
      </c>
      <c r="K66" s="9">
        <v>1</v>
      </c>
      <c r="L66" s="3">
        <v>0</v>
      </c>
      <c r="M66" s="9"/>
      <c r="N66" s="3">
        <v>1</v>
      </c>
      <c r="O66" s="9">
        <v>1</v>
      </c>
      <c r="P66" s="3">
        <v>0</v>
      </c>
      <c r="Q66" s="3"/>
      <c r="R66" s="3">
        <v>1</v>
      </c>
      <c r="S66" s="3">
        <v>0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1</v>
      </c>
      <c r="Z66" s="3">
        <v>1</v>
      </c>
      <c r="AA66" s="3">
        <v>1</v>
      </c>
      <c r="AB66" s="3">
        <v>0</v>
      </c>
      <c r="AC66" s="3">
        <v>0</v>
      </c>
      <c r="AD66" s="3">
        <v>1</v>
      </c>
      <c r="AE66" s="3">
        <v>0</v>
      </c>
      <c r="AF66" s="3">
        <v>0</v>
      </c>
      <c r="AG66" s="3">
        <v>26.5</v>
      </c>
      <c r="AH66" s="4">
        <v>1.8</v>
      </c>
      <c r="AI66" s="3">
        <v>119</v>
      </c>
      <c r="AJ66" s="3">
        <v>71</v>
      </c>
      <c r="AK66" s="5">
        <f t="shared" si="54"/>
        <v>87</v>
      </c>
      <c r="AL66" s="3">
        <v>71</v>
      </c>
      <c r="AM66" s="3">
        <v>1</v>
      </c>
      <c r="AN66" s="3">
        <v>9</v>
      </c>
      <c r="AO66" s="3">
        <v>79</v>
      </c>
      <c r="AP66" s="3">
        <v>26</v>
      </c>
      <c r="AQ66" s="3">
        <v>45</v>
      </c>
      <c r="AR66" s="1">
        <f t="shared" si="55"/>
        <v>53</v>
      </c>
      <c r="AS66" s="7">
        <f t="shared" si="56"/>
        <v>5.8888888888888893</v>
      </c>
      <c r="AT66" s="3">
        <v>18</v>
      </c>
      <c r="AU66" s="4">
        <v>4.2300000000000004</v>
      </c>
      <c r="AV66" s="3">
        <v>2.35</v>
      </c>
      <c r="AW66" s="19">
        <f t="shared" si="57"/>
        <v>0.45332594235033263</v>
      </c>
      <c r="AX66" s="7">
        <f t="shared" si="58"/>
        <v>6.3829787234042543</v>
      </c>
      <c r="AY66" s="7">
        <f t="shared" si="59"/>
        <v>919.14893617021278</v>
      </c>
      <c r="AZ66" s="7">
        <f t="shared" si="60"/>
        <v>2655.3191489361702</v>
      </c>
      <c r="BA66" s="7">
        <f t="shared" si="61"/>
        <v>59.577464788732399</v>
      </c>
      <c r="BB66" s="7">
        <f t="shared" si="62"/>
        <v>33.098591549295776</v>
      </c>
      <c r="BC66" s="7">
        <f t="shared" si="63"/>
        <v>31.059718309859157</v>
      </c>
      <c r="BD66" s="7">
        <f t="shared" si="64"/>
        <v>16.205070422535208</v>
      </c>
      <c r="BE66" s="19"/>
      <c r="BF66" s="19">
        <f t="shared" si="65"/>
        <v>0.75531914893617014</v>
      </c>
      <c r="BG66" s="19">
        <f t="shared" si="66"/>
        <v>1.3260047281323877</v>
      </c>
      <c r="BH66" s="19">
        <f t="shared" si="67"/>
        <v>1.124103109221366</v>
      </c>
      <c r="BI66" s="19">
        <f t="shared" si="68"/>
        <v>0.5</v>
      </c>
      <c r="BJ66" s="19"/>
      <c r="BK66" s="5">
        <v>0</v>
      </c>
      <c r="BL66" s="5"/>
      <c r="BM66" s="5"/>
      <c r="BN66" s="5"/>
      <c r="BO66" s="5"/>
      <c r="BP66" s="3">
        <v>1</v>
      </c>
      <c r="BQ66" s="3">
        <v>0</v>
      </c>
      <c r="BR66" s="3">
        <v>22.5</v>
      </c>
      <c r="BS66" s="3">
        <v>5.8</v>
      </c>
      <c r="BT66" s="3">
        <v>4.8</v>
      </c>
      <c r="BU66" s="3">
        <v>1</v>
      </c>
      <c r="BV66" s="3"/>
      <c r="BW66" s="10"/>
      <c r="BX66" s="3">
        <v>1</v>
      </c>
      <c r="BY66" s="3">
        <v>1</v>
      </c>
      <c r="BZ66" s="3">
        <v>139</v>
      </c>
      <c r="CA66" s="3">
        <v>30</v>
      </c>
      <c r="CB66" s="4">
        <v>1.3</v>
      </c>
      <c r="CC66" s="28">
        <v>55</v>
      </c>
      <c r="CD66" s="8"/>
      <c r="CE66" s="8"/>
      <c r="CF66" s="3">
        <v>3667</v>
      </c>
      <c r="CG66" s="3">
        <v>1</v>
      </c>
      <c r="CH66" s="3">
        <v>3</v>
      </c>
      <c r="CI66" s="12">
        <v>1696.4705882352941</v>
      </c>
      <c r="CJ66" s="19">
        <f t="shared" si="69"/>
        <v>7.436305247342669</v>
      </c>
      <c r="CK66" s="5">
        <v>2170.7995250837321</v>
      </c>
      <c r="CL66" s="19">
        <f t="shared" si="70"/>
        <v>7.6828508234144568</v>
      </c>
      <c r="CM66" s="10"/>
      <c r="CN66" s="36">
        <v>40526</v>
      </c>
      <c r="CO66" s="36"/>
      <c r="CP66" s="36"/>
      <c r="CQ66" s="36">
        <v>42037</v>
      </c>
      <c r="CR66" s="43">
        <f>(CQ66-CN66)</f>
        <v>1511</v>
      </c>
      <c r="CS66" s="36">
        <v>44274</v>
      </c>
      <c r="CT66" s="36">
        <v>44263</v>
      </c>
      <c r="CU66" s="3">
        <f t="shared" si="71"/>
        <v>3737</v>
      </c>
      <c r="CV66" s="3">
        <v>0</v>
      </c>
      <c r="CW66" s="3"/>
      <c r="CX66" s="3"/>
      <c r="CY66" s="3">
        <v>1</v>
      </c>
      <c r="CZ66" s="3">
        <v>1511</v>
      </c>
      <c r="DA66" s="1">
        <v>1</v>
      </c>
      <c r="DB66" s="3" t="s">
        <v>141</v>
      </c>
      <c r="DC66" s="10"/>
      <c r="DD66" s="10"/>
      <c r="DE66" s="10"/>
      <c r="DF66" s="10"/>
      <c r="DG66" s="10"/>
      <c r="DH66" s="10"/>
      <c r="DI66" s="10"/>
      <c r="DJ66" s="10"/>
      <c r="DK66" s="10"/>
    </row>
    <row r="67" spans="1:115" x14ac:dyDescent="0.25">
      <c r="A67" s="2">
        <v>2042</v>
      </c>
      <c r="B67" s="3">
        <v>76</v>
      </c>
      <c r="C67" s="3">
        <v>0</v>
      </c>
      <c r="D67" s="3">
        <v>0</v>
      </c>
      <c r="E67" s="3">
        <v>1</v>
      </c>
      <c r="F67" s="3">
        <v>1</v>
      </c>
      <c r="G67" s="3">
        <v>0</v>
      </c>
      <c r="H67" s="1">
        <v>1</v>
      </c>
      <c r="I67" s="3">
        <v>0</v>
      </c>
      <c r="J67" s="3">
        <v>2</v>
      </c>
      <c r="K67" s="3">
        <v>0</v>
      </c>
      <c r="L67" s="3">
        <v>0</v>
      </c>
      <c r="M67" s="3"/>
      <c r="N67" s="3">
        <v>1</v>
      </c>
      <c r="O67" s="3">
        <v>1</v>
      </c>
      <c r="P67" s="3">
        <v>1</v>
      </c>
      <c r="Q67" s="3">
        <v>1</v>
      </c>
      <c r="R67" s="3">
        <v>1</v>
      </c>
      <c r="S67" s="3">
        <v>1</v>
      </c>
      <c r="T67" s="3">
        <v>0</v>
      </c>
      <c r="U67" s="3">
        <v>0</v>
      </c>
      <c r="V67" s="3">
        <v>0</v>
      </c>
      <c r="W67" s="3">
        <v>0</v>
      </c>
      <c r="X67" s="3">
        <v>1</v>
      </c>
      <c r="Y67" s="3">
        <v>1</v>
      </c>
      <c r="Z67" s="3">
        <v>1</v>
      </c>
      <c r="AA67" s="3">
        <v>1</v>
      </c>
      <c r="AB67" s="3">
        <v>1</v>
      </c>
      <c r="AC67" s="3">
        <v>0</v>
      </c>
      <c r="AD67" s="3">
        <v>1</v>
      </c>
      <c r="AE67" s="3">
        <v>0</v>
      </c>
      <c r="AF67" s="3">
        <v>1</v>
      </c>
      <c r="AG67" s="3">
        <v>24.5</v>
      </c>
      <c r="AH67" s="4">
        <v>1.95</v>
      </c>
      <c r="AI67" s="3">
        <v>90</v>
      </c>
      <c r="AJ67" s="3">
        <v>64</v>
      </c>
      <c r="AK67" s="5">
        <f t="shared" si="54"/>
        <v>72.666666666666671</v>
      </c>
      <c r="AL67" s="3">
        <v>69</v>
      </c>
      <c r="AM67" s="3">
        <v>2</v>
      </c>
      <c r="AN67" s="3">
        <v>22</v>
      </c>
      <c r="AO67" s="3">
        <v>37</v>
      </c>
      <c r="AP67" s="3">
        <v>24</v>
      </c>
      <c r="AQ67" s="3">
        <v>28</v>
      </c>
      <c r="AR67" s="1">
        <f t="shared" si="55"/>
        <v>13</v>
      </c>
      <c r="AS67" s="7">
        <f t="shared" si="56"/>
        <v>0.59090909090909094</v>
      </c>
      <c r="AT67" s="3">
        <v>21</v>
      </c>
      <c r="AU67" s="4">
        <v>4.3094999999999999</v>
      </c>
      <c r="AV67" s="3">
        <v>2.21</v>
      </c>
      <c r="AW67" s="19">
        <f t="shared" si="57"/>
        <v>0.35608277900960827</v>
      </c>
      <c r="AX67" s="7">
        <f t="shared" si="58"/>
        <v>1.6243183663998144</v>
      </c>
      <c r="AY67" s="7">
        <f t="shared" si="59"/>
        <v>253.39366515837105</v>
      </c>
      <c r="AZ67" s="7">
        <f t="shared" si="60"/>
        <v>1834.087481146305</v>
      </c>
      <c r="BA67" s="7">
        <f t="shared" si="61"/>
        <v>62.45652173913043</v>
      </c>
      <c r="BB67" s="7">
        <f t="shared" si="62"/>
        <v>32.028985507246375</v>
      </c>
      <c r="BC67" s="7">
        <f t="shared" si="63"/>
        <v>22.505700483091786</v>
      </c>
      <c r="BD67" s="7">
        <f t="shared" si="64"/>
        <v>2.613565217391304</v>
      </c>
      <c r="BE67" s="19"/>
      <c r="BF67" s="19">
        <f t="shared" si="65"/>
        <v>0.44831186912634879</v>
      </c>
      <c r="BG67" s="19">
        <f t="shared" si="66"/>
        <v>0.59241211277410377</v>
      </c>
      <c r="BH67" s="19">
        <f t="shared" si="67"/>
        <v>4.8043478260869561</v>
      </c>
      <c r="BI67" s="19">
        <f t="shared" si="68"/>
        <v>1.0476190476190477</v>
      </c>
      <c r="BJ67" s="19"/>
      <c r="BK67" s="5">
        <v>0</v>
      </c>
      <c r="BL67" s="5"/>
      <c r="BM67" s="5"/>
      <c r="BN67" s="5"/>
      <c r="BO67" s="5"/>
      <c r="BP67" s="3">
        <v>1</v>
      </c>
      <c r="BQ67" s="3">
        <v>0</v>
      </c>
      <c r="BR67" s="3">
        <v>22.5</v>
      </c>
      <c r="BS67" s="3">
        <v>5.2</v>
      </c>
      <c r="BT67" s="3">
        <v>4.7</v>
      </c>
      <c r="BU67" s="3">
        <v>0.99</v>
      </c>
      <c r="BV67" s="3">
        <v>4.8</v>
      </c>
      <c r="BW67" s="10"/>
      <c r="BX67" s="3">
        <v>1</v>
      </c>
      <c r="BY67" s="3">
        <v>0</v>
      </c>
      <c r="BZ67" s="3">
        <v>139</v>
      </c>
      <c r="CA67" s="3">
        <v>90</v>
      </c>
      <c r="CB67" s="4">
        <v>3</v>
      </c>
      <c r="CC67" s="28">
        <v>20</v>
      </c>
      <c r="CD67" s="8"/>
      <c r="CE67" s="8"/>
      <c r="CF67" s="3">
        <v>6106</v>
      </c>
      <c r="CG67" s="3">
        <v>1</v>
      </c>
      <c r="CH67" s="3">
        <v>3</v>
      </c>
      <c r="CI67" s="12">
        <v>1805.0847457627117</v>
      </c>
      <c r="CJ67" s="19">
        <f t="shared" si="69"/>
        <v>7.4983628202258972</v>
      </c>
      <c r="CK67" s="5">
        <v>1099.2744118101134</v>
      </c>
      <c r="CL67" s="19">
        <f t="shared" si="70"/>
        <v>7.0024056155105923</v>
      </c>
      <c r="CM67" s="10"/>
      <c r="CN67" s="36">
        <v>40504</v>
      </c>
      <c r="CO67" s="36"/>
      <c r="CP67" s="36"/>
      <c r="CQ67" s="36"/>
      <c r="CS67" s="36">
        <v>44272</v>
      </c>
      <c r="CT67" s="36">
        <v>40985</v>
      </c>
      <c r="CU67" s="1">
        <f t="shared" si="71"/>
        <v>481</v>
      </c>
      <c r="CV67" s="3">
        <v>1</v>
      </c>
      <c r="CW67" s="40">
        <v>40985</v>
      </c>
      <c r="CX67" s="3">
        <f>(CW67-CN67)</f>
        <v>481</v>
      </c>
      <c r="CY67" s="3">
        <v>1</v>
      </c>
      <c r="CZ67" s="3">
        <v>481</v>
      </c>
      <c r="DA67" s="1">
        <v>1</v>
      </c>
      <c r="DB67" s="3"/>
      <c r="DC67" s="10"/>
      <c r="DD67" s="10"/>
      <c r="DE67" s="10"/>
      <c r="DF67" s="10"/>
      <c r="DG67" s="10"/>
      <c r="DH67" s="10"/>
      <c r="DI67" s="10"/>
      <c r="DJ67" s="10"/>
      <c r="DK67" s="10"/>
    </row>
    <row r="68" spans="1:115" s="1" customFormat="1" x14ac:dyDescent="0.25">
      <c r="A68" s="2">
        <v>2036</v>
      </c>
      <c r="B68" s="3">
        <v>53</v>
      </c>
      <c r="C68" s="3">
        <v>0</v>
      </c>
      <c r="D68" s="3">
        <v>1</v>
      </c>
      <c r="E68" s="3">
        <v>1</v>
      </c>
      <c r="F68" s="3">
        <v>1</v>
      </c>
      <c r="G68" s="3">
        <v>0</v>
      </c>
      <c r="H68" s="1">
        <v>1</v>
      </c>
      <c r="I68" s="3">
        <v>0</v>
      </c>
      <c r="J68" s="3">
        <v>3</v>
      </c>
      <c r="K68" s="3">
        <v>0</v>
      </c>
      <c r="L68" s="3">
        <v>1</v>
      </c>
      <c r="M68" s="3"/>
      <c r="N68" s="3">
        <v>1</v>
      </c>
      <c r="O68" s="3">
        <v>0</v>
      </c>
      <c r="P68" s="3">
        <v>1</v>
      </c>
      <c r="Q68" s="3"/>
      <c r="R68" s="3">
        <v>1</v>
      </c>
      <c r="S68" s="3">
        <v>1</v>
      </c>
      <c r="T68" s="3">
        <v>0</v>
      </c>
      <c r="U68" s="3">
        <v>0</v>
      </c>
      <c r="V68" s="3">
        <v>0</v>
      </c>
      <c r="W68" s="3">
        <v>0</v>
      </c>
      <c r="X68" s="3">
        <v>1</v>
      </c>
      <c r="Y68" s="3">
        <v>1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21</v>
      </c>
      <c r="AH68" s="4">
        <v>1.47</v>
      </c>
      <c r="AI68" s="3">
        <v>74</v>
      </c>
      <c r="AJ68" s="3">
        <v>44</v>
      </c>
      <c r="AK68" s="5">
        <f t="shared" si="54"/>
        <v>54</v>
      </c>
      <c r="AL68" s="3">
        <v>57</v>
      </c>
      <c r="AM68" s="3">
        <v>1</v>
      </c>
      <c r="AN68" s="3">
        <v>7</v>
      </c>
      <c r="AO68" s="3">
        <v>45</v>
      </c>
      <c r="AP68" s="3">
        <v>14</v>
      </c>
      <c r="AQ68" s="3">
        <v>27</v>
      </c>
      <c r="AR68" s="1">
        <f t="shared" si="55"/>
        <v>31</v>
      </c>
      <c r="AS68" s="7">
        <f t="shared" si="56"/>
        <v>4.4285714285714288</v>
      </c>
      <c r="AT68" s="3">
        <v>15</v>
      </c>
      <c r="AU68" s="4">
        <v>2.6313</v>
      </c>
      <c r="AV68" s="3">
        <v>1.79</v>
      </c>
      <c r="AW68" s="19">
        <f t="shared" si="57"/>
        <v>0.21432372505543237</v>
      </c>
      <c r="AX68" s="7">
        <f t="shared" si="58"/>
        <v>4.5604834112415915</v>
      </c>
      <c r="AY68" s="7">
        <f t="shared" si="59"/>
        <v>536.31284916201116</v>
      </c>
      <c r="AZ68" s="7">
        <f t="shared" si="60"/>
        <v>2100.558659217877</v>
      </c>
      <c r="BA68" s="7">
        <f t="shared" si="61"/>
        <v>46.163157894736841</v>
      </c>
      <c r="BB68" s="7">
        <f t="shared" si="62"/>
        <v>31.403508771929825</v>
      </c>
      <c r="BC68" s="7">
        <f t="shared" si="63"/>
        <v>16.656421052631579</v>
      </c>
      <c r="BD68" s="7">
        <f t="shared" si="64"/>
        <v>8.5417543859649125</v>
      </c>
      <c r="BE68" s="19"/>
      <c r="BF68" s="19">
        <f t="shared" si="65"/>
        <v>0.58488199749173408</v>
      </c>
      <c r="BG68" s="19">
        <f t="shared" si="66"/>
        <v>0.97480332915289025</v>
      </c>
      <c r="BH68" s="19">
        <f t="shared" si="67"/>
        <v>1.4891341256366724</v>
      </c>
      <c r="BI68" s="19">
        <f t="shared" si="68"/>
        <v>0.46666666666666667</v>
      </c>
      <c r="BJ68" s="19"/>
      <c r="BK68" s="5">
        <v>0</v>
      </c>
      <c r="BL68" s="5"/>
      <c r="BM68" s="5"/>
      <c r="BN68" s="5"/>
      <c r="BO68" s="5"/>
      <c r="BP68" s="3">
        <v>1</v>
      </c>
      <c r="BQ68" s="3">
        <v>0</v>
      </c>
      <c r="BR68" s="3">
        <v>22.5</v>
      </c>
      <c r="BS68" s="3">
        <v>5.8</v>
      </c>
      <c r="BT68" s="3">
        <v>5</v>
      </c>
      <c r="BU68" s="3">
        <v>0.88</v>
      </c>
      <c r="BV68" s="3">
        <v>4.3</v>
      </c>
      <c r="BW68" s="10"/>
      <c r="BX68" s="3">
        <v>1</v>
      </c>
      <c r="BY68" s="3">
        <v>1</v>
      </c>
      <c r="BZ68" s="3">
        <v>122</v>
      </c>
      <c r="CA68" s="3">
        <v>123</v>
      </c>
      <c r="CB68" s="4">
        <v>2.5</v>
      </c>
      <c r="CC68" s="28">
        <v>20</v>
      </c>
      <c r="CD68" s="8"/>
      <c r="CE68" s="8"/>
      <c r="CF68" s="3">
        <v>9846</v>
      </c>
      <c r="CG68" s="3">
        <v>1</v>
      </c>
      <c r="CH68" s="3">
        <v>3</v>
      </c>
      <c r="CI68" s="12">
        <v>2583.333333333333</v>
      </c>
      <c r="CJ68" s="19">
        <f t="shared" si="69"/>
        <v>7.8568358336792832</v>
      </c>
      <c r="CK68" s="5">
        <v>1012.1407676471865</v>
      </c>
      <c r="CL68" s="19">
        <f t="shared" si="70"/>
        <v>6.9198229386397152</v>
      </c>
      <c r="CM68" s="10"/>
      <c r="CN68" s="41">
        <v>40469</v>
      </c>
      <c r="CO68" s="36">
        <v>40603</v>
      </c>
      <c r="CP68" s="20">
        <f>(CO68-CN68)</f>
        <v>134</v>
      </c>
      <c r="CQ68" s="41"/>
      <c r="CR68" s="20"/>
      <c r="CS68" s="36">
        <v>44272</v>
      </c>
      <c r="CT68" s="36">
        <v>40688</v>
      </c>
      <c r="CU68" s="1">
        <f t="shared" si="71"/>
        <v>219</v>
      </c>
      <c r="CV68" s="3">
        <v>1</v>
      </c>
      <c r="CW68" s="36">
        <v>40688</v>
      </c>
      <c r="CX68" s="20">
        <f>(CW68-CN68)</f>
        <v>219</v>
      </c>
      <c r="CY68" s="20">
        <v>1</v>
      </c>
      <c r="CZ68" s="20">
        <v>134</v>
      </c>
      <c r="DA68" s="1">
        <v>1</v>
      </c>
      <c r="DB68" s="3" t="s">
        <v>141</v>
      </c>
      <c r="DC68" s="10"/>
      <c r="DD68" s="10"/>
      <c r="DE68" s="10"/>
      <c r="DF68" s="10"/>
      <c r="DG68" s="10"/>
      <c r="DH68" s="10"/>
      <c r="DI68" s="10"/>
      <c r="DJ68" s="10"/>
      <c r="DK68" s="10"/>
    </row>
    <row r="69" spans="1:115" s="10" customFormat="1" x14ac:dyDescent="0.25">
      <c r="A69" s="2">
        <v>2063</v>
      </c>
      <c r="B69" s="9">
        <v>62</v>
      </c>
      <c r="C69" s="9">
        <v>0</v>
      </c>
      <c r="D69" s="9">
        <v>0</v>
      </c>
      <c r="E69" s="9">
        <v>1</v>
      </c>
      <c r="F69" s="9">
        <v>1</v>
      </c>
      <c r="G69" s="9">
        <v>0</v>
      </c>
      <c r="H69" s="1">
        <v>1</v>
      </c>
      <c r="I69" s="9">
        <v>1</v>
      </c>
      <c r="J69" s="9">
        <v>3</v>
      </c>
      <c r="K69" s="9">
        <v>0</v>
      </c>
      <c r="L69" s="9">
        <v>0</v>
      </c>
      <c r="M69" s="9"/>
      <c r="N69" s="9">
        <v>1</v>
      </c>
      <c r="O69" s="9">
        <v>0</v>
      </c>
      <c r="P69" s="9">
        <v>1</v>
      </c>
      <c r="Q69" s="9"/>
      <c r="R69" s="9">
        <v>1</v>
      </c>
      <c r="S69" s="9">
        <v>1</v>
      </c>
      <c r="T69" s="9">
        <v>0</v>
      </c>
      <c r="U69" s="9">
        <v>0</v>
      </c>
      <c r="V69" s="9">
        <v>0</v>
      </c>
      <c r="W69" s="9">
        <v>0</v>
      </c>
      <c r="X69" s="9">
        <v>1</v>
      </c>
      <c r="Y69" s="9">
        <v>0</v>
      </c>
      <c r="Z69" s="9">
        <v>1</v>
      </c>
      <c r="AA69" s="9">
        <v>0</v>
      </c>
      <c r="AB69" s="9">
        <v>1</v>
      </c>
      <c r="AC69" s="9">
        <v>0</v>
      </c>
      <c r="AD69" s="9">
        <v>0</v>
      </c>
      <c r="AE69" s="9">
        <v>0</v>
      </c>
      <c r="AF69" s="9">
        <v>0</v>
      </c>
      <c r="AG69" s="9">
        <v>24</v>
      </c>
      <c r="AH69" s="11">
        <v>1.95</v>
      </c>
      <c r="AI69" s="9">
        <v>125</v>
      </c>
      <c r="AJ69" s="9">
        <v>82</v>
      </c>
      <c r="AK69" s="5">
        <f t="shared" si="54"/>
        <v>96.333333333333329</v>
      </c>
      <c r="AL69" s="9">
        <v>69</v>
      </c>
      <c r="AM69" s="9">
        <v>1</v>
      </c>
      <c r="AN69" s="9">
        <v>8</v>
      </c>
      <c r="AO69" s="9">
        <v>16</v>
      </c>
      <c r="AP69" s="9">
        <v>6</v>
      </c>
      <c r="AQ69" s="9">
        <v>10</v>
      </c>
      <c r="AR69" s="1">
        <f t="shared" si="55"/>
        <v>10</v>
      </c>
      <c r="AS69" s="7">
        <f t="shared" si="56"/>
        <v>1.25</v>
      </c>
      <c r="AT69" s="9">
        <v>7</v>
      </c>
      <c r="AU69" s="4">
        <v>3.9584999999999995</v>
      </c>
      <c r="AV69" s="9">
        <v>2.0299999999999998</v>
      </c>
      <c r="AW69" s="19">
        <f t="shared" si="57"/>
        <v>0.43360679970436061</v>
      </c>
      <c r="AX69" s="7">
        <f t="shared" si="58"/>
        <v>0.75786282682834416</v>
      </c>
      <c r="AY69" s="7">
        <f t="shared" si="59"/>
        <v>118.22660098522168</v>
      </c>
      <c r="AZ69" s="7">
        <f t="shared" si="60"/>
        <v>3481.1165845648607</v>
      </c>
      <c r="BA69" s="7">
        <f t="shared" si="61"/>
        <v>57.369565217391298</v>
      </c>
      <c r="BB69" s="7">
        <f t="shared" si="62"/>
        <v>29.420289855072461</v>
      </c>
      <c r="BC69" s="7">
        <f t="shared" si="63"/>
        <v>35.743690821256031</v>
      </c>
      <c r="BD69" s="7">
        <f t="shared" si="64"/>
        <v>0.80023188405797085</v>
      </c>
      <c r="BE69" s="19"/>
      <c r="BF69" s="19">
        <f t="shared" si="65"/>
        <v>0.17430845017051916</v>
      </c>
      <c r="BG69" s="19">
        <f t="shared" si="66"/>
        <v>0.27889352027283065</v>
      </c>
      <c r="BH69" s="19">
        <f t="shared" si="67"/>
        <v>5.7369565217391294</v>
      </c>
      <c r="BI69" s="19">
        <f t="shared" si="68"/>
        <v>1.1428571428571428</v>
      </c>
      <c r="BJ69" s="19"/>
      <c r="BK69" s="12">
        <v>0</v>
      </c>
      <c r="BL69" s="12"/>
      <c r="BM69" s="12"/>
      <c r="BN69" s="12"/>
      <c r="BO69" s="12"/>
      <c r="BP69" s="9">
        <v>1</v>
      </c>
      <c r="BQ69" s="9">
        <v>0</v>
      </c>
      <c r="BR69" s="9">
        <v>22.5</v>
      </c>
      <c r="BS69" s="9">
        <v>5.0999999999999996</v>
      </c>
      <c r="BT69" s="9">
        <v>3.7</v>
      </c>
      <c r="BU69" s="9">
        <v>0.8</v>
      </c>
      <c r="BV69" s="9">
        <v>3.6</v>
      </c>
      <c r="BW69" s="14"/>
      <c r="BX69" s="9">
        <v>0</v>
      </c>
      <c r="BY69" s="9">
        <v>1</v>
      </c>
      <c r="BZ69" s="9">
        <v>133</v>
      </c>
      <c r="CA69" s="9">
        <v>25</v>
      </c>
      <c r="CB69" s="11">
        <v>0.8</v>
      </c>
      <c r="CC69" s="29">
        <v>90</v>
      </c>
      <c r="CD69" s="13"/>
      <c r="CE69" s="13"/>
      <c r="CF69" s="9">
        <v>620</v>
      </c>
      <c r="CG69" s="9">
        <v>1</v>
      </c>
      <c r="CH69" s="9">
        <v>1</v>
      </c>
      <c r="CI69" s="12">
        <v>2619.1176470588234</v>
      </c>
      <c r="CJ69" s="19">
        <f t="shared" si="69"/>
        <v>7.8705927641016462</v>
      </c>
      <c r="CK69" s="12">
        <v>1232.5424258160597</v>
      </c>
      <c r="CL69" s="19">
        <f t="shared" si="70"/>
        <v>7.1168343278932129</v>
      </c>
      <c r="CM69" s="14"/>
      <c r="CN69" s="36">
        <v>40645</v>
      </c>
      <c r="CO69" s="38"/>
      <c r="CP69" s="38"/>
      <c r="CQ69" s="36"/>
      <c r="CR69" s="22"/>
      <c r="CS69" s="36">
        <v>44274</v>
      </c>
      <c r="CT69" s="36">
        <v>40904</v>
      </c>
      <c r="CU69" s="1">
        <f t="shared" si="71"/>
        <v>259</v>
      </c>
      <c r="CV69" s="3">
        <v>1</v>
      </c>
      <c r="CW69" s="40">
        <v>40904</v>
      </c>
      <c r="CX69" s="3">
        <f>(CW69-CN69)</f>
        <v>259</v>
      </c>
      <c r="CY69" s="3">
        <v>1</v>
      </c>
      <c r="CZ69" s="3">
        <v>259</v>
      </c>
      <c r="DA69" s="1">
        <v>1</v>
      </c>
      <c r="DB69" s="14" t="s">
        <v>157</v>
      </c>
      <c r="DC69" s="14"/>
      <c r="DD69" s="14"/>
      <c r="DE69" s="14"/>
      <c r="DF69" s="14"/>
      <c r="DG69" s="14"/>
      <c r="DH69" s="14"/>
      <c r="DI69" s="14"/>
      <c r="DJ69" s="14"/>
      <c r="DK69" s="14"/>
    </row>
    <row r="70" spans="1:115" s="10" customFormat="1" x14ac:dyDescent="0.25">
      <c r="A70" s="2">
        <v>2022</v>
      </c>
      <c r="B70" s="3">
        <v>68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0</v>
      </c>
      <c r="J70" s="3">
        <v>4</v>
      </c>
      <c r="K70" s="3">
        <v>1</v>
      </c>
      <c r="L70" s="3">
        <v>0</v>
      </c>
      <c r="M70" s="3"/>
      <c r="N70" s="3">
        <v>1</v>
      </c>
      <c r="O70" s="3">
        <v>0</v>
      </c>
      <c r="P70" s="3">
        <v>1</v>
      </c>
      <c r="Q70" s="3">
        <v>1</v>
      </c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16">
        <v>1</v>
      </c>
      <c r="Y70" s="3">
        <v>1</v>
      </c>
      <c r="Z70" s="3">
        <v>1</v>
      </c>
      <c r="AA70" s="3">
        <v>0</v>
      </c>
      <c r="AB70" s="3">
        <v>0</v>
      </c>
      <c r="AC70" s="3">
        <v>1</v>
      </c>
      <c r="AD70" s="3">
        <v>1</v>
      </c>
      <c r="AE70" s="3">
        <v>0</v>
      </c>
      <c r="AF70" s="3">
        <v>0</v>
      </c>
      <c r="AG70" s="3">
        <v>23.5</v>
      </c>
      <c r="AH70" s="4">
        <v>1.78</v>
      </c>
      <c r="AI70" s="3">
        <v>108</v>
      </c>
      <c r="AJ70" s="3">
        <v>65</v>
      </c>
      <c r="AK70" s="5">
        <f t="shared" si="54"/>
        <v>79.333333333333329</v>
      </c>
      <c r="AL70" s="3">
        <v>68</v>
      </c>
      <c r="AM70" s="3">
        <v>3</v>
      </c>
      <c r="AN70" s="3">
        <v>9</v>
      </c>
      <c r="AO70" s="3">
        <v>49</v>
      </c>
      <c r="AP70" s="3">
        <v>25</v>
      </c>
      <c r="AQ70" s="3">
        <v>33</v>
      </c>
      <c r="AR70" s="1">
        <f t="shared" si="55"/>
        <v>24</v>
      </c>
      <c r="AS70" s="7">
        <f t="shared" si="56"/>
        <v>2.6666666666666665</v>
      </c>
      <c r="AT70" s="3">
        <v>25</v>
      </c>
      <c r="AU70" s="4">
        <v>2.4386000000000001</v>
      </c>
      <c r="AV70" s="3">
        <v>1.37</v>
      </c>
      <c r="AW70" s="19">
        <f t="shared" si="57"/>
        <v>0.24099039172209905</v>
      </c>
      <c r="AX70" s="7">
        <f t="shared" si="58"/>
        <v>3.2805708193225618</v>
      </c>
      <c r="AY70" s="7">
        <f t="shared" si="59"/>
        <v>467.15328467153279</v>
      </c>
      <c r="AZ70" s="7">
        <f t="shared" si="60"/>
        <v>4107.0559610705586</v>
      </c>
      <c r="BA70" s="7">
        <f t="shared" si="61"/>
        <v>35.861764705882358</v>
      </c>
      <c r="BB70" s="7">
        <f t="shared" si="62"/>
        <v>20.147058823529413</v>
      </c>
      <c r="BC70" s="7">
        <f t="shared" si="63"/>
        <v>14.887333333333334</v>
      </c>
      <c r="BD70" s="7">
        <f t="shared" si="64"/>
        <v>6.5759999999999996</v>
      </c>
      <c r="BE70" s="19"/>
      <c r="BF70" s="19">
        <f t="shared" si="65"/>
        <v>0.92020011481997854</v>
      </c>
      <c r="BG70" s="19">
        <f t="shared" si="66"/>
        <v>1.3663577462478469</v>
      </c>
      <c r="BH70" s="19">
        <f t="shared" si="67"/>
        <v>1.4942401960784315</v>
      </c>
      <c r="BI70" s="19">
        <f t="shared" si="68"/>
        <v>0.36</v>
      </c>
      <c r="BJ70" s="19"/>
      <c r="BK70" s="5">
        <v>0</v>
      </c>
      <c r="BL70" s="5"/>
      <c r="BM70" s="5"/>
      <c r="BN70" s="5"/>
      <c r="BO70" s="5"/>
      <c r="BP70" s="9">
        <v>1</v>
      </c>
      <c r="BQ70" s="9">
        <v>0</v>
      </c>
      <c r="BR70" s="9">
        <v>22.5</v>
      </c>
      <c r="BS70" s="9">
        <v>7.5</v>
      </c>
      <c r="BT70" s="9">
        <v>7.2</v>
      </c>
      <c r="BU70" s="9">
        <v>0.7</v>
      </c>
      <c r="BV70" s="3"/>
      <c r="BX70" s="16">
        <v>1</v>
      </c>
      <c r="BY70" s="9">
        <v>1</v>
      </c>
      <c r="BZ70" s="3">
        <v>141</v>
      </c>
      <c r="CA70" s="3">
        <v>21</v>
      </c>
      <c r="CB70" s="4">
        <v>1.1000000000000001</v>
      </c>
      <c r="CC70" s="28">
        <v>71</v>
      </c>
      <c r="CD70" s="8"/>
      <c r="CE70" s="8"/>
      <c r="CF70" s="3">
        <v>8219</v>
      </c>
      <c r="CG70" s="3">
        <v>1</v>
      </c>
      <c r="CH70" s="3">
        <v>3</v>
      </c>
      <c r="CI70" s="12">
        <v>5793.75</v>
      </c>
      <c r="CJ70" s="19">
        <f t="shared" si="69"/>
        <v>8.6645350293141661</v>
      </c>
      <c r="CK70" s="5">
        <v>1416.1098919364965</v>
      </c>
      <c r="CL70" s="19">
        <f t="shared" si="70"/>
        <v>7.2556688785421599</v>
      </c>
      <c r="CN70" s="41">
        <v>40414</v>
      </c>
      <c r="CO70" s="41"/>
      <c r="CP70" s="41"/>
      <c r="CQ70" s="41"/>
      <c r="CR70" s="20"/>
      <c r="CS70" s="36">
        <v>44272</v>
      </c>
      <c r="CT70" s="36">
        <v>42769</v>
      </c>
      <c r="CU70" s="1">
        <f t="shared" si="71"/>
        <v>2355</v>
      </c>
      <c r="CV70" s="3">
        <v>1</v>
      </c>
      <c r="CW70" s="40">
        <v>42769</v>
      </c>
      <c r="CX70" s="3">
        <f>(CW70-CN70)</f>
        <v>2355</v>
      </c>
      <c r="CY70" s="3">
        <v>1</v>
      </c>
      <c r="CZ70" s="3">
        <v>2355</v>
      </c>
      <c r="DA70" s="1">
        <v>1</v>
      </c>
      <c r="DB70" s="3" t="s">
        <v>143</v>
      </c>
    </row>
    <row r="71" spans="1:115" s="10" customFormat="1" x14ac:dyDescent="0.25">
      <c r="A71" s="25">
        <v>1046</v>
      </c>
      <c r="B71" s="1">
        <v>73</v>
      </c>
      <c r="C71" s="1">
        <v>0</v>
      </c>
      <c r="D71" s="1">
        <v>0</v>
      </c>
      <c r="E71" s="1">
        <v>1</v>
      </c>
      <c r="F71" s="1">
        <v>1</v>
      </c>
      <c r="G71" s="1">
        <v>0</v>
      </c>
      <c r="H71" s="1">
        <v>1</v>
      </c>
      <c r="I71" s="1">
        <v>0</v>
      </c>
      <c r="J71" s="1">
        <v>4</v>
      </c>
      <c r="K71" s="1">
        <v>1</v>
      </c>
      <c r="L71" s="1">
        <v>1</v>
      </c>
      <c r="M71" s="1">
        <v>1</v>
      </c>
      <c r="N71" s="1">
        <v>1</v>
      </c>
      <c r="O71" s="1">
        <v>0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26.8</v>
      </c>
      <c r="AH71" s="1">
        <v>1.71</v>
      </c>
      <c r="AI71" s="1">
        <v>106</v>
      </c>
      <c r="AJ71" s="1">
        <v>56</v>
      </c>
      <c r="AK71" s="5">
        <f t="shared" si="54"/>
        <v>72.666666666666671</v>
      </c>
      <c r="AL71" s="1">
        <v>82</v>
      </c>
      <c r="AM71" s="1">
        <v>1</v>
      </c>
      <c r="AN71" s="1">
        <v>3</v>
      </c>
      <c r="AO71" s="1">
        <v>48</v>
      </c>
      <c r="AP71" s="1">
        <v>21</v>
      </c>
      <c r="AQ71" s="1">
        <v>31</v>
      </c>
      <c r="AR71" s="1">
        <f t="shared" si="55"/>
        <v>27</v>
      </c>
      <c r="AS71" s="7">
        <f t="shared" si="56"/>
        <v>9</v>
      </c>
      <c r="AT71" s="1">
        <v>20</v>
      </c>
      <c r="AU71" s="19">
        <v>3.2</v>
      </c>
      <c r="AV71" s="1">
        <v>1.87</v>
      </c>
      <c r="AW71" s="19">
        <f t="shared" si="57"/>
        <v>0.30130081300813011</v>
      </c>
      <c r="AX71" s="7">
        <f t="shared" si="58"/>
        <v>3.4375</v>
      </c>
      <c r="AY71" s="7">
        <f t="shared" si="59"/>
        <v>470.58823529411762</v>
      </c>
      <c r="AZ71" s="7">
        <f t="shared" si="60"/>
        <v>2980.3921568627452</v>
      </c>
      <c r="BA71" s="7">
        <f t="shared" si="61"/>
        <v>39.024390243902438</v>
      </c>
      <c r="BB71" s="7">
        <f t="shared" si="62"/>
        <v>22.804878048780488</v>
      </c>
      <c r="BC71" s="7">
        <f t="shared" si="63"/>
        <v>16.334373983739837</v>
      </c>
      <c r="BD71" s="7">
        <f t="shared" si="64"/>
        <v>8.6840975609756086</v>
      </c>
      <c r="BE71" s="19">
        <v>2.7162500000000001</v>
      </c>
      <c r="BF71" s="19">
        <f t="shared" si="65"/>
        <v>0.79437500000000005</v>
      </c>
      <c r="BG71" s="19">
        <f t="shared" si="66"/>
        <v>1.23</v>
      </c>
      <c r="BH71" s="19">
        <f t="shared" si="67"/>
        <v>1.4453477868112015</v>
      </c>
      <c r="BI71" s="19">
        <f t="shared" si="68"/>
        <v>0.15</v>
      </c>
      <c r="BJ71" s="19"/>
      <c r="BK71" s="20">
        <v>1</v>
      </c>
      <c r="BL71" s="1">
        <v>15</v>
      </c>
      <c r="BM71" s="20"/>
      <c r="BN71" s="1">
        <v>3</v>
      </c>
      <c r="BO71" s="1">
        <v>0</v>
      </c>
      <c r="BP71" s="1">
        <v>1</v>
      </c>
      <c r="BQ71" s="1">
        <v>0</v>
      </c>
      <c r="BR71" s="1">
        <v>24</v>
      </c>
      <c r="BS71" s="1">
        <v>5.0999999999999996</v>
      </c>
      <c r="BT71" s="1">
        <v>4.7</v>
      </c>
      <c r="BU71" s="1">
        <v>0.39</v>
      </c>
      <c r="BV71" s="1">
        <v>3.9</v>
      </c>
      <c r="BW71" s="1">
        <v>42</v>
      </c>
      <c r="BX71" s="1">
        <v>1</v>
      </c>
      <c r="BY71" s="1">
        <v>1</v>
      </c>
      <c r="BZ71" s="25">
        <v>132</v>
      </c>
      <c r="CA71" s="25">
        <v>34</v>
      </c>
      <c r="CB71" s="44">
        <v>1.29</v>
      </c>
      <c r="CC71" s="27">
        <v>54</v>
      </c>
      <c r="CD71" s="1">
        <v>4700</v>
      </c>
      <c r="CE71" s="1">
        <v>1</v>
      </c>
      <c r="CF71" s="1"/>
      <c r="CG71" s="1"/>
      <c r="CH71" s="1">
        <v>3</v>
      </c>
      <c r="CI71" s="20">
        <v>2051.4208060000001</v>
      </c>
      <c r="CJ71" s="19">
        <f t="shared" si="69"/>
        <v>7.6262879081636932</v>
      </c>
      <c r="CK71" s="20">
        <v>1849.4345290000001</v>
      </c>
      <c r="CL71" s="19">
        <f t="shared" si="70"/>
        <v>7.522635211348832</v>
      </c>
      <c r="CM71" s="22"/>
      <c r="CN71" s="36">
        <v>40323</v>
      </c>
      <c r="CO71" s="36"/>
      <c r="CP71" s="36"/>
      <c r="CQ71" s="36"/>
      <c r="CR71" s="20"/>
      <c r="CS71" s="36">
        <v>44272</v>
      </c>
      <c r="CT71" s="36">
        <v>40609</v>
      </c>
      <c r="CU71" s="1">
        <f t="shared" si="71"/>
        <v>286</v>
      </c>
      <c r="CV71" s="3">
        <v>1</v>
      </c>
      <c r="CW71" s="40">
        <v>40609</v>
      </c>
      <c r="CX71" s="3">
        <f>(CW71-CN71)</f>
        <v>286</v>
      </c>
      <c r="CY71" s="3">
        <v>1</v>
      </c>
      <c r="CZ71" s="3">
        <v>286</v>
      </c>
      <c r="DA71" s="1">
        <v>1</v>
      </c>
      <c r="DB71" t="s">
        <v>130</v>
      </c>
      <c r="DC71"/>
      <c r="DD71"/>
      <c r="DE71"/>
      <c r="DF71"/>
      <c r="DG71"/>
      <c r="DH71"/>
      <c r="DI71"/>
      <c r="DJ71"/>
      <c r="DK71"/>
    </row>
    <row r="72" spans="1:115" s="10" customFormat="1" x14ac:dyDescent="0.25">
      <c r="A72" s="2">
        <v>2025</v>
      </c>
      <c r="B72" s="3">
        <v>56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1">
        <v>0</v>
      </c>
      <c r="I72" s="3">
        <v>0</v>
      </c>
      <c r="J72" s="3">
        <v>3</v>
      </c>
      <c r="K72" s="3">
        <v>1</v>
      </c>
      <c r="L72" s="3">
        <v>1</v>
      </c>
      <c r="M72" s="3"/>
      <c r="N72" s="3">
        <v>1</v>
      </c>
      <c r="O72" s="3">
        <v>0</v>
      </c>
      <c r="P72" s="3">
        <v>1</v>
      </c>
      <c r="Q72" s="3"/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16">
        <v>0</v>
      </c>
      <c r="Y72" s="3">
        <v>1</v>
      </c>
      <c r="Z72" s="3">
        <v>0</v>
      </c>
      <c r="AA72" s="3">
        <v>1</v>
      </c>
      <c r="AB72" s="3">
        <v>1</v>
      </c>
      <c r="AC72" s="3">
        <v>1</v>
      </c>
      <c r="AD72" s="3">
        <v>1</v>
      </c>
      <c r="AE72" s="3">
        <v>0</v>
      </c>
      <c r="AF72" s="3">
        <v>0</v>
      </c>
      <c r="AG72" s="3">
        <v>33.5</v>
      </c>
      <c r="AH72" s="4">
        <v>1.85</v>
      </c>
      <c r="AI72" s="3">
        <v>124</v>
      </c>
      <c r="AJ72" s="3">
        <v>77</v>
      </c>
      <c r="AK72" s="5">
        <f t="shared" si="54"/>
        <v>92.666666666666671</v>
      </c>
      <c r="AL72" s="3">
        <v>72</v>
      </c>
      <c r="AM72" s="3">
        <v>1</v>
      </c>
      <c r="AN72" s="3">
        <v>14</v>
      </c>
      <c r="AO72" s="9">
        <v>61</v>
      </c>
      <c r="AP72" s="9">
        <v>31</v>
      </c>
      <c r="AQ72" s="3">
        <v>43</v>
      </c>
      <c r="AR72" s="1">
        <f t="shared" si="55"/>
        <v>30</v>
      </c>
      <c r="AS72" s="7">
        <f t="shared" si="56"/>
        <v>2.1428571428571428</v>
      </c>
      <c r="AT72" s="3">
        <v>38</v>
      </c>
      <c r="AU72" s="4">
        <v>3.1635</v>
      </c>
      <c r="AV72" s="3">
        <v>1.71</v>
      </c>
      <c r="AW72" s="19">
        <f t="shared" si="57"/>
        <v>0.35135254988913528</v>
      </c>
      <c r="AX72" s="7">
        <f t="shared" si="58"/>
        <v>1.5805278963173701</v>
      </c>
      <c r="AY72" s="7">
        <f t="shared" si="59"/>
        <v>233.91812865497076</v>
      </c>
      <c r="AZ72" s="7">
        <f t="shared" si="60"/>
        <v>3680.3118908382071</v>
      </c>
      <c r="BA72" s="7">
        <f t="shared" si="61"/>
        <v>43.9375</v>
      </c>
      <c r="BB72" s="7">
        <f t="shared" si="62"/>
        <v>23.75</v>
      </c>
      <c r="BC72" s="7">
        <f t="shared" si="63"/>
        <v>17.657333333333334</v>
      </c>
      <c r="BD72" s="7">
        <f t="shared" si="64"/>
        <v>9.3669999999999991</v>
      </c>
      <c r="BE72" s="19">
        <v>3.1</v>
      </c>
      <c r="BF72" s="19">
        <f t="shared" si="65"/>
        <v>0.97866287339971547</v>
      </c>
      <c r="BG72" s="19">
        <f t="shared" si="66"/>
        <v>1.3883357041251778</v>
      </c>
      <c r="BH72" s="19">
        <f t="shared" si="67"/>
        <v>1.4645833333333333</v>
      </c>
      <c r="BI72" s="19">
        <f t="shared" si="68"/>
        <v>0.36842105263157893</v>
      </c>
      <c r="BJ72" s="19"/>
      <c r="BK72" s="5">
        <v>1</v>
      </c>
      <c r="BL72" s="5">
        <v>25</v>
      </c>
      <c r="BM72" s="5"/>
      <c r="BN72" s="5">
        <v>1</v>
      </c>
      <c r="BO72" s="5">
        <v>0</v>
      </c>
      <c r="BP72" s="3">
        <v>1</v>
      </c>
      <c r="BQ72" s="9">
        <v>0</v>
      </c>
      <c r="BR72" s="3">
        <v>25</v>
      </c>
      <c r="BS72" s="3">
        <v>7.1</v>
      </c>
      <c r="BT72" s="3">
        <v>6.3</v>
      </c>
      <c r="BU72" s="3">
        <v>1.1000000000000001</v>
      </c>
      <c r="BV72" s="3"/>
      <c r="BX72" s="16">
        <v>1</v>
      </c>
      <c r="BY72" s="3">
        <v>1</v>
      </c>
      <c r="BZ72" s="3">
        <v>133</v>
      </c>
      <c r="CA72" s="3">
        <v>60</v>
      </c>
      <c r="CB72" s="4">
        <v>2.4</v>
      </c>
      <c r="CC72" s="28">
        <v>25</v>
      </c>
      <c r="CD72" s="8"/>
      <c r="CE72" s="8"/>
      <c r="CF72" s="3">
        <v>17859</v>
      </c>
      <c r="CG72" s="3">
        <v>1</v>
      </c>
      <c r="CH72" s="3">
        <v>3</v>
      </c>
      <c r="CI72" s="12">
        <v>1656.5217391304348</v>
      </c>
      <c r="CJ72" s="19">
        <f t="shared" si="69"/>
        <v>7.4124753451856424</v>
      </c>
      <c r="CK72" s="5">
        <v>638.67617881904835</v>
      </c>
      <c r="CL72" s="19">
        <f t="shared" si="70"/>
        <v>6.4593975635185625</v>
      </c>
      <c r="CN72" s="36">
        <v>43662</v>
      </c>
      <c r="CO72" s="36"/>
      <c r="CP72" s="36"/>
      <c r="CQ72" s="36"/>
      <c r="CR72" s="20"/>
      <c r="CS72" s="36">
        <v>44479</v>
      </c>
      <c r="CT72" s="36">
        <v>44465</v>
      </c>
      <c r="CU72" s="1">
        <f t="shared" si="71"/>
        <v>803</v>
      </c>
      <c r="CV72" s="1">
        <v>0</v>
      </c>
      <c r="CW72" s="1"/>
      <c r="CX72" s="1"/>
      <c r="CY72" s="1">
        <v>0</v>
      </c>
      <c r="CZ72" s="1">
        <v>803</v>
      </c>
      <c r="DA72" s="1">
        <v>1</v>
      </c>
      <c r="DB72" s="3" t="s">
        <v>141</v>
      </c>
    </row>
    <row r="73" spans="1:115" s="10" customFormat="1" x14ac:dyDescent="0.25">
      <c r="A73" s="25">
        <v>1073</v>
      </c>
      <c r="B73" s="1">
        <v>82</v>
      </c>
      <c r="C73" s="1">
        <v>0</v>
      </c>
      <c r="D73" s="1">
        <v>1</v>
      </c>
      <c r="E73" s="1">
        <v>1</v>
      </c>
      <c r="F73" s="1">
        <v>1</v>
      </c>
      <c r="G73" s="1">
        <v>0</v>
      </c>
      <c r="H73" s="1">
        <v>1</v>
      </c>
      <c r="I73" s="1">
        <v>1</v>
      </c>
      <c r="J73" s="1">
        <v>3</v>
      </c>
      <c r="K73" s="1">
        <v>1</v>
      </c>
      <c r="L73" s="1">
        <v>0</v>
      </c>
      <c r="M73" s="1">
        <v>1</v>
      </c>
      <c r="N73" s="1">
        <v>1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27.31</v>
      </c>
      <c r="AH73" s="1">
        <v>1.62</v>
      </c>
      <c r="AI73" s="1">
        <v>109</v>
      </c>
      <c r="AJ73" s="1">
        <v>70</v>
      </c>
      <c r="AK73" s="5">
        <f t="shared" si="54"/>
        <v>83</v>
      </c>
      <c r="AL73" s="1">
        <v>63</v>
      </c>
      <c r="AM73" s="1">
        <v>1</v>
      </c>
      <c r="AN73" s="1">
        <v>3</v>
      </c>
      <c r="AO73" s="1">
        <v>24</v>
      </c>
      <c r="AP73" s="1">
        <v>6</v>
      </c>
      <c r="AQ73" s="1">
        <v>15</v>
      </c>
      <c r="AR73" s="1">
        <f t="shared" si="55"/>
        <v>18</v>
      </c>
      <c r="AS73" s="7">
        <f t="shared" si="56"/>
        <v>6</v>
      </c>
      <c r="AT73" s="1">
        <v>6</v>
      </c>
      <c r="AU73" s="19">
        <v>4.2300000000000004</v>
      </c>
      <c r="AV73" s="1">
        <v>2.6</v>
      </c>
      <c r="AW73" s="19">
        <f t="shared" si="57"/>
        <v>0.47849223946784925</v>
      </c>
      <c r="AX73" s="7">
        <f t="shared" si="58"/>
        <v>2.1276595744680851</v>
      </c>
      <c r="AY73" s="7">
        <f t="shared" si="59"/>
        <v>276.92307692307691</v>
      </c>
      <c r="AZ73" s="7">
        <f t="shared" si="60"/>
        <v>2461.5384615384614</v>
      </c>
      <c r="BA73" s="7">
        <f t="shared" si="61"/>
        <v>67.142857142857139</v>
      </c>
      <c r="BB73" s="7">
        <f t="shared" si="62"/>
        <v>41.269841269841272</v>
      </c>
      <c r="BC73" s="7">
        <f t="shared" si="63"/>
        <v>43.217777777777776</v>
      </c>
      <c r="BD73" s="7">
        <f t="shared" si="64"/>
        <v>6.7352380952380955</v>
      </c>
      <c r="BE73" s="19">
        <v>1.8617021276595747</v>
      </c>
      <c r="BF73" s="19">
        <f t="shared" si="65"/>
        <v>0.22340425531914895</v>
      </c>
      <c r="BG73" s="19">
        <f t="shared" si="66"/>
        <v>0.35744680851063831</v>
      </c>
      <c r="BH73" s="19">
        <f t="shared" si="67"/>
        <v>3.7301587301587298</v>
      </c>
      <c r="BI73" s="19">
        <f t="shared" si="68"/>
        <v>0.5</v>
      </c>
      <c r="BJ73" s="19"/>
      <c r="BK73" s="20">
        <v>1</v>
      </c>
      <c r="BL73" s="1">
        <v>15</v>
      </c>
      <c r="BM73" s="20"/>
      <c r="BN73" s="1">
        <v>3</v>
      </c>
      <c r="BO73" s="1">
        <v>0</v>
      </c>
      <c r="BP73" s="1">
        <v>1</v>
      </c>
      <c r="BQ73" s="1">
        <v>0</v>
      </c>
      <c r="BR73" s="1">
        <v>25</v>
      </c>
      <c r="BS73" s="1">
        <v>5.8</v>
      </c>
      <c r="BT73" s="1">
        <v>5.6</v>
      </c>
      <c r="BU73" s="1">
        <v>0.26</v>
      </c>
      <c r="BV73" s="1"/>
      <c r="BW73" s="1">
        <v>72</v>
      </c>
      <c r="BX73" s="1">
        <v>1</v>
      </c>
      <c r="BY73" s="1">
        <v>1</v>
      </c>
      <c r="BZ73" s="25">
        <v>141</v>
      </c>
      <c r="CA73" s="25">
        <v>31</v>
      </c>
      <c r="CB73" s="44">
        <v>1.24</v>
      </c>
      <c r="CC73" s="27">
        <v>40</v>
      </c>
      <c r="CD73" s="1">
        <v>1068</v>
      </c>
      <c r="CE73" s="1">
        <v>1</v>
      </c>
      <c r="CF73" s="1"/>
      <c r="CG73" s="1"/>
      <c r="CH73" s="1">
        <v>3</v>
      </c>
      <c r="CI73" s="20">
        <v>1659.4474499999999</v>
      </c>
      <c r="CJ73" s="19">
        <f t="shared" si="69"/>
        <v>7.4142399644941381</v>
      </c>
      <c r="CK73" s="20">
        <v>753.38475570000003</v>
      </c>
      <c r="CL73" s="19">
        <f t="shared" si="70"/>
        <v>6.6245760610473905</v>
      </c>
      <c r="CM73" s="22"/>
      <c r="CN73" s="41">
        <v>40373</v>
      </c>
      <c r="CO73" s="41"/>
      <c r="CP73" s="41"/>
      <c r="CQ73" s="41"/>
      <c r="CR73" s="20"/>
      <c r="CS73" s="36">
        <v>44272</v>
      </c>
      <c r="CT73" s="36">
        <v>44271</v>
      </c>
      <c r="CU73" s="1">
        <f t="shared" si="71"/>
        <v>3898</v>
      </c>
      <c r="CV73" s="3">
        <v>0</v>
      </c>
      <c r="CW73" s="3"/>
      <c r="CX73" s="3"/>
      <c r="CY73" s="3">
        <v>0</v>
      </c>
      <c r="CZ73" s="3">
        <v>3898</v>
      </c>
      <c r="DA73" s="1">
        <v>1</v>
      </c>
      <c r="DB73" t="s">
        <v>135</v>
      </c>
      <c r="DC73"/>
      <c r="DD73"/>
      <c r="DE73"/>
      <c r="DF73"/>
      <c r="DG73"/>
      <c r="DH73"/>
      <c r="DI73"/>
      <c r="DJ73"/>
      <c r="DK73"/>
    </row>
    <row r="74" spans="1:115" s="10" customFormat="1" x14ac:dyDescent="0.25">
      <c r="A74" s="25">
        <v>1055</v>
      </c>
      <c r="B74" s="1">
        <v>66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0</v>
      </c>
      <c r="I74" s="1">
        <v>0</v>
      </c>
      <c r="J74" s="1">
        <v>4</v>
      </c>
      <c r="K74" s="1">
        <v>1</v>
      </c>
      <c r="L74" s="1">
        <v>0</v>
      </c>
      <c r="M74" s="1">
        <v>0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1</v>
      </c>
      <c r="Y74" s="1">
        <v>1</v>
      </c>
      <c r="Z74" s="1">
        <v>0</v>
      </c>
      <c r="AA74" s="1">
        <v>1</v>
      </c>
      <c r="AB74" s="1">
        <v>1</v>
      </c>
      <c r="AC74" s="1">
        <v>0</v>
      </c>
      <c r="AD74" s="1">
        <v>1</v>
      </c>
      <c r="AE74" s="1">
        <v>0</v>
      </c>
      <c r="AF74" s="1">
        <v>0</v>
      </c>
      <c r="AG74" s="1">
        <v>18.5</v>
      </c>
      <c r="AH74" s="1">
        <v>1.33</v>
      </c>
      <c r="AI74" s="1">
        <v>122</v>
      </c>
      <c r="AJ74" s="1">
        <v>64</v>
      </c>
      <c r="AK74" s="5">
        <f t="shared" si="54"/>
        <v>83.333333333333329</v>
      </c>
      <c r="AL74" s="1">
        <v>81</v>
      </c>
      <c r="AM74" s="1">
        <v>2</v>
      </c>
      <c r="AN74" s="1">
        <v>12</v>
      </c>
      <c r="AO74" s="1">
        <v>54</v>
      </c>
      <c r="AP74" s="1">
        <v>20</v>
      </c>
      <c r="AQ74" s="1">
        <v>37</v>
      </c>
      <c r="AR74" s="1">
        <f t="shared" si="55"/>
        <v>34</v>
      </c>
      <c r="AS74" s="7">
        <f t="shared" si="56"/>
        <v>2.8333333333333335</v>
      </c>
      <c r="AT74" s="1">
        <v>22</v>
      </c>
      <c r="AU74" s="19">
        <v>2.59</v>
      </c>
      <c r="AV74" s="1">
        <v>1.95</v>
      </c>
      <c r="AW74" s="19">
        <f t="shared" si="57"/>
        <v>0.36031042128603102</v>
      </c>
      <c r="AX74" s="7">
        <f t="shared" si="58"/>
        <v>5.7915057915057915</v>
      </c>
      <c r="AY74" s="7">
        <f t="shared" si="59"/>
        <v>615.38461538461536</v>
      </c>
      <c r="AZ74" s="7">
        <f t="shared" si="60"/>
        <v>2926.4957264957261</v>
      </c>
      <c r="BA74" s="7">
        <f t="shared" si="61"/>
        <v>31.975308641975307</v>
      </c>
      <c r="BB74" s="7">
        <f t="shared" si="62"/>
        <v>24.074074074074073</v>
      </c>
      <c r="BC74" s="7">
        <f t="shared" si="63"/>
        <v>20.080987654320982</v>
      </c>
      <c r="BD74" s="7">
        <f t="shared" si="64"/>
        <v>8.1851851851851851</v>
      </c>
      <c r="BE74" s="19"/>
      <c r="BF74" s="19">
        <f t="shared" si="65"/>
        <v>1.1571428571428573</v>
      </c>
      <c r="BG74" s="19">
        <f t="shared" si="66"/>
        <v>1.6888030888030889</v>
      </c>
      <c r="BH74" s="19">
        <f t="shared" si="67"/>
        <v>0.94045025417574435</v>
      </c>
      <c r="BI74" s="19">
        <f t="shared" si="68"/>
        <v>0.54545454545454541</v>
      </c>
      <c r="BJ74" s="19"/>
      <c r="BK74" s="20">
        <v>0</v>
      </c>
      <c r="BL74" s="1"/>
      <c r="BM74" s="20"/>
      <c r="BN74" s="1"/>
      <c r="BO74" s="1"/>
      <c r="BP74" s="1">
        <v>1</v>
      </c>
      <c r="BQ74" s="1">
        <v>0</v>
      </c>
      <c r="BR74" s="1">
        <v>25</v>
      </c>
      <c r="BS74" s="1">
        <v>5.3</v>
      </c>
      <c r="BT74" s="1">
        <v>4.7</v>
      </c>
      <c r="BU74" s="1">
        <v>0.27</v>
      </c>
      <c r="BV74" s="1">
        <v>3.9</v>
      </c>
      <c r="BW74" s="1">
        <v>58</v>
      </c>
      <c r="BX74" s="1">
        <v>1</v>
      </c>
      <c r="BY74" s="1"/>
      <c r="BZ74" s="25">
        <v>137</v>
      </c>
      <c r="CA74" s="25">
        <v>14</v>
      </c>
      <c r="CB74" s="44">
        <v>0.68</v>
      </c>
      <c r="CC74" s="27">
        <v>90</v>
      </c>
      <c r="CD74" s="1"/>
      <c r="CE74" s="1"/>
      <c r="CF74" s="1"/>
      <c r="CG74" s="1"/>
      <c r="CH74" s="1"/>
      <c r="CI74" s="20">
        <v>8171.9039730000004</v>
      </c>
      <c r="CJ74" s="19">
        <f t="shared" si="69"/>
        <v>9.008457205134258</v>
      </c>
      <c r="CK74" s="20">
        <v>646.74728149999999</v>
      </c>
      <c r="CL74" s="19">
        <f t="shared" si="70"/>
        <v>6.4719556177329904</v>
      </c>
      <c r="CM74" s="22"/>
      <c r="CN74" s="36">
        <v>43283</v>
      </c>
      <c r="CO74" s="36"/>
      <c r="CP74" s="36"/>
      <c r="CQ74" s="36"/>
      <c r="CR74" s="20"/>
      <c r="CS74" s="36">
        <v>44482</v>
      </c>
      <c r="CT74" s="36">
        <v>44482</v>
      </c>
      <c r="CU74" s="1">
        <f t="shared" si="71"/>
        <v>1199</v>
      </c>
      <c r="CV74" s="1">
        <v>0</v>
      </c>
      <c r="CW74" s="1"/>
      <c r="CX74" s="1"/>
      <c r="CY74" s="1">
        <v>0</v>
      </c>
      <c r="CZ74" s="1">
        <v>1199</v>
      </c>
      <c r="DA74" s="1">
        <v>1</v>
      </c>
      <c r="DB74"/>
      <c r="DC74"/>
      <c r="DD74"/>
      <c r="DE74"/>
      <c r="DF74"/>
      <c r="DG74"/>
      <c r="DH74"/>
      <c r="DI74"/>
      <c r="DJ74"/>
      <c r="DK74"/>
    </row>
    <row r="75" spans="1:115" s="10" customFormat="1" x14ac:dyDescent="0.25">
      <c r="A75" s="25">
        <v>1054</v>
      </c>
      <c r="B75" s="1">
        <v>71</v>
      </c>
      <c r="C75" s="1">
        <v>0</v>
      </c>
      <c r="D75" s="1">
        <v>0</v>
      </c>
      <c r="E75" s="1">
        <v>1</v>
      </c>
      <c r="F75" s="1">
        <v>1</v>
      </c>
      <c r="G75" s="1">
        <v>1</v>
      </c>
      <c r="H75" s="1">
        <v>0</v>
      </c>
      <c r="I75" s="1">
        <v>1</v>
      </c>
      <c r="J75" s="1">
        <v>3</v>
      </c>
      <c r="K75" s="1">
        <v>0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/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0</v>
      </c>
      <c r="AD75" s="1">
        <v>1</v>
      </c>
      <c r="AE75" s="1">
        <v>0</v>
      </c>
      <c r="AF75" s="1">
        <v>0</v>
      </c>
      <c r="AG75" s="1">
        <v>34.090000000000003</v>
      </c>
      <c r="AH75" s="1">
        <v>2.0099999999999998</v>
      </c>
      <c r="AI75" s="1">
        <v>111</v>
      </c>
      <c r="AJ75" s="1">
        <v>67</v>
      </c>
      <c r="AK75" s="5">
        <f t="shared" si="54"/>
        <v>81.666666666666671</v>
      </c>
      <c r="AL75" s="1">
        <v>73</v>
      </c>
      <c r="AM75" s="1">
        <v>1</v>
      </c>
      <c r="AN75" s="1">
        <v>11</v>
      </c>
      <c r="AO75" s="1">
        <v>48</v>
      </c>
      <c r="AP75" s="1">
        <v>23</v>
      </c>
      <c r="AQ75" s="1">
        <v>33</v>
      </c>
      <c r="AR75" s="1">
        <f t="shared" si="55"/>
        <v>25</v>
      </c>
      <c r="AS75" s="7">
        <f t="shared" si="56"/>
        <v>2.2727272727272729</v>
      </c>
      <c r="AT75" s="1">
        <v>22</v>
      </c>
      <c r="AU75" s="19">
        <v>3.73</v>
      </c>
      <c r="AV75" s="1">
        <v>1.72</v>
      </c>
      <c r="AW75" s="19">
        <f t="shared" si="57"/>
        <v>0.31145602365114561</v>
      </c>
      <c r="AX75" s="7">
        <f t="shared" si="58"/>
        <v>2.9490616621983916</v>
      </c>
      <c r="AY75" s="7">
        <f t="shared" si="59"/>
        <v>511.62790697674421</v>
      </c>
      <c r="AZ75" s="7">
        <f t="shared" si="60"/>
        <v>3286.8217054263569</v>
      </c>
      <c r="BA75" s="7">
        <f t="shared" si="61"/>
        <v>51.095890410958901</v>
      </c>
      <c r="BB75" s="7">
        <f t="shared" si="62"/>
        <v>23.561643835616437</v>
      </c>
      <c r="BC75" s="7">
        <f t="shared" si="63"/>
        <v>19.119488584474883</v>
      </c>
      <c r="BD75" s="7">
        <f t="shared" si="64"/>
        <v>7.049643835616437</v>
      </c>
      <c r="BE75" s="19"/>
      <c r="BF75" s="19">
        <f t="shared" si="65"/>
        <v>0.64584450402144777</v>
      </c>
      <c r="BG75" s="19">
        <f t="shared" si="66"/>
        <v>0.93941018766756035</v>
      </c>
      <c r="BH75" s="19">
        <f t="shared" si="67"/>
        <v>2.043835616438356</v>
      </c>
      <c r="BI75" s="19">
        <f t="shared" si="68"/>
        <v>0.5</v>
      </c>
      <c r="BJ75" s="19"/>
      <c r="BK75" s="20">
        <v>0</v>
      </c>
      <c r="BL75" s="1"/>
      <c r="BM75" s="20"/>
      <c r="BN75" s="1"/>
      <c r="BO75" s="1">
        <v>0</v>
      </c>
      <c r="BP75" s="1">
        <v>1</v>
      </c>
      <c r="BQ75" s="1">
        <v>0</v>
      </c>
      <c r="BR75" s="1">
        <v>25</v>
      </c>
      <c r="BS75" s="1">
        <v>7.5</v>
      </c>
      <c r="BT75" s="1">
        <v>5.8</v>
      </c>
      <c r="BU75" s="1">
        <v>0.25</v>
      </c>
      <c r="BV75" s="1">
        <v>5.4</v>
      </c>
      <c r="BW75" s="1">
        <v>40</v>
      </c>
      <c r="BX75" s="1">
        <v>1</v>
      </c>
      <c r="BY75" s="1"/>
      <c r="BZ75" s="25">
        <v>135</v>
      </c>
      <c r="CA75" s="25">
        <v>29</v>
      </c>
      <c r="CB75" s="44">
        <v>1.48</v>
      </c>
      <c r="CC75" s="27">
        <v>47</v>
      </c>
      <c r="CD75" s="1">
        <v>2478</v>
      </c>
      <c r="CE75" s="1">
        <v>1</v>
      </c>
      <c r="CF75" s="1"/>
      <c r="CG75" s="1"/>
      <c r="CH75" s="1">
        <v>3</v>
      </c>
      <c r="CI75" s="20">
        <v>10597.938480000001</v>
      </c>
      <c r="CJ75" s="19">
        <f t="shared" si="69"/>
        <v>9.2684147781670152</v>
      </c>
      <c r="CK75" s="20">
        <v>1855.385577</v>
      </c>
      <c r="CL75" s="19">
        <f t="shared" si="70"/>
        <v>7.5258478116630325</v>
      </c>
      <c r="CM75" s="22"/>
      <c r="CN75" s="36">
        <v>43272</v>
      </c>
      <c r="CO75" s="36"/>
      <c r="CP75" s="36"/>
      <c r="CQ75" s="36"/>
      <c r="CR75" s="20"/>
      <c r="CS75" s="36">
        <v>44217</v>
      </c>
      <c r="CT75" s="36">
        <v>43609</v>
      </c>
      <c r="CU75" s="1">
        <f t="shared" si="71"/>
        <v>337</v>
      </c>
      <c r="CV75" s="1">
        <v>1</v>
      </c>
      <c r="CW75" s="36">
        <v>43609</v>
      </c>
      <c r="CX75" s="20">
        <f>(CW75-CN75)</f>
        <v>337</v>
      </c>
      <c r="CY75" s="20">
        <v>1</v>
      </c>
      <c r="CZ75" s="20">
        <v>337</v>
      </c>
      <c r="DA75" s="1">
        <v>1</v>
      </c>
      <c r="DB75" t="s">
        <v>129</v>
      </c>
      <c r="DC75"/>
      <c r="DD75"/>
      <c r="DE75"/>
      <c r="DF75"/>
      <c r="DG75"/>
      <c r="DH75"/>
      <c r="DI75"/>
      <c r="DJ75"/>
      <c r="DK75"/>
    </row>
    <row r="76" spans="1:115" s="10" customFormat="1" x14ac:dyDescent="0.25">
      <c r="A76" s="25">
        <v>1071</v>
      </c>
      <c r="B76" s="1">
        <v>46</v>
      </c>
      <c r="C76" s="1">
        <v>0</v>
      </c>
      <c r="D76" s="1">
        <v>0</v>
      </c>
      <c r="E76" s="1">
        <v>1</v>
      </c>
      <c r="F76" s="1">
        <v>1</v>
      </c>
      <c r="G76" s="1">
        <v>0</v>
      </c>
      <c r="H76" s="1">
        <v>1</v>
      </c>
      <c r="I76" s="1">
        <v>1</v>
      </c>
      <c r="J76" s="1">
        <v>4</v>
      </c>
      <c r="K76" s="1">
        <v>1</v>
      </c>
      <c r="L76" s="1">
        <v>1</v>
      </c>
      <c r="M76" s="1">
        <v>1</v>
      </c>
      <c r="N76" s="1">
        <v>1</v>
      </c>
      <c r="O76" s="1">
        <v>0</v>
      </c>
      <c r="P76" s="1">
        <v>0</v>
      </c>
      <c r="Q76" s="1"/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0</v>
      </c>
      <c r="AD76" s="1">
        <v>1</v>
      </c>
      <c r="AE76" s="1">
        <v>0</v>
      </c>
      <c r="AF76" s="1">
        <v>0</v>
      </c>
      <c r="AG76" s="1">
        <v>38.94</v>
      </c>
      <c r="AH76" s="1">
        <v>2.4300000000000002</v>
      </c>
      <c r="AI76" s="1">
        <v>174</v>
      </c>
      <c r="AJ76" s="1">
        <v>106</v>
      </c>
      <c r="AK76" s="5">
        <f t="shared" si="54"/>
        <v>128.66666666666666</v>
      </c>
      <c r="AL76" s="1">
        <v>94</v>
      </c>
      <c r="AM76" s="1">
        <v>1</v>
      </c>
      <c r="AN76" s="1">
        <v>6</v>
      </c>
      <c r="AO76" s="1">
        <v>44</v>
      </c>
      <c r="AP76" s="1">
        <v>21</v>
      </c>
      <c r="AQ76" s="1">
        <v>30</v>
      </c>
      <c r="AR76" s="1">
        <f t="shared" si="55"/>
        <v>23</v>
      </c>
      <c r="AS76" s="7">
        <f t="shared" si="56"/>
        <v>3.8333333333333335</v>
      </c>
      <c r="AT76" s="1">
        <v>19</v>
      </c>
      <c r="AU76" s="19">
        <v>5.6</v>
      </c>
      <c r="AV76" s="1">
        <v>2.2999999999999998</v>
      </c>
      <c r="AW76" s="19">
        <f t="shared" si="57"/>
        <v>0.656171470805617</v>
      </c>
      <c r="AX76" s="7">
        <f t="shared" si="58"/>
        <v>1.9642857142857144</v>
      </c>
      <c r="AY76" s="7">
        <f t="shared" si="59"/>
        <v>382.60869565217394</v>
      </c>
      <c r="AZ76" s="7">
        <f t="shared" si="60"/>
        <v>4266.6666666666661</v>
      </c>
      <c r="BA76" s="7">
        <f t="shared" si="61"/>
        <v>59.574468085106382</v>
      </c>
      <c r="BB76" s="7">
        <f t="shared" si="62"/>
        <v>24.468085106382979</v>
      </c>
      <c r="BC76" s="7">
        <f t="shared" si="63"/>
        <v>36.493333333333325</v>
      </c>
      <c r="BD76" s="7">
        <f t="shared" si="64"/>
        <v>7.9863829787234044</v>
      </c>
      <c r="BE76" s="19"/>
      <c r="BF76" s="19">
        <f t="shared" si="65"/>
        <v>0.50357142857142856</v>
      </c>
      <c r="BG76" s="19">
        <f t="shared" si="66"/>
        <v>0.73857142857142855</v>
      </c>
      <c r="BH76" s="19">
        <f t="shared" si="67"/>
        <v>2.5901942645698428</v>
      </c>
      <c r="BI76" s="19">
        <f t="shared" si="68"/>
        <v>0.31578947368421051</v>
      </c>
      <c r="BJ76" s="19"/>
      <c r="BK76" s="20">
        <v>0</v>
      </c>
      <c r="BL76" s="1"/>
      <c r="BM76" s="20"/>
      <c r="BN76" s="1"/>
      <c r="BO76" s="1"/>
      <c r="BP76" s="1">
        <v>1</v>
      </c>
      <c r="BQ76" s="1">
        <v>0</v>
      </c>
      <c r="BR76" s="1">
        <v>25</v>
      </c>
      <c r="BS76" s="1">
        <v>5.6</v>
      </c>
      <c r="BT76" s="1">
        <v>4.8</v>
      </c>
      <c r="BU76" s="1">
        <v>0.37</v>
      </c>
      <c r="BV76" s="1">
        <v>5</v>
      </c>
      <c r="BW76" s="1">
        <v>32.6</v>
      </c>
      <c r="BX76" s="1">
        <v>0</v>
      </c>
      <c r="BY76" s="1">
        <v>1</v>
      </c>
      <c r="BZ76" s="25">
        <v>139</v>
      </c>
      <c r="CA76" s="25">
        <v>13</v>
      </c>
      <c r="CB76" s="44">
        <v>1.03</v>
      </c>
      <c r="CC76" s="27">
        <v>87</v>
      </c>
      <c r="CD76" s="1">
        <v>829</v>
      </c>
      <c r="CE76" s="1">
        <v>1</v>
      </c>
      <c r="CF76" s="1"/>
      <c r="CG76" s="1"/>
      <c r="CH76" s="1">
        <v>3</v>
      </c>
      <c r="CI76" s="20">
        <v>10797.23126</v>
      </c>
      <c r="CJ76" s="19">
        <f t="shared" si="69"/>
        <v>9.2870450154304205</v>
      </c>
      <c r="CK76" s="20">
        <v>2303.646295</v>
      </c>
      <c r="CL76" s="19">
        <f t="shared" si="70"/>
        <v>7.7422484922355803</v>
      </c>
      <c r="CM76" s="22"/>
      <c r="CN76" s="41">
        <v>40371</v>
      </c>
      <c r="CO76" s="41"/>
      <c r="CP76" s="41"/>
      <c r="CQ76" s="41"/>
      <c r="CR76" s="20"/>
      <c r="CS76" s="36">
        <v>44272</v>
      </c>
      <c r="CT76" s="36">
        <v>44270</v>
      </c>
      <c r="CU76" s="1">
        <f t="shared" si="71"/>
        <v>3899</v>
      </c>
      <c r="CV76" s="3">
        <v>0</v>
      </c>
      <c r="CW76" s="3"/>
      <c r="CX76" s="3"/>
      <c r="CY76" s="3">
        <v>0</v>
      </c>
      <c r="CZ76" s="3">
        <v>3899</v>
      </c>
      <c r="DA76" s="1">
        <v>1</v>
      </c>
      <c r="DB76"/>
      <c r="DC76"/>
      <c r="DD76"/>
      <c r="DE76"/>
      <c r="DF76"/>
      <c r="DG76"/>
      <c r="DH76"/>
      <c r="DI76"/>
      <c r="DJ76"/>
      <c r="DK76"/>
    </row>
    <row r="77" spans="1:115" s="10" customFormat="1" x14ac:dyDescent="0.25">
      <c r="A77" s="2">
        <v>2043</v>
      </c>
      <c r="B77" s="3">
        <v>62</v>
      </c>
      <c r="C77" s="3">
        <v>0</v>
      </c>
      <c r="D77" s="3">
        <v>1</v>
      </c>
      <c r="E77" s="3">
        <v>1</v>
      </c>
      <c r="F77" s="3">
        <v>1</v>
      </c>
      <c r="G77" s="3">
        <v>1</v>
      </c>
      <c r="H77" s="1">
        <v>0</v>
      </c>
      <c r="I77" s="3">
        <v>0</v>
      </c>
      <c r="J77" s="3">
        <v>4</v>
      </c>
      <c r="K77" s="3">
        <v>0</v>
      </c>
      <c r="L77" s="3">
        <v>0</v>
      </c>
      <c r="M77" s="3"/>
      <c r="N77" s="3">
        <v>0</v>
      </c>
      <c r="O77" s="3">
        <v>1</v>
      </c>
      <c r="P77" s="3">
        <v>1</v>
      </c>
      <c r="Q77" s="3"/>
      <c r="R77" s="3">
        <v>1</v>
      </c>
      <c r="S77" s="3">
        <v>1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1</v>
      </c>
      <c r="Z77" s="3">
        <v>0</v>
      </c>
      <c r="AA77" s="3">
        <v>0</v>
      </c>
      <c r="AB77" s="3">
        <v>1</v>
      </c>
      <c r="AC77" s="3">
        <v>0</v>
      </c>
      <c r="AD77" s="3">
        <v>1</v>
      </c>
      <c r="AE77" s="3">
        <v>0</v>
      </c>
      <c r="AF77" s="3">
        <v>0</v>
      </c>
      <c r="AG77" s="3">
        <v>34</v>
      </c>
      <c r="AH77" s="4">
        <v>1.95</v>
      </c>
      <c r="AI77" s="3">
        <v>96</v>
      </c>
      <c r="AJ77" s="3">
        <v>72</v>
      </c>
      <c r="AK77" s="5">
        <f t="shared" si="54"/>
        <v>80</v>
      </c>
      <c r="AL77" s="3">
        <v>84</v>
      </c>
      <c r="AM77" s="3">
        <v>1</v>
      </c>
      <c r="AN77" s="3">
        <v>12</v>
      </c>
      <c r="AO77" s="3">
        <v>63</v>
      </c>
      <c r="AP77" s="3">
        <v>26</v>
      </c>
      <c r="AQ77" s="3">
        <v>46</v>
      </c>
      <c r="AR77" s="1">
        <f t="shared" si="55"/>
        <v>37</v>
      </c>
      <c r="AS77" s="7">
        <f t="shared" si="56"/>
        <v>3.0833333333333335</v>
      </c>
      <c r="AT77" s="3">
        <v>38</v>
      </c>
      <c r="AU77" s="4">
        <v>3.7049999999999996</v>
      </c>
      <c r="AV77" s="3">
        <v>1.9</v>
      </c>
      <c r="AW77" s="19">
        <f t="shared" si="57"/>
        <v>0.33702882483370289</v>
      </c>
      <c r="AX77" s="7">
        <f t="shared" si="58"/>
        <v>2.1592442645074228</v>
      </c>
      <c r="AY77" s="7">
        <f t="shared" si="59"/>
        <v>336.84210526315792</v>
      </c>
      <c r="AZ77" s="7">
        <f t="shared" si="60"/>
        <v>2863.1578947368421</v>
      </c>
      <c r="BA77" s="7">
        <f t="shared" si="61"/>
        <v>44.107142857142854</v>
      </c>
      <c r="BB77" s="7">
        <f t="shared" si="62"/>
        <v>22.61904761904762</v>
      </c>
      <c r="BC77" s="7">
        <f t="shared" si="63"/>
        <v>12.92</v>
      </c>
      <c r="BD77" s="7">
        <f t="shared" si="64"/>
        <v>10.459047619047618</v>
      </c>
      <c r="BE77" s="19"/>
      <c r="BF77" s="19">
        <f t="shared" si="65"/>
        <v>1.0429149797570851</v>
      </c>
      <c r="BG77" s="19">
        <f t="shared" si="66"/>
        <v>1.42834008097166</v>
      </c>
      <c r="BH77" s="19">
        <f t="shared" si="67"/>
        <v>1.192084942084942</v>
      </c>
      <c r="BI77" s="19">
        <f t="shared" si="68"/>
        <v>0.31578947368421051</v>
      </c>
      <c r="BJ77" s="19"/>
      <c r="BK77" s="5">
        <v>0</v>
      </c>
      <c r="BL77" s="5"/>
      <c r="BM77" s="5"/>
      <c r="BN77" s="5"/>
      <c r="BO77" s="5"/>
      <c r="BP77" s="3">
        <v>1</v>
      </c>
      <c r="BQ77" s="3">
        <v>0</v>
      </c>
      <c r="BR77" s="3">
        <v>27.5</v>
      </c>
      <c r="BS77" s="3">
        <v>7.1</v>
      </c>
      <c r="BT77" s="3">
        <v>6</v>
      </c>
      <c r="BU77" s="3">
        <v>0.87</v>
      </c>
      <c r="BV77" s="3">
        <v>4.8</v>
      </c>
      <c r="BX77" s="3">
        <v>1</v>
      </c>
      <c r="BY77" s="3">
        <v>0</v>
      </c>
      <c r="BZ77" s="3">
        <v>136</v>
      </c>
      <c r="CA77" s="3">
        <v>44</v>
      </c>
      <c r="CB77" s="4">
        <v>1.5</v>
      </c>
      <c r="CC77" s="28">
        <v>35</v>
      </c>
      <c r="CD77" s="8"/>
      <c r="CE77" s="8"/>
      <c r="CF77" s="3">
        <v>6067</v>
      </c>
      <c r="CG77" s="3">
        <v>1</v>
      </c>
      <c r="CH77" s="3">
        <v>3</v>
      </c>
      <c r="CI77" s="12">
        <v>2101.5151515151515</v>
      </c>
      <c r="CJ77" s="19">
        <f t="shared" si="69"/>
        <v>7.6504138642764978</v>
      </c>
      <c r="CK77" s="5">
        <v>1213.3708008492986</v>
      </c>
      <c r="CL77" s="19">
        <f t="shared" si="70"/>
        <v>7.1011575513067555</v>
      </c>
      <c r="CN77" s="41">
        <v>40231</v>
      </c>
      <c r="CO77" s="41"/>
      <c r="CP77" s="41"/>
      <c r="CQ77" s="41"/>
      <c r="CR77" s="20"/>
      <c r="CS77" s="36">
        <v>44272</v>
      </c>
      <c r="CT77" s="36">
        <v>41394</v>
      </c>
      <c r="CU77" s="1">
        <f t="shared" si="71"/>
        <v>1163</v>
      </c>
      <c r="CV77" s="3">
        <v>1</v>
      </c>
      <c r="CW77" s="40">
        <v>44210</v>
      </c>
      <c r="CX77" s="20">
        <f>(CW77-CN77)</f>
        <v>3979</v>
      </c>
      <c r="CY77" s="20">
        <v>1</v>
      </c>
      <c r="CZ77" s="20">
        <v>3979</v>
      </c>
      <c r="DA77" s="1">
        <v>1</v>
      </c>
      <c r="DB77" s="3" t="s">
        <v>144</v>
      </c>
    </row>
    <row r="78" spans="1:115" s="10" customFormat="1" x14ac:dyDescent="0.25">
      <c r="A78" s="2">
        <v>2055</v>
      </c>
      <c r="B78" s="3">
        <v>71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1">
        <v>0</v>
      </c>
      <c r="I78" s="3">
        <v>0</v>
      </c>
      <c r="J78" s="3">
        <v>4</v>
      </c>
      <c r="K78" s="3">
        <v>1</v>
      </c>
      <c r="L78" s="3">
        <v>0</v>
      </c>
      <c r="M78" s="3"/>
      <c r="N78" s="3">
        <v>0</v>
      </c>
      <c r="O78" s="3">
        <v>1</v>
      </c>
      <c r="P78" s="3">
        <v>0</v>
      </c>
      <c r="Q78" s="3"/>
      <c r="R78" s="3">
        <v>0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1</v>
      </c>
      <c r="Y78" s="3">
        <v>1</v>
      </c>
      <c r="Z78" s="3">
        <v>1</v>
      </c>
      <c r="AA78" s="3">
        <v>1</v>
      </c>
      <c r="AB78" s="3">
        <v>0</v>
      </c>
      <c r="AC78" s="3">
        <v>0</v>
      </c>
      <c r="AD78" s="3">
        <v>1</v>
      </c>
      <c r="AE78" s="3">
        <v>0</v>
      </c>
      <c r="AF78" s="3">
        <v>0</v>
      </c>
      <c r="AG78" s="3">
        <v>23.5</v>
      </c>
      <c r="AH78" s="4">
        <v>1.62</v>
      </c>
      <c r="AI78" s="3">
        <v>128</v>
      </c>
      <c r="AJ78" s="3">
        <v>60</v>
      </c>
      <c r="AK78" s="5">
        <f t="shared" si="54"/>
        <v>82.666666666666671</v>
      </c>
      <c r="AL78" s="3">
        <v>66</v>
      </c>
      <c r="AM78" s="3">
        <v>1</v>
      </c>
      <c r="AN78" s="3">
        <v>8</v>
      </c>
      <c r="AO78" s="3">
        <v>41</v>
      </c>
      <c r="AP78" s="3">
        <v>15</v>
      </c>
      <c r="AQ78" s="3">
        <v>24</v>
      </c>
      <c r="AR78" s="1">
        <f t="shared" si="55"/>
        <v>26</v>
      </c>
      <c r="AS78" s="7">
        <f t="shared" si="56"/>
        <v>3.25</v>
      </c>
      <c r="AT78" s="3">
        <v>10</v>
      </c>
      <c r="AU78" s="4">
        <v>3.5964000000000005</v>
      </c>
      <c r="AV78" s="3">
        <v>2.2200000000000002</v>
      </c>
      <c r="AW78" s="19">
        <f t="shared" si="57"/>
        <v>0.40691796008869185</v>
      </c>
      <c r="AX78" s="7">
        <f t="shared" si="58"/>
        <v>3.8927816705594478</v>
      </c>
      <c r="AY78" s="7">
        <f t="shared" si="59"/>
        <v>504.50450450450444</v>
      </c>
      <c r="AZ78" s="7">
        <f t="shared" si="60"/>
        <v>2690.6906906906906</v>
      </c>
      <c r="BA78" s="7">
        <f t="shared" si="61"/>
        <v>54.490909090909099</v>
      </c>
      <c r="BB78" s="7">
        <f t="shared" si="62"/>
        <v>33.636363636363633</v>
      </c>
      <c r="BC78" s="7">
        <f t="shared" si="63"/>
        <v>33.241696969696967</v>
      </c>
      <c r="BD78" s="7">
        <f t="shared" si="64"/>
        <v>7.3192727272727263</v>
      </c>
      <c r="BE78" s="19"/>
      <c r="BF78" s="19">
        <f t="shared" si="65"/>
        <v>0.44044044044044039</v>
      </c>
      <c r="BG78" s="19">
        <f t="shared" si="66"/>
        <v>0.752419085752419</v>
      </c>
      <c r="BH78" s="19">
        <f t="shared" si="67"/>
        <v>2.0958041958041962</v>
      </c>
      <c r="BI78" s="19">
        <f t="shared" si="68"/>
        <v>0.8</v>
      </c>
      <c r="BJ78" s="19"/>
      <c r="BK78" s="5">
        <v>1</v>
      </c>
      <c r="BL78" s="5"/>
      <c r="BM78" s="5"/>
      <c r="BN78" s="5">
        <v>0</v>
      </c>
      <c r="BO78" s="5">
        <v>0</v>
      </c>
      <c r="BP78" s="3">
        <v>1</v>
      </c>
      <c r="BQ78" s="3">
        <v>0</v>
      </c>
      <c r="BR78" s="3">
        <v>27.5</v>
      </c>
      <c r="BS78" s="3">
        <v>4.0999999999999996</v>
      </c>
      <c r="BT78" s="3">
        <v>3.9</v>
      </c>
      <c r="BU78" s="3">
        <v>0.9</v>
      </c>
      <c r="BV78" s="3">
        <v>2.6</v>
      </c>
      <c r="BX78" s="3">
        <v>0</v>
      </c>
      <c r="BY78" s="3">
        <v>1</v>
      </c>
      <c r="BZ78" s="3">
        <v>139</v>
      </c>
      <c r="CA78" s="3">
        <v>28</v>
      </c>
      <c r="CB78" s="4">
        <v>1.3</v>
      </c>
      <c r="CC78" s="28">
        <v>49</v>
      </c>
      <c r="CD78" s="8"/>
      <c r="CE78" s="8"/>
      <c r="CF78" s="3">
        <v>391</v>
      </c>
      <c r="CG78" s="3">
        <v>0</v>
      </c>
      <c r="CH78" s="3">
        <v>1</v>
      </c>
      <c r="CI78" s="12">
        <v>2978.2312925170068</v>
      </c>
      <c r="CJ78" s="19">
        <f t="shared" si="69"/>
        <v>7.9990848772921632</v>
      </c>
      <c r="CK78" s="5">
        <v>2149.6969096298444</v>
      </c>
      <c r="CL78" s="19">
        <f t="shared" si="70"/>
        <v>7.6730821389189963</v>
      </c>
      <c r="CN78" s="41">
        <v>40261</v>
      </c>
      <c r="CO78" s="41"/>
      <c r="CP78" s="41"/>
      <c r="CQ78" s="41"/>
      <c r="CR78" s="20"/>
      <c r="CS78" s="36">
        <v>44272</v>
      </c>
      <c r="CT78" s="36">
        <v>44260</v>
      </c>
      <c r="CU78" s="1">
        <f t="shared" si="71"/>
        <v>3999</v>
      </c>
      <c r="CV78" s="3">
        <v>0</v>
      </c>
      <c r="CW78" s="3"/>
      <c r="CX78" s="3"/>
      <c r="CY78" s="3">
        <v>0</v>
      </c>
      <c r="CZ78" s="3">
        <v>3999</v>
      </c>
      <c r="DA78" s="1">
        <v>1</v>
      </c>
      <c r="DB78" s="3" t="s">
        <v>156</v>
      </c>
    </row>
    <row r="79" spans="1:115" s="10" customFormat="1" x14ac:dyDescent="0.25">
      <c r="A79" s="2">
        <v>2019</v>
      </c>
      <c r="B79" s="3">
        <v>74</v>
      </c>
      <c r="C79" s="3">
        <v>0</v>
      </c>
      <c r="D79" s="3">
        <v>0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4</v>
      </c>
      <c r="K79" s="3">
        <v>0</v>
      </c>
      <c r="L79" s="3">
        <v>0</v>
      </c>
      <c r="M79" s="3"/>
      <c r="N79" s="3">
        <v>0</v>
      </c>
      <c r="O79" s="3">
        <v>0</v>
      </c>
      <c r="P79" s="3">
        <v>1</v>
      </c>
      <c r="Q79" s="3">
        <v>1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16">
        <v>0</v>
      </c>
      <c r="Y79" s="3">
        <v>0</v>
      </c>
      <c r="Z79" s="3">
        <v>0</v>
      </c>
      <c r="AA79" s="3">
        <v>1</v>
      </c>
      <c r="AB79" s="3">
        <v>0</v>
      </c>
      <c r="AC79" s="3">
        <v>0</v>
      </c>
      <c r="AD79" s="3">
        <v>1</v>
      </c>
      <c r="AE79" s="3">
        <v>0</v>
      </c>
      <c r="AF79" s="3">
        <v>0</v>
      </c>
      <c r="AG79" s="9">
        <v>35</v>
      </c>
      <c r="AH79" s="11">
        <v>2.27</v>
      </c>
      <c r="AI79" s="9">
        <v>101</v>
      </c>
      <c r="AJ79" s="9">
        <v>79</v>
      </c>
      <c r="AK79" s="5">
        <f t="shared" si="54"/>
        <v>86.333333333333329</v>
      </c>
      <c r="AL79" s="9">
        <v>79</v>
      </c>
      <c r="AM79" s="9">
        <v>3</v>
      </c>
      <c r="AN79" s="9">
        <v>9</v>
      </c>
      <c r="AO79" s="9">
        <v>45</v>
      </c>
      <c r="AP79" s="9">
        <v>22</v>
      </c>
      <c r="AQ79" s="9">
        <v>32</v>
      </c>
      <c r="AR79" s="9">
        <f t="shared" si="55"/>
        <v>23</v>
      </c>
      <c r="AS79" s="7">
        <f t="shared" si="56"/>
        <v>2.5555555555555554</v>
      </c>
      <c r="AT79" s="9">
        <v>25</v>
      </c>
      <c r="AU79" s="4">
        <v>5.2891000000000004</v>
      </c>
      <c r="AV79" s="9">
        <v>2.33</v>
      </c>
      <c r="AW79" s="19">
        <f t="shared" si="57"/>
        <v>0.44602365114560238</v>
      </c>
      <c r="AX79" s="7">
        <f t="shared" si="58"/>
        <v>1.3234765839178688</v>
      </c>
      <c r="AY79" s="7">
        <f t="shared" si="59"/>
        <v>240.34334763948496</v>
      </c>
      <c r="AZ79" s="7">
        <f t="shared" si="60"/>
        <v>2655.2217453505004</v>
      </c>
      <c r="BA79" s="7">
        <f t="shared" si="61"/>
        <v>66.950632911392418</v>
      </c>
      <c r="BB79" s="7">
        <f t="shared" si="62"/>
        <v>29.49367088607595</v>
      </c>
      <c r="BC79" s="7">
        <f t="shared" si="63"/>
        <v>24.601654008438818</v>
      </c>
      <c r="BD79" s="7">
        <f t="shared" si="64"/>
        <v>9.225620253164557</v>
      </c>
      <c r="BE79" s="19"/>
      <c r="BF79" s="19">
        <f t="shared" si="65"/>
        <v>0.47796411487776741</v>
      </c>
      <c r="BG79" s="19">
        <f t="shared" si="66"/>
        <v>0.67213703654686041</v>
      </c>
      <c r="BH79" s="19">
        <f t="shared" si="67"/>
        <v>2.9108970831040182</v>
      </c>
      <c r="BI79" s="19">
        <f t="shared" si="68"/>
        <v>0.36</v>
      </c>
      <c r="BJ79" s="19"/>
      <c r="BK79" s="5">
        <v>1</v>
      </c>
      <c r="BL79" s="5"/>
      <c r="BM79" s="5"/>
      <c r="BN79" s="5">
        <v>0</v>
      </c>
      <c r="BO79" s="5">
        <v>0</v>
      </c>
      <c r="BP79" s="9">
        <v>1</v>
      </c>
      <c r="BQ79" s="9">
        <v>0</v>
      </c>
      <c r="BR79" s="16">
        <v>27.5</v>
      </c>
      <c r="BS79" s="16">
        <v>5.8</v>
      </c>
      <c r="BT79" s="16">
        <v>4.8</v>
      </c>
      <c r="BU79" s="16">
        <v>0.99</v>
      </c>
      <c r="BV79" s="3"/>
      <c r="BX79" s="9">
        <v>1</v>
      </c>
      <c r="BY79" s="16">
        <v>0</v>
      </c>
      <c r="BZ79" s="9">
        <v>139</v>
      </c>
      <c r="CA79" s="9">
        <v>23</v>
      </c>
      <c r="CB79" s="11">
        <v>1</v>
      </c>
      <c r="CC79" s="29">
        <v>90</v>
      </c>
      <c r="CD79" s="13"/>
      <c r="CE79" s="13"/>
      <c r="CF79" s="9">
        <v>1810</v>
      </c>
      <c r="CG79" s="9">
        <v>1</v>
      </c>
      <c r="CH79" s="9">
        <v>2</v>
      </c>
      <c r="CI79" s="12">
        <v>11228.571428571429</v>
      </c>
      <c r="CJ79" s="19">
        <f t="shared" si="69"/>
        <v>9.326216829361984</v>
      </c>
      <c r="CK79" s="5">
        <v>2889.9638055224937</v>
      </c>
      <c r="CL79" s="19">
        <f t="shared" si="70"/>
        <v>7.9689992569873915</v>
      </c>
      <c r="CN79" s="36">
        <v>43585</v>
      </c>
      <c r="CO79" s="36"/>
      <c r="CP79" s="36"/>
      <c r="CQ79" s="36"/>
      <c r="CR79" s="20"/>
      <c r="CS79" s="36">
        <v>44478</v>
      </c>
      <c r="CT79" s="36">
        <v>44473</v>
      </c>
      <c r="CU79" s="1">
        <f t="shared" si="71"/>
        <v>888</v>
      </c>
      <c r="CV79" s="1">
        <v>0</v>
      </c>
      <c r="CW79" s="1"/>
      <c r="CX79" s="1"/>
      <c r="CY79" s="1">
        <v>0</v>
      </c>
      <c r="CZ79" s="1">
        <v>888</v>
      </c>
      <c r="DA79" s="1">
        <v>1</v>
      </c>
      <c r="DB79" s="3" t="s">
        <v>141</v>
      </c>
    </row>
    <row r="80" spans="1:115" s="10" customFormat="1" x14ac:dyDescent="0.25">
      <c r="A80" s="2">
        <v>2011</v>
      </c>
      <c r="B80" s="3">
        <v>49</v>
      </c>
      <c r="C80" s="3">
        <v>0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1</v>
      </c>
      <c r="J80" s="3">
        <v>2</v>
      </c>
      <c r="K80" s="3">
        <v>0</v>
      </c>
      <c r="L80" s="3">
        <v>1</v>
      </c>
      <c r="M80" s="3"/>
      <c r="N80" s="3">
        <v>1</v>
      </c>
      <c r="O80" s="3">
        <v>0</v>
      </c>
      <c r="P80" s="3">
        <v>1</v>
      </c>
      <c r="Q80" s="3"/>
      <c r="R80" s="3">
        <v>1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1</v>
      </c>
      <c r="AA80" s="3">
        <v>1</v>
      </c>
      <c r="AB80" s="3">
        <v>1</v>
      </c>
      <c r="AC80" s="3">
        <v>0</v>
      </c>
      <c r="AD80" s="3">
        <v>1</v>
      </c>
      <c r="AE80" s="3">
        <v>0</v>
      </c>
      <c r="AF80" s="3">
        <v>2</v>
      </c>
      <c r="AG80" s="3">
        <v>35.4</v>
      </c>
      <c r="AH80" s="4">
        <v>2.23</v>
      </c>
      <c r="AI80" s="3">
        <v>150</v>
      </c>
      <c r="AJ80" s="3">
        <v>84</v>
      </c>
      <c r="AK80" s="5">
        <f t="shared" si="54"/>
        <v>106</v>
      </c>
      <c r="AL80" s="3">
        <v>66</v>
      </c>
      <c r="AM80" s="3">
        <v>1</v>
      </c>
      <c r="AN80" s="3">
        <v>5</v>
      </c>
      <c r="AO80" s="3">
        <v>38</v>
      </c>
      <c r="AP80" s="3">
        <v>14</v>
      </c>
      <c r="AQ80" s="3">
        <v>25</v>
      </c>
      <c r="AR80" s="3">
        <f t="shared" si="55"/>
        <v>24</v>
      </c>
      <c r="AS80" s="7">
        <f t="shared" si="56"/>
        <v>4.8</v>
      </c>
      <c r="AT80" s="3">
        <v>16</v>
      </c>
      <c r="AU80" s="4">
        <v>4.9060000000000006</v>
      </c>
      <c r="AV80" s="3">
        <v>2.2000000000000002</v>
      </c>
      <c r="AW80" s="19">
        <f t="shared" si="57"/>
        <v>0.51707317073170733</v>
      </c>
      <c r="AX80" s="7">
        <f t="shared" si="58"/>
        <v>1.8344883815735831</v>
      </c>
      <c r="AY80" s="7">
        <f t="shared" si="59"/>
        <v>327.27272727272725</v>
      </c>
      <c r="AZ80" s="7">
        <f t="shared" si="60"/>
        <v>3672.7272727272725</v>
      </c>
      <c r="BA80" s="7">
        <f t="shared" si="61"/>
        <v>74.333333333333343</v>
      </c>
      <c r="BB80" s="7">
        <f t="shared" si="62"/>
        <v>33.333333333333336</v>
      </c>
      <c r="BC80" s="7">
        <f t="shared" si="63"/>
        <v>40.799999999999997</v>
      </c>
      <c r="BD80" s="7">
        <f t="shared" si="64"/>
        <v>9.0666666666666664</v>
      </c>
      <c r="BE80" s="19"/>
      <c r="BF80" s="19">
        <f t="shared" si="65"/>
        <v>0.33632286995515692</v>
      </c>
      <c r="BG80" s="19">
        <f t="shared" si="66"/>
        <v>0.51121076233183849</v>
      </c>
      <c r="BH80" s="19">
        <f t="shared" si="67"/>
        <v>3.0972222222222228</v>
      </c>
      <c r="BI80" s="19">
        <f t="shared" si="68"/>
        <v>0.3125</v>
      </c>
      <c r="BJ80" s="19"/>
      <c r="BK80" s="5">
        <v>0</v>
      </c>
      <c r="BL80" s="5"/>
      <c r="BM80" s="5"/>
      <c r="BN80" s="5"/>
      <c r="BO80" s="5"/>
      <c r="BP80" s="3">
        <v>1</v>
      </c>
      <c r="BQ80" s="3">
        <v>0</v>
      </c>
      <c r="BR80" s="3">
        <v>30</v>
      </c>
      <c r="BS80" s="3">
        <v>6.6</v>
      </c>
      <c r="BT80" s="3">
        <v>6</v>
      </c>
      <c r="BU80" s="3">
        <v>1</v>
      </c>
      <c r="BV80" s="3">
        <v>4.0999999999999996</v>
      </c>
      <c r="BX80" s="3">
        <v>1</v>
      </c>
      <c r="BY80" s="3">
        <v>0</v>
      </c>
      <c r="BZ80" s="3">
        <v>142</v>
      </c>
      <c r="CA80" s="3">
        <v>13</v>
      </c>
      <c r="CB80" s="4">
        <v>0.9</v>
      </c>
      <c r="CC80" s="28">
        <v>90</v>
      </c>
      <c r="CD80" s="8"/>
      <c r="CE80" s="8"/>
      <c r="CF80" s="3">
        <v>178</v>
      </c>
      <c r="CG80" s="3">
        <v>0</v>
      </c>
      <c r="CH80" s="3">
        <v>1</v>
      </c>
      <c r="CI80" s="12">
        <v>2307.6923076923076</v>
      </c>
      <c r="CJ80" s="19">
        <f t="shared" si="69"/>
        <v>7.7440033031827555</v>
      </c>
      <c r="CK80" s="5">
        <v>15440.159587835227</v>
      </c>
      <c r="CL80" s="19">
        <f t="shared" si="70"/>
        <v>9.6447271595250417</v>
      </c>
      <c r="CN80" s="41">
        <v>40399</v>
      </c>
      <c r="CO80" s="41"/>
      <c r="CP80" s="41"/>
      <c r="CQ80" s="41"/>
      <c r="CR80" s="20"/>
      <c r="CS80" s="36">
        <v>44272</v>
      </c>
      <c r="CT80" s="36">
        <v>40552</v>
      </c>
      <c r="CU80" s="1">
        <f t="shared" si="71"/>
        <v>153</v>
      </c>
      <c r="CV80" s="3">
        <v>1</v>
      </c>
      <c r="CW80" s="40">
        <v>40552</v>
      </c>
      <c r="CX80" s="20">
        <f>(CW80-CN80)</f>
        <v>153</v>
      </c>
      <c r="CY80" s="20">
        <v>1</v>
      </c>
      <c r="CZ80" s="20">
        <v>153</v>
      </c>
      <c r="DA80" s="1">
        <v>1</v>
      </c>
      <c r="DB80" s="3"/>
    </row>
    <row r="81" spans="1:115" s="10" customFormat="1" x14ac:dyDescent="0.25">
      <c r="A81" s="25">
        <v>1063</v>
      </c>
      <c r="B81" s="1">
        <v>65</v>
      </c>
      <c r="C81" s="1">
        <v>0</v>
      </c>
      <c r="D81" s="1">
        <v>0</v>
      </c>
      <c r="E81" s="1">
        <v>1</v>
      </c>
      <c r="F81" s="1">
        <v>1</v>
      </c>
      <c r="G81" s="1">
        <v>1</v>
      </c>
      <c r="H81" s="1">
        <v>0</v>
      </c>
      <c r="I81" s="1">
        <v>0</v>
      </c>
      <c r="J81" s="1">
        <v>4</v>
      </c>
      <c r="K81" s="1">
        <v>1</v>
      </c>
      <c r="L81" s="1">
        <v>1</v>
      </c>
      <c r="M81" s="1">
        <v>1</v>
      </c>
      <c r="N81" s="1">
        <v>0</v>
      </c>
      <c r="O81" s="1">
        <v>0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1</v>
      </c>
      <c r="AB81" s="1">
        <v>1</v>
      </c>
      <c r="AC81" s="1">
        <v>0</v>
      </c>
      <c r="AD81" s="1">
        <v>1</v>
      </c>
      <c r="AE81" s="1">
        <v>0</v>
      </c>
      <c r="AF81" s="1">
        <v>0</v>
      </c>
      <c r="AG81" s="1">
        <v>30.5</v>
      </c>
      <c r="AH81" s="1">
        <v>2.0299999999999998</v>
      </c>
      <c r="AI81" s="1">
        <v>83</v>
      </c>
      <c r="AJ81" s="1">
        <v>61</v>
      </c>
      <c r="AK81" s="5">
        <f t="shared" si="54"/>
        <v>68.333333333333329</v>
      </c>
      <c r="AL81" s="1">
        <v>81</v>
      </c>
      <c r="AM81" s="1">
        <v>1</v>
      </c>
      <c r="AN81" s="1">
        <v>11</v>
      </c>
      <c r="AO81" s="1">
        <v>53</v>
      </c>
      <c r="AP81" s="1">
        <v>23</v>
      </c>
      <c r="AQ81" s="1">
        <v>35</v>
      </c>
      <c r="AR81" s="1">
        <f t="shared" si="55"/>
        <v>30</v>
      </c>
      <c r="AS81" s="7">
        <f t="shared" si="56"/>
        <v>2.7272727272727271</v>
      </c>
      <c r="AT81" s="1">
        <v>23</v>
      </c>
      <c r="AU81" s="19">
        <v>4.72</v>
      </c>
      <c r="AV81" s="1">
        <v>2.3199999999999998</v>
      </c>
      <c r="AW81" s="19">
        <f t="shared" si="57"/>
        <v>0.35151515151515145</v>
      </c>
      <c r="AX81" s="7">
        <f t="shared" si="58"/>
        <v>2.5423728813559325</v>
      </c>
      <c r="AY81" s="7">
        <f t="shared" si="59"/>
        <v>413.79310344827587</v>
      </c>
      <c r="AZ81" s="7">
        <f t="shared" si="60"/>
        <v>1977.0114942528735</v>
      </c>
      <c r="BA81" s="7">
        <f t="shared" si="61"/>
        <v>58.271604938271601</v>
      </c>
      <c r="BB81" s="7">
        <f t="shared" si="62"/>
        <v>28.641975308641975</v>
      </c>
      <c r="BC81" s="7">
        <f t="shared" si="63"/>
        <v>17.658732510288061</v>
      </c>
      <c r="BD81" s="7">
        <f t="shared" si="64"/>
        <v>9.3487407407407392</v>
      </c>
      <c r="BE81" s="19"/>
      <c r="BF81" s="19">
        <f t="shared" si="65"/>
        <v>0.60063559322033899</v>
      </c>
      <c r="BG81" s="19">
        <f t="shared" si="66"/>
        <v>0.9095338983050848</v>
      </c>
      <c r="BH81" s="19">
        <f t="shared" si="67"/>
        <v>1.94238683127572</v>
      </c>
      <c r="BI81" s="19">
        <f t="shared" si="68"/>
        <v>0.47826086956521741</v>
      </c>
      <c r="BJ81" s="19"/>
      <c r="BK81" s="20">
        <v>0</v>
      </c>
      <c r="BL81" s="1"/>
      <c r="BM81" s="20"/>
      <c r="BN81" s="1"/>
      <c r="BO81" s="1">
        <v>0</v>
      </c>
      <c r="BP81" s="1">
        <v>1</v>
      </c>
      <c r="BQ81" s="1">
        <v>0</v>
      </c>
      <c r="BR81" s="1">
        <v>30</v>
      </c>
      <c r="BS81" s="1">
        <v>6.7</v>
      </c>
      <c r="BT81" s="1">
        <v>6.1</v>
      </c>
      <c r="BU81" s="1">
        <v>0.32</v>
      </c>
      <c r="BV81" s="1">
        <v>5.5</v>
      </c>
      <c r="BW81" s="1">
        <v>42</v>
      </c>
      <c r="BX81" s="1">
        <v>1</v>
      </c>
      <c r="BY81" s="1"/>
      <c r="BZ81" s="25">
        <v>131</v>
      </c>
      <c r="CA81" s="25">
        <v>18</v>
      </c>
      <c r="CB81" s="44">
        <v>0.97</v>
      </c>
      <c r="CC81" s="27">
        <v>82</v>
      </c>
      <c r="CD81" s="1">
        <v>758</v>
      </c>
      <c r="CE81" s="1">
        <v>1</v>
      </c>
      <c r="CF81" s="1"/>
      <c r="CG81" s="1"/>
      <c r="CH81" s="1">
        <v>2</v>
      </c>
      <c r="CI81" s="20">
        <v>3260.009423</v>
      </c>
      <c r="CJ81" s="19">
        <f t="shared" si="69"/>
        <v>8.0894853648473735</v>
      </c>
      <c r="CK81" s="20">
        <v>955.70465360000003</v>
      </c>
      <c r="CL81" s="19">
        <f t="shared" si="70"/>
        <v>6.8624489255707317</v>
      </c>
      <c r="CM81" s="22"/>
      <c r="CN81" s="36">
        <v>43318</v>
      </c>
      <c r="CO81" s="36"/>
      <c r="CP81" s="36"/>
      <c r="CQ81" s="36"/>
      <c r="CR81" s="20"/>
      <c r="CS81" s="36">
        <v>44217</v>
      </c>
      <c r="CT81" s="36">
        <v>43844</v>
      </c>
      <c r="CU81" s="1">
        <f t="shared" si="71"/>
        <v>526</v>
      </c>
      <c r="CV81" s="1">
        <v>1</v>
      </c>
      <c r="CW81" s="36">
        <v>43844</v>
      </c>
      <c r="CX81" s="20">
        <f>(CW81-CN81)</f>
        <v>526</v>
      </c>
      <c r="CY81" s="20">
        <v>1</v>
      </c>
      <c r="CZ81" s="20">
        <v>526</v>
      </c>
      <c r="DA81" s="1">
        <v>1</v>
      </c>
      <c r="DB81" t="s">
        <v>129</v>
      </c>
      <c r="DC81"/>
      <c r="DD81"/>
      <c r="DE81"/>
      <c r="DF81"/>
      <c r="DG81"/>
      <c r="DH81"/>
      <c r="DI81"/>
      <c r="DJ81"/>
      <c r="DK81"/>
    </row>
    <row r="82" spans="1:115" s="10" customFormat="1" x14ac:dyDescent="0.25">
      <c r="A82" s="2">
        <v>2014</v>
      </c>
      <c r="B82" s="3">
        <v>59</v>
      </c>
      <c r="C82" s="3">
        <v>1</v>
      </c>
      <c r="D82" s="3">
        <v>0</v>
      </c>
      <c r="E82" s="3">
        <v>1</v>
      </c>
      <c r="F82" s="3">
        <v>1</v>
      </c>
      <c r="G82" s="3">
        <v>0</v>
      </c>
      <c r="H82" s="1">
        <v>1</v>
      </c>
      <c r="I82" s="3">
        <v>1</v>
      </c>
      <c r="J82" s="3">
        <v>4</v>
      </c>
      <c r="K82" s="3">
        <v>1</v>
      </c>
      <c r="L82" s="3">
        <v>1</v>
      </c>
      <c r="M82" s="3"/>
      <c r="N82" s="3">
        <v>1</v>
      </c>
      <c r="O82" s="3">
        <v>0</v>
      </c>
      <c r="P82" s="3">
        <v>1</v>
      </c>
      <c r="Q82" s="3"/>
      <c r="R82" s="3">
        <v>0</v>
      </c>
      <c r="S82" s="3">
        <v>0</v>
      </c>
      <c r="T82" s="3">
        <v>0</v>
      </c>
      <c r="U82" s="3">
        <v>1</v>
      </c>
      <c r="V82" s="3">
        <v>0</v>
      </c>
      <c r="W82" s="3">
        <v>0</v>
      </c>
      <c r="X82" s="3">
        <v>0</v>
      </c>
      <c r="Y82" s="3">
        <v>1</v>
      </c>
      <c r="Z82" s="3">
        <v>1</v>
      </c>
      <c r="AA82" s="3">
        <v>1</v>
      </c>
      <c r="AB82" s="3">
        <v>0</v>
      </c>
      <c r="AC82" s="3">
        <v>0</v>
      </c>
      <c r="AD82" s="3">
        <v>1</v>
      </c>
      <c r="AE82" s="3">
        <v>0</v>
      </c>
      <c r="AF82" s="3">
        <v>0</v>
      </c>
      <c r="AG82" s="3">
        <v>26</v>
      </c>
      <c r="AH82" s="4">
        <v>1.72</v>
      </c>
      <c r="AI82" s="3">
        <v>121</v>
      </c>
      <c r="AJ82" s="3">
        <v>88</v>
      </c>
      <c r="AK82" s="5">
        <f t="shared" si="54"/>
        <v>99</v>
      </c>
      <c r="AL82" s="3">
        <v>100</v>
      </c>
      <c r="AM82" s="3">
        <v>1</v>
      </c>
      <c r="AN82" s="3">
        <v>7</v>
      </c>
      <c r="AO82" s="3">
        <v>24</v>
      </c>
      <c r="AP82" s="3">
        <v>12</v>
      </c>
      <c r="AQ82" s="3">
        <v>16</v>
      </c>
      <c r="AR82" s="3">
        <f t="shared" si="55"/>
        <v>12</v>
      </c>
      <c r="AS82" s="7">
        <f t="shared" si="56"/>
        <v>1.7142857142857142</v>
      </c>
      <c r="AT82" s="3">
        <v>10</v>
      </c>
      <c r="AU82" s="4">
        <v>3.4055999999999997</v>
      </c>
      <c r="AV82" s="3">
        <v>1.98</v>
      </c>
      <c r="AW82" s="19">
        <f t="shared" si="57"/>
        <v>0.43463414634146341</v>
      </c>
      <c r="AX82" s="7">
        <f t="shared" si="58"/>
        <v>1.7618040873854828</v>
      </c>
      <c r="AY82" s="7">
        <f t="shared" si="59"/>
        <v>242.42424242424244</v>
      </c>
      <c r="AZ82" s="7">
        <f t="shared" si="60"/>
        <v>3717.1717171717173</v>
      </c>
      <c r="BA82" s="7">
        <f t="shared" si="61"/>
        <v>34.055999999999997</v>
      </c>
      <c r="BB82" s="7">
        <f t="shared" si="62"/>
        <v>19.8</v>
      </c>
      <c r="BC82" s="7">
        <f t="shared" si="63"/>
        <v>23.965920000000001</v>
      </c>
      <c r="BD82" s="7">
        <f t="shared" si="64"/>
        <v>2.4235199999999999</v>
      </c>
      <c r="BE82" s="19"/>
      <c r="BF82" s="19">
        <f t="shared" si="65"/>
        <v>0.46981442330279544</v>
      </c>
      <c r="BG82" s="19">
        <f t="shared" si="66"/>
        <v>0.70472163495419315</v>
      </c>
      <c r="BH82" s="19">
        <f t="shared" si="67"/>
        <v>2.8379999999999996</v>
      </c>
      <c r="BI82" s="19">
        <f t="shared" si="68"/>
        <v>0.7</v>
      </c>
      <c r="BJ82" s="19"/>
      <c r="BK82" s="5">
        <v>0</v>
      </c>
      <c r="BL82" s="5"/>
      <c r="BM82" s="5"/>
      <c r="BN82" s="5"/>
      <c r="BO82" s="5"/>
      <c r="BP82" s="3">
        <v>1</v>
      </c>
      <c r="BQ82" s="3">
        <v>0</v>
      </c>
      <c r="BR82" s="3">
        <v>32.5</v>
      </c>
      <c r="BS82" s="3">
        <v>4</v>
      </c>
      <c r="BT82" s="3">
        <v>3.6</v>
      </c>
      <c r="BU82" s="3">
        <v>0.8</v>
      </c>
      <c r="BV82" s="3"/>
      <c r="BX82" s="3">
        <v>1</v>
      </c>
      <c r="BY82" s="3">
        <v>0</v>
      </c>
      <c r="BZ82" s="3">
        <v>142</v>
      </c>
      <c r="CA82" s="3">
        <v>29</v>
      </c>
      <c r="CB82" s="4">
        <v>1.6</v>
      </c>
      <c r="CC82" s="28">
        <v>54</v>
      </c>
      <c r="CD82" s="8"/>
      <c r="CE82" s="8"/>
      <c r="CF82" s="3">
        <v>1297</v>
      </c>
      <c r="CG82" s="3">
        <v>1</v>
      </c>
      <c r="CH82" s="3">
        <v>2</v>
      </c>
      <c r="CI82" s="12">
        <v>3544.0559440559441</v>
      </c>
      <c r="CJ82" s="19">
        <f t="shared" si="69"/>
        <v>8.1730270971692143</v>
      </c>
      <c r="CK82" s="5">
        <v>1426.0904365045594</v>
      </c>
      <c r="CL82" s="19">
        <f t="shared" si="70"/>
        <v>7.2626920186719639</v>
      </c>
      <c r="CN82" s="41">
        <v>40408</v>
      </c>
      <c r="CO82" s="41"/>
      <c r="CP82" s="41"/>
      <c r="CQ82" s="41"/>
      <c r="CR82" s="20"/>
      <c r="CS82" s="36">
        <v>44272</v>
      </c>
      <c r="CT82" s="36">
        <v>41593</v>
      </c>
      <c r="CU82" s="1">
        <f t="shared" si="71"/>
        <v>1185</v>
      </c>
      <c r="CV82" s="3">
        <v>1</v>
      </c>
      <c r="CW82" s="40">
        <v>41593</v>
      </c>
      <c r="CX82" s="3">
        <f>(CW82-CN82)</f>
        <v>1185</v>
      </c>
      <c r="CY82" s="3">
        <v>1</v>
      </c>
      <c r="CZ82" s="3">
        <v>1185</v>
      </c>
      <c r="DA82" s="1">
        <v>1</v>
      </c>
      <c r="DB82" s="3"/>
    </row>
    <row r="83" spans="1:115" s="10" customFormat="1" x14ac:dyDescent="0.25">
      <c r="A83" s="2">
        <v>2028</v>
      </c>
      <c r="B83" s="3">
        <v>69</v>
      </c>
      <c r="C83" s="3">
        <v>0</v>
      </c>
      <c r="D83" s="3">
        <v>0</v>
      </c>
      <c r="E83" s="3">
        <v>1</v>
      </c>
      <c r="F83" s="3">
        <v>1</v>
      </c>
      <c r="G83" s="3">
        <v>0</v>
      </c>
      <c r="H83" s="1">
        <v>1</v>
      </c>
      <c r="I83" s="3">
        <v>0</v>
      </c>
      <c r="J83" s="3">
        <v>2</v>
      </c>
      <c r="K83" s="3">
        <v>1</v>
      </c>
      <c r="L83" s="3">
        <v>0</v>
      </c>
      <c r="M83" s="3"/>
      <c r="N83" s="3">
        <v>1</v>
      </c>
      <c r="O83" s="3">
        <v>0</v>
      </c>
      <c r="P83" s="3">
        <v>0</v>
      </c>
      <c r="Q83" s="3"/>
      <c r="R83" s="3">
        <v>1</v>
      </c>
      <c r="S83" s="3">
        <v>0</v>
      </c>
      <c r="T83" s="3">
        <v>1</v>
      </c>
      <c r="U83" s="3">
        <v>0</v>
      </c>
      <c r="V83" s="3">
        <v>0</v>
      </c>
      <c r="W83" s="3">
        <v>0</v>
      </c>
      <c r="X83" s="16">
        <v>1</v>
      </c>
      <c r="Y83" s="3">
        <v>1</v>
      </c>
      <c r="Z83" s="3">
        <v>1</v>
      </c>
      <c r="AA83" s="3">
        <v>1</v>
      </c>
      <c r="AB83" s="3">
        <v>1</v>
      </c>
      <c r="AC83" s="3">
        <v>0</v>
      </c>
      <c r="AD83" s="3">
        <v>1</v>
      </c>
      <c r="AE83" s="3">
        <v>0</v>
      </c>
      <c r="AF83" s="3">
        <v>2</v>
      </c>
      <c r="AG83" s="3">
        <v>26</v>
      </c>
      <c r="AH83" s="4">
        <v>1.86</v>
      </c>
      <c r="AI83" s="3">
        <v>96</v>
      </c>
      <c r="AJ83" s="3">
        <v>59</v>
      </c>
      <c r="AK83" s="5">
        <f t="shared" si="54"/>
        <v>71.333333333333329</v>
      </c>
      <c r="AL83" s="3">
        <v>55</v>
      </c>
      <c r="AM83" s="3">
        <v>1</v>
      </c>
      <c r="AN83" s="3">
        <v>10</v>
      </c>
      <c r="AO83" s="3">
        <v>65</v>
      </c>
      <c r="AP83" s="3">
        <v>24</v>
      </c>
      <c r="AQ83" s="3">
        <v>37</v>
      </c>
      <c r="AR83" s="1">
        <f t="shared" si="55"/>
        <v>41</v>
      </c>
      <c r="AS83" s="7">
        <f t="shared" si="56"/>
        <v>4.0999999999999996</v>
      </c>
      <c r="AT83" s="3">
        <v>27</v>
      </c>
      <c r="AU83" s="4">
        <v>3.5339999999999998</v>
      </c>
      <c r="AV83" s="3">
        <v>1.9</v>
      </c>
      <c r="AW83" s="19">
        <f t="shared" si="57"/>
        <v>0.30051736881005175</v>
      </c>
      <c r="AX83" s="7">
        <f t="shared" si="58"/>
        <v>2.8296547821165818</v>
      </c>
      <c r="AY83" s="7">
        <f t="shared" si="59"/>
        <v>421.0526315789474</v>
      </c>
      <c r="AZ83" s="7">
        <f t="shared" si="60"/>
        <v>2582.4561403508769</v>
      </c>
      <c r="BA83" s="7">
        <f t="shared" si="61"/>
        <v>64.25454545454545</v>
      </c>
      <c r="BB83" s="7">
        <f t="shared" si="62"/>
        <v>34.545454545454547</v>
      </c>
      <c r="BC83" s="7">
        <f t="shared" si="63"/>
        <v>20.828606060606059</v>
      </c>
      <c r="BD83" s="7">
        <f t="shared" si="64"/>
        <v>12.685090909090908</v>
      </c>
      <c r="BE83" s="19"/>
      <c r="BF83" s="19">
        <f t="shared" si="65"/>
        <v>0.57583474816072444</v>
      </c>
      <c r="BG83" s="19">
        <f t="shared" si="66"/>
        <v>1.0116015846066782</v>
      </c>
      <c r="BH83" s="19">
        <f t="shared" si="67"/>
        <v>1.5671840354767184</v>
      </c>
      <c r="BI83" s="19">
        <f t="shared" si="68"/>
        <v>0.37037037037037035</v>
      </c>
      <c r="BJ83" s="19"/>
      <c r="BK83" s="5">
        <v>0</v>
      </c>
      <c r="BL83" s="5"/>
      <c r="BM83" s="5"/>
      <c r="BN83" s="5"/>
      <c r="BO83" s="5"/>
      <c r="BP83" s="3">
        <v>1</v>
      </c>
      <c r="BQ83" s="9">
        <v>0</v>
      </c>
      <c r="BR83" s="3">
        <v>35</v>
      </c>
      <c r="BS83" s="3">
        <v>5.8</v>
      </c>
      <c r="BT83" s="3">
        <v>4.8</v>
      </c>
      <c r="BU83" s="3">
        <v>1.1000000000000001</v>
      </c>
      <c r="BV83" s="3">
        <v>4.5999999999999996</v>
      </c>
      <c r="BX83" s="3">
        <v>1</v>
      </c>
      <c r="BY83" s="3">
        <v>1</v>
      </c>
      <c r="BZ83" s="3">
        <v>143</v>
      </c>
      <c r="CA83" s="3">
        <v>15</v>
      </c>
      <c r="CB83" s="4">
        <v>1.3</v>
      </c>
      <c r="CC83" s="28">
        <v>69</v>
      </c>
      <c r="CD83" s="8"/>
      <c r="CE83" s="8"/>
      <c r="CF83" s="3">
        <v>6396</v>
      </c>
      <c r="CG83" s="3">
        <v>1</v>
      </c>
      <c r="CH83" s="3">
        <v>3</v>
      </c>
      <c r="CI83" s="12">
        <v>1752.4691358024691</v>
      </c>
      <c r="CJ83" s="19">
        <f t="shared" si="69"/>
        <v>7.468781007228678</v>
      </c>
      <c r="CK83" s="5">
        <v>1922.5382525973459</v>
      </c>
      <c r="CL83" s="19">
        <f t="shared" si="70"/>
        <v>7.561401598501666</v>
      </c>
      <c r="CN83" s="41">
        <v>40441</v>
      </c>
      <c r="CO83" s="41"/>
      <c r="CP83" s="41"/>
      <c r="CQ83" s="41"/>
      <c r="CR83" s="20"/>
      <c r="CS83" s="36">
        <v>44272</v>
      </c>
      <c r="CT83" s="36">
        <v>41203</v>
      </c>
      <c r="CU83" s="1">
        <f t="shared" si="71"/>
        <v>762</v>
      </c>
      <c r="CV83" s="3">
        <v>1</v>
      </c>
      <c r="CW83" s="36">
        <v>41203</v>
      </c>
      <c r="CX83" s="20">
        <f>(CW83-CN83)</f>
        <v>762</v>
      </c>
      <c r="CY83" s="20">
        <v>1</v>
      </c>
      <c r="CZ83" s="20">
        <v>762</v>
      </c>
      <c r="DA83" s="1">
        <v>1</v>
      </c>
      <c r="DB83" s="3"/>
    </row>
    <row r="84" spans="1:115" s="10" customFormat="1" x14ac:dyDescent="0.25">
      <c r="A84" s="25">
        <v>1145</v>
      </c>
      <c r="B84" s="1">
        <v>67</v>
      </c>
      <c r="C84" s="1">
        <v>0</v>
      </c>
      <c r="D84" s="1">
        <v>1</v>
      </c>
      <c r="E84" s="1">
        <v>1</v>
      </c>
      <c r="F84" s="1">
        <v>1</v>
      </c>
      <c r="G84" s="1">
        <v>1</v>
      </c>
      <c r="H84" s="1">
        <v>0</v>
      </c>
      <c r="I84" s="1">
        <v>1</v>
      </c>
      <c r="J84" s="1">
        <v>1</v>
      </c>
      <c r="K84" s="1">
        <v>1</v>
      </c>
      <c r="L84" s="1">
        <v>0</v>
      </c>
      <c r="M84" s="1">
        <v>0</v>
      </c>
      <c r="N84" s="1">
        <v>0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21.1</v>
      </c>
      <c r="AH84" s="1">
        <v>1.68</v>
      </c>
      <c r="AI84" s="1">
        <v>94</v>
      </c>
      <c r="AJ84" s="1">
        <v>64</v>
      </c>
      <c r="AK84" s="5">
        <f t="shared" si="54"/>
        <v>74</v>
      </c>
      <c r="AL84" s="1">
        <v>62</v>
      </c>
      <c r="AM84" s="1">
        <v>1</v>
      </c>
      <c r="AN84" s="1">
        <v>9</v>
      </c>
      <c r="AO84" s="1">
        <v>48</v>
      </c>
      <c r="AP84" s="1">
        <v>22</v>
      </c>
      <c r="AQ84" s="1">
        <v>33</v>
      </c>
      <c r="AR84" s="1">
        <f t="shared" si="55"/>
        <v>26</v>
      </c>
      <c r="AS84" s="7">
        <f t="shared" si="56"/>
        <v>2.8888888888888888</v>
      </c>
      <c r="AT84" s="1">
        <v>23</v>
      </c>
      <c r="AU84" s="19">
        <v>4.29</v>
      </c>
      <c r="AV84" s="1">
        <v>2.56</v>
      </c>
      <c r="AW84" s="19">
        <f t="shared" si="57"/>
        <v>0.42004434589800443</v>
      </c>
      <c r="AX84" s="7">
        <f t="shared" si="58"/>
        <v>2.3310023310023311</v>
      </c>
      <c r="AY84" s="7">
        <f t="shared" si="59"/>
        <v>312.5</v>
      </c>
      <c r="AZ84" s="7">
        <f t="shared" si="60"/>
        <v>2031.25</v>
      </c>
      <c r="BA84" s="7">
        <f t="shared" si="61"/>
        <v>69.193548387096783</v>
      </c>
      <c r="BB84" s="7">
        <f t="shared" si="62"/>
        <v>41.29032258064516</v>
      </c>
      <c r="BC84" s="7">
        <f t="shared" si="63"/>
        <v>28.638967741935478</v>
      </c>
      <c r="BD84" s="7">
        <f t="shared" si="64"/>
        <v>13.477161290322581</v>
      </c>
      <c r="BE84" s="19"/>
      <c r="BF84" s="19">
        <f t="shared" si="65"/>
        <v>0.47692307692307684</v>
      </c>
      <c r="BG84" s="19">
        <f t="shared" si="66"/>
        <v>0.69370629370629366</v>
      </c>
      <c r="BH84" s="19">
        <f t="shared" si="67"/>
        <v>2.6612903225806455</v>
      </c>
      <c r="BI84" s="19">
        <f t="shared" si="68"/>
        <v>0.39130434782608697</v>
      </c>
      <c r="BJ84" s="19"/>
      <c r="BK84" s="20">
        <v>0</v>
      </c>
      <c r="BL84" s="1"/>
      <c r="BM84" s="20"/>
      <c r="BN84" s="1">
        <v>0</v>
      </c>
      <c r="BO84" s="1">
        <v>0</v>
      </c>
      <c r="BP84" s="1">
        <v>1</v>
      </c>
      <c r="BQ84" s="1">
        <v>0</v>
      </c>
      <c r="BR84" s="1">
        <v>35</v>
      </c>
      <c r="BS84" s="1">
        <v>5.3</v>
      </c>
      <c r="BT84" s="1">
        <v>4.4000000000000004</v>
      </c>
      <c r="BU84" s="1">
        <v>0.5</v>
      </c>
      <c r="BV84" s="1">
        <v>4</v>
      </c>
      <c r="BW84" s="1">
        <v>56.4</v>
      </c>
      <c r="BX84" s="1">
        <v>1</v>
      </c>
      <c r="BY84" s="1">
        <v>0</v>
      </c>
      <c r="BZ84" s="25">
        <v>141</v>
      </c>
      <c r="CA84" s="25">
        <v>18</v>
      </c>
      <c r="CB84" s="44">
        <v>1.01</v>
      </c>
      <c r="CC84" s="27">
        <v>65</v>
      </c>
      <c r="CD84" s="1"/>
      <c r="CE84" s="1"/>
      <c r="CF84" s="1"/>
      <c r="CG84" s="1"/>
      <c r="CH84" s="1"/>
      <c r="CI84" s="20">
        <v>3197.5624950000001</v>
      </c>
      <c r="CJ84" s="19">
        <f t="shared" si="69"/>
        <v>8.0701440782189948</v>
      </c>
      <c r="CK84" s="20">
        <v>516.0676618</v>
      </c>
      <c r="CL84" s="19">
        <f t="shared" si="70"/>
        <v>6.246237884404481</v>
      </c>
      <c r="CM84" s="22"/>
      <c r="CN84" s="36">
        <v>43396</v>
      </c>
      <c r="CO84" s="36"/>
      <c r="CP84" s="36"/>
      <c r="CQ84" s="36"/>
      <c r="CR84" s="20"/>
      <c r="CS84" s="36">
        <v>44217</v>
      </c>
      <c r="CT84" s="36">
        <v>43738</v>
      </c>
      <c r="CU84" s="1">
        <f t="shared" si="71"/>
        <v>342</v>
      </c>
      <c r="CV84" s="1">
        <v>1</v>
      </c>
      <c r="CW84" s="36">
        <v>43738</v>
      </c>
      <c r="CX84" s="20">
        <f>(CW84-CN84)</f>
        <v>342</v>
      </c>
      <c r="CY84" s="20">
        <v>1</v>
      </c>
      <c r="CZ84" s="20">
        <v>342</v>
      </c>
      <c r="DA84" s="1">
        <v>1</v>
      </c>
      <c r="DB84" t="s">
        <v>136</v>
      </c>
      <c r="DC84"/>
      <c r="DD84"/>
      <c r="DE84"/>
      <c r="DF84"/>
      <c r="DG84"/>
      <c r="DH84"/>
      <c r="DI84"/>
      <c r="DJ84"/>
      <c r="DK84"/>
    </row>
    <row r="85" spans="1:115" s="10" customFormat="1" x14ac:dyDescent="0.25">
      <c r="A85" s="25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5"/>
      <c r="AL85" s="1"/>
      <c r="AM85" s="1"/>
      <c r="AN85" s="1"/>
      <c r="AO85" s="1"/>
      <c r="AP85" s="1"/>
      <c r="AQ85" s="1"/>
      <c r="AR85" s="1"/>
      <c r="AS85" s="7"/>
      <c r="AT85" s="1"/>
      <c r="AU85" s="19"/>
      <c r="AV85" s="1"/>
      <c r="AW85" s="19"/>
      <c r="AX85" s="7"/>
      <c r="AY85" s="7"/>
      <c r="AZ85" s="7"/>
      <c r="BA85" s="7"/>
      <c r="BB85" s="7"/>
      <c r="BC85" s="7"/>
      <c r="BD85" s="7"/>
      <c r="BE85" s="19"/>
      <c r="BF85" s="19"/>
      <c r="BG85" s="19"/>
      <c r="BH85" s="19"/>
      <c r="BI85" s="19"/>
      <c r="BJ85" s="19"/>
      <c r="BK85" s="20"/>
      <c r="BL85" s="1"/>
      <c r="BM85" s="20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25"/>
      <c r="CA85" s="25"/>
      <c r="CB85" s="44"/>
      <c r="CC85" s="27"/>
      <c r="CD85" s="1"/>
      <c r="CE85" s="1"/>
      <c r="CF85" s="1"/>
      <c r="CG85" s="1"/>
      <c r="CH85" s="1"/>
      <c r="CI85" s="20"/>
      <c r="CJ85" s="19"/>
      <c r="CK85" s="20"/>
      <c r="CL85" s="19"/>
      <c r="CM85" s="22"/>
      <c r="CN85" s="36"/>
      <c r="CO85" s="36"/>
      <c r="CP85" s="36"/>
      <c r="CQ85" s="36"/>
      <c r="CR85" s="20"/>
      <c r="CS85" s="36"/>
      <c r="CT85" s="36"/>
      <c r="CU85" s="1"/>
      <c r="CV85" s="1"/>
      <c r="CW85" s="36"/>
      <c r="CX85" s="20"/>
      <c r="CY85" s="20"/>
      <c r="CZ85" s="20"/>
      <c r="DA85" s="3"/>
      <c r="DB85"/>
      <c r="DC85"/>
      <c r="DD85"/>
      <c r="DE85"/>
      <c r="DF85"/>
      <c r="DG85"/>
      <c r="DH85"/>
      <c r="DI85"/>
      <c r="DJ85"/>
      <c r="DK85"/>
    </row>
    <row r="86" spans="1:115" s="10" customFormat="1" x14ac:dyDescent="0.25">
      <c r="A86" s="25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5"/>
      <c r="AL86" s="1"/>
      <c r="AM86" s="1"/>
      <c r="AN86" s="1"/>
      <c r="AO86" s="1"/>
      <c r="AP86" s="1"/>
      <c r="AQ86" s="1"/>
      <c r="AR86" s="1"/>
      <c r="AS86" s="7"/>
      <c r="AT86" s="1"/>
      <c r="AU86" s="19"/>
      <c r="AV86" s="1"/>
      <c r="AW86" s="19"/>
      <c r="AX86" s="7"/>
      <c r="AY86" s="7"/>
      <c r="AZ86" s="7"/>
      <c r="BA86" s="7"/>
      <c r="BB86" s="7"/>
      <c r="BC86" s="7"/>
      <c r="BD86" s="7"/>
      <c r="BE86" s="19"/>
      <c r="BF86" s="19"/>
      <c r="BG86" s="19"/>
      <c r="BH86" s="19"/>
      <c r="BI86" s="19"/>
      <c r="BJ86" s="19"/>
      <c r="BK86" s="20"/>
      <c r="BL86" s="1"/>
      <c r="BM86" s="20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25"/>
      <c r="CA86" s="25"/>
      <c r="CB86" s="44"/>
      <c r="CC86" s="27"/>
      <c r="CD86" s="1"/>
      <c r="CE86" s="1"/>
      <c r="CF86" s="1"/>
      <c r="CG86" s="1"/>
      <c r="CH86" s="1"/>
      <c r="CI86" s="20"/>
      <c r="CJ86" s="19"/>
      <c r="CK86" s="20"/>
      <c r="CL86" s="19"/>
      <c r="CM86" s="22"/>
      <c r="CN86" s="36"/>
      <c r="CO86" s="36"/>
      <c r="CP86" s="36"/>
      <c r="CQ86" s="36"/>
      <c r="CR86" s="20"/>
      <c r="CS86" s="36"/>
      <c r="CT86" s="36"/>
      <c r="CU86" s="1"/>
      <c r="CV86" s="1">
        <f>SUM(CV64:CV84)</f>
        <v>14</v>
      </c>
      <c r="CW86" s="36"/>
      <c r="CX86" s="20"/>
      <c r="CY86" s="1">
        <f>SUM(CY64:CY84)</f>
        <v>15</v>
      </c>
      <c r="CZ86" s="20"/>
      <c r="DA86" s="3"/>
      <c r="DB86"/>
      <c r="DC86"/>
      <c r="DD86"/>
      <c r="DE86"/>
      <c r="DF86"/>
      <c r="DG86"/>
      <c r="DH86"/>
      <c r="DI86"/>
      <c r="DJ86"/>
      <c r="DK86"/>
    </row>
    <row r="87" spans="1:115" s="10" customFormat="1" x14ac:dyDescent="0.25">
      <c r="A87" s="25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5"/>
      <c r="AL87" s="1"/>
      <c r="AM87" s="1"/>
      <c r="AN87" s="1"/>
      <c r="AO87" s="1"/>
      <c r="AP87" s="1"/>
      <c r="AQ87" s="1"/>
      <c r="AR87" s="1"/>
      <c r="AS87" s="7"/>
      <c r="AT87" s="1"/>
      <c r="AU87" s="19"/>
      <c r="AV87" s="1"/>
      <c r="AW87" s="19"/>
      <c r="AX87" s="7"/>
      <c r="AY87" s="7"/>
      <c r="AZ87" s="7"/>
      <c r="BA87" s="7"/>
      <c r="BB87" s="7"/>
      <c r="BC87" s="7"/>
      <c r="BD87" s="7"/>
      <c r="BE87" s="19"/>
      <c r="BF87" s="19"/>
      <c r="BG87" s="19"/>
      <c r="BH87" s="19"/>
      <c r="BI87" s="19"/>
      <c r="BJ87" s="19"/>
      <c r="BK87" s="20"/>
      <c r="BL87" s="1"/>
      <c r="BM87" s="20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25"/>
      <c r="CA87" s="25"/>
      <c r="CB87" s="44"/>
      <c r="CC87" s="27"/>
      <c r="CD87" s="1"/>
      <c r="CE87" s="1"/>
      <c r="CF87" s="1"/>
      <c r="CG87" s="1"/>
      <c r="CH87" s="1"/>
      <c r="CI87" s="20"/>
      <c r="CJ87" s="19"/>
      <c r="CK87" s="20"/>
      <c r="CL87" s="19"/>
      <c r="CM87" s="22"/>
      <c r="CN87" s="36"/>
      <c r="CO87" s="36"/>
      <c r="CP87" s="36"/>
      <c r="CQ87" s="36"/>
      <c r="CR87" s="20"/>
      <c r="CS87" s="36"/>
      <c r="CT87" s="36"/>
      <c r="CU87" s="1"/>
      <c r="CV87" s="1">
        <f>COUNT(CV64:CV84)</f>
        <v>21</v>
      </c>
      <c r="CW87" s="36"/>
      <c r="CX87" s="20"/>
      <c r="CY87" s="1">
        <f>COUNT(CY64:CY84)</f>
        <v>21</v>
      </c>
      <c r="CZ87" s="20"/>
      <c r="DA87" s="3"/>
      <c r="DB87"/>
      <c r="DC87"/>
      <c r="DD87"/>
      <c r="DE87"/>
      <c r="DF87"/>
      <c r="DG87"/>
      <c r="DH87"/>
      <c r="DI87"/>
      <c r="DJ87"/>
      <c r="DK87"/>
    </row>
    <row r="88" spans="1:115" s="10" customFormat="1" x14ac:dyDescent="0.25">
      <c r="A88" s="25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5"/>
      <c r="AL88" s="1"/>
      <c r="AM88" s="1"/>
      <c r="AN88" s="1"/>
      <c r="AO88" s="1"/>
      <c r="AP88" s="1"/>
      <c r="AQ88" s="1"/>
      <c r="AR88" s="1"/>
      <c r="AS88" s="7"/>
      <c r="AT88" s="1"/>
      <c r="AU88" s="19"/>
      <c r="AV88" s="1"/>
      <c r="AW88" s="19"/>
      <c r="AX88" s="7"/>
      <c r="AY88" s="7"/>
      <c r="AZ88" s="7"/>
      <c r="BA88" s="7"/>
      <c r="BB88" s="7"/>
      <c r="BC88" s="7"/>
      <c r="BD88" s="7"/>
      <c r="BE88" s="19"/>
      <c r="BF88" s="19"/>
      <c r="BG88" s="19"/>
      <c r="BH88" s="19"/>
      <c r="BI88" s="19"/>
      <c r="BJ88" s="19"/>
      <c r="BK88" s="20"/>
      <c r="BL88" s="1"/>
      <c r="BM88" s="20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25"/>
      <c r="CA88" s="25"/>
      <c r="CB88" s="44"/>
      <c r="CC88" s="27"/>
      <c r="CD88" s="1"/>
      <c r="CE88" s="1"/>
      <c r="CF88" s="1"/>
      <c r="CG88" s="1"/>
      <c r="CH88" s="1"/>
      <c r="CI88" s="20"/>
      <c r="CJ88" s="19"/>
      <c r="CK88" s="20"/>
      <c r="CL88" s="19"/>
      <c r="CM88" s="22"/>
      <c r="CN88" s="36"/>
      <c r="CO88" s="36"/>
      <c r="CP88" s="36"/>
      <c r="CQ88" s="36"/>
      <c r="CR88" s="20"/>
      <c r="CS88" s="36"/>
      <c r="CT88" s="36"/>
      <c r="CU88" s="1"/>
      <c r="CV88" s="1">
        <f>(CV86/CV87)</f>
        <v>0.66666666666666663</v>
      </c>
      <c r="CW88" s="36"/>
      <c r="CX88" s="20"/>
      <c r="CY88" s="1">
        <f>(CY86/CY87)</f>
        <v>0.7142857142857143</v>
      </c>
      <c r="CZ88" s="20"/>
      <c r="DA88" s="3"/>
      <c r="DB88"/>
      <c r="DC88"/>
      <c r="DD88"/>
      <c r="DE88"/>
      <c r="DF88"/>
      <c r="DG88"/>
      <c r="DH88"/>
      <c r="DI88"/>
      <c r="DJ88"/>
      <c r="DK88"/>
    </row>
    <row r="89" spans="1:115" s="10" customFormat="1" x14ac:dyDescent="0.25">
      <c r="A89" s="25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5"/>
      <c r="AL89" s="1"/>
      <c r="AM89" s="1"/>
      <c r="AN89" s="1"/>
      <c r="AO89" s="1"/>
      <c r="AP89" s="1"/>
      <c r="AQ89" s="1"/>
      <c r="AR89" s="1"/>
      <c r="AS89" s="7"/>
      <c r="AT89" s="1"/>
      <c r="AU89" s="19"/>
      <c r="AV89" s="1"/>
      <c r="AW89" s="19"/>
      <c r="AX89" s="7"/>
      <c r="AY89" s="7"/>
      <c r="AZ89" s="7"/>
      <c r="BA89" s="7"/>
      <c r="BB89" s="7"/>
      <c r="BC89" s="7"/>
      <c r="BD89" s="7"/>
      <c r="BE89" s="19"/>
      <c r="BF89" s="19"/>
      <c r="BG89" s="19"/>
      <c r="BH89" s="19"/>
      <c r="BI89" s="19"/>
      <c r="BJ89" s="19"/>
      <c r="BK89" s="20"/>
      <c r="BL89" s="1"/>
      <c r="BM89" s="20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25"/>
      <c r="CA89" s="25"/>
      <c r="CB89" s="44"/>
      <c r="CC89" s="27"/>
      <c r="CD89" s="1"/>
      <c r="CE89" s="1"/>
      <c r="CF89" s="1"/>
      <c r="CG89" s="1"/>
      <c r="CH89" s="1"/>
      <c r="CI89" s="20"/>
      <c r="CJ89" s="19"/>
      <c r="CK89" s="20"/>
      <c r="CL89" s="19"/>
      <c r="CM89" s="22"/>
      <c r="CN89" s="36"/>
      <c r="CO89" s="36"/>
      <c r="CP89" s="36"/>
      <c r="CQ89" s="36"/>
      <c r="CR89" s="20"/>
      <c r="CS89" s="36"/>
      <c r="CT89" s="36"/>
      <c r="CU89" s="1"/>
      <c r="CV89" s="1" t="s">
        <v>170</v>
      </c>
      <c r="CW89" s="36"/>
      <c r="CX89" s="20"/>
      <c r="CY89" s="20"/>
      <c r="CZ89" s="20"/>
      <c r="DA89" s="3"/>
      <c r="DB89"/>
      <c r="DC89"/>
      <c r="DD89"/>
      <c r="DE89"/>
      <c r="DF89"/>
      <c r="DG89"/>
      <c r="DH89"/>
      <c r="DI89"/>
      <c r="DJ89"/>
      <c r="DK89"/>
    </row>
    <row r="90" spans="1:115" s="10" customFormat="1" x14ac:dyDescent="0.25">
      <c r="A90" s="25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5"/>
      <c r="AL90" s="1"/>
      <c r="AM90" s="1"/>
      <c r="AN90" s="1"/>
      <c r="AO90" s="1"/>
      <c r="AP90" s="1"/>
      <c r="AQ90" s="1"/>
      <c r="AR90" s="1"/>
      <c r="AS90" s="7"/>
      <c r="AT90" s="1"/>
      <c r="AU90" s="19"/>
      <c r="AV90" s="1"/>
      <c r="AW90" s="19"/>
      <c r="AX90" s="7"/>
      <c r="AY90" s="7"/>
      <c r="AZ90" s="7"/>
      <c r="BA90" s="7"/>
      <c r="BB90" s="7"/>
      <c r="BC90" s="7"/>
      <c r="BD90" s="7"/>
      <c r="BE90" s="19"/>
      <c r="BF90" s="19"/>
      <c r="BG90" s="19"/>
      <c r="BH90" s="19"/>
      <c r="BI90" s="19"/>
      <c r="BJ90" s="19"/>
      <c r="BK90" s="20"/>
      <c r="BL90" s="1"/>
      <c r="BM90" s="20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25"/>
      <c r="CA90" s="25"/>
      <c r="CB90" s="44"/>
      <c r="CC90" s="27"/>
      <c r="CD90" s="1"/>
      <c r="CE90" s="1"/>
      <c r="CF90" s="1"/>
      <c r="CG90" s="1"/>
      <c r="CH90" s="1"/>
      <c r="CI90" s="20"/>
      <c r="CJ90" s="19"/>
      <c r="CK90" s="20"/>
      <c r="CL90" s="19"/>
      <c r="CM90" s="22"/>
      <c r="CN90" s="36"/>
      <c r="CO90" s="36"/>
      <c r="CP90" s="36"/>
      <c r="CQ90" s="36"/>
      <c r="CR90" s="20"/>
      <c r="CS90" s="36"/>
      <c r="CT90" s="36"/>
      <c r="CU90" s="1"/>
      <c r="CV90" s="1"/>
      <c r="CW90" s="36"/>
      <c r="CX90" s="20"/>
      <c r="CY90" s="20"/>
      <c r="CZ90" s="20"/>
      <c r="DA90" s="3"/>
      <c r="DB90"/>
      <c r="DC90"/>
      <c r="DD90"/>
      <c r="DE90"/>
      <c r="DF90"/>
      <c r="DG90"/>
      <c r="DH90"/>
      <c r="DI90"/>
      <c r="DJ90"/>
      <c r="DK90"/>
    </row>
    <row r="91" spans="1:115" s="10" customFormat="1" x14ac:dyDescent="0.25">
      <c r="A91" s="25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5"/>
      <c r="AL91" s="1"/>
      <c r="AM91" s="1"/>
      <c r="AN91" s="1"/>
      <c r="AO91" s="1"/>
      <c r="AP91" s="1"/>
      <c r="AQ91" s="1"/>
      <c r="AR91" s="1"/>
      <c r="AS91" s="7"/>
      <c r="AT91" s="1"/>
      <c r="AU91" s="19"/>
      <c r="AV91" s="1"/>
      <c r="AW91" s="19"/>
      <c r="AX91" s="7"/>
      <c r="AY91" s="7"/>
      <c r="AZ91" s="7"/>
      <c r="BA91" s="7"/>
      <c r="BB91" s="7"/>
      <c r="BC91" s="7"/>
      <c r="BD91" s="7"/>
      <c r="BE91" s="19"/>
      <c r="BF91" s="19"/>
      <c r="BG91" s="19"/>
      <c r="BH91" s="19"/>
      <c r="BI91" s="19"/>
      <c r="BJ91" s="19"/>
      <c r="BK91" s="20"/>
      <c r="BL91" s="1"/>
      <c r="BM91" s="20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25"/>
      <c r="CA91" s="25"/>
      <c r="CB91" s="44"/>
      <c r="CC91" s="27"/>
      <c r="CD91" s="1"/>
      <c r="CE91" s="1"/>
      <c r="CF91" s="1"/>
      <c r="CG91" s="1"/>
      <c r="CH91" s="1"/>
      <c r="CI91" s="20"/>
      <c r="CJ91" s="19"/>
      <c r="CK91" s="20"/>
      <c r="CL91" s="19"/>
      <c r="CM91" s="22"/>
      <c r="CN91" s="36"/>
      <c r="CO91" s="36"/>
      <c r="CP91" s="36"/>
      <c r="CQ91" s="36"/>
      <c r="CR91" s="20"/>
      <c r="CS91" s="36"/>
      <c r="CT91" s="36"/>
      <c r="CU91" s="1"/>
      <c r="CV91" s="1"/>
      <c r="CW91" s="36"/>
      <c r="CX91" s="20"/>
      <c r="CY91" s="20"/>
      <c r="CZ91" s="20"/>
      <c r="DA91" s="3"/>
      <c r="DB91"/>
      <c r="DC91"/>
      <c r="DD91"/>
      <c r="DE91"/>
      <c r="DF91"/>
      <c r="DG91"/>
      <c r="DH91"/>
      <c r="DI91"/>
      <c r="DJ91"/>
      <c r="DK91"/>
    </row>
    <row r="92" spans="1:115" s="10" customFormat="1" x14ac:dyDescent="0.25">
      <c r="A92" s="25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5"/>
      <c r="AL92" s="1"/>
      <c r="AM92" s="1"/>
      <c r="AN92" s="1"/>
      <c r="AO92" s="1"/>
      <c r="AP92" s="1"/>
      <c r="AQ92" s="1"/>
      <c r="AR92" s="1"/>
      <c r="AS92" s="7"/>
      <c r="AT92" s="1"/>
      <c r="AU92" s="19"/>
      <c r="AV92" s="1"/>
      <c r="AW92" s="19"/>
      <c r="AX92" s="7"/>
      <c r="AY92" s="7"/>
      <c r="AZ92" s="7"/>
      <c r="BA92" s="7"/>
      <c r="BB92" s="7"/>
      <c r="BC92" s="7"/>
      <c r="BD92" s="7"/>
      <c r="BE92" s="19"/>
      <c r="BF92" s="19"/>
      <c r="BG92" s="19"/>
      <c r="BH92" s="19"/>
      <c r="BI92" s="19"/>
      <c r="BJ92" s="19"/>
      <c r="BK92" s="20"/>
      <c r="BL92" s="1"/>
      <c r="BM92" s="20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25"/>
      <c r="CA92" s="25"/>
      <c r="CB92" s="44"/>
      <c r="CC92" s="27"/>
      <c r="CD92" s="1"/>
      <c r="CE92" s="1"/>
      <c r="CF92" s="1"/>
      <c r="CG92" s="1"/>
      <c r="CH92" s="1"/>
      <c r="CI92" s="20"/>
      <c r="CJ92" s="19"/>
      <c r="CK92" s="20"/>
      <c r="CL92" s="19"/>
      <c r="CM92" s="22"/>
      <c r="CN92" s="36"/>
      <c r="CO92" s="36"/>
      <c r="CP92" s="36"/>
      <c r="CQ92" s="36"/>
      <c r="CR92" s="20"/>
      <c r="CS92" s="36"/>
      <c r="CT92" s="36"/>
      <c r="CU92" s="1"/>
      <c r="CV92" s="1"/>
      <c r="CW92" s="36"/>
      <c r="CX92" s="20"/>
      <c r="CY92" s="20"/>
      <c r="CZ92" s="20"/>
      <c r="DA92" s="3"/>
      <c r="DB92"/>
      <c r="DC92"/>
      <c r="DD92"/>
      <c r="DE92"/>
      <c r="DF92"/>
      <c r="DG92"/>
      <c r="DH92"/>
      <c r="DI92"/>
      <c r="DJ92"/>
      <c r="DK92"/>
    </row>
    <row r="93" spans="1:115" s="10" customFormat="1" x14ac:dyDescent="0.25">
      <c r="A93" s="2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5"/>
      <c r="AL93" s="1"/>
      <c r="AM93" s="1"/>
      <c r="AN93" s="1"/>
      <c r="AO93" s="1"/>
      <c r="AP93" s="1"/>
      <c r="AQ93" s="1"/>
      <c r="AR93" s="1"/>
      <c r="AS93" s="7"/>
      <c r="AT93" s="1"/>
      <c r="AU93" s="19"/>
      <c r="AV93" s="1"/>
      <c r="AW93" s="19"/>
      <c r="AX93" s="7"/>
      <c r="AY93" s="7"/>
      <c r="AZ93" s="7"/>
      <c r="BA93" s="7"/>
      <c r="BB93" s="7"/>
      <c r="BC93" s="7"/>
      <c r="BD93" s="7"/>
      <c r="BE93" s="19"/>
      <c r="BF93" s="19"/>
      <c r="BG93" s="19"/>
      <c r="BH93" s="19"/>
      <c r="BI93" s="19"/>
      <c r="BJ93" s="19"/>
      <c r="BK93" s="20"/>
      <c r="BL93" s="1"/>
      <c r="BM93" s="20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25"/>
      <c r="CA93" s="25"/>
      <c r="CB93" s="44"/>
      <c r="CC93" s="27"/>
      <c r="CD93" s="1"/>
      <c r="CE93" s="1"/>
      <c r="CF93" s="1"/>
      <c r="CG93" s="1"/>
      <c r="CH93" s="1"/>
      <c r="CI93" s="20"/>
      <c r="CJ93" s="19"/>
      <c r="CK93" s="20"/>
      <c r="CL93" s="19"/>
      <c r="CM93" s="22"/>
      <c r="CN93" s="36"/>
      <c r="CO93" s="36"/>
      <c r="CP93" s="36"/>
      <c r="CQ93" s="36"/>
      <c r="CR93" s="20"/>
      <c r="CS93" s="36"/>
      <c r="CT93" s="36"/>
      <c r="CU93" s="1"/>
      <c r="CV93" s="1"/>
      <c r="CW93" s="36"/>
      <c r="CX93" s="20"/>
      <c r="CY93" s="20"/>
      <c r="CZ93" s="20"/>
      <c r="DA93" s="3"/>
      <c r="DB93"/>
      <c r="DC93"/>
      <c r="DD93"/>
      <c r="DE93"/>
      <c r="DF93"/>
      <c r="DG93"/>
      <c r="DH93"/>
      <c r="DI93"/>
      <c r="DJ93"/>
      <c r="DK93"/>
    </row>
    <row r="94" spans="1:115" s="10" customFormat="1" x14ac:dyDescent="0.25">
      <c r="A94" s="25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5"/>
      <c r="AL94" s="1"/>
      <c r="AM94" s="1"/>
      <c r="AN94" s="1"/>
      <c r="AO94" s="1"/>
      <c r="AP94" s="1"/>
      <c r="AQ94" s="1"/>
      <c r="AR94" s="1"/>
      <c r="AS94" s="7"/>
      <c r="AT94" s="1"/>
      <c r="AU94" s="19"/>
      <c r="AV94" s="1"/>
      <c r="AW94" s="19"/>
      <c r="AX94" s="7"/>
      <c r="AY94" s="7"/>
      <c r="AZ94" s="7"/>
      <c r="BA94" s="7"/>
      <c r="BB94" s="7"/>
      <c r="BC94" s="7"/>
      <c r="BD94" s="7"/>
      <c r="BE94" s="19"/>
      <c r="BF94" s="19"/>
      <c r="BG94" s="19"/>
      <c r="BH94" s="19"/>
      <c r="BI94" s="19"/>
      <c r="BJ94" s="19"/>
      <c r="BK94" s="20"/>
      <c r="BL94" s="1"/>
      <c r="BM94" s="20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25"/>
      <c r="CA94" s="25"/>
      <c r="CB94" s="44"/>
      <c r="CC94" s="27"/>
      <c r="CD94" s="1"/>
      <c r="CE94" s="1"/>
      <c r="CF94" s="1"/>
      <c r="CG94" s="1"/>
      <c r="CH94" s="1"/>
      <c r="CI94" s="20"/>
      <c r="CJ94" s="19"/>
      <c r="CK94" s="20"/>
      <c r="CL94" s="19"/>
      <c r="CM94" s="22"/>
      <c r="CN94" s="36"/>
      <c r="CO94" s="36"/>
      <c r="CP94" s="36"/>
      <c r="CQ94" s="36"/>
      <c r="CR94" s="20"/>
      <c r="CS94" s="36"/>
      <c r="CT94" s="36"/>
      <c r="CU94" s="1"/>
      <c r="CV94" s="1"/>
      <c r="CW94" s="36"/>
      <c r="CX94" s="20"/>
      <c r="CY94" s="20"/>
      <c r="CZ94" s="20"/>
      <c r="DA94" s="3"/>
      <c r="DB94"/>
      <c r="DC94"/>
      <c r="DD94"/>
      <c r="DE94"/>
      <c r="DF94"/>
      <c r="DG94"/>
      <c r="DH94"/>
      <c r="DI94"/>
      <c r="DJ94"/>
      <c r="DK94"/>
    </row>
    <row r="95" spans="1:115" s="10" customFormat="1" x14ac:dyDescent="0.25">
      <c r="A95" s="25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5"/>
      <c r="AL95" s="1"/>
      <c r="AM95" s="1"/>
      <c r="AN95" s="1"/>
      <c r="AO95" s="1"/>
      <c r="AP95" s="1"/>
      <c r="AQ95" s="1"/>
      <c r="AR95" s="1"/>
      <c r="AS95" s="7"/>
      <c r="AT95" s="1"/>
      <c r="AU95" s="19"/>
      <c r="AV95" s="1"/>
      <c r="AW95" s="19"/>
      <c r="AX95" s="7"/>
      <c r="AY95" s="7"/>
      <c r="AZ95" s="7"/>
      <c r="BA95" s="7"/>
      <c r="BB95" s="7"/>
      <c r="BC95" s="7"/>
      <c r="BD95" s="7"/>
      <c r="BE95" s="19"/>
      <c r="BF95" s="19"/>
      <c r="BG95" s="19"/>
      <c r="BH95" s="19"/>
      <c r="BI95" s="19"/>
      <c r="BJ95" s="19"/>
      <c r="BK95" s="20"/>
      <c r="BL95" s="1"/>
      <c r="BM95" s="20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25"/>
      <c r="CA95" s="25"/>
      <c r="CB95" s="44"/>
      <c r="CC95" s="27"/>
      <c r="CD95" s="1"/>
      <c r="CE95" s="1"/>
      <c r="CF95" s="1"/>
      <c r="CG95" s="1"/>
      <c r="CH95" s="1"/>
      <c r="CI95" s="20"/>
      <c r="CJ95" s="19"/>
      <c r="CK95" s="20"/>
      <c r="CL95" s="19"/>
      <c r="CM95" s="22"/>
      <c r="CN95" s="36"/>
      <c r="CO95" s="36"/>
      <c r="CP95" s="36"/>
      <c r="CQ95" s="36"/>
      <c r="CR95" s="20"/>
      <c r="CS95" s="36"/>
      <c r="CT95" s="36"/>
      <c r="CU95" s="1"/>
      <c r="CV95" s="1"/>
      <c r="CW95" s="36"/>
      <c r="CX95" s="20"/>
      <c r="CY95" s="20"/>
      <c r="CZ95" s="20"/>
      <c r="DA95" s="3"/>
      <c r="DB95"/>
      <c r="DC95"/>
      <c r="DD95"/>
      <c r="DE95"/>
      <c r="DF95"/>
      <c r="DG95"/>
      <c r="DH95"/>
      <c r="DI95"/>
      <c r="DJ95"/>
      <c r="DK95"/>
    </row>
    <row r="96" spans="1:115" s="10" customFormat="1" x14ac:dyDescent="0.25">
      <c r="A96" s="25">
        <v>1158</v>
      </c>
      <c r="B96" s="1">
        <v>61</v>
      </c>
      <c r="C96" s="1">
        <v>0</v>
      </c>
      <c r="D96" s="1">
        <v>0</v>
      </c>
      <c r="E96" s="1">
        <v>0</v>
      </c>
      <c r="F96" s="1">
        <v>2</v>
      </c>
      <c r="G96" s="1"/>
      <c r="H96" s="1">
        <v>0</v>
      </c>
      <c r="I96" s="1"/>
      <c r="J96" s="1">
        <v>1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1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38.700000000000003</v>
      </c>
      <c r="AH96" s="1">
        <v>2.35</v>
      </c>
      <c r="AI96" s="1">
        <v>128</v>
      </c>
      <c r="AJ96" s="1">
        <v>88</v>
      </c>
      <c r="AK96" s="5">
        <f t="shared" ref="AK96:AK121" si="72">(AI96+2*AJ96)/3</f>
        <v>101.33333333333333</v>
      </c>
      <c r="AL96" s="1">
        <v>93</v>
      </c>
      <c r="AM96" s="1">
        <v>3</v>
      </c>
      <c r="AN96" s="1">
        <v>7</v>
      </c>
      <c r="AO96" s="1">
        <v>45</v>
      </c>
      <c r="AP96" s="1">
        <v>19</v>
      </c>
      <c r="AQ96" s="1">
        <v>30</v>
      </c>
      <c r="AR96" s="1">
        <f t="shared" ref="AR96:AR124" si="73">(AO96-AP96)</f>
        <v>26</v>
      </c>
      <c r="AS96" s="7">
        <f t="shared" ref="AS96:AS124" si="74">(AR96/AN96)</f>
        <v>3.7142857142857144</v>
      </c>
      <c r="AT96" s="1">
        <v>18</v>
      </c>
      <c r="AU96" s="19">
        <v>6.75</v>
      </c>
      <c r="AV96" s="1">
        <v>2.87</v>
      </c>
      <c r="AW96" s="19">
        <f t="shared" ref="AW96:AW121" si="75">(AK96*AV96/451)</f>
        <v>0.64484848484848478</v>
      </c>
      <c r="AX96" s="7">
        <f t="shared" ref="AX96:AX124" si="76">((AQ96-AT96)/AU96)</f>
        <v>1.7777777777777777</v>
      </c>
      <c r="AY96" s="7">
        <f t="shared" ref="AY96:AY124" si="77">((AQ96-AT96)*80/AV96)</f>
        <v>334.49477351916374</v>
      </c>
      <c r="AZ96" s="7">
        <f t="shared" ref="AZ96:AZ121" si="78">((AK96-AN96)*80/AV96)</f>
        <v>2629.5005807200928</v>
      </c>
      <c r="BA96" s="7">
        <f t="shared" ref="BA96:BA124" si="79">(AU96/AL96*1000)</f>
        <v>72.580645161290334</v>
      </c>
      <c r="BB96" s="7">
        <f t="shared" ref="BB96:BB124" si="80">(AV96*1000/AL96)</f>
        <v>30.86021505376344</v>
      </c>
      <c r="BC96" s="7">
        <f t="shared" ref="BC96:BC121" si="81">(BB96*(AK96-AT96)*0.0136)</f>
        <v>34.97491039426523</v>
      </c>
      <c r="BD96" s="7">
        <f t="shared" ref="BD96:BD124" si="82">(BB96*(AQ96-AN96)*0.0136)</f>
        <v>9.6530752688172026</v>
      </c>
      <c r="BE96" s="19">
        <v>1.7635555555555553</v>
      </c>
      <c r="BF96" s="19">
        <f t="shared" ref="BF96:BF124" si="83">(AQ96/BA96)</f>
        <v>0.41333333333333327</v>
      </c>
      <c r="BG96" s="19">
        <f t="shared" ref="BG96:BG124" si="84">(AO96/BA96)</f>
        <v>0.61999999999999988</v>
      </c>
      <c r="BH96" s="19">
        <f t="shared" ref="BH96:BH124" si="85">(BA96/AR96)</f>
        <v>2.7915632754342434</v>
      </c>
      <c r="BI96" s="19">
        <f t="shared" ref="BI96:BI124" si="86">(AN96/AT96)</f>
        <v>0.3888888888888889</v>
      </c>
      <c r="BJ96" s="19"/>
      <c r="BK96" s="20">
        <v>1</v>
      </c>
      <c r="BL96" s="1">
        <v>13</v>
      </c>
      <c r="BM96" s="20"/>
      <c r="BN96" s="1">
        <v>1</v>
      </c>
      <c r="BO96" s="1">
        <v>0</v>
      </c>
      <c r="BP96" s="1">
        <v>1</v>
      </c>
      <c r="BQ96" s="1">
        <v>0</v>
      </c>
      <c r="BR96" s="1">
        <v>55</v>
      </c>
      <c r="BS96" s="1"/>
      <c r="BT96" s="1"/>
      <c r="BU96" s="1"/>
      <c r="BV96" s="1"/>
      <c r="BW96" s="1">
        <v>43.8</v>
      </c>
      <c r="BX96" s="1">
        <v>1</v>
      </c>
      <c r="BY96" s="1"/>
      <c r="BZ96" s="25">
        <v>137</v>
      </c>
      <c r="CA96" s="25">
        <v>19</v>
      </c>
      <c r="CB96" s="44">
        <v>1.2</v>
      </c>
      <c r="CC96" s="27">
        <v>90</v>
      </c>
      <c r="CD96" s="1"/>
      <c r="CE96" s="1"/>
      <c r="CF96" s="1"/>
      <c r="CG96" s="1"/>
      <c r="CH96" s="1"/>
      <c r="CI96" s="20">
        <v>537.90439760000004</v>
      </c>
      <c r="CJ96" s="19">
        <f t="shared" ref="CJ96:CJ124" si="87">LN(CI96)</f>
        <v>6.2876808447430825</v>
      </c>
      <c r="CK96" s="20">
        <v>1319.47444</v>
      </c>
      <c r="CL96" s="19">
        <f t="shared" ref="CL96:CL124" si="88">LN(CK96)</f>
        <v>7.1849887847819049</v>
      </c>
      <c r="CM96" s="22"/>
      <c r="CN96" s="36">
        <v>43397</v>
      </c>
      <c r="CO96" s="36"/>
      <c r="CP96" s="36"/>
      <c r="CQ96" s="36"/>
      <c r="CR96" s="20"/>
      <c r="CS96" s="36">
        <v>44478</v>
      </c>
      <c r="CT96" s="36">
        <v>44432</v>
      </c>
      <c r="CU96" s="1">
        <f t="shared" ref="CU96:CU124" si="89">(CT96-CN96)</f>
        <v>1035</v>
      </c>
      <c r="CV96" s="1">
        <v>0</v>
      </c>
      <c r="CW96" s="1"/>
      <c r="CX96" s="1"/>
      <c r="CY96" s="1">
        <v>0</v>
      </c>
      <c r="CZ96" s="1">
        <v>1035</v>
      </c>
      <c r="DA96" s="3">
        <v>0</v>
      </c>
      <c r="DB96" t="s">
        <v>132</v>
      </c>
      <c r="DC96"/>
      <c r="DD96"/>
      <c r="DE96"/>
      <c r="DF96"/>
      <c r="DG96"/>
      <c r="DH96"/>
      <c r="DI96"/>
      <c r="DJ96"/>
      <c r="DK96"/>
    </row>
    <row r="97" spans="1:115" s="10" customFormat="1" x14ac:dyDescent="0.25">
      <c r="A97" s="2">
        <v>2058</v>
      </c>
      <c r="B97" s="3">
        <v>61</v>
      </c>
      <c r="C97" s="3">
        <v>0</v>
      </c>
      <c r="D97" s="3">
        <v>0</v>
      </c>
      <c r="E97" s="3">
        <v>0</v>
      </c>
      <c r="F97" s="3">
        <v>1</v>
      </c>
      <c r="G97" s="3">
        <v>0</v>
      </c>
      <c r="H97" s="1">
        <v>1</v>
      </c>
      <c r="I97" s="3">
        <v>1</v>
      </c>
      <c r="J97" s="3">
        <v>1</v>
      </c>
      <c r="K97" s="3">
        <v>0</v>
      </c>
      <c r="L97" s="3">
        <v>1</v>
      </c>
      <c r="M97" s="3"/>
      <c r="N97" s="3">
        <v>1</v>
      </c>
      <c r="O97" s="3">
        <v>0</v>
      </c>
      <c r="P97" s="3">
        <v>1</v>
      </c>
      <c r="Q97" s="3">
        <v>1</v>
      </c>
      <c r="R97" s="3">
        <v>0</v>
      </c>
      <c r="S97" s="3">
        <v>0</v>
      </c>
      <c r="T97" s="3">
        <v>0</v>
      </c>
      <c r="U97" s="3">
        <v>1</v>
      </c>
      <c r="V97" s="3">
        <v>0</v>
      </c>
      <c r="W97" s="3">
        <v>0</v>
      </c>
      <c r="X97" s="3">
        <v>0</v>
      </c>
      <c r="Y97" s="3">
        <v>1</v>
      </c>
      <c r="Z97" s="3">
        <v>1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34.5</v>
      </c>
      <c r="AH97" s="4">
        <v>2.15</v>
      </c>
      <c r="AI97" s="3">
        <v>120</v>
      </c>
      <c r="AJ97" s="3">
        <v>70</v>
      </c>
      <c r="AK97" s="5">
        <f t="shared" si="72"/>
        <v>86.666666666666671</v>
      </c>
      <c r="AL97" s="3">
        <v>94</v>
      </c>
      <c r="AM97" s="3">
        <v>1</v>
      </c>
      <c r="AN97" s="3">
        <v>10</v>
      </c>
      <c r="AO97" s="3">
        <v>27</v>
      </c>
      <c r="AP97" s="3">
        <v>17</v>
      </c>
      <c r="AQ97" s="3">
        <v>20</v>
      </c>
      <c r="AR97" s="1">
        <f t="shared" si="73"/>
        <v>10</v>
      </c>
      <c r="AS97" s="7">
        <f t="shared" si="74"/>
        <v>1</v>
      </c>
      <c r="AT97" s="3">
        <v>14</v>
      </c>
      <c r="AU97" s="4">
        <v>6.4929999999999994</v>
      </c>
      <c r="AV97" s="3">
        <v>3.02</v>
      </c>
      <c r="AW97" s="19">
        <f t="shared" si="75"/>
        <v>0.58033998521803398</v>
      </c>
      <c r="AX97" s="7">
        <f t="shared" si="76"/>
        <v>0.92407207762205457</v>
      </c>
      <c r="AY97" s="7">
        <f t="shared" si="77"/>
        <v>158.94039735099338</v>
      </c>
      <c r="AZ97" s="7">
        <f t="shared" si="78"/>
        <v>2030.9050772626933</v>
      </c>
      <c r="BA97" s="7">
        <f t="shared" si="79"/>
        <v>69.074468085106375</v>
      </c>
      <c r="BB97" s="7">
        <f t="shared" si="80"/>
        <v>32.127659574468083</v>
      </c>
      <c r="BC97" s="7">
        <f t="shared" si="81"/>
        <v>31.750695035460993</v>
      </c>
      <c r="BD97" s="7">
        <f t="shared" si="82"/>
        <v>4.3693617021276587</v>
      </c>
      <c r="BE97" s="19"/>
      <c r="BF97" s="19">
        <f t="shared" si="83"/>
        <v>0.28954258432157709</v>
      </c>
      <c r="BG97" s="19">
        <f t="shared" si="84"/>
        <v>0.39088248883412913</v>
      </c>
      <c r="BH97" s="19">
        <f t="shared" si="85"/>
        <v>6.9074468085106373</v>
      </c>
      <c r="BI97" s="19">
        <f t="shared" si="86"/>
        <v>0.7142857142857143</v>
      </c>
      <c r="BJ97" s="19"/>
      <c r="BK97" s="5">
        <v>0</v>
      </c>
      <c r="BL97" s="5"/>
      <c r="BM97" s="5"/>
      <c r="BN97" s="5"/>
      <c r="BO97" s="5"/>
      <c r="BP97" s="3">
        <v>1</v>
      </c>
      <c r="BQ97" s="3">
        <v>0</v>
      </c>
      <c r="BR97" s="3">
        <v>55</v>
      </c>
      <c r="BS97" s="3">
        <v>4.5999999999999996</v>
      </c>
      <c r="BT97" s="3">
        <v>2.6</v>
      </c>
      <c r="BU97" s="3">
        <v>0.93</v>
      </c>
      <c r="BV97" s="3">
        <v>5.3</v>
      </c>
      <c r="BX97" s="3">
        <v>1</v>
      </c>
      <c r="BY97" s="3">
        <v>0</v>
      </c>
      <c r="BZ97" s="3">
        <v>140</v>
      </c>
      <c r="CA97" s="3">
        <v>26</v>
      </c>
      <c r="CB97" s="4">
        <v>1</v>
      </c>
      <c r="CC97" s="28">
        <v>90</v>
      </c>
      <c r="CD97" s="8"/>
      <c r="CE97" s="8"/>
      <c r="CF97" s="3">
        <v>167</v>
      </c>
      <c r="CG97" s="3">
        <v>0</v>
      </c>
      <c r="CH97" s="3">
        <v>1</v>
      </c>
      <c r="CI97" s="12">
        <v>730.28169014084506</v>
      </c>
      <c r="CJ97" s="19">
        <f t="shared" si="87"/>
        <v>6.5934303366163576</v>
      </c>
      <c r="CK97" s="5">
        <v>239.46703333776145</v>
      </c>
      <c r="CL97" s="19">
        <f t="shared" si="88"/>
        <v>5.4784157595176</v>
      </c>
      <c r="CN97" s="36">
        <v>40563</v>
      </c>
      <c r="CO97" s="36"/>
      <c r="CP97" s="36"/>
      <c r="CQ97" s="36"/>
      <c r="CR97" s="20"/>
      <c r="CS97" s="36">
        <v>44274</v>
      </c>
      <c r="CT97" s="36">
        <v>40609</v>
      </c>
      <c r="CU97" s="1">
        <f t="shared" si="89"/>
        <v>46</v>
      </c>
      <c r="CV97" s="3">
        <v>1</v>
      </c>
      <c r="CW97" s="40">
        <v>40609</v>
      </c>
      <c r="CX97" s="3">
        <f>(CW97-CN97)</f>
        <v>46</v>
      </c>
      <c r="CY97" s="3">
        <v>1</v>
      </c>
      <c r="CZ97" s="3">
        <v>46</v>
      </c>
      <c r="DA97" s="3">
        <v>0</v>
      </c>
      <c r="DB97" s="3"/>
    </row>
    <row r="98" spans="1:115" s="10" customFormat="1" x14ac:dyDescent="0.25">
      <c r="A98" s="2">
        <v>2056</v>
      </c>
      <c r="B98" s="3">
        <v>49</v>
      </c>
      <c r="C98" s="3">
        <v>0</v>
      </c>
      <c r="D98" s="3">
        <v>0</v>
      </c>
      <c r="E98" s="3">
        <v>0</v>
      </c>
      <c r="F98" s="3">
        <v>2</v>
      </c>
      <c r="G98" s="3">
        <v>1</v>
      </c>
      <c r="H98" s="1">
        <v>0</v>
      </c>
      <c r="I98" s="3">
        <v>1</v>
      </c>
      <c r="J98" s="3">
        <v>1</v>
      </c>
      <c r="K98" s="3">
        <v>0</v>
      </c>
      <c r="L98" s="3">
        <v>0</v>
      </c>
      <c r="M98" s="3"/>
      <c r="N98" s="3">
        <v>0</v>
      </c>
      <c r="O98" s="3">
        <v>0</v>
      </c>
      <c r="P98" s="3">
        <v>1</v>
      </c>
      <c r="Q98" s="3"/>
      <c r="R98" s="3">
        <v>0</v>
      </c>
      <c r="S98" s="3">
        <v>0</v>
      </c>
      <c r="T98" s="3">
        <v>0</v>
      </c>
      <c r="U98" s="3">
        <v>1</v>
      </c>
      <c r="V98" s="3">
        <v>0</v>
      </c>
      <c r="W98" s="3">
        <v>0</v>
      </c>
      <c r="X98" s="3">
        <v>0</v>
      </c>
      <c r="Y98" s="3">
        <v>0</v>
      </c>
      <c r="Z98" s="3">
        <v>1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23</v>
      </c>
      <c r="AH98" s="4">
        <v>1.7</v>
      </c>
      <c r="AI98" s="3">
        <v>118</v>
      </c>
      <c r="AJ98" s="3">
        <v>78</v>
      </c>
      <c r="AK98" s="5">
        <f t="shared" si="72"/>
        <v>91.333333333333329</v>
      </c>
      <c r="AL98" s="3">
        <v>88</v>
      </c>
      <c r="AM98" s="3">
        <v>1</v>
      </c>
      <c r="AN98" s="3">
        <v>4</v>
      </c>
      <c r="AO98" s="3">
        <v>18</v>
      </c>
      <c r="AP98" s="3">
        <v>8</v>
      </c>
      <c r="AQ98" s="3">
        <v>11</v>
      </c>
      <c r="AR98" s="1">
        <f t="shared" si="73"/>
        <v>10</v>
      </c>
      <c r="AS98" s="7">
        <f t="shared" si="74"/>
        <v>2.5</v>
      </c>
      <c r="AT98" s="3">
        <v>6</v>
      </c>
      <c r="AU98" s="4">
        <v>3.8080000000000003</v>
      </c>
      <c r="AV98" s="3">
        <v>2.2400000000000002</v>
      </c>
      <c r="AW98" s="19">
        <f t="shared" si="75"/>
        <v>0.45362897265336294</v>
      </c>
      <c r="AX98" s="7">
        <f t="shared" si="76"/>
        <v>1.3130252100840336</v>
      </c>
      <c r="AY98" s="7">
        <f t="shared" si="77"/>
        <v>178.57142857142856</v>
      </c>
      <c r="AZ98" s="7">
        <f t="shared" si="78"/>
        <v>3119.0476190476184</v>
      </c>
      <c r="BA98" s="7">
        <f t="shared" si="79"/>
        <v>43.272727272727273</v>
      </c>
      <c r="BB98" s="7">
        <f t="shared" si="80"/>
        <v>25.454545454545453</v>
      </c>
      <c r="BC98" s="7">
        <f t="shared" si="81"/>
        <v>29.540848484848482</v>
      </c>
      <c r="BD98" s="7">
        <f t="shared" si="82"/>
        <v>2.4232727272727272</v>
      </c>
      <c r="BE98" s="19"/>
      <c r="BF98" s="19">
        <f t="shared" si="83"/>
        <v>0.25420168067226889</v>
      </c>
      <c r="BG98" s="19">
        <f t="shared" si="84"/>
        <v>0.41596638655462187</v>
      </c>
      <c r="BH98" s="19">
        <f t="shared" si="85"/>
        <v>4.3272727272727272</v>
      </c>
      <c r="BI98" s="19">
        <f t="shared" si="86"/>
        <v>0.66666666666666663</v>
      </c>
      <c r="BJ98" s="19"/>
      <c r="BK98" s="5">
        <v>0</v>
      </c>
      <c r="BL98" s="5"/>
      <c r="BM98" s="5"/>
      <c r="BN98" s="5"/>
      <c r="BO98" s="5"/>
      <c r="BP98" s="3">
        <v>1</v>
      </c>
      <c r="BQ98" s="3">
        <v>0</v>
      </c>
      <c r="BR98" s="3">
        <v>55</v>
      </c>
      <c r="BS98" s="3"/>
      <c r="BT98" s="3"/>
      <c r="BU98" s="3"/>
      <c r="BV98" s="3"/>
      <c r="BX98" s="3">
        <v>1</v>
      </c>
      <c r="BY98" s="3">
        <v>0</v>
      </c>
      <c r="BZ98" s="3">
        <v>141</v>
      </c>
      <c r="CA98" s="3">
        <v>25</v>
      </c>
      <c r="CB98" s="4">
        <v>1.1000000000000001</v>
      </c>
      <c r="CC98" s="28">
        <v>77</v>
      </c>
      <c r="CD98" s="8"/>
      <c r="CE98" s="8"/>
      <c r="CF98" s="3">
        <v>366</v>
      </c>
      <c r="CG98" s="3">
        <v>0</v>
      </c>
      <c r="CH98" s="3">
        <v>1</v>
      </c>
      <c r="CI98" s="12">
        <v>828.9473684210526</v>
      </c>
      <c r="CJ98" s="19">
        <f t="shared" si="87"/>
        <v>6.7201566650873383</v>
      </c>
      <c r="CK98" s="5">
        <v>744.87765334955429</v>
      </c>
      <c r="CL98" s="19">
        <f t="shared" si="88"/>
        <v>6.6132199812014987</v>
      </c>
      <c r="CN98" s="41">
        <v>40262</v>
      </c>
      <c r="CO98" s="41"/>
      <c r="CP98" s="41"/>
      <c r="CQ98" s="41">
        <v>40272</v>
      </c>
      <c r="CR98" s="43">
        <f>(CQ98-CN98)</f>
        <v>10</v>
      </c>
      <c r="CS98" s="36">
        <v>44272</v>
      </c>
      <c r="CT98" s="36">
        <v>42707</v>
      </c>
      <c r="CU98" s="1">
        <f t="shared" si="89"/>
        <v>2445</v>
      </c>
      <c r="CV98" s="3">
        <v>1</v>
      </c>
      <c r="CW98" s="36">
        <v>42707</v>
      </c>
      <c r="CX98" s="20">
        <f>(CW98-CN98)</f>
        <v>2445</v>
      </c>
      <c r="CY98" s="20">
        <v>1</v>
      </c>
      <c r="CZ98" s="20">
        <v>10</v>
      </c>
      <c r="DA98" s="3">
        <v>0</v>
      </c>
      <c r="DB98" s="3"/>
    </row>
    <row r="99" spans="1:115" s="10" customFormat="1" x14ac:dyDescent="0.25">
      <c r="A99" s="25">
        <v>1016</v>
      </c>
      <c r="B99" s="1">
        <v>53</v>
      </c>
      <c r="C99" s="1">
        <v>0</v>
      </c>
      <c r="D99" s="1">
        <v>1</v>
      </c>
      <c r="E99" s="1">
        <v>1</v>
      </c>
      <c r="F99" s="1">
        <v>2</v>
      </c>
      <c r="G99" s="1">
        <v>1</v>
      </c>
      <c r="H99" s="1">
        <v>0</v>
      </c>
      <c r="I99" s="1">
        <v>1</v>
      </c>
      <c r="J99" s="1">
        <v>4</v>
      </c>
      <c r="K99" s="1">
        <v>0</v>
      </c>
      <c r="L99" s="1">
        <v>1</v>
      </c>
      <c r="M99" s="1">
        <v>1</v>
      </c>
      <c r="N99" s="1">
        <v>0</v>
      </c>
      <c r="O99" s="1">
        <v>1</v>
      </c>
      <c r="P99" s="1">
        <v>0</v>
      </c>
      <c r="Q99" s="1"/>
      <c r="R99" s="1">
        <v>0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2</v>
      </c>
      <c r="Z99" s="1">
        <v>1</v>
      </c>
      <c r="AA99" s="1">
        <v>0</v>
      </c>
      <c r="AB99" s="1">
        <v>0</v>
      </c>
      <c r="AC99" s="1">
        <v>0</v>
      </c>
      <c r="AD99" s="1">
        <v>1</v>
      </c>
      <c r="AE99" s="1">
        <v>0</v>
      </c>
      <c r="AF99" s="1">
        <v>0</v>
      </c>
      <c r="AG99" s="1">
        <v>43.48</v>
      </c>
      <c r="AH99" s="1">
        <v>2.5099999999999998</v>
      </c>
      <c r="AI99" s="1">
        <v>137</v>
      </c>
      <c r="AJ99" s="1">
        <v>71</v>
      </c>
      <c r="AK99" s="5">
        <f t="shared" si="72"/>
        <v>93</v>
      </c>
      <c r="AL99" s="1">
        <v>73</v>
      </c>
      <c r="AM99" s="1">
        <v>1</v>
      </c>
      <c r="AN99" s="1">
        <v>6</v>
      </c>
      <c r="AO99" s="1">
        <v>38</v>
      </c>
      <c r="AP99" s="1">
        <v>17</v>
      </c>
      <c r="AQ99" s="1">
        <v>26</v>
      </c>
      <c r="AR99" s="1">
        <f t="shared" si="73"/>
        <v>21</v>
      </c>
      <c r="AS99" s="7">
        <f t="shared" si="74"/>
        <v>3.5</v>
      </c>
      <c r="AT99" s="1">
        <v>13</v>
      </c>
      <c r="AU99" s="19">
        <v>5.13</v>
      </c>
      <c r="AV99" s="1">
        <v>2.04</v>
      </c>
      <c r="AW99" s="19">
        <f t="shared" si="75"/>
        <v>0.42066518847006651</v>
      </c>
      <c r="AX99" s="7">
        <f t="shared" si="76"/>
        <v>2.53411306042885</v>
      </c>
      <c r="AY99" s="7">
        <f t="shared" si="77"/>
        <v>509.80392156862746</v>
      </c>
      <c r="AZ99" s="7">
        <f t="shared" si="78"/>
        <v>3411.7647058823527</v>
      </c>
      <c r="BA99" s="7">
        <f t="shared" si="79"/>
        <v>70.273972602739718</v>
      </c>
      <c r="BB99" s="7">
        <f t="shared" si="80"/>
        <v>27.945205479452056</v>
      </c>
      <c r="BC99" s="7">
        <f t="shared" si="81"/>
        <v>30.404383561643836</v>
      </c>
      <c r="BD99" s="7">
        <f t="shared" si="82"/>
        <v>7.6010958904109591</v>
      </c>
      <c r="BE99" s="19"/>
      <c r="BF99" s="19">
        <f t="shared" si="83"/>
        <v>0.36998050682261213</v>
      </c>
      <c r="BG99" s="19">
        <f t="shared" si="84"/>
        <v>0.54074074074074086</v>
      </c>
      <c r="BH99" s="19">
        <f t="shared" si="85"/>
        <v>3.3463796477495102</v>
      </c>
      <c r="BI99" s="19">
        <f t="shared" si="86"/>
        <v>0.46153846153846156</v>
      </c>
      <c r="BJ99" s="19"/>
      <c r="BK99" s="20">
        <v>1</v>
      </c>
      <c r="BL99" s="1"/>
      <c r="BM99" s="20"/>
      <c r="BN99" s="1">
        <v>0</v>
      </c>
      <c r="BO99" s="1">
        <v>0</v>
      </c>
      <c r="BP99" s="1">
        <v>1</v>
      </c>
      <c r="BQ99" s="1">
        <v>0</v>
      </c>
      <c r="BR99" s="1">
        <v>55</v>
      </c>
      <c r="BS99" s="1">
        <v>4.7</v>
      </c>
      <c r="BT99" s="1">
        <v>3.7</v>
      </c>
      <c r="BU99" s="1">
        <v>0.31</v>
      </c>
      <c r="BV99" s="1"/>
      <c r="BW99" s="1">
        <v>37</v>
      </c>
      <c r="BX99" s="1">
        <v>1</v>
      </c>
      <c r="BY99" s="1"/>
      <c r="BZ99" s="25">
        <v>133</v>
      </c>
      <c r="CA99" s="25">
        <v>18</v>
      </c>
      <c r="CB99" s="44">
        <v>1.27</v>
      </c>
      <c r="CC99" s="27">
        <v>48</v>
      </c>
      <c r="CD99" s="1">
        <v>70</v>
      </c>
      <c r="CE99" s="1">
        <v>0</v>
      </c>
      <c r="CF99" s="1"/>
      <c r="CG99" s="1"/>
      <c r="CH99" s="1">
        <v>1</v>
      </c>
      <c r="CI99" s="20">
        <v>983.77614300000005</v>
      </c>
      <c r="CJ99" s="19">
        <f t="shared" si="87"/>
        <v>6.8913983742196772</v>
      </c>
      <c r="CK99" s="20">
        <v>718.5312113</v>
      </c>
      <c r="CL99" s="19">
        <f t="shared" si="88"/>
        <v>6.5772091441024028</v>
      </c>
      <c r="CM99" s="22"/>
      <c r="CN99" s="36">
        <v>43213</v>
      </c>
      <c r="CO99" s="36"/>
      <c r="CP99" s="36"/>
      <c r="CQ99" s="36"/>
      <c r="CR99" s="20"/>
      <c r="CS99" s="36" t="s">
        <v>163</v>
      </c>
      <c r="CT99" s="36">
        <v>44291</v>
      </c>
      <c r="CU99" s="1">
        <f t="shared" si="89"/>
        <v>1078</v>
      </c>
      <c r="CV99" s="1">
        <v>0</v>
      </c>
      <c r="CW99" s="1"/>
      <c r="CX99" s="1"/>
      <c r="CY99" s="1">
        <v>0</v>
      </c>
      <c r="CZ99" s="1">
        <v>906</v>
      </c>
      <c r="DA99" s="3">
        <v>0</v>
      </c>
      <c r="DB99"/>
      <c r="DC99"/>
      <c r="DD99"/>
      <c r="DE99"/>
      <c r="DF99"/>
      <c r="DG99"/>
      <c r="DH99"/>
      <c r="DI99"/>
      <c r="DJ99"/>
      <c r="DK99"/>
    </row>
    <row r="100" spans="1:115" s="10" customFormat="1" x14ac:dyDescent="0.25">
      <c r="A100" s="2">
        <v>2061</v>
      </c>
      <c r="B100" s="9">
        <v>58</v>
      </c>
      <c r="C100" s="9">
        <v>0</v>
      </c>
      <c r="D100" s="9">
        <v>0</v>
      </c>
      <c r="E100" s="35">
        <v>0</v>
      </c>
      <c r="F100" s="9">
        <v>1</v>
      </c>
      <c r="G100" s="9">
        <v>0</v>
      </c>
      <c r="H100" s="1">
        <v>1</v>
      </c>
      <c r="I100" s="9">
        <v>0</v>
      </c>
      <c r="J100" s="9">
        <v>1</v>
      </c>
      <c r="K100" s="9">
        <v>1</v>
      </c>
      <c r="L100" s="9">
        <v>1</v>
      </c>
      <c r="M100" s="9"/>
      <c r="N100" s="9">
        <v>1</v>
      </c>
      <c r="O100" s="9">
        <v>0</v>
      </c>
      <c r="P100" s="9">
        <v>0</v>
      </c>
      <c r="Q100" s="9"/>
      <c r="R100" s="9">
        <v>0</v>
      </c>
      <c r="S100" s="9">
        <v>0</v>
      </c>
      <c r="T100" s="9">
        <v>0</v>
      </c>
      <c r="U100" s="9">
        <v>1</v>
      </c>
      <c r="V100" s="9">
        <v>0</v>
      </c>
      <c r="W100" s="9">
        <v>0</v>
      </c>
      <c r="X100" s="9">
        <v>0</v>
      </c>
      <c r="Y100" s="9">
        <v>0</v>
      </c>
      <c r="Z100" s="9">
        <v>1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27.5</v>
      </c>
      <c r="AH100" s="11">
        <v>2.1</v>
      </c>
      <c r="AI100" s="9">
        <v>141</v>
      </c>
      <c r="AJ100" s="9">
        <v>88</v>
      </c>
      <c r="AK100" s="5">
        <f t="shared" si="72"/>
        <v>105.66666666666667</v>
      </c>
      <c r="AL100" s="9">
        <v>92</v>
      </c>
      <c r="AM100" s="9">
        <v>1</v>
      </c>
      <c r="AN100" s="9">
        <v>4</v>
      </c>
      <c r="AO100" s="9">
        <v>22</v>
      </c>
      <c r="AP100" s="9">
        <v>10</v>
      </c>
      <c r="AQ100" s="9">
        <v>13</v>
      </c>
      <c r="AR100" s="1">
        <f t="shared" si="73"/>
        <v>12</v>
      </c>
      <c r="AS100" s="7">
        <f t="shared" si="74"/>
        <v>3</v>
      </c>
      <c r="AT100" s="9">
        <v>9</v>
      </c>
      <c r="AU100" s="4">
        <v>5.2080000000000002</v>
      </c>
      <c r="AV100" s="9">
        <v>2.48</v>
      </c>
      <c r="AW100" s="19">
        <f t="shared" si="75"/>
        <v>0.58104951958610496</v>
      </c>
      <c r="AX100" s="7">
        <f t="shared" si="76"/>
        <v>0.76804915514592931</v>
      </c>
      <c r="AY100" s="7">
        <f t="shared" si="77"/>
        <v>129.03225806451613</v>
      </c>
      <c r="AZ100" s="7">
        <f t="shared" si="78"/>
        <v>3279.5698924731187</v>
      </c>
      <c r="BA100" s="7">
        <f t="shared" si="79"/>
        <v>56.608695652173914</v>
      </c>
      <c r="BB100" s="7">
        <f t="shared" si="80"/>
        <v>26.956521739130434</v>
      </c>
      <c r="BC100" s="7">
        <f t="shared" si="81"/>
        <v>35.438840579710146</v>
      </c>
      <c r="BD100" s="7">
        <f t="shared" si="82"/>
        <v>3.2994782608695647</v>
      </c>
      <c r="BE100" s="19"/>
      <c r="BF100" s="19">
        <f t="shared" si="83"/>
        <v>0.22964669738863286</v>
      </c>
      <c r="BG100" s="19">
        <f t="shared" si="84"/>
        <v>0.38863287250384027</v>
      </c>
      <c r="BH100" s="19">
        <f t="shared" si="85"/>
        <v>4.7173913043478262</v>
      </c>
      <c r="BI100" s="19">
        <f t="shared" si="86"/>
        <v>0.44444444444444442</v>
      </c>
      <c r="BJ100" s="19"/>
      <c r="BK100" s="12">
        <v>0</v>
      </c>
      <c r="BL100" s="12"/>
      <c r="BM100" s="12"/>
      <c r="BN100" s="12"/>
      <c r="BO100" s="12"/>
      <c r="BP100" s="9">
        <v>1</v>
      </c>
      <c r="BQ100" s="9">
        <v>0</v>
      </c>
      <c r="BR100" s="9">
        <v>55</v>
      </c>
      <c r="BS100" s="9">
        <v>4.0999999999999996</v>
      </c>
      <c r="BT100" s="9">
        <v>2.6</v>
      </c>
      <c r="BU100" s="9">
        <v>1</v>
      </c>
      <c r="BV100" s="9">
        <v>3.7</v>
      </c>
      <c r="BW100" s="14"/>
      <c r="BX100" s="9">
        <v>1</v>
      </c>
      <c r="BY100" s="9">
        <v>0</v>
      </c>
      <c r="BZ100" s="9">
        <v>140</v>
      </c>
      <c r="CA100" s="9">
        <v>16</v>
      </c>
      <c r="CB100" s="11">
        <v>0.9</v>
      </c>
      <c r="CC100" s="29">
        <v>90</v>
      </c>
      <c r="CD100" s="13"/>
      <c r="CE100" s="13"/>
      <c r="CF100" s="9">
        <v>159</v>
      </c>
      <c r="CG100" s="9">
        <v>0</v>
      </c>
      <c r="CH100" s="9">
        <v>1</v>
      </c>
      <c r="CI100" s="12">
        <v>1291.2280701754385</v>
      </c>
      <c r="CJ100" s="19">
        <f t="shared" si="87"/>
        <v>7.1633490368824173</v>
      </c>
      <c r="CK100" s="12">
        <v>506.87694432079036</v>
      </c>
      <c r="CL100" s="19">
        <f t="shared" si="88"/>
        <v>6.2282682607603039</v>
      </c>
      <c r="CM100" s="14"/>
      <c r="CN100" s="36">
        <v>40626</v>
      </c>
      <c r="CO100" s="36">
        <v>40637</v>
      </c>
      <c r="CP100" s="20">
        <f>(CO100-CN100)</f>
        <v>11</v>
      </c>
      <c r="CQ100" s="36">
        <v>41974</v>
      </c>
      <c r="CR100" s="43">
        <f>(CQ100-CN100)</f>
        <v>1348</v>
      </c>
      <c r="CS100" s="36">
        <v>44274</v>
      </c>
      <c r="CT100" s="36">
        <v>44556</v>
      </c>
      <c r="CU100" s="9">
        <f t="shared" si="89"/>
        <v>3930</v>
      </c>
      <c r="CV100" s="9">
        <v>0</v>
      </c>
      <c r="CW100" s="9"/>
      <c r="CX100" s="9"/>
      <c r="CY100" s="9">
        <v>1</v>
      </c>
      <c r="CZ100" s="9">
        <v>11</v>
      </c>
      <c r="DA100" s="3">
        <v>0</v>
      </c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</row>
    <row r="101" spans="1:115" s="10" customFormat="1" x14ac:dyDescent="0.25">
      <c r="A101" s="25">
        <v>1028</v>
      </c>
      <c r="B101" s="1">
        <v>55</v>
      </c>
      <c r="C101" s="1">
        <v>0</v>
      </c>
      <c r="D101" s="1">
        <v>1</v>
      </c>
      <c r="E101" s="1">
        <v>1</v>
      </c>
      <c r="F101" s="1">
        <v>2</v>
      </c>
      <c r="G101" s="1">
        <v>1</v>
      </c>
      <c r="H101" s="1">
        <v>0</v>
      </c>
      <c r="I101" s="1">
        <v>1</v>
      </c>
      <c r="J101" s="1">
        <v>2</v>
      </c>
      <c r="K101" s="1">
        <v>0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26.1</v>
      </c>
      <c r="AH101" s="1">
        <v>1.66</v>
      </c>
      <c r="AI101" s="1">
        <v>150</v>
      </c>
      <c r="AJ101" s="1">
        <v>65</v>
      </c>
      <c r="AK101" s="5">
        <f t="shared" si="72"/>
        <v>93.333333333333329</v>
      </c>
      <c r="AL101" s="1">
        <v>79</v>
      </c>
      <c r="AM101" s="1">
        <v>1</v>
      </c>
      <c r="AN101" s="1">
        <v>2</v>
      </c>
      <c r="AO101" s="1">
        <v>72</v>
      </c>
      <c r="AP101" s="1">
        <v>21</v>
      </c>
      <c r="AQ101" s="1">
        <v>44</v>
      </c>
      <c r="AR101" s="1">
        <f t="shared" si="73"/>
        <v>51</v>
      </c>
      <c r="AS101" s="7">
        <f t="shared" si="74"/>
        <v>25.5</v>
      </c>
      <c r="AT101" s="1">
        <v>17</v>
      </c>
      <c r="AU101" s="19">
        <v>5.67</v>
      </c>
      <c r="AV101" s="1">
        <v>3.41</v>
      </c>
      <c r="AW101" s="19">
        <f t="shared" si="75"/>
        <v>0.7056910569105691</v>
      </c>
      <c r="AX101" s="7">
        <f t="shared" si="76"/>
        <v>4.7619047619047619</v>
      </c>
      <c r="AY101" s="7">
        <f t="shared" si="77"/>
        <v>633.43108504398822</v>
      </c>
      <c r="AZ101" s="7">
        <f t="shared" si="78"/>
        <v>2142.717497556207</v>
      </c>
      <c r="BA101" s="7">
        <f t="shared" si="79"/>
        <v>71.77215189873418</v>
      </c>
      <c r="BB101" s="7">
        <f t="shared" si="80"/>
        <v>43.164556962025316</v>
      </c>
      <c r="BC101" s="7">
        <f t="shared" si="81"/>
        <v>44.810565400843878</v>
      </c>
      <c r="BD101" s="7">
        <f t="shared" si="82"/>
        <v>24.655594936708859</v>
      </c>
      <c r="BE101" s="19">
        <v>2.2200000000000002</v>
      </c>
      <c r="BF101" s="19">
        <f t="shared" si="83"/>
        <v>0.61305114638447966</v>
      </c>
      <c r="BG101" s="19">
        <f t="shared" si="84"/>
        <v>1.0031746031746032</v>
      </c>
      <c r="BH101" s="19">
        <f t="shared" si="85"/>
        <v>1.4072970960536113</v>
      </c>
      <c r="BI101" s="19">
        <f t="shared" si="86"/>
        <v>0.11764705882352941</v>
      </c>
      <c r="BJ101" s="19"/>
      <c r="BK101" s="20">
        <v>1</v>
      </c>
      <c r="BL101" s="1">
        <v>9</v>
      </c>
      <c r="BM101" s="20"/>
      <c r="BN101" s="1">
        <v>1</v>
      </c>
      <c r="BO101" s="1">
        <v>0</v>
      </c>
      <c r="BP101" s="1">
        <v>1</v>
      </c>
      <c r="BQ101" s="1">
        <v>0</v>
      </c>
      <c r="BR101" s="1">
        <v>56</v>
      </c>
      <c r="BS101" s="1">
        <v>3.71</v>
      </c>
      <c r="BT101" s="1">
        <v>3</v>
      </c>
      <c r="BU101" s="1">
        <v>0.57999999999999996</v>
      </c>
      <c r="BV101" s="1"/>
      <c r="BW101" s="1">
        <v>15.9</v>
      </c>
      <c r="BX101" s="1">
        <v>0</v>
      </c>
      <c r="BY101" s="1"/>
      <c r="BZ101" s="25">
        <v>144</v>
      </c>
      <c r="CA101" s="25">
        <v>25</v>
      </c>
      <c r="CB101" s="44">
        <v>1.1200000000000001</v>
      </c>
      <c r="CC101" s="27">
        <v>55</v>
      </c>
      <c r="CD101" s="1"/>
      <c r="CE101" s="1"/>
      <c r="CF101" s="1"/>
      <c r="CG101" s="1"/>
      <c r="CH101" s="1"/>
      <c r="CI101" s="20">
        <v>869.66</v>
      </c>
      <c r="CJ101" s="19">
        <f t="shared" si="87"/>
        <v>6.7681023306669097</v>
      </c>
      <c r="CK101" s="20">
        <v>1325.69</v>
      </c>
      <c r="CL101" s="19">
        <f t="shared" si="88"/>
        <v>7.1896883575916215</v>
      </c>
      <c r="CM101" s="22"/>
      <c r="CN101" s="36">
        <v>43231</v>
      </c>
      <c r="CO101" s="36"/>
      <c r="CP101" s="36"/>
      <c r="CQ101" s="36"/>
      <c r="CR101" s="20"/>
      <c r="CS101" s="36" t="s">
        <v>163</v>
      </c>
      <c r="CT101" s="36">
        <v>44462</v>
      </c>
      <c r="CU101" s="1">
        <f t="shared" si="89"/>
        <v>1231</v>
      </c>
      <c r="CV101" s="1">
        <v>0</v>
      </c>
      <c r="CW101" s="36"/>
      <c r="CX101" s="20"/>
      <c r="CY101" s="20">
        <v>0</v>
      </c>
      <c r="CZ101" s="20">
        <v>1231</v>
      </c>
      <c r="DA101" s="3">
        <v>0</v>
      </c>
      <c r="DB101" s="20"/>
      <c r="DC101"/>
      <c r="DD101"/>
      <c r="DE101"/>
      <c r="DF101"/>
      <c r="DG101"/>
      <c r="DH101"/>
      <c r="DI101"/>
      <c r="DJ101"/>
      <c r="DK101"/>
    </row>
    <row r="102" spans="1:115" s="10" customFormat="1" x14ac:dyDescent="0.25">
      <c r="A102" s="2">
        <v>2041</v>
      </c>
      <c r="B102" s="3">
        <v>47</v>
      </c>
      <c r="C102" s="3">
        <v>0</v>
      </c>
      <c r="D102" s="3">
        <v>0</v>
      </c>
      <c r="E102" s="3">
        <v>0</v>
      </c>
      <c r="F102" s="3">
        <v>1</v>
      </c>
      <c r="G102" s="3">
        <v>0</v>
      </c>
      <c r="H102" s="1">
        <v>1</v>
      </c>
      <c r="I102" s="3">
        <v>1</v>
      </c>
      <c r="J102" s="3">
        <v>1</v>
      </c>
      <c r="K102" s="3">
        <v>1</v>
      </c>
      <c r="L102" s="3">
        <v>0</v>
      </c>
      <c r="M102" s="3"/>
      <c r="N102" s="3">
        <v>1</v>
      </c>
      <c r="O102" s="3">
        <v>0</v>
      </c>
      <c r="P102" s="3">
        <v>1</v>
      </c>
      <c r="Q102" s="3"/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0</v>
      </c>
      <c r="X102" s="3">
        <v>0</v>
      </c>
      <c r="Y102" s="3">
        <v>0</v>
      </c>
      <c r="Z102" s="3">
        <v>1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26</v>
      </c>
      <c r="AH102" s="4">
        <v>2.04</v>
      </c>
      <c r="AI102" s="3">
        <v>152</v>
      </c>
      <c r="AJ102" s="3">
        <v>88</v>
      </c>
      <c r="AK102" s="5">
        <f t="shared" si="72"/>
        <v>109.33333333333333</v>
      </c>
      <c r="AL102" s="3">
        <v>81</v>
      </c>
      <c r="AM102" s="3">
        <v>2</v>
      </c>
      <c r="AN102" s="3">
        <v>1</v>
      </c>
      <c r="AO102" s="3">
        <v>20</v>
      </c>
      <c r="AP102" s="3">
        <v>8</v>
      </c>
      <c r="AQ102" s="3">
        <v>13</v>
      </c>
      <c r="AR102" s="1">
        <f t="shared" si="73"/>
        <v>12</v>
      </c>
      <c r="AS102" s="7">
        <f t="shared" si="74"/>
        <v>12</v>
      </c>
      <c r="AT102" s="3">
        <v>8</v>
      </c>
      <c r="AU102" s="4">
        <v>6.8952</v>
      </c>
      <c r="AV102" s="3">
        <v>3.38</v>
      </c>
      <c r="AW102" s="19">
        <f t="shared" si="75"/>
        <v>0.81939393939393934</v>
      </c>
      <c r="AX102" s="7">
        <f t="shared" si="76"/>
        <v>0.72514212785706</v>
      </c>
      <c r="AY102" s="7">
        <f t="shared" si="77"/>
        <v>118.34319526627219</v>
      </c>
      <c r="AZ102" s="7">
        <f t="shared" si="78"/>
        <v>2564.102564102564</v>
      </c>
      <c r="BA102" s="7">
        <f t="shared" si="79"/>
        <v>85.125925925925927</v>
      </c>
      <c r="BB102" s="7">
        <f t="shared" si="80"/>
        <v>41.728395061728392</v>
      </c>
      <c r="BC102" s="7">
        <f t="shared" si="81"/>
        <v>57.50729218106995</v>
      </c>
      <c r="BD102" s="7">
        <f t="shared" si="82"/>
        <v>6.8100740740740733</v>
      </c>
      <c r="BE102" s="19"/>
      <c r="BF102" s="19">
        <f t="shared" si="83"/>
        <v>0.15271493212669685</v>
      </c>
      <c r="BG102" s="19">
        <f t="shared" si="84"/>
        <v>0.23494604942568742</v>
      </c>
      <c r="BH102" s="19">
        <f t="shared" si="85"/>
        <v>7.0938271604938272</v>
      </c>
      <c r="BI102" s="19">
        <f t="shared" si="86"/>
        <v>0.125</v>
      </c>
      <c r="BJ102" s="19"/>
      <c r="BK102" s="5">
        <v>0</v>
      </c>
      <c r="BL102" s="5"/>
      <c r="BM102" s="5"/>
      <c r="BN102" s="5"/>
      <c r="BO102" s="5"/>
      <c r="BP102" s="3">
        <v>1</v>
      </c>
      <c r="BQ102" s="3">
        <v>0</v>
      </c>
      <c r="BR102" s="3">
        <v>57.5</v>
      </c>
      <c r="BS102" s="3">
        <v>4.5999999999999996</v>
      </c>
      <c r="BT102" s="3">
        <v>2.9</v>
      </c>
      <c r="BU102" s="3">
        <v>1.1000000000000001</v>
      </c>
      <c r="BV102" s="3"/>
      <c r="BX102" s="3">
        <v>1</v>
      </c>
      <c r="BY102" s="3">
        <v>1</v>
      </c>
      <c r="BZ102" s="3">
        <v>142</v>
      </c>
      <c r="CA102" s="3">
        <v>30</v>
      </c>
      <c r="CB102" s="4">
        <v>1.4</v>
      </c>
      <c r="CC102" s="28">
        <v>54</v>
      </c>
      <c r="CD102" s="8"/>
      <c r="CE102" s="8"/>
      <c r="CF102" s="3">
        <v>137</v>
      </c>
      <c r="CG102" s="3">
        <v>0</v>
      </c>
      <c r="CH102" s="3">
        <v>1</v>
      </c>
      <c r="CI102" s="12">
        <v>714.92537313432831</v>
      </c>
      <c r="CJ102" s="19">
        <f t="shared" si="87"/>
        <v>6.5721781640080401</v>
      </c>
      <c r="CK102" s="5">
        <v>407.89328149453138</v>
      </c>
      <c r="CL102" s="19">
        <f t="shared" si="88"/>
        <v>6.0110055752256963</v>
      </c>
      <c r="CN102" s="36">
        <v>40497</v>
      </c>
      <c r="CO102" s="36">
        <v>40499</v>
      </c>
      <c r="CP102" s="20">
        <f>(CO102-CN102)</f>
        <v>2</v>
      </c>
      <c r="CQ102" s="36"/>
      <c r="CR102" s="20"/>
      <c r="CS102" s="36">
        <v>44272</v>
      </c>
      <c r="CT102" s="36">
        <v>44125</v>
      </c>
      <c r="CU102" s="1">
        <f t="shared" si="89"/>
        <v>3628</v>
      </c>
      <c r="CV102" s="3">
        <v>0</v>
      </c>
      <c r="CW102" s="3"/>
      <c r="CX102" s="3"/>
      <c r="CY102" s="3">
        <v>1</v>
      </c>
      <c r="CZ102" s="3">
        <v>2</v>
      </c>
      <c r="DA102" s="3">
        <v>0</v>
      </c>
      <c r="DB102" s="3"/>
    </row>
    <row r="103" spans="1:115" s="10" customFormat="1" x14ac:dyDescent="0.25">
      <c r="A103" s="2">
        <v>2029</v>
      </c>
      <c r="B103" s="3">
        <v>58</v>
      </c>
      <c r="C103" s="3">
        <v>0</v>
      </c>
      <c r="D103" s="3">
        <v>0</v>
      </c>
      <c r="E103" s="3">
        <v>1</v>
      </c>
      <c r="F103" s="3">
        <v>1</v>
      </c>
      <c r="G103" s="3">
        <v>0</v>
      </c>
      <c r="H103" s="1">
        <v>1</v>
      </c>
      <c r="I103" s="3">
        <v>1</v>
      </c>
      <c r="J103" s="3">
        <v>2</v>
      </c>
      <c r="K103" s="3">
        <v>1</v>
      </c>
      <c r="L103" s="3">
        <v>1</v>
      </c>
      <c r="M103" s="3"/>
      <c r="N103" s="3">
        <v>1</v>
      </c>
      <c r="O103" s="3">
        <v>0</v>
      </c>
      <c r="P103" s="3">
        <v>1</v>
      </c>
      <c r="Q103" s="3"/>
      <c r="R103" s="3">
        <v>0</v>
      </c>
      <c r="S103" s="3">
        <v>0</v>
      </c>
      <c r="T103" s="3">
        <v>1</v>
      </c>
      <c r="U103" s="3">
        <v>1</v>
      </c>
      <c r="V103" s="3">
        <v>0</v>
      </c>
      <c r="W103" s="3">
        <v>0</v>
      </c>
      <c r="X103" s="3">
        <v>0</v>
      </c>
      <c r="Y103" s="3">
        <v>1</v>
      </c>
      <c r="Z103" s="3">
        <v>1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28</v>
      </c>
      <c r="AH103" s="4">
        <v>2.15</v>
      </c>
      <c r="AI103" s="3">
        <v>118</v>
      </c>
      <c r="AJ103" s="3">
        <v>80</v>
      </c>
      <c r="AK103" s="5">
        <f t="shared" si="72"/>
        <v>92.666666666666671</v>
      </c>
      <c r="AL103" s="3">
        <v>76</v>
      </c>
      <c r="AM103" s="3">
        <v>1</v>
      </c>
      <c r="AN103" s="3">
        <v>4</v>
      </c>
      <c r="AO103" s="3">
        <v>20</v>
      </c>
      <c r="AP103" s="3">
        <v>10</v>
      </c>
      <c r="AQ103" s="3">
        <v>13</v>
      </c>
      <c r="AR103" s="1">
        <f t="shared" si="73"/>
        <v>10</v>
      </c>
      <c r="AS103" s="7">
        <f t="shared" si="74"/>
        <v>2.5</v>
      </c>
      <c r="AT103" s="3">
        <v>8</v>
      </c>
      <c r="AU103" s="4">
        <v>3.0959999999999996</v>
      </c>
      <c r="AV103" s="3">
        <v>1.44</v>
      </c>
      <c r="AW103" s="19">
        <f t="shared" si="75"/>
        <v>0.2958758314855876</v>
      </c>
      <c r="AX103" s="7">
        <f t="shared" si="76"/>
        <v>1.6149870801033595</v>
      </c>
      <c r="AY103" s="7">
        <f t="shared" si="77"/>
        <v>277.77777777777777</v>
      </c>
      <c r="AZ103" s="7">
        <f t="shared" si="78"/>
        <v>4925.9259259259261</v>
      </c>
      <c r="BA103" s="7">
        <f t="shared" si="79"/>
        <v>40.736842105263158</v>
      </c>
      <c r="BB103" s="7">
        <f t="shared" si="80"/>
        <v>18.94736842105263</v>
      </c>
      <c r="BC103" s="7">
        <f t="shared" si="81"/>
        <v>21.817263157894732</v>
      </c>
      <c r="BD103" s="7">
        <f t="shared" si="82"/>
        <v>2.3191578947368416</v>
      </c>
      <c r="BE103" s="19"/>
      <c r="BF103" s="19">
        <f t="shared" si="83"/>
        <v>0.31912144702842377</v>
      </c>
      <c r="BG103" s="19">
        <f t="shared" si="84"/>
        <v>0.49095607235142119</v>
      </c>
      <c r="BH103" s="19">
        <f t="shared" si="85"/>
        <v>4.0736842105263156</v>
      </c>
      <c r="BI103" s="19">
        <f t="shared" si="86"/>
        <v>0.5</v>
      </c>
      <c r="BJ103" s="19"/>
      <c r="BK103" s="5">
        <v>0</v>
      </c>
      <c r="BL103" s="5"/>
      <c r="BM103" s="5"/>
      <c r="BN103" s="5"/>
      <c r="BO103" s="5"/>
      <c r="BP103" s="3">
        <v>1</v>
      </c>
      <c r="BQ103" s="9">
        <v>0</v>
      </c>
      <c r="BR103" s="3">
        <v>57.5</v>
      </c>
      <c r="BS103" s="3">
        <v>4.3</v>
      </c>
      <c r="BT103" s="3">
        <v>3.1</v>
      </c>
      <c r="BU103" s="3">
        <v>1.1000000000000001</v>
      </c>
      <c r="BV103" s="3"/>
      <c r="BX103" s="3">
        <v>1</v>
      </c>
      <c r="BY103" s="3">
        <v>0</v>
      </c>
      <c r="BZ103" s="3">
        <v>139</v>
      </c>
      <c r="CA103" s="3">
        <v>39</v>
      </c>
      <c r="CB103" s="4">
        <v>1.8</v>
      </c>
      <c r="CC103" s="28">
        <v>39</v>
      </c>
      <c r="CD103" s="8"/>
      <c r="CE103" s="8"/>
      <c r="CF103" s="3">
        <v>1495</v>
      </c>
      <c r="CG103" s="3">
        <v>1</v>
      </c>
      <c r="CH103" s="3">
        <v>2</v>
      </c>
      <c r="CI103" s="12">
        <v>1010.4430379746835</v>
      </c>
      <c r="CJ103" s="19">
        <f t="shared" si="87"/>
        <v>6.9181441651159616</v>
      </c>
      <c r="CK103" s="5">
        <v>591.03216016667329</v>
      </c>
      <c r="CL103" s="19">
        <f t="shared" si="88"/>
        <v>6.3818704324512465</v>
      </c>
      <c r="CN103" s="41">
        <v>40455</v>
      </c>
      <c r="CO103" s="41">
        <v>40471</v>
      </c>
      <c r="CP103" s="20">
        <f>(CO103-CN103)</f>
        <v>16</v>
      </c>
      <c r="CQ103" s="41">
        <v>41611</v>
      </c>
      <c r="CR103" s="43">
        <f>(CQ103-CN103)</f>
        <v>1156</v>
      </c>
      <c r="CS103" s="36">
        <v>44272</v>
      </c>
      <c r="CT103" s="36">
        <v>44207</v>
      </c>
      <c r="CU103" s="1">
        <f t="shared" si="89"/>
        <v>3752</v>
      </c>
      <c r="CV103" s="3">
        <v>0</v>
      </c>
      <c r="CW103" s="3"/>
      <c r="CX103" s="3"/>
      <c r="CY103" s="3">
        <v>1</v>
      </c>
      <c r="CZ103" s="3">
        <v>16</v>
      </c>
      <c r="DA103" s="3">
        <v>0</v>
      </c>
      <c r="DB103" s="3" t="s">
        <v>146</v>
      </c>
    </row>
    <row r="104" spans="1:115" s="10" customFormat="1" x14ac:dyDescent="0.25">
      <c r="A104" s="25">
        <v>1069</v>
      </c>
      <c r="B104" s="1">
        <v>61</v>
      </c>
      <c r="C104" s="1">
        <v>0</v>
      </c>
      <c r="D104" s="1">
        <v>0</v>
      </c>
      <c r="E104" s="1">
        <v>1</v>
      </c>
      <c r="F104" s="1">
        <v>2</v>
      </c>
      <c r="G104" s="1">
        <v>1</v>
      </c>
      <c r="H104" s="1">
        <v>0</v>
      </c>
      <c r="I104" s="1">
        <v>1</v>
      </c>
      <c r="J104" s="1">
        <v>3</v>
      </c>
      <c r="K104" s="1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/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1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47.88</v>
      </c>
      <c r="AH104" s="1">
        <v>2.4700000000000002</v>
      </c>
      <c r="AI104" s="1">
        <v>130</v>
      </c>
      <c r="AJ104" s="1">
        <v>82</v>
      </c>
      <c r="AK104" s="5">
        <f t="shared" si="72"/>
        <v>98</v>
      </c>
      <c r="AL104" s="1">
        <v>104</v>
      </c>
      <c r="AM104" s="1">
        <v>1</v>
      </c>
      <c r="AN104" s="1">
        <v>16</v>
      </c>
      <c r="AO104" s="1">
        <v>48</v>
      </c>
      <c r="AP104" s="1">
        <v>24</v>
      </c>
      <c r="AQ104" s="1">
        <v>37</v>
      </c>
      <c r="AR104" s="1">
        <f t="shared" si="73"/>
        <v>24</v>
      </c>
      <c r="AS104" s="7">
        <f t="shared" si="74"/>
        <v>1.5</v>
      </c>
      <c r="AT104" s="1">
        <v>22</v>
      </c>
      <c r="AU104" s="19">
        <v>6.46</v>
      </c>
      <c r="AV104" s="1">
        <v>2.61</v>
      </c>
      <c r="AW104" s="19">
        <f t="shared" si="75"/>
        <v>0.56713968957871397</v>
      </c>
      <c r="AX104" s="7">
        <f t="shared" si="76"/>
        <v>2.321981424148607</v>
      </c>
      <c r="AY104" s="7">
        <f t="shared" si="77"/>
        <v>459.77011494252878</v>
      </c>
      <c r="AZ104" s="7">
        <f t="shared" si="78"/>
        <v>2513.4099616858239</v>
      </c>
      <c r="BA104" s="7">
        <f t="shared" si="79"/>
        <v>62.115384615384613</v>
      </c>
      <c r="BB104" s="7">
        <f t="shared" si="80"/>
        <v>25.096153846153847</v>
      </c>
      <c r="BC104" s="7">
        <f t="shared" si="81"/>
        <v>25.939384615384615</v>
      </c>
      <c r="BD104" s="7">
        <f t="shared" si="82"/>
        <v>7.1674615384615388</v>
      </c>
      <c r="BE104" s="19">
        <v>2.2699690402476782</v>
      </c>
      <c r="BF104" s="19">
        <f t="shared" si="83"/>
        <v>0.59566563467492262</v>
      </c>
      <c r="BG104" s="19">
        <f t="shared" si="84"/>
        <v>0.77275541795665637</v>
      </c>
      <c r="BH104" s="19">
        <f t="shared" si="85"/>
        <v>2.5881410256410255</v>
      </c>
      <c r="BI104" s="19">
        <f t="shared" si="86"/>
        <v>0.72727272727272729</v>
      </c>
      <c r="BJ104" s="19"/>
      <c r="BK104" s="20">
        <v>1</v>
      </c>
      <c r="BL104" s="1">
        <v>18</v>
      </c>
      <c r="BM104" s="20"/>
      <c r="BN104" s="1">
        <v>0</v>
      </c>
      <c r="BO104" s="1">
        <v>0</v>
      </c>
      <c r="BP104" s="1">
        <v>1</v>
      </c>
      <c r="BQ104" s="1">
        <v>0</v>
      </c>
      <c r="BR104" s="1">
        <v>60</v>
      </c>
      <c r="BS104" s="1">
        <v>4.9000000000000004</v>
      </c>
      <c r="BT104" s="1">
        <v>3</v>
      </c>
      <c r="BU104" s="1">
        <v>0.48</v>
      </c>
      <c r="BV104" s="1">
        <v>4.7</v>
      </c>
      <c r="BW104" s="1">
        <v>27</v>
      </c>
      <c r="BX104" s="1">
        <v>0</v>
      </c>
      <c r="BY104" s="1">
        <v>1</v>
      </c>
      <c r="BZ104" s="25">
        <v>138</v>
      </c>
      <c r="CA104" s="25">
        <v>17</v>
      </c>
      <c r="CB104" s="44">
        <v>0.79</v>
      </c>
      <c r="CC104" s="27">
        <v>90</v>
      </c>
      <c r="CD104" s="1">
        <v>61</v>
      </c>
      <c r="CE104" s="1">
        <v>0</v>
      </c>
      <c r="CF104" s="1"/>
      <c r="CG104" s="1"/>
      <c r="CH104" s="1">
        <v>1</v>
      </c>
      <c r="CI104" s="20">
        <v>678.26408739999999</v>
      </c>
      <c r="CJ104" s="19">
        <f t="shared" si="87"/>
        <v>6.5195367215408142</v>
      </c>
      <c r="CK104" s="20">
        <v>1079.3661910000001</v>
      </c>
      <c r="CL104" s="19">
        <f t="shared" si="88"/>
        <v>6.9841292876632393</v>
      </c>
      <c r="CM104" s="22"/>
      <c r="CN104" s="36">
        <v>43369</v>
      </c>
      <c r="CO104" s="36"/>
      <c r="CP104" s="36"/>
      <c r="CQ104" s="36"/>
      <c r="CR104" s="20"/>
      <c r="CS104" s="36">
        <v>44478</v>
      </c>
      <c r="CT104" s="36">
        <v>44463</v>
      </c>
      <c r="CU104" s="1">
        <f t="shared" si="89"/>
        <v>1094</v>
      </c>
      <c r="CV104" s="1">
        <v>0</v>
      </c>
      <c r="CW104" s="1"/>
      <c r="CX104" s="1"/>
      <c r="CY104" s="1">
        <v>0</v>
      </c>
      <c r="CZ104" s="1">
        <v>1094</v>
      </c>
      <c r="DA104" s="3">
        <v>0</v>
      </c>
      <c r="DB104"/>
      <c r="DC104"/>
      <c r="DD104"/>
      <c r="DE104"/>
      <c r="DF104"/>
      <c r="DG104"/>
      <c r="DH104"/>
      <c r="DI104"/>
      <c r="DJ104"/>
      <c r="DK104"/>
    </row>
    <row r="105" spans="1:115" s="10" customFormat="1" x14ac:dyDescent="0.25">
      <c r="A105" s="25">
        <v>1007</v>
      </c>
      <c r="B105" s="1">
        <v>86</v>
      </c>
      <c r="C105" s="1">
        <v>0</v>
      </c>
      <c r="D105" s="1">
        <v>1</v>
      </c>
      <c r="E105" s="1">
        <v>1</v>
      </c>
      <c r="F105" s="1">
        <v>2</v>
      </c>
      <c r="G105" s="1">
        <v>1</v>
      </c>
      <c r="H105" s="1">
        <v>0</v>
      </c>
      <c r="I105" s="1">
        <v>1</v>
      </c>
      <c r="J105" s="1">
        <v>2</v>
      </c>
      <c r="K105" s="1">
        <v>1</v>
      </c>
      <c r="L105" s="1">
        <v>0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1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25.8</v>
      </c>
      <c r="AH105" s="1">
        <v>1.98</v>
      </c>
      <c r="AI105" s="1">
        <v>131</v>
      </c>
      <c r="AJ105" s="1">
        <v>62</v>
      </c>
      <c r="AK105" s="5">
        <f t="shared" si="72"/>
        <v>85</v>
      </c>
      <c r="AL105" s="1">
        <v>62</v>
      </c>
      <c r="AM105" s="1">
        <v>3</v>
      </c>
      <c r="AN105" s="1">
        <v>10</v>
      </c>
      <c r="AO105" s="1">
        <v>53</v>
      </c>
      <c r="AP105" s="1">
        <v>21</v>
      </c>
      <c r="AQ105" s="1">
        <v>34</v>
      </c>
      <c r="AR105" s="1">
        <f t="shared" si="73"/>
        <v>32</v>
      </c>
      <c r="AS105" s="7">
        <f t="shared" si="74"/>
        <v>3.2</v>
      </c>
      <c r="AT105" s="1">
        <v>22</v>
      </c>
      <c r="AU105" s="19">
        <v>4.91</v>
      </c>
      <c r="AV105" s="1">
        <v>2.48</v>
      </c>
      <c r="AW105" s="19">
        <f t="shared" si="75"/>
        <v>0.46740576496674058</v>
      </c>
      <c r="AX105" s="7">
        <f t="shared" si="76"/>
        <v>2.4439918533604885</v>
      </c>
      <c r="AY105" s="7">
        <f t="shared" si="77"/>
        <v>387.09677419354841</v>
      </c>
      <c r="AZ105" s="7">
        <f t="shared" si="78"/>
        <v>2419.3548387096776</v>
      </c>
      <c r="BA105" s="7">
        <f t="shared" si="79"/>
        <v>79.193548387096769</v>
      </c>
      <c r="BB105" s="7">
        <f t="shared" si="80"/>
        <v>40</v>
      </c>
      <c r="BC105" s="7">
        <f t="shared" si="81"/>
        <v>34.271999999999998</v>
      </c>
      <c r="BD105" s="7">
        <f t="shared" si="82"/>
        <v>13.055999999999999</v>
      </c>
      <c r="BE105" s="19"/>
      <c r="BF105" s="19">
        <f t="shared" si="83"/>
        <v>0.42932790224032591</v>
      </c>
      <c r="BG105" s="19">
        <f t="shared" si="84"/>
        <v>0.66924643584521393</v>
      </c>
      <c r="BH105" s="19">
        <f t="shared" si="85"/>
        <v>2.474798387096774</v>
      </c>
      <c r="BI105" s="19">
        <f t="shared" si="86"/>
        <v>0.45454545454545453</v>
      </c>
      <c r="BJ105" s="19"/>
      <c r="BK105" s="20">
        <v>1</v>
      </c>
      <c r="BL105" s="1"/>
      <c r="BM105" s="20"/>
      <c r="BN105" s="1">
        <v>1</v>
      </c>
      <c r="BO105" s="1">
        <v>1</v>
      </c>
      <c r="BP105" s="1">
        <v>1</v>
      </c>
      <c r="BQ105" s="1">
        <v>0</v>
      </c>
      <c r="BR105" s="1">
        <v>60</v>
      </c>
      <c r="BS105" s="1">
        <v>4.7</v>
      </c>
      <c r="BT105" s="1">
        <v>3</v>
      </c>
      <c r="BU105" s="1">
        <v>0.76</v>
      </c>
      <c r="BV105" s="1">
        <v>5.8</v>
      </c>
      <c r="BW105" s="1">
        <v>72</v>
      </c>
      <c r="BX105" s="1">
        <v>1</v>
      </c>
      <c r="BY105" s="1">
        <v>1</v>
      </c>
      <c r="BZ105" s="1">
        <v>139</v>
      </c>
      <c r="CA105" s="1">
        <v>24</v>
      </c>
      <c r="CB105" s="19">
        <v>1.02</v>
      </c>
      <c r="CC105" s="27">
        <v>50</v>
      </c>
      <c r="CD105" s="1">
        <v>248</v>
      </c>
      <c r="CE105" s="1">
        <v>1</v>
      </c>
      <c r="CF105" s="1"/>
      <c r="CG105" s="1"/>
      <c r="CH105" s="1">
        <v>2</v>
      </c>
      <c r="CI105" s="20">
        <v>1041.878201</v>
      </c>
      <c r="CJ105" s="19">
        <f t="shared" si="87"/>
        <v>6.9487803258458696</v>
      </c>
      <c r="CK105" s="20">
        <v>817.92866249999997</v>
      </c>
      <c r="CL105" s="19">
        <f t="shared" si="88"/>
        <v>6.7067751231420623</v>
      </c>
      <c r="CM105" s="22"/>
      <c r="CN105" s="36">
        <v>43206</v>
      </c>
      <c r="CO105" s="36"/>
      <c r="CP105" s="36"/>
      <c r="CQ105" s="36"/>
      <c r="CR105" s="20"/>
      <c r="CS105" s="36">
        <v>44479</v>
      </c>
      <c r="CT105" s="36">
        <v>44466</v>
      </c>
      <c r="CU105" s="1">
        <f t="shared" si="89"/>
        <v>1260</v>
      </c>
      <c r="CV105" s="1">
        <v>0</v>
      </c>
      <c r="CW105" s="1"/>
      <c r="CX105" s="1"/>
      <c r="CY105" s="1">
        <v>0</v>
      </c>
      <c r="CZ105" s="1">
        <v>1260</v>
      </c>
      <c r="DA105" s="3">
        <v>0</v>
      </c>
      <c r="DB105" t="s">
        <v>134</v>
      </c>
      <c r="DC105"/>
      <c r="DD105"/>
      <c r="DE105"/>
      <c r="DF105"/>
      <c r="DG105"/>
      <c r="DH105"/>
      <c r="DI105"/>
      <c r="DJ105"/>
      <c r="DK105"/>
    </row>
    <row r="106" spans="1:115" s="10" customFormat="1" x14ac:dyDescent="0.25">
      <c r="A106" s="25">
        <v>1020</v>
      </c>
      <c r="B106" s="1">
        <v>75</v>
      </c>
      <c r="C106" s="1">
        <v>0</v>
      </c>
      <c r="D106" s="1">
        <v>1</v>
      </c>
      <c r="E106" s="1">
        <v>1</v>
      </c>
      <c r="F106" s="1">
        <v>2</v>
      </c>
      <c r="G106" s="1">
        <v>1</v>
      </c>
      <c r="H106" s="1">
        <v>0</v>
      </c>
      <c r="I106" s="1">
        <v>1</v>
      </c>
      <c r="J106" s="1">
        <v>3</v>
      </c>
      <c r="K106" s="1">
        <v>1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1</v>
      </c>
      <c r="AB106" s="1">
        <v>0</v>
      </c>
      <c r="AC106" s="1">
        <v>0</v>
      </c>
      <c r="AD106" s="1">
        <v>1</v>
      </c>
      <c r="AE106" s="1">
        <v>0</v>
      </c>
      <c r="AF106" s="1">
        <v>0</v>
      </c>
      <c r="AG106" s="1">
        <v>48</v>
      </c>
      <c r="AH106" s="1">
        <v>2.02</v>
      </c>
      <c r="AI106" s="1">
        <v>154</v>
      </c>
      <c r="AJ106" s="1">
        <v>72</v>
      </c>
      <c r="AK106" s="5">
        <f t="shared" si="72"/>
        <v>99.333333333333329</v>
      </c>
      <c r="AL106" s="1">
        <v>65</v>
      </c>
      <c r="AM106" s="1">
        <v>1</v>
      </c>
      <c r="AN106" s="1">
        <v>11</v>
      </c>
      <c r="AO106" s="1">
        <v>44</v>
      </c>
      <c r="AP106" s="1">
        <v>9</v>
      </c>
      <c r="AQ106" s="1">
        <v>25</v>
      </c>
      <c r="AR106" s="1">
        <f t="shared" si="73"/>
        <v>35</v>
      </c>
      <c r="AS106" s="7">
        <f t="shared" si="74"/>
        <v>3.1818181818181817</v>
      </c>
      <c r="AT106" s="1">
        <v>16</v>
      </c>
      <c r="AU106" s="19">
        <v>7.88</v>
      </c>
      <c r="AV106" s="1">
        <v>3.58</v>
      </c>
      <c r="AW106" s="19">
        <f t="shared" si="75"/>
        <v>0.78849963045085003</v>
      </c>
      <c r="AX106" s="7">
        <f t="shared" si="76"/>
        <v>1.1421319796954315</v>
      </c>
      <c r="AY106" s="7">
        <f t="shared" si="77"/>
        <v>201.11731843575419</v>
      </c>
      <c r="AZ106" s="7">
        <f t="shared" si="78"/>
        <v>1973.9292364990688</v>
      </c>
      <c r="BA106" s="7">
        <f t="shared" si="79"/>
        <v>121.23076923076923</v>
      </c>
      <c r="BB106" s="7">
        <f t="shared" si="80"/>
        <v>55.07692307692308</v>
      </c>
      <c r="BC106" s="7">
        <f t="shared" si="81"/>
        <v>62.420512820512819</v>
      </c>
      <c r="BD106" s="7">
        <f t="shared" si="82"/>
        <v>10.486646153846154</v>
      </c>
      <c r="BE106" s="19">
        <v>1.29</v>
      </c>
      <c r="BF106" s="19">
        <f t="shared" si="83"/>
        <v>0.20621827411167512</v>
      </c>
      <c r="BG106" s="19">
        <f t="shared" si="84"/>
        <v>0.36294416243654826</v>
      </c>
      <c r="BH106" s="19">
        <f t="shared" si="85"/>
        <v>3.4637362637362634</v>
      </c>
      <c r="BI106" s="19">
        <f t="shared" si="86"/>
        <v>0.6875</v>
      </c>
      <c r="BJ106" s="19"/>
      <c r="BK106" s="20">
        <v>1</v>
      </c>
      <c r="BL106" s="1">
        <v>26</v>
      </c>
      <c r="BM106" s="20"/>
      <c r="BN106" s="1">
        <v>0</v>
      </c>
      <c r="BO106" s="1">
        <v>0</v>
      </c>
      <c r="BP106" s="1">
        <v>1</v>
      </c>
      <c r="BQ106" s="1">
        <v>0</v>
      </c>
      <c r="BR106" s="1">
        <v>60</v>
      </c>
      <c r="BS106" s="1"/>
      <c r="BT106" s="1"/>
      <c r="BU106" s="1"/>
      <c r="BV106" s="1"/>
      <c r="BW106" s="1"/>
      <c r="BX106" s="1"/>
      <c r="BY106" s="1"/>
      <c r="BZ106" s="25">
        <v>141</v>
      </c>
      <c r="CA106" s="25">
        <v>31</v>
      </c>
      <c r="CB106" s="44">
        <v>1.0900000000000001</v>
      </c>
      <c r="CC106" s="27">
        <v>50</v>
      </c>
      <c r="CD106" s="1">
        <v>35</v>
      </c>
      <c r="CE106" s="1">
        <v>0</v>
      </c>
      <c r="CF106" s="1"/>
      <c r="CG106" s="1"/>
      <c r="CH106" s="1">
        <v>1</v>
      </c>
      <c r="CI106" s="20">
        <v>1329.01487</v>
      </c>
      <c r="CJ106" s="19">
        <f t="shared" si="87"/>
        <v>7.1921932475144574</v>
      </c>
      <c r="CK106" s="20">
        <v>1189.6214</v>
      </c>
      <c r="CL106" s="19">
        <f t="shared" si="88"/>
        <v>7.0813903842242212</v>
      </c>
      <c r="CM106" s="22"/>
      <c r="CN106" s="36">
        <v>43215</v>
      </c>
      <c r="CO106" s="36"/>
      <c r="CP106" s="36"/>
      <c r="CQ106" s="36"/>
      <c r="CR106" s="20"/>
      <c r="CS106" s="36" t="s">
        <v>163</v>
      </c>
      <c r="CT106" s="36">
        <v>44475</v>
      </c>
      <c r="CU106" s="1">
        <f t="shared" si="89"/>
        <v>1260</v>
      </c>
      <c r="CV106" s="1">
        <v>0</v>
      </c>
      <c r="CW106" s="1"/>
      <c r="CX106" s="1"/>
      <c r="CY106" s="1">
        <v>0</v>
      </c>
      <c r="CZ106" s="1">
        <v>1059</v>
      </c>
      <c r="DA106" s="3">
        <v>0</v>
      </c>
      <c r="DB106"/>
      <c r="DC106"/>
      <c r="DD106"/>
      <c r="DE106"/>
      <c r="DF106"/>
      <c r="DG106"/>
      <c r="DH106"/>
      <c r="DI106"/>
      <c r="DJ106"/>
      <c r="DK106"/>
    </row>
    <row r="107" spans="1:115" s="10" customFormat="1" x14ac:dyDescent="0.25">
      <c r="A107" s="2">
        <v>2002</v>
      </c>
      <c r="B107" s="3">
        <v>19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1">
        <v>0</v>
      </c>
      <c r="I107" s="3">
        <v>1</v>
      </c>
      <c r="J107" s="3">
        <v>4</v>
      </c>
      <c r="K107" s="3">
        <v>1</v>
      </c>
      <c r="L107" s="3">
        <v>0</v>
      </c>
      <c r="M107" s="3"/>
      <c r="N107" s="3">
        <v>1</v>
      </c>
      <c r="O107" s="3">
        <v>0</v>
      </c>
      <c r="P107" s="3">
        <v>0</v>
      </c>
      <c r="Q107" s="3"/>
      <c r="R107" s="3">
        <v>0</v>
      </c>
      <c r="S107" s="3">
        <v>0</v>
      </c>
      <c r="T107" s="3">
        <v>1</v>
      </c>
      <c r="U107" s="3">
        <v>0</v>
      </c>
      <c r="V107" s="3">
        <v>0</v>
      </c>
      <c r="W107" s="3">
        <v>0</v>
      </c>
      <c r="X107" s="3">
        <v>1</v>
      </c>
      <c r="Y107" s="3">
        <v>1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0</v>
      </c>
      <c r="AF107" s="3">
        <v>2</v>
      </c>
      <c r="AG107" s="3">
        <v>29</v>
      </c>
      <c r="AH107" s="4">
        <v>1.75</v>
      </c>
      <c r="AI107" s="3">
        <v>115</v>
      </c>
      <c r="AJ107" s="3">
        <v>84</v>
      </c>
      <c r="AK107" s="5">
        <f t="shared" si="72"/>
        <v>94.333333333333329</v>
      </c>
      <c r="AL107" s="3">
        <v>69</v>
      </c>
      <c r="AM107" s="3">
        <v>1</v>
      </c>
      <c r="AN107" s="3">
        <v>7</v>
      </c>
      <c r="AO107" s="3">
        <v>103</v>
      </c>
      <c r="AP107" s="3">
        <v>46</v>
      </c>
      <c r="AQ107" s="3">
        <v>64</v>
      </c>
      <c r="AR107" s="3">
        <f t="shared" si="73"/>
        <v>57</v>
      </c>
      <c r="AS107" s="7">
        <f t="shared" si="74"/>
        <v>8.1428571428571423</v>
      </c>
      <c r="AT107" s="3">
        <v>10</v>
      </c>
      <c r="AU107" s="4">
        <v>2.835</v>
      </c>
      <c r="AV107" s="3">
        <v>1.62</v>
      </c>
      <c r="AW107" s="19">
        <f t="shared" si="75"/>
        <v>0.33884700665188466</v>
      </c>
      <c r="AX107" s="7">
        <f t="shared" si="76"/>
        <v>19.047619047619047</v>
      </c>
      <c r="AY107" s="7">
        <f t="shared" si="77"/>
        <v>2666.6666666666665</v>
      </c>
      <c r="AZ107" s="7">
        <f t="shared" si="78"/>
        <v>4312.7572016460899</v>
      </c>
      <c r="BA107" s="7">
        <f t="shared" si="79"/>
        <v>41.086956521739133</v>
      </c>
      <c r="BB107" s="7">
        <f t="shared" si="80"/>
        <v>23.478260869565219</v>
      </c>
      <c r="BC107" s="7">
        <f t="shared" si="81"/>
        <v>26.927999999999997</v>
      </c>
      <c r="BD107" s="7">
        <f t="shared" si="82"/>
        <v>18.200347826086958</v>
      </c>
      <c r="BE107" s="19"/>
      <c r="BF107" s="19">
        <f t="shared" si="83"/>
        <v>1.5576719576719575</v>
      </c>
      <c r="BG107" s="19">
        <f t="shared" si="84"/>
        <v>2.5068783068783067</v>
      </c>
      <c r="BH107" s="19">
        <f t="shared" si="85"/>
        <v>0.7208237986270023</v>
      </c>
      <c r="BI107" s="19">
        <f t="shared" si="86"/>
        <v>0.7</v>
      </c>
      <c r="BJ107" s="19"/>
      <c r="BK107" s="5">
        <v>0</v>
      </c>
      <c r="BL107" s="5"/>
      <c r="BM107" s="5"/>
      <c r="BN107" s="5"/>
      <c r="BO107" s="5"/>
      <c r="BP107" s="3">
        <v>1</v>
      </c>
      <c r="BQ107" s="3">
        <v>0</v>
      </c>
      <c r="BR107" s="3">
        <v>62.5</v>
      </c>
      <c r="BS107" s="3">
        <v>3.8</v>
      </c>
      <c r="BT107" s="3">
        <v>2.2999999999999998</v>
      </c>
      <c r="BU107" s="3">
        <v>1</v>
      </c>
      <c r="BV107" s="3">
        <v>3.7</v>
      </c>
      <c r="BX107" s="3">
        <v>1</v>
      </c>
      <c r="BY107" s="3">
        <v>0</v>
      </c>
      <c r="BZ107" s="3">
        <v>135</v>
      </c>
      <c r="CA107" s="3">
        <v>28</v>
      </c>
      <c r="CB107" s="4">
        <v>1.3</v>
      </c>
      <c r="CC107" s="28">
        <v>70</v>
      </c>
      <c r="CD107" s="8"/>
      <c r="CE107" s="8"/>
      <c r="CF107" s="3">
        <v>399</v>
      </c>
      <c r="CG107" s="3">
        <v>0</v>
      </c>
      <c r="CH107" s="3">
        <v>1</v>
      </c>
      <c r="CI107" s="12">
        <v>916.38418079096039</v>
      </c>
      <c r="CJ107" s="19">
        <f t="shared" si="87"/>
        <v>6.8204356880896206</v>
      </c>
      <c r="CK107" s="5">
        <v>1628.7263151153088</v>
      </c>
      <c r="CL107" s="19">
        <f t="shared" si="88"/>
        <v>7.3955535865775639</v>
      </c>
      <c r="CN107" s="36">
        <v>43404</v>
      </c>
      <c r="CO107" s="36"/>
      <c r="CP107" s="36"/>
      <c r="CQ107" s="36"/>
      <c r="CR107" s="20"/>
      <c r="CS107" s="36">
        <v>44478</v>
      </c>
      <c r="CT107" s="36">
        <v>44274</v>
      </c>
      <c r="CU107" s="1">
        <f t="shared" si="89"/>
        <v>870</v>
      </c>
      <c r="CV107" s="1">
        <v>1</v>
      </c>
      <c r="CW107" s="36">
        <v>44274</v>
      </c>
      <c r="CX107" s="20">
        <f>(CW107-CN107)</f>
        <v>870</v>
      </c>
      <c r="CY107" s="1">
        <v>1</v>
      </c>
      <c r="CZ107" s="1">
        <v>870</v>
      </c>
      <c r="DA107" s="3">
        <v>0</v>
      </c>
      <c r="DB107" s="3" t="s">
        <v>141</v>
      </c>
    </row>
    <row r="108" spans="1:115" s="10" customFormat="1" x14ac:dyDescent="0.25">
      <c r="A108" s="2">
        <v>2016</v>
      </c>
      <c r="B108" s="3">
        <v>25</v>
      </c>
      <c r="C108" s="3">
        <v>0</v>
      </c>
      <c r="D108" s="3">
        <v>1</v>
      </c>
      <c r="E108" s="3">
        <v>0</v>
      </c>
      <c r="F108" s="3">
        <v>2</v>
      </c>
      <c r="G108" s="3">
        <v>1</v>
      </c>
      <c r="H108" s="1">
        <v>0</v>
      </c>
      <c r="I108" s="3">
        <v>1</v>
      </c>
      <c r="J108" s="3">
        <v>1</v>
      </c>
      <c r="K108" s="3">
        <v>0</v>
      </c>
      <c r="L108" s="3">
        <v>0</v>
      </c>
      <c r="M108" s="3"/>
      <c r="N108" s="3">
        <v>1</v>
      </c>
      <c r="O108" s="3">
        <v>0</v>
      </c>
      <c r="P108" s="3">
        <v>1</v>
      </c>
      <c r="Q108" s="3"/>
      <c r="R108" s="3">
        <v>0</v>
      </c>
      <c r="S108" s="3">
        <v>0</v>
      </c>
      <c r="T108" s="3">
        <v>0</v>
      </c>
      <c r="U108" s="3">
        <v>1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24.5</v>
      </c>
      <c r="AH108" s="4">
        <v>1.78</v>
      </c>
      <c r="AI108" s="3">
        <v>135</v>
      </c>
      <c r="AJ108" s="3">
        <v>83</v>
      </c>
      <c r="AK108" s="5">
        <f t="shared" si="72"/>
        <v>100.33333333333333</v>
      </c>
      <c r="AL108" s="3">
        <v>83</v>
      </c>
      <c r="AM108" s="3">
        <v>1</v>
      </c>
      <c r="AN108" s="3">
        <v>4</v>
      </c>
      <c r="AO108" s="3">
        <v>22</v>
      </c>
      <c r="AP108" s="3">
        <v>8</v>
      </c>
      <c r="AQ108" s="3">
        <v>11</v>
      </c>
      <c r="AR108" s="3">
        <f t="shared" si="73"/>
        <v>14</v>
      </c>
      <c r="AS108" s="7">
        <f t="shared" si="74"/>
        <v>3.5</v>
      </c>
      <c r="AT108" s="3">
        <v>7</v>
      </c>
      <c r="AU108" s="4">
        <v>5.3044000000000002</v>
      </c>
      <c r="AV108" s="3">
        <v>2.98</v>
      </c>
      <c r="AW108" s="19">
        <f t="shared" si="75"/>
        <v>0.66295639320029565</v>
      </c>
      <c r="AX108" s="7">
        <f t="shared" si="76"/>
        <v>0.75409094336777016</v>
      </c>
      <c r="AY108" s="7">
        <f t="shared" si="77"/>
        <v>107.38255033557047</v>
      </c>
      <c r="AZ108" s="7">
        <f t="shared" si="78"/>
        <v>2586.1297539149887</v>
      </c>
      <c r="BA108" s="7">
        <f t="shared" si="79"/>
        <v>63.908433734939763</v>
      </c>
      <c r="BB108" s="7">
        <f t="shared" si="80"/>
        <v>35.903614457831324</v>
      </c>
      <c r="BC108" s="7">
        <f t="shared" si="81"/>
        <v>45.573654618473888</v>
      </c>
      <c r="BD108" s="7">
        <f t="shared" si="82"/>
        <v>3.4180240963855417</v>
      </c>
      <c r="BE108" s="19"/>
      <c r="BF108" s="19">
        <f t="shared" si="83"/>
        <v>0.17212125782369353</v>
      </c>
      <c r="BG108" s="19">
        <f t="shared" si="84"/>
        <v>0.34424251564738706</v>
      </c>
      <c r="BH108" s="19">
        <f t="shared" si="85"/>
        <v>4.5648881239242689</v>
      </c>
      <c r="BI108" s="19">
        <f t="shared" si="86"/>
        <v>0.5714285714285714</v>
      </c>
      <c r="BJ108" s="19"/>
      <c r="BK108" s="5">
        <v>0</v>
      </c>
      <c r="BL108" s="5"/>
      <c r="BM108" s="5"/>
      <c r="BN108" s="5"/>
      <c r="BO108" s="5"/>
      <c r="BP108" s="3">
        <v>1</v>
      </c>
      <c r="BQ108" s="3">
        <v>0</v>
      </c>
      <c r="BR108" s="3">
        <v>62.5</v>
      </c>
      <c r="BS108" s="3">
        <v>4.0999999999999996</v>
      </c>
      <c r="BT108" s="3"/>
      <c r="BU108" s="3">
        <v>0.95</v>
      </c>
      <c r="BV108" s="3">
        <v>3.4</v>
      </c>
      <c r="BX108" s="3">
        <v>1</v>
      </c>
      <c r="BY108" s="3">
        <v>0</v>
      </c>
      <c r="BZ108" s="3">
        <v>139</v>
      </c>
      <c r="CA108" s="3">
        <v>29</v>
      </c>
      <c r="CB108" s="4">
        <v>0.9</v>
      </c>
      <c r="CC108" s="28">
        <v>90</v>
      </c>
      <c r="CD108" s="8"/>
      <c r="CE108" s="8"/>
      <c r="CF108" s="3">
        <v>649</v>
      </c>
      <c r="CG108" s="3">
        <v>1</v>
      </c>
      <c r="CH108" s="3">
        <v>1</v>
      </c>
      <c r="CI108" s="12">
        <v>1102.016129032258</v>
      </c>
      <c r="CJ108" s="19">
        <f t="shared" si="87"/>
        <v>7.0048966257511776</v>
      </c>
      <c r="CK108" s="5">
        <v>2542.7603235432657</v>
      </c>
      <c r="CL108" s="19">
        <f t="shared" si="88"/>
        <v>7.8410055114889161</v>
      </c>
      <c r="CN108" s="36">
        <v>43427</v>
      </c>
      <c r="CO108" s="36"/>
      <c r="CP108" s="36"/>
      <c r="CQ108" s="36"/>
      <c r="CR108" s="20"/>
      <c r="CS108" s="36">
        <v>44478</v>
      </c>
      <c r="CT108" s="36">
        <v>44420</v>
      </c>
      <c r="CU108" s="1">
        <f t="shared" si="89"/>
        <v>993</v>
      </c>
      <c r="CV108" s="1">
        <v>0</v>
      </c>
      <c r="CW108" s="1"/>
      <c r="CX108" s="1"/>
      <c r="CY108" s="1">
        <v>0</v>
      </c>
      <c r="CZ108" s="1">
        <v>993</v>
      </c>
      <c r="DA108" s="3">
        <v>0</v>
      </c>
      <c r="DB108" s="3" t="s">
        <v>153</v>
      </c>
    </row>
    <row r="109" spans="1:115" s="10" customFormat="1" x14ac:dyDescent="0.25">
      <c r="A109" s="2">
        <v>2003</v>
      </c>
      <c r="B109" s="3">
        <v>57</v>
      </c>
      <c r="C109" s="3">
        <v>0</v>
      </c>
      <c r="D109" s="3">
        <v>0</v>
      </c>
      <c r="E109" s="3">
        <v>1</v>
      </c>
      <c r="F109" s="3">
        <v>1</v>
      </c>
      <c r="G109" s="3">
        <v>0</v>
      </c>
      <c r="H109" s="1">
        <v>1</v>
      </c>
      <c r="I109" s="3">
        <v>1</v>
      </c>
      <c r="J109" s="3">
        <v>3</v>
      </c>
      <c r="K109" s="3">
        <v>1</v>
      </c>
      <c r="L109" s="3">
        <v>0</v>
      </c>
      <c r="M109" s="3"/>
      <c r="N109" s="3">
        <v>1</v>
      </c>
      <c r="O109" s="3">
        <v>0</v>
      </c>
      <c r="P109" s="3">
        <v>1</v>
      </c>
      <c r="Q109" s="3"/>
      <c r="R109" s="3">
        <v>0</v>
      </c>
      <c r="S109" s="3">
        <v>0</v>
      </c>
      <c r="T109" s="3">
        <v>0</v>
      </c>
      <c r="U109" s="3">
        <v>1</v>
      </c>
      <c r="V109" s="3">
        <v>0</v>
      </c>
      <c r="W109" s="3">
        <v>0</v>
      </c>
      <c r="X109" s="3">
        <v>0</v>
      </c>
      <c r="Y109" s="3">
        <v>0</v>
      </c>
      <c r="Z109" s="3">
        <v>1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21.5</v>
      </c>
      <c r="AH109" s="4">
        <v>1.93</v>
      </c>
      <c r="AI109" s="3">
        <v>114</v>
      </c>
      <c r="AJ109" s="3">
        <v>77</v>
      </c>
      <c r="AK109" s="5">
        <f t="shared" si="72"/>
        <v>89.333333333333329</v>
      </c>
      <c r="AL109" s="3">
        <v>81</v>
      </c>
      <c r="AM109" s="3">
        <v>1</v>
      </c>
      <c r="AN109" s="3">
        <v>3</v>
      </c>
      <c r="AO109" s="3">
        <v>25</v>
      </c>
      <c r="AP109" s="3">
        <v>10</v>
      </c>
      <c r="AQ109" s="3">
        <v>15</v>
      </c>
      <c r="AR109" s="3">
        <f t="shared" si="73"/>
        <v>15</v>
      </c>
      <c r="AS109" s="7">
        <f t="shared" si="74"/>
        <v>5</v>
      </c>
      <c r="AT109" s="3">
        <v>9</v>
      </c>
      <c r="AU109" s="4">
        <v>5.3267999999999995</v>
      </c>
      <c r="AV109" s="3">
        <v>2.76</v>
      </c>
      <c r="AW109" s="19">
        <f t="shared" si="75"/>
        <v>0.54669623059866956</v>
      </c>
      <c r="AX109" s="7">
        <f t="shared" si="76"/>
        <v>1.1263798152737103</v>
      </c>
      <c r="AY109" s="7">
        <f t="shared" si="77"/>
        <v>173.91304347826087</v>
      </c>
      <c r="AZ109" s="7">
        <f t="shared" si="78"/>
        <v>2502.4154589371979</v>
      </c>
      <c r="BA109" s="7">
        <f t="shared" si="79"/>
        <v>65.762962962962959</v>
      </c>
      <c r="BB109" s="7">
        <f t="shared" si="80"/>
        <v>34.074074074074076</v>
      </c>
      <c r="BC109" s="7">
        <f t="shared" si="81"/>
        <v>37.227061728395064</v>
      </c>
      <c r="BD109" s="7">
        <f t="shared" si="82"/>
        <v>5.560888888888889</v>
      </c>
      <c r="BE109" s="19"/>
      <c r="BF109" s="19">
        <f t="shared" si="83"/>
        <v>0.22809191259292635</v>
      </c>
      <c r="BG109" s="19">
        <f t="shared" si="84"/>
        <v>0.38015318765487727</v>
      </c>
      <c r="BH109" s="19">
        <f t="shared" si="85"/>
        <v>4.3841975308641974</v>
      </c>
      <c r="BI109" s="19">
        <f t="shared" si="86"/>
        <v>0.33333333333333331</v>
      </c>
      <c r="BJ109" s="19"/>
      <c r="BK109" s="5">
        <v>0</v>
      </c>
      <c r="BL109" s="5"/>
      <c r="BM109" s="5"/>
      <c r="BN109" s="5"/>
      <c r="BO109" s="5"/>
      <c r="BP109" s="3">
        <v>1</v>
      </c>
      <c r="BQ109" s="3">
        <v>0</v>
      </c>
      <c r="BR109" s="3">
        <v>62.5</v>
      </c>
      <c r="BS109" s="3">
        <v>4.8</v>
      </c>
      <c r="BT109" s="3">
        <v>3.3</v>
      </c>
      <c r="BU109" s="3">
        <v>1</v>
      </c>
      <c r="BV109" s="3"/>
      <c r="BX109" s="3">
        <v>1</v>
      </c>
      <c r="BY109" s="3">
        <v>0</v>
      </c>
      <c r="BZ109" s="3">
        <v>140</v>
      </c>
      <c r="CA109" s="3">
        <v>23</v>
      </c>
      <c r="CB109" s="4">
        <v>1.2</v>
      </c>
      <c r="CC109" s="28">
        <v>90</v>
      </c>
      <c r="CD109" s="8"/>
      <c r="CE109" s="8"/>
      <c r="CF109" s="3">
        <v>860</v>
      </c>
      <c r="CG109" s="3">
        <v>1</v>
      </c>
      <c r="CH109" s="3">
        <v>2</v>
      </c>
      <c r="CI109" s="12">
        <v>1109.0909090909092</v>
      </c>
      <c r="CJ109" s="19">
        <f t="shared" si="87"/>
        <v>7.0112959579229779</v>
      </c>
      <c r="CK109" s="5">
        <v>3764.3254646879909</v>
      </c>
      <c r="CL109" s="19">
        <f t="shared" si="88"/>
        <v>8.2333239647376022</v>
      </c>
      <c r="CN109" s="41">
        <v>40374</v>
      </c>
      <c r="CO109" s="41"/>
      <c r="CP109" s="41"/>
      <c r="CQ109" s="41"/>
      <c r="CR109" s="20"/>
      <c r="CS109" s="36">
        <v>44272</v>
      </c>
      <c r="CT109" s="36">
        <v>42398</v>
      </c>
      <c r="CU109" s="1">
        <f t="shared" si="89"/>
        <v>2024</v>
      </c>
      <c r="CV109" s="3">
        <v>0</v>
      </c>
      <c r="CW109" s="3"/>
      <c r="CX109" s="20"/>
      <c r="CY109" s="20">
        <v>0</v>
      </c>
      <c r="CZ109" s="20">
        <v>2024</v>
      </c>
      <c r="DA109" s="3">
        <v>0</v>
      </c>
      <c r="DB109" s="39" t="s">
        <v>139</v>
      </c>
    </row>
    <row r="110" spans="1:115" s="10" customFormat="1" x14ac:dyDescent="0.25">
      <c r="A110" s="2">
        <v>2006</v>
      </c>
      <c r="B110" s="3">
        <v>62</v>
      </c>
      <c r="C110" s="3">
        <v>0</v>
      </c>
      <c r="D110" s="3">
        <v>1</v>
      </c>
      <c r="E110" s="3">
        <v>1</v>
      </c>
      <c r="F110" s="3">
        <v>2</v>
      </c>
      <c r="G110" s="3">
        <v>0</v>
      </c>
      <c r="H110" s="1">
        <v>1</v>
      </c>
      <c r="I110" s="3">
        <v>1</v>
      </c>
      <c r="J110" s="3">
        <v>2</v>
      </c>
      <c r="K110" s="3">
        <v>1</v>
      </c>
      <c r="L110" s="3">
        <v>1</v>
      </c>
      <c r="M110" s="3"/>
      <c r="N110" s="3">
        <v>1</v>
      </c>
      <c r="O110" s="3">
        <v>0</v>
      </c>
      <c r="P110" s="3">
        <v>0</v>
      </c>
      <c r="Q110" s="3"/>
      <c r="R110" s="3">
        <v>0</v>
      </c>
      <c r="S110" s="3">
        <v>0</v>
      </c>
      <c r="T110" s="3">
        <v>1</v>
      </c>
      <c r="U110" s="3">
        <v>1</v>
      </c>
      <c r="V110" s="3">
        <v>0</v>
      </c>
      <c r="W110" s="3">
        <v>0</v>
      </c>
      <c r="X110" s="3">
        <v>0</v>
      </c>
      <c r="Y110" s="3">
        <v>1</v>
      </c>
      <c r="Z110" s="3">
        <v>0</v>
      </c>
      <c r="AA110" s="3">
        <v>0</v>
      </c>
      <c r="AB110" s="3">
        <v>0</v>
      </c>
      <c r="AC110" s="3">
        <v>0</v>
      </c>
      <c r="AD110" s="3">
        <v>1</v>
      </c>
      <c r="AE110" s="3">
        <v>0</v>
      </c>
      <c r="AF110" s="3">
        <v>2</v>
      </c>
      <c r="AG110" s="3">
        <v>23.5</v>
      </c>
      <c r="AH110" s="4">
        <v>1.71</v>
      </c>
      <c r="AI110" s="3">
        <v>137</v>
      </c>
      <c r="AJ110" s="3">
        <v>64</v>
      </c>
      <c r="AK110" s="5">
        <f t="shared" si="72"/>
        <v>88.333333333333329</v>
      </c>
      <c r="AL110" s="3">
        <v>69</v>
      </c>
      <c r="AM110" s="3">
        <v>1</v>
      </c>
      <c r="AN110" s="3">
        <v>4</v>
      </c>
      <c r="AO110" s="3">
        <v>25</v>
      </c>
      <c r="AP110" s="3">
        <v>10</v>
      </c>
      <c r="AQ110" s="3">
        <v>15</v>
      </c>
      <c r="AR110" s="3">
        <f t="shared" si="73"/>
        <v>15</v>
      </c>
      <c r="AS110" s="7">
        <f t="shared" si="74"/>
        <v>3.75</v>
      </c>
      <c r="AT110" s="3">
        <v>8</v>
      </c>
      <c r="AU110" s="4">
        <v>4.1040000000000001</v>
      </c>
      <c r="AV110" s="3">
        <v>2.4</v>
      </c>
      <c r="AW110" s="19">
        <f t="shared" si="75"/>
        <v>0.47006651884700656</v>
      </c>
      <c r="AX110" s="7">
        <f t="shared" si="76"/>
        <v>1.7056530214424952</v>
      </c>
      <c r="AY110" s="7">
        <f t="shared" si="77"/>
        <v>233.33333333333334</v>
      </c>
      <c r="AZ110" s="7">
        <f t="shared" si="78"/>
        <v>2811.1111111111109</v>
      </c>
      <c r="BA110" s="7">
        <f t="shared" si="79"/>
        <v>59.478260869565219</v>
      </c>
      <c r="BB110" s="7">
        <f t="shared" si="80"/>
        <v>34.782608695652172</v>
      </c>
      <c r="BC110" s="7">
        <f t="shared" si="81"/>
        <v>38.001159420289852</v>
      </c>
      <c r="BD110" s="7">
        <f t="shared" si="82"/>
        <v>5.2034782608695647</v>
      </c>
      <c r="BE110" s="19"/>
      <c r="BF110" s="19">
        <f t="shared" si="83"/>
        <v>0.25219298245614036</v>
      </c>
      <c r="BG110" s="19">
        <f t="shared" si="84"/>
        <v>0.4203216374269006</v>
      </c>
      <c r="BH110" s="19">
        <f t="shared" si="85"/>
        <v>3.965217391304348</v>
      </c>
      <c r="BI110" s="19">
        <f t="shared" si="86"/>
        <v>0.5</v>
      </c>
      <c r="BJ110" s="19"/>
      <c r="BK110" s="5">
        <v>0</v>
      </c>
      <c r="BL110" s="5"/>
      <c r="BM110" s="5"/>
      <c r="BN110" s="5"/>
      <c r="BO110" s="5"/>
      <c r="BP110" s="3">
        <v>1</v>
      </c>
      <c r="BQ110" s="3">
        <v>0</v>
      </c>
      <c r="BR110" s="3">
        <v>62.5</v>
      </c>
      <c r="BS110" s="3">
        <v>4</v>
      </c>
      <c r="BT110" s="3">
        <v>2.2999999999999998</v>
      </c>
      <c r="BU110" s="3">
        <v>1.2</v>
      </c>
      <c r="BV110" s="3"/>
      <c r="BX110" s="3">
        <v>1</v>
      </c>
      <c r="BY110" s="3">
        <v>1</v>
      </c>
      <c r="BZ110" s="3">
        <v>132</v>
      </c>
      <c r="CA110" s="3">
        <v>31</v>
      </c>
      <c r="CB110" s="4">
        <v>1.8</v>
      </c>
      <c r="CC110" s="28">
        <v>28</v>
      </c>
      <c r="CD110" s="8"/>
      <c r="CE110" s="8"/>
      <c r="CF110" s="3">
        <v>2196</v>
      </c>
      <c r="CG110" s="3">
        <v>1</v>
      </c>
      <c r="CH110" s="3">
        <v>2</v>
      </c>
      <c r="CI110" s="12">
        <v>1157.6923076923076</v>
      </c>
      <c r="CJ110" s="19">
        <f t="shared" si="87"/>
        <v>7.0541839127154846</v>
      </c>
      <c r="CK110" s="5">
        <v>10897.356430003359</v>
      </c>
      <c r="CL110" s="19">
        <f t="shared" si="88"/>
        <v>9.2962755094447438</v>
      </c>
      <c r="CN110" s="41">
        <v>40393</v>
      </c>
      <c r="CO110" s="41"/>
      <c r="CP110" s="41"/>
      <c r="CQ110" s="41"/>
      <c r="CR110" s="20"/>
      <c r="CS110" s="36">
        <v>44272</v>
      </c>
      <c r="CT110" s="36">
        <v>41561</v>
      </c>
      <c r="CU110" s="1">
        <f t="shared" si="89"/>
        <v>1168</v>
      </c>
      <c r="CV110" s="3">
        <v>1</v>
      </c>
      <c r="CW110" s="40">
        <v>41561</v>
      </c>
      <c r="CX110" s="20">
        <f>(CW110-CN110)</f>
        <v>1168</v>
      </c>
      <c r="CY110" s="20">
        <v>1</v>
      </c>
      <c r="CZ110" s="20">
        <v>1168</v>
      </c>
      <c r="DA110" s="3">
        <v>0</v>
      </c>
      <c r="DB110" s="3" t="s">
        <v>141</v>
      </c>
    </row>
    <row r="111" spans="1:115" s="10" customFormat="1" x14ac:dyDescent="0.25">
      <c r="A111" s="25">
        <v>1050</v>
      </c>
      <c r="B111" s="1">
        <v>61</v>
      </c>
      <c r="C111" s="1">
        <v>0</v>
      </c>
      <c r="D111" s="1">
        <v>0</v>
      </c>
      <c r="E111" s="1">
        <v>1</v>
      </c>
      <c r="F111" s="1">
        <v>2</v>
      </c>
      <c r="G111" s="1">
        <v>1</v>
      </c>
      <c r="H111" s="1">
        <v>0</v>
      </c>
      <c r="I111" s="1">
        <v>1</v>
      </c>
      <c r="J111" s="1">
        <v>2</v>
      </c>
      <c r="K111" s="1">
        <v>1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</v>
      </c>
      <c r="Z111" s="1">
        <v>1</v>
      </c>
      <c r="AA111" s="1">
        <v>1</v>
      </c>
      <c r="AB111" s="1">
        <v>1</v>
      </c>
      <c r="AC111" s="1">
        <v>0</v>
      </c>
      <c r="AD111" s="1">
        <v>1</v>
      </c>
      <c r="AE111" s="1">
        <v>0</v>
      </c>
      <c r="AF111" s="1">
        <v>0</v>
      </c>
      <c r="AG111" s="1">
        <v>32.200000000000003</v>
      </c>
      <c r="AH111" s="1">
        <v>2.2799999999999998</v>
      </c>
      <c r="AI111" s="1">
        <v>129</v>
      </c>
      <c r="AJ111" s="1">
        <v>67</v>
      </c>
      <c r="AK111" s="5">
        <f t="shared" si="72"/>
        <v>87.666666666666671</v>
      </c>
      <c r="AL111" s="1">
        <v>68</v>
      </c>
      <c r="AM111" s="1">
        <v>1</v>
      </c>
      <c r="AN111" s="1">
        <v>4</v>
      </c>
      <c r="AO111" s="1">
        <v>26</v>
      </c>
      <c r="AP111" s="1">
        <v>9</v>
      </c>
      <c r="AQ111" s="1">
        <v>16</v>
      </c>
      <c r="AR111" s="1">
        <f t="shared" si="73"/>
        <v>17</v>
      </c>
      <c r="AS111" s="7">
        <f t="shared" si="74"/>
        <v>4.25</v>
      </c>
      <c r="AT111" s="1">
        <v>8</v>
      </c>
      <c r="AU111" s="19">
        <v>6.03</v>
      </c>
      <c r="AV111" s="1">
        <v>2.64</v>
      </c>
      <c r="AW111" s="19">
        <f t="shared" si="75"/>
        <v>0.51317073170731708</v>
      </c>
      <c r="AX111" s="7">
        <f t="shared" si="76"/>
        <v>1.3266998341625207</v>
      </c>
      <c r="AY111" s="7">
        <f t="shared" si="77"/>
        <v>242.42424242424241</v>
      </c>
      <c r="AZ111" s="7">
        <f t="shared" si="78"/>
        <v>2535.3535353535353</v>
      </c>
      <c r="BA111" s="7">
        <f t="shared" si="79"/>
        <v>88.676470588235304</v>
      </c>
      <c r="BB111" s="7">
        <f t="shared" si="80"/>
        <v>38.823529411764703</v>
      </c>
      <c r="BC111" s="7">
        <f t="shared" si="81"/>
        <v>42.064</v>
      </c>
      <c r="BD111" s="7">
        <f t="shared" si="82"/>
        <v>6.3359999999999994</v>
      </c>
      <c r="BE111" s="19">
        <v>1.1276948590381426</v>
      </c>
      <c r="BF111" s="19">
        <f t="shared" si="83"/>
        <v>0.18043117744610279</v>
      </c>
      <c r="BG111" s="19">
        <f t="shared" si="84"/>
        <v>0.29320066334991707</v>
      </c>
      <c r="BH111" s="19">
        <f t="shared" si="85"/>
        <v>5.2162629757785473</v>
      </c>
      <c r="BI111" s="19">
        <f t="shared" si="86"/>
        <v>0.5</v>
      </c>
      <c r="BJ111" s="19"/>
      <c r="BK111" s="20">
        <v>1</v>
      </c>
      <c r="BL111" s="1">
        <v>13</v>
      </c>
      <c r="BM111" s="20"/>
      <c r="BN111" s="1">
        <v>0</v>
      </c>
      <c r="BO111" s="1">
        <v>0</v>
      </c>
      <c r="BP111" s="1">
        <v>1</v>
      </c>
      <c r="BQ111" s="1">
        <v>0</v>
      </c>
      <c r="BR111" s="1">
        <v>65</v>
      </c>
      <c r="BS111" s="1"/>
      <c r="BT111" s="1"/>
      <c r="BU111" s="1"/>
      <c r="BV111" s="1"/>
      <c r="BW111" s="1"/>
      <c r="BX111" s="1"/>
      <c r="BY111" s="1"/>
      <c r="BZ111" s="25">
        <v>140</v>
      </c>
      <c r="CA111" s="25">
        <v>15</v>
      </c>
      <c r="CB111" s="44">
        <v>1.1200000000000001</v>
      </c>
      <c r="CC111" s="27">
        <v>71</v>
      </c>
      <c r="CD111" s="1"/>
      <c r="CE111" s="1"/>
      <c r="CF111" s="1"/>
      <c r="CG111" s="1"/>
      <c r="CH111" s="1"/>
      <c r="CI111" s="20">
        <v>730.12165189999996</v>
      </c>
      <c r="CJ111" s="19">
        <f t="shared" si="87"/>
        <v>6.5932111666968174</v>
      </c>
      <c r="CK111" s="20">
        <v>1215.8277880000001</v>
      </c>
      <c r="CL111" s="19">
        <f t="shared" si="88"/>
        <v>7.1031804307862849</v>
      </c>
      <c r="CM111" s="22"/>
      <c r="CN111" s="36">
        <v>43250</v>
      </c>
      <c r="CO111" s="36"/>
      <c r="CP111" s="36"/>
      <c r="CQ111" s="36"/>
      <c r="CR111" s="20"/>
      <c r="CS111" s="36">
        <v>44217</v>
      </c>
      <c r="CT111" s="36">
        <v>44204</v>
      </c>
      <c r="CU111" s="1">
        <f t="shared" si="89"/>
        <v>954</v>
      </c>
      <c r="CV111" s="1">
        <v>0</v>
      </c>
      <c r="CW111" s="1"/>
      <c r="CX111" s="1"/>
      <c r="CY111" s="1">
        <v>0</v>
      </c>
      <c r="CZ111" s="1">
        <v>954</v>
      </c>
      <c r="DA111" s="3">
        <v>0</v>
      </c>
      <c r="DB111"/>
      <c r="DC111"/>
      <c r="DD111"/>
      <c r="DE111"/>
      <c r="DF111"/>
      <c r="DG111"/>
      <c r="DH111"/>
      <c r="DI111"/>
      <c r="DJ111"/>
      <c r="DK111"/>
    </row>
    <row r="112" spans="1:115" s="10" customFormat="1" x14ac:dyDescent="0.25">
      <c r="A112" s="25">
        <v>1012</v>
      </c>
      <c r="B112" s="1">
        <v>59</v>
      </c>
      <c r="C112" s="1">
        <v>0</v>
      </c>
      <c r="D112" s="1">
        <v>1</v>
      </c>
      <c r="E112" s="1">
        <v>1</v>
      </c>
      <c r="F112" s="1">
        <v>2</v>
      </c>
      <c r="G112" s="1">
        <v>1</v>
      </c>
      <c r="H112" s="1">
        <v>0</v>
      </c>
      <c r="I112" s="1">
        <v>1</v>
      </c>
      <c r="J112" s="1">
        <v>2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23.7</v>
      </c>
      <c r="AH112" s="1">
        <v>1.69</v>
      </c>
      <c r="AI112" s="1">
        <v>104</v>
      </c>
      <c r="AJ112" s="1">
        <v>62</v>
      </c>
      <c r="AK112" s="5">
        <f t="shared" si="72"/>
        <v>76</v>
      </c>
      <c r="AL112" s="1">
        <v>66</v>
      </c>
      <c r="AM112" s="1">
        <v>3</v>
      </c>
      <c r="AN112" s="1">
        <v>8</v>
      </c>
      <c r="AO112" s="1">
        <v>43</v>
      </c>
      <c r="AP112" s="1">
        <v>16</v>
      </c>
      <c r="AQ112" s="1">
        <v>27</v>
      </c>
      <c r="AR112" s="1">
        <f t="shared" si="73"/>
        <v>27</v>
      </c>
      <c r="AS112" s="7">
        <f t="shared" si="74"/>
        <v>3.375</v>
      </c>
      <c r="AT112" s="1">
        <v>22</v>
      </c>
      <c r="AU112" s="19">
        <v>7.45</v>
      </c>
      <c r="AV112" s="1">
        <v>4.41</v>
      </c>
      <c r="AW112" s="19">
        <f t="shared" si="75"/>
        <v>0.74314855875831487</v>
      </c>
      <c r="AX112" s="7">
        <f t="shared" si="76"/>
        <v>0.67114093959731547</v>
      </c>
      <c r="AY112" s="7">
        <f t="shared" si="77"/>
        <v>90.702947845804985</v>
      </c>
      <c r="AZ112" s="7">
        <f t="shared" si="78"/>
        <v>1233.5600907029477</v>
      </c>
      <c r="BA112" s="7">
        <f t="shared" si="79"/>
        <v>112.87878787878789</v>
      </c>
      <c r="BB112" s="7">
        <f t="shared" si="80"/>
        <v>66.818181818181813</v>
      </c>
      <c r="BC112" s="7">
        <f t="shared" si="81"/>
        <v>49.071272727272721</v>
      </c>
      <c r="BD112" s="7">
        <f t="shared" si="82"/>
        <v>17.26581818181818</v>
      </c>
      <c r="BE112" s="19"/>
      <c r="BF112" s="19">
        <f t="shared" si="83"/>
        <v>0.23919463087248319</v>
      </c>
      <c r="BG112" s="19">
        <f t="shared" si="84"/>
        <v>0.3809395973154362</v>
      </c>
      <c r="BH112" s="19">
        <f t="shared" si="85"/>
        <v>4.1806958473625144</v>
      </c>
      <c r="BI112" s="19">
        <f t="shared" si="86"/>
        <v>0.36363636363636365</v>
      </c>
      <c r="BJ112" s="19"/>
      <c r="BK112" s="20">
        <v>1</v>
      </c>
      <c r="BL112" s="1"/>
      <c r="BM112" s="20"/>
      <c r="BN112" s="1">
        <v>0</v>
      </c>
      <c r="BO112" s="1">
        <v>0</v>
      </c>
      <c r="BP112" s="1">
        <v>1</v>
      </c>
      <c r="BQ112" s="1">
        <v>0</v>
      </c>
      <c r="BR112" s="1">
        <v>65</v>
      </c>
      <c r="BS112" s="1">
        <v>3.7</v>
      </c>
      <c r="BT112" s="1">
        <v>2.5</v>
      </c>
      <c r="BU112" s="1">
        <v>0.46</v>
      </c>
      <c r="BV112" s="1">
        <v>3.5</v>
      </c>
      <c r="BW112" s="1">
        <v>68.5</v>
      </c>
      <c r="BX112" s="1">
        <v>1</v>
      </c>
      <c r="BY112" s="1">
        <v>1</v>
      </c>
      <c r="BZ112" s="1">
        <v>134</v>
      </c>
      <c r="CA112" s="1">
        <v>13</v>
      </c>
      <c r="CB112" s="19">
        <v>0.79</v>
      </c>
      <c r="CC112" s="27">
        <v>83</v>
      </c>
      <c r="CD112" s="1"/>
      <c r="CE112" s="1"/>
      <c r="CF112" s="1"/>
      <c r="CG112" s="1"/>
      <c r="CH112" s="1"/>
      <c r="CI112" s="20">
        <v>771.32060049999995</v>
      </c>
      <c r="CJ112" s="19">
        <f t="shared" si="87"/>
        <v>6.6481041113865986</v>
      </c>
      <c r="CK112" s="20">
        <v>1076.284185</v>
      </c>
      <c r="CL112" s="19">
        <f t="shared" si="88"/>
        <v>6.9812698183037067</v>
      </c>
      <c r="CM112" s="22"/>
      <c r="CN112" s="36">
        <v>43208</v>
      </c>
      <c r="CO112" s="36"/>
      <c r="CP112" s="36"/>
      <c r="CQ112" s="36"/>
      <c r="CR112" s="20"/>
      <c r="CS112" s="36" t="s">
        <v>163</v>
      </c>
      <c r="CT112" s="36">
        <v>44427</v>
      </c>
      <c r="CU112" s="1">
        <f t="shared" si="89"/>
        <v>1219</v>
      </c>
      <c r="CV112" s="1">
        <v>0</v>
      </c>
      <c r="CW112" s="1"/>
      <c r="CX112" s="1"/>
      <c r="CY112" s="1">
        <v>0</v>
      </c>
      <c r="CZ112" s="1">
        <v>1219</v>
      </c>
      <c r="DA112" s="3">
        <v>0</v>
      </c>
      <c r="DB112"/>
      <c r="DC112"/>
      <c r="DD112"/>
      <c r="DE112"/>
      <c r="DF112"/>
      <c r="DG112"/>
      <c r="DH112"/>
      <c r="DI112"/>
      <c r="DJ112"/>
      <c r="DK112"/>
    </row>
    <row r="113" spans="1:115" s="10" customFormat="1" x14ac:dyDescent="0.25">
      <c r="A113" s="25">
        <v>1034</v>
      </c>
      <c r="B113" s="1">
        <v>83</v>
      </c>
      <c r="C113" s="1">
        <v>0</v>
      </c>
      <c r="D113" s="1">
        <v>1</v>
      </c>
      <c r="E113" s="1">
        <v>1</v>
      </c>
      <c r="F113" s="1">
        <v>2</v>
      </c>
      <c r="G113" s="1">
        <v>1</v>
      </c>
      <c r="H113" s="1">
        <v>0</v>
      </c>
      <c r="I113" s="1">
        <v>0</v>
      </c>
      <c r="J113" s="1">
        <v>4</v>
      </c>
      <c r="K113" s="1">
        <v>1</v>
      </c>
      <c r="L113" s="1">
        <v>0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0</v>
      </c>
      <c r="AD113" s="1">
        <v>1</v>
      </c>
      <c r="AE113" s="1">
        <v>0</v>
      </c>
      <c r="AF113" s="1">
        <v>2</v>
      </c>
      <c r="AG113" s="1">
        <v>38.299999999999997</v>
      </c>
      <c r="AH113" s="1">
        <v>1.97</v>
      </c>
      <c r="AI113" s="1">
        <v>122</v>
      </c>
      <c r="AJ113" s="1">
        <v>57</v>
      </c>
      <c r="AK113" s="5">
        <f t="shared" si="72"/>
        <v>78.666666666666671</v>
      </c>
      <c r="AL113" s="1">
        <v>61</v>
      </c>
      <c r="AM113" s="1">
        <v>2</v>
      </c>
      <c r="AN113" s="1">
        <v>10</v>
      </c>
      <c r="AO113" s="1">
        <v>34</v>
      </c>
      <c r="AP113" s="1">
        <v>15</v>
      </c>
      <c r="AQ113" s="1">
        <v>24</v>
      </c>
      <c r="AR113" s="1">
        <f t="shared" si="73"/>
        <v>19</v>
      </c>
      <c r="AS113" s="7">
        <f t="shared" si="74"/>
        <v>1.9</v>
      </c>
      <c r="AT113" s="1">
        <v>20</v>
      </c>
      <c r="AU113" s="19">
        <v>4.05</v>
      </c>
      <c r="AV113" s="1">
        <v>1.47</v>
      </c>
      <c r="AW113" s="19">
        <f t="shared" si="75"/>
        <v>0.2564079822616408</v>
      </c>
      <c r="AX113" s="7">
        <f t="shared" si="76"/>
        <v>0.98765432098765438</v>
      </c>
      <c r="AY113" s="7">
        <f t="shared" si="77"/>
        <v>217.68707482993199</v>
      </c>
      <c r="AZ113" s="7">
        <f t="shared" si="78"/>
        <v>3736.9614512471662</v>
      </c>
      <c r="BA113" s="7">
        <f t="shared" si="79"/>
        <v>66.393442622950815</v>
      </c>
      <c r="BB113" s="7">
        <f t="shared" si="80"/>
        <v>24.098360655737704</v>
      </c>
      <c r="BC113" s="7">
        <f t="shared" si="81"/>
        <v>19.227278688524589</v>
      </c>
      <c r="BD113" s="7">
        <f t="shared" si="82"/>
        <v>4.588327868852458</v>
      </c>
      <c r="BE113" s="19"/>
      <c r="BF113" s="19">
        <f t="shared" si="83"/>
        <v>0.36148148148148151</v>
      </c>
      <c r="BG113" s="19">
        <f t="shared" si="84"/>
        <v>0.51209876543209876</v>
      </c>
      <c r="BH113" s="19">
        <f t="shared" si="85"/>
        <v>3.4943917169974115</v>
      </c>
      <c r="BI113" s="19">
        <f t="shared" si="86"/>
        <v>0.5</v>
      </c>
      <c r="BJ113" s="19"/>
      <c r="BK113" s="20">
        <v>1</v>
      </c>
      <c r="BL113" s="1"/>
      <c r="BM113" s="20"/>
      <c r="BN113" s="1">
        <v>3</v>
      </c>
      <c r="BO113" s="1"/>
      <c r="BP113" s="1">
        <v>1</v>
      </c>
      <c r="BQ113" s="1">
        <v>0</v>
      </c>
      <c r="BR113" s="1">
        <v>65</v>
      </c>
      <c r="BS113" s="1">
        <v>4</v>
      </c>
      <c r="BT113" s="1">
        <v>2.4</v>
      </c>
      <c r="BU113" s="1">
        <v>0.61</v>
      </c>
      <c r="BV113" s="1">
        <v>5.3</v>
      </c>
      <c r="BW113" s="1">
        <v>55.9</v>
      </c>
      <c r="BX113" s="1">
        <v>1</v>
      </c>
      <c r="BY113" s="1"/>
      <c r="BZ113" s="25">
        <v>134</v>
      </c>
      <c r="CA113" s="25">
        <v>30</v>
      </c>
      <c r="CB113" s="44">
        <v>1.1000000000000001</v>
      </c>
      <c r="CC113" s="27">
        <v>46</v>
      </c>
      <c r="CD113" s="1">
        <v>252</v>
      </c>
      <c r="CE113" s="1">
        <v>1</v>
      </c>
      <c r="CF113" s="1"/>
      <c r="CG113" s="1"/>
      <c r="CH113" s="1">
        <v>2</v>
      </c>
      <c r="CI113" s="20">
        <v>1050.7691319999999</v>
      </c>
      <c r="CJ113" s="19">
        <f t="shared" si="87"/>
        <v>6.9572776816661683</v>
      </c>
      <c r="CK113" s="20">
        <v>1740.829612</v>
      </c>
      <c r="CL113" s="19">
        <f t="shared" si="88"/>
        <v>7.4621170670867984</v>
      </c>
      <c r="CM113" s="22"/>
      <c r="CN113" s="36">
        <v>43236</v>
      </c>
      <c r="CO113" s="36"/>
      <c r="CP113" s="36"/>
      <c r="CQ113" s="36"/>
      <c r="CR113" s="20"/>
      <c r="CS113" s="36">
        <v>44228</v>
      </c>
      <c r="CT113" s="36">
        <v>44228</v>
      </c>
      <c r="CU113" s="1">
        <f t="shared" si="89"/>
        <v>992</v>
      </c>
      <c r="CV113" s="1">
        <v>1</v>
      </c>
      <c r="CW113" s="36">
        <v>44228</v>
      </c>
      <c r="CX113" s="20">
        <f>(CW113-CN113)</f>
        <v>992</v>
      </c>
      <c r="CY113" s="20">
        <v>1</v>
      </c>
      <c r="CZ113" s="20">
        <v>992</v>
      </c>
      <c r="DA113" s="3">
        <v>0</v>
      </c>
      <c r="DB113"/>
      <c r="DC113"/>
      <c r="DD113"/>
      <c r="DE113"/>
      <c r="DF113"/>
      <c r="DG113"/>
      <c r="DH113"/>
      <c r="DI113"/>
      <c r="DJ113"/>
      <c r="DK113"/>
    </row>
    <row r="114" spans="1:115" s="10" customFormat="1" x14ac:dyDescent="0.25">
      <c r="A114" s="25">
        <v>1119</v>
      </c>
      <c r="B114" s="1">
        <v>58</v>
      </c>
      <c r="C114" s="1">
        <v>0</v>
      </c>
      <c r="D114" s="1">
        <v>1</v>
      </c>
      <c r="E114" s="1">
        <v>1</v>
      </c>
      <c r="F114" s="1">
        <v>2</v>
      </c>
      <c r="G114" s="1">
        <v>1</v>
      </c>
      <c r="H114" s="1">
        <v>0</v>
      </c>
      <c r="I114" s="1">
        <v>1</v>
      </c>
      <c r="J114" s="1">
        <v>3</v>
      </c>
      <c r="K114" s="1">
        <v>1</v>
      </c>
      <c r="L114" s="1">
        <v>1</v>
      </c>
      <c r="M114" s="1">
        <v>1</v>
      </c>
      <c r="N114" s="1">
        <v>1</v>
      </c>
      <c r="O114" s="1">
        <v>0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0</v>
      </c>
      <c r="AF114" s="1">
        <v>0</v>
      </c>
      <c r="AG114" s="1">
        <v>38</v>
      </c>
      <c r="AH114" s="1">
        <v>2.04</v>
      </c>
      <c r="AI114" s="1">
        <v>141</v>
      </c>
      <c r="AJ114" s="1">
        <v>74</v>
      </c>
      <c r="AK114" s="5">
        <f t="shared" si="72"/>
        <v>96.333333333333329</v>
      </c>
      <c r="AL114" s="1">
        <v>85</v>
      </c>
      <c r="AM114" s="1">
        <v>1</v>
      </c>
      <c r="AN114" s="1">
        <v>5</v>
      </c>
      <c r="AO114" s="1">
        <v>20</v>
      </c>
      <c r="AP114" s="1">
        <v>7</v>
      </c>
      <c r="AQ114" s="1">
        <v>14</v>
      </c>
      <c r="AR114" s="1">
        <f t="shared" si="73"/>
        <v>13</v>
      </c>
      <c r="AS114" s="7">
        <f t="shared" si="74"/>
        <v>2.6</v>
      </c>
      <c r="AT114" s="1">
        <v>10</v>
      </c>
      <c r="AU114" s="19">
        <v>5.47</v>
      </c>
      <c r="AV114" s="1">
        <v>2.68</v>
      </c>
      <c r="AW114" s="19">
        <f t="shared" si="75"/>
        <v>0.5724464153732447</v>
      </c>
      <c r="AX114" s="7">
        <f t="shared" si="76"/>
        <v>0.73126142595978061</v>
      </c>
      <c r="AY114" s="7">
        <f t="shared" si="77"/>
        <v>119.40298507462686</v>
      </c>
      <c r="AZ114" s="7">
        <f t="shared" si="78"/>
        <v>2726.3681592039798</v>
      </c>
      <c r="BA114" s="7">
        <f t="shared" si="79"/>
        <v>64.35294117647058</v>
      </c>
      <c r="BB114" s="7">
        <f t="shared" si="80"/>
        <v>31.529411764705884</v>
      </c>
      <c r="BC114" s="7">
        <f t="shared" si="81"/>
        <v>37.019733333333328</v>
      </c>
      <c r="BD114" s="7">
        <f t="shared" si="82"/>
        <v>3.8591999999999995</v>
      </c>
      <c r="BE114" s="19">
        <v>2.1910420475319929</v>
      </c>
      <c r="BF114" s="19">
        <f t="shared" si="83"/>
        <v>0.21755027422303477</v>
      </c>
      <c r="BG114" s="19">
        <f t="shared" si="84"/>
        <v>0.31078610603290679</v>
      </c>
      <c r="BH114" s="19">
        <f t="shared" si="85"/>
        <v>4.9502262443438907</v>
      </c>
      <c r="BI114" s="19">
        <f t="shared" si="86"/>
        <v>0.5</v>
      </c>
      <c r="BJ114" s="19"/>
      <c r="BK114" s="20">
        <v>1</v>
      </c>
      <c r="BL114" s="1">
        <v>12</v>
      </c>
      <c r="BM114" s="20"/>
      <c r="BN114" s="1"/>
      <c r="BO114" s="1"/>
      <c r="BP114" s="1">
        <v>1</v>
      </c>
      <c r="BQ114" s="1">
        <v>0</v>
      </c>
      <c r="BR114" s="1">
        <v>66</v>
      </c>
      <c r="BS114" s="1">
        <v>4.3</v>
      </c>
      <c r="BT114" s="1">
        <v>2.8</v>
      </c>
      <c r="BU114" s="1">
        <v>0.44</v>
      </c>
      <c r="BV114" s="1"/>
      <c r="BW114" s="1">
        <v>15</v>
      </c>
      <c r="BX114" s="1">
        <v>0</v>
      </c>
      <c r="BY114" s="1">
        <v>1</v>
      </c>
      <c r="BZ114" s="25">
        <v>139</v>
      </c>
      <c r="CA114" s="25">
        <v>30</v>
      </c>
      <c r="CB114" s="44">
        <v>1.19</v>
      </c>
      <c r="CC114" s="27">
        <v>50</v>
      </c>
      <c r="CD114" s="1">
        <v>20</v>
      </c>
      <c r="CE114" s="1">
        <v>0</v>
      </c>
      <c r="CF114" s="1"/>
      <c r="CG114" s="1"/>
      <c r="CH114" s="1">
        <v>1</v>
      </c>
      <c r="CI114" s="20">
        <v>508.3518795</v>
      </c>
      <c r="CJ114" s="19">
        <f t="shared" si="87"/>
        <v>6.2311738839701629</v>
      </c>
      <c r="CK114" s="20">
        <v>899.50075409999999</v>
      </c>
      <c r="CL114" s="19">
        <f t="shared" si="88"/>
        <v>6.8018398917448781</v>
      </c>
      <c r="CM114" s="22"/>
      <c r="CN114" s="36">
        <v>43370</v>
      </c>
      <c r="CO114" s="36"/>
      <c r="CP114" s="36"/>
      <c r="CQ114" s="36"/>
      <c r="CR114" s="20"/>
      <c r="CS114" s="36">
        <v>44478</v>
      </c>
      <c r="CT114" s="36">
        <v>44461</v>
      </c>
      <c r="CU114" s="1">
        <f t="shared" si="89"/>
        <v>1091</v>
      </c>
      <c r="CV114" s="1">
        <v>0</v>
      </c>
      <c r="CW114" s="1"/>
      <c r="CX114" s="1"/>
      <c r="CY114" s="1">
        <v>0</v>
      </c>
      <c r="CZ114" s="1">
        <v>1091</v>
      </c>
      <c r="DA114" s="3">
        <v>0</v>
      </c>
      <c r="DB114"/>
      <c r="DC114"/>
      <c r="DD114"/>
      <c r="DE114"/>
      <c r="DF114"/>
      <c r="DG114"/>
      <c r="DH114"/>
      <c r="DI114"/>
      <c r="DJ114"/>
      <c r="DK114"/>
    </row>
    <row r="115" spans="1:115" s="10" customFormat="1" x14ac:dyDescent="0.25">
      <c r="A115" s="2">
        <v>2007</v>
      </c>
      <c r="B115" s="3">
        <v>41</v>
      </c>
      <c r="C115" s="3">
        <v>1</v>
      </c>
      <c r="D115" s="3">
        <v>0</v>
      </c>
      <c r="E115" s="3">
        <v>0</v>
      </c>
      <c r="F115" s="3">
        <v>1</v>
      </c>
      <c r="G115" s="3">
        <v>1</v>
      </c>
      <c r="H115" s="1">
        <v>0</v>
      </c>
      <c r="I115" s="3">
        <v>1</v>
      </c>
      <c r="J115" s="3">
        <v>1</v>
      </c>
      <c r="K115" s="3">
        <v>1</v>
      </c>
      <c r="L115" s="3">
        <v>1</v>
      </c>
      <c r="M115" s="3"/>
      <c r="N115" s="3">
        <v>0</v>
      </c>
      <c r="O115" s="3">
        <v>0</v>
      </c>
      <c r="P115" s="3">
        <v>0</v>
      </c>
      <c r="Q115" s="3"/>
      <c r="R115" s="3">
        <v>0</v>
      </c>
      <c r="S115" s="3">
        <v>0</v>
      </c>
      <c r="T115" s="3">
        <v>0</v>
      </c>
      <c r="U115" s="3">
        <v>1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1</v>
      </c>
      <c r="AB115" s="3">
        <v>1</v>
      </c>
      <c r="AC115" s="3">
        <v>0</v>
      </c>
      <c r="AD115" s="3">
        <v>1</v>
      </c>
      <c r="AE115" s="3">
        <v>0</v>
      </c>
      <c r="AF115" s="3">
        <v>0</v>
      </c>
      <c r="AG115" s="3">
        <v>36.799999999999997</v>
      </c>
      <c r="AH115" s="4">
        <v>2.38</v>
      </c>
      <c r="AI115" s="3">
        <v>131</v>
      </c>
      <c r="AJ115" s="3">
        <v>74</v>
      </c>
      <c r="AK115" s="5">
        <f t="shared" si="72"/>
        <v>93</v>
      </c>
      <c r="AL115" s="3">
        <v>97</v>
      </c>
      <c r="AM115" s="3">
        <v>1</v>
      </c>
      <c r="AN115" s="3">
        <v>3</v>
      </c>
      <c r="AO115" s="3">
        <v>35</v>
      </c>
      <c r="AP115" s="3">
        <v>13</v>
      </c>
      <c r="AQ115" s="3">
        <v>20</v>
      </c>
      <c r="AR115" s="3">
        <f t="shared" si="73"/>
        <v>22</v>
      </c>
      <c r="AS115" s="7">
        <f t="shared" si="74"/>
        <v>7.333333333333333</v>
      </c>
      <c r="AT115" s="3">
        <v>13</v>
      </c>
      <c r="AU115" s="4">
        <v>9.2343999999999991</v>
      </c>
      <c r="AV115" s="3">
        <v>3.88</v>
      </c>
      <c r="AW115" s="19">
        <f t="shared" si="75"/>
        <v>0.80008869179600883</v>
      </c>
      <c r="AX115" s="7">
        <f t="shared" si="76"/>
        <v>0.75803517283201949</v>
      </c>
      <c r="AY115" s="7">
        <f t="shared" si="77"/>
        <v>144.32989690721649</v>
      </c>
      <c r="AZ115" s="7">
        <f t="shared" si="78"/>
        <v>1855.6701030927836</v>
      </c>
      <c r="BA115" s="7">
        <f t="shared" si="79"/>
        <v>95.199999999999989</v>
      </c>
      <c r="BB115" s="7">
        <f t="shared" si="80"/>
        <v>40</v>
      </c>
      <c r="BC115" s="7">
        <f t="shared" si="81"/>
        <v>43.519999999999996</v>
      </c>
      <c r="BD115" s="7">
        <f t="shared" si="82"/>
        <v>9.2479999999999993</v>
      </c>
      <c r="BE115" s="19"/>
      <c r="BF115" s="19">
        <f t="shared" si="83"/>
        <v>0.21008403361344541</v>
      </c>
      <c r="BG115" s="19">
        <f t="shared" si="84"/>
        <v>0.36764705882352944</v>
      </c>
      <c r="BH115" s="19">
        <f t="shared" si="85"/>
        <v>4.3272727272727272</v>
      </c>
      <c r="BI115" s="19">
        <f t="shared" si="86"/>
        <v>0.23076923076923078</v>
      </c>
      <c r="BJ115" s="19"/>
      <c r="BK115" s="5">
        <v>0</v>
      </c>
      <c r="BL115" s="5"/>
      <c r="BM115" s="5"/>
      <c r="BN115" s="5"/>
      <c r="BO115" s="5"/>
      <c r="BP115" s="3">
        <v>1</v>
      </c>
      <c r="BQ115" s="3">
        <v>0</v>
      </c>
      <c r="BR115" s="3">
        <v>67.5</v>
      </c>
      <c r="BS115" s="3">
        <v>4.9000000000000004</v>
      </c>
      <c r="BT115" s="3">
        <v>3.8</v>
      </c>
      <c r="BU115" s="3">
        <v>1.1000000000000001</v>
      </c>
      <c r="BV115" s="3">
        <v>5.2</v>
      </c>
      <c r="BX115" s="3">
        <v>1</v>
      </c>
      <c r="BY115" s="3">
        <v>1</v>
      </c>
      <c r="BZ115" s="3">
        <v>142</v>
      </c>
      <c r="CA115" s="3">
        <v>28</v>
      </c>
      <c r="CB115" s="4">
        <v>2</v>
      </c>
      <c r="CC115" s="28">
        <v>45</v>
      </c>
      <c r="CD115" s="8"/>
      <c r="CE115" s="8"/>
      <c r="CF115" s="3">
        <v>50</v>
      </c>
      <c r="CG115" s="3">
        <v>0</v>
      </c>
      <c r="CH115" s="3">
        <v>1</v>
      </c>
      <c r="CI115" s="12">
        <v>332.38636363636363</v>
      </c>
      <c r="CJ115" s="19">
        <f t="shared" si="87"/>
        <v>5.8062980381817964</v>
      </c>
      <c r="CK115" s="5">
        <v>1337.2336203378434</v>
      </c>
      <c r="CL115" s="19">
        <f t="shared" si="88"/>
        <v>7.1983582965704747</v>
      </c>
      <c r="CN115" s="36">
        <v>43419</v>
      </c>
      <c r="CO115" s="36"/>
      <c r="CP115" s="36"/>
      <c r="CQ115" s="36"/>
      <c r="CR115" s="20"/>
      <c r="CS115" s="36">
        <v>44478</v>
      </c>
      <c r="CT115" s="36">
        <v>44473</v>
      </c>
      <c r="CU115" s="1">
        <f t="shared" si="89"/>
        <v>1054</v>
      </c>
      <c r="CV115" s="1">
        <v>0</v>
      </c>
      <c r="CW115" s="1"/>
      <c r="CX115" s="1"/>
      <c r="CY115" s="1">
        <v>0</v>
      </c>
      <c r="CZ115" s="1">
        <v>1054</v>
      </c>
      <c r="DA115" s="3">
        <v>0</v>
      </c>
      <c r="DB115" s="3"/>
    </row>
    <row r="116" spans="1:115" s="10" customFormat="1" x14ac:dyDescent="0.25">
      <c r="A116" s="2">
        <v>2047</v>
      </c>
      <c r="B116" s="3">
        <v>51</v>
      </c>
      <c r="C116" s="3">
        <v>1</v>
      </c>
      <c r="D116" s="3">
        <v>0</v>
      </c>
      <c r="E116" s="3">
        <v>1</v>
      </c>
      <c r="F116" s="3">
        <v>2</v>
      </c>
      <c r="G116" s="3">
        <v>1</v>
      </c>
      <c r="H116" s="1">
        <v>0</v>
      </c>
      <c r="I116" s="3">
        <v>0</v>
      </c>
      <c r="J116" s="3">
        <v>4</v>
      </c>
      <c r="K116" s="3">
        <v>1</v>
      </c>
      <c r="L116" s="3">
        <v>0</v>
      </c>
      <c r="M116" s="3"/>
      <c r="N116" s="3">
        <v>0</v>
      </c>
      <c r="O116" s="3">
        <v>1</v>
      </c>
      <c r="P116" s="3">
        <v>1</v>
      </c>
      <c r="Q116" s="3">
        <v>1</v>
      </c>
      <c r="R116" s="3">
        <v>0</v>
      </c>
      <c r="S116" s="3">
        <v>0</v>
      </c>
      <c r="T116" s="3">
        <v>1</v>
      </c>
      <c r="U116" s="3">
        <v>0</v>
      </c>
      <c r="V116" s="3">
        <v>0</v>
      </c>
      <c r="W116" s="3">
        <v>0</v>
      </c>
      <c r="X116" s="3">
        <v>1</v>
      </c>
      <c r="Y116" s="3">
        <v>0</v>
      </c>
      <c r="Z116" s="3">
        <v>0</v>
      </c>
      <c r="AA116" s="3">
        <v>1</v>
      </c>
      <c r="AB116" s="3">
        <v>1</v>
      </c>
      <c r="AC116" s="3">
        <v>0</v>
      </c>
      <c r="AD116" s="3">
        <v>1</v>
      </c>
      <c r="AE116" s="3">
        <v>0</v>
      </c>
      <c r="AF116" s="3">
        <v>0</v>
      </c>
      <c r="AG116" s="3">
        <v>32</v>
      </c>
      <c r="AH116" s="4">
        <v>2.19</v>
      </c>
      <c r="AI116" s="3">
        <v>116</v>
      </c>
      <c r="AJ116" s="3">
        <v>82</v>
      </c>
      <c r="AK116" s="5">
        <f t="shared" si="72"/>
        <v>93.333333333333329</v>
      </c>
      <c r="AL116" s="3">
        <v>60</v>
      </c>
      <c r="AM116" s="3">
        <v>3</v>
      </c>
      <c r="AN116" s="3">
        <v>16</v>
      </c>
      <c r="AO116" s="3">
        <v>62</v>
      </c>
      <c r="AP116" s="3">
        <v>27</v>
      </c>
      <c r="AQ116" s="3">
        <v>40</v>
      </c>
      <c r="AR116" s="1">
        <f t="shared" si="73"/>
        <v>35</v>
      </c>
      <c r="AS116" s="7">
        <f t="shared" si="74"/>
        <v>2.1875</v>
      </c>
      <c r="AT116" s="3">
        <v>22</v>
      </c>
      <c r="AU116" s="4">
        <v>4.9931999999999999</v>
      </c>
      <c r="AV116" s="3">
        <v>2.2799999999999998</v>
      </c>
      <c r="AW116" s="19">
        <f t="shared" si="75"/>
        <v>0.471840354767184</v>
      </c>
      <c r="AX116" s="7">
        <f t="shared" si="76"/>
        <v>3.6049026676279743</v>
      </c>
      <c r="AY116" s="7">
        <f t="shared" si="77"/>
        <v>631.57894736842115</v>
      </c>
      <c r="AZ116" s="7">
        <f t="shared" si="78"/>
        <v>2713.4502923976606</v>
      </c>
      <c r="BA116" s="7">
        <f t="shared" si="79"/>
        <v>83.22</v>
      </c>
      <c r="BB116" s="7">
        <f t="shared" si="80"/>
        <v>38</v>
      </c>
      <c r="BC116" s="7">
        <f t="shared" si="81"/>
        <v>36.865066666666664</v>
      </c>
      <c r="BD116" s="7">
        <f t="shared" si="82"/>
        <v>12.4032</v>
      </c>
      <c r="BE116" s="19"/>
      <c r="BF116" s="19">
        <f t="shared" si="83"/>
        <v>0.48065368901706323</v>
      </c>
      <c r="BG116" s="19">
        <f t="shared" si="84"/>
        <v>0.74501321797644793</v>
      </c>
      <c r="BH116" s="19">
        <f t="shared" si="85"/>
        <v>2.3777142857142857</v>
      </c>
      <c r="BI116" s="19">
        <f t="shared" si="86"/>
        <v>0.72727272727272729</v>
      </c>
      <c r="BJ116" s="19"/>
      <c r="BK116" s="5">
        <v>0</v>
      </c>
      <c r="BL116" s="5"/>
      <c r="BM116" s="5"/>
      <c r="BN116" s="5"/>
      <c r="BO116" s="5"/>
      <c r="BP116" s="3">
        <v>1</v>
      </c>
      <c r="BQ116" s="3">
        <v>0</v>
      </c>
      <c r="BR116" s="3">
        <v>67.5</v>
      </c>
      <c r="BS116" s="3">
        <v>5.5</v>
      </c>
      <c r="BT116" s="3">
        <v>3.6</v>
      </c>
      <c r="BU116" s="3">
        <v>1.3</v>
      </c>
      <c r="BV116" s="3">
        <v>4.8</v>
      </c>
      <c r="BX116" s="3">
        <v>1</v>
      </c>
      <c r="BY116" s="3">
        <v>1</v>
      </c>
      <c r="BZ116" s="3">
        <v>137</v>
      </c>
      <c r="CA116" s="3">
        <v>44</v>
      </c>
      <c r="CB116" s="4">
        <v>1.4</v>
      </c>
      <c r="CC116" s="28">
        <v>85</v>
      </c>
      <c r="CD116" s="8"/>
      <c r="CE116" s="8"/>
      <c r="CF116" s="3">
        <v>2051</v>
      </c>
      <c r="CG116" s="3">
        <v>1</v>
      </c>
      <c r="CH116" s="3">
        <v>2</v>
      </c>
      <c r="CI116" s="12">
        <v>1391.304347826087</v>
      </c>
      <c r="CJ116" s="19">
        <f t="shared" si="87"/>
        <v>7.2379969658527141</v>
      </c>
      <c r="CK116" s="5">
        <v>1443.0164213863575</v>
      </c>
      <c r="CL116" s="19">
        <f t="shared" si="88"/>
        <v>7.2744909387412449</v>
      </c>
      <c r="CN116" s="41">
        <v>40232</v>
      </c>
      <c r="CO116" s="41"/>
      <c r="CP116" s="41"/>
      <c r="CQ116" s="41"/>
      <c r="CR116" s="20"/>
      <c r="CS116" s="36">
        <v>44272</v>
      </c>
      <c r="CT116" s="36">
        <v>41391</v>
      </c>
      <c r="CU116" s="1">
        <f t="shared" si="89"/>
        <v>1159</v>
      </c>
      <c r="CV116" s="3">
        <v>0</v>
      </c>
      <c r="CW116" s="3"/>
      <c r="CX116" s="3"/>
      <c r="CY116" s="3">
        <v>0</v>
      </c>
      <c r="CZ116" s="3">
        <v>1159</v>
      </c>
      <c r="DA116" s="3">
        <v>0</v>
      </c>
      <c r="DB116" s="3" t="s">
        <v>141</v>
      </c>
    </row>
    <row r="117" spans="1:115" s="10" customFormat="1" x14ac:dyDescent="0.25">
      <c r="A117" s="25">
        <v>1032</v>
      </c>
      <c r="B117" s="1">
        <v>85</v>
      </c>
      <c r="C117" s="1">
        <v>0</v>
      </c>
      <c r="D117" s="1">
        <v>0</v>
      </c>
      <c r="E117" s="1">
        <v>1</v>
      </c>
      <c r="F117" s="1">
        <v>2</v>
      </c>
      <c r="G117" s="1">
        <v>1</v>
      </c>
      <c r="H117" s="1">
        <v>0</v>
      </c>
      <c r="I117" s="1">
        <v>1</v>
      </c>
      <c r="J117" s="1">
        <v>2</v>
      </c>
      <c r="K117" s="1">
        <v>1</v>
      </c>
      <c r="L117" s="1">
        <v>0</v>
      </c>
      <c r="M117" s="1">
        <v>1</v>
      </c>
      <c r="N117" s="1">
        <v>1</v>
      </c>
      <c r="O117" s="1">
        <v>1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1</v>
      </c>
      <c r="AA117" s="1">
        <v>0</v>
      </c>
      <c r="AB117" s="1">
        <v>1</v>
      </c>
      <c r="AC117" s="1">
        <v>1</v>
      </c>
      <c r="AD117" s="1">
        <v>1</v>
      </c>
      <c r="AE117" s="1">
        <v>0</v>
      </c>
      <c r="AF117" s="1">
        <v>0</v>
      </c>
      <c r="AG117" s="1">
        <v>26.2</v>
      </c>
      <c r="AH117" s="1">
        <v>1.86</v>
      </c>
      <c r="AI117" s="1">
        <v>150</v>
      </c>
      <c r="AJ117" s="1">
        <v>81</v>
      </c>
      <c r="AK117" s="5">
        <f t="shared" si="72"/>
        <v>104</v>
      </c>
      <c r="AL117" s="1">
        <v>75</v>
      </c>
      <c r="AM117" s="1">
        <v>1</v>
      </c>
      <c r="AN117" s="1">
        <v>5</v>
      </c>
      <c r="AO117" s="1">
        <v>47</v>
      </c>
      <c r="AP117" s="1">
        <v>4</v>
      </c>
      <c r="AQ117" s="1">
        <v>25</v>
      </c>
      <c r="AR117" s="1">
        <f t="shared" si="73"/>
        <v>43</v>
      </c>
      <c r="AS117" s="7">
        <f t="shared" si="74"/>
        <v>8.6</v>
      </c>
      <c r="AT117" s="1">
        <v>5</v>
      </c>
      <c r="AU117" s="19">
        <v>5.97</v>
      </c>
      <c r="AV117" s="1">
        <v>3.21</v>
      </c>
      <c r="AW117" s="19">
        <f t="shared" si="75"/>
        <v>0.74022172949002207</v>
      </c>
      <c r="AX117" s="7">
        <f t="shared" si="76"/>
        <v>3.3500837520938025</v>
      </c>
      <c r="AY117" s="7">
        <f t="shared" si="77"/>
        <v>498.44236760124613</v>
      </c>
      <c r="AZ117" s="7">
        <f t="shared" si="78"/>
        <v>2467.2897196261683</v>
      </c>
      <c r="BA117" s="7">
        <f t="shared" si="79"/>
        <v>79.599999999999994</v>
      </c>
      <c r="BB117" s="7">
        <f t="shared" si="80"/>
        <v>42.8</v>
      </c>
      <c r="BC117" s="7">
        <f t="shared" si="81"/>
        <v>57.625919999999994</v>
      </c>
      <c r="BD117" s="7">
        <f t="shared" si="82"/>
        <v>11.641599999999999</v>
      </c>
      <c r="BE117" s="19"/>
      <c r="BF117" s="19">
        <f t="shared" si="83"/>
        <v>0.314070351758794</v>
      </c>
      <c r="BG117" s="19">
        <f t="shared" si="84"/>
        <v>0.59045226130653272</v>
      </c>
      <c r="BH117" s="19">
        <f t="shared" si="85"/>
        <v>1.8511627906976742</v>
      </c>
      <c r="BI117" s="19">
        <f t="shared" si="86"/>
        <v>1</v>
      </c>
      <c r="BJ117" s="19"/>
      <c r="BK117" s="20">
        <v>1</v>
      </c>
      <c r="BL117" s="1"/>
      <c r="BM117" s="20"/>
      <c r="BN117" s="1">
        <v>3</v>
      </c>
      <c r="BO117" s="1">
        <v>0</v>
      </c>
      <c r="BP117" s="1">
        <v>1</v>
      </c>
      <c r="BQ117" s="1">
        <v>0</v>
      </c>
      <c r="BR117" s="1">
        <v>70</v>
      </c>
      <c r="BS117" s="1">
        <v>4.5999999999999996</v>
      </c>
      <c r="BT117" s="1">
        <v>1.6</v>
      </c>
      <c r="BU117" s="1">
        <v>0.46</v>
      </c>
      <c r="BV117" s="1"/>
      <c r="BW117" s="1">
        <v>38</v>
      </c>
      <c r="BX117" s="1">
        <v>1</v>
      </c>
      <c r="BY117" s="1">
        <v>1</v>
      </c>
      <c r="BZ117" s="25">
        <v>138</v>
      </c>
      <c r="CA117" s="25">
        <v>35</v>
      </c>
      <c r="CB117" s="44">
        <v>1.78</v>
      </c>
      <c r="CC117" s="27">
        <v>34</v>
      </c>
      <c r="CD117" s="1">
        <v>724</v>
      </c>
      <c r="CE117" s="1">
        <v>1</v>
      </c>
      <c r="CF117" s="1"/>
      <c r="CG117" s="1"/>
      <c r="CH117" s="1">
        <v>2</v>
      </c>
      <c r="CI117" s="20">
        <v>541.53700000000003</v>
      </c>
      <c r="CJ117" s="19">
        <f t="shared" si="87"/>
        <v>6.2944113928232728</v>
      </c>
      <c r="CK117" s="20">
        <v>3221.5210000000002</v>
      </c>
      <c r="CL117" s="19">
        <f t="shared" si="88"/>
        <v>8.0776088872599185</v>
      </c>
      <c r="CM117" s="22"/>
      <c r="CN117" s="36">
        <v>43235</v>
      </c>
      <c r="CO117" s="36"/>
      <c r="CP117" s="36"/>
      <c r="CQ117" s="36"/>
      <c r="CR117" s="20"/>
      <c r="CS117" s="36">
        <v>44217</v>
      </c>
      <c r="CT117" s="36">
        <v>43432</v>
      </c>
      <c r="CU117" s="1">
        <f t="shared" si="89"/>
        <v>197</v>
      </c>
      <c r="CV117" s="1">
        <v>1</v>
      </c>
      <c r="CW117" s="36">
        <v>43432</v>
      </c>
      <c r="CX117" s="20">
        <f>(CW117-CN117)</f>
        <v>197</v>
      </c>
      <c r="CY117" s="20">
        <v>1</v>
      </c>
      <c r="CZ117" s="20">
        <v>197</v>
      </c>
      <c r="DA117" s="3">
        <v>0</v>
      </c>
      <c r="DB117"/>
      <c r="DC117"/>
      <c r="DD117"/>
      <c r="DE117"/>
      <c r="DF117"/>
      <c r="DG117"/>
      <c r="DH117"/>
      <c r="DI117"/>
      <c r="DJ117"/>
      <c r="DK117"/>
    </row>
    <row r="118" spans="1:115" s="10" customFormat="1" x14ac:dyDescent="0.25">
      <c r="A118" s="25">
        <v>1172</v>
      </c>
      <c r="B118" s="1">
        <v>68</v>
      </c>
      <c r="C118" s="1">
        <v>0</v>
      </c>
      <c r="D118" s="1">
        <v>1</v>
      </c>
      <c r="E118" s="1">
        <v>0</v>
      </c>
      <c r="F118" s="1">
        <v>2</v>
      </c>
      <c r="G118" s="1"/>
      <c r="H118" s="1">
        <v>0</v>
      </c>
      <c r="I118" s="1"/>
      <c r="J118" s="1">
        <v>2</v>
      </c>
      <c r="K118" s="1">
        <v>1</v>
      </c>
      <c r="L118" s="1">
        <v>0</v>
      </c>
      <c r="M118" s="1">
        <v>1</v>
      </c>
      <c r="N118" s="1">
        <v>0</v>
      </c>
      <c r="O118" s="1">
        <v>1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1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20.7</v>
      </c>
      <c r="AH118" s="1">
        <v>1.42</v>
      </c>
      <c r="AI118" s="1">
        <v>132</v>
      </c>
      <c r="AJ118" s="1">
        <v>65</v>
      </c>
      <c r="AK118" s="5">
        <f t="shared" si="72"/>
        <v>87.333333333333329</v>
      </c>
      <c r="AL118" s="1">
        <v>53</v>
      </c>
      <c r="AM118" s="1">
        <v>1</v>
      </c>
      <c r="AN118" s="1">
        <v>2</v>
      </c>
      <c r="AO118" s="1">
        <v>28</v>
      </c>
      <c r="AP118" s="1">
        <v>6</v>
      </c>
      <c r="AQ118" s="1">
        <v>14</v>
      </c>
      <c r="AR118" s="1">
        <f t="shared" si="73"/>
        <v>22</v>
      </c>
      <c r="AS118" s="7">
        <f t="shared" si="74"/>
        <v>11</v>
      </c>
      <c r="AT118" s="1">
        <v>7</v>
      </c>
      <c r="AU118" s="19">
        <v>4.4000000000000004</v>
      </c>
      <c r="AV118" s="1">
        <v>3.09</v>
      </c>
      <c r="AW118" s="19">
        <f t="shared" si="75"/>
        <v>0.59835920177383584</v>
      </c>
      <c r="AX118" s="7">
        <f t="shared" si="76"/>
        <v>1.5909090909090908</v>
      </c>
      <c r="AY118" s="7">
        <f t="shared" si="77"/>
        <v>181.22977346278319</v>
      </c>
      <c r="AZ118" s="7">
        <f t="shared" si="78"/>
        <v>2209.277238403452</v>
      </c>
      <c r="BA118" s="7">
        <f t="shared" si="79"/>
        <v>83.018867924528308</v>
      </c>
      <c r="BB118" s="7">
        <f t="shared" si="80"/>
        <v>58.301886792452834</v>
      </c>
      <c r="BC118" s="7">
        <f t="shared" si="81"/>
        <v>63.696754716981133</v>
      </c>
      <c r="BD118" s="7">
        <f t="shared" si="82"/>
        <v>9.5148679245283034</v>
      </c>
      <c r="BE118" s="19">
        <v>1.3731818181818181</v>
      </c>
      <c r="BF118" s="19">
        <f t="shared" si="83"/>
        <v>0.16863636363636361</v>
      </c>
      <c r="BG118" s="19">
        <f t="shared" si="84"/>
        <v>0.33727272727272722</v>
      </c>
      <c r="BH118" s="19">
        <f t="shared" si="85"/>
        <v>3.7735849056603779</v>
      </c>
      <c r="BI118" s="19">
        <f t="shared" si="86"/>
        <v>0.2857142857142857</v>
      </c>
      <c r="BJ118" s="19"/>
      <c r="BK118" s="20">
        <v>1</v>
      </c>
      <c r="BL118" s="1">
        <v>12</v>
      </c>
      <c r="BM118" s="20"/>
      <c r="BN118" s="1">
        <v>0</v>
      </c>
      <c r="BO118" s="1">
        <v>0</v>
      </c>
      <c r="BP118" s="1">
        <v>1</v>
      </c>
      <c r="BQ118" s="1">
        <v>0</v>
      </c>
      <c r="BR118" s="1">
        <v>70</v>
      </c>
      <c r="BS118" s="1">
        <v>4.3</v>
      </c>
      <c r="BT118" s="1">
        <v>2.5</v>
      </c>
      <c r="BU118" s="1">
        <v>0.32</v>
      </c>
      <c r="BV118" s="1"/>
      <c r="BW118" s="1"/>
      <c r="BX118" s="1"/>
      <c r="BY118" s="1">
        <v>0</v>
      </c>
      <c r="BZ118" s="25">
        <v>141</v>
      </c>
      <c r="CA118" s="25">
        <v>27</v>
      </c>
      <c r="CB118" s="44">
        <v>0.88</v>
      </c>
      <c r="CC118" s="27">
        <v>68</v>
      </c>
      <c r="CD118" s="1"/>
      <c r="CE118" s="1"/>
      <c r="CF118" s="1"/>
      <c r="CG118" s="1"/>
      <c r="CH118" s="1"/>
      <c r="CI118" s="20">
        <v>824.77165930000001</v>
      </c>
      <c r="CJ118" s="19">
        <f t="shared" si="87"/>
        <v>6.7151065714189064</v>
      </c>
      <c r="CK118" s="20">
        <v>4584.0394109999997</v>
      </c>
      <c r="CL118" s="19">
        <f t="shared" si="88"/>
        <v>8.4303358558707053</v>
      </c>
      <c r="CM118" s="20"/>
      <c r="CN118" s="36">
        <v>43399</v>
      </c>
      <c r="CO118" s="36"/>
      <c r="CP118" s="36"/>
      <c r="CQ118" s="36"/>
      <c r="CR118" s="20"/>
      <c r="CS118" s="36">
        <v>44480</v>
      </c>
      <c r="CT118" s="36">
        <v>44469</v>
      </c>
      <c r="CU118" s="1">
        <f t="shared" si="89"/>
        <v>1070</v>
      </c>
      <c r="CV118" s="1">
        <v>0</v>
      </c>
      <c r="CW118" s="1"/>
      <c r="CX118" s="1"/>
      <c r="CY118" s="1">
        <v>0</v>
      </c>
      <c r="CZ118" s="1">
        <v>875</v>
      </c>
      <c r="DA118" s="3">
        <v>0</v>
      </c>
      <c r="DB118" s="1"/>
      <c r="DC118" s="1"/>
      <c r="DD118" s="1"/>
      <c r="DE118" s="1"/>
      <c r="DF118" s="1"/>
      <c r="DG118" s="1"/>
      <c r="DH118" s="1"/>
      <c r="DI118" s="1"/>
      <c r="DJ118" s="1"/>
      <c r="DK118" s="1"/>
    </row>
    <row r="119" spans="1:115" s="10" customFormat="1" ht="14.25" customHeight="1" x14ac:dyDescent="0.25">
      <c r="A119" s="25">
        <v>1021</v>
      </c>
      <c r="B119" s="1">
        <v>78</v>
      </c>
      <c r="C119" s="1">
        <v>0</v>
      </c>
      <c r="D119" s="1">
        <v>1</v>
      </c>
      <c r="E119" s="1">
        <v>1</v>
      </c>
      <c r="F119" s="1">
        <v>2</v>
      </c>
      <c r="G119" s="1">
        <v>1</v>
      </c>
      <c r="H119" s="1">
        <v>0</v>
      </c>
      <c r="I119" s="1">
        <v>1</v>
      </c>
      <c r="J119" s="1">
        <v>3</v>
      </c>
      <c r="K119" s="1">
        <v>1</v>
      </c>
      <c r="L119" s="1">
        <v>1</v>
      </c>
      <c r="M119" s="1">
        <v>1</v>
      </c>
      <c r="N119" s="1">
        <v>1</v>
      </c>
      <c r="O119" s="1">
        <v>0</v>
      </c>
      <c r="P119" s="1">
        <v>1</v>
      </c>
      <c r="Q119" s="1">
        <v>1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0</v>
      </c>
      <c r="AB119" s="1">
        <v>1</v>
      </c>
      <c r="AC119" s="1">
        <v>0</v>
      </c>
      <c r="AD119" s="1">
        <v>1</v>
      </c>
      <c r="AE119" s="1">
        <v>0</v>
      </c>
      <c r="AF119" s="1">
        <v>0</v>
      </c>
      <c r="AG119" s="1">
        <v>33</v>
      </c>
      <c r="AH119" s="1">
        <v>1.88</v>
      </c>
      <c r="AI119" s="1">
        <v>122</v>
      </c>
      <c r="AJ119" s="1">
        <v>54</v>
      </c>
      <c r="AK119" s="5">
        <f t="shared" si="72"/>
        <v>76.666666666666671</v>
      </c>
      <c r="AL119" s="1">
        <v>59</v>
      </c>
      <c r="AM119" s="1">
        <v>3</v>
      </c>
      <c r="AN119" s="1">
        <v>10</v>
      </c>
      <c r="AO119" s="1">
        <v>56</v>
      </c>
      <c r="AP119" s="1">
        <v>20</v>
      </c>
      <c r="AQ119" s="1">
        <v>35</v>
      </c>
      <c r="AR119" s="1">
        <f t="shared" si="73"/>
        <v>36</v>
      </c>
      <c r="AS119" s="7">
        <f t="shared" si="74"/>
        <v>3.6</v>
      </c>
      <c r="AT119" s="1">
        <v>17</v>
      </c>
      <c r="AU119" s="19">
        <v>3.8</v>
      </c>
      <c r="AV119" s="1">
        <v>2.02</v>
      </c>
      <c r="AW119" s="19">
        <f t="shared" si="75"/>
        <v>0.34338507021433851</v>
      </c>
      <c r="AX119" s="7">
        <f t="shared" si="76"/>
        <v>4.7368421052631584</v>
      </c>
      <c r="AY119" s="7">
        <f t="shared" si="77"/>
        <v>712.87128712871288</v>
      </c>
      <c r="AZ119" s="7">
        <f t="shared" si="78"/>
        <v>2640.2640264026404</v>
      </c>
      <c r="BA119" s="7">
        <f t="shared" si="79"/>
        <v>64.406779661016941</v>
      </c>
      <c r="BB119" s="7">
        <f t="shared" si="80"/>
        <v>34.237288135593218</v>
      </c>
      <c r="BC119" s="7">
        <f t="shared" si="81"/>
        <v>27.782418079096043</v>
      </c>
      <c r="BD119" s="7">
        <f t="shared" si="82"/>
        <v>11.640677966101693</v>
      </c>
      <c r="BE119" s="19"/>
      <c r="BF119" s="19">
        <f t="shared" si="83"/>
        <v>0.54342105263157903</v>
      </c>
      <c r="BG119" s="19">
        <f t="shared" si="84"/>
        <v>0.8694736842105264</v>
      </c>
      <c r="BH119" s="19">
        <f t="shared" si="85"/>
        <v>1.7890772128060262</v>
      </c>
      <c r="BI119" s="19">
        <f t="shared" si="86"/>
        <v>0.58823529411764708</v>
      </c>
      <c r="BJ119" s="19"/>
      <c r="BK119" s="20">
        <v>0</v>
      </c>
      <c r="BL119" s="1"/>
      <c r="BM119" s="20"/>
      <c r="BN119" s="1"/>
      <c r="BO119" s="1"/>
      <c r="BP119" s="1">
        <v>1</v>
      </c>
      <c r="BQ119" s="1">
        <v>0</v>
      </c>
      <c r="BR119" s="1">
        <v>70</v>
      </c>
      <c r="BS119" s="1">
        <v>4.2</v>
      </c>
      <c r="BT119" s="1">
        <v>2.2000000000000002</v>
      </c>
      <c r="BU119" s="1">
        <v>0.51</v>
      </c>
      <c r="BV119" s="1">
        <v>4.7</v>
      </c>
      <c r="BW119" s="1">
        <v>51.5</v>
      </c>
      <c r="BX119" s="1">
        <v>1</v>
      </c>
      <c r="BY119" s="1"/>
      <c r="BZ119" s="25">
        <v>139</v>
      </c>
      <c r="CA119" s="25">
        <v>37</v>
      </c>
      <c r="CB119" s="44">
        <v>1.2</v>
      </c>
      <c r="CC119" s="27">
        <v>43</v>
      </c>
      <c r="CD119" s="1">
        <v>215</v>
      </c>
      <c r="CE119" s="1">
        <v>1</v>
      </c>
      <c r="CF119" s="1"/>
      <c r="CG119" s="1"/>
      <c r="CH119" s="1">
        <v>2</v>
      </c>
      <c r="CI119" s="20">
        <v>1268.335</v>
      </c>
      <c r="CJ119" s="19">
        <f t="shared" si="87"/>
        <v>7.1454602956872604</v>
      </c>
      <c r="CK119" s="20">
        <v>2576.056</v>
      </c>
      <c r="CL119" s="19">
        <f t="shared" si="88"/>
        <v>7.8540148261183873</v>
      </c>
      <c r="CM119" s="22"/>
      <c r="CN119" s="36">
        <v>43215</v>
      </c>
      <c r="CO119" s="36"/>
      <c r="CP119" s="36"/>
      <c r="CQ119" s="36"/>
      <c r="CR119" s="20"/>
      <c r="CS119" s="36">
        <v>44217</v>
      </c>
      <c r="CT119" s="36">
        <v>43252</v>
      </c>
      <c r="CU119" s="1">
        <f t="shared" si="89"/>
        <v>37</v>
      </c>
      <c r="CV119" s="1">
        <v>1</v>
      </c>
      <c r="CW119" s="36">
        <v>43252</v>
      </c>
      <c r="CX119" s="20">
        <f>(CW119-CN119)</f>
        <v>37</v>
      </c>
      <c r="CY119" s="20">
        <v>1</v>
      </c>
      <c r="CZ119" s="20">
        <v>37</v>
      </c>
      <c r="DA119" s="3">
        <v>0</v>
      </c>
      <c r="DB119" t="s">
        <v>129</v>
      </c>
      <c r="DC119"/>
      <c r="DD119"/>
      <c r="DE119"/>
      <c r="DF119"/>
      <c r="DG119"/>
      <c r="DH119"/>
      <c r="DI119"/>
      <c r="DJ119"/>
      <c r="DK119"/>
    </row>
    <row r="120" spans="1:115" s="10" customFormat="1" x14ac:dyDescent="0.25">
      <c r="A120" s="25">
        <v>1053</v>
      </c>
      <c r="B120" s="1">
        <v>89</v>
      </c>
      <c r="C120" s="1">
        <v>0</v>
      </c>
      <c r="D120" s="1">
        <v>1</v>
      </c>
      <c r="E120" s="1">
        <v>1</v>
      </c>
      <c r="F120" s="1">
        <v>2</v>
      </c>
      <c r="G120" s="1">
        <v>1</v>
      </c>
      <c r="H120" s="1">
        <v>0</v>
      </c>
      <c r="I120" s="1">
        <v>1</v>
      </c>
      <c r="J120" s="1">
        <v>3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1</v>
      </c>
      <c r="AA120" s="1">
        <v>0</v>
      </c>
      <c r="AB120" s="1">
        <v>1</v>
      </c>
      <c r="AC120" s="1">
        <v>0</v>
      </c>
      <c r="AD120" s="1">
        <v>1</v>
      </c>
      <c r="AE120" s="1">
        <v>0</v>
      </c>
      <c r="AF120" s="1">
        <v>0</v>
      </c>
      <c r="AG120" s="1">
        <v>33.229999999999997</v>
      </c>
      <c r="AH120" s="1">
        <v>1.82</v>
      </c>
      <c r="AI120" s="1">
        <v>161</v>
      </c>
      <c r="AJ120" s="1">
        <v>74</v>
      </c>
      <c r="AK120" s="5">
        <f t="shared" si="72"/>
        <v>103</v>
      </c>
      <c r="AL120" s="1">
        <v>65</v>
      </c>
      <c r="AM120" s="1">
        <v>1</v>
      </c>
      <c r="AN120" s="1">
        <v>2</v>
      </c>
      <c r="AO120" s="1">
        <v>30</v>
      </c>
      <c r="AP120" s="1">
        <v>3</v>
      </c>
      <c r="AQ120" s="1">
        <v>14</v>
      </c>
      <c r="AR120" s="1">
        <f t="shared" si="73"/>
        <v>27</v>
      </c>
      <c r="AS120" s="7">
        <f t="shared" si="74"/>
        <v>13.5</v>
      </c>
      <c r="AT120" s="1">
        <v>6</v>
      </c>
      <c r="AU120" s="19">
        <v>3.83</v>
      </c>
      <c r="AV120" s="1">
        <v>2.1</v>
      </c>
      <c r="AW120" s="19">
        <f t="shared" si="75"/>
        <v>0.4796008869179601</v>
      </c>
      <c r="AX120" s="7">
        <f t="shared" si="76"/>
        <v>2.0887728459530024</v>
      </c>
      <c r="AY120" s="7">
        <f t="shared" si="77"/>
        <v>304.76190476190476</v>
      </c>
      <c r="AZ120" s="7">
        <f t="shared" si="78"/>
        <v>3847.6190476190473</v>
      </c>
      <c r="BA120" s="7">
        <f t="shared" si="79"/>
        <v>58.923076923076927</v>
      </c>
      <c r="BB120" s="7">
        <f t="shared" si="80"/>
        <v>32.307692307692307</v>
      </c>
      <c r="BC120" s="7">
        <f t="shared" si="81"/>
        <v>42.620307692307691</v>
      </c>
      <c r="BD120" s="7">
        <f t="shared" si="82"/>
        <v>5.272615384615384</v>
      </c>
      <c r="BE120" s="19"/>
      <c r="BF120" s="19">
        <f t="shared" si="83"/>
        <v>0.23759791122715404</v>
      </c>
      <c r="BG120" s="19">
        <f t="shared" si="84"/>
        <v>0.50913838120104438</v>
      </c>
      <c r="BH120" s="19">
        <f t="shared" si="85"/>
        <v>2.1823361823361824</v>
      </c>
      <c r="BI120" s="19">
        <f t="shared" si="86"/>
        <v>0.33333333333333331</v>
      </c>
      <c r="BJ120" s="19"/>
      <c r="BK120" s="20">
        <v>0</v>
      </c>
      <c r="BL120" s="1"/>
      <c r="BM120" s="20"/>
      <c r="BN120" s="1"/>
      <c r="BO120" s="1"/>
      <c r="BP120" s="1">
        <v>1</v>
      </c>
      <c r="BQ120" s="1">
        <v>0</v>
      </c>
      <c r="BR120" s="1">
        <v>75</v>
      </c>
      <c r="BS120" s="1"/>
      <c r="BT120" s="1"/>
      <c r="BU120" s="1"/>
      <c r="BV120" s="1"/>
      <c r="BW120" s="1"/>
      <c r="BX120" s="1"/>
      <c r="BY120" s="1"/>
      <c r="BZ120" s="25">
        <v>143</v>
      </c>
      <c r="CA120" s="25">
        <v>26</v>
      </c>
      <c r="CB120" s="44">
        <v>2.11</v>
      </c>
      <c r="CC120" s="27">
        <v>20</v>
      </c>
      <c r="CD120" s="1">
        <v>203</v>
      </c>
      <c r="CE120" s="1">
        <v>1</v>
      </c>
      <c r="CF120" s="1"/>
      <c r="CG120" s="1"/>
      <c r="CH120" s="1">
        <v>2</v>
      </c>
      <c r="CI120" s="20">
        <v>1310.7445809999999</v>
      </c>
      <c r="CJ120" s="19">
        <f t="shared" si="87"/>
        <v>7.1783506371698254</v>
      </c>
      <c r="CK120" s="20">
        <v>931.1330236</v>
      </c>
      <c r="CL120" s="19">
        <f t="shared" si="88"/>
        <v>6.8364021495622804</v>
      </c>
      <c r="CM120" s="22"/>
      <c r="CN120" s="36">
        <v>43250</v>
      </c>
      <c r="CO120" s="36"/>
      <c r="CP120" s="36"/>
      <c r="CQ120" s="36"/>
      <c r="CR120" s="20"/>
      <c r="CS120" s="36">
        <v>44479</v>
      </c>
      <c r="CT120" s="36">
        <v>44170</v>
      </c>
      <c r="CU120" s="1">
        <f t="shared" si="89"/>
        <v>920</v>
      </c>
      <c r="CV120" s="1">
        <v>0</v>
      </c>
      <c r="CW120" s="1"/>
      <c r="CX120" s="1"/>
      <c r="CY120" s="1">
        <v>0</v>
      </c>
      <c r="CZ120" s="1">
        <v>920</v>
      </c>
      <c r="DA120" s="3">
        <v>0</v>
      </c>
      <c r="DB120"/>
      <c r="DC120"/>
      <c r="DD120"/>
      <c r="DE120"/>
      <c r="DF120"/>
      <c r="DG120"/>
      <c r="DH120"/>
      <c r="DI120"/>
      <c r="DJ120"/>
      <c r="DK120"/>
    </row>
    <row r="121" spans="1:115" s="10" customFormat="1" x14ac:dyDescent="0.25">
      <c r="A121" s="2">
        <v>2008</v>
      </c>
      <c r="B121" s="3">
        <v>65</v>
      </c>
      <c r="C121" s="3">
        <v>0</v>
      </c>
      <c r="D121" s="3">
        <v>0</v>
      </c>
      <c r="E121" s="3">
        <v>1</v>
      </c>
      <c r="F121" s="3">
        <v>1</v>
      </c>
      <c r="G121" s="3">
        <v>1</v>
      </c>
      <c r="H121" s="1">
        <v>0</v>
      </c>
      <c r="I121" s="3">
        <v>1</v>
      </c>
      <c r="J121" s="3">
        <v>2</v>
      </c>
      <c r="K121" s="3">
        <v>1</v>
      </c>
      <c r="L121" s="3">
        <v>0</v>
      </c>
      <c r="M121" s="3"/>
      <c r="N121" s="3">
        <v>0</v>
      </c>
      <c r="O121" s="3">
        <v>0</v>
      </c>
      <c r="P121" s="3">
        <v>1</v>
      </c>
      <c r="Q121" s="3">
        <v>1</v>
      </c>
      <c r="R121" s="3">
        <v>0</v>
      </c>
      <c r="S121" s="3">
        <v>0</v>
      </c>
      <c r="T121" s="3">
        <v>1</v>
      </c>
      <c r="U121" s="3">
        <v>0</v>
      </c>
      <c r="V121" s="3">
        <v>1</v>
      </c>
      <c r="W121" s="3">
        <v>0</v>
      </c>
      <c r="X121" s="3">
        <v>1</v>
      </c>
      <c r="Y121" s="3">
        <v>1</v>
      </c>
      <c r="Z121" s="3">
        <v>0</v>
      </c>
      <c r="AA121" s="3">
        <v>0</v>
      </c>
      <c r="AB121" s="3">
        <v>1</v>
      </c>
      <c r="AC121" s="3">
        <v>0</v>
      </c>
      <c r="AD121" s="3">
        <v>1</v>
      </c>
      <c r="AE121" s="3">
        <v>0</v>
      </c>
      <c r="AF121" s="3">
        <v>0</v>
      </c>
      <c r="AG121" s="3">
        <v>28</v>
      </c>
      <c r="AH121" s="4">
        <v>2.15</v>
      </c>
      <c r="AI121" s="3">
        <v>98</v>
      </c>
      <c r="AJ121" s="3">
        <v>76</v>
      </c>
      <c r="AK121" s="5">
        <f t="shared" si="72"/>
        <v>83.333333333333329</v>
      </c>
      <c r="AL121" s="3">
        <v>78</v>
      </c>
      <c r="AM121" s="3">
        <v>3</v>
      </c>
      <c r="AN121" s="3">
        <v>6</v>
      </c>
      <c r="AO121" s="3">
        <v>27</v>
      </c>
      <c r="AP121" s="3">
        <v>10</v>
      </c>
      <c r="AQ121" s="3">
        <v>17</v>
      </c>
      <c r="AR121" s="3">
        <f t="shared" si="73"/>
        <v>17</v>
      </c>
      <c r="AS121" s="7">
        <f t="shared" si="74"/>
        <v>2.8333333333333335</v>
      </c>
      <c r="AT121" s="3">
        <v>9</v>
      </c>
      <c r="AU121" s="4">
        <v>3.0314999999999999</v>
      </c>
      <c r="AV121" s="3">
        <v>1.41</v>
      </c>
      <c r="AW121" s="19">
        <f t="shared" si="75"/>
        <v>0.26053215077605318</v>
      </c>
      <c r="AX121" s="7">
        <f t="shared" si="76"/>
        <v>2.6389576117433613</v>
      </c>
      <c r="AY121" s="7">
        <f t="shared" si="77"/>
        <v>453.90070921985819</v>
      </c>
      <c r="AZ121" s="7">
        <f t="shared" si="78"/>
        <v>4387.706855791962</v>
      </c>
      <c r="BA121" s="7">
        <f t="shared" si="79"/>
        <v>38.865384615384613</v>
      </c>
      <c r="BB121" s="7">
        <f t="shared" si="80"/>
        <v>18.076923076923077</v>
      </c>
      <c r="BC121" s="7">
        <f t="shared" si="81"/>
        <v>18.274564102564099</v>
      </c>
      <c r="BD121" s="7">
        <f t="shared" si="82"/>
        <v>2.7043076923076921</v>
      </c>
      <c r="BE121" s="19"/>
      <c r="BF121" s="19">
        <f t="shared" si="83"/>
        <v>0.43740722414646216</v>
      </c>
      <c r="BG121" s="19">
        <f t="shared" si="84"/>
        <v>0.69470559129143994</v>
      </c>
      <c r="BH121" s="19">
        <f t="shared" si="85"/>
        <v>2.2861990950226243</v>
      </c>
      <c r="BI121" s="19">
        <f t="shared" si="86"/>
        <v>0.66666666666666663</v>
      </c>
      <c r="BJ121" s="19"/>
      <c r="BK121" s="5">
        <v>0</v>
      </c>
      <c r="BL121" s="5"/>
      <c r="BM121" s="5"/>
      <c r="BN121" s="5"/>
      <c r="BO121" s="5"/>
      <c r="BP121" s="3">
        <v>1</v>
      </c>
      <c r="BQ121" s="3">
        <v>0</v>
      </c>
      <c r="BR121" s="3"/>
      <c r="BS121" s="3"/>
      <c r="BT121" s="3"/>
      <c r="BU121" s="3"/>
      <c r="BV121" s="3">
        <v>4.2</v>
      </c>
      <c r="BX121" s="3">
        <v>1</v>
      </c>
      <c r="BY121" s="3">
        <v>0</v>
      </c>
      <c r="BZ121" s="3">
        <v>139</v>
      </c>
      <c r="CA121" s="3">
        <v>20</v>
      </c>
      <c r="CB121" s="4">
        <v>1.1000000000000001</v>
      </c>
      <c r="CC121" s="28">
        <v>87</v>
      </c>
      <c r="CD121" s="8"/>
      <c r="CE121" s="8"/>
      <c r="CF121" s="3">
        <v>1679</v>
      </c>
      <c r="CG121" s="3">
        <v>1</v>
      </c>
      <c r="CH121" s="3">
        <v>2</v>
      </c>
      <c r="CI121" s="12">
        <v>472.17391304347825</v>
      </c>
      <c r="CJ121" s="19">
        <f t="shared" si="87"/>
        <v>6.1573473775587768</v>
      </c>
      <c r="CK121" s="5">
        <v>2463.0543542197324</v>
      </c>
      <c r="CL121" s="19">
        <f t="shared" si="88"/>
        <v>7.8091574661757504</v>
      </c>
      <c r="CN121" s="36">
        <v>43419</v>
      </c>
      <c r="CO121" s="36"/>
      <c r="CP121" s="36"/>
      <c r="CQ121" s="36"/>
      <c r="CR121" s="20"/>
      <c r="CS121" s="36">
        <v>44478</v>
      </c>
      <c r="CT121" s="36">
        <v>44463</v>
      </c>
      <c r="CU121" s="1">
        <f t="shared" si="89"/>
        <v>1044</v>
      </c>
      <c r="CV121" s="1">
        <v>0</v>
      </c>
      <c r="CW121" s="1"/>
      <c r="CX121" s="1"/>
      <c r="CY121" s="1">
        <v>0</v>
      </c>
      <c r="CZ121" s="1">
        <v>1044</v>
      </c>
      <c r="DA121" s="3">
        <v>0</v>
      </c>
      <c r="DB121" s="3"/>
    </row>
    <row r="122" spans="1:115" s="10" customFormat="1" x14ac:dyDescent="0.25">
      <c r="A122" s="2">
        <v>2057</v>
      </c>
      <c r="B122" s="3">
        <v>68</v>
      </c>
      <c r="C122" s="3">
        <v>1</v>
      </c>
      <c r="D122" s="3">
        <v>0</v>
      </c>
      <c r="E122" s="3">
        <v>0</v>
      </c>
      <c r="F122" s="3">
        <v>1</v>
      </c>
      <c r="G122" s="3">
        <v>0</v>
      </c>
      <c r="H122" s="1">
        <v>1</v>
      </c>
      <c r="I122" s="3">
        <v>1</v>
      </c>
      <c r="J122" s="3">
        <v>1</v>
      </c>
      <c r="K122" s="3">
        <v>1</v>
      </c>
      <c r="L122" s="3">
        <v>0</v>
      </c>
      <c r="M122" s="3"/>
      <c r="N122" s="3">
        <v>1</v>
      </c>
      <c r="O122" s="3">
        <v>0</v>
      </c>
      <c r="P122" s="3">
        <v>1</v>
      </c>
      <c r="Q122" s="3"/>
      <c r="R122" s="3">
        <v>1</v>
      </c>
      <c r="S122" s="3">
        <v>0</v>
      </c>
      <c r="T122" s="3">
        <v>0</v>
      </c>
      <c r="U122" s="3">
        <v>0</v>
      </c>
      <c r="V122" s="3">
        <v>1</v>
      </c>
      <c r="W122" s="3">
        <v>0</v>
      </c>
      <c r="X122" s="3">
        <v>1</v>
      </c>
      <c r="Y122" s="3">
        <v>1</v>
      </c>
      <c r="Z122" s="3">
        <v>1</v>
      </c>
      <c r="AA122" s="3">
        <v>1</v>
      </c>
      <c r="AB122" s="3">
        <v>1</v>
      </c>
      <c r="AC122" s="3">
        <v>0</v>
      </c>
      <c r="AD122" s="3">
        <v>1</v>
      </c>
      <c r="AE122" s="3">
        <v>0</v>
      </c>
      <c r="AF122" s="3">
        <v>0</v>
      </c>
      <c r="AG122" s="3">
        <v>28</v>
      </c>
      <c r="AH122" s="4">
        <v>2.35</v>
      </c>
      <c r="AI122" s="3"/>
      <c r="AJ122" s="3"/>
      <c r="AK122" s="5"/>
      <c r="AL122" s="3">
        <v>74</v>
      </c>
      <c r="AM122" s="3">
        <v>1</v>
      </c>
      <c r="AN122" s="3">
        <v>16</v>
      </c>
      <c r="AO122" s="3">
        <v>37</v>
      </c>
      <c r="AP122" s="3">
        <v>20</v>
      </c>
      <c r="AQ122" s="3">
        <v>26</v>
      </c>
      <c r="AR122" s="1">
        <f t="shared" si="73"/>
        <v>17</v>
      </c>
      <c r="AS122" s="7">
        <f t="shared" si="74"/>
        <v>1.0625</v>
      </c>
      <c r="AT122" s="3">
        <v>22</v>
      </c>
      <c r="AU122" s="4">
        <v>4.2065000000000001</v>
      </c>
      <c r="AV122" s="3">
        <v>1.79</v>
      </c>
      <c r="AW122" s="19"/>
      <c r="AX122" s="7">
        <f t="shared" si="76"/>
        <v>0.95090930702484244</v>
      </c>
      <c r="AY122" s="7">
        <f t="shared" si="77"/>
        <v>178.77094972067039</v>
      </c>
      <c r="AZ122" s="7"/>
      <c r="BA122" s="7">
        <f t="shared" si="79"/>
        <v>56.844594594594597</v>
      </c>
      <c r="BB122" s="7">
        <f t="shared" si="80"/>
        <v>24.189189189189189</v>
      </c>
      <c r="BC122" s="7"/>
      <c r="BD122" s="7">
        <f t="shared" si="82"/>
        <v>3.2897297297297299</v>
      </c>
      <c r="BE122" s="19"/>
      <c r="BF122" s="19">
        <f t="shared" si="83"/>
        <v>0.45738737667894924</v>
      </c>
      <c r="BG122" s="19">
        <f t="shared" si="84"/>
        <v>0.65089742065850464</v>
      </c>
      <c r="BH122" s="19">
        <f t="shared" si="85"/>
        <v>3.3437996820349762</v>
      </c>
      <c r="BI122" s="19">
        <f t="shared" si="86"/>
        <v>0.72727272727272729</v>
      </c>
      <c r="BJ122" s="19"/>
      <c r="BK122" s="5">
        <v>0</v>
      </c>
      <c r="BL122" s="5"/>
      <c r="BM122" s="5"/>
      <c r="BN122" s="5"/>
      <c r="BO122" s="5"/>
      <c r="BP122" s="3">
        <v>1</v>
      </c>
      <c r="BQ122" s="3">
        <v>0</v>
      </c>
      <c r="BR122" s="3"/>
      <c r="BS122" s="3">
        <v>6.2</v>
      </c>
      <c r="BT122" s="3">
        <v>5.4</v>
      </c>
      <c r="BU122" s="3">
        <v>1</v>
      </c>
      <c r="BV122" s="3"/>
      <c r="BX122" s="3">
        <v>1</v>
      </c>
      <c r="BY122" s="3">
        <v>0</v>
      </c>
      <c r="BZ122" s="3">
        <v>142</v>
      </c>
      <c r="CA122" s="3">
        <v>26</v>
      </c>
      <c r="CB122" s="4">
        <v>2</v>
      </c>
      <c r="CC122" s="28">
        <v>42</v>
      </c>
      <c r="CD122" s="8"/>
      <c r="CE122" s="8"/>
      <c r="CF122" s="3">
        <v>1145</v>
      </c>
      <c r="CG122" s="3">
        <v>1</v>
      </c>
      <c r="CH122" s="3">
        <v>2</v>
      </c>
      <c r="CI122" s="12">
        <v>1241.5966386554621</v>
      </c>
      <c r="CJ122" s="19">
        <f t="shared" si="87"/>
        <v>7.1241534421568149</v>
      </c>
      <c r="CK122" s="5">
        <v>1058.9701844312465</v>
      </c>
      <c r="CL122" s="19">
        <f t="shared" si="88"/>
        <v>6.965052190749204</v>
      </c>
      <c r="CN122" s="36">
        <v>40549</v>
      </c>
      <c r="CO122" s="36"/>
      <c r="CP122" s="36"/>
      <c r="CQ122" s="36"/>
      <c r="CR122" s="22"/>
      <c r="CS122" s="36">
        <v>44274</v>
      </c>
      <c r="CT122" s="36">
        <v>44272</v>
      </c>
      <c r="CU122" s="3">
        <f t="shared" si="89"/>
        <v>3723</v>
      </c>
      <c r="CV122" s="3">
        <v>0</v>
      </c>
      <c r="CW122" s="3"/>
      <c r="CX122" s="3"/>
      <c r="CY122" s="3">
        <v>0</v>
      </c>
      <c r="CZ122" s="3">
        <v>3723</v>
      </c>
      <c r="DA122" s="3">
        <v>0</v>
      </c>
      <c r="DB122" s="3"/>
    </row>
    <row r="123" spans="1:115" s="10" customFormat="1" x14ac:dyDescent="0.25">
      <c r="A123" s="2">
        <v>2023</v>
      </c>
      <c r="B123" s="3">
        <v>54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1">
        <v>0</v>
      </c>
      <c r="I123" s="3">
        <v>1</v>
      </c>
      <c r="J123" s="3">
        <v>2</v>
      </c>
      <c r="K123" s="3">
        <v>1</v>
      </c>
      <c r="L123" s="3">
        <v>0</v>
      </c>
      <c r="M123" s="3"/>
      <c r="N123" s="3">
        <v>0</v>
      </c>
      <c r="O123" s="3">
        <v>0</v>
      </c>
      <c r="P123" s="3">
        <v>1</v>
      </c>
      <c r="Q123" s="3"/>
      <c r="R123" s="3">
        <v>1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16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42</v>
      </c>
      <c r="AH123" s="4">
        <v>2.15</v>
      </c>
      <c r="AI123" s="3">
        <v>151</v>
      </c>
      <c r="AJ123" s="3">
        <v>96</v>
      </c>
      <c r="AK123" s="5">
        <f>(AI123+2*AJ123)/3</f>
        <v>114.33333333333333</v>
      </c>
      <c r="AL123" s="3">
        <v>70</v>
      </c>
      <c r="AM123" s="3">
        <v>1</v>
      </c>
      <c r="AN123" s="3">
        <v>10</v>
      </c>
      <c r="AO123" s="3">
        <v>36</v>
      </c>
      <c r="AP123" s="3">
        <v>18</v>
      </c>
      <c r="AQ123" s="3">
        <v>23</v>
      </c>
      <c r="AR123" s="1">
        <f t="shared" si="73"/>
        <v>18</v>
      </c>
      <c r="AS123" s="7">
        <f t="shared" si="74"/>
        <v>1.8</v>
      </c>
      <c r="AT123" s="3">
        <v>12</v>
      </c>
      <c r="AU123" s="4">
        <v>5.6760000000000002</v>
      </c>
      <c r="AV123" s="3">
        <v>2.64</v>
      </c>
      <c r="AW123" s="19">
        <f>(AK123*AV123/451)</f>
        <v>0.66926829268292676</v>
      </c>
      <c r="AX123" s="7">
        <f t="shared" si="76"/>
        <v>1.9379844961240309</v>
      </c>
      <c r="AY123" s="7">
        <f t="shared" si="77"/>
        <v>333.33333333333331</v>
      </c>
      <c r="AZ123" s="7">
        <f>((AK123-AN123)*80/AV123)</f>
        <v>3161.6161616161612</v>
      </c>
      <c r="BA123" s="7">
        <f t="shared" si="79"/>
        <v>81.085714285714289</v>
      </c>
      <c r="BB123" s="7">
        <f t="shared" si="80"/>
        <v>37.714285714285715</v>
      </c>
      <c r="BC123" s="7">
        <f>(BB123*(AK123-AT123)*0.0136)</f>
        <v>52.488228571428571</v>
      </c>
      <c r="BD123" s="7">
        <f t="shared" si="82"/>
        <v>6.6678857142857142</v>
      </c>
      <c r="BE123" s="19"/>
      <c r="BF123" s="19">
        <f t="shared" si="83"/>
        <v>0.28365045806906269</v>
      </c>
      <c r="BG123" s="19">
        <f t="shared" si="84"/>
        <v>0.44397463002114163</v>
      </c>
      <c r="BH123" s="19">
        <f t="shared" si="85"/>
        <v>4.5047619047619047</v>
      </c>
      <c r="BI123" s="19">
        <f t="shared" si="86"/>
        <v>0.83333333333333337</v>
      </c>
      <c r="BJ123" s="19"/>
      <c r="BK123" s="5">
        <v>0</v>
      </c>
      <c r="BL123" s="5"/>
      <c r="BM123" s="5"/>
      <c r="BN123" s="5"/>
      <c r="BO123" s="5"/>
      <c r="BP123" s="3">
        <v>1</v>
      </c>
      <c r="BQ123" s="9">
        <v>0</v>
      </c>
      <c r="BR123" s="3"/>
      <c r="BS123" s="3">
        <v>5</v>
      </c>
      <c r="BT123" s="3">
        <v>4.0999999999999996</v>
      </c>
      <c r="BU123" s="3">
        <v>0.86</v>
      </c>
      <c r="BV123" s="3"/>
      <c r="BX123" s="3"/>
      <c r="BY123" s="9">
        <v>0</v>
      </c>
      <c r="BZ123" s="3">
        <v>137</v>
      </c>
      <c r="CA123" s="3">
        <v>28</v>
      </c>
      <c r="CB123" s="4">
        <v>1.5</v>
      </c>
      <c r="CC123" s="28">
        <v>56</v>
      </c>
      <c r="CD123" s="8"/>
      <c r="CE123" s="8"/>
      <c r="CF123" s="3">
        <v>220</v>
      </c>
      <c r="CG123" s="3">
        <v>0</v>
      </c>
      <c r="CH123" s="3">
        <v>1</v>
      </c>
      <c r="CI123" s="12">
        <v>1248.3516483516485</v>
      </c>
      <c r="CJ123" s="19">
        <f t="shared" si="87"/>
        <v>7.1295792787523382</v>
      </c>
      <c r="CK123" s="5">
        <v>1053.4891177296067</v>
      </c>
      <c r="CL123" s="19">
        <f t="shared" si="88"/>
        <v>6.959862903555968</v>
      </c>
      <c r="CN123" s="36">
        <v>43621</v>
      </c>
      <c r="CO123" s="36"/>
      <c r="CP123" s="36"/>
      <c r="CQ123" s="36"/>
      <c r="CR123" s="20"/>
      <c r="CS123" s="36">
        <v>44480</v>
      </c>
      <c r="CT123" s="36">
        <v>44383</v>
      </c>
      <c r="CU123" s="1">
        <f t="shared" si="89"/>
        <v>762</v>
      </c>
      <c r="CV123" s="1">
        <v>0</v>
      </c>
      <c r="CW123" s="1"/>
      <c r="CX123" s="1"/>
      <c r="CY123" s="1">
        <v>0</v>
      </c>
      <c r="CZ123" s="1">
        <v>608</v>
      </c>
      <c r="DA123" s="3">
        <v>0</v>
      </c>
      <c r="DB123" s="3" t="s">
        <v>145</v>
      </c>
    </row>
    <row r="124" spans="1:115" s="10" customFormat="1" x14ac:dyDescent="0.25">
      <c r="A124" s="2">
        <v>2005</v>
      </c>
      <c r="B124" s="3">
        <v>43</v>
      </c>
      <c r="C124" s="3">
        <v>1</v>
      </c>
      <c r="D124" s="3">
        <v>1</v>
      </c>
      <c r="E124" s="3">
        <v>0</v>
      </c>
      <c r="F124" s="3">
        <v>1</v>
      </c>
      <c r="G124" s="3">
        <v>1</v>
      </c>
      <c r="H124" s="1">
        <v>0</v>
      </c>
      <c r="I124" s="3">
        <v>1</v>
      </c>
      <c r="J124" s="3">
        <v>1</v>
      </c>
      <c r="K124" s="3">
        <v>0</v>
      </c>
      <c r="L124" s="3">
        <v>0</v>
      </c>
      <c r="M124" s="3"/>
      <c r="N124" s="3">
        <v>0</v>
      </c>
      <c r="O124" s="3">
        <v>0</v>
      </c>
      <c r="P124" s="3">
        <v>0</v>
      </c>
      <c r="Q124" s="3"/>
      <c r="R124" s="3">
        <v>0</v>
      </c>
      <c r="S124" s="3">
        <v>0</v>
      </c>
      <c r="T124" s="3">
        <v>0</v>
      </c>
      <c r="U124" s="3">
        <v>0</v>
      </c>
      <c r="V124" s="3">
        <v>1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1</v>
      </c>
      <c r="AC124" s="3">
        <v>0</v>
      </c>
      <c r="AD124" s="3">
        <v>1</v>
      </c>
      <c r="AE124" s="3">
        <v>0</v>
      </c>
      <c r="AF124" s="3">
        <v>0</v>
      </c>
      <c r="AG124" s="3">
        <v>36</v>
      </c>
      <c r="AH124" s="4">
        <v>2.19</v>
      </c>
      <c r="AI124" s="3">
        <v>115</v>
      </c>
      <c r="AJ124" s="3">
        <v>72</v>
      </c>
      <c r="AK124" s="5">
        <f>(AI124+2*AJ124)/3</f>
        <v>86.333333333333329</v>
      </c>
      <c r="AL124" s="3">
        <v>75</v>
      </c>
      <c r="AM124" s="3">
        <v>3</v>
      </c>
      <c r="AN124" s="3">
        <v>2</v>
      </c>
      <c r="AO124" s="3">
        <v>26</v>
      </c>
      <c r="AP124" s="3">
        <v>7</v>
      </c>
      <c r="AQ124" s="3">
        <v>15</v>
      </c>
      <c r="AR124" s="3">
        <f t="shared" si="73"/>
        <v>19</v>
      </c>
      <c r="AS124" s="7">
        <f t="shared" si="74"/>
        <v>9.5</v>
      </c>
      <c r="AT124" s="3">
        <v>6</v>
      </c>
      <c r="AU124" s="4">
        <v>5.4749999999999996</v>
      </c>
      <c r="AV124" s="3">
        <v>2.5</v>
      </c>
      <c r="AW124" s="19">
        <f>(AK124*AV124/451)</f>
        <v>0.47856614929785657</v>
      </c>
      <c r="AX124" s="7">
        <f t="shared" si="76"/>
        <v>1.6438356164383563</v>
      </c>
      <c r="AY124" s="7">
        <f t="shared" si="77"/>
        <v>288</v>
      </c>
      <c r="AZ124" s="7">
        <f>((AK124-AN124)*80/AV124)</f>
        <v>2698.6666666666665</v>
      </c>
      <c r="BA124" s="7">
        <f t="shared" si="79"/>
        <v>73</v>
      </c>
      <c r="BB124" s="7">
        <f t="shared" si="80"/>
        <v>33.333333333333336</v>
      </c>
      <c r="BC124" s="7">
        <f>(BB124*(AK124-AT124)*0.0136)</f>
        <v>36.417777777777779</v>
      </c>
      <c r="BD124" s="7">
        <f t="shared" si="82"/>
        <v>5.8933333333333335</v>
      </c>
      <c r="BE124" s="19"/>
      <c r="BF124" s="19">
        <f t="shared" si="83"/>
        <v>0.20547945205479451</v>
      </c>
      <c r="BG124" s="19">
        <f t="shared" si="84"/>
        <v>0.35616438356164382</v>
      </c>
      <c r="BH124" s="19">
        <f t="shared" si="85"/>
        <v>3.8421052631578947</v>
      </c>
      <c r="BI124" s="19">
        <f t="shared" si="86"/>
        <v>0.33333333333333331</v>
      </c>
      <c r="BJ124" s="19"/>
      <c r="BK124" s="5">
        <v>0</v>
      </c>
      <c r="BL124" s="5"/>
      <c r="BM124" s="5"/>
      <c r="BN124" s="5"/>
      <c r="BO124" s="5"/>
      <c r="BP124" s="3">
        <v>1</v>
      </c>
      <c r="BQ124" s="3">
        <v>0</v>
      </c>
      <c r="BR124" s="3"/>
      <c r="BS124" s="3">
        <v>4.5</v>
      </c>
      <c r="BT124" s="3">
        <v>2.8</v>
      </c>
      <c r="BU124" s="3">
        <v>0.78</v>
      </c>
      <c r="BV124" s="3">
        <v>2.9</v>
      </c>
      <c r="BX124" s="3">
        <v>0</v>
      </c>
      <c r="BY124" s="3">
        <v>0</v>
      </c>
      <c r="BZ124" s="3">
        <v>136</v>
      </c>
      <c r="CA124" s="3">
        <v>19</v>
      </c>
      <c r="CB124" s="4">
        <v>1.2</v>
      </c>
      <c r="CC124" s="28">
        <v>59</v>
      </c>
      <c r="CD124" s="8"/>
      <c r="CE124" s="8"/>
      <c r="CF124" s="3"/>
      <c r="CG124" s="3"/>
      <c r="CH124" s="3"/>
      <c r="CI124" s="12">
        <v>1318.5053380782917</v>
      </c>
      <c r="CJ124" s="19">
        <f t="shared" si="87"/>
        <v>7.1842540543845326</v>
      </c>
      <c r="CK124" s="5">
        <v>1639.3289918601492</v>
      </c>
      <c r="CL124" s="19">
        <f t="shared" si="88"/>
        <v>7.402042285788224</v>
      </c>
      <c r="CN124" s="36">
        <v>43419</v>
      </c>
      <c r="CO124" s="36"/>
      <c r="CP124" s="36"/>
      <c r="CQ124" s="36"/>
      <c r="CR124" s="20"/>
      <c r="CS124" s="36">
        <v>44478</v>
      </c>
      <c r="CT124" s="36">
        <v>44474</v>
      </c>
      <c r="CU124" s="1">
        <f t="shared" si="89"/>
        <v>1055</v>
      </c>
      <c r="CV124" s="1">
        <v>0</v>
      </c>
      <c r="CW124" s="1"/>
      <c r="CX124" s="1"/>
      <c r="CY124" s="1">
        <v>0</v>
      </c>
      <c r="CZ124" s="1">
        <v>1055</v>
      </c>
      <c r="DA124" s="3">
        <v>0</v>
      </c>
      <c r="DB124" s="3" t="s">
        <v>142</v>
      </c>
    </row>
    <row r="125" spans="1:115" s="10" customFormat="1" x14ac:dyDescent="0.25">
      <c r="A125" s="2"/>
      <c r="B125" s="3"/>
      <c r="C125" s="3"/>
      <c r="D125" s="3"/>
      <c r="E125" s="3"/>
      <c r="F125" s="3"/>
      <c r="G125" s="3"/>
      <c r="H125" s="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4"/>
      <c r="AI125" s="3"/>
      <c r="AJ125" s="3"/>
      <c r="AK125" s="5"/>
      <c r="AL125" s="3"/>
      <c r="AM125" s="3"/>
      <c r="AN125" s="3"/>
      <c r="AO125" s="3"/>
      <c r="AP125" s="3"/>
      <c r="AQ125" s="3"/>
      <c r="AR125" s="3"/>
      <c r="AS125" s="7"/>
      <c r="AT125" s="3"/>
      <c r="AU125" s="4"/>
      <c r="AV125" s="3"/>
      <c r="AW125" s="19"/>
      <c r="AX125" s="7"/>
      <c r="AY125" s="7"/>
      <c r="AZ125" s="7"/>
      <c r="BA125" s="7"/>
      <c r="BB125" s="7"/>
      <c r="BC125" s="7"/>
      <c r="BD125" s="7"/>
      <c r="BE125" s="19"/>
      <c r="BF125" s="19"/>
      <c r="BG125" s="19"/>
      <c r="BH125" s="19"/>
      <c r="BI125" s="19"/>
      <c r="BJ125" s="19"/>
      <c r="BK125" s="5"/>
      <c r="BL125" s="5"/>
      <c r="BM125" s="5"/>
      <c r="BN125" s="5"/>
      <c r="BO125" s="5"/>
      <c r="BP125" s="3"/>
      <c r="BQ125" s="3"/>
      <c r="BR125" s="3"/>
      <c r="BS125" s="3"/>
      <c r="BT125" s="3"/>
      <c r="BU125" s="3"/>
      <c r="BV125" s="3"/>
      <c r="BX125" s="3"/>
      <c r="BY125" s="3"/>
      <c r="BZ125" s="3"/>
      <c r="CA125" s="3"/>
      <c r="CB125" s="4"/>
      <c r="CC125" s="28"/>
      <c r="CD125" s="8"/>
      <c r="CE125" s="8"/>
      <c r="CF125" s="3"/>
      <c r="CG125" s="3"/>
      <c r="CH125" s="3"/>
      <c r="CI125" s="12"/>
      <c r="CJ125" s="19"/>
      <c r="CK125" s="5"/>
      <c r="CL125" s="19"/>
      <c r="CN125" s="36"/>
      <c r="CO125" s="36"/>
      <c r="CP125" s="36"/>
      <c r="CQ125" s="36"/>
      <c r="CR125" s="20"/>
      <c r="CS125" s="36"/>
      <c r="CT125" s="36"/>
      <c r="CU125" s="1"/>
      <c r="CV125" s="1"/>
      <c r="CW125" s="1"/>
      <c r="CX125" s="1"/>
      <c r="CY125" s="1"/>
      <c r="CZ125" s="1"/>
      <c r="DA125" s="3"/>
      <c r="DB125" s="3"/>
    </row>
    <row r="126" spans="1:115" s="10" customFormat="1" x14ac:dyDescent="0.25">
      <c r="A126" s="2"/>
      <c r="B126" s="3"/>
      <c r="C126" s="3"/>
      <c r="D126" s="3"/>
      <c r="E126" s="3"/>
      <c r="F126" s="3"/>
      <c r="G126" s="3"/>
      <c r="H126" s="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4"/>
      <c r="AI126" s="3"/>
      <c r="AJ126" s="3"/>
      <c r="AK126" s="5"/>
      <c r="AL126" s="3"/>
      <c r="AM126" s="3"/>
      <c r="AN126" s="3"/>
      <c r="AO126" s="3"/>
      <c r="AP126" s="3"/>
      <c r="AQ126" s="3"/>
      <c r="AR126" s="3"/>
      <c r="AS126" s="7"/>
      <c r="AT126" s="3"/>
      <c r="AU126" s="4"/>
      <c r="AV126" s="3"/>
      <c r="AW126" s="19"/>
      <c r="AX126" s="7"/>
      <c r="AY126" s="7"/>
      <c r="AZ126" s="7"/>
      <c r="BA126" s="7"/>
      <c r="BB126" s="7"/>
      <c r="BC126" s="7"/>
      <c r="BD126" s="7"/>
      <c r="BE126" s="19"/>
      <c r="BF126" s="19"/>
      <c r="BG126" s="19"/>
      <c r="BH126" s="19"/>
      <c r="BI126" s="19"/>
      <c r="BJ126" s="19"/>
      <c r="BK126" s="5"/>
      <c r="BL126" s="5"/>
      <c r="BM126" s="5"/>
      <c r="BN126" s="5"/>
      <c r="BO126" s="5"/>
      <c r="BP126" s="3"/>
      <c r="BQ126" s="3"/>
      <c r="BR126" s="3"/>
      <c r="BS126" s="3"/>
      <c r="BT126" s="3"/>
      <c r="BU126" s="3"/>
      <c r="BV126" s="3"/>
      <c r="BX126" s="3"/>
      <c r="BY126" s="3"/>
      <c r="BZ126" s="3"/>
      <c r="CA126" s="3"/>
      <c r="CB126" s="4"/>
      <c r="CC126" s="28"/>
      <c r="CD126" s="8"/>
      <c r="CE126" s="8"/>
      <c r="CF126" s="3"/>
      <c r="CG126" s="3"/>
      <c r="CH126" s="3"/>
      <c r="CI126" s="12"/>
      <c r="CJ126" s="19"/>
      <c r="CK126" s="5"/>
      <c r="CL126" s="19"/>
      <c r="CN126" s="36"/>
      <c r="CO126" s="36"/>
      <c r="CP126" s="36"/>
      <c r="CQ126" s="36"/>
      <c r="CR126" s="20"/>
      <c r="CS126" s="36"/>
      <c r="CT126" s="36"/>
      <c r="CU126" s="1"/>
      <c r="CV126" s="1">
        <f>SUM(CV95:CV124)</f>
        <v>7</v>
      </c>
      <c r="CW126" s="1"/>
      <c r="CX126" s="1"/>
      <c r="CY126" s="1">
        <f>SUM(CY95:CY124)</f>
        <v>10</v>
      </c>
      <c r="CZ126" s="1"/>
      <c r="DA126" s="3"/>
      <c r="DB126" s="3"/>
    </row>
    <row r="127" spans="1:115" s="10" customFormat="1" x14ac:dyDescent="0.25">
      <c r="A127" s="2"/>
      <c r="B127" s="3"/>
      <c r="C127" s="3"/>
      <c r="D127" s="3"/>
      <c r="E127" s="3"/>
      <c r="F127" s="3"/>
      <c r="G127" s="3"/>
      <c r="H127" s="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4"/>
      <c r="AI127" s="3"/>
      <c r="AJ127" s="3"/>
      <c r="AK127" s="5"/>
      <c r="AL127" s="3"/>
      <c r="AM127" s="3"/>
      <c r="AN127" s="3"/>
      <c r="AO127" s="3"/>
      <c r="AP127" s="3"/>
      <c r="AQ127" s="3"/>
      <c r="AR127" s="3"/>
      <c r="AS127" s="7"/>
      <c r="AT127" s="3"/>
      <c r="AU127" s="4"/>
      <c r="AV127" s="3"/>
      <c r="AW127" s="19"/>
      <c r="AX127" s="7"/>
      <c r="AY127" s="7"/>
      <c r="AZ127" s="7"/>
      <c r="BA127" s="7"/>
      <c r="BB127" s="7"/>
      <c r="BC127" s="7"/>
      <c r="BD127" s="7"/>
      <c r="BE127" s="19"/>
      <c r="BF127" s="19"/>
      <c r="BG127" s="19"/>
      <c r="BH127" s="19"/>
      <c r="BI127" s="19"/>
      <c r="BJ127" s="19"/>
      <c r="BK127" s="5"/>
      <c r="BL127" s="5"/>
      <c r="BM127" s="5"/>
      <c r="BN127" s="5"/>
      <c r="BO127" s="5"/>
      <c r="BP127" s="3"/>
      <c r="BQ127" s="3"/>
      <c r="BR127" s="3"/>
      <c r="BS127" s="3"/>
      <c r="BT127" s="3"/>
      <c r="BU127" s="3"/>
      <c r="BV127" s="3"/>
      <c r="BX127" s="3"/>
      <c r="BY127" s="3"/>
      <c r="BZ127" s="3"/>
      <c r="CA127" s="3"/>
      <c r="CB127" s="4"/>
      <c r="CC127" s="28"/>
      <c r="CD127" s="8"/>
      <c r="CE127" s="8"/>
      <c r="CF127" s="3"/>
      <c r="CG127" s="3"/>
      <c r="CH127" s="3"/>
      <c r="CI127" s="12"/>
      <c r="CJ127" s="19"/>
      <c r="CK127" s="5"/>
      <c r="CL127" s="19"/>
      <c r="CN127" s="36"/>
      <c r="CO127" s="36"/>
      <c r="CP127" s="36"/>
      <c r="CQ127" s="36"/>
      <c r="CR127" s="20"/>
      <c r="CS127" s="36"/>
      <c r="CT127" s="36"/>
      <c r="CU127" s="1"/>
      <c r="CV127" s="1">
        <f>COUNT(CV96:CV124)</f>
        <v>29</v>
      </c>
      <c r="CW127" s="1"/>
      <c r="CX127" s="1"/>
      <c r="CY127" s="1">
        <f>COUNT(CY96:CY124)</f>
        <v>29</v>
      </c>
      <c r="CZ127" s="1"/>
      <c r="DA127" s="3"/>
      <c r="DB127" s="3"/>
    </row>
    <row r="128" spans="1:115" s="10" customFormat="1" x14ac:dyDescent="0.25">
      <c r="A128" s="2"/>
      <c r="B128" s="3"/>
      <c r="C128" s="3"/>
      <c r="D128" s="3"/>
      <c r="E128" s="3"/>
      <c r="F128" s="3"/>
      <c r="G128" s="3"/>
      <c r="H128" s="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4"/>
      <c r="AI128" s="3"/>
      <c r="AJ128" s="3"/>
      <c r="AK128" s="5"/>
      <c r="AL128" s="3"/>
      <c r="AM128" s="3"/>
      <c r="AN128" s="3"/>
      <c r="AO128" s="3"/>
      <c r="AP128" s="3"/>
      <c r="AQ128" s="3"/>
      <c r="AR128" s="3"/>
      <c r="AS128" s="7"/>
      <c r="AT128" s="3"/>
      <c r="AU128" s="4"/>
      <c r="AV128" s="3"/>
      <c r="AW128" s="19"/>
      <c r="AX128" s="7"/>
      <c r="AY128" s="7"/>
      <c r="AZ128" s="7"/>
      <c r="BA128" s="7"/>
      <c r="BB128" s="7"/>
      <c r="BC128" s="7"/>
      <c r="BD128" s="7"/>
      <c r="BE128" s="19"/>
      <c r="BF128" s="19"/>
      <c r="BG128" s="19"/>
      <c r="BH128" s="19"/>
      <c r="BI128" s="19"/>
      <c r="BJ128" s="19"/>
      <c r="BK128" s="5"/>
      <c r="BL128" s="5"/>
      <c r="BM128" s="5"/>
      <c r="BN128" s="5"/>
      <c r="BO128" s="5"/>
      <c r="BP128" s="3"/>
      <c r="BQ128" s="3"/>
      <c r="BR128" s="3"/>
      <c r="BS128" s="3"/>
      <c r="BT128" s="3"/>
      <c r="BU128" s="3"/>
      <c r="BV128" s="3"/>
      <c r="BX128" s="3"/>
      <c r="BY128" s="3"/>
      <c r="BZ128" s="3"/>
      <c r="CA128" s="3"/>
      <c r="CB128" s="4"/>
      <c r="CC128" s="28"/>
      <c r="CD128" s="8"/>
      <c r="CE128" s="8"/>
      <c r="CF128" s="3"/>
      <c r="CG128" s="3"/>
      <c r="CH128" s="3"/>
      <c r="CI128" s="12"/>
      <c r="CJ128" s="19"/>
      <c r="CK128" s="5"/>
      <c r="CL128" s="19"/>
      <c r="CN128" s="36"/>
      <c r="CO128" s="36"/>
      <c r="CP128" s="36"/>
      <c r="CQ128" s="36"/>
      <c r="CR128" s="20"/>
      <c r="CS128" s="36"/>
      <c r="CT128" s="36"/>
      <c r="CU128" s="1"/>
      <c r="CV128" s="1">
        <f>(CV126/CV127)</f>
        <v>0.2413793103448276</v>
      </c>
      <c r="CW128" s="1"/>
      <c r="CX128" s="1"/>
      <c r="CY128" s="1">
        <f>(CY126/CY127)</f>
        <v>0.34482758620689657</v>
      </c>
      <c r="CZ128" s="1"/>
      <c r="DA128" s="3"/>
      <c r="DB128" s="3"/>
    </row>
    <row r="129" spans="1:115" s="10" customFormat="1" x14ac:dyDescent="0.25">
      <c r="A129" s="2"/>
      <c r="B129" s="3"/>
      <c r="C129" s="3"/>
      <c r="D129" s="3"/>
      <c r="E129" s="3"/>
      <c r="F129" s="3"/>
      <c r="G129" s="3"/>
      <c r="H129" s="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4"/>
      <c r="AI129" s="3"/>
      <c r="AJ129" s="3"/>
      <c r="AK129" s="5"/>
      <c r="AL129" s="3"/>
      <c r="AM129" s="3"/>
      <c r="AN129" s="3"/>
      <c r="AO129" s="3"/>
      <c r="AP129" s="3"/>
      <c r="AQ129" s="3"/>
      <c r="AR129" s="3"/>
      <c r="AS129" s="7"/>
      <c r="AT129" s="3"/>
      <c r="AU129" s="4"/>
      <c r="AV129" s="3"/>
      <c r="AW129" s="19"/>
      <c r="AX129" s="7"/>
      <c r="AY129" s="7"/>
      <c r="AZ129" s="7"/>
      <c r="BA129" s="7"/>
      <c r="BB129" s="7"/>
      <c r="BC129" s="7"/>
      <c r="BD129" s="7"/>
      <c r="BE129" s="19"/>
      <c r="BF129" s="19"/>
      <c r="BG129" s="19"/>
      <c r="BH129" s="19"/>
      <c r="BI129" s="19"/>
      <c r="BJ129" s="19"/>
      <c r="BK129" s="5"/>
      <c r="BL129" s="5"/>
      <c r="BM129" s="5"/>
      <c r="BN129" s="5"/>
      <c r="BO129" s="5"/>
      <c r="BP129" s="3"/>
      <c r="BQ129" s="3"/>
      <c r="BR129" s="3"/>
      <c r="BS129" s="3"/>
      <c r="BT129" s="3"/>
      <c r="BU129" s="3"/>
      <c r="BV129" s="3"/>
      <c r="BX129" s="3"/>
      <c r="BY129" s="3"/>
      <c r="BZ129" s="3"/>
      <c r="CA129" s="3"/>
      <c r="CB129" s="4"/>
      <c r="CC129" s="28"/>
      <c r="CD129" s="8"/>
      <c r="CE129" s="8"/>
      <c r="CF129" s="3"/>
      <c r="CG129" s="3"/>
      <c r="CH129" s="3"/>
      <c r="CI129" s="12"/>
      <c r="CJ129" s="19"/>
      <c r="CK129" s="5"/>
      <c r="CL129" s="19"/>
      <c r="CN129" s="36"/>
      <c r="CO129" s="36"/>
      <c r="CP129" s="36"/>
      <c r="CQ129" s="36"/>
      <c r="CR129" s="20"/>
      <c r="CS129" s="36"/>
      <c r="CT129" s="36"/>
      <c r="CU129" s="1"/>
      <c r="CV129" s="1"/>
      <c r="CW129" s="1"/>
      <c r="CX129" s="1"/>
      <c r="CY129" s="1"/>
      <c r="CZ129" s="1"/>
      <c r="DA129" s="3"/>
      <c r="DB129" s="3"/>
    </row>
    <row r="130" spans="1:115" s="10" customFormat="1" x14ac:dyDescent="0.25">
      <c r="A130" s="2"/>
      <c r="B130" s="3"/>
      <c r="C130" s="3"/>
      <c r="D130" s="3"/>
      <c r="E130" s="3"/>
      <c r="F130" s="3"/>
      <c r="G130" s="3"/>
      <c r="H130" s="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4"/>
      <c r="AI130" s="3"/>
      <c r="AJ130" s="3"/>
      <c r="AK130" s="5"/>
      <c r="AL130" s="3"/>
      <c r="AM130" s="3"/>
      <c r="AN130" s="3"/>
      <c r="AO130" s="3"/>
      <c r="AP130" s="3"/>
      <c r="AQ130" s="3"/>
      <c r="AR130" s="3"/>
      <c r="AS130" s="7"/>
      <c r="AT130" s="3"/>
      <c r="AU130" s="4"/>
      <c r="AV130" s="3"/>
      <c r="AW130" s="19"/>
      <c r="AX130" s="7"/>
      <c r="AY130" s="7"/>
      <c r="AZ130" s="7"/>
      <c r="BA130" s="7"/>
      <c r="BB130" s="7"/>
      <c r="BC130" s="7"/>
      <c r="BD130" s="7"/>
      <c r="BE130" s="19"/>
      <c r="BF130" s="19"/>
      <c r="BG130" s="19"/>
      <c r="BH130" s="19"/>
      <c r="BI130" s="19"/>
      <c r="BJ130" s="19"/>
      <c r="BK130" s="5"/>
      <c r="BL130" s="5"/>
      <c r="BM130" s="5"/>
      <c r="BN130" s="5"/>
      <c r="BO130" s="5"/>
      <c r="BP130" s="3"/>
      <c r="BQ130" s="3"/>
      <c r="BR130" s="3"/>
      <c r="BS130" s="3"/>
      <c r="BT130" s="3"/>
      <c r="BU130" s="3"/>
      <c r="BV130" s="3"/>
      <c r="BX130" s="3"/>
      <c r="BY130" s="3"/>
      <c r="BZ130" s="3"/>
      <c r="CA130" s="3"/>
      <c r="CB130" s="4"/>
      <c r="CC130" s="28"/>
      <c r="CD130" s="8"/>
      <c r="CE130" s="8"/>
      <c r="CF130" s="3"/>
      <c r="CG130" s="3"/>
      <c r="CH130" s="3"/>
      <c r="CI130" s="12"/>
      <c r="CJ130" s="19"/>
      <c r="CK130" s="5"/>
      <c r="CL130" s="19"/>
      <c r="CN130" s="36"/>
      <c r="CO130" s="36"/>
      <c r="CP130" s="36"/>
      <c r="CQ130" s="36"/>
      <c r="CR130" s="20"/>
      <c r="CS130" s="36"/>
      <c r="CT130" s="36"/>
      <c r="CU130" s="1"/>
      <c r="CV130" s="1"/>
      <c r="CW130" s="1"/>
      <c r="CX130" s="1"/>
      <c r="CY130" s="1"/>
      <c r="CZ130" s="1"/>
      <c r="DA130" s="3"/>
      <c r="DB130" s="3"/>
    </row>
    <row r="131" spans="1:115" s="10" customFormat="1" x14ac:dyDescent="0.25">
      <c r="A131" s="2"/>
      <c r="B131" s="3"/>
      <c r="C131" s="3"/>
      <c r="D131" s="3"/>
      <c r="E131" s="3"/>
      <c r="F131" s="3"/>
      <c r="G131" s="3"/>
      <c r="H131" s="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4"/>
      <c r="AI131" s="3"/>
      <c r="AJ131" s="3"/>
      <c r="AK131" s="5"/>
      <c r="AL131" s="3"/>
      <c r="AM131" s="3"/>
      <c r="AN131" s="3"/>
      <c r="AO131" s="3"/>
      <c r="AP131" s="3"/>
      <c r="AQ131" s="3"/>
      <c r="AR131" s="3"/>
      <c r="AS131" s="7"/>
      <c r="AT131" s="3"/>
      <c r="AU131" s="4"/>
      <c r="AV131" s="3"/>
      <c r="AW131" s="19"/>
      <c r="AX131" s="7"/>
      <c r="AY131" s="7"/>
      <c r="AZ131" s="7"/>
      <c r="BA131" s="7"/>
      <c r="BB131" s="7"/>
      <c r="BC131" s="7"/>
      <c r="BD131" s="7"/>
      <c r="BE131" s="19"/>
      <c r="BF131" s="19"/>
      <c r="BG131" s="19"/>
      <c r="BH131" s="19"/>
      <c r="BI131" s="19"/>
      <c r="BJ131" s="19"/>
      <c r="BK131" s="5"/>
      <c r="BL131" s="5"/>
      <c r="BM131" s="5"/>
      <c r="BN131" s="5"/>
      <c r="BO131" s="5"/>
      <c r="BP131" s="3"/>
      <c r="BQ131" s="3"/>
      <c r="BR131" s="3"/>
      <c r="BS131" s="3"/>
      <c r="BT131" s="3"/>
      <c r="BU131" s="3"/>
      <c r="BV131" s="3"/>
      <c r="BX131" s="3"/>
      <c r="BY131" s="3"/>
      <c r="BZ131" s="3"/>
      <c r="CA131" s="3"/>
      <c r="CB131" s="4"/>
      <c r="CC131" s="28"/>
      <c r="CD131" s="8"/>
      <c r="CE131" s="8"/>
      <c r="CF131" s="3"/>
      <c r="CG131" s="3"/>
      <c r="CH131" s="3"/>
      <c r="CI131" s="12"/>
      <c r="CJ131" s="19"/>
      <c r="CK131" s="5"/>
      <c r="CL131" s="19"/>
      <c r="CN131" s="36"/>
      <c r="CO131" s="36"/>
      <c r="CP131" s="36"/>
      <c r="CQ131" s="36"/>
      <c r="CR131" s="20"/>
      <c r="CS131" s="36"/>
      <c r="CT131" s="36"/>
      <c r="CU131" s="1"/>
      <c r="CV131" s="1"/>
      <c r="CW131" s="1"/>
      <c r="CX131" s="1"/>
      <c r="CY131" s="1"/>
      <c r="CZ131" s="1"/>
      <c r="DA131" s="3"/>
      <c r="DB131" s="3"/>
    </row>
    <row r="132" spans="1:115" s="10" customFormat="1" x14ac:dyDescent="0.25">
      <c r="A132" s="2"/>
      <c r="B132" s="3"/>
      <c r="C132" s="3"/>
      <c r="D132" s="3"/>
      <c r="E132" s="3"/>
      <c r="F132" s="3"/>
      <c r="G132" s="3"/>
      <c r="H132" s="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4"/>
      <c r="AI132" s="3"/>
      <c r="AJ132" s="3"/>
      <c r="AK132" s="5"/>
      <c r="AL132" s="3"/>
      <c r="AM132" s="3"/>
      <c r="AN132" s="3"/>
      <c r="AO132" s="3"/>
      <c r="AP132" s="3"/>
      <c r="AQ132" s="3"/>
      <c r="AR132" s="3"/>
      <c r="AS132" s="7"/>
      <c r="AT132" s="3"/>
      <c r="AU132" s="4"/>
      <c r="AV132" s="3"/>
      <c r="AW132" s="19"/>
      <c r="AX132" s="7"/>
      <c r="AY132" s="7"/>
      <c r="AZ132" s="7"/>
      <c r="BA132" s="7"/>
      <c r="BB132" s="7"/>
      <c r="BC132" s="7"/>
      <c r="BD132" s="7"/>
      <c r="BE132" s="19"/>
      <c r="BF132" s="19"/>
      <c r="BG132" s="19"/>
      <c r="BH132" s="19"/>
      <c r="BI132" s="19"/>
      <c r="BJ132" s="19"/>
      <c r="BK132" s="5"/>
      <c r="BL132" s="5"/>
      <c r="BM132" s="5"/>
      <c r="BN132" s="5"/>
      <c r="BO132" s="5"/>
      <c r="BP132" s="3"/>
      <c r="BQ132" s="3"/>
      <c r="BR132" s="3"/>
      <c r="BS132" s="3"/>
      <c r="BT132" s="3"/>
      <c r="BU132" s="3"/>
      <c r="BV132" s="3"/>
      <c r="BX132" s="3"/>
      <c r="BY132" s="3"/>
      <c r="BZ132" s="3"/>
      <c r="CA132" s="3"/>
      <c r="CB132" s="4"/>
      <c r="CC132" s="28"/>
      <c r="CD132" s="8"/>
      <c r="CE132" s="8"/>
      <c r="CF132" s="3"/>
      <c r="CG132" s="3"/>
      <c r="CH132" s="3"/>
      <c r="CI132" s="12"/>
      <c r="CJ132" s="19"/>
      <c r="CK132" s="5"/>
      <c r="CL132" s="19"/>
      <c r="CN132" s="36"/>
      <c r="CO132" s="36"/>
      <c r="CP132" s="36"/>
      <c r="CQ132" s="36"/>
      <c r="CR132" s="20"/>
      <c r="CS132" s="36"/>
      <c r="CT132" s="36"/>
      <c r="CU132" s="1"/>
      <c r="CV132" s="1"/>
      <c r="CW132" s="1"/>
      <c r="CX132" s="1"/>
      <c r="CY132" s="1"/>
      <c r="CZ132" s="1"/>
      <c r="DA132" s="3"/>
      <c r="DB132" s="3"/>
    </row>
    <row r="133" spans="1:115" s="10" customFormat="1" x14ac:dyDescent="0.25">
      <c r="A133" s="25">
        <v>1163</v>
      </c>
      <c r="B133" s="1">
        <v>78</v>
      </c>
      <c r="C133" s="1">
        <v>0</v>
      </c>
      <c r="D133" s="1">
        <v>0</v>
      </c>
      <c r="E133" s="1">
        <v>0</v>
      </c>
      <c r="F133" s="1">
        <v>2</v>
      </c>
      <c r="G133" s="1"/>
      <c r="H133" s="1">
        <v>0</v>
      </c>
      <c r="I133" s="1"/>
      <c r="J133" s="1">
        <v>4</v>
      </c>
      <c r="K133" s="1">
        <v>1</v>
      </c>
      <c r="L133" s="1">
        <v>1</v>
      </c>
      <c r="M133" s="1">
        <v>1</v>
      </c>
      <c r="N133" s="1">
        <v>0</v>
      </c>
      <c r="O133" s="1">
        <v>0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1</v>
      </c>
      <c r="AF133" s="1">
        <v>0</v>
      </c>
      <c r="AG133" s="1">
        <v>34.1</v>
      </c>
      <c r="AH133" s="1">
        <v>2.19</v>
      </c>
      <c r="AI133" s="1">
        <v>116</v>
      </c>
      <c r="AJ133" s="1">
        <v>59</v>
      </c>
      <c r="AK133" s="5">
        <f t="shared" ref="AK133:AK146" si="90">(AI133+2*AJ133)/3</f>
        <v>78</v>
      </c>
      <c r="AL133" s="1">
        <v>90</v>
      </c>
      <c r="AM133" s="1">
        <v>1</v>
      </c>
      <c r="AN133" s="1">
        <v>2</v>
      </c>
      <c r="AO133" s="1">
        <v>41</v>
      </c>
      <c r="AP133" s="1">
        <v>10</v>
      </c>
      <c r="AQ133" s="1">
        <v>23</v>
      </c>
      <c r="AR133" s="1">
        <f t="shared" ref="AR133:AR146" si="91">(AO133-AP133)</f>
        <v>31</v>
      </c>
      <c r="AS133" s="7">
        <f t="shared" ref="AS133:AS146" si="92">(AR133/AN133)</f>
        <v>15.5</v>
      </c>
      <c r="AT133" s="1">
        <v>11</v>
      </c>
      <c r="AU133" s="19">
        <v>6.45</v>
      </c>
      <c r="AV133" s="1">
        <v>2.94</v>
      </c>
      <c r="AW133" s="19">
        <f t="shared" ref="AW133:AW146" si="93">(AK133*AV133/451)</f>
        <v>0.50847006651884696</v>
      </c>
      <c r="AX133" s="7">
        <f t="shared" ref="AX133:AX146" si="94">((AQ133-AT133)/AU133)</f>
        <v>1.8604651162790697</v>
      </c>
      <c r="AY133" s="7">
        <f t="shared" ref="AY133:AY146" si="95">((AQ133-AT133)*80/AV133)</f>
        <v>326.53061224489795</v>
      </c>
      <c r="AZ133" s="7">
        <f t="shared" ref="AZ133:AZ146" si="96">((AK133-AN133)*80/AV133)</f>
        <v>2068.0272108843537</v>
      </c>
      <c r="BA133" s="7">
        <f t="shared" ref="BA133:BA146" si="97">(AU133/AL133*1000)</f>
        <v>71.666666666666671</v>
      </c>
      <c r="BB133" s="7">
        <f t="shared" ref="BB133:BB146" si="98">(AV133*1000/AL133)</f>
        <v>32.666666666666664</v>
      </c>
      <c r="BC133" s="7">
        <f t="shared" ref="BC133:BC146" si="99">(BB133*(AK133-AT133)*0.0136)</f>
        <v>29.765866666666664</v>
      </c>
      <c r="BD133" s="7">
        <f t="shared" ref="BD133:BD146" si="100">(BB133*(AQ133-AN133)*0.0136)</f>
        <v>9.3295999999999992</v>
      </c>
      <c r="BE133" s="19">
        <v>1.7302325581395348</v>
      </c>
      <c r="BF133" s="19">
        <f t="shared" ref="BF133:BF146" si="101">(AQ133/BA133)</f>
        <v>0.32093023255813952</v>
      </c>
      <c r="BG133" s="19">
        <f t="shared" ref="BG133:BG146" si="102">(AO133/BA133)</f>
        <v>0.5720930232558139</v>
      </c>
      <c r="BH133" s="19">
        <f t="shared" ref="BH133:BH146" si="103">(BA133/AR133)</f>
        <v>2.3118279569892475</v>
      </c>
      <c r="BI133" s="19">
        <f t="shared" ref="BI133:BI146" si="104">(AN133/AT133)</f>
        <v>0.18181818181818182</v>
      </c>
      <c r="BJ133" s="19"/>
      <c r="BK133" s="20">
        <v>1</v>
      </c>
      <c r="BL133" s="1">
        <v>12</v>
      </c>
      <c r="BM133" s="20"/>
      <c r="BN133" s="1">
        <v>1</v>
      </c>
      <c r="BO133" s="1">
        <v>0</v>
      </c>
      <c r="BP133" s="1">
        <v>1</v>
      </c>
      <c r="BQ133" s="1">
        <v>0</v>
      </c>
      <c r="BR133" s="1">
        <v>55</v>
      </c>
      <c r="BS133" s="1">
        <v>4.7</v>
      </c>
      <c r="BT133" s="1">
        <v>3.1</v>
      </c>
      <c r="BU133" s="1">
        <v>0.4</v>
      </c>
      <c r="BV133" s="1"/>
      <c r="BW133" s="1"/>
      <c r="BX133" s="1"/>
      <c r="BY133" s="1">
        <v>1</v>
      </c>
      <c r="BZ133" s="25">
        <v>139</v>
      </c>
      <c r="CA133" s="25">
        <v>24</v>
      </c>
      <c r="CB133" s="44">
        <v>1.27</v>
      </c>
      <c r="CC133" s="27">
        <v>54</v>
      </c>
      <c r="CD133" s="1"/>
      <c r="CE133" s="1"/>
      <c r="CF133" s="1"/>
      <c r="CG133" s="1"/>
      <c r="CH133" s="1"/>
      <c r="CI133" s="20">
        <v>2073.4930890000001</v>
      </c>
      <c r="CJ133" s="19">
        <f t="shared" ref="CJ133:CJ146" si="105">LN(CI133)</f>
        <v>7.6369899466690656</v>
      </c>
      <c r="CK133" s="20">
        <v>3550.0654060000002</v>
      </c>
      <c r="CL133" s="19">
        <f t="shared" ref="CL133:CL146" si="106">LN(CK133)</f>
        <v>8.1747213065250897</v>
      </c>
      <c r="CM133" s="22"/>
      <c r="CN133" s="36">
        <v>43398</v>
      </c>
      <c r="CO133" s="36"/>
      <c r="CP133" s="36"/>
      <c r="CQ133" s="36"/>
      <c r="CR133" s="20"/>
      <c r="CS133" s="36">
        <v>44217</v>
      </c>
      <c r="CT133" s="36">
        <v>44202</v>
      </c>
      <c r="CU133" s="1">
        <f t="shared" ref="CU133:CU146" si="107">(CT133-CN133)</f>
        <v>804</v>
      </c>
      <c r="CV133" s="1">
        <v>1</v>
      </c>
      <c r="CW133" s="36">
        <v>44202</v>
      </c>
      <c r="CX133" s="20">
        <f>(CW133-CN133)</f>
        <v>804</v>
      </c>
      <c r="CY133" s="20">
        <v>1</v>
      </c>
      <c r="CZ133" s="20">
        <v>804</v>
      </c>
      <c r="DA133" s="1">
        <v>1</v>
      </c>
      <c r="DB133"/>
      <c r="DC133"/>
      <c r="DD133"/>
      <c r="DE133"/>
      <c r="DF133"/>
      <c r="DG133"/>
      <c r="DH133"/>
      <c r="DI133"/>
      <c r="DJ133"/>
      <c r="DK133"/>
    </row>
    <row r="134" spans="1:115" s="10" customFormat="1" x14ac:dyDescent="0.25">
      <c r="A134" s="2">
        <v>2001</v>
      </c>
      <c r="B134" s="3">
        <v>28</v>
      </c>
      <c r="C134" s="3">
        <v>1</v>
      </c>
      <c r="D134" s="3">
        <v>0</v>
      </c>
      <c r="E134" s="3">
        <v>1</v>
      </c>
      <c r="F134" s="3">
        <v>1</v>
      </c>
      <c r="G134" s="3">
        <v>1</v>
      </c>
      <c r="H134" s="1">
        <v>0</v>
      </c>
      <c r="I134" s="3">
        <v>1</v>
      </c>
      <c r="J134" s="3">
        <v>2</v>
      </c>
      <c r="K134" s="3">
        <v>1</v>
      </c>
      <c r="L134" s="3">
        <v>0</v>
      </c>
      <c r="M134" s="3"/>
      <c r="N134" s="3">
        <v>0</v>
      </c>
      <c r="O134" s="3">
        <v>0</v>
      </c>
      <c r="P134" s="3">
        <v>0</v>
      </c>
      <c r="Q134" s="3"/>
      <c r="R134" s="3">
        <v>0</v>
      </c>
      <c r="S134" s="3">
        <v>0</v>
      </c>
      <c r="T134" s="3">
        <v>0</v>
      </c>
      <c r="U134" s="3">
        <v>1</v>
      </c>
      <c r="V134" s="3">
        <v>0</v>
      </c>
      <c r="W134" s="3">
        <v>0</v>
      </c>
      <c r="X134" s="3">
        <v>0</v>
      </c>
      <c r="Y134" s="3">
        <v>1</v>
      </c>
      <c r="Z134" s="3">
        <v>0</v>
      </c>
      <c r="AA134" s="3">
        <v>0</v>
      </c>
      <c r="AB134" s="3">
        <v>0</v>
      </c>
      <c r="AC134" s="3">
        <v>0</v>
      </c>
      <c r="AD134" s="3">
        <v>1</v>
      </c>
      <c r="AE134" s="3">
        <v>0</v>
      </c>
      <c r="AF134" s="3">
        <v>0</v>
      </c>
      <c r="AG134" s="3">
        <v>32.200000000000003</v>
      </c>
      <c r="AH134" s="4">
        <v>2.2400000000000002</v>
      </c>
      <c r="AI134" s="3">
        <v>166</v>
      </c>
      <c r="AJ134" s="3">
        <v>90</v>
      </c>
      <c r="AK134" s="5">
        <f t="shared" si="90"/>
        <v>115.33333333333333</v>
      </c>
      <c r="AL134" s="3">
        <v>72</v>
      </c>
      <c r="AM134" s="3">
        <v>1</v>
      </c>
      <c r="AN134" s="3">
        <v>12</v>
      </c>
      <c r="AO134" s="3">
        <v>48</v>
      </c>
      <c r="AP134" s="3">
        <v>18</v>
      </c>
      <c r="AQ134" s="3">
        <v>26</v>
      </c>
      <c r="AR134" s="3">
        <f t="shared" si="91"/>
        <v>30</v>
      </c>
      <c r="AS134" s="7">
        <f t="shared" si="92"/>
        <v>2.5</v>
      </c>
      <c r="AT134" s="3">
        <v>17</v>
      </c>
      <c r="AU134" s="4">
        <v>5.6896000000000004</v>
      </c>
      <c r="AV134" s="3">
        <v>2.54</v>
      </c>
      <c r="AW134" s="19">
        <f t="shared" si="93"/>
        <v>0.6495491500369549</v>
      </c>
      <c r="AX134" s="7">
        <f t="shared" si="94"/>
        <v>1.5818335208098986</v>
      </c>
      <c r="AY134" s="7">
        <f t="shared" si="95"/>
        <v>283.46456692913387</v>
      </c>
      <c r="AZ134" s="7">
        <f t="shared" si="96"/>
        <v>3254.5931758530182</v>
      </c>
      <c r="BA134" s="7">
        <f t="shared" si="97"/>
        <v>79.022222222222226</v>
      </c>
      <c r="BB134" s="7">
        <f t="shared" si="98"/>
        <v>35.277777777777779</v>
      </c>
      <c r="BC134" s="7">
        <f t="shared" si="99"/>
        <v>47.178148148148146</v>
      </c>
      <c r="BD134" s="7">
        <f t="shared" si="100"/>
        <v>6.7168888888888887</v>
      </c>
      <c r="BE134" s="19"/>
      <c r="BF134" s="19">
        <f t="shared" si="101"/>
        <v>0.32902137232845891</v>
      </c>
      <c r="BG134" s="19">
        <f t="shared" si="102"/>
        <v>0.60742407199100112</v>
      </c>
      <c r="BH134" s="19">
        <f t="shared" si="103"/>
        <v>2.634074074074074</v>
      </c>
      <c r="BI134" s="19">
        <f t="shared" si="104"/>
        <v>0.70588235294117652</v>
      </c>
      <c r="BJ134" s="19"/>
      <c r="BK134" s="5">
        <v>0</v>
      </c>
      <c r="BL134" s="5"/>
      <c r="BM134" s="5"/>
      <c r="BN134" s="5"/>
      <c r="BO134" s="5"/>
      <c r="BP134" s="3">
        <v>1</v>
      </c>
      <c r="BQ134" s="3">
        <v>0</v>
      </c>
      <c r="BR134" s="3">
        <v>57.5</v>
      </c>
      <c r="BS134" s="3">
        <v>4.0999999999999996</v>
      </c>
      <c r="BT134" s="3">
        <v>2.7</v>
      </c>
      <c r="BU134" s="3">
        <v>1.3</v>
      </c>
      <c r="BV134" s="3"/>
      <c r="BX134" s="3">
        <v>1</v>
      </c>
      <c r="BY134" s="3">
        <v>1</v>
      </c>
      <c r="BZ134" s="3">
        <v>129</v>
      </c>
      <c r="CA134" s="3">
        <v>71</v>
      </c>
      <c r="CB134" s="4">
        <v>1.8</v>
      </c>
      <c r="CC134" s="28">
        <v>54</v>
      </c>
      <c r="CD134" s="8"/>
      <c r="CE134" s="8"/>
      <c r="CF134" s="3"/>
      <c r="CG134" s="3"/>
      <c r="CH134" s="3"/>
      <c r="CI134" s="12">
        <v>3500</v>
      </c>
      <c r="CJ134" s="19">
        <f t="shared" si="105"/>
        <v>8.1605182474775049</v>
      </c>
      <c r="CK134" s="5">
        <v>3497.6899248076479</v>
      </c>
      <c r="CL134" s="19">
        <f t="shared" si="106"/>
        <v>8.1598580080839085</v>
      </c>
      <c r="CN134" s="36">
        <v>43399</v>
      </c>
      <c r="CO134" s="36"/>
      <c r="CP134" s="36"/>
      <c r="CQ134" s="36"/>
      <c r="CR134" s="20"/>
      <c r="CS134" s="36">
        <v>44217</v>
      </c>
      <c r="CT134" s="36">
        <v>43619</v>
      </c>
      <c r="CU134" s="1">
        <f t="shared" si="107"/>
        <v>220</v>
      </c>
      <c r="CV134" s="1">
        <v>1</v>
      </c>
      <c r="CW134" s="36">
        <v>43619</v>
      </c>
      <c r="CX134" s="20">
        <f>(CW134-CN134)</f>
        <v>220</v>
      </c>
      <c r="CY134" s="20">
        <v>1</v>
      </c>
      <c r="CZ134" s="20">
        <v>220</v>
      </c>
      <c r="DA134" s="1">
        <v>1</v>
      </c>
      <c r="DB134" t="s">
        <v>140</v>
      </c>
    </row>
    <row r="135" spans="1:115" s="10" customFormat="1" x14ac:dyDescent="0.25">
      <c r="A135" s="25">
        <v>1037</v>
      </c>
      <c r="B135" s="1">
        <v>63</v>
      </c>
      <c r="C135" s="1">
        <v>0</v>
      </c>
      <c r="D135" s="1">
        <v>1</v>
      </c>
      <c r="E135" s="1">
        <v>1</v>
      </c>
      <c r="F135" s="1">
        <v>2</v>
      </c>
      <c r="G135" s="1">
        <v>1</v>
      </c>
      <c r="H135" s="1">
        <v>0</v>
      </c>
      <c r="I135" s="1">
        <v>1</v>
      </c>
      <c r="J135" s="1">
        <v>2</v>
      </c>
      <c r="K135" s="1">
        <v>1</v>
      </c>
      <c r="L135" s="1">
        <v>1</v>
      </c>
      <c r="M135" s="1">
        <v>1</v>
      </c>
      <c r="N135" s="1">
        <v>1</v>
      </c>
      <c r="O135" s="1">
        <v>0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48.9</v>
      </c>
      <c r="AH135" s="1">
        <v>2.02</v>
      </c>
      <c r="AI135" s="1">
        <v>150</v>
      </c>
      <c r="AJ135" s="1">
        <v>71</v>
      </c>
      <c r="AK135" s="5">
        <f t="shared" si="90"/>
        <v>97.333333333333329</v>
      </c>
      <c r="AL135" s="1">
        <v>76</v>
      </c>
      <c r="AM135" s="1">
        <v>1</v>
      </c>
      <c r="AN135" s="1">
        <v>14</v>
      </c>
      <c r="AO135" s="1">
        <v>43</v>
      </c>
      <c r="AP135" s="1">
        <v>20</v>
      </c>
      <c r="AQ135" s="1">
        <v>30</v>
      </c>
      <c r="AR135" s="1">
        <f t="shared" si="91"/>
        <v>23</v>
      </c>
      <c r="AS135" s="7">
        <f t="shared" si="92"/>
        <v>1.6428571428571428</v>
      </c>
      <c r="AT135" s="1">
        <v>27</v>
      </c>
      <c r="AU135" s="19">
        <v>5.12</v>
      </c>
      <c r="AV135" s="1">
        <v>2.54</v>
      </c>
      <c r="AW135" s="19">
        <f t="shared" si="93"/>
        <v>0.54817442719881748</v>
      </c>
      <c r="AX135" s="7">
        <f t="shared" si="94"/>
        <v>0.5859375</v>
      </c>
      <c r="AY135" s="7">
        <f t="shared" si="95"/>
        <v>94.488188976377955</v>
      </c>
      <c r="AZ135" s="7">
        <f t="shared" si="96"/>
        <v>2624.6719160104985</v>
      </c>
      <c r="BA135" s="7">
        <f t="shared" si="97"/>
        <v>67.368421052631575</v>
      </c>
      <c r="BB135" s="7">
        <f t="shared" si="98"/>
        <v>33.421052631578945</v>
      </c>
      <c r="BC135" s="7">
        <f t="shared" si="99"/>
        <v>31.968350877192975</v>
      </c>
      <c r="BD135" s="7">
        <f t="shared" si="100"/>
        <v>7.2724210526315778</v>
      </c>
      <c r="BE135" s="19">
        <v>2.1226562499999999</v>
      </c>
      <c r="BF135" s="19">
        <f t="shared" si="101"/>
        <v>0.4453125</v>
      </c>
      <c r="BG135" s="19">
        <f t="shared" si="102"/>
        <v>0.63828125000000002</v>
      </c>
      <c r="BH135" s="19">
        <f t="shared" si="103"/>
        <v>2.9290617848970251</v>
      </c>
      <c r="BI135" s="19">
        <f t="shared" si="104"/>
        <v>0.51851851851851849</v>
      </c>
      <c r="BJ135" s="19"/>
      <c r="BK135" s="20">
        <v>1</v>
      </c>
      <c r="BL135" s="1">
        <v>20</v>
      </c>
      <c r="BM135" s="20"/>
      <c r="BN135" s="1">
        <v>0</v>
      </c>
      <c r="BO135" s="1">
        <v>0</v>
      </c>
      <c r="BP135" s="1">
        <v>1</v>
      </c>
      <c r="BQ135" s="1">
        <v>0</v>
      </c>
      <c r="BR135" s="1">
        <v>60</v>
      </c>
      <c r="BS135" s="1">
        <v>4.8</v>
      </c>
      <c r="BT135" s="1">
        <v>3.1</v>
      </c>
      <c r="BU135" s="1">
        <v>0.38</v>
      </c>
      <c r="BV135" s="1">
        <v>3.6</v>
      </c>
      <c r="BW135" s="1">
        <v>22</v>
      </c>
      <c r="BX135" s="1">
        <v>0</v>
      </c>
      <c r="BY135" s="1"/>
      <c r="BZ135" s="25">
        <v>140</v>
      </c>
      <c r="CA135" s="25">
        <v>14</v>
      </c>
      <c r="CB135" s="44">
        <v>0.93</v>
      </c>
      <c r="CC135" s="27">
        <v>66</v>
      </c>
      <c r="CD135" s="1">
        <v>164</v>
      </c>
      <c r="CE135" s="1">
        <v>1</v>
      </c>
      <c r="CF135" s="1"/>
      <c r="CG135" s="1"/>
      <c r="CH135" s="1">
        <v>1</v>
      </c>
      <c r="CI135" s="20">
        <v>1676.4175700000001</v>
      </c>
      <c r="CJ135" s="19">
        <f t="shared" si="105"/>
        <v>7.4244143967881673</v>
      </c>
      <c r="CK135" s="20">
        <v>1397.1778730000001</v>
      </c>
      <c r="CL135" s="19">
        <f t="shared" si="106"/>
        <v>7.2422096761339292</v>
      </c>
      <c r="CM135" s="22"/>
      <c r="CN135" s="36">
        <v>43244</v>
      </c>
      <c r="CO135" s="36"/>
      <c r="CP135" s="36"/>
      <c r="CQ135" s="36"/>
      <c r="CR135" s="20"/>
      <c r="CS135" s="36">
        <v>44217</v>
      </c>
      <c r="CT135" s="36">
        <v>43405</v>
      </c>
      <c r="CU135" s="1">
        <f t="shared" si="107"/>
        <v>161</v>
      </c>
      <c r="CV135" s="1">
        <v>1</v>
      </c>
      <c r="CW135" s="36">
        <v>43405</v>
      </c>
      <c r="CX135" s="20">
        <f>(CW135-CN135)</f>
        <v>161</v>
      </c>
      <c r="CY135" s="20">
        <v>1</v>
      </c>
      <c r="CZ135" s="20">
        <v>161</v>
      </c>
      <c r="DA135" s="1">
        <v>1</v>
      </c>
      <c r="DB135"/>
      <c r="DC135"/>
      <c r="DD135"/>
      <c r="DE135"/>
      <c r="DF135"/>
      <c r="DG135"/>
      <c r="DH135"/>
      <c r="DI135"/>
      <c r="DJ135"/>
      <c r="DK135"/>
    </row>
    <row r="136" spans="1:115" s="10" customFormat="1" x14ac:dyDescent="0.25">
      <c r="A136" s="25">
        <v>1060</v>
      </c>
      <c r="B136" s="1">
        <v>78</v>
      </c>
      <c r="C136" s="1">
        <v>0</v>
      </c>
      <c r="D136" s="1">
        <v>1</v>
      </c>
      <c r="E136" s="1">
        <v>1</v>
      </c>
      <c r="F136" s="1">
        <v>2</v>
      </c>
      <c r="G136" s="1">
        <v>1</v>
      </c>
      <c r="H136" s="1">
        <v>0</v>
      </c>
      <c r="I136" s="1">
        <v>1</v>
      </c>
      <c r="J136" s="1">
        <v>3</v>
      </c>
      <c r="K136" s="1">
        <v>1</v>
      </c>
      <c r="L136" s="1">
        <v>0</v>
      </c>
      <c r="M136" s="1">
        <v>1</v>
      </c>
      <c r="N136" s="1">
        <v>0</v>
      </c>
      <c r="O136" s="1">
        <v>1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1</v>
      </c>
      <c r="AA136" s="1">
        <v>1</v>
      </c>
      <c r="AB136" s="1">
        <v>0</v>
      </c>
      <c r="AC136" s="1">
        <v>0</v>
      </c>
      <c r="AD136" s="1">
        <v>1</v>
      </c>
      <c r="AE136" s="1">
        <v>0</v>
      </c>
      <c r="AF136" s="1">
        <v>0</v>
      </c>
      <c r="AG136" s="1">
        <v>35.6</v>
      </c>
      <c r="AH136" s="1">
        <v>1.95</v>
      </c>
      <c r="AI136" s="1">
        <v>136</v>
      </c>
      <c r="AJ136" s="1">
        <v>70</v>
      </c>
      <c r="AK136" s="5">
        <f t="shared" si="90"/>
        <v>92</v>
      </c>
      <c r="AL136" s="1">
        <v>60</v>
      </c>
      <c r="AM136" s="1">
        <v>1</v>
      </c>
      <c r="AN136" s="1">
        <v>2</v>
      </c>
      <c r="AO136" s="1">
        <v>37</v>
      </c>
      <c r="AP136" s="1">
        <v>23</v>
      </c>
      <c r="AQ136" s="1">
        <v>29</v>
      </c>
      <c r="AR136" s="1">
        <f t="shared" si="91"/>
        <v>14</v>
      </c>
      <c r="AS136" s="7">
        <f t="shared" si="92"/>
        <v>7</v>
      </c>
      <c r="AT136" s="1">
        <v>17</v>
      </c>
      <c r="AU136" s="19">
        <v>6.75</v>
      </c>
      <c r="AV136" s="1">
        <v>3.46</v>
      </c>
      <c r="AW136" s="19">
        <f t="shared" si="93"/>
        <v>0.70580931263858093</v>
      </c>
      <c r="AX136" s="7">
        <f t="shared" si="94"/>
        <v>1.7777777777777777</v>
      </c>
      <c r="AY136" s="7">
        <f t="shared" si="95"/>
        <v>277.45664739884393</v>
      </c>
      <c r="AZ136" s="7">
        <f t="shared" si="96"/>
        <v>2080.9248554913297</v>
      </c>
      <c r="BA136" s="7">
        <f t="shared" si="97"/>
        <v>112.5</v>
      </c>
      <c r="BB136" s="7">
        <f t="shared" si="98"/>
        <v>57.666666666666664</v>
      </c>
      <c r="BC136" s="7">
        <f t="shared" si="99"/>
        <v>58.819999999999993</v>
      </c>
      <c r="BD136" s="7">
        <f t="shared" si="100"/>
        <v>21.1752</v>
      </c>
      <c r="BE136" s="19">
        <v>1.4666666666666666</v>
      </c>
      <c r="BF136" s="19">
        <f t="shared" si="101"/>
        <v>0.25777777777777777</v>
      </c>
      <c r="BG136" s="19">
        <f t="shared" si="102"/>
        <v>0.3288888888888889</v>
      </c>
      <c r="BH136" s="19">
        <f t="shared" si="103"/>
        <v>8.0357142857142865</v>
      </c>
      <c r="BI136" s="19">
        <f t="shared" si="104"/>
        <v>0.11764705882352941</v>
      </c>
      <c r="BJ136" s="19"/>
      <c r="BK136" s="20">
        <v>1</v>
      </c>
      <c r="BL136" s="1">
        <v>17</v>
      </c>
      <c r="BM136" s="20"/>
      <c r="BN136" s="1">
        <v>0</v>
      </c>
      <c r="BO136" s="1">
        <v>0</v>
      </c>
      <c r="BP136" s="1">
        <v>1</v>
      </c>
      <c r="BQ136" s="1">
        <v>0</v>
      </c>
      <c r="BR136" s="1">
        <v>65</v>
      </c>
      <c r="BS136" s="1">
        <v>4.9000000000000004</v>
      </c>
      <c r="BT136" s="1">
        <v>2.7</v>
      </c>
      <c r="BU136" s="1">
        <v>0.51</v>
      </c>
      <c r="BV136" s="1">
        <v>4.7</v>
      </c>
      <c r="BW136" s="1"/>
      <c r="BX136" s="1"/>
      <c r="BY136" s="1">
        <v>1</v>
      </c>
      <c r="BZ136" s="25">
        <v>137</v>
      </c>
      <c r="CA136" s="25">
        <v>26</v>
      </c>
      <c r="CB136" s="44">
        <v>1.3</v>
      </c>
      <c r="CC136" s="27">
        <v>39</v>
      </c>
      <c r="CD136" s="1"/>
      <c r="CE136" s="1"/>
      <c r="CF136" s="1"/>
      <c r="CG136" s="1"/>
      <c r="CH136" s="1"/>
      <c r="CI136" s="20">
        <v>2262.454315</v>
      </c>
      <c r="CJ136" s="19">
        <f t="shared" si="105"/>
        <v>7.7242054831050213</v>
      </c>
      <c r="CK136" s="20">
        <v>1185.8239040000001</v>
      </c>
      <c r="CL136" s="19">
        <f t="shared" si="106"/>
        <v>7.0781930896128422</v>
      </c>
      <c r="CM136" s="22"/>
      <c r="CN136" s="36">
        <v>43301</v>
      </c>
      <c r="CO136" s="36"/>
      <c r="CP136" s="36"/>
      <c r="CQ136" s="36"/>
      <c r="CR136" s="20"/>
      <c r="CS136" s="36">
        <v>44478</v>
      </c>
      <c r="CT136" s="36">
        <v>44475</v>
      </c>
      <c r="CU136" s="1">
        <f t="shared" si="107"/>
        <v>1174</v>
      </c>
      <c r="CV136" s="1">
        <v>0</v>
      </c>
      <c r="CW136" s="1"/>
      <c r="CX136" s="1"/>
      <c r="CY136" s="1">
        <v>0</v>
      </c>
      <c r="CZ136" s="1">
        <v>1174</v>
      </c>
      <c r="DA136" s="1">
        <v>1</v>
      </c>
      <c r="DB136" t="s">
        <v>129</v>
      </c>
      <c r="DC136"/>
      <c r="DD136"/>
      <c r="DE136"/>
      <c r="DF136"/>
      <c r="DG136"/>
      <c r="DH136"/>
      <c r="DI136"/>
      <c r="DJ136"/>
      <c r="DK136"/>
    </row>
    <row r="137" spans="1:115" s="10" customFormat="1" x14ac:dyDescent="0.25">
      <c r="A137" s="25">
        <v>1040</v>
      </c>
      <c r="B137" s="1">
        <v>69</v>
      </c>
      <c r="C137" s="1">
        <v>0</v>
      </c>
      <c r="D137" s="1">
        <v>1</v>
      </c>
      <c r="E137" s="1">
        <v>1</v>
      </c>
      <c r="F137" s="1">
        <v>2</v>
      </c>
      <c r="G137" s="1">
        <v>1</v>
      </c>
      <c r="H137" s="1">
        <v>0</v>
      </c>
      <c r="I137" s="1">
        <v>1</v>
      </c>
      <c r="J137" s="1">
        <v>2</v>
      </c>
      <c r="K137" s="1">
        <v>1</v>
      </c>
      <c r="L137" s="1">
        <v>1</v>
      </c>
      <c r="M137" s="1">
        <v>1</v>
      </c>
      <c r="N137" s="1">
        <v>0</v>
      </c>
      <c r="O137" s="1">
        <v>0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</v>
      </c>
      <c r="AA137" s="1">
        <v>1</v>
      </c>
      <c r="AB137" s="1">
        <v>0</v>
      </c>
      <c r="AC137" s="1">
        <v>0</v>
      </c>
      <c r="AD137" s="1">
        <v>0</v>
      </c>
      <c r="AE137" s="1">
        <v>0</v>
      </c>
      <c r="AF137" s="1">
        <v>2</v>
      </c>
      <c r="AG137" s="1">
        <v>38.6</v>
      </c>
      <c r="AH137" s="1">
        <v>2.1800000000000002</v>
      </c>
      <c r="AI137" s="1">
        <v>93</v>
      </c>
      <c r="AJ137" s="1">
        <v>53</v>
      </c>
      <c r="AK137" s="5">
        <f t="shared" si="90"/>
        <v>66.333333333333329</v>
      </c>
      <c r="AL137" s="1">
        <v>78</v>
      </c>
      <c r="AM137" s="1">
        <v>1</v>
      </c>
      <c r="AN137" s="1">
        <v>2</v>
      </c>
      <c r="AO137" s="1">
        <v>22</v>
      </c>
      <c r="AP137" s="1">
        <v>7</v>
      </c>
      <c r="AQ137" s="1">
        <v>13</v>
      </c>
      <c r="AR137" s="1">
        <f t="shared" si="91"/>
        <v>15</v>
      </c>
      <c r="AS137" s="7">
        <f t="shared" si="92"/>
        <v>7.5</v>
      </c>
      <c r="AT137" s="1">
        <v>6</v>
      </c>
      <c r="AU137" s="19">
        <v>6.31</v>
      </c>
      <c r="AV137" s="1">
        <v>2.9</v>
      </c>
      <c r="AW137" s="19">
        <f t="shared" si="93"/>
        <v>0.42653362897265329</v>
      </c>
      <c r="AX137" s="7">
        <f t="shared" si="94"/>
        <v>1.1093502377179081</v>
      </c>
      <c r="AY137" s="7">
        <f t="shared" si="95"/>
        <v>193.10344827586206</v>
      </c>
      <c r="AZ137" s="7">
        <f t="shared" si="96"/>
        <v>1774.7126436781607</v>
      </c>
      <c r="BA137" s="7">
        <f t="shared" si="97"/>
        <v>80.897435897435898</v>
      </c>
      <c r="BB137" s="7">
        <f t="shared" si="98"/>
        <v>37.179487179487182</v>
      </c>
      <c r="BC137" s="7">
        <f t="shared" si="99"/>
        <v>30.507008547008542</v>
      </c>
      <c r="BD137" s="7">
        <f t="shared" si="100"/>
        <v>5.5620512820512822</v>
      </c>
      <c r="BE137" s="19">
        <v>1.2361331220285261</v>
      </c>
      <c r="BF137" s="19">
        <f t="shared" si="101"/>
        <v>0.1606973058637084</v>
      </c>
      <c r="BG137" s="19">
        <f t="shared" si="102"/>
        <v>0.27194928684627573</v>
      </c>
      <c r="BH137" s="19">
        <f t="shared" si="103"/>
        <v>5.3931623931623935</v>
      </c>
      <c r="BI137" s="19">
        <f t="shared" si="104"/>
        <v>0.33333333333333331</v>
      </c>
      <c r="BJ137" s="19"/>
      <c r="BK137" s="20">
        <v>1</v>
      </c>
      <c r="BL137" s="1">
        <v>8</v>
      </c>
      <c r="BM137" s="20"/>
      <c r="BN137" s="1">
        <v>0</v>
      </c>
      <c r="BO137" s="1">
        <v>0</v>
      </c>
      <c r="BP137" s="1">
        <v>1</v>
      </c>
      <c r="BQ137" s="1">
        <v>0</v>
      </c>
      <c r="BR137" s="1">
        <v>65</v>
      </c>
      <c r="BS137" s="1"/>
      <c r="BT137" s="1"/>
      <c r="BU137" s="1"/>
      <c r="BV137" s="1"/>
      <c r="BW137" s="1"/>
      <c r="BX137" s="1"/>
      <c r="BY137" s="1"/>
      <c r="BZ137" s="25">
        <v>139</v>
      </c>
      <c r="CA137" s="25">
        <v>23</v>
      </c>
      <c r="CB137" s="44">
        <v>1.1000000000000001</v>
      </c>
      <c r="CC137" s="27">
        <v>52</v>
      </c>
      <c r="CD137" s="1"/>
      <c r="CE137" s="1"/>
      <c r="CF137" s="1"/>
      <c r="CG137" s="1"/>
      <c r="CH137" s="1"/>
      <c r="CI137" s="20">
        <v>5126.6365130000004</v>
      </c>
      <c r="CJ137" s="19">
        <f t="shared" si="105"/>
        <v>8.542205072644709</v>
      </c>
      <c r="CK137" s="20">
        <v>810.19909759999996</v>
      </c>
      <c r="CL137" s="19">
        <f t="shared" si="106"/>
        <v>6.6972800169689082</v>
      </c>
      <c r="CM137" s="22"/>
      <c r="CN137" s="36">
        <v>43244</v>
      </c>
      <c r="CO137" s="36"/>
      <c r="CP137" s="36"/>
      <c r="CQ137" s="36"/>
      <c r="CR137" s="20"/>
      <c r="CS137" s="36">
        <v>44478</v>
      </c>
      <c r="CT137" s="36">
        <v>44475</v>
      </c>
      <c r="CU137" s="1">
        <f t="shared" si="107"/>
        <v>1231</v>
      </c>
      <c r="CV137" s="1">
        <v>0</v>
      </c>
      <c r="CW137" s="1"/>
      <c r="CX137" s="1"/>
      <c r="CY137" s="1">
        <v>0</v>
      </c>
      <c r="CZ137" s="1">
        <v>1231</v>
      </c>
      <c r="DA137" s="1">
        <v>1</v>
      </c>
      <c r="DB137" s="1"/>
      <c r="DC137"/>
      <c r="DD137"/>
      <c r="DE137"/>
      <c r="DF137"/>
      <c r="DG137"/>
      <c r="DH137"/>
      <c r="DI137"/>
      <c r="DJ137"/>
      <c r="DK137"/>
    </row>
    <row r="138" spans="1:115" s="10" customFormat="1" x14ac:dyDescent="0.25">
      <c r="A138" s="2">
        <v>2034</v>
      </c>
      <c r="B138" s="3">
        <v>57</v>
      </c>
      <c r="C138" s="9">
        <v>1</v>
      </c>
      <c r="D138" s="3">
        <v>0</v>
      </c>
      <c r="E138" s="3">
        <v>1</v>
      </c>
      <c r="F138" s="3">
        <v>2</v>
      </c>
      <c r="G138" s="3">
        <v>1</v>
      </c>
      <c r="H138" s="1">
        <v>0</v>
      </c>
      <c r="I138" s="3">
        <v>1</v>
      </c>
      <c r="J138" s="3">
        <v>3</v>
      </c>
      <c r="K138" s="3">
        <v>1</v>
      </c>
      <c r="L138" s="3">
        <v>1</v>
      </c>
      <c r="M138" s="3"/>
      <c r="N138" s="3">
        <v>1</v>
      </c>
      <c r="O138" s="3">
        <v>1</v>
      </c>
      <c r="P138" s="3">
        <v>1</v>
      </c>
      <c r="Q138" s="3">
        <v>1</v>
      </c>
      <c r="R138" s="3">
        <v>0</v>
      </c>
      <c r="S138" s="3">
        <v>0</v>
      </c>
      <c r="T138" s="3">
        <v>1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1</v>
      </c>
      <c r="AA138" s="3">
        <v>1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36.5</v>
      </c>
      <c r="AH138" s="4">
        <v>2.2999999999999998</v>
      </c>
      <c r="AI138" s="3">
        <v>119</v>
      </c>
      <c r="AJ138" s="3">
        <v>87</v>
      </c>
      <c r="AK138" s="5">
        <f t="shared" si="90"/>
        <v>97.666666666666671</v>
      </c>
      <c r="AL138" s="3">
        <v>94</v>
      </c>
      <c r="AM138" s="3">
        <v>1</v>
      </c>
      <c r="AN138" s="3">
        <v>12</v>
      </c>
      <c r="AO138" s="3">
        <v>81</v>
      </c>
      <c r="AP138" s="3">
        <v>30</v>
      </c>
      <c r="AQ138" s="3">
        <v>56</v>
      </c>
      <c r="AR138" s="1">
        <f t="shared" si="91"/>
        <v>51</v>
      </c>
      <c r="AS138" s="7">
        <f t="shared" si="92"/>
        <v>4.25</v>
      </c>
      <c r="AT138" s="3">
        <v>27</v>
      </c>
      <c r="AU138" s="4">
        <v>7.11</v>
      </c>
      <c r="AV138" s="3">
        <v>3.09</v>
      </c>
      <c r="AW138" s="19">
        <f t="shared" si="93"/>
        <v>0.66915742793791577</v>
      </c>
      <c r="AX138" s="7">
        <f t="shared" si="94"/>
        <v>4.0787623066104075</v>
      </c>
      <c r="AY138" s="7">
        <f t="shared" si="95"/>
        <v>750.80906148867314</v>
      </c>
      <c r="AZ138" s="7">
        <f t="shared" si="96"/>
        <v>2217.9072276159659</v>
      </c>
      <c r="BA138" s="7">
        <f t="shared" si="97"/>
        <v>75.638297872340431</v>
      </c>
      <c r="BB138" s="7">
        <f t="shared" si="98"/>
        <v>32.872340425531917</v>
      </c>
      <c r="BC138" s="7">
        <f t="shared" si="99"/>
        <v>31.592510638297874</v>
      </c>
      <c r="BD138" s="7">
        <f t="shared" si="100"/>
        <v>19.670808510638299</v>
      </c>
      <c r="BE138" s="19">
        <v>1.57</v>
      </c>
      <c r="BF138" s="19">
        <f t="shared" si="101"/>
        <v>0.74036568213783394</v>
      </c>
      <c r="BG138" s="19">
        <f t="shared" si="102"/>
        <v>1.070886075949367</v>
      </c>
      <c r="BH138" s="19">
        <f t="shared" si="103"/>
        <v>1.4831038798498124</v>
      </c>
      <c r="BI138" s="19">
        <f t="shared" si="104"/>
        <v>0.44444444444444442</v>
      </c>
      <c r="BJ138" s="19"/>
      <c r="BK138" s="5">
        <v>1</v>
      </c>
      <c r="BL138" s="5">
        <v>20</v>
      </c>
      <c r="BM138" s="5"/>
      <c r="BN138" s="5">
        <v>0</v>
      </c>
      <c r="BO138" s="5">
        <v>0</v>
      </c>
      <c r="BP138" s="3">
        <v>1</v>
      </c>
      <c r="BQ138" s="3">
        <v>0</v>
      </c>
      <c r="BR138" s="3">
        <v>65.5</v>
      </c>
      <c r="BS138" s="3">
        <v>5</v>
      </c>
      <c r="BT138" s="3">
        <v>3.1</v>
      </c>
      <c r="BU138" s="3">
        <v>1.2</v>
      </c>
      <c r="BV138" s="3">
        <v>3.8</v>
      </c>
      <c r="BX138" s="3">
        <v>1</v>
      </c>
      <c r="BY138" s="3">
        <v>1</v>
      </c>
      <c r="BZ138" s="3">
        <v>136</v>
      </c>
      <c r="CA138" s="3">
        <v>18</v>
      </c>
      <c r="CB138" s="4">
        <v>0.8</v>
      </c>
      <c r="CC138" s="28">
        <v>90</v>
      </c>
      <c r="CD138" s="8"/>
      <c r="CE138" s="8"/>
      <c r="CF138" s="3">
        <v>599</v>
      </c>
      <c r="CG138" s="3">
        <v>0</v>
      </c>
      <c r="CH138" s="3">
        <v>1</v>
      </c>
      <c r="CI138" s="12">
        <v>2131.521739130435</v>
      </c>
      <c r="CJ138" s="19">
        <f t="shared" si="105"/>
        <v>7.6645914351353976</v>
      </c>
      <c r="CK138" s="5">
        <v>891.33206970368622</v>
      </c>
      <c r="CL138" s="19">
        <f t="shared" si="106"/>
        <v>6.7927170513080535</v>
      </c>
      <c r="CN138" s="41">
        <v>40217</v>
      </c>
      <c r="CO138" s="41"/>
      <c r="CP138" s="41"/>
      <c r="CQ138" s="41"/>
      <c r="CR138" s="20"/>
      <c r="CS138" s="36">
        <v>44272</v>
      </c>
      <c r="CT138" s="36">
        <v>43850</v>
      </c>
      <c r="CU138" s="1">
        <f t="shared" si="107"/>
        <v>3633</v>
      </c>
      <c r="CV138" s="3">
        <v>1</v>
      </c>
      <c r="CW138" s="40">
        <v>43850</v>
      </c>
      <c r="CX138" s="20">
        <f>(CW138-CN138)</f>
        <v>3633</v>
      </c>
      <c r="CY138" s="20">
        <v>1</v>
      </c>
      <c r="CZ138" s="20">
        <v>3633</v>
      </c>
      <c r="DA138" s="1">
        <v>1</v>
      </c>
      <c r="DB138" s="3" t="s">
        <v>147</v>
      </c>
    </row>
    <row r="139" spans="1:115" s="10" customFormat="1" x14ac:dyDescent="0.25">
      <c r="A139" s="2">
        <v>2059</v>
      </c>
      <c r="B139" s="3">
        <v>76</v>
      </c>
      <c r="C139" s="3">
        <v>0</v>
      </c>
      <c r="D139" s="3">
        <v>0</v>
      </c>
      <c r="E139" s="3">
        <v>1</v>
      </c>
      <c r="F139" s="3">
        <v>2</v>
      </c>
      <c r="G139" s="3">
        <v>0</v>
      </c>
      <c r="H139" s="1">
        <v>1</v>
      </c>
      <c r="I139" s="3">
        <v>0</v>
      </c>
      <c r="J139" s="3">
        <v>4</v>
      </c>
      <c r="K139" s="3">
        <v>1</v>
      </c>
      <c r="L139" s="3">
        <v>1</v>
      </c>
      <c r="M139" s="3"/>
      <c r="N139" s="3">
        <v>1</v>
      </c>
      <c r="O139" s="3">
        <v>0</v>
      </c>
      <c r="P139" s="3">
        <v>1</v>
      </c>
      <c r="Q139" s="3">
        <v>1</v>
      </c>
      <c r="R139" s="3">
        <v>0</v>
      </c>
      <c r="S139" s="3">
        <v>0</v>
      </c>
      <c r="T139" s="3">
        <v>1</v>
      </c>
      <c r="U139" s="3">
        <v>0</v>
      </c>
      <c r="V139" s="3">
        <v>0</v>
      </c>
      <c r="W139" s="3">
        <v>0</v>
      </c>
      <c r="X139" s="3">
        <v>1</v>
      </c>
      <c r="Y139" s="3">
        <v>1</v>
      </c>
      <c r="Z139" s="3">
        <v>1</v>
      </c>
      <c r="AA139" s="3">
        <v>0</v>
      </c>
      <c r="AB139" s="3">
        <v>0</v>
      </c>
      <c r="AC139" s="3">
        <v>0</v>
      </c>
      <c r="AD139" s="3">
        <v>1</v>
      </c>
      <c r="AE139" s="3">
        <v>0</v>
      </c>
      <c r="AF139" s="3">
        <v>0</v>
      </c>
      <c r="AG139" s="3">
        <v>40.700000000000003</v>
      </c>
      <c r="AH139" s="4">
        <v>2.44</v>
      </c>
      <c r="AI139" s="3">
        <v>119</v>
      </c>
      <c r="AJ139" s="3">
        <v>54</v>
      </c>
      <c r="AK139" s="5">
        <f t="shared" si="90"/>
        <v>75.666666666666671</v>
      </c>
      <c r="AL139" s="3">
        <v>64</v>
      </c>
      <c r="AM139" s="3">
        <v>3</v>
      </c>
      <c r="AN139" s="3">
        <v>14</v>
      </c>
      <c r="AO139" s="3">
        <v>44</v>
      </c>
      <c r="AP139" s="3">
        <v>30</v>
      </c>
      <c r="AQ139" s="3">
        <v>35</v>
      </c>
      <c r="AR139" s="1">
        <f t="shared" si="91"/>
        <v>14</v>
      </c>
      <c r="AS139" s="7">
        <f t="shared" si="92"/>
        <v>1</v>
      </c>
      <c r="AT139" s="3">
        <v>22</v>
      </c>
      <c r="AU139" s="4">
        <v>4.8311999999999999</v>
      </c>
      <c r="AV139" s="3">
        <v>1.98</v>
      </c>
      <c r="AW139" s="19">
        <f t="shared" si="93"/>
        <v>0.33219512195121959</v>
      </c>
      <c r="AX139" s="7">
        <f t="shared" si="94"/>
        <v>2.6908428547772809</v>
      </c>
      <c r="AY139" s="7">
        <f t="shared" si="95"/>
        <v>525.25252525252529</v>
      </c>
      <c r="AZ139" s="7">
        <f t="shared" si="96"/>
        <v>2491.5824915824919</v>
      </c>
      <c r="BA139" s="7">
        <f t="shared" si="97"/>
        <v>75.487499999999997</v>
      </c>
      <c r="BB139" s="7">
        <f t="shared" si="98"/>
        <v>30.9375</v>
      </c>
      <c r="BC139" s="7">
        <f t="shared" si="99"/>
        <v>22.580250000000003</v>
      </c>
      <c r="BD139" s="7">
        <f t="shared" si="100"/>
        <v>8.8357499999999991</v>
      </c>
      <c r="BE139" s="19"/>
      <c r="BF139" s="19">
        <f t="shared" si="101"/>
        <v>0.46365292266931613</v>
      </c>
      <c r="BG139" s="19">
        <f t="shared" si="102"/>
        <v>0.58287795992714031</v>
      </c>
      <c r="BH139" s="19">
        <f t="shared" si="103"/>
        <v>5.3919642857142858</v>
      </c>
      <c r="BI139" s="19">
        <f t="shared" si="104"/>
        <v>0.63636363636363635</v>
      </c>
      <c r="BJ139" s="19"/>
      <c r="BK139" s="5">
        <v>0</v>
      </c>
      <c r="BL139" s="5"/>
      <c r="BM139" s="5"/>
      <c r="BN139" s="5"/>
      <c r="BO139" s="5"/>
      <c r="BP139" s="3">
        <v>1</v>
      </c>
      <c r="BQ139" s="3">
        <v>0</v>
      </c>
      <c r="BR139" s="3">
        <v>67.5</v>
      </c>
      <c r="BS139" s="3">
        <v>4.4000000000000004</v>
      </c>
      <c r="BT139" s="3">
        <v>2.6</v>
      </c>
      <c r="BU139" s="3">
        <v>1.2</v>
      </c>
      <c r="BV139" s="3">
        <v>5.6</v>
      </c>
      <c r="BX139" s="3">
        <v>1</v>
      </c>
      <c r="BY139" s="3">
        <v>0</v>
      </c>
      <c r="BZ139" s="3">
        <v>134</v>
      </c>
      <c r="CA139" s="3">
        <v>85</v>
      </c>
      <c r="CB139" s="4">
        <v>1.6</v>
      </c>
      <c r="CC139" s="28">
        <v>42</v>
      </c>
      <c r="CD139" s="8"/>
      <c r="CE139" s="8"/>
      <c r="CF139" s="3">
        <v>1041</v>
      </c>
      <c r="CG139" s="3">
        <v>1</v>
      </c>
      <c r="CH139" s="3">
        <v>2</v>
      </c>
      <c r="CI139" s="12">
        <v>1748.9795918367345</v>
      </c>
      <c r="CJ139" s="19">
        <f t="shared" si="105"/>
        <v>7.466787806475244</v>
      </c>
      <c r="CK139" s="5">
        <v>1179.6479512122871</v>
      </c>
      <c r="CL139" s="19">
        <f t="shared" si="106"/>
        <v>7.0729713265152947</v>
      </c>
      <c r="CN139" s="36">
        <v>40584</v>
      </c>
      <c r="CO139" s="36"/>
      <c r="CP139" s="36"/>
      <c r="CQ139" s="36"/>
      <c r="CR139" s="22"/>
      <c r="CS139" s="36">
        <v>44274</v>
      </c>
      <c r="CT139" s="36">
        <v>44251</v>
      </c>
      <c r="CU139" s="3">
        <f t="shared" si="107"/>
        <v>3667</v>
      </c>
      <c r="CV139" s="3">
        <v>0</v>
      </c>
      <c r="CW139" s="3"/>
      <c r="CX139" s="3"/>
      <c r="CY139" s="3">
        <v>0</v>
      </c>
      <c r="CZ139" s="3">
        <v>3667</v>
      </c>
      <c r="DA139" s="1">
        <v>1</v>
      </c>
      <c r="DB139" s="3"/>
    </row>
    <row r="140" spans="1:115" s="10" customFormat="1" x14ac:dyDescent="0.25">
      <c r="A140" s="2">
        <v>2026</v>
      </c>
      <c r="B140" s="3">
        <v>63</v>
      </c>
      <c r="C140" s="3">
        <v>0</v>
      </c>
      <c r="D140" s="3">
        <v>0</v>
      </c>
      <c r="E140" s="3">
        <v>1</v>
      </c>
      <c r="F140" s="3">
        <v>1</v>
      </c>
      <c r="G140" s="3">
        <v>0</v>
      </c>
      <c r="H140" s="1">
        <v>1</v>
      </c>
      <c r="I140" s="3">
        <v>1</v>
      </c>
      <c r="J140" s="3">
        <v>2</v>
      </c>
      <c r="K140" s="3">
        <v>1</v>
      </c>
      <c r="L140" s="3">
        <v>0</v>
      </c>
      <c r="M140" s="3"/>
      <c r="N140" s="3">
        <v>1</v>
      </c>
      <c r="O140" s="3">
        <v>1</v>
      </c>
      <c r="P140" s="3">
        <v>1</v>
      </c>
      <c r="Q140" s="3"/>
      <c r="R140" s="3">
        <v>0</v>
      </c>
      <c r="S140" s="3">
        <v>0</v>
      </c>
      <c r="T140" s="3">
        <v>1</v>
      </c>
      <c r="U140" s="3">
        <v>1</v>
      </c>
      <c r="V140" s="3">
        <v>0</v>
      </c>
      <c r="W140" s="3">
        <v>0</v>
      </c>
      <c r="X140" s="16">
        <v>0</v>
      </c>
      <c r="Y140" s="3">
        <v>1</v>
      </c>
      <c r="Z140" s="3">
        <v>1</v>
      </c>
      <c r="AA140" s="3">
        <v>1</v>
      </c>
      <c r="AB140" s="3">
        <v>1</v>
      </c>
      <c r="AC140" s="3">
        <v>0</v>
      </c>
      <c r="AD140" s="3">
        <v>1</v>
      </c>
      <c r="AE140" s="3">
        <v>0</v>
      </c>
      <c r="AF140" s="3">
        <v>0</v>
      </c>
      <c r="AG140" s="3">
        <v>30.8</v>
      </c>
      <c r="AH140" s="4">
        <v>2.5</v>
      </c>
      <c r="AI140" s="3">
        <v>176</v>
      </c>
      <c r="AJ140" s="3">
        <v>91</v>
      </c>
      <c r="AK140" s="5">
        <f t="shared" si="90"/>
        <v>119.33333333333333</v>
      </c>
      <c r="AL140" s="3">
        <v>74</v>
      </c>
      <c r="AM140" s="3">
        <v>1</v>
      </c>
      <c r="AN140" s="3">
        <v>10</v>
      </c>
      <c r="AO140" s="3">
        <v>40</v>
      </c>
      <c r="AP140" s="3">
        <v>18</v>
      </c>
      <c r="AQ140" s="3">
        <v>26</v>
      </c>
      <c r="AR140" s="1">
        <f t="shared" si="91"/>
        <v>22</v>
      </c>
      <c r="AS140" s="7">
        <f t="shared" si="92"/>
        <v>2.2000000000000002</v>
      </c>
      <c r="AT140" s="3">
        <v>16</v>
      </c>
      <c r="AU140" s="4">
        <v>7.1999999999999993</v>
      </c>
      <c r="AV140" s="3">
        <v>2.88</v>
      </c>
      <c r="AW140" s="19">
        <f t="shared" si="93"/>
        <v>0.76203991130820392</v>
      </c>
      <c r="AX140" s="7">
        <f t="shared" si="94"/>
        <v>1.3888888888888891</v>
      </c>
      <c r="AY140" s="7">
        <f t="shared" si="95"/>
        <v>277.77777777777777</v>
      </c>
      <c r="AZ140" s="7">
        <f t="shared" si="96"/>
        <v>3037.037037037037</v>
      </c>
      <c r="BA140" s="7">
        <f t="shared" si="97"/>
        <v>97.297297297297291</v>
      </c>
      <c r="BB140" s="7">
        <f t="shared" si="98"/>
        <v>38.918918918918919</v>
      </c>
      <c r="BC140" s="7">
        <f t="shared" si="99"/>
        <v>54.69405405405405</v>
      </c>
      <c r="BD140" s="7">
        <f t="shared" si="100"/>
        <v>8.4687567567567559</v>
      </c>
      <c r="BE140" s="19"/>
      <c r="BF140" s="19">
        <f t="shared" si="101"/>
        <v>0.26722222222222225</v>
      </c>
      <c r="BG140" s="19">
        <f t="shared" si="102"/>
        <v>0.41111111111111115</v>
      </c>
      <c r="BH140" s="19">
        <f t="shared" si="103"/>
        <v>4.4226044226044223</v>
      </c>
      <c r="BI140" s="19">
        <f t="shared" si="104"/>
        <v>0.625</v>
      </c>
      <c r="BJ140" s="19"/>
      <c r="BK140" s="5">
        <v>0</v>
      </c>
      <c r="BL140" s="5"/>
      <c r="BM140" s="5"/>
      <c r="BN140" s="5"/>
      <c r="BO140" s="5"/>
      <c r="BP140" s="3">
        <v>1</v>
      </c>
      <c r="BQ140" s="9">
        <v>0</v>
      </c>
      <c r="BR140" s="3">
        <v>67.5</v>
      </c>
      <c r="BS140" s="3">
        <v>4.5999999999999996</v>
      </c>
      <c r="BT140" s="3">
        <v>2.9</v>
      </c>
      <c r="BU140" s="3">
        <v>0.98</v>
      </c>
      <c r="BV140" s="3"/>
      <c r="BX140" s="16">
        <v>1</v>
      </c>
      <c r="BY140" s="3">
        <v>1</v>
      </c>
      <c r="BZ140" s="3">
        <v>144</v>
      </c>
      <c r="CA140" s="3">
        <v>30</v>
      </c>
      <c r="CB140" s="4">
        <v>1.6</v>
      </c>
      <c r="CC140" s="28">
        <v>44</v>
      </c>
      <c r="CD140" s="8"/>
      <c r="CE140" s="8"/>
      <c r="CF140" s="3">
        <v>1380</v>
      </c>
      <c r="CG140" s="3">
        <v>1</v>
      </c>
      <c r="CH140" s="3">
        <v>2</v>
      </c>
      <c r="CI140" s="12">
        <v>4296.0784313725489</v>
      </c>
      <c r="CJ140" s="19">
        <f t="shared" si="105"/>
        <v>8.3654578928592329</v>
      </c>
      <c r="CK140" s="5">
        <v>689.58186405433935</v>
      </c>
      <c r="CL140" s="19">
        <f t="shared" si="106"/>
        <v>6.536085419778507</v>
      </c>
      <c r="CN140" s="41">
        <v>40438</v>
      </c>
      <c r="CO140" s="41"/>
      <c r="CP140" s="41"/>
      <c r="CQ140" s="41"/>
      <c r="CR140" s="20"/>
      <c r="CS140" s="36">
        <v>44272</v>
      </c>
      <c r="CT140" s="36">
        <v>42514</v>
      </c>
      <c r="CU140" s="1">
        <f t="shared" si="107"/>
        <v>2076</v>
      </c>
      <c r="CV140" s="3">
        <v>1</v>
      </c>
      <c r="CW140" s="40">
        <v>42514</v>
      </c>
      <c r="CX140" s="20">
        <f>(CW140-CN140)</f>
        <v>2076</v>
      </c>
      <c r="CY140" s="20">
        <v>1</v>
      </c>
      <c r="CZ140" s="20">
        <v>2076</v>
      </c>
      <c r="DA140" s="1">
        <v>1</v>
      </c>
      <c r="DB140" s="3"/>
    </row>
    <row r="141" spans="1:115" s="10" customFormat="1" x14ac:dyDescent="0.25">
      <c r="A141" s="25">
        <v>1056</v>
      </c>
      <c r="B141" s="1">
        <v>73</v>
      </c>
      <c r="C141" s="1">
        <v>0</v>
      </c>
      <c r="D141" s="1">
        <v>1</v>
      </c>
      <c r="E141" s="1">
        <v>1</v>
      </c>
      <c r="F141" s="1">
        <v>2</v>
      </c>
      <c r="G141" s="1">
        <v>1</v>
      </c>
      <c r="H141" s="1">
        <v>0</v>
      </c>
      <c r="I141" s="1">
        <v>1</v>
      </c>
      <c r="J141" s="1">
        <v>2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1</v>
      </c>
      <c r="AA141" s="1">
        <v>0</v>
      </c>
      <c r="AB141" s="1">
        <v>1</v>
      </c>
      <c r="AC141" s="1">
        <v>0</v>
      </c>
      <c r="AD141" s="1">
        <v>1</v>
      </c>
      <c r="AE141" s="1">
        <v>0</v>
      </c>
      <c r="AF141" s="1">
        <v>2</v>
      </c>
      <c r="AG141" s="1">
        <v>32.799999999999997</v>
      </c>
      <c r="AH141" s="1">
        <v>1.89</v>
      </c>
      <c r="AI141" s="1">
        <v>117</v>
      </c>
      <c r="AJ141" s="1">
        <v>43</v>
      </c>
      <c r="AK141" s="5">
        <f t="shared" si="90"/>
        <v>67.666666666666671</v>
      </c>
      <c r="AL141" s="1">
        <v>72</v>
      </c>
      <c r="AM141" s="1">
        <v>1</v>
      </c>
      <c r="AN141" s="1">
        <v>3</v>
      </c>
      <c r="AO141" s="1">
        <v>33</v>
      </c>
      <c r="AP141" s="1">
        <v>6</v>
      </c>
      <c r="AQ141" s="1">
        <v>17</v>
      </c>
      <c r="AR141" s="1">
        <f t="shared" si="91"/>
        <v>27</v>
      </c>
      <c r="AS141" s="7">
        <f t="shared" si="92"/>
        <v>9</v>
      </c>
      <c r="AT141" s="1">
        <v>7</v>
      </c>
      <c r="AU141" s="19">
        <v>5.0599999999999996</v>
      </c>
      <c r="AV141" s="1">
        <v>2.68</v>
      </c>
      <c r="AW141" s="19">
        <f t="shared" si="93"/>
        <v>0.40209903917220996</v>
      </c>
      <c r="AX141" s="7">
        <f t="shared" si="94"/>
        <v>1.9762845849802373</v>
      </c>
      <c r="AY141" s="7">
        <f t="shared" si="95"/>
        <v>298.50746268656712</v>
      </c>
      <c r="AZ141" s="7">
        <f t="shared" si="96"/>
        <v>1930.3482587064677</v>
      </c>
      <c r="BA141" s="7">
        <f t="shared" si="97"/>
        <v>70.277777777777771</v>
      </c>
      <c r="BB141" s="7">
        <f t="shared" si="98"/>
        <v>37.222222222222221</v>
      </c>
      <c r="BC141" s="7">
        <f t="shared" si="99"/>
        <v>30.710814814814814</v>
      </c>
      <c r="BD141" s="7">
        <f t="shared" si="100"/>
        <v>7.0871111111111107</v>
      </c>
      <c r="BE141" s="19">
        <v>2.4047430830039529</v>
      </c>
      <c r="BF141" s="19">
        <f t="shared" si="101"/>
        <v>0.24189723320158105</v>
      </c>
      <c r="BG141" s="19">
        <f t="shared" si="102"/>
        <v>0.46956521739130441</v>
      </c>
      <c r="BH141" s="19">
        <f t="shared" si="103"/>
        <v>2.6028806584362139</v>
      </c>
      <c r="BI141" s="19">
        <f t="shared" si="104"/>
        <v>0.42857142857142855</v>
      </c>
      <c r="BJ141" s="19"/>
      <c r="BK141" s="20">
        <v>1</v>
      </c>
      <c r="BL141" s="1">
        <v>15</v>
      </c>
      <c r="BM141" s="20"/>
      <c r="BN141" s="1">
        <v>3</v>
      </c>
      <c r="BO141" s="1">
        <v>0</v>
      </c>
      <c r="BP141" s="1">
        <v>1</v>
      </c>
      <c r="BQ141" s="1">
        <v>0</v>
      </c>
      <c r="BR141" s="1">
        <v>70</v>
      </c>
      <c r="BS141" s="1">
        <v>3.8</v>
      </c>
      <c r="BT141" s="1">
        <v>2.4</v>
      </c>
      <c r="BU141" s="1">
        <v>0.49</v>
      </c>
      <c r="BV141" s="1">
        <v>4.0999999999999996</v>
      </c>
      <c r="BW141" s="1">
        <v>29.3</v>
      </c>
      <c r="BX141" s="1">
        <v>0</v>
      </c>
      <c r="BY141" s="1"/>
      <c r="BZ141" s="25">
        <v>136</v>
      </c>
      <c r="CA141" s="25">
        <v>25</v>
      </c>
      <c r="CB141" s="44">
        <v>1.75</v>
      </c>
      <c r="CC141" s="27">
        <v>28</v>
      </c>
      <c r="CD141" s="1">
        <v>187</v>
      </c>
      <c r="CE141" s="1">
        <v>1</v>
      </c>
      <c r="CF141" s="1"/>
      <c r="CG141" s="1"/>
      <c r="CH141" s="1">
        <v>1</v>
      </c>
      <c r="CI141" s="20">
        <v>1506.8289520000001</v>
      </c>
      <c r="CJ141" s="19">
        <f t="shared" si="105"/>
        <v>7.3177626898621249</v>
      </c>
      <c r="CK141" s="20">
        <v>1317.448296</v>
      </c>
      <c r="CL141" s="19">
        <f t="shared" si="106"/>
        <v>7.1834520356226799</v>
      </c>
      <c r="CM141" s="22"/>
      <c r="CN141" s="36">
        <v>43299</v>
      </c>
      <c r="CO141" s="36"/>
      <c r="CP141" s="36"/>
      <c r="CQ141" s="36"/>
      <c r="CR141" s="20"/>
      <c r="CS141" s="36">
        <v>44217</v>
      </c>
      <c r="CT141" s="36">
        <v>43436</v>
      </c>
      <c r="CU141" s="1">
        <f t="shared" si="107"/>
        <v>137</v>
      </c>
      <c r="CV141" s="1">
        <v>1</v>
      </c>
      <c r="CW141" s="36">
        <v>43436</v>
      </c>
      <c r="CX141" s="20">
        <f>(CW141-CN141)</f>
        <v>137</v>
      </c>
      <c r="CY141" s="20">
        <v>1</v>
      </c>
      <c r="CZ141" s="20">
        <v>137</v>
      </c>
      <c r="DA141" s="1">
        <v>1</v>
      </c>
      <c r="DB141"/>
      <c r="DC141"/>
      <c r="DD141"/>
      <c r="DE141"/>
      <c r="DF141"/>
      <c r="DG141"/>
      <c r="DH141"/>
      <c r="DI141"/>
      <c r="DJ141"/>
      <c r="DK141"/>
    </row>
    <row r="142" spans="1:115" s="10" customFormat="1" x14ac:dyDescent="0.25">
      <c r="A142" s="25">
        <v>1035</v>
      </c>
      <c r="B142" s="1">
        <v>57</v>
      </c>
      <c r="C142" s="1">
        <v>0</v>
      </c>
      <c r="D142" s="1">
        <v>1</v>
      </c>
      <c r="E142" s="1">
        <v>1</v>
      </c>
      <c r="F142" s="1">
        <v>1</v>
      </c>
      <c r="G142" s="1">
        <v>1</v>
      </c>
      <c r="H142" s="1">
        <v>0</v>
      </c>
      <c r="I142" s="1">
        <v>1</v>
      </c>
      <c r="J142" s="1">
        <v>3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1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0</v>
      </c>
      <c r="AF142" s="1">
        <v>0</v>
      </c>
      <c r="AG142" s="1">
        <v>51.6</v>
      </c>
      <c r="AH142" s="1">
        <v>2.2000000000000002</v>
      </c>
      <c r="AI142" s="1">
        <v>163</v>
      </c>
      <c r="AJ142" s="1">
        <v>80</v>
      </c>
      <c r="AK142" s="5">
        <f t="shared" si="90"/>
        <v>107.66666666666667</v>
      </c>
      <c r="AL142" s="1">
        <v>82</v>
      </c>
      <c r="AM142" s="1">
        <v>1</v>
      </c>
      <c r="AN142" s="1">
        <v>13</v>
      </c>
      <c r="AO142" s="1">
        <v>77</v>
      </c>
      <c r="AP142" s="1">
        <v>31</v>
      </c>
      <c r="AQ142" s="1">
        <v>49</v>
      </c>
      <c r="AR142" s="1">
        <f t="shared" si="91"/>
        <v>46</v>
      </c>
      <c r="AS142" s="7">
        <f t="shared" si="92"/>
        <v>3.5384615384615383</v>
      </c>
      <c r="AT142" s="1">
        <v>15</v>
      </c>
      <c r="AU142" s="19">
        <v>3.24</v>
      </c>
      <c r="AV142" s="1">
        <v>1.47</v>
      </c>
      <c r="AW142" s="19">
        <f t="shared" si="93"/>
        <v>0.35093126385809315</v>
      </c>
      <c r="AX142" s="7">
        <f t="shared" si="94"/>
        <v>10.493827160493826</v>
      </c>
      <c r="AY142" s="7">
        <f t="shared" si="95"/>
        <v>1850.3401360544217</v>
      </c>
      <c r="AZ142" s="7">
        <f t="shared" si="96"/>
        <v>5151.9274376417243</v>
      </c>
      <c r="BA142" s="7">
        <f t="shared" si="97"/>
        <v>39.512195121951223</v>
      </c>
      <c r="BB142" s="7">
        <f t="shared" si="98"/>
        <v>17.926829268292682</v>
      </c>
      <c r="BC142" s="7">
        <f t="shared" si="99"/>
        <v>22.592585365853658</v>
      </c>
      <c r="BD142" s="7">
        <f t="shared" si="100"/>
        <v>8.7769756097560965</v>
      </c>
      <c r="BE142" s="19"/>
      <c r="BF142" s="19">
        <f t="shared" si="101"/>
        <v>1.2401234567901234</v>
      </c>
      <c r="BG142" s="19">
        <f t="shared" si="102"/>
        <v>1.9487654320987653</v>
      </c>
      <c r="BH142" s="19">
        <f t="shared" si="103"/>
        <v>0.85896076352067874</v>
      </c>
      <c r="BI142" s="19">
        <f t="shared" si="104"/>
        <v>0.8666666666666667</v>
      </c>
      <c r="BJ142" s="19"/>
      <c r="BK142" s="20">
        <v>0</v>
      </c>
      <c r="BL142" s="1"/>
      <c r="BM142" s="20"/>
      <c r="BN142" s="1"/>
      <c r="BO142" s="1"/>
      <c r="BP142" s="1">
        <v>1</v>
      </c>
      <c r="BQ142" s="1">
        <v>0</v>
      </c>
      <c r="BR142" s="1">
        <v>70</v>
      </c>
      <c r="BS142" s="1">
        <v>3.9</v>
      </c>
      <c r="BT142" s="1">
        <v>2.1</v>
      </c>
      <c r="BU142" s="1">
        <v>0.53</v>
      </c>
      <c r="BV142" s="1">
        <v>3.6</v>
      </c>
      <c r="BW142" s="1"/>
      <c r="BX142" s="1"/>
      <c r="BY142" s="1"/>
      <c r="BZ142" s="25">
        <v>139</v>
      </c>
      <c r="CA142" s="25">
        <v>21</v>
      </c>
      <c r="CB142" s="44">
        <v>0.93</v>
      </c>
      <c r="CC142" s="27">
        <v>69</v>
      </c>
      <c r="CD142" s="1">
        <v>189</v>
      </c>
      <c r="CE142" s="1">
        <v>1</v>
      </c>
      <c r="CF142" s="1"/>
      <c r="CG142" s="1"/>
      <c r="CH142" s="1">
        <v>1</v>
      </c>
      <c r="CI142" s="20">
        <v>2366.0682160000001</v>
      </c>
      <c r="CJ142" s="19">
        <f t="shared" si="105"/>
        <v>7.7689848759063054</v>
      </c>
      <c r="CK142" s="20">
        <v>1390.4658810000001</v>
      </c>
      <c r="CL142" s="19">
        <f t="shared" si="106"/>
        <v>7.2373941361561487</v>
      </c>
      <c r="CM142" s="22"/>
      <c r="CN142" s="36">
        <v>43236</v>
      </c>
      <c r="CO142" s="36"/>
      <c r="CP142" s="36"/>
      <c r="CQ142" s="36"/>
      <c r="CR142" s="20"/>
      <c r="CS142" s="36" t="s">
        <v>163</v>
      </c>
      <c r="CT142" s="36">
        <v>44403</v>
      </c>
      <c r="CU142" s="1">
        <f t="shared" si="107"/>
        <v>1167</v>
      </c>
      <c r="CV142" s="1">
        <v>1</v>
      </c>
      <c r="CW142" s="36">
        <v>44403</v>
      </c>
      <c r="CX142" s="20">
        <f>(CW142-CN142)</f>
        <v>1167</v>
      </c>
      <c r="CY142" s="1">
        <v>1</v>
      </c>
      <c r="CZ142" s="1">
        <v>1019</v>
      </c>
      <c r="DA142" s="1">
        <v>1</v>
      </c>
      <c r="DB142"/>
      <c r="DC142"/>
      <c r="DD142"/>
      <c r="DE142"/>
      <c r="DF142"/>
      <c r="DG142"/>
      <c r="DH142"/>
      <c r="DI142"/>
      <c r="DJ142"/>
      <c r="DK142"/>
    </row>
    <row r="143" spans="1:115" s="14" customFormat="1" x14ac:dyDescent="0.25">
      <c r="A143" s="25">
        <v>1064</v>
      </c>
      <c r="B143" s="1">
        <v>55</v>
      </c>
      <c r="C143" s="1">
        <v>0</v>
      </c>
      <c r="D143" s="1">
        <v>0</v>
      </c>
      <c r="E143" s="1">
        <v>1</v>
      </c>
      <c r="F143" s="1">
        <v>2</v>
      </c>
      <c r="G143" s="1">
        <v>1</v>
      </c>
      <c r="H143" s="1">
        <v>0</v>
      </c>
      <c r="I143" s="1">
        <v>1</v>
      </c>
      <c r="J143" s="1">
        <v>2</v>
      </c>
      <c r="K143" s="1">
        <v>1</v>
      </c>
      <c r="L143" s="1">
        <v>0</v>
      </c>
      <c r="M143" s="1">
        <v>1</v>
      </c>
      <c r="N143" s="1">
        <v>0</v>
      </c>
      <c r="O143" s="1">
        <v>1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</v>
      </c>
      <c r="Z143" s="1">
        <v>1</v>
      </c>
      <c r="AA143" s="1">
        <v>1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27.2</v>
      </c>
      <c r="AH143" s="1">
        <v>2.08</v>
      </c>
      <c r="AI143" s="1">
        <v>159</v>
      </c>
      <c r="AJ143" s="1">
        <v>71</v>
      </c>
      <c r="AK143" s="5">
        <f t="shared" si="90"/>
        <v>100.33333333333333</v>
      </c>
      <c r="AL143" s="1">
        <v>67</v>
      </c>
      <c r="AM143" s="1">
        <v>1</v>
      </c>
      <c r="AN143" s="1">
        <v>6</v>
      </c>
      <c r="AO143" s="1">
        <v>41</v>
      </c>
      <c r="AP143" s="1">
        <v>12</v>
      </c>
      <c r="AQ143" s="1">
        <v>27</v>
      </c>
      <c r="AR143" s="1">
        <f t="shared" si="91"/>
        <v>29</v>
      </c>
      <c r="AS143" s="7">
        <f t="shared" si="92"/>
        <v>4.833333333333333</v>
      </c>
      <c r="AT143" s="1">
        <v>17</v>
      </c>
      <c r="AU143" s="19">
        <v>5.17</v>
      </c>
      <c r="AV143" s="1">
        <v>2.48</v>
      </c>
      <c r="AW143" s="19">
        <f t="shared" si="93"/>
        <v>0.55172209903917213</v>
      </c>
      <c r="AX143" s="7">
        <f t="shared" si="94"/>
        <v>1.9342359767891684</v>
      </c>
      <c r="AY143" s="7">
        <f t="shared" si="95"/>
        <v>322.58064516129031</v>
      </c>
      <c r="AZ143" s="7">
        <f t="shared" si="96"/>
        <v>3043.010752688172</v>
      </c>
      <c r="BA143" s="7">
        <f t="shared" si="97"/>
        <v>77.164179104477611</v>
      </c>
      <c r="BB143" s="7">
        <f t="shared" si="98"/>
        <v>37.014925373134325</v>
      </c>
      <c r="BC143" s="7">
        <f t="shared" si="99"/>
        <v>41.950248756218897</v>
      </c>
      <c r="BD143" s="7">
        <f t="shared" si="100"/>
        <v>10.571462686567163</v>
      </c>
      <c r="BE143" s="19">
        <v>2.1771760154738877</v>
      </c>
      <c r="BF143" s="19">
        <f t="shared" si="101"/>
        <v>0.34990328820116057</v>
      </c>
      <c r="BG143" s="19">
        <f t="shared" si="102"/>
        <v>0.53133462282398458</v>
      </c>
      <c r="BH143" s="19">
        <f t="shared" si="103"/>
        <v>2.660833762223366</v>
      </c>
      <c r="BI143" s="19">
        <f t="shared" si="104"/>
        <v>0.35294117647058826</v>
      </c>
      <c r="BJ143" s="19"/>
      <c r="BK143" s="20">
        <v>1</v>
      </c>
      <c r="BL143" s="1">
        <v>32</v>
      </c>
      <c r="BM143" s="20"/>
      <c r="BN143" s="1"/>
      <c r="BO143" s="1">
        <v>0</v>
      </c>
      <c r="BP143" s="1">
        <v>1</v>
      </c>
      <c r="BQ143" s="1">
        <v>0</v>
      </c>
      <c r="BR143" s="1">
        <v>70</v>
      </c>
      <c r="BS143" s="1"/>
      <c r="BT143" s="1"/>
      <c r="BU143" s="1"/>
      <c r="BV143" s="1"/>
      <c r="BW143" s="1"/>
      <c r="BX143" s="1"/>
      <c r="BY143" s="1"/>
      <c r="BZ143" s="25">
        <v>136</v>
      </c>
      <c r="CA143" s="25">
        <v>16</v>
      </c>
      <c r="CB143" s="44">
        <v>0.86</v>
      </c>
      <c r="CC143" s="27">
        <v>90</v>
      </c>
      <c r="CD143" s="1"/>
      <c r="CE143" s="1"/>
      <c r="CF143" s="1"/>
      <c r="CG143" s="1"/>
      <c r="CH143" s="1"/>
      <c r="CI143" s="20">
        <v>7055.5934989999996</v>
      </c>
      <c r="CJ143" s="19">
        <f t="shared" si="105"/>
        <v>8.8615759853411262</v>
      </c>
      <c r="CK143" s="20">
        <v>1826.90464</v>
      </c>
      <c r="CL143" s="19">
        <f t="shared" si="106"/>
        <v>7.5103783601608542</v>
      </c>
      <c r="CM143" s="22"/>
      <c r="CN143" s="36">
        <v>43350</v>
      </c>
      <c r="CO143" s="36"/>
      <c r="CP143" s="36"/>
      <c r="CQ143" s="36"/>
      <c r="CR143" s="20"/>
      <c r="CS143" s="36">
        <v>44478</v>
      </c>
      <c r="CT143" s="36">
        <v>44446</v>
      </c>
      <c r="CU143" s="1">
        <f t="shared" si="107"/>
        <v>1096</v>
      </c>
      <c r="CV143" s="1">
        <v>0</v>
      </c>
      <c r="CW143" s="1"/>
      <c r="CX143" s="1"/>
      <c r="CY143" s="1">
        <v>0</v>
      </c>
      <c r="CZ143" s="1">
        <v>1096</v>
      </c>
      <c r="DA143" s="1">
        <v>1</v>
      </c>
      <c r="DB143"/>
      <c r="DC143"/>
      <c r="DD143"/>
      <c r="DE143"/>
      <c r="DF143"/>
      <c r="DG143"/>
      <c r="DH143"/>
      <c r="DI143"/>
      <c r="DJ143"/>
      <c r="DK143"/>
    </row>
    <row r="144" spans="1:115" s="14" customFormat="1" x14ac:dyDescent="0.25">
      <c r="A144" s="25">
        <v>1013</v>
      </c>
      <c r="B144" s="1">
        <v>65</v>
      </c>
      <c r="C144" s="1">
        <v>1</v>
      </c>
      <c r="D144" s="1">
        <v>1</v>
      </c>
      <c r="E144" s="1">
        <v>1</v>
      </c>
      <c r="F144" s="1">
        <v>2</v>
      </c>
      <c r="G144" s="1">
        <v>1</v>
      </c>
      <c r="H144" s="1">
        <v>0</v>
      </c>
      <c r="I144" s="1">
        <v>1</v>
      </c>
      <c r="J144" s="1">
        <v>4</v>
      </c>
      <c r="K144" s="1">
        <v>1</v>
      </c>
      <c r="L144" s="1">
        <v>1</v>
      </c>
      <c r="M144" s="1">
        <v>1</v>
      </c>
      <c r="N144" s="1">
        <v>0</v>
      </c>
      <c r="O144" s="1">
        <v>0</v>
      </c>
      <c r="P144" s="1">
        <v>0</v>
      </c>
      <c r="Q144" s="1"/>
      <c r="R144" s="1">
        <v>0</v>
      </c>
      <c r="S144" s="1">
        <v>0</v>
      </c>
      <c r="T144" s="1">
        <v>1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1</v>
      </c>
      <c r="AE144" s="1">
        <v>0</v>
      </c>
      <c r="AF144" s="1">
        <v>0</v>
      </c>
      <c r="AG144" s="1">
        <v>43.8</v>
      </c>
      <c r="AH144" s="1">
        <v>2.06</v>
      </c>
      <c r="AI144" s="1">
        <v>139</v>
      </c>
      <c r="AJ144" s="1">
        <v>103</v>
      </c>
      <c r="AK144" s="5">
        <f t="shared" si="90"/>
        <v>115</v>
      </c>
      <c r="AL144" s="1">
        <v>84</v>
      </c>
      <c r="AM144" s="1">
        <v>1</v>
      </c>
      <c r="AN144" s="1">
        <v>9</v>
      </c>
      <c r="AO144" s="1">
        <v>59</v>
      </c>
      <c r="AP144" s="1">
        <v>25</v>
      </c>
      <c r="AQ144" s="1">
        <v>39</v>
      </c>
      <c r="AR144" s="1">
        <f t="shared" si="91"/>
        <v>34</v>
      </c>
      <c r="AS144" s="7">
        <f t="shared" si="92"/>
        <v>3.7777777777777777</v>
      </c>
      <c r="AT144" s="1">
        <v>17</v>
      </c>
      <c r="AU144" s="19">
        <v>5.9</v>
      </c>
      <c r="AV144" s="1">
        <v>2.87</v>
      </c>
      <c r="AW144" s="19">
        <f t="shared" si="93"/>
        <v>0.73181818181818181</v>
      </c>
      <c r="AX144" s="7">
        <f t="shared" si="94"/>
        <v>3.7288135593220337</v>
      </c>
      <c r="AY144" s="7">
        <f t="shared" si="95"/>
        <v>613.24041811846689</v>
      </c>
      <c r="AZ144" s="7">
        <f t="shared" si="96"/>
        <v>2954.7038327526129</v>
      </c>
      <c r="BA144" s="7">
        <f t="shared" si="97"/>
        <v>70.238095238095241</v>
      </c>
      <c r="BB144" s="7">
        <f t="shared" si="98"/>
        <v>34.166666666666664</v>
      </c>
      <c r="BC144" s="7">
        <f t="shared" si="99"/>
        <v>45.537333333333329</v>
      </c>
      <c r="BD144" s="7">
        <f t="shared" si="100"/>
        <v>13.94</v>
      </c>
      <c r="BE144" s="19"/>
      <c r="BF144" s="19">
        <f t="shared" si="101"/>
        <v>0.55525423728813561</v>
      </c>
      <c r="BG144" s="19">
        <f t="shared" si="102"/>
        <v>0.84</v>
      </c>
      <c r="BH144" s="19">
        <f t="shared" si="103"/>
        <v>2.0658263305322131</v>
      </c>
      <c r="BI144" s="19">
        <f t="shared" si="104"/>
        <v>0.52941176470588236</v>
      </c>
      <c r="BJ144" s="19"/>
      <c r="BK144" s="20">
        <v>0</v>
      </c>
      <c r="BL144" s="1"/>
      <c r="BM144" s="20"/>
      <c r="BN144" s="1"/>
      <c r="BO144" s="1">
        <v>0</v>
      </c>
      <c r="BP144" s="1">
        <v>1</v>
      </c>
      <c r="BQ144" s="1">
        <v>0</v>
      </c>
      <c r="BR144" s="1">
        <v>72</v>
      </c>
      <c r="BS144" s="1">
        <v>3.8</v>
      </c>
      <c r="BT144" s="1">
        <v>2</v>
      </c>
      <c r="BU144" s="1">
        <v>0.47</v>
      </c>
      <c r="BV144" s="1">
        <v>3.8</v>
      </c>
      <c r="BW144" s="1">
        <v>47.7</v>
      </c>
      <c r="BX144" s="1">
        <v>1</v>
      </c>
      <c r="BY144" s="1">
        <v>1</v>
      </c>
      <c r="BZ144" s="25">
        <v>140</v>
      </c>
      <c r="CA144" s="25">
        <v>25</v>
      </c>
      <c r="CB144" s="44">
        <v>1.1100000000000001</v>
      </c>
      <c r="CC144" s="27">
        <v>60</v>
      </c>
      <c r="CD144" s="1">
        <v>67</v>
      </c>
      <c r="CE144" s="1">
        <v>0</v>
      </c>
      <c r="CF144" s="1"/>
      <c r="CG144" s="1"/>
      <c r="CH144" s="1">
        <v>1</v>
      </c>
      <c r="CI144" s="20">
        <v>2038.4509190000001</v>
      </c>
      <c r="CJ144" s="19">
        <f t="shared" si="105"/>
        <v>7.6199454449520374</v>
      </c>
      <c r="CK144" s="20">
        <v>1513.5492879999999</v>
      </c>
      <c r="CL144" s="19">
        <f t="shared" si="106"/>
        <v>7.3222126935080052</v>
      </c>
      <c r="CM144" s="22"/>
      <c r="CN144" s="36">
        <v>43209</v>
      </c>
      <c r="CO144" s="36"/>
      <c r="CP144" s="36"/>
      <c r="CQ144" s="36"/>
      <c r="CR144" s="20"/>
      <c r="CS144" s="36">
        <v>44217</v>
      </c>
      <c r="CT144" s="36">
        <v>43231</v>
      </c>
      <c r="CU144" s="1">
        <f t="shared" si="107"/>
        <v>22</v>
      </c>
      <c r="CV144" s="1">
        <v>1</v>
      </c>
      <c r="CW144" s="36">
        <v>43231</v>
      </c>
      <c r="CX144" s="20">
        <f>(CW144-CN144)</f>
        <v>22</v>
      </c>
      <c r="CY144" s="20">
        <v>1</v>
      </c>
      <c r="CZ144" s="20">
        <v>22</v>
      </c>
      <c r="DA144" s="1">
        <v>1</v>
      </c>
      <c r="DB144" t="s">
        <v>129</v>
      </c>
      <c r="DC144"/>
      <c r="DD144"/>
      <c r="DE144"/>
      <c r="DF144"/>
      <c r="DG144"/>
      <c r="DH144"/>
      <c r="DI144"/>
      <c r="DJ144"/>
      <c r="DK144"/>
    </row>
    <row r="145" spans="1:115" s="14" customFormat="1" x14ac:dyDescent="0.25">
      <c r="A145" s="2">
        <v>2012</v>
      </c>
      <c r="B145" s="3">
        <v>62</v>
      </c>
      <c r="C145" s="3">
        <v>0</v>
      </c>
      <c r="D145" s="3">
        <v>1</v>
      </c>
      <c r="E145" s="3">
        <v>1</v>
      </c>
      <c r="F145" s="3">
        <v>2</v>
      </c>
      <c r="G145" s="3">
        <v>1</v>
      </c>
      <c r="H145" s="1">
        <v>0</v>
      </c>
      <c r="I145" s="3">
        <v>1</v>
      </c>
      <c r="J145" s="3">
        <v>3</v>
      </c>
      <c r="K145" s="3">
        <v>1</v>
      </c>
      <c r="L145" s="3">
        <v>0</v>
      </c>
      <c r="M145" s="3"/>
      <c r="N145" s="3">
        <v>1</v>
      </c>
      <c r="O145" s="3">
        <v>1</v>
      </c>
      <c r="P145" s="3">
        <v>0</v>
      </c>
      <c r="Q145" s="3"/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1</v>
      </c>
      <c r="AA145" s="3">
        <v>0</v>
      </c>
      <c r="AB145" s="3">
        <v>1</v>
      </c>
      <c r="AC145" s="3">
        <v>0</v>
      </c>
      <c r="AD145" s="3">
        <v>0</v>
      </c>
      <c r="AE145" s="3">
        <v>0</v>
      </c>
      <c r="AF145" s="3">
        <v>0</v>
      </c>
      <c r="AG145" s="3">
        <v>25.5</v>
      </c>
      <c r="AH145" s="4">
        <v>1.64</v>
      </c>
      <c r="AI145" s="3">
        <v>182</v>
      </c>
      <c r="AJ145" s="3">
        <v>80</v>
      </c>
      <c r="AK145" s="5">
        <f t="shared" si="90"/>
        <v>114</v>
      </c>
      <c r="AL145" s="3">
        <v>71</v>
      </c>
      <c r="AM145" s="3">
        <v>1</v>
      </c>
      <c r="AN145" s="3">
        <v>8</v>
      </c>
      <c r="AO145" s="3">
        <v>36</v>
      </c>
      <c r="AP145" s="3">
        <v>19</v>
      </c>
      <c r="AQ145" s="3">
        <v>27</v>
      </c>
      <c r="AR145" s="3">
        <f t="shared" si="91"/>
        <v>17</v>
      </c>
      <c r="AS145" s="7">
        <f t="shared" si="92"/>
        <v>2.125</v>
      </c>
      <c r="AT145" s="3">
        <v>19</v>
      </c>
      <c r="AU145" s="4">
        <v>3.8375999999999997</v>
      </c>
      <c r="AV145" s="3">
        <v>2.34</v>
      </c>
      <c r="AW145" s="19">
        <f t="shared" si="93"/>
        <v>0.59148558758314851</v>
      </c>
      <c r="AX145" s="7">
        <f t="shared" si="94"/>
        <v>2.0846362309776945</v>
      </c>
      <c r="AY145" s="7">
        <f t="shared" si="95"/>
        <v>273.5042735042735</v>
      </c>
      <c r="AZ145" s="7">
        <f t="shared" si="96"/>
        <v>3623.931623931624</v>
      </c>
      <c r="BA145" s="7">
        <f t="shared" si="97"/>
        <v>54.050704225352113</v>
      </c>
      <c r="BB145" s="7">
        <f t="shared" si="98"/>
        <v>32.95774647887324</v>
      </c>
      <c r="BC145" s="7">
        <f t="shared" si="99"/>
        <v>42.581408450704224</v>
      </c>
      <c r="BD145" s="7">
        <f t="shared" si="100"/>
        <v>8.5162816901408451</v>
      </c>
      <c r="BE145" s="19">
        <v>4.68</v>
      </c>
      <c r="BF145" s="19">
        <f t="shared" si="101"/>
        <v>0.49953095684803001</v>
      </c>
      <c r="BG145" s="19">
        <f t="shared" si="102"/>
        <v>0.66604127579737338</v>
      </c>
      <c r="BH145" s="19">
        <f t="shared" si="103"/>
        <v>3.179453189726595</v>
      </c>
      <c r="BI145" s="19">
        <f t="shared" si="104"/>
        <v>0.42105263157894735</v>
      </c>
      <c r="BJ145" s="19"/>
      <c r="BK145" s="5">
        <v>1</v>
      </c>
      <c r="BL145" s="5">
        <v>20</v>
      </c>
      <c r="BM145" s="5">
        <v>75</v>
      </c>
      <c r="BN145" s="5">
        <v>1</v>
      </c>
      <c r="BO145" s="5">
        <v>0</v>
      </c>
      <c r="BP145" s="3">
        <v>1</v>
      </c>
      <c r="BQ145" s="3">
        <v>1</v>
      </c>
      <c r="BR145" s="3">
        <v>75</v>
      </c>
      <c r="BS145" s="3"/>
      <c r="BT145" s="3"/>
      <c r="BU145" s="3"/>
      <c r="BV145" s="3"/>
      <c r="BW145" s="10"/>
      <c r="BX145" s="3"/>
      <c r="BY145" s="3"/>
      <c r="BZ145" s="3">
        <v>136</v>
      </c>
      <c r="CA145" s="3">
        <v>15</v>
      </c>
      <c r="CB145" s="4">
        <v>0.9</v>
      </c>
      <c r="CC145" s="28">
        <v>65</v>
      </c>
      <c r="CD145" s="8"/>
      <c r="CE145" s="8"/>
      <c r="CF145" s="3">
        <v>1497</v>
      </c>
      <c r="CG145" s="3">
        <v>1</v>
      </c>
      <c r="CH145" s="3">
        <v>2</v>
      </c>
      <c r="CI145" s="12">
        <v>1902.5974025974026</v>
      </c>
      <c r="CJ145" s="19">
        <f t="shared" si="105"/>
        <v>7.550975285585575</v>
      </c>
      <c r="CK145" s="5">
        <v>7138.0228918452531</v>
      </c>
      <c r="CL145" s="19">
        <f t="shared" si="106"/>
        <v>8.8731911110840844</v>
      </c>
      <c r="CM145" s="10"/>
      <c r="CN145" s="36">
        <v>43425</v>
      </c>
      <c r="CO145" s="36"/>
      <c r="CP145" s="36"/>
      <c r="CQ145" s="36"/>
      <c r="CR145" s="20"/>
      <c r="CS145" s="36">
        <v>44479</v>
      </c>
      <c r="CT145" s="36">
        <v>44452</v>
      </c>
      <c r="CU145" s="1">
        <f t="shared" si="107"/>
        <v>1027</v>
      </c>
      <c r="CV145" s="1">
        <v>0</v>
      </c>
      <c r="CW145" s="1"/>
      <c r="CX145" s="1"/>
      <c r="CY145" s="1">
        <v>0</v>
      </c>
      <c r="CZ145" s="1">
        <v>1027</v>
      </c>
      <c r="DA145" s="1">
        <v>1</v>
      </c>
      <c r="DB145" s="3"/>
      <c r="DC145" s="10"/>
      <c r="DD145" s="10"/>
      <c r="DE145" s="10"/>
      <c r="DF145" s="10"/>
      <c r="DG145" s="10"/>
      <c r="DH145" s="10"/>
      <c r="DI145" s="10"/>
      <c r="DJ145" s="10"/>
      <c r="DK145" s="10"/>
    </row>
    <row r="146" spans="1:115" s="14" customFormat="1" x14ac:dyDescent="0.25">
      <c r="A146" s="25">
        <v>1043</v>
      </c>
      <c r="B146" s="1">
        <v>65</v>
      </c>
      <c r="C146" s="1">
        <v>0</v>
      </c>
      <c r="D146" s="1">
        <v>0</v>
      </c>
      <c r="E146" s="1">
        <v>1</v>
      </c>
      <c r="F146" s="1">
        <v>2</v>
      </c>
      <c r="G146" s="1">
        <v>1</v>
      </c>
      <c r="H146" s="1">
        <v>0</v>
      </c>
      <c r="I146" s="1">
        <v>1</v>
      </c>
      <c r="J146" s="1">
        <v>3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0</v>
      </c>
      <c r="Q146" s="1"/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1</v>
      </c>
      <c r="AC146" s="1">
        <v>0</v>
      </c>
      <c r="AD146" s="1">
        <v>1</v>
      </c>
      <c r="AE146" s="1">
        <v>0</v>
      </c>
      <c r="AF146" s="1">
        <v>0</v>
      </c>
      <c r="AG146" s="1">
        <v>23.48</v>
      </c>
      <c r="AH146" s="1">
        <v>1.87</v>
      </c>
      <c r="AI146" s="1">
        <v>106</v>
      </c>
      <c r="AJ146" s="1">
        <v>52</v>
      </c>
      <c r="AK146" s="5">
        <f t="shared" si="90"/>
        <v>70</v>
      </c>
      <c r="AL146" s="1">
        <v>66</v>
      </c>
      <c r="AM146" s="1">
        <v>1</v>
      </c>
      <c r="AN146" s="1">
        <v>17</v>
      </c>
      <c r="AO146" s="1">
        <v>100</v>
      </c>
      <c r="AP146" s="1">
        <v>37</v>
      </c>
      <c r="AQ146" s="1">
        <v>65</v>
      </c>
      <c r="AR146" s="1">
        <f t="shared" si="91"/>
        <v>63</v>
      </c>
      <c r="AS146" s="7">
        <f t="shared" si="92"/>
        <v>3.7058823529411766</v>
      </c>
      <c r="AT146" s="1">
        <v>33</v>
      </c>
      <c r="AU146" s="19">
        <v>4.72</v>
      </c>
      <c r="AV146" s="1">
        <v>2.52</v>
      </c>
      <c r="AW146" s="19">
        <f t="shared" si="93"/>
        <v>0.39113082039911312</v>
      </c>
      <c r="AX146" s="7">
        <f t="shared" si="94"/>
        <v>6.7796610169491531</v>
      </c>
      <c r="AY146" s="7">
        <f t="shared" si="95"/>
        <v>1015.8730158730159</v>
      </c>
      <c r="AZ146" s="7">
        <f t="shared" si="96"/>
        <v>1682.5396825396824</v>
      </c>
      <c r="BA146" s="7">
        <f t="shared" si="97"/>
        <v>71.515151515151516</v>
      </c>
      <c r="BB146" s="7">
        <f t="shared" si="98"/>
        <v>38.18181818181818</v>
      </c>
      <c r="BC146" s="7">
        <f t="shared" si="99"/>
        <v>19.213090909090909</v>
      </c>
      <c r="BD146" s="7">
        <f t="shared" si="100"/>
        <v>24.925090909090905</v>
      </c>
      <c r="BE146" s="19">
        <v>1.3703389830508474</v>
      </c>
      <c r="BF146" s="19">
        <f t="shared" si="101"/>
        <v>0.90889830508474578</v>
      </c>
      <c r="BG146" s="19">
        <f t="shared" si="102"/>
        <v>1.3983050847457628</v>
      </c>
      <c r="BH146" s="19">
        <f t="shared" si="103"/>
        <v>1.1351611351611353</v>
      </c>
      <c r="BI146" s="19">
        <f t="shared" si="104"/>
        <v>0.51515151515151514</v>
      </c>
      <c r="BJ146" s="19"/>
      <c r="BK146" s="20">
        <v>1</v>
      </c>
      <c r="BL146" s="1">
        <v>19</v>
      </c>
      <c r="BM146" s="20"/>
      <c r="BN146" s="1">
        <v>2</v>
      </c>
      <c r="BO146" s="1">
        <v>0</v>
      </c>
      <c r="BP146" s="1">
        <v>1</v>
      </c>
      <c r="BQ146" s="1">
        <v>0</v>
      </c>
      <c r="BR146" s="1">
        <v>75</v>
      </c>
      <c r="BS146" s="1">
        <v>3.4</v>
      </c>
      <c r="BT146" s="1">
        <v>2.2000000000000002</v>
      </c>
      <c r="BU146" s="1">
        <v>0.89</v>
      </c>
      <c r="BV146" s="1"/>
      <c r="BW146" s="1">
        <v>69.7</v>
      </c>
      <c r="BX146" s="1">
        <v>1</v>
      </c>
      <c r="BY146" s="1"/>
      <c r="BZ146" s="25">
        <v>140</v>
      </c>
      <c r="CA146" s="25">
        <v>10</v>
      </c>
      <c r="CB146" s="44">
        <v>0.9</v>
      </c>
      <c r="CC146" s="27">
        <v>89</v>
      </c>
      <c r="CD146" s="1">
        <v>148</v>
      </c>
      <c r="CE146" s="1">
        <v>0</v>
      </c>
      <c r="CF146" s="1"/>
      <c r="CG146" s="1"/>
      <c r="CH146" s="1">
        <v>1</v>
      </c>
      <c r="CI146" s="20">
        <v>2773.1953469999999</v>
      </c>
      <c r="CJ146" s="19">
        <f t="shared" si="105"/>
        <v>7.9277554892218394</v>
      </c>
      <c r="CK146" s="20">
        <v>3204.6363689999998</v>
      </c>
      <c r="CL146" s="19">
        <f t="shared" si="106"/>
        <v>8.0723539055076952</v>
      </c>
      <c r="CM146" s="22"/>
      <c r="CN146" s="36">
        <v>43250</v>
      </c>
      <c r="CO146" s="36"/>
      <c r="CP146" s="36"/>
      <c r="CQ146" s="36"/>
      <c r="CR146" s="20"/>
      <c r="CS146" s="36">
        <v>44478</v>
      </c>
      <c r="CT146" s="36">
        <v>44476</v>
      </c>
      <c r="CU146" s="1">
        <f t="shared" si="107"/>
        <v>1226</v>
      </c>
      <c r="CV146" s="1">
        <v>0</v>
      </c>
      <c r="CW146" s="1"/>
      <c r="CX146" s="1"/>
      <c r="CY146" s="1">
        <v>0</v>
      </c>
      <c r="CZ146" s="1">
        <v>1226</v>
      </c>
      <c r="DA146" s="1">
        <v>1</v>
      </c>
      <c r="DB146" t="s">
        <v>133</v>
      </c>
      <c r="DC146"/>
      <c r="DD146"/>
      <c r="DE146"/>
      <c r="DF146"/>
      <c r="DG146"/>
      <c r="DH146"/>
      <c r="DI146"/>
      <c r="DJ146"/>
      <c r="DK146"/>
    </row>
    <row r="147" spans="1:115" x14ac:dyDescent="0.25">
      <c r="A147"/>
      <c r="B147"/>
      <c r="D147"/>
      <c r="E147"/>
      <c r="F147"/>
      <c r="G147"/>
      <c r="H147"/>
      <c r="K147"/>
      <c r="M147"/>
      <c r="N147"/>
      <c r="O147"/>
      <c r="P147"/>
      <c r="T147"/>
      <c r="U147"/>
      <c r="AH147" s="19"/>
      <c r="AK147" s="20"/>
      <c r="AX147" s="7"/>
      <c r="BD147" s="20"/>
      <c r="BL147" s="20"/>
      <c r="BN147" s="7"/>
      <c r="BO147" s="7"/>
      <c r="BS147" s="1"/>
      <c r="BT147" s="1"/>
      <c r="BU147" s="1"/>
      <c r="CF147" s="7"/>
      <c r="CG147" s="7"/>
      <c r="CH147" s="7"/>
      <c r="CK147" s="17"/>
      <c r="CL147" s="33"/>
      <c r="CM147"/>
      <c r="CN147" s="3"/>
      <c r="CO147" s="3"/>
      <c r="CP147" s="3"/>
      <c r="CQ147" s="3"/>
      <c r="CR147" s="5"/>
      <c r="DB147"/>
    </row>
    <row r="148" spans="1:115" x14ac:dyDescent="0.25">
      <c r="A148"/>
      <c r="B148"/>
      <c r="C148"/>
      <c r="D148"/>
      <c r="E148"/>
      <c r="F148"/>
      <c r="G148"/>
      <c r="H148"/>
      <c r="K148"/>
      <c r="M148"/>
      <c r="N148"/>
      <c r="O148"/>
      <c r="P148"/>
      <c r="Q148"/>
      <c r="R148"/>
      <c r="T148"/>
      <c r="U148"/>
      <c r="V148"/>
      <c r="AK148" s="19"/>
      <c r="AN148" s="20"/>
      <c r="AQ148" s="21"/>
      <c r="AV148" s="7"/>
      <c r="AW148" s="7"/>
      <c r="BE148" s="7"/>
      <c r="BO148" s="1"/>
      <c r="BQ148" s="20"/>
      <c r="BR148" s="20"/>
      <c r="CL148" s="33"/>
      <c r="CM148" s="10"/>
      <c r="CV148" s="1">
        <f>SUM(CV133:CV146)</f>
        <v>8</v>
      </c>
      <c r="CY148" s="1">
        <f>SUM(CY133:CY146)</f>
        <v>8</v>
      </c>
      <c r="DB148"/>
    </row>
    <row r="149" spans="1:115" x14ac:dyDescent="0.25">
      <c r="A149"/>
      <c r="B149"/>
      <c r="C149"/>
      <c r="D149"/>
      <c r="E149"/>
      <c r="F149"/>
      <c r="G149"/>
      <c r="H149"/>
      <c r="K149"/>
      <c r="L149"/>
      <c r="M149"/>
      <c r="N149"/>
      <c r="O149"/>
      <c r="P149"/>
      <c r="Q149"/>
      <c r="R149"/>
      <c r="S149"/>
      <c r="T149"/>
      <c r="U149"/>
      <c r="V149"/>
      <c r="AL149" s="19"/>
      <c r="AR149" s="21"/>
      <c r="BB149" s="7"/>
      <c r="BO149" s="1"/>
      <c r="BP149" s="20"/>
      <c r="BQ149" s="20"/>
      <c r="BR149" s="7"/>
      <c r="BU149" s="1"/>
      <c r="CL149" s="34"/>
      <c r="CM149" s="10"/>
      <c r="CN149" s="3"/>
      <c r="CO149" s="3"/>
      <c r="CP149" s="3"/>
      <c r="CQ149" s="3"/>
      <c r="CR149" s="5"/>
      <c r="CU149" s="5"/>
      <c r="CV149" s="3">
        <f>COUNT(CV133:CV146)</f>
        <v>14</v>
      </c>
      <c r="CW149" s="3"/>
      <c r="CX149" s="3"/>
      <c r="CY149" s="3">
        <f>COUNT(CY133:CY146)</f>
        <v>14</v>
      </c>
      <c r="CZ149" s="3"/>
      <c r="DA149" s="3"/>
      <c r="DB149" s="10"/>
      <c r="DC149" s="10"/>
      <c r="DD149" s="10"/>
    </row>
    <row r="150" spans="1:115" s="10" customFormat="1" x14ac:dyDescent="0.25">
      <c r="A150" s="23"/>
      <c r="I150" s="3"/>
      <c r="J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4"/>
      <c r="AM150" s="3"/>
      <c r="AN150" s="3"/>
      <c r="AO150" s="3"/>
      <c r="AP150" s="3"/>
      <c r="AQ150" s="3"/>
      <c r="AR150" s="6"/>
      <c r="AS150" s="3"/>
      <c r="AT150" s="3"/>
      <c r="AU150" s="3"/>
      <c r="AV150" s="3"/>
      <c r="AW150" s="3"/>
      <c r="AX150" s="3"/>
      <c r="AY150" s="3"/>
      <c r="BC150" s="8"/>
      <c r="BD150" s="3"/>
      <c r="BE150" s="3"/>
      <c r="BF150" s="3"/>
      <c r="BG150" s="3"/>
      <c r="BH150" s="3"/>
      <c r="BI150" s="3"/>
      <c r="BJ150" s="3"/>
      <c r="BK150" s="5"/>
      <c r="BL150" s="3"/>
      <c r="BM150" s="5"/>
      <c r="BN150" s="3"/>
      <c r="BO150" s="3"/>
      <c r="BP150" s="3"/>
      <c r="BQ150" s="5"/>
      <c r="BR150" s="5"/>
      <c r="BS150" s="7"/>
      <c r="BT150" s="8"/>
      <c r="BU150" s="8"/>
      <c r="BV150" s="3"/>
      <c r="BW150" s="3"/>
      <c r="BX150" s="3"/>
      <c r="BY150" s="3"/>
      <c r="BZ150" s="3"/>
      <c r="CA150" s="3"/>
      <c r="CB150" s="4"/>
      <c r="CC150" s="28"/>
      <c r="CD150" s="3"/>
      <c r="CE150" s="3"/>
      <c r="CF150" s="3"/>
      <c r="CG150" s="3"/>
      <c r="CH150" s="3"/>
      <c r="CI150" s="3"/>
      <c r="CJ150" s="4"/>
      <c r="CK150" s="3"/>
      <c r="CL150" s="34"/>
      <c r="CN150" s="5"/>
      <c r="CO150" s="5"/>
      <c r="CP150" s="5"/>
      <c r="CQ150" s="5"/>
      <c r="CR150" s="5"/>
      <c r="CS150" s="20"/>
      <c r="CT150" s="20"/>
      <c r="CU150" s="3"/>
      <c r="CV150" s="3">
        <f>(CV148/CV149)</f>
        <v>0.5714285714285714</v>
      </c>
      <c r="CW150" s="3"/>
      <c r="CX150" s="3"/>
      <c r="CY150" s="3">
        <v>47.4</v>
      </c>
      <c r="CZ150" s="3"/>
      <c r="DA150" s="3"/>
    </row>
    <row r="151" spans="1:115" s="10" customFormat="1" x14ac:dyDescent="0.25">
      <c r="A151" s="23"/>
      <c r="I151" s="3"/>
      <c r="J151" s="3"/>
      <c r="P151" s="14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/>
      <c r="AH151" s="3"/>
      <c r="AI151" s="3"/>
      <c r="AJ151" s="3"/>
      <c r="AK151" s="3"/>
      <c r="AL151" s="3"/>
      <c r="AM151" s="4"/>
      <c r="AN151" s="3"/>
      <c r="AO151" s="5"/>
      <c r="AP151" s="3"/>
      <c r="AQ151" s="3"/>
      <c r="AR151" s="3"/>
      <c r="AS151" s="6"/>
      <c r="AT151" s="3"/>
      <c r="AU151" s="3"/>
      <c r="AV151" s="3"/>
      <c r="AW151" s="3"/>
      <c r="AX151" s="3"/>
      <c r="AY151" s="3"/>
      <c r="AZ151" s="3"/>
      <c r="BA151" s="3"/>
      <c r="BB151" s="8"/>
      <c r="BC151" s="3"/>
      <c r="BD151" s="3"/>
      <c r="BE151" s="3"/>
      <c r="BF151" s="3"/>
      <c r="BG151" s="3"/>
      <c r="BH151" s="3"/>
      <c r="BI151" s="3"/>
      <c r="BJ151" s="3"/>
      <c r="BK151" s="5"/>
      <c r="BL151" s="3"/>
      <c r="BM151" s="5"/>
      <c r="BN151" s="3"/>
      <c r="BO151" s="3"/>
      <c r="BP151" s="5"/>
      <c r="BQ151" s="7"/>
      <c r="BR151" s="8"/>
      <c r="BS151" s="8"/>
      <c r="BT151" s="3"/>
      <c r="BU151" s="3"/>
      <c r="BV151" s="3"/>
      <c r="BW151" s="3"/>
      <c r="BX151" s="3"/>
      <c r="BY151" s="3"/>
      <c r="BZ151" s="3"/>
      <c r="CA151" s="3"/>
      <c r="CB151" s="4"/>
      <c r="CC151" s="28"/>
      <c r="CD151" s="3"/>
      <c r="CE151" s="3"/>
      <c r="CF151" s="3"/>
      <c r="CG151" s="3"/>
      <c r="CH151" s="3"/>
      <c r="CI151" s="3"/>
      <c r="CJ151" s="4"/>
      <c r="CK151" s="3"/>
      <c r="CL151" s="34"/>
      <c r="CM151" s="24"/>
      <c r="CN151" s="1"/>
      <c r="CO151" s="1"/>
      <c r="CP151" s="1"/>
      <c r="CQ151" s="1"/>
      <c r="CR151" s="20"/>
      <c r="CS151" s="1"/>
      <c r="CT151" s="1"/>
      <c r="CU151" s="1"/>
      <c r="CV151" s="1" t="s">
        <v>171</v>
      </c>
      <c r="CW151" s="1"/>
      <c r="CX151" s="1"/>
      <c r="CY151" s="1"/>
      <c r="CZ151" s="1"/>
      <c r="DA151" s="1"/>
      <c r="DB151"/>
      <c r="DC151"/>
      <c r="DD151"/>
    </row>
    <row r="152" spans="1:1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K152" s="22"/>
      <c r="BL152"/>
      <c r="BM152" s="2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 s="33"/>
      <c r="CC152" s="30"/>
      <c r="CD152"/>
      <c r="CE152"/>
      <c r="CF152"/>
      <c r="CG152"/>
      <c r="CH152"/>
      <c r="CK152"/>
      <c r="CL152" s="33"/>
      <c r="CM152"/>
      <c r="DB152"/>
    </row>
    <row r="153" spans="1:1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K153" s="22"/>
      <c r="BL153"/>
      <c r="BM153" s="22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 s="33"/>
      <c r="CC153" s="30"/>
      <c r="CD153"/>
      <c r="CE153"/>
      <c r="CF153"/>
      <c r="CG153"/>
      <c r="CH153"/>
      <c r="CK153"/>
      <c r="CL153" s="33"/>
      <c r="CM153"/>
      <c r="DC153" s="1"/>
      <c r="DD153" s="1"/>
    </row>
    <row r="154" spans="1:115" x14ac:dyDescent="0.25">
      <c r="BO154" s="1"/>
      <c r="BS154" s="1"/>
      <c r="BT154" s="1"/>
      <c r="BU154" s="1"/>
      <c r="BV154" s="19"/>
      <c r="BY154" s="7"/>
      <c r="DC154" s="1"/>
      <c r="DD154" s="1"/>
      <c r="DE154" s="1"/>
      <c r="DF154" s="1"/>
      <c r="DG154" s="1"/>
      <c r="DH154" s="1"/>
    </row>
    <row r="155" spans="1:115" x14ac:dyDescent="0.25">
      <c r="BO155" s="1"/>
      <c r="BS155" s="1"/>
      <c r="BT155" s="1"/>
      <c r="BU155" s="1"/>
      <c r="BX155" s="19"/>
      <c r="BZ155" s="7"/>
      <c r="CA155" s="7"/>
      <c r="DC155" s="1"/>
      <c r="DD155" s="1"/>
      <c r="DE155" s="1"/>
      <c r="DF155" s="1"/>
      <c r="DG155" s="1"/>
      <c r="DH155" s="1"/>
      <c r="DI155" s="1"/>
      <c r="DJ155" s="1"/>
      <c r="DK155" s="1"/>
    </row>
    <row r="156" spans="1:115" x14ac:dyDescent="0.25">
      <c r="BO156" s="1"/>
      <c r="BS156" s="1"/>
      <c r="BT156" s="1"/>
      <c r="BU156" s="1"/>
      <c r="BX156" s="19"/>
      <c r="BZ156" s="7"/>
      <c r="CA156" s="7"/>
      <c r="DC156" s="1"/>
      <c r="DD156" s="1"/>
      <c r="DE156" s="1"/>
      <c r="DF156" s="1"/>
      <c r="DG156" s="1"/>
      <c r="DH156" s="1"/>
      <c r="DI156" s="1"/>
      <c r="DJ156" s="1"/>
      <c r="DK156" s="1"/>
    </row>
    <row r="157" spans="1:115" x14ac:dyDescent="0.25">
      <c r="BO157" s="1"/>
      <c r="BS157" s="1"/>
      <c r="BT157" s="1"/>
      <c r="BU157" s="1"/>
      <c r="BX157" s="19"/>
      <c r="BZ157" s="7"/>
      <c r="CA157" s="7"/>
      <c r="DC157" s="1"/>
      <c r="DD157" s="1"/>
      <c r="DE157" s="1"/>
      <c r="DF157" s="1"/>
      <c r="DG157" s="1"/>
      <c r="DH157" s="1"/>
      <c r="DI157" s="1"/>
      <c r="DJ157" s="1"/>
      <c r="DK157" s="1"/>
    </row>
    <row r="158" spans="1:115" x14ac:dyDescent="0.25">
      <c r="BO158" s="1"/>
      <c r="BR158" s="19"/>
      <c r="BS158" s="1"/>
      <c r="BT158" s="1"/>
      <c r="BU158" s="1"/>
      <c r="BW158" s="7"/>
      <c r="BX158" s="7"/>
    </row>
  </sheetData>
  <sortState xmlns:xlrd2="http://schemas.microsoft.com/office/spreadsheetml/2017/richdata2" ref="A96:DK146">
    <sortCondition ref="DA96:DA146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4EC4-9348-4538-9A26-F07068319C29}">
  <sheetPr codeName="Sheet3"/>
  <dimension ref="A1:Y123"/>
  <sheetViews>
    <sheetView workbookViewId="0">
      <pane xSplit="19020" ySplit="660" topLeftCell="A85" activePane="bottomLeft"/>
      <selection activeCell="O81" sqref="O81"/>
      <selection pane="topRight" activeCell="I1" sqref="I1:I1048576"/>
      <selection pane="bottomLeft" activeCell="C120" sqref="C120"/>
      <selection pane="bottomRight" activeCell="A46" sqref="A46"/>
    </sheetView>
  </sheetViews>
  <sheetFormatPr defaultRowHeight="15" x14ac:dyDescent="0.25"/>
  <cols>
    <col min="1" max="1" width="15" style="1" customWidth="1"/>
    <col min="2" max="2" width="39.140625" style="1" customWidth="1"/>
    <col min="3" max="6" width="19.28515625" style="1" customWidth="1"/>
    <col min="7" max="7" width="19.28515625" style="20" customWidth="1"/>
    <col min="8" max="8" width="26.85546875" style="1" customWidth="1"/>
    <col min="9" max="9" width="35.140625" style="1" customWidth="1"/>
    <col min="10" max="10" width="20.140625" style="1" customWidth="1"/>
    <col min="11" max="11" width="30.140625" style="1" customWidth="1"/>
    <col min="12" max="16" width="22.42578125" style="1" customWidth="1"/>
  </cols>
  <sheetData>
    <row r="1" spans="1:16" ht="18" x14ac:dyDescent="0.35">
      <c r="A1" s="1" t="s">
        <v>110</v>
      </c>
      <c r="B1" s="20" t="s">
        <v>77</v>
      </c>
      <c r="C1" s="1" t="s">
        <v>124</v>
      </c>
      <c r="D1" s="1" t="s">
        <v>152</v>
      </c>
      <c r="E1" s="1" t="s">
        <v>125</v>
      </c>
      <c r="F1" s="1" t="s">
        <v>151</v>
      </c>
      <c r="G1" s="20" t="s">
        <v>125</v>
      </c>
      <c r="H1" s="1" t="s">
        <v>127</v>
      </c>
      <c r="I1" s="1" t="s">
        <v>138</v>
      </c>
      <c r="J1" s="1" t="s">
        <v>125</v>
      </c>
      <c r="K1" s="1" t="s">
        <v>131</v>
      </c>
      <c r="L1" s="1" t="s">
        <v>126</v>
      </c>
      <c r="M1" s="1" t="s">
        <v>125</v>
      </c>
      <c r="N1" s="1" t="s">
        <v>158</v>
      </c>
      <c r="O1" s="1" t="s">
        <v>125</v>
      </c>
      <c r="P1" s="1" t="s">
        <v>159</v>
      </c>
    </row>
    <row r="2" spans="1:16" x14ac:dyDescent="0.25">
      <c r="A2" s="25">
        <v>1007</v>
      </c>
      <c r="B2" s="20">
        <v>1041.878201</v>
      </c>
      <c r="C2" s="36">
        <v>43206</v>
      </c>
      <c r="D2" s="36"/>
      <c r="E2" s="36"/>
      <c r="F2" s="36"/>
      <c r="H2" s="36">
        <v>44479</v>
      </c>
      <c r="I2" s="36">
        <v>44466</v>
      </c>
      <c r="J2" s="1">
        <f t="shared" ref="J2:J33" si="0">(I2-C2)</f>
        <v>1260</v>
      </c>
      <c r="K2" s="1">
        <v>0</v>
      </c>
      <c r="N2" s="1">
        <v>0</v>
      </c>
      <c r="O2" s="1">
        <v>1260</v>
      </c>
      <c r="P2" s="3">
        <v>0</v>
      </c>
    </row>
    <row r="3" spans="1:16" x14ac:dyDescent="0.25">
      <c r="A3" s="25">
        <v>1010</v>
      </c>
      <c r="B3" s="20">
        <v>775.30122070000004</v>
      </c>
      <c r="C3" s="36">
        <v>43208</v>
      </c>
      <c r="D3" s="36"/>
      <c r="E3" s="36"/>
      <c r="F3" s="36"/>
      <c r="H3" s="36" t="s">
        <v>163</v>
      </c>
      <c r="I3" s="36">
        <v>44456</v>
      </c>
      <c r="J3" s="1">
        <f t="shared" si="0"/>
        <v>1248</v>
      </c>
      <c r="K3" s="1">
        <v>0</v>
      </c>
      <c r="N3" s="1">
        <v>0</v>
      </c>
      <c r="O3" s="1">
        <v>1248</v>
      </c>
      <c r="P3" s="3">
        <v>0</v>
      </c>
    </row>
    <row r="4" spans="1:16" x14ac:dyDescent="0.25">
      <c r="A4" s="25">
        <v>1012</v>
      </c>
      <c r="B4" s="20">
        <v>771.32060049999995</v>
      </c>
      <c r="C4" s="36">
        <v>43208</v>
      </c>
      <c r="D4" s="36"/>
      <c r="E4" s="36"/>
      <c r="F4" s="36"/>
      <c r="H4" s="36" t="s">
        <v>163</v>
      </c>
      <c r="I4" s="36">
        <v>44427</v>
      </c>
      <c r="J4" s="1">
        <f t="shared" si="0"/>
        <v>1219</v>
      </c>
      <c r="K4" s="1">
        <v>0</v>
      </c>
      <c r="N4" s="1">
        <v>0</v>
      </c>
      <c r="O4" s="1">
        <v>1219</v>
      </c>
      <c r="P4" s="3">
        <v>0</v>
      </c>
    </row>
    <row r="5" spans="1:16" x14ac:dyDescent="0.25">
      <c r="A5" s="25">
        <v>1013</v>
      </c>
      <c r="B5" s="20">
        <v>2038.4509190000001</v>
      </c>
      <c r="C5" s="36">
        <v>43209</v>
      </c>
      <c r="D5" s="36"/>
      <c r="E5" s="36"/>
      <c r="F5" s="36"/>
      <c r="H5" s="36">
        <v>44217</v>
      </c>
      <c r="I5" s="36">
        <v>43231</v>
      </c>
      <c r="J5" s="1">
        <f t="shared" si="0"/>
        <v>22</v>
      </c>
      <c r="K5" s="1">
        <v>1</v>
      </c>
      <c r="L5" s="36">
        <v>43231</v>
      </c>
      <c r="M5" s="20">
        <f>(L5-C5)</f>
        <v>22</v>
      </c>
      <c r="N5" s="20">
        <v>1</v>
      </c>
      <c r="O5" s="20">
        <v>22</v>
      </c>
      <c r="P5" s="1">
        <v>1</v>
      </c>
    </row>
    <row r="6" spans="1:16" x14ac:dyDescent="0.25">
      <c r="A6" s="25">
        <v>1016</v>
      </c>
      <c r="B6" s="20">
        <v>983.77614300000005</v>
      </c>
      <c r="C6" s="36">
        <v>43213</v>
      </c>
      <c r="D6" s="36"/>
      <c r="E6" s="36"/>
      <c r="F6" s="36"/>
      <c r="H6" s="36" t="s">
        <v>163</v>
      </c>
      <c r="I6" s="36">
        <v>44291</v>
      </c>
      <c r="J6" s="1">
        <f t="shared" si="0"/>
        <v>1078</v>
      </c>
      <c r="K6" s="1">
        <v>0</v>
      </c>
      <c r="N6" s="1">
        <v>0</v>
      </c>
      <c r="O6" s="1">
        <v>906</v>
      </c>
      <c r="P6" s="3">
        <v>0</v>
      </c>
    </row>
    <row r="7" spans="1:16" x14ac:dyDescent="0.25">
      <c r="A7" s="25">
        <v>1020</v>
      </c>
      <c r="B7" s="20">
        <v>1329.01487</v>
      </c>
      <c r="C7" s="36">
        <v>43215</v>
      </c>
      <c r="D7" s="36"/>
      <c r="E7" s="36"/>
      <c r="F7" s="36"/>
      <c r="H7" s="36" t="s">
        <v>163</v>
      </c>
      <c r="I7" s="36">
        <v>44475</v>
      </c>
      <c r="J7" s="1">
        <f t="shared" si="0"/>
        <v>1260</v>
      </c>
      <c r="K7" s="1">
        <v>0</v>
      </c>
      <c r="N7" s="1">
        <v>0</v>
      </c>
      <c r="O7" s="1">
        <v>1059</v>
      </c>
      <c r="P7" s="3">
        <v>0</v>
      </c>
    </row>
    <row r="8" spans="1:16" x14ac:dyDescent="0.25">
      <c r="A8" s="25">
        <v>1021</v>
      </c>
      <c r="B8" s="20">
        <v>1268.335</v>
      </c>
      <c r="C8" s="36">
        <v>43215</v>
      </c>
      <c r="D8" s="36"/>
      <c r="E8" s="36"/>
      <c r="F8" s="36"/>
      <c r="H8" s="36">
        <v>44217</v>
      </c>
      <c r="I8" s="36">
        <v>43252</v>
      </c>
      <c r="J8" s="1">
        <f t="shared" si="0"/>
        <v>37</v>
      </c>
      <c r="K8" s="1">
        <v>1</v>
      </c>
      <c r="L8" s="36">
        <v>43252</v>
      </c>
      <c r="M8" s="20">
        <f>(L8-C8)</f>
        <v>37</v>
      </c>
      <c r="N8" s="20">
        <v>1</v>
      </c>
      <c r="O8" s="20">
        <v>37</v>
      </c>
      <c r="P8" s="3">
        <v>0</v>
      </c>
    </row>
    <row r="9" spans="1:16" x14ac:dyDescent="0.25">
      <c r="A9" s="25">
        <v>1023</v>
      </c>
      <c r="B9" s="20">
        <v>1391.337</v>
      </c>
      <c r="C9" s="36">
        <v>43217</v>
      </c>
      <c r="D9" s="36"/>
      <c r="E9" s="36"/>
      <c r="F9" s="36"/>
      <c r="H9" s="36">
        <v>44217</v>
      </c>
      <c r="I9" s="36">
        <v>43369</v>
      </c>
      <c r="J9" s="1">
        <f t="shared" si="0"/>
        <v>152</v>
      </c>
      <c r="K9" s="1">
        <v>1</v>
      </c>
      <c r="L9" s="36">
        <v>43369</v>
      </c>
      <c r="M9" s="20">
        <f>(L9-C9)</f>
        <v>152</v>
      </c>
      <c r="N9" s="20">
        <v>1</v>
      </c>
      <c r="O9" s="20">
        <v>152</v>
      </c>
      <c r="P9" s="3">
        <v>0</v>
      </c>
    </row>
    <row r="10" spans="1:16" x14ac:dyDescent="0.25">
      <c r="A10" s="25">
        <v>1028</v>
      </c>
      <c r="B10" s="20">
        <v>869.66</v>
      </c>
      <c r="C10" s="36">
        <v>43231</v>
      </c>
      <c r="D10" s="36"/>
      <c r="E10" s="36"/>
      <c r="F10" s="36"/>
      <c r="H10" s="36" t="s">
        <v>163</v>
      </c>
      <c r="I10" s="36">
        <v>44462</v>
      </c>
      <c r="J10" s="1">
        <f t="shared" si="0"/>
        <v>1231</v>
      </c>
      <c r="K10" s="1">
        <v>0</v>
      </c>
      <c r="L10" s="36"/>
      <c r="M10" s="20"/>
      <c r="N10" s="20">
        <v>0</v>
      </c>
      <c r="O10" s="20">
        <v>1231</v>
      </c>
      <c r="P10" s="3">
        <v>0</v>
      </c>
    </row>
    <row r="11" spans="1:16" x14ac:dyDescent="0.25">
      <c r="A11" s="25">
        <v>1030</v>
      </c>
      <c r="B11" s="20">
        <v>1115.944195</v>
      </c>
      <c r="C11" s="36">
        <v>43235</v>
      </c>
      <c r="D11" s="36"/>
      <c r="E11" s="36"/>
      <c r="F11" s="36"/>
      <c r="H11" s="36">
        <v>44217</v>
      </c>
      <c r="I11" s="36">
        <v>43432</v>
      </c>
      <c r="J11" s="1">
        <f t="shared" si="0"/>
        <v>197</v>
      </c>
      <c r="K11" s="1">
        <v>1</v>
      </c>
      <c r="L11" s="36">
        <v>43432</v>
      </c>
      <c r="M11" s="20">
        <f>(L11-C11)</f>
        <v>197</v>
      </c>
      <c r="N11" s="20">
        <v>1</v>
      </c>
      <c r="O11" s="20">
        <v>197</v>
      </c>
      <c r="P11" s="3">
        <v>0</v>
      </c>
    </row>
    <row r="12" spans="1:16" x14ac:dyDescent="0.25">
      <c r="A12" s="25">
        <v>1031</v>
      </c>
      <c r="B12" s="20">
        <v>2921.0889999999999</v>
      </c>
      <c r="C12" s="36">
        <v>43236</v>
      </c>
      <c r="D12" s="36"/>
      <c r="E12" s="36"/>
      <c r="F12" s="36"/>
      <c r="H12" s="36">
        <v>44228</v>
      </c>
      <c r="I12" s="36">
        <v>44228</v>
      </c>
      <c r="J12" s="1">
        <f t="shared" si="0"/>
        <v>992</v>
      </c>
      <c r="K12" s="1">
        <v>1</v>
      </c>
      <c r="L12" s="36">
        <v>44228</v>
      </c>
      <c r="M12" s="20">
        <f>(L12-C12)</f>
        <v>992</v>
      </c>
      <c r="N12" s="20">
        <v>1</v>
      </c>
      <c r="O12" s="20">
        <v>992</v>
      </c>
      <c r="P12" s="1">
        <v>1</v>
      </c>
    </row>
    <row r="13" spans="1:16" x14ac:dyDescent="0.25">
      <c r="A13" s="25">
        <v>1032</v>
      </c>
      <c r="B13" s="20">
        <v>541.53700000000003</v>
      </c>
      <c r="C13" s="36">
        <v>43236</v>
      </c>
      <c r="D13" s="36"/>
      <c r="E13" s="36"/>
      <c r="F13" s="36"/>
      <c r="H13" s="36" t="s">
        <v>163</v>
      </c>
      <c r="I13" s="36">
        <v>44403</v>
      </c>
      <c r="J13" s="1">
        <f t="shared" si="0"/>
        <v>1167</v>
      </c>
      <c r="K13" s="1">
        <v>1</v>
      </c>
      <c r="L13" s="36">
        <v>44403</v>
      </c>
      <c r="M13" s="20">
        <f>(L13-C13)</f>
        <v>1167</v>
      </c>
      <c r="N13" s="1">
        <v>1</v>
      </c>
      <c r="O13" s="1">
        <v>1019</v>
      </c>
      <c r="P13" s="3">
        <v>0</v>
      </c>
    </row>
    <row r="14" spans="1:16" x14ac:dyDescent="0.25">
      <c r="A14" s="25">
        <v>1033</v>
      </c>
      <c r="B14" s="20">
        <v>3473.2943679999998</v>
      </c>
      <c r="C14" s="36">
        <v>43244</v>
      </c>
      <c r="D14" s="36"/>
      <c r="E14" s="36"/>
      <c r="F14" s="36"/>
      <c r="H14" s="36">
        <v>44217</v>
      </c>
      <c r="I14" s="36">
        <v>43405</v>
      </c>
      <c r="J14" s="1">
        <f t="shared" si="0"/>
        <v>161</v>
      </c>
      <c r="K14" s="1">
        <v>1</v>
      </c>
      <c r="L14" s="36">
        <v>43405</v>
      </c>
      <c r="M14" s="20">
        <f>(L14-C14)</f>
        <v>161</v>
      </c>
      <c r="N14" s="20">
        <v>1</v>
      </c>
      <c r="O14" s="20">
        <v>161</v>
      </c>
      <c r="P14" s="1">
        <v>1</v>
      </c>
    </row>
    <row r="15" spans="1:16" x14ac:dyDescent="0.25">
      <c r="A15" s="25">
        <v>1034</v>
      </c>
      <c r="B15" s="20">
        <v>1050.7691319999999</v>
      </c>
      <c r="C15" s="36">
        <v>43244</v>
      </c>
      <c r="D15" s="36"/>
      <c r="E15" s="36"/>
      <c r="F15" s="36"/>
      <c r="H15" s="36">
        <v>44478</v>
      </c>
      <c r="I15" s="36">
        <v>44475</v>
      </c>
      <c r="J15" s="1">
        <f t="shared" si="0"/>
        <v>1231</v>
      </c>
      <c r="K15" s="1">
        <v>0</v>
      </c>
      <c r="N15" s="1">
        <v>0</v>
      </c>
      <c r="O15" s="1">
        <v>1231</v>
      </c>
      <c r="P15" s="3">
        <v>0</v>
      </c>
    </row>
    <row r="16" spans="1:16" x14ac:dyDescent="0.25">
      <c r="A16" s="25">
        <v>1035</v>
      </c>
      <c r="B16" s="20">
        <v>2366.0682160000001</v>
      </c>
      <c r="C16" s="36">
        <v>43250</v>
      </c>
      <c r="D16" s="36"/>
      <c r="E16" s="36"/>
      <c r="F16" s="36"/>
      <c r="H16" s="36">
        <v>44478</v>
      </c>
      <c r="I16" s="36">
        <v>44476</v>
      </c>
      <c r="J16" s="1">
        <f t="shared" si="0"/>
        <v>1226</v>
      </c>
      <c r="K16" s="1">
        <v>0</v>
      </c>
      <c r="N16" s="1">
        <v>0</v>
      </c>
      <c r="O16" s="1">
        <v>1226</v>
      </c>
      <c r="P16" s="1">
        <v>1</v>
      </c>
    </row>
    <row r="17" spans="1:16" x14ac:dyDescent="0.25">
      <c r="A17" s="25">
        <v>1036</v>
      </c>
      <c r="B17" s="20">
        <v>1350.73224</v>
      </c>
      <c r="C17" s="36">
        <v>43250</v>
      </c>
      <c r="D17" s="36"/>
      <c r="E17" s="36"/>
      <c r="F17" s="36"/>
      <c r="H17" s="36">
        <v>44217</v>
      </c>
      <c r="I17" s="36">
        <v>44204</v>
      </c>
      <c r="J17" s="1">
        <f t="shared" si="0"/>
        <v>954</v>
      </c>
      <c r="K17" s="1">
        <v>0</v>
      </c>
      <c r="N17" s="1">
        <v>0</v>
      </c>
      <c r="O17" s="1">
        <v>954</v>
      </c>
      <c r="P17" s="3">
        <v>0</v>
      </c>
    </row>
    <row r="18" spans="1:16" x14ac:dyDescent="0.25">
      <c r="A18" s="25">
        <v>1037</v>
      </c>
      <c r="B18" s="20">
        <v>1676.4175700000001</v>
      </c>
      <c r="C18" s="36">
        <v>43250</v>
      </c>
      <c r="D18" s="36"/>
      <c r="E18" s="36"/>
      <c r="F18" s="36"/>
      <c r="H18" s="36">
        <v>44479</v>
      </c>
      <c r="I18" s="36">
        <v>44170</v>
      </c>
      <c r="J18" s="1">
        <f t="shared" si="0"/>
        <v>920</v>
      </c>
      <c r="K18" s="1">
        <v>0</v>
      </c>
      <c r="N18" s="1">
        <v>0</v>
      </c>
      <c r="O18" s="1">
        <v>920</v>
      </c>
      <c r="P18" s="1">
        <v>1</v>
      </c>
    </row>
    <row r="19" spans="1:16" x14ac:dyDescent="0.25">
      <c r="A19" s="25">
        <v>1039</v>
      </c>
      <c r="B19" s="20">
        <v>2355.1615790000001</v>
      </c>
      <c r="C19" s="36">
        <v>43272</v>
      </c>
      <c r="D19" s="36"/>
      <c r="E19" s="36"/>
      <c r="F19" s="36"/>
      <c r="H19" s="36">
        <v>44217</v>
      </c>
      <c r="I19" s="36">
        <v>43609</v>
      </c>
      <c r="J19" s="1">
        <f t="shared" si="0"/>
        <v>337</v>
      </c>
      <c r="K19" s="1">
        <v>1</v>
      </c>
      <c r="L19" s="36">
        <v>43609</v>
      </c>
      <c r="M19" s="20">
        <f>(L19-C19)</f>
        <v>337</v>
      </c>
      <c r="N19" s="20">
        <v>1</v>
      </c>
      <c r="O19" s="20">
        <v>337</v>
      </c>
      <c r="P19" s="1">
        <v>1</v>
      </c>
    </row>
    <row r="20" spans="1:16" x14ac:dyDescent="0.25">
      <c r="A20" s="25">
        <v>1040</v>
      </c>
      <c r="B20" s="20">
        <v>5126.6365130000004</v>
      </c>
      <c r="C20" s="36">
        <v>43283</v>
      </c>
      <c r="D20" s="36"/>
      <c r="E20" s="36"/>
      <c r="F20" s="36"/>
      <c r="H20" s="36">
        <v>44482</v>
      </c>
      <c r="I20" s="36">
        <v>44482</v>
      </c>
      <c r="J20" s="1">
        <f t="shared" si="0"/>
        <v>1199</v>
      </c>
      <c r="K20" s="1">
        <v>0</v>
      </c>
      <c r="N20" s="1">
        <v>0</v>
      </c>
      <c r="O20" s="1">
        <v>1199</v>
      </c>
      <c r="P20" s="1">
        <v>1</v>
      </c>
    </row>
    <row r="21" spans="1:16" x14ac:dyDescent="0.25">
      <c r="A21" s="25">
        <v>1043</v>
      </c>
      <c r="B21" s="20">
        <v>2773.1953469999999</v>
      </c>
      <c r="C21" s="36">
        <v>43299</v>
      </c>
      <c r="D21" s="36"/>
      <c r="E21" s="36"/>
      <c r="F21" s="36"/>
      <c r="H21" s="36">
        <v>44217</v>
      </c>
      <c r="I21" s="36">
        <v>43436</v>
      </c>
      <c r="J21" s="1">
        <f t="shared" si="0"/>
        <v>137</v>
      </c>
      <c r="K21" s="1">
        <v>1</v>
      </c>
      <c r="L21" s="36">
        <v>43436</v>
      </c>
      <c r="M21" s="20">
        <f>(L21-C21)</f>
        <v>137</v>
      </c>
      <c r="N21" s="20">
        <v>1</v>
      </c>
      <c r="O21" s="20">
        <v>137</v>
      </c>
      <c r="P21" s="1">
        <v>1</v>
      </c>
    </row>
    <row r="22" spans="1:16" x14ac:dyDescent="0.25">
      <c r="A22" s="25">
        <v>1044</v>
      </c>
      <c r="B22" s="20">
        <v>897.65742379999995</v>
      </c>
      <c r="C22" s="36">
        <v>43301</v>
      </c>
      <c r="D22" s="36"/>
      <c r="E22" s="36"/>
      <c r="F22" s="36"/>
      <c r="H22" s="36">
        <v>44478</v>
      </c>
      <c r="I22" s="36">
        <v>44475</v>
      </c>
      <c r="J22" s="1">
        <f t="shared" si="0"/>
        <v>1174</v>
      </c>
      <c r="K22" s="1">
        <v>0</v>
      </c>
      <c r="N22" s="1">
        <v>0</v>
      </c>
      <c r="O22" s="1">
        <v>1174</v>
      </c>
      <c r="P22" s="3">
        <v>0</v>
      </c>
    </row>
    <row r="23" spans="1:16" x14ac:dyDescent="0.25">
      <c r="A23" s="25">
        <v>1046</v>
      </c>
      <c r="B23" s="20">
        <v>2051.4208060000001</v>
      </c>
      <c r="C23" s="36">
        <v>43318</v>
      </c>
      <c r="D23" s="36"/>
      <c r="E23" s="36"/>
      <c r="F23" s="36"/>
      <c r="H23" s="36">
        <v>44217</v>
      </c>
      <c r="I23" s="36">
        <v>43844</v>
      </c>
      <c r="J23" s="1">
        <f t="shared" si="0"/>
        <v>526</v>
      </c>
      <c r="K23" s="1">
        <v>1</v>
      </c>
      <c r="L23" s="36">
        <v>43844</v>
      </c>
      <c r="M23" s="20">
        <f>(L23-C23)</f>
        <v>526</v>
      </c>
      <c r="N23" s="20">
        <v>1</v>
      </c>
      <c r="O23" s="20">
        <v>526</v>
      </c>
      <c r="P23" s="1">
        <v>1</v>
      </c>
    </row>
    <row r="24" spans="1:16" x14ac:dyDescent="0.25">
      <c r="A24" s="25">
        <v>1050</v>
      </c>
      <c r="B24" s="20">
        <v>730.12165189999996</v>
      </c>
      <c r="C24" s="36">
        <v>43350</v>
      </c>
      <c r="D24" s="36"/>
      <c r="E24" s="36"/>
      <c r="F24" s="36"/>
      <c r="H24" s="36">
        <v>44478</v>
      </c>
      <c r="I24" s="36">
        <v>44446</v>
      </c>
      <c r="J24" s="1">
        <f t="shared" si="0"/>
        <v>1096</v>
      </c>
      <c r="K24" s="1">
        <v>0</v>
      </c>
      <c r="N24" s="1">
        <v>0</v>
      </c>
      <c r="O24" s="1">
        <v>1096</v>
      </c>
      <c r="P24" s="3">
        <v>0</v>
      </c>
    </row>
    <row r="25" spans="1:16" x14ac:dyDescent="0.25">
      <c r="A25" s="25">
        <v>1053</v>
      </c>
      <c r="B25" s="20">
        <v>1310.7445809999999</v>
      </c>
      <c r="C25" s="36">
        <v>43369</v>
      </c>
      <c r="D25" s="36"/>
      <c r="E25" s="36"/>
      <c r="F25" s="36"/>
      <c r="H25" s="36">
        <v>44478</v>
      </c>
      <c r="I25" s="36">
        <v>44463</v>
      </c>
      <c r="J25" s="1">
        <f t="shared" si="0"/>
        <v>1094</v>
      </c>
      <c r="K25" s="1">
        <v>0</v>
      </c>
      <c r="N25" s="1">
        <v>0</v>
      </c>
      <c r="O25" s="1">
        <v>1094</v>
      </c>
      <c r="P25" s="3">
        <v>0</v>
      </c>
    </row>
    <row r="26" spans="1:16" x14ac:dyDescent="0.25">
      <c r="A26" s="25">
        <v>1054</v>
      </c>
      <c r="B26" s="20">
        <v>10597.938480000001</v>
      </c>
      <c r="C26" s="36">
        <v>43369</v>
      </c>
      <c r="D26" s="36"/>
      <c r="E26" s="36"/>
      <c r="F26" s="36"/>
      <c r="H26" s="36">
        <v>44217</v>
      </c>
      <c r="I26" s="36">
        <v>43455</v>
      </c>
      <c r="J26" s="1">
        <f t="shared" si="0"/>
        <v>86</v>
      </c>
      <c r="K26" s="1">
        <v>1</v>
      </c>
      <c r="L26" s="36">
        <v>43455</v>
      </c>
      <c r="M26" s="20">
        <f>(L26-C26)</f>
        <v>86</v>
      </c>
      <c r="N26" s="20">
        <v>1</v>
      </c>
      <c r="O26" s="20">
        <v>86</v>
      </c>
      <c r="P26" s="1">
        <v>1</v>
      </c>
    </row>
    <row r="27" spans="1:16" x14ac:dyDescent="0.25">
      <c r="A27" s="25">
        <v>1055</v>
      </c>
      <c r="B27" s="20">
        <v>8171.9039730000004</v>
      </c>
      <c r="C27" s="36">
        <v>43370</v>
      </c>
      <c r="D27" s="36"/>
      <c r="E27" s="36"/>
      <c r="F27" s="36"/>
      <c r="H27" s="36">
        <v>44478</v>
      </c>
      <c r="I27" s="36">
        <v>44448</v>
      </c>
      <c r="J27" s="1">
        <f t="shared" si="0"/>
        <v>1078</v>
      </c>
      <c r="K27" s="1">
        <v>0</v>
      </c>
      <c r="N27" s="1">
        <v>0</v>
      </c>
      <c r="O27" s="1">
        <v>1078</v>
      </c>
      <c r="P27" s="1">
        <v>1</v>
      </c>
    </row>
    <row r="28" spans="1:16" x14ac:dyDescent="0.25">
      <c r="A28" s="25">
        <v>1056</v>
      </c>
      <c r="B28" s="20">
        <v>1506.8289520000001</v>
      </c>
      <c r="C28" s="36">
        <v>43370</v>
      </c>
      <c r="D28" s="36"/>
      <c r="E28" s="36"/>
      <c r="F28" s="36"/>
      <c r="H28" s="36">
        <v>44478</v>
      </c>
      <c r="I28" s="36">
        <v>44461</v>
      </c>
      <c r="J28" s="1">
        <f t="shared" si="0"/>
        <v>1091</v>
      </c>
      <c r="K28" s="1">
        <v>0</v>
      </c>
      <c r="N28" s="1">
        <v>0</v>
      </c>
      <c r="O28" s="1">
        <v>1091</v>
      </c>
      <c r="P28" s="1">
        <v>1</v>
      </c>
    </row>
    <row r="29" spans="1:16" x14ac:dyDescent="0.25">
      <c r="A29" s="25">
        <v>1060</v>
      </c>
      <c r="B29" s="20">
        <v>2262.454315</v>
      </c>
      <c r="C29" s="36">
        <v>43396</v>
      </c>
      <c r="D29" s="36"/>
      <c r="E29" s="36"/>
      <c r="F29" s="36"/>
      <c r="H29" s="36">
        <v>44217</v>
      </c>
      <c r="I29" s="36">
        <v>43738</v>
      </c>
      <c r="J29" s="1">
        <f t="shared" si="0"/>
        <v>342</v>
      </c>
      <c r="K29" s="1">
        <v>1</v>
      </c>
      <c r="L29" s="36">
        <v>43738</v>
      </c>
      <c r="M29" s="20">
        <f>(L29-C29)</f>
        <v>342</v>
      </c>
      <c r="N29" s="20">
        <v>1</v>
      </c>
      <c r="O29" s="20">
        <v>342</v>
      </c>
      <c r="P29" s="1">
        <v>1</v>
      </c>
    </row>
    <row r="30" spans="1:16" x14ac:dyDescent="0.25">
      <c r="A30" s="25">
        <v>1061</v>
      </c>
      <c r="B30" s="20">
        <v>1312.3408890000001</v>
      </c>
      <c r="C30" s="36">
        <v>43397</v>
      </c>
      <c r="D30" s="36"/>
      <c r="E30" s="36"/>
      <c r="F30" s="36"/>
      <c r="H30" s="36">
        <v>44478</v>
      </c>
      <c r="I30" s="36">
        <v>44432</v>
      </c>
      <c r="J30" s="1">
        <f t="shared" si="0"/>
        <v>1035</v>
      </c>
      <c r="K30" s="1">
        <v>0</v>
      </c>
      <c r="N30" s="1">
        <v>0</v>
      </c>
      <c r="O30" s="1">
        <v>1035</v>
      </c>
      <c r="P30" s="3">
        <v>0</v>
      </c>
    </row>
    <row r="31" spans="1:16" x14ac:dyDescent="0.25">
      <c r="A31" s="25">
        <v>1063</v>
      </c>
      <c r="B31" s="20">
        <v>3260.009423</v>
      </c>
      <c r="C31" s="36">
        <v>43398</v>
      </c>
      <c r="D31" s="36"/>
      <c r="E31" s="36"/>
      <c r="F31" s="36"/>
      <c r="H31" s="36">
        <v>44217</v>
      </c>
      <c r="I31" s="36">
        <v>44202</v>
      </c>
      <c r="J31" s="1">
        <f t="shared" si="0"/>
        <v>804</v>
      </c>
      <c r="K31" s="1">
        <v>1</v>
      </c>
      <c r="L31" s="36">
        <v>44202</v>
      </c>
      <c r="M31" s="20">
        <f>(L31-C31)</f>
        <v>804</v>
      </c>
      <c r="N31" s="20">
        <v>1</v>
      </c>
      <c r="O31" s="20">
        <v>804</v>
      </c>
      <c r="P31" s="1">
        <v>1</v>
      </c>
    </row>
    <row r="32" spans="1:16" x14ac:dyDescent="0.25">
      <c r="A32" s="25">
        <v>1064</v>
      </c>
      <c r="B32" s="20">
        <v>7055.5934989999996</v>
      </c>
      <c r="C32" s="36">
        <v>43399</v>
      </c>
      <c r="D32" s="36"/>
      <c r="E32" s="36"/>
      <c r="F32" s="36"/>
      <c r="H32" s="36">
        <v>44480</v>
      </c>
      <c r="I32" s="36">
        <v>44469</v>
      </c>
      <c r="J32" s="1">
        <f t="shared" si="0"/>
        <v>1070</v>
      </c>
      <c r="K32" s="1">
        <v>0</v>
      </c>
      <c r="N32" s="1">
        <v>0</v>
      </c>
      <c r="O32" s="1">
        <v>875</v>
      </c>
      <c r="P32" s="1">
        <v>1</v>
      </c>
    </row>
    <row r="33" spans="1:16" x14ac:dyDescent="0.25">
      <c r="A33" s="25">
        <v>1065</v>
      </c>
      <c r="B33" s="20">
        <v>4104.5503419999995</v>
      </c>
      <c r="C33" s="36">
        <v>43399</v>
      </c>
      <c r="D33" s="36"/>
      <c r="E33" s="36"/>
      <c r="F33" s="36"/>
      <c r="H33" s="36">
        <v>44217</v>
      </c>
      <c r="I33" s="36">
        <v>43619</v>
      </c>
      <c r="J33" s="1">
        <f t="shared" si="0"/>
        <v>220</v>
      </c>
      <c r="K33" s="1">
        <v>1</v>
      </c>
      <c r="L33" s="36">
        <v>43619</v>
      </c>
      <c r="M33" s="20">
        <f>(L33-C33)</f>
        <v>220</v>
      </c>
      <c r="N33" s="20">
        <v>1</v>
      </c>
      <c r="O33" s="20">
        <v>220</v>
      </c>
      <c r="P33" s="1">
        <v>1</v>
      </c>
    </row>
    <row r="34" spans="1:16" x14ac:dyDescent="0.25">
      <c r="A34" s="25">
        <v>1067</v>
      </c>
      <c r="B34" s="20">
        <v>2210.0992059999999</v>
      </c>
      <c r="C34" s="36">
        <v>43404</v>
      </c>
      <c r="D34" s="36"/>
      <c r="E34" s="36"/>
      <c r="F34" s="36"/>
      <c r="H34" s="36">
        <v>44478</v>
      </c>
      <c r="I34" s="36">
        <v>44274</v>
      </c>
      <c r="J34" s="1">
        <f t="shared" ref="J34:J65" si="1">(I34-C34)</f>
        <v>870</v>
      </c>
      <c r="K34" s="1">
        <v>1</v>
      </c>
      <c r="L34" s="36">
        <v>44274</v>
      </c>
      <c r="M34" s="20">
        <f>(L34-C34)</f>
        <v>870</v>
      </c>
      <c r="N34" s="1">
        <v>1</v>
      </c>
      <c r="O34" s="1">
        <v>870</v>
      </c>
      <c r="P34" s="1">
        <v>1</v>
      </c>
    </row>
    <row r="35" spans="1:16" x14ac:dyDescent="0.25">
      <c r="A35" s="25">
        <v>1068</v>
      </c>
      <c r="B35" s="20">
        <v>2726.2166569999999</v>
      </c>
      <c r="C35" s="36">
        <v>43409</v>
      </c>
      <c r="D35" s="36"/>
      <c r="E35" s="36"/>
      <c r="F35" s="36"/>
      <c r="H35" s="36">
        <v>44217</v>
      </c>
      <c r="I35" s="36">
        <v>43731</v>
      </c>
      <c r="J35" s="1">
        <f t="shared" si="1"/>
        <v>322</v>
      </c>
      <c r="K35" s="1">
        <v>1</v>
      </c>
      <c r="L35" s="36">
        <v>43731</v>
      </c>
      <c r="M35" s="20">
        <f>(L35-C35)</f>
        <v>322</v>
      </c>
      <c r="N35" s="20">
        <v>1</v>
      </c>
      <c r="O35" s="20">
        <v>322</v>
      </c>
      <c r="P35" s="1">
        <v>1</v>
      </c>
    </row>
    <row r="36" spans="1:16" x14ac:dyDescent="0.25">
      <c r="A36" s="25">
        <v>1069</v>
      </c>
      <c r="B36" s="20">
        <v>678.26408739999999</v>
      </c>
      <c r="C36" s="36">
        <v>43419</v>
      </c>
      <c r="D36" s="36"/>
      <c r="E36" s="36"/>
      <c r="F36" s="36"/>
      <c r="H36" s="36">
        <v>44478</v>
      </c>
      <c r="I36" s="36">
        <v>44474</v>
      </c>
      <c r="J36" s="1">
        <f t="shared" si="1"/>
        <v>1055</v>
      </c>
      <c r="K36" s="1">
        <v>0</v>
      </c>
      <c r="N36" s="1">
        <v>0</v>
      </c>
      <c r="O36" s="1">
        <v>1055</v>
      </c>
      <c r="P36" s="3">
        <v>0</v>
      </c>
    </row>
    <row r="37" spans="1:16" x14ac:dyDescent="0.25">
      <c r="A37" s="25">
        <v>1070</v>
      </c>
      <c r="B37" s="20">
        <v>916.93023249999999</v>
      </c>
      <c r="C37" s="36">
        <v>43419</v>
      </c>
      <c r="D37" s="36"/>
      <c r="E37" s="36"/>
      <c r="F37" s="36"/>
      <c r="H37" s="36">
        <v>44478</v>
      </c>
      <c r="I37" s="36">
        <v>44473</v>
      </c>
      <c r="J37" s="1">
        <f t="shared" si="1"/>
        <v>1054</v>
      </c>
      <c r="K37" s="1">
        <v>0</v>
      </c>
      <c r="N37" s="1">
        <v>0</v>
      </c>
      <c r="O37" s="1">
        <v>1054</v>
      </c>
      <c r="P37" s="3">
        <v>0</v>
      </c>
    </row>
    <row r="38" spans="1:16" x14ac:dyDescent="0.25">
      <c r="A38" s="25">
        <v>1071</v>
      </c>
      <c r="B38" s="20">
        <v>10797.23126</v>
      </c>
      <c r="C38" s="36">
        <v>43419</v>
      </c>
      <c r="D38" s="36"/>
      <c r="E38" s="36"/>
      <c r="F38" s="36"/>
      <c r="H38" s="36">
        <v>44478</v>
      </c>
      <c r="I38" s="36">
        <v>44463</v>
      </c>
      <c r="J38" s="1">
        <f t="shared" si="1"/>
        <v>1044</v>
      </c>
      <c r="K38" s="1">
        <v>0</v>
      </c>
      <c r="N38" s="1">
        <v>0</v>
      </c>
      <c r="O38" s="1">
        <v>1044</v>
      </c>
      <c r="P38" s="1">
        <v>1</v>
      </c>
    </row>
    <row r="39" spans="1:16" x14ac:dyDescent="0.25">
      <c r="A39" s="25">
        <v>1072</v>
      </c>
      <c r="B39" s="20">
        <v>707.43604130000006</v>
      </c>
      <c r="C39" s="36">
        <v>43425</v>
      </c>
      <c r="D39" s="36"/>
      <c r="E39" s="36"/>
      <c r="F39" s="36"/>
      <c r="H39" s="36">
        <v>44478</v>
      </c>
      <c r="I39" s="36">
        <v>44477</v>
      </c>
      <c r="J39" s="1">
        <f t="shared" si="1"/>
        <v>1052</v>
      </c>
      <c r="K39" s="1">
        <v>0</v>
      </c>
      <c r="N39" s="1">
        <v>0</v>
      </c>
      <c r="O39" s="1">
        <v>1052</v>
      </c>
      <c r="P39" s="3">
        <v>0</v>
      </c>
    </row>
    <row r="40" spans="1:16" x14ac:dyDescent="0.25">
      <c r="A40" s="25">
        <v>1073</v>
      </c>
      <c r="B40" s="20">
        <v>1659.4474499999999</v>
      </c>
      <c r="C40" s="36">
        <v>43425</v>
      </c>
      <c r="D40" s="36"/>
      <c r="E40" s="36"/>
      <c r="F40" s="36"/>
      <c r="H40" s="36">
        <v>44479</v>
      </c>
      <c r="I40" s="36">
        <v>44452</v>
      </c>
      <c r="J40" s="1">
        <f t="shared" si="1"/>
        <v>1027</v>
      </c>
      <c r="K40" s="1">
        <v>0</v>
      </c>
      <c r="N40" s="1">
        <v>0</v>
      </c>
      <c r="O40" s="1">
        <v>1027</v>
      </c>
      <c r="P40" s="1">
        <v>1</v>
      </c>
    </row>
    <row r="41" spans="1:16" x14ac:dyDescent="0.25">
      <c r="A41" s="25">
        <v>1075</v>
      </c>
      <c r="B41" s="20">
        <v>1491.492393</v>
      </c>
      <c r="C41" s="36">
        <v>43427</v>
      </c>
      <c r="D41" s="36"/>
      <c r="E41" s="36"/>
      <c r="F41" s="36"/>
      <c r="H41" s="36">
        <v>44478</v>
      </c>
      <c r="I41" s="36">
        <v>44420</v>
      </c>
      <c r="J41" s="1">
        <f t="shared" si="1"/>
        <v>993</v>
      </c>
      <c r="K41" s="1">
        <v>0</v>
      </c>
      <c r="N41" s="1">
        <v>0</v>
      </c>
      <c r="O41" s="1">
        <v>993</v>
      </c>
      <c r="P41" s="3">
        <v>0</v>
      </c>
    </row>
    <row r="42" spans="1:16" x14ac:dyDescent="0.25">
      <c r="A42" s="25">
        <v>1076</v>
      </c>
      <c r="B42" s="20">
        <v>1069.420601</v>
      </c>
      <c r="C42" s="36">
        <v>43427</v>
      </c>
      <c r="D42" s="36"/>
      <c r="E42" s="36"/>
      <c r="F42" s="36"/>
      <c r="H42" s="36">
        <v>44479</v>
      </c>
      <c r="I42" s="36">
        <v>44406</v>
      </c>
      <c r="J42" s="1">
        <f t="shared" si="1"/>
        <v>979</v>
      </c>
      <c r="K42" s="1">
        <v>0</v>
      </c>
      <c r="N42" s="1">
        <v>0</v>
      </c>
      <c r="O42" s="1">
        <v>979</v>
      </c>
      <c r="P42" s="3">
        <v>0</v>
      </c>
    </row>
    <row r="43" spans="1:16" x14ac:dyDescent="0.25">
      <c r="A43" s="25">
        <v>1119</v>
      </c>
      <c r="B43" s="20">
        <v>508.3518795</v>
      </c>
      <c r="C43" s="36">
        <v>43585</v>
      </c>
      <c r="D43" s="36"/>
      <c r="E43" s="36"/>
      <c r="F43" s="36"/>
      <c r="H43" s="36">
        <v>44478</v>
      </c>
      <c r="I43" s="36">
        <v>44473</v>
      </c>
      <c r="J43" s="1">
        <f t="shared" si="1"/>
        <v>888</v>
      </c>
      <c r="K43" s="1">
        <v>0</v>
      </c>
      <c r="N43" s="1">
        <v>0</v>
      </c>
      <c r="O43" s="1">
        <v>888</v>
      </c>
      <c r="P43" s="3">
        <v>0</v>
      </c>
    </row>
    <row r="44" spans="1:16" x14ac:dyDescent="0.25">
      <c r="A44" s="25">
        <v>1145</v>
      </c>
      <c r="B44" s="20">
        <v>3197.5624950000001</v>
      </c>
      <c r="C44" s="36">
        <v>43621</v>
      </c>
      <c r="D44" s="36"/>
      <c r="E44" s="36"/>
      <c r="F44" s="36"/>
      <c r="H44" s="36">
        <v>44480</v>
      </c>
      <c r="I44" s="36">
        <v>44383</v>
      </c>
      <c r="J44" s="1">
        <f t="shared" si="1"/>
        <v>762</v>
      </c>
      <c r="K44" s="1">
        <v>0</v>
      </c>
      <c r="N44" s="1">
        <v>0</v>
      </c>
      <c r="O44" s="1">
        <v>608</v>
      </c>
      <c r="P44" s="1">
        <v>1</v>
      </c>
    </row>
    <row r="45" spans="1:16" x14ac:dyDescent="0.25">
      <c r="A45" s="25">
        <v>1158</v>
      </c>
      <c r="B45" s="20">
        <v>537.90439760000004</v>
      </c>
      <c r="C45" s="36">
        <v>43662</v>
      </c>
      <c r="D45" s="36"/>
      <c r="E45" s="36"/>
      <c r="F45" s="36"/>
      <c r="H45" s="36">
        <v>44479</v>
      </c>
      <c r="I45" s="36">
        <v>44465</v>
      </c>
      <c r="J45" s="1">
        <f t="shared" si="1"/>
        <v>803</v>
      </c>
      <c r="K45" s="1">
        <v>0</v>
      </c>
      <c r="N45" s="1">
        <v>0</v>
      </c>
      <c r="O45" s="1">
        <v>803</v>
      </c>
      <c r="P45" s="3">
        <v>0</v>
      </c>
    </row>
    <row r="46" spans="1:16" x14ac:dyDescent="0.25">
      <c r="A46" s="25">
        <v>1163</v>
      </c>
      <c r="B46" s="20">
        <v>2073.4930890000001</v>
      </c>
      <c r="C46" s="36">
        <v>43678</v>
      </c>
      <c r="D46" s="36"/>
      <c r="E46" s="36"/>
      <c r="F46" s="36"/>
      <c r="H46" s="36">
        <v>44479</v>
      </c>
      <c r="I46" s="36">
        <v>44474</v>
      </c>
      <c r="J46" s="1">
        <f t="shared" si="1"/>
        <v>796</v>
      </c>
      <c r="K46" s="1">
        <v>0</v>
      </c>
      <c r="N46" s="1">
        <v>0</v>
      </c>
      <c r="O46" s="1">
        <v>796</v>
      </c>
      <c r="P46" s="1">
        <v>1</v>
      </c>
    </row>
    <row r="47" spans="1:16" s="1" customFormat="1" x14ac:dyDescent="0.25">
      <c r="A47" s="25">
        <v>1172</v>
      </c>
      <c r="B47" s="20">
        <v>824.77165930000001</v>
      </c>
      <c r="C47" s="36">
        <v>43693</v>
      </c>
      <c r="D47" s="36"/>
      <c r="E47" s="36"/>
      <c r="F47" s="36"/>
      <c r="G47" s="20"/>
      <c r="H47" s="36">
        <v>44479</v>
      </c>
      <c r="I47" s="36">
        <v>44461</v>
      </c>
      <c r="J47" s="1">
        <f t="shared" si="1"/>
        <v>768</v>
      </c>
      <c r="K47" s="1">
        <v>0</v>
      </c>
      <c r="N47" s="1">
        <v>0</v>
      </c>
      <c r="O47" s="1">
        <v>768</v>
      </c>
      <c r="P47" s="3">
        <v>0</v>
      </c>
    </row>
    <row r="48" spans="1:16" s="10" customFormat="1" x14ac:dyDescent="0.25">
      <c r="A48" s="2">
        <v>2001</v>
      </c>
      <c r="B48" s="12">
        <v>3500</v>
      </c>
      <c r="C48" s="41">
        <v>40214</v>
      </c>
      <c r="D48" s="41"/>
      <c r="E48" s="41"/>
      <c r="F48" s="41"/>
      <c r="G48" s="20"/>
      <c r="H48" s="36">
        <v>44272</v>
      </c>
      <c r="I48" s="36">
        <v>40769</v>
      </c>
      <c r="J48" s="1">
        <f t="shared" si="1"/>
        <v>555</v>
      </c>
      <c r="K48" s="3">
        <v>1</v>
      </c>
      <c r="L48" s="36">
        <v>40769</v>
      </c>
      <c r="M48" s="20">
        <f>(L48-C48)</f>
        <v>555</v>
      </c>
      <c r="N48" s="20">
        <v>1</v>
      </c>
      <c r="O48" s="20">
        <v>555</v>
      </c>
      <c r="P48" s="1">
        <v>1</v>
      </c>
    </row>
    <row r="49" spans="1:16" s="10" customFormat="1" x14ac:dyDescent="0.25">
      <c r="A49" s="2">
        <v>2002</v>
      </c>
      <c r="B49" s="12">
        <v>916.38418079096039</v>
      </c>
      <c r="C49" s="41">
        <v>40217</v>
      </c>
      <c r="D49" s="41"/>
      <c r="E49" s="41"/>
      <c r="F49" s="41"/>
      <c r="G49" s="20"/>
      <c r="H49" s="36">
        <v>44272</v>
      </c>
      <c r="I49" s="36">
        <v>43850</v>
      </c>
      <c r="J49" s="1">
        <f t="shared" si="1"/>
        <v>3633</v>
      </c>
      <c r="K49" s="3">
        <v>1</v>
      </c>
      <c r="L49" s="40">
        <v>43850</v>
      </c>
      <c r="M49" s="20">
        <f>(L49-C49)</f>
        <v>3633</v>
      </c>
      <c r="N49" s="20">
        <v>1</v>
      </c>
      <c r="O49" s="20">
        <v>3633</v>
      </c>
      <c r="P49" s="3">
        <v>0</v>
      </c>
    </row>
    <row r="50" spans="1:16" s="10" customFormat="1" x14ac:dyDescent="0.25">
      <c r="A50" s="2">
        <v>2003</v>
      </c>
      <c r="B50" s="12">
        <v>1109.0909090909092</v>
      </c>
      <c r="C50" s="41">
        <v>40224</v>
      </c>
      <c r="D50" s="41"/>
      <c r="E50" s="41"/>
      <c r="F50" s="41"/>
      <c r="G50" s="20"/>
      <c r="H50" s="36">
        <v>44272</v>
      </c>
      <c r="I50" s="36">
        <v>44085</v>
      </c>
      <c r="J50" s="1">
        <f t="shared" si="1"/>
        <v>3861</v>
      </c>
      <c r="K50" s="3">
        <v>0</v>
      </c>
      <c r="L50" s="3"/>
      <c r="M50" s="3"/>
      <c r="N50" s="3">
        <v>0</v>
      </c>
      <c r="O50" s="3">
        <v>3861</v>
      </c>
      <c r="P50" s="3">
        <v>0</v>
      </c>
    </row>
    <row r="51" spans="1:16" s="10" customFormat="1" x14ac:dyDescent="0.25">
      <c r="A51" s="2">
        <v>2004</v>
      </c>
      <c r="B51" s="12">
        <v>2489.808917197452</v>
      </c>
      <c r="C51" s="41">
        <v>40231</v>
      </c>
      <c r="D51" s="41"/>
      <c r="E51" s="41"/>
      <c r="F51" s="41"/>
      <c r="G51" s="20"/>
      <c r="H51" s="36">
        <v>44272</v>
      </c>
      <c r="I51" s="36">
        <v>41394</v>
      </c>
      <c r="J51" s="1">
        <f t="shared" si="1"/>
        <v>1163</v>
      </c>
      <c r="K51" s="3">
        <v>1</v>
      </c>
      <c r="L51" s="40">
        <v>44210</v>
      </c>
      <c r="M51" s="20">
        <f>(L51-C51)</f>
        <v>3979</v>
      </c>
      <c r="N51" s="20">
        <v>1</v>
      </c>
      <c r="O51" s="20">
        <v>3979</v>
      </c>
      <c r="P51" s="1">
        <v>1</v>
      </c>
    </row>
    <row r="52" spans="1:16" s="10" customFormat="1" x14ac:dyDescent="0.25">
      <c r="A52" s="2">
        <v>2005</v>
      </c>
      <c r="B52" s="12">
        <v>1318.5053380782917</v>
      </c>
      <c r="C52" s="41">
        <v>40232</v>
      </c>
      <c r="D52" s="41"/>
      <c r="E52" s="41"/>
      <c r="F52" s="41"/>
      <c r="G52" s="20"/>
      <c r="H52" s="36">
        <v>44272</v>
      </c>
      <c r="I52" s="36">
        <v>41391</v>
      </c>
      <c r="J52" s="1">
        <f t="shared" si="1"/>
        <v>1159</v>
      </c>
      <c r="K52" s="3">
        <v>0</v>
      </c>
      <c r="L52" s="3"/>
      <c r="M52" s="3"/>
      <c r="N52" s="3">
        <v>0</v>
      </c>
      <c r="O52" s="3">
        <v>1159</v>
      </c>
      <c r="P52" s="3">
        <v>0</v>
      </c>
    </row>
    <row r="53" spans="1:16" s="10" customFormat="1" x14ac:dyDescent="0.25">
      <c r="A53" s="2">
        <v>2006</v>
      </c>
      <c r="B53" s="12">
        <v>1157.6923076923076</v>
      </c>
      <c r="C53" s="41">
        <v>40238</v>
      </c>
      <c r="D53" s="41"/>
      <c r="E53" s="41"/>
      <c r="F53" s="41"/>
      <c r="G53" s="20"/>
      <c r="H53" s="36">
        <v>44272</v>
      </c>
      <c r="I53" s="36">
        <v>40777</v>
      </c>
      <c r="J53" s="1">
        <f t="shared" si="1"/>
        <v>539</v>
      </c>
      <c r="K53" s="3">
        <v>1</v>
      </c>
      <c r="L53" s="36">
        <v>40777</v>
      </c>
      <c r="M53" s="20">
        <f>(L53-C53)</f>
        <v>539</v>
      </c>
      <c r="N53" s="20">
        <v>1</v>
      </c>
      <c r="O53" s="20">
        <v>539</v>
      </c>
      <c r="P53" s="3">
        <v>0</v>
      </c>
    </row>
    <row r="54" spans="1:16" s="10" customFormat="1" x14ac:dyDescent="0.25">
      <c r="A54" s="2">
        <v>2007</v>
      </c>
      <c r="B54" s="12">
        <v>332.38636363636363</v>
      </c>
      <c r="C54" s="41">
        <v>40245</v>
      </c>
      <c r="D54" s="41"/>
      <c r="E54" s="41"/>
      <c r="F54" s="41"/>
      <c r="G54" s="20"/>
      <c r="H54" s="36">
        <v>44272</v>
      </c>
      <c r="I54" s="36">
        <v>43723</v>
      </c>
      <c r="J54" s="1">
        <f t="shared" si="1"/>
        <v>3478</v>
      </c>
      <c r="K54" s="3">
        <v>0</v>
      </c>
      <c r="L54" s="3"/>
      <c r="M54" s="3"/>
      <c r="N54" s="3">
        <v>0</v>
      </c>
      <c r="O54" s="3">
        <v>3478</v>
      </c>
      <c r="P54" s="3">
        <v>0</v>
      </c>
    </row>
    <row r="55" spans="1:16" s="10" customFormat="1" x14ac:dyDescent="0.25">
      <c r="A55" s="2">
        <v>2008</v>
      </c>
      <c r="B55" s="12">
        <v>472.17391304347825</v>
      </c>
      <c r="C55" s="41">
        <v>40246</v>
      </c>
      <c r="D55" s="41"/>
      <c r="E55" s="41"/>
      <c r="F55" s="41"/>
      <c r="G55" s="20"/>
      <c r="H55" s="36">
        <v>44272</v>
      </c>
      <c r="I55" s="36">
        <v>44239</v>
      </c>
      <c r="J55" s="1">
        <f t="shared" si="1"/>
        <v>3993</v>
      </c>
      <c r="K55" s="3">
        <v>0</v>
      </c>
      <c r="L55" s="3"/>
      <c r="M55" s="3"/>
      <c r="N55" s="3">
        <v>0</v>
      </c>
      <c r="O55" s="3">
        <v>3993</v>
      </c>
      <c r="P55" s="3">
        <v>0</v>
      </c>
    </row>
    <row r="56" spans="1:16" s="10" customFormat="1" x14ac:dyDescent="0.25">
      <c r="A56" s="2">
        <v>2009</v>
      </c>
      <c r="B56" s="12">
        <v>541.4860681114551</v>
      </c>
      <c r="C56" s="41">
        <v>40252</v>
      </c>
      <c r="D56" s="41"/>
      <c r="E56" s="41"/>
      <c r="F56" s="41"/>
      <c r="G56" s="20"/>
      <c r="H56" s="36">
        <v>44272</v>
      </c>
      <c r="I56" s="36">
        <v>44260</v>
      </c>
      <c r="J56" s="1">
        <f t="shared" si="1"/>
        <v>4008</v>
      </c>
      <c r="K56" s="3">
        <v>0</v>
      </c>
      <c r="L56" s="3"/>
      <c r="M56" s="3"/>
      <c r="N56" s="3">
        <v>0</v>
      </c>
      <c r="O56" s="3">
        <v>4008</v>
      </c>
      <c r="P56" s="3">
        <v>0</v>
      </c>
    </row>
    <row r="57" spans="1:16" s="10" customFormat="1" x14ac:dyDescent="0.25">
      <c r="A57" s="2">
        <v>2011</v>
      </c>
      <c r="B57" s="12">
        <v>2307.6923076923076</v>
      </c>
      <c r="C57" s="41">
        <v>40260</v>
      </c>
      <c r="D57" s="41"/>
      <c r="E57" s="41"/>
      <c r="F57" s="41"/>
      <c r="G57" s="20"/>
      <c r="H57" s="36">
        <v>44272</v>
      </c>
      <c r="I57" s="36">
        <v>44263</v>
      </c>
      <c r="J57" s="1">
        <f t="shared" si="1"/>
        <v>4003</v>
      </c>
      <c r="K57" s="3">
        <v>0</v>
      </c>
      <c r="L57" s="3"/>
      <c r="M57" s="3"/>
      <c r="N57" s="3">
        <v>0</v>
      </c>
      <c r="O57" s="3">
        <v>4003</v>
      </c>
      <c r="P57" s="1">
        <v>1</v>
      </c>
    </row>
    <row r="58" spans="1:16" s="10" customFormat="1" x14ac:dyDescent="0.25">
      <c r="A58" s="2">
        <v>2012</v>
      </c>
      <c r="B58" s="12">
        <v>1902.5974025974026</v>
      </c>
      <c r="C58" s="41">
        <v>40261</v>
      </c>
      <c r="D58" s="41"/>
      <c r="E58" s="41"/>
      <c r="F58" s="41"/>
      <c r="G58" s="20"/>
      <c r="H58" s="36">
        <v>44272</v>
      </c>
      <c r="I58" s="36">
        <v>44260</v>
      </c>
      <c r="J58" s="1">
        <f t="shared" si="1"/>
        <v>3999</v>
      </c>
      <c r="K58" s="3">
        <v>0</v>
      </c>
      <c r="L58" s="3"/>
      <c r="M58" s="3"/>
      <c r="N58" s="3">
        <v>0</v>
      </c>
      <c r="O58" s="3">
        <v>3999</v>
      </c>
      <c r="P58" s="1">
        <v>1</v>
      </c>
    </row>
    <row r="59" spans="1:16" s="10" customFormat="1" x14ac:dyDescent="0.25">
      <c r="A59" s="2">
        <v>2013</v>
      </c>
      <c r="B59" s="12">
        <v>1468.8888888888889</v>
      </c>
      <c r="C59" s="41">
        <v>40262</v>
      </c>
      <c r="D59" s="41"/>
      <c r="E59" s="41"/>
      <c r="F59" s="41">
        <v>40272</v>
      </c>
      <c r="G59" s="43">
        <f>(F59-C59)</f>
        <v>10</v>
      </c>
      <c r="H59" s="36">
        <v>44272</v>
      </c>
      <c r="I59" s="36">
        <v>42707</v>
      </c>
      <c r="J59" s="1">
        <f t="shared" si="1"/>
        <v>2445</v>
      </c>
      <c r="K59" s="3">
        <v>1</v>
      </c>
      <c r="L59" s="36">
        <v>42707</v>
      </c>
      <c r="M59" s="20">
        <f>(L59-C59)</f>
        <v>2445</v>
      </c>
      <c r="N59" s="20">
        <v>1</v>
      </c>
      <c r="O59" s="20">
        <v>10</v>
      </c>
      <c r="P59" s="3">
        <v>0</v>
      </c>
    </row>
    <row r="60" spans="1:16" s="10" customFormat="1" x14ac:dyDescent="0.25">
      <c r="A60" s="2">
        <v>2014</v>
      </c>
      <c r="B60" s="12">
        <v>3544.0559440559441</v>
      </c>
      <c r="C60" s="41">
        <v>40273</v>
      </c>
      <c r="D60" s="41"/>
      <c r="E60" s="41"/>
      <c r="F60" s="41"/>
      <c r="G60" s="20"/>
      <c r="H60" s="36">
        <v>44272</v>
      </c>
      <c r="I60" s="36">
        <v>44272</v>
      </c>
      <c r="J60" s="1">
        <f t="shared" si="1"/>
        <v>3999</v>
      </c>
      <c r="K60" s="3">
        <v>0</v>
      </c>
      <c r="M60" s="3"/>
      <c r="N60" s="3">
        <v>0</v>
      </c>
      <c r="O60" s="3">
        <v>3999</v>
      </c>
      <c r="P60" s="1">
        <v>1</v>
      </c>
    </row>
    <row r="61" spans="1:16" s="10" customFormat="1" x14ac:dyDescent="0.25">
      <c r="A61" s="2">
        <v>2016</v>
      </c>
      <c r="B61" s="12">
        <v>1102.016129032258</v>
      </c>
      <c r="C61" s="41">
        <v>40283</v>
      </c>
      <c r="D61" s="41"/>
      <c r="E61" s="41"/>
      <c r="F61" s="41"/>
      <c r="G61" s="20"/>
      <c r="H61" s="36">
        <v>44274</v>
      </c>
      <c r="I61" s="36">
        <v>44274</v>
      </c>
      <c r="J61" s="1">
        <f t="shared" si="1"/>
        <v>3991</v>
      </c>
      <c r="K61" s="3">
        <v>0</v>
      </c>
      <c r="L61" s="3"/>
      <c r="M61" s="3"/>
      <c r="N61" s="3">
        <v>0</v>
      </c>
      <c r="O61" s="3">
        <v>3991</v>
      </c>
      <c r="P61" s="3">
        <v>0</v>
      </c>
    </row>
    <row r="62" spans="1:16" s="10" customFormat="1" x14ac:dyDescent="0.25">
      <c r="A62" s="2">
        <v>2018</v>
      </c>
      <c r="B62" s="12">
        <v>1548.6301369863013</v>
      </c>
      <c r="C62" s="36">
        <v>40296</v>
      </c>
      <c r="D62" s="36"/>
      <c r="E62" s="36"/>
      <c r="F62" s="36"/>
      <c r="G62" s="20"/>
      <c r="H62" s="36">
        <v>44272</v>
      </c>
      <c r="I62" s="36">
        <v>40847</v>
      </c>
      <c r="J62" s="1">
        <f t="shared" si="1"/>
        <v>551</v>
      </c>
      <c r="K62" s="3">
        <v>1</v>
      </c>
      <c r="L62" s="40">
        <v>40847</v>
      </c>
      <c r="M62" s="20">
        <f>(L62-C62)</f>
        <v>551</v>
      </c>
      <c r="N62" s="20">
        <v>1</v>
      </c>
      <c r="O62" s="20">
        <v>551</v>
      </c>
      <c r="P62" s="1">
        <v>1</v>
      </c>
    </row>
    <row r="63" spans="1:16" s="10" customFormat="1" x14ac:dyDescent="0.25">
      <c r="A63" s="2">
        <v>2019</v>
      </c>
      <c r="B63" s="12">
        <v>11228.571428571429</v>
      </c>
      <c r="C63" s="36">
        <v>40296</v>
      </c>
      <c r="D63" s="36"/>
      <c r="E63" s="36"/>
      <c r="F63" s="36"/>
      <c r="G63" s="20"/>
      <c r="H63" s="36">
        <v>44272</v>
      </c>
      <c r="I63" s="36">
        <v>42050</v>
      </c>
      <c r="J63" s="1">
        <f t="shared" si="1"/>
        <v>1754</v>
      </c>
      <c r="K63" s="3">
        <v>1</v>
      </c>
      <c r="L63" s="40">
        <v>42050</v>
      </c>
      <c r="M63" s="20">
        <f>(L63-C63)</f>
        <v>1754</v>
      </c>
      <c r="N63" s="20">
        <v>1</v>
      </c>
      <c r="O63" s="20">
        <v>1754</v>
      </c>
      <c r="P63" s="1">
        <v>1</v>
      </c>
    </row>
    <row r="64" spans="1:16" s="10" customFormat="1" x14ac:dyDescent="0.25">
      <c r="A64" s="2">
        <v>2020</v>
      </c>
      <c r="B64" s="12">
        <v>1719.0789473684208</v>
      </c>
      <c r="C64" s="36">
        <v>40301</v>
      </c>
      <c r="D64" s="36"/>
      <c r="E64" s="36"/>
      <c r="F64" s="36"/>
      <c r="G64" s="20"/>
      <c r="H64" s="36">
        <v>44272</v>
      </c>
      <c r="I64" s="36">
        <v>41094</v>
      </c>
      <c r="J64" s="1">
        <f t="shared" si="1"/>
        <v>793</v>
      </c>
      <c r="K64" s="3">
        <v>1</v>
      </c>
      <c r="L64" s="40">
        <v>41094</v>
      </c>
      <c r="M64" s="20">
        <f>(L64-C64)</f>
        <v>793</v>
      </c>
      <c r="N64" s="20">
        <v>1</v>
      </c>
      <c r="O64" s="20">
        <v>793</v>
      </c>
      <c r="P64" s="1">
        <v>1</v>
      </c>
    </row>
    <row r="65" spans="1:16" s="10" customFormat="1" x14ac:dyDescent="0.25">
      <c r="A65" s="2">
        <v>2021</v>
      </c>
      <c r="B65" s="12">
        <v>2177.4193548387098</v>
      </c>
      <c r="C65" s="37">
        <v>40304</v>
      </c>
      <c r="D65" s="37">
        <v>40310</v>
      </c>
      <c r="E65" s="43">
        <f>(D65-C65)</f>
        <v>6</v>
      </c>
      <c r="F65" s="37">
        <v>40818</v>
      </c>
      <c r="G65" s="43">
        <f>(F65-C65)</f>
        <v>514</v>
      </c>
      <c r="H65" s="36">
        <v>44272</v>
      </c>
      <c r="I65" s="36">
        <v>44260</v>
      </c>
      <c r="J65" s="1">
        <f t="shared" si="1"/>
        <v>3956</v>
      </c>
      <c r="K65" s="3">
        <v>0</v>
      </c>
      <c r="L65" s="3"/>
      <c r="M65" s="3"/>
      <c r="N65" s="3">
        <v>1</v>
      </c>
      <c r="O65" s="3">
        <v>6</v>
      </c>
      <c r="P65" s="1">
        <v>1</v>
      </c>
    </row>
    <row r="66" spans="1:16" s="10" customFormat="1" x14ac:dyDescent="0.25">
      <c r="A66" s="2">
        <v>2022</v>
      </c>
      <c r="B66" s="12">
        <v>5793.75</v>
      </c>
      <c r="C66" s="36">
        <v>40315</v>
      </c>
      <c r="D66" s="36"/>
      <c r="E66" s="36"/>
      <c r="F66" s="36"/>
      <c r="G66" s="20"/>
      <c r="H66" s="36">
        <v>44272</v>
      </c>
      <c r="I66" s="36">
        <v>42888</v>
      </c>
      <c r="J66" s="1">
        <f t="shared" ref="J66:J97" si="2">(I66-C66)</f>
        <v>2573</v>
      </c>
      <c r="K66" s="3">
        <v>1</v>
      </c>
      <c r="L66" s="40">
        <v>42888</v>
      </c>
      <c r="M66" s="20">
        <f>(L66-C66)</f>
        <v>2573</v>
      </c>
      <c r="N66" s="20">
        <v>1</v>
      </c>
      <c r="O66" s="20">
        <v>2573</v>
      </c>
      <c r="P66" s="1">
        <v>1</v>
      </c>
    </row>
    <row r="67" spans="1:16" s="10" customFormat="1" x14ac:dyDescent="0.25">
      <c r="A67" s="2">
        <v>2023</v>
      </c>
      <c r="B67" s="12">
        <v>1248.3516483516485</v>
      </c>
      <c r="C67" s="36">
        <v>40323</v>
      </c>
      <c r="D67" s="36"/>
      <c r="E67" s="36"/>
      <c r="F67" s="36"/>
      <c r="G67" s="20"/>
      <c r="H67" s="36">
        <v>44272</v>
      </c>
      <c r="I67" s="36">
        <v>40609</v>
      </c>
      <c r="J67" s="1">
        <f t="shared" si="2"/>
        <v>286</v>
      </c>
      <c r="K67" s="3">
        <v>1</v>
      </c>
      <c r="L67" s="40">
        <v>40609</v>
      </c>
      <c r="M67" s="3">
        <f>(L67-C67)</f>
        <v>286</v>
      </c>
      <c r="N67" s="3">
        <v>1</v>
      </c>
      <c r="O67" s="3">
        <v>286</v>
      </c>
      <c r="P67" s="3">
        <v>0</v>
      </c>
    </row>
    <row r="68" spans="1:16" s="10" customFormat="1" x14ac:dyDescent="0.25">
      <c r="A68" s="2">
        <v>2024</v>
      </c>
      <c r="B68" s="12">
        <v>778.84615384615381</v>
      </c>
      <c r="C68" s="36">
        <v>40312</v>
      </c>
      <c r="D68" s="36"/>
      <c r="E68" s="36"/>
      <c r="F68" s="36"/>
      <c r="G68" s="20"/>
      <c r="H68" s="36">
        <v>44272</v>
      </c>
      <c r="I68" s="36">
        <v>40728</v>
      </c>
      <c r="J68" s="1">
        <f t="shared" si="2"/>
        <v>416</v>
      </c>
      <c r="K68" s="3">
        <v>1</v>
      </c>
      <c r="L68" s="40">
        <v>40728</v>
      </c>
      <c r="M68" s="20">
        <f>(L68-C68)</f>
        <v>416</v>
      </c>
      <c r="N68" s="20">
        <v>1</v>
      </c>
      <c r="O68" s="20">
        <v>416</v>
      </c>
      <c r="P68" s="3">
        <v>0</v>
      </c>
    </row>
    <row r="69" spans="1:16" s="10" customFormat="1" x14ac:dyDescent="0.25">
      <c r="A69" s="2">
        <v>2025</v>
      </c>
      <c r="B69" s="12">
        <v>1656.5217391304348</v>
      </c>
      <c r="C69" s="41">
        <v>40345</v>
      </c>
      <c r="D69" s="41"/>
      <c r="E69" s="41"/>
      <c r="F69" s="41"/>
      <c r="G69" s="20"/>
      <c r="H69" s="36">
        <v>44272</v>
      </c>
      <c r="I69" s="36">
        <v>41727</v>
      </c>
      <c r="J69" s="1">
        <f t="shared" si="2"/>
        <v>1382</v>
      </c>
      <c r="K69" s="3">
        <v>1</v>
      </c>
      <c r="L69" s="40">
        <v>41727</v>
      </c>
      <c r="M69" s="3">
        <f>(L69-C69)</f>
        <v>1382</v>
      </c>
      <c r="N69" s="3">
        <v>1</v>
      </c>
      <c r="O69" s="3">
        <v>1382</v>
      </c>
      <c r="P69" s="1">
        <v>1</v>
      </c>
    </row>
    <row r="70" spans="1:16" s="10" customFormat="1" x14ac:dyDescent="0.25">
      <c r="A70" s="2">
        <v>2026</v>
      </c>
      <c r="B70" s="12">
        <v>4296.0784313725489</v>
      </c>
      <c r="C70" s="41">
        <v>40350</v>
      </c>
      <c r="D70" s="41"/>
      <c r="E70" s="41"/>
      <c r="F70" s="41"/>
      <c r="G70" s="20"/>
      <c r="H70" s="36">
        <v>44272</v>
      </c>
      <c r="I70" s="36">
        <v>44242</v>
      </c>
      <c r="J70" s="1">
        <f t="shared" si="2"/>
        <v>3892</v>
      </c>
      <c r="K70" s="3">
        <v>0</v>
      </c>
      <c r="L70" s="3"/>
      <c r="M70" s="3"/>
      <c r="N70" s="3">
        <v>0</v>
      </c>
      <c r="O70" s="3">
        <v>3892</v>
      </c>
      <c r="P70" s="1">
        <v>1</v>
      </c>
    </row>
    <row r="71" spans="1:16" s="10" customFormat="1" x14ac:dyDescent="0.25">
      <c r="A71" s="2">
        <v>2027</v>
      </c>
      <c r="B71" s="12">
        <v>1465.0980392156862</v>
      </c>
      <c r="C71" s="41">
        <v>40352</v>
      </c>
      <c r="D71" s="41"/>
      <c r="E71" s="41"/>
      <c r="F71" s="41"/>
      <c r="G71" s="20"/>
      <c r="H71" s="36">
        <v>44272</v>
      </c>
      <c r="I71" s="36">
        <v>40986</v>
      </c>
      <c r="J71" s="1">
        <f t="shared" si="2"/>
        <v>634</v>
      </c>
      <c r="K71" s="3">
        <v>1</v>
      </c>
      <c r="L71" s="36">
        <v>40986</v>
      </c>
      <c r="M71" s="20">
        <f>(L71-C71)</f>
        <v>634</v>
      </c>
      <c r="N71" s="20">
        <v>1</v>
      </c>
      <c r="O71" s="20">
        <v>634</v>
      </c>
      <c r="P71" s="3">
        <v>0</v>
      </c>
    </row>
    <row r="72" spans="1:16" s="10" customFormat="1" x14ac:dyDescent="0.25">
      <c r="A72" s="2">
        <v>2028</v>
      </c>
      <c r="B72" s="12">
        <v>1752.4691358024691</v>
      </c>
      <c r="C72" s="41">
        <v>40371</v>
      </c>
      <c r="D72" s="41"/>
      <c r="E72" s="41"/>
      <c r="F72" s="41"/>
      <c r="G72" s="20"/>
      <c r="H72" s="36">
        <v>44272</v>
      </c>
      <c r="I72" s="36">
        <v>44270</v>
      </c>
      <c r="J72" s="1">
        <f t="shared" si="2"/>
        <v>3899</v>
      </c>
      <c r="K72" s="3">
        <v>0</v>
      </c>
      <c r="L72" s="3"/>
      <c r="M72" s="3"/>
      <c r="N72" s="3">
        <v>0</v>
      </c>
      <c r="O72" s="3">
        <v>3899</v>
      </c>
      <c r="P72" s="1">
        <v>1</v>
      </c>
    </row>
    <row r="73" spans="1:16" s="10" customFormat="1" x14ac:dyDescent="0.25">
      <c r="A73" s="2">
        <v>2029</v>
      </c>
      <c r="B73" s="12">
        <v>1010.4430379746835</v>
      </c>
      <c r="C73" s="41">
        <v>40371</v>
      </c>
      <c r="D73" s="41"/>
      <c r="E73" s="41"/>
      <c r="F73" s="41"/>
      <c r="G73" s="20"/>
      <c r="H73" s="36">
        <v>44272</v>
      </c>
      <c r="I73" s="36">
        <v>42467</v>
      </c>
      <c r="J73" s="1">
        <f t="shared" si="2"/>
        <v>2096</v>
      </c>
      <c r="K73" s="3">
        <v>1</v>
      </c>
      <c r="L73" s="36">
        <v>42467</v>
      </c>
      <c r="M73" s="20">
        <f>(L73-C73)</f>
        <v>2096</v>
      </c>
      <c r="N73" s="20">
        <v>1</v>
      </c>
      <c r="O73" s="20">
        <v>2096</v>
      </c>
      <c r="P73" s="3">
        <v>0</v>
      </c>
    </row>
    <row r="74" spans="1:16" s="10" customFormat="1" x14ac:dyDescent="0.25">
      <c r="A74" s="2">
        <v>2030</v>
      </c>
      <c r="B74" s="12">
        <v>810.04016064257019</v>
      </c>
      <c r="C74" s="41">
        <v>40373</v>
      </c>
      <c r="D74" s="41"/>
      <c r="E74" s="41"/>
      <c r="F74" s="41"/>
      <c r="G74" s="20"/>
      <c r="H74" s="36">
        <v>44272</v>
      </c>
      <c r="I74" s="36">
        <v>44271</v>
      </c>
      <c r="J74" s="1">
        <f t="shared" si="2"/>
        <v>3898</v>
      </c>
      <c r="K74" s="3">
        <v>0</v>
      </c>
      <c r="L74" s="3"/>
      <c r="M74" s="3"/>
      <c r="N74" s="3">
        <v>0</v>
      </c>
      <c r="O74" s="3">
        <v>3898</v>
      </c>
      <c r="P74" s="3">
        <v>0</v>
      </c>
    </row>
    <row r="75" spans="1:16" s="10" customFormat="1" x14ac:dyDescent="0.25">
      <c r="A75" s="2">
        <v>2031</v>
      </c>
      <c r="B75" s="12">
        <v>900</v>
      </c>
      <c r="C75" s="41">
        <v>40373</v>
      </c>
      <c r="D75" s="41"/>
      <c r="E75" s="41"/>
      <c r="F75" s="41"/>
      <c r="G75" s="20"/>
      <c r="H75" s="36">
        <v>44272</v>
      </c>
      <c r="I75" s="36">
        <v>41156</v>
      </c>
      <c r="J75" s="1">
        <f t="shared" si="2"/>
        <v>783</v>
      </c>
      <c r="K75" s="3">
        <v>1</v>
      </c>
      <c r="L75" s="36">
        <v>41156</v>
      </c>
      <c r="M75" s="20">
        <f>(L75-C75)</f>
        <v>783</v>
      </c>
      <c r="N75" s="20">
        <v>1</v>
      </c>
      <c r="O75" s="20">
        <v>783</v>
      </c>
      <c r="P75" s="3">
        <v>0</v>
      </c>
    </row>
    <row r="76" spans="1:16" s="10" customFormat="1" x14ac:dyDescent="0.25">
      <c r="A76" s="2">
        <v>2032</v>
      </c>
      <c r="B76" s="12">
        <v>545.69892473118284</v>
      </c>
      <c r="C76" s="41">
        <v>40374</v>
      </c>
      <c r="D76" s="41"/>
      <c r="E76" s="41"/>
      <c r="F76" s="41"/>
      <c r="G76" s="20"/>
      <c r="H76" s="36">
        <v>44272</v>
      </c>
      <c r="I76" s="36">
        <v>42398</v>
      </c>
      <c r="J76" s="1">
        <f t="shared" si="2"/>
        <v>2024</v>
      </c>
      <c r="K76" s="3">
        <v>0</v>
      </c>
      <c r="L76" s="3"/>
      <c r="M76" s="20"/>
      <c r="N76" s="20">
        <v>0</v>
      </c>
      <c r="O76" s="20">
        <v>2024</v>
      </c>
      <c r="P76" s="3">
        <v>0</v>
      </c>
    </row>
    <row r="77" spans="1:16" s="10" customFormat="1" x14ac:dyDescent="0.25">
      <c r="A77" s="2">
        <v>2033</v>
      </c>
      <c r="B77" s="12">
        <v>2695.833333333333</v>
      </c>
      <c r="C77" s="41">
        <v>40393</v>
      </c>
      <c r="D77" s="41"/>
      <c r="E77" s="41"/>
      <c r="F77" s="41"/>
      <c r="G77" s="20"/>
      <c r="H77" s="36">
        <v>44272</v>
      </c>
      <c r="I77" s="36">
        <v>41561</v>
      </c>
      <c r="J77" s="1">
        <f t="shared" si="2"/>
        <v>1168</v>
      </c>
      <c r="K77" s="3">
        <v>1</v>
      </c>
      <c r="L77" s="40">
        <v>41561</v>
      </c>
      <c r="M77" s="20">
        <f t="shared" ref="M77:M83" si="3">(L77-C77)</f>
        <v>1168</v>
      </c>
      <c r="N77" s="20">
        <v>1</v>
      </c>
      <c r="O77" s="20">
        <v>1168</v>
      </c>
      <c r="P77" s="1">
        <v>1</v>
      </c>
    </row>
    <row r="78" spans="1:16" s="10" customFormat="1" x14ac:dyDescent="0.25">
      <c r="A78" s="2">
        <v>2034</v>
      </c>
      <c r="B78" s="12">
        <v>2131.521739130435</v>
      </c>
      <c r="C78" s="41">
        <v>40399</v>
      </c>
      <c r="D78" s="41"/>
      <c r="E78" s="41"/>
      <c r="F78" s="41"/>
      <c r="G78" s="20"/>
      <c r="H78" s="36">
        <v>44272</v>
      </c>
      <c r="I78" s="36">
        <v>40552</v>
      </c>
      <c r="J78" s="1">
        <f t="shared" si="2"/>
        <v>153</v>
      </c>
      <c r="K78" s="3">
        <v>1</v>
      </c>
      <c r="L78" s="40">
        <v>40552</v>
      </c>
      <c r="M78" s="20">
        <f t="shared" si="3"/>
        <v>153</v>
      </c>
      <c r="N78" s="20">
        <v>1</v>
      </c>
      <c r="O78" s="20">
        <v>153</v>
      </c>
      <c r="P78" s="1">
        <v>1</v>
      </c>
    </row>
    <row r="79" spans="1:16" s="10" customFormat="1" x14ac:dyDescent="0.25">
      <c r="A79" s="2">
        <v>2035</v>
      </c>
      <c r="B79" s="12">
        <v>906.66666666666663</v>
      </c>
      <c r="C79" s="41">
        <v>40402</v>
      </c>
      <c r="D79" s="41"/>
      <c r="E79" s="41"/>
      <c r="F79" s="41"/>
      <c r="G79" s="20"/>
      <c r="H79" s="36">
        <v>44272</v>
      </c>
      <c r="I79" s="36">
        <v>43476</v>
      </c>
      <c r="J79" s="1">
        <f t="shared" si="2"/>
        <v>3074</v>
      </c>
      <c r="K79" s="3">
        <v>1</v>
      </c>
      <c r="L79" s="40">
        <v>43476</v>
      </c>
      <c r="M79" s="20">
        <f t="shared" si="3"/>
        <v>3074</v>
      </c>
      <c r="N79" s="20">
        <v>1</v>
      </c>
      <c r="O79" s="20">
        <v>3074</v>
      </c>
      <c r="P79" s="3">
        <v>0</v>
      </c>
    </row>
    <row r="80" spans="1:16" s="10" customFormat="1" x14ac:dyDescent="0.25">
      <c r="A80" s="2">
        <v>2036</v>
      </c>
      <c r="B80" s="12">
        <v>2583.333333333333</v>
      </c>
      <c r="C80" s="41">
        <v>40408</v>
      </c>
      <c r="D80" s="41"/>
      <c r="E80" s="41"/>
      <c r="F80" s="41"/>
      <c r="G80" s="20"/>
      <c r="H80" s="36">
        <v>44272</v>
      </c>
      <c r="I80" s="36">
        <v>41593</v>
      </c>
      <c r="J80" s="1">
        <f t="shared" si="2"/>
        <v>1185</v>
      </c>
      <c r="K80" s="3">
        <v>1</v>
      </c>
      <c r="L80" s="40">
        <v>41593</v>
      </c>
      <c r="M80" s="3">
        <f t="shared" si="3"/>
        <v>1185</v>
      </c>
      <c r="N80" s="3">
        <v>1</v>
      </c>
      <c r="O80" s="3">
        <v>1185</v>
      </c>
      <c r="P80" s="1">
        <v>1</v>
      </c>
    </row>
    <row r="81" spans="1:16" s="10" customFormat="1" x14ac:dyDescent="0.25">
      <c r="A81" s="2">
        <v>2037</v>
      </c>
      <c r="B81" s="12">
        <v>870.58823529411757</v>
      </c>
      <c r="C81" s="41">
        <v>40410</v>
      </c>
      <c r="D81" s="41"/>
      <c r="E81" s="41"/>
      <c r="F81" s="41"/>
      <c r="G81" s="20"/>
      <c r="H81" s="36">
        <v>44272</v>
      </c>
      <c r="I81" s="36">
        <v>40607</v>
      </c>
      <c r="J81" s="1">
        <f t="shared" si="2"/>
        <v>197</v>
      </c>
      <c r="K81" s="3">
        <v>1</v>
      </c>
      <c r="L81" s="40">
        <v>40607</v>
      </c>
      <c r="M81" s="3">
        <f t="shared" si="3"/>
        <v>197</v>
      </c>
      <c r="N81" s="3">
        <v>1</v>
      </c>
      <c r="O81" s="3">
        <v>197</v>
      </c>
      <c r="P81" s="3">
        <v>0</v>
      </c>
    </row>
    <row r="82" spans="1:16" s="10" customFormat="1" x14ac:dyDescent="0.25">
      <c r="A82" s="2">
        <v>2038</v>
      </c>
      <c r="B82" s="12">
        <v>1160.204081632653</v>
      </c>
      <c r="C82" s="41">
        <v>40413</v>
      </c>
      <c r="D82" s="41"/>
      <c r="E82" s="41"/>
      <c r="F82" s="41"/>
      <c r="G82" s="20"/>
      <c r="H82" s="36">
        <v>44272</v>
      </c>
      <c r="I82" s="36">
        <v>41774</v>
      </c>
      <c r="J82" s="1">
        <f t="shared" si="2"/>
        <v>1361</v>
      </c>
      <c r="K82" s="3">
        <v>1</v>
      </c>
      <c r="L82" s="36">
        <v>41774</v>
      </c>
      <c r="M82" s="20">
        <f t="shared" si="3"/>
        <v>1361</v>
      </c>
      <c r="N82" s="20">
        <v>1</v>
      </c>
      <c r="O82" s="20">
        <v>1361</v>
      </c>
      <c r="P82" s="3">
        <v>0</v>
      </c>
    </row>
    <row r="83" spans="1:16" s="10" customFormat="1" x14ac:dyDescent="0.25">
      <c r="A83" s="2">
        <v>2039</v>
      </c>
      <c r="B83" s="12">
        <v>1255.3191489361702</v>
      </c>
      <c r="C83" s="41">
        <v>40414</v>
      </c>
      <c r="D83" s="41"/>
      <c r="E83" s="41"/>
      <c r="F83" s="41"/>
      <c r="G83" s="20"/>
      <c r="H83" s="36">
        <v>44272</v>
      </c>
      <c r="I83" s="36">
        <v>42769</v>
      </c>
      <c r="J83" s="1">
        <f t="shared" si="2"/>
        <v>2355</v>
      </c>
      <c r="K83" s="3">
        <v>1</v>
      </c>
      <c r="L83" s="40">
        <v>42769</v>
      </c>
      <c r="M83" s="3">
        <f t="shared" si="3"/>
        <v>2355</v>
      </c>
      <c r="N83" s="3">
        <v>1</v>
      </c>
      <c r="O83" s="3">
        <v>2355</v>
      </c>
      <c r="P83" s="3">
        <v>0</v>
      </c>
    </row>
    <row r="84" spans="1:16" s="10" customFormat="1" x14ac:dyDescent="0.25">
      <c r="A84" s="2">
        <v>2041</v>
      </c>
      <c r="B84" s="12">
        <v>714.92537313432831</v>
      </c>
      <c r="C84" s="41">
        <v>40430</v>
      </c>
      <c r="D84" s="41"/>
      <c r="E84" s="41"/>
      <c r="F84" s="41"/>
      <c r="G84" s="20"/>
      <c r="H84" s="36">
        <v>44272</v>
      </c>
      <c r="I84" s="36">
        <v>44216</v>
      </c>
      <c r="J84" s="1">
        <f t="shared" si="2"/>
        <v>3786</v>
      </c>
      <c r="K84" s="3">
        <v>0</v>
      </c>
      <c r="L84" s="3"/>
      <c r="M84" s="3"/>
      <c r="N84" s="3">
        <v>0</v>
      </c>
      <c r="O84" s="3">
        <v>3786</v>
      </c>
      <c r="P84" s="3">
        <v>0</v>
      </c>
    </row>
    <row r="85" spans="1:16" s="10" customFormat="1" x14ac:dyDescent="0.25">
      <c r="A85" s="2">
        <v>2042</v>
      </c>
      <c r="B85" s="12">
        <v>1805.0847457627117</v>
      </c>
      <c r="C85" s="41">
        <v>40438</v>
      </c>
      <c r="D85" s="41"/>
      <c r="E85" s="41"/>
      <c r="F85" s="41"/>
      <c r="G85" s="20"/>
      <c r="H85" s="36">
        <v>44272</v>
      </c>
      <c r="I85" s="36">
        <v>42514</v>
      </c>
      <c r="J85" s="1">
        <f t="shared" si="2"/>
        <v>2076</v>
      </c>
      <c r="K85" s="3">
        <v>1</v>
      </c>
      <c r="L85" s="40">
        <v>42514</v>
      </c>
      <c r="M85" s="20">
        <f>(L85-C85)</f>
        <v>2076</v>
      </c>
      <c r="N85" s="20">
        <v>1</v>
      </c>
      <c r="O85" s="20">
        <v>2076</v>
      </c>
      <c r="P85" s="1">
        <v>1</v>
      </c>
    </row>
    <row r="86" spans="1:16" s="10" customFormat="1" x14ac:dyDescent="0.25">
      <c r="A86" s="2">
        <v>2043</v>
      </c>
      <c r="B86" s="12">
        <v>2101.5151515151515</v>
      </c>
      <c r="C86" s="41">
        <v>40441</v>
      </c>
      <c r="D86" s="41"/>
      <c r="E86" s="41"/>
      <c r="F86" s="41"/>
      <c r="G86" s="20"/>
      <c r="H86" s="36">
        <v>44272</v>
      </c>
      <c r="I86" s="36">
        <v>41203</v>
      </c>
      <c r="J86" s="1">
        <f t="shared" si="2"/>
        <v>762</v>
      </c>
      <c r="K86" s="3">
        <v>1</v>
      </c>
      <c r="L86" s="36">
        <v>41203</v>
      </c>
      <c r="M86" s="20">
        <f>(L86-C86)</f>
        <v>762</v>
      </c>
      <c r="N86" s="20">
        <v>1</v>
      </c>
      <c r="O86" s="20">
        <v>762</v>
      </c>
      <c r="P86" s="1">
        <v>1</v>
      </c>
    </row>
    <row r="87" spans="1:16" s="10" customFormat="1" ht="14.25" customHeight="1" x14ac:dyDescent="0.25">
      <c r="A87" s="2">
        <v>2045</v>
      </c>
      <c r="B87" s="12">
        <v>1180.6451612903227</v>
      </c>
      <c r="C87" s="41">
        <v>40455</v>
      </c>
      <c r="D87" s="41">
        <v>40471</v>
      </c>
      <c r="E87" s="20">
        <f>(D87-C87)</f>
        <v>16</v>
      </c>
      <c r="F87" s="41">
        <v>41611</v>
      </c>
      <c r="G87" s="43">
        <f>(F87-C87)</f>
        <v>1156</v>
      </c>
      <c r="H87" s="36">
        <v>44272</v>
      </c>
      <c r="I87" s="36">
        <v>44207</v>
      </c>
      <c r="J87" s="1">
        <f t="shared" si="2"/>
        <v>3752</v>
      </c>
      <c r="K87" s="3">
        <v>0</v>
      </c>
      <c r="L87" s="3"/>
      <c r="M87" s="3"/>
      <c r="N87" s="3">
        <v>1</v>
      </c>
      <c r="O87" s="3">
        <v>16</v>
      </c>
      <c r="P87" s="3">
        <v>0</v>
      </c>
    </row>
    <row r="88" spans="1:16" s="10" customFormat="1" x14ac:dyDescent="0.25">
      <c r="A88" s="2">
        <v>2046</v>
      </c>
      <c r="B88" s="12">
        <v>2145.7831325301204</v>
      </c>
      <c r="C88" s="41">
        <v>40459</v>
      </c>
      <c r="D88" s="41"/>
      <c r="E88" s="41"/>
      <c r="F88" s="41"/>
      <c r="G88" s="20"/>
      <c r="H88" s="36">
        <v>44272</v>
      </c>
      <c r="I88" s="36">
        <v>44271</v>
      </c>
      <c r="J88" s="1">
        <f t="shared" si="2"/>
        <v>3812</v>
      </c>
      <c r="K88" s="3">
        <v>0</v>
      </c>
      <c r="L88" s="3"/>
      <c r="M88" s="3"/>
      <c r="N88" s="3">
        <v>0</v>
      </c>
      <c r="O88" s="3">
        <v>3812</v>
      </c>
      <c r="P88" s="1">
        <v>1</v>
      </c>
    </row>
    <row r="89" spans="1:16" s="10" customFormat="1" x14ac:dyDescent="0.25">
      <c r="A89" s="2">
        <v>2047</v>
      </c>
      <c r="B89" s="12">
        <v>1391.304347826087</v>
      </c>
      <c r="C89" s="41">
        <v>40462</v>
      </c>
      <c r="D89" s="41"/>
      <c r="E89" s="41"/>
      <c r="F89" s="41"/>
      <c r="G89" s="20"/>
      <c r="H89" s="36">
        <v>44272</v>
      </c>
      <c r="I89" s="36">
        <v>41848</v>
      </c>
      <c r="J89" s="1">
        <f t="shared" si="2"/>
        <v>1386</v>
      </c>
      <c r="K89" s="3">
        <v>1</v>
      </c>
      <c r="L89" s="40">
        <v>41848</v>
      </c>
      <c r="M89" s="20">
        <f>(L89-C89)</f>
        <v>1386</v>
      </c>
      <c r="N89" s="20">
        <v>1</v>
      </c>
      <c r="O89" s="20">
        <v>1386</v>
      </c>
      <c r="P89" s="3">
        <v>0</v>
      </c>
    </row>
    <row r="90" spans="1:16" s="10" customFormat="1" x14ac:dyDescent="0.25">
      <c r="A90" s="2">
        <v>2048</v>
      </c>
      <c r="B90" s="12">
        <v>1318.0722891566265</v>
      </c>
      <c r="C90" s="41">
        <v>40469</v>
      </c>
      <c r="D90" s="36">
        <v>40603</v>
      </c>
      <c r="E90" s="20">
        <f>(D90-C90)</f>
        <v>134</v>
      </c>
      <c r="F90" s="41"/>
      <c r="G90" s="20"/>
      <c r="H90" s="36">
        <v>44272</v>
      </c>
      <c r="I90" s="36">
        <v>40688</v>
      </c>
      <c r="J90" s="1">
        <f t="shared" si="2"/>
        <v>219</v>
      </c>
      <c r="K90" s="3">
        <v>1</v>
      </c>
      <c r="L90" s="36">
        <v>40688</v>
      </c>
      <c r="M90" s="20">
        <f>(L90-C90)</f>
        <v>219</v>
      </c>
      <c r="N90" s="20">
        <v>1</v>
      </c>
      <c r="O90" s="20">
        <v>134</v>
      </c>
      <c r="P90" s="3">
        <v>0</v>
      </c>
    </row>
    <row r="91" spans="1:16" s="10" customFormat="1" x14ac:dyDescent="0.25">
      <c r="A91" s="2">
        <v>2049</v>
      </c>
      <c r="B91" s="12">
        <v>340</v>
      </c>
      <c r="C91" s="36">
        <v>40472</v>
      </c>
      <c r="F91" s="36"/>
      <c r="G91" s="20"/>
      <c r="H91" s="36">
        <v>44272</v>
      </c>
      <c r="I91" s="36">
        <v>42115</v>
      </c>
      <c r="J91" s="1">
        <f t="shared" si="2"/>
        <v>1643</v>
      </c>
      <c r="K91" s="3">
        <v>1</v>
      </c>
      <c r="L91" s="36">
        <v>42115</v>
      </c>
      <c r="M91" s="20">
        <f>(L91-C91)</f>
        <v>1643</v>
      </c>
      <c r="N91" s="20">
        <v>1</v>
      </c>
      <c r="O91" s="20">
        <v>1643</v>
      </c>
      <c r="P91" s="3">
        <v>0</v>
      </c>
    </row>
    <row r="92" spans="1:16" s="10" customFormat="1" x14ac:dyDescent="0.25">
      <c r="A92" s="2">
        <v>2050</v>
      </c>
      <c r="B92" s="12">
        <v>1674.4047619047619</v>
      </c>
      <c r="C92" s="36">
        <v>40490</v>
      </c>
      <c r="D92" s="36"/>
      <c r="E92" s="36"/>
      <c r="F92" s="36"/>
      <c r="G92" s="20"/>
      <c r="H92" s="36">
        <v>44272</v>
      </c>
      <c r="I92" s="36">
        <v>40543</v>
      </c>
      <c r="J92" s="1">
        <f t="shared" si="2"/>
        <v>53</v>
      </c>
      <c r="K92" s="3">
        <v>1</v>
      </c>
      <c r="L92" s="40">
        <v>40543</v>
      </c>
      <c r="M92" s="20">
        <f>(L92-C92)</f>
        <v>53</v>
      </c>
      <c r="N92" s="20">
        <v>1</v>
      </c>
      <c r="O92" s="20">
        <v>53</v>
      </c>
      <c r="P92" s="1">
        <v>1</v>
      </c>
    </row>
    <row r="93" spans="1:16" s="10" customFormat="1" x14ac:dyDescent="0.25">
      <c r="A93" s="2">
        <v>2051</v>
      </c>
      <c r="B93" s="12">
        <v>1015.267175572519</v>
      </c>
      <c r="C93" s="36">
        <v>40493</v>
      </c>
      <c r="D93" s="36"/>
      <c r="E93" s="36"/>
      <c r="F93" s="36"/>
      <c r="G93" s="20"/>
      <c r="H93" s="36">
        <v>44274</v>
      </c>
      <c r="I93" s="36">
        <v>41691</v>
      </c>
      <c r="J93" s="1">
        <f t="shared" si="2"/>
        <v>1198</v>
      </c>
      <c r="K93" s="3">
        <v>1</v>
      </c>
      <c r="L93" s="40">
        <v>41691</v>
      </c>
      <c r="M93" s="3">
        <f>(L93-C93)</f>
        <v>1198</v>
      </c>
      <c r="N93" s="3">
        <v>1</v>
      </c>
      <c r="O93" s="3">
        <v>1198</v>
      </c>
      <c r="P93" s="3">
        <v>0</v>
      </c>
    </row>
    <row r="94" spans="1:16" s="10" customFormat="1" x14ac:dyDescent="0.25">
      <c r="A94" s="2">
        <v>2052</v>
      </c>
      <c r="B94" s="12">
        <v>3090.1960784313724</v>
      </c>
      <c r="C94" s="36">
        <v>40497</v>
      </c>
      <c r="D94" s="36">
        <v>40499</v>
      </c>
      <c r="E94" s="20">
        <f>(D94-C94)</f>
        <v>2</v>
      </c>
      <c r="F94" s="36"/>
      <c r="G94" s="20"/>
      <c r="H94" s="36">
        <v>44272</v>
      </c>
      <c r="I94" s="36">
        <v>44125</v>
      </c>
      <c r="J94" s="1">
        <f t="shared" si="2"/>
        <v>3628</v>
      </c>
      <c r="K94" s="3">
        <v>0</v>
      </c>
      <c r="L94" s="3"/>
      <c r="M94" s="3"/>
      <c r="N94" s="3">
        <v>1</v>
      </c>
      <c r="O94" s="3">
        <v>2</v>
      </c>
      <c r="P94" s="1">
        <v>1</v>
      </c>
    </row>
    <row r="95" spans="1:16" s="10" customFormat="1" x14ac:dyDescent="0.25">
      <c r="A95" s="2">
        <v>2053</v>
      </c>
      <c r="B95" s="12">
        <v>1333.3333333333335</v>
      </c>
      <c r="C95" s="36">
        <v>40504</v>
      </c>
      <c r="D95" s="36"/>
      <c r="E95" s="36"/>
      <c r="F95" s="36"/>
      <c r="G95" s="20"/>
      <c r="H95" s="36">
        <v>44272</v>
      </c>
      <c r="I95" s="36">
        <v>40985</v>
      </c>
      <c r="J95" s="1">
        <f t="shared" si="2"/>
        <v>481</v>
      </c>
      <c r="K95" s="3">
        <v>1</v>
      </c>
      <c r="L95" s="40">
        <v>40985</v>
      </c>
      <c r="M95" s="3">
        <f>(L95-C95)</f>
        <v>481</v>
      </c>
      <c r="N95" s="3">
        <v>1</v>
      </c>
      <c r="O95" s="3">
        <v>481</v>
      </c>
      <c r="P95" s="3">
        <v>0</v>
      </c>
    </row>
    <row r="96" spans="1:16" s="10" customFormat="1" x14ac:dyDescent="0.25">
      <c r="A96" s="2">
        <v>2054</v>
      </c>
      <c r="B96" s="12">
        <v>1696.4705882352941</v>
      </c>
      <c r="C96" s="36">
        <v>40511</v>
      </c>
      <c r="D96" s="36"/>
      <c r="E96" s="36"/>
      <c r="F96" s="36"/>
      <c r="G96" s="20"/>
      <c r="H96" s="36">
        <v>44274</v>
      </c>
      <c r="I96" s="36">
        <v>41039</v>
      </c>
      <c r="J96" s="1">
        <f t="shared" si="2"/>
        <v>528</v>
      </c>
      <c r="K96" s="3">
        <v>1</v>
      </c>
      <c r="L96" s="40">
        <v>41039</v>
      </c>
      <c r="M96" s="3">
        <f>(L96-C96)</f>
        <v>528</v>
      </c>
      <c r="N96" s="3">
        <v>1</v>
      </c>
      <c r="O96" s="3">
        <v>528</v>
      </c>
      <c r="P96" s="1">
        <v>1</v>
      </c>
    </row>
    <row r="97" spans="1:25" s="10" customFormat="1" x14ac:dyDescent="0.25">
      <c r="A97" s="2">
        <v>2055</v>
      </c>
      <c r="B97" s="12">
        <v>2978.2312925170068</v>
      </c>
      <c r="C97" s="36">
        <v>40519</v>
      </c>
      <c r="D97" s="36"/>
      <c r="E97" s="36"/>
      <c r="F97" s="36"/>
      <c r="G97" s="20"/>
      <c r="H97" s="36">
        <v>44274</v>
      </c>
      <c r="I97" s="36">
        <v>44275</v>
      </c>
      <c r="J97" s="1">
        <f t="shared" si="2"/>
        <v>3756</v>
      </c>
      <c r="K97" s="3">
        <v>0</v>
      </c>
      <c r="L97" s="3"/>
      <c r="M97" s="3"/>
      <c r="N97" s="3">
        <v>0</v>
      </c>
      <c r="O97" s="3">
        <v>3756</v>
      </c>
      <c r="P97" s="1">
        <v>1</v>
      </c>
    </row>
    <row r="98" spans="1:25" s="10" customFormat="1" x14ac:dyDescent="0.25">
      <c r="A98" s="2">
        <v>2056</v>
      </c>
      <c r="B98" s="12">
        <v>828.9473684210526</v>
      </c>
      <c r="C98" s="36">
        <v>40521</v>
      </c>
      <c r="D98" s="36"/>
      <c r="E98" s="36"/>
      <c r="F98" s="36"/>
      <c r="G98" s="22"/>
      <c r="H98" s="36">
        <v>44274</v>
      </c>
      <c r="I98" s="36">
        <v>43879</v>
      </c>
      <c r="J98" s="3">
        <f t="shared" ref="J98:J106" si="4">(I98-C98)</f>
        <v>3358</v>
      </c>
      <c r="K98" s="3">
        <v>0</v>
      </c>
      <c r="L98" s="3"/>
      <c r="M98" s="3"/>
      <c r="N98" s="3">
        <v>0</v>
      </c>
      <c r="O98" s="3">
        <v>3358</v>
      </c>
      <c r="P98" s="3">
        <v>0</v>
      </c>
    </row>
    <row r="99" spans="1:25" s="10" customFormat="1" x14ac:dyDescent="0.25">
      <c r="A99" s="2">
        <v>2057</v>
      </c>
      <c r="B99" s="12">
        <v>1241.5966386554621</v>
      </c>
      <c r="C99" s="36">
        <v>40526</v>
      </c>
      <c r="D99" s="36"/>
      <c r="E99" s="36"/>
      <c r="F99" s="36">
        <v>42037</v>
      </c>
      <c r="G99" s="43">
        <f>(F99-C99)</f>
        <v>1511</v>
      </c>
      <c r="H99" s="36">
        <v>44274</v>
      </c>
      <c r="I99" s="36">
        <v>44263</v>
      </c>
      <c r="J99" s="3">
        <f t="shared" si="4"/>
        <v>3737</v>
      </c>
      <c r="K99" s="3">
        <v>0</v>
      </c>
      <c r="L99" s="3"/>
      <c r="M99" s="3"/>
      <c r="N99" s="3">
        <v>1</v>
      </c>
      <c r="O99" s="3">
        <v>1511</v>
      </c>
      <c r="P99" s="3">
        <v>0</v>
      </c>
    </row>
    <row r="100" spans="1:25" s="10" customFormat="1" x14ac:dyDescent="0.25">
      <c r="A100" s="2">
        <v>2058</v>
      </c>
      <c r="B100" s="12">
        <v>730.28169014084506</v>
      </c>
      <c r="C100" s="36">
        <v>40549</v>
      </c>
      <c r="D100" s="36"/>
      <c r="E100" s="36"/>
      <c r="F100" s="36"/>
      <c r="G100" s="22"/>
      <c r="H100" s="36">
        <v>44274</v>
      </c>
      <c r="I100" s="36">
        <v>44272</v>
      </c>
      <c r="J100" s="3">
        <f t="shared" si="4"/>
        <v>3723</v>
      </c>
      <c r="K100" s="3">
        <v>0</v>
      </c>
      <c r="L100" s="3"/>
      <c r="M100" s="3"/>
      <c r="N100" s="3">
        <v>0</v>
      </c>
      <c r="O100" s="3">
        <v>3723</v>
      </c>
      <c r="P100" s="3">
        <v>0</v>
      </c>
    </row>
    <row r="101" spans="1:25" s="10" customFormat="1" x14ac:dyDescent="0.25">
      <c r="A101" s="2">
        <v>2059</v>
      </c>
      <c r="B101" s="12">
        <v>1748.9795918367345</v>
      </c>
      <c r="C101" s="36">
        <v>40563</v>
      </c>
      <c r="D101" s="36"/>
      <c r="E101" s="36"/>
      <c r="F101" s="36"/>
      <c r="G101" s="20"/>
      <c r="H101" s="36">
        <v>44274</v>
      </c>
      <c r="I101" s="36">
        <v>40609</v>
      </c>
      <c r="J101" s="1">
        <f t="shared" si="4"/>
        <v>46</v>
      </c>
      <c r="K101" s="3">
        <v>1</v>
      </c>
      <c r="L101" s="40">
        <v>40609</v>
      </c>
      <c r="M101" s="3">
        <f>(L101-C101)</f>
        <v>46</v>
      </c>
      <c r="N101" s="3">
        <v>1</v>
      </c>
      <c r="O101" s="3">
        <v>46</v>
      </c>
      <c r="P101" s="1">
        <v>1</v>
      </c>
    </row>
    <row r="102" spans="1:25" s="10" customFormat="1" x14ac:dyDescent="0.25">
      <c r="A102" s="2">
        <v>2060</v>
      </c>
      <c r="B102" s="12">
        <v>1510</v>
      </c>
      <c r="C102" s="36">
        <v>40584</v>
      </c>
      <c r="D102" s="36"/>
      <c r="E102" s="36"/>
      <c r="F102" s="36"/>
      <c r="G102" s="22"/>
      <c r="H102" s="36">
        <v>44274</v>
      </c>
      <c r="I102" s="36">
        <v>44251</v>
      </c>
      <c r="J102" s="3">
        <f t="shared" si="4"/>
        <v>3667</v>
      </c>
      <c r="K102" s="3">
        <v>0</v>
      </c>
      <c r="L102" s="3"/>
      <c r="M102" s="3"/>
      <c r="N102" s="3">
        <v>0</v>
      </c>
      <c r="O102" s="3">
        <v>3667</v>
      </c>
      <c r="P102" s="1">
        <v>1</v>
      </c>
      <c r="Q102" s="14"/>
      <c r="R102" s="14"/>
      <c r="S102" s="14"/>
    </row>
    <row r="103" spans="1:25" s="14" customFormat="1" x14ac:dyDescent="0.25">
      <c r="A103" s="2">
        <v>2061</v>
      </c>
      <c r="B103" s="12">
        <v>1291.2280701754385</v>
      </c>
      <c r="C103" s="36">
        <v>40605</v>
      </c>
      <c r="D103" s="36"/>
      <c r="E103" s="36"/>
      <c r="F103" s="36"/>
      <c r="G103" s="22"/>
      <c r="H103" s="36">
        <v>44274</v>
      </c>
      <c r="I103" s="36">
        <v>44168</v>
      </c>
      <c r="J103" s="9">
        <f t="shared" si="4"/>
        <v>3563</v>
      </c>
      <c r="K103" s="9">
        <v>0</v>
      </c>
      <c r="L103" s="9"/>
      <c r="M103" s="9"/>
      <c r="N103" s="9">
        <v>0</v>
      </c>
      <c r="O103" s="9">
        <v>3563</v>
      </c>
      <c r="P103" s="3">
        <v>0</v>
      </c>
    </row>
    <row r="104" spans="1:25" s="14" customFormat="1" x14ac:dyDescent="0.25">
      <c r="A104" s="2">
        <v>2062</v>
      </c>
      <c r="B104" s="12">
        <v>888.31168831168839</v>
      </c>
      <c r="C104" s="36">
        <v>40626</v>
      </c>
      <c r="D104" s="36">
        <v>40637</v>
      </c>
      <c r="E104" s="20">
        <f>(D104-C104)</f>
        <v>11</v>
      </c>
      <c r="F104" s="36">
        <v>41974</v>
      </c>
      <c r="G104" s="43">
        <f>(F104-C104)</f>
        <v>1348</v>
      </c>
      <c r="H104" s="36">
        <v>44274</v>
      </c>
      <c r="I104" s="36">
        <v>44556</v>
      </c>
      <c r="J104" s="9">
        <f t="shared" si="4"/>
        <v>3930</v>
      </c>
      <c r="K104" s="9">
        <v>0</v>
      </c>
      <c r="L104" s="9"/>
      <c r="M104" s="9"/>
      <c r="N104" s="9">
        <v>1</v>
      </c>
      <c r="O104" s="9">
        <v>11</v>
      </c>
      <c r="P104" s="3">
        <v>0</v>
      </c>
    </row>
    <row r="105" spans="1:25" s="14" customFormat="1" x14ac:dyDescent="0.25">
      <c r="A105" s="2">
        <v>2063</v>
      </c>
      <c r="B105" s="12">
        <v>2619.1176470588234</v>
      </c>
      <c r="C105" s="36">
        <v>40633</v>
      </c>
      <c r="D105" s="38"/>
      <c r="E105" s="38"/>
      <c r="F105" s="36">
        <v>40654</v>
      </c>
      <c r="G105" s="43">
        <f>(F105-C105)</f>
        <v>21</v>
      </c>
      <c r="H105" s="36">
        <v>44274</v>
      </c>
      <c r="I105" s="36">
        <v>44275</v>
      </c>
      <c r="J105" s="9">
        <f t="shared" si="4"/>
        <v>3642</v>
      </c>
      <c r="K105" s="9">
        <v>0</v>
      </c>
      <c r="L105" s="9"/>
      <c r="N105" s="9">
        <v>1</v>
      </c>
      <c r="O105" s="9">
        <v>21</v>
      </c>
      <c r="P105" s="1">
        <v>1</v>
      </c>
    </row>
    <row r="106" spans="1:25" s="14" customFormat="1" x14ac:dyDescent="0.25">
      <c r="A106" s="2">
        <v>2064</v>
      </c>
      <c r="B106" s="12">
        <v>1145.3125</v>
      </c>
      <c r="C106" s="36">
        <v>40645</v>
      </c>
      <c r="D106" s="38"/>
      <c r="E106" s="38"/>
      <c r="F106" s="36"/>
      <c r="G106" s="22"/>
      <c r="H106" s="36">
        <v>44274</v>
      </c>
      <c r="I106" s="36">
        <v>40904</v>
      </c>
      <c r="J106" s="1">
        <f t="shared" si="4"/>
        <v>259</v>
      </c>
      <c r="K106" s="3">
        <v>1</v>
      </c>
      <c r="L106" s="40">
        <v>40904</v>
      </c>
      <c r="M106" s="3">
        <f>(L106-C106)</f>
        <v>259</v>
      </c>
      <c r="N106" s="3">
        <v>1</v>
      </c>
      <c r="O106" s="3">
        <v>259</v>
      </c>
      <c r="P106" s="3">
        <v>0</v>
      </c>
      <c r="Q106" s="10"/>
      <c r="R106" s="10"/>
    </row>
    <row r="107" spans="1:25" s="10" customFormat="1" x14ac:dyDescent="0.25">
      <c r="A107" t="s">
        <v>111</v>
      </c>
      <c r="B107" s="17"/>
      <c r="C107" s="1"/>
      <c r="D107" s="1"/>
      <c r="E107" s="1"/>
      <c r="F107" s="1"/>
      <c r="G107" s="20"/>
      <c r="H107" s="1"/>
      <c r="I107" s="1"/>
      <c r="J107" s="1"/>
      <c r="K107" s="1"/>
      <c r="L107" s="1"/>
      <c r="M107" s="1"/>
      <c r="N107" s="1"/>
      <c r="O107" s="1"/>
      <c r="P107" s="1"/>
      <c r="Q107"/>
      <c r="R107"/>
      <c r="S107"/>
      <c r="T107"/>
      <c r="U107"/>
      <c r="V107"/>
      <c r="W107"/>
      <c r="X107"/>
      <c r="Y107"/>
    </row>
    <row r="108" spans="1:25" s="10" customFormat="1" x14ac:dyDescent="0.25">
      <c r="A108" t="s">
        <v>112</v>
      </c>
      <c r="B108"/>
      <c r="C108" s="1"/>
      <c r="D108" s="1"/>
      <c r="E108" s="1"/>
      <c r="F108" s="1"/>
      <c r="G108" s="20"/>
      <c r="H108" s="1"/>
      <c r="I108" s="1"/>
      <c r="J108" s="1"/>
      <c r="K108" s="1"/>
      <c r="L108" s="1"/>
      <c r="M108" s="1"/>
      <c r="N108" s="1"/>
      <c r="O108" s="1"/>
      <c r="P108" s="1"/>
      <c r="Q108"/>
      <c r="R108"/>
      <c r="S108"/>
      <c r="T108"/>
      <c r="U108"/>
      <c r="V108"/>
      <c r="W108"/>
      <c r="X108"/>
      <c r="Y108"/>
    </row>
    <row r="109" spans="1:25" x14ac:dyDescent="0.25">
      <c r="A109" s="23"/>
      <c r="B109" s="14"/>
      <c r="C109" s="3"/>
      <c r="D109" s="3"/>
      <c r="E109" s="3"/>
      <c r="F109" s="3"/>
      <c r="G109" s="5"/>
      <c r="J109" s="3"/>
      <c r="K109" s="3"/>
      <c r="L109" s="3"/>
      <c r="M109" s="3"/>
      <c r="N109" s="3"/>
      <c r="O109" s="3"/>
      <c r="P109" s="3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 x14ac:dyDescent="0.25">
      <c r="A110" s="23"/>
      <c r="B110" s="14"/>
      <c r="S110" s="10"/>
      <c r="T110" s="10"/>
      <c r="U110" s="10"/>
      <c r="V110" s="10"/>
      <c r="W110" s="10"/>
      <c r="X110" s="10"/>
      <c r="Y110" s="10"/>
    </row>
    <row r="111" spans="1:25" x14ac:dyDescent="0.25">
      <c r="A111" s="18"/>
      <c r="B111" s="17"/>
    </row>
    <row r="112" spans="1:25" x14ac:dyDescent="0.25">
      <c r="A112"/>
      <c r="B112" s="7"/>
    </row>
    <row r="113" spans="1:25" x14ac:dyDescent="0.25">
      <c r="A113"/>
      <c r="C113" s="3"/>
      <c r="D113" s="3"/>
      <c r="E113" s="3"/>
      <c r="F113" s="3"/>
      <c r="G113" s="5"/>
    </row>
    <row r="114" spans="1:25" x14ac:dyDescent="0.25">
      <c r="A114"/>
    </row>
    <row r="115" spans="1:25" x14ac:dyDescent="0.25">
      <c r="A115"/>
      <c r="C115" s="3"/>
      <c r="D115" s="3"/>
      <c r="E115" s="3"/>
      <c r="F115" s="3"/>
      <c r="G115" s="5"/>
      <c r="J115" s="5"/>
      <c r="K115" s="3"/>
      <c r="L115" s="3"/>
      <c r="M115" s="3"/>
      <c r="N115" s="3"/>
      <c r="O115" s="3"/>
      <c r="P115" s="3"/>
      <c r="Q115" s="10"/>
      <c r="R115" s="10"/>
    </row>
    <row r="116" spans="1:25" s="10" customFormat="1" x14ac:dyDescent="0.25">
      <c r="A116" s="23"/>
      <c r="B116" s="3"/>
      <c r="C116" s="5"/>
      <c r="D116" s="5"/>
      <c r="E116" s="5"/>
      <c r="F116" s="5"/>
      <c r="G116" s="5"/>
      <c r="H116" s="20"/>
      <c r="I116" s="20"/>
      <c r="J116" s="3"/>
      <c r="K116" s="3"/>
      <c r="L116" s="3"/>
      <c r="M116" s="3"/>
      <c r="N116" s="3"/>
      <c r="O116" s="3"/>
      <c r="P116" s="3"/>
    </row>
    <row r="117" spans="1:25" s="10" customFormat="1" x14ac:dyDescent="0.25">
      <c r="A117" s="23"/>
      <c r="B117" s="3"/>
      <c r="C117" s="1"/>
      <c r="D117" s="1"/>
      <c r="E117" s="1"/>
      <c r="F117" s="1"/>
      <c r="G117" s="20"/>
      <c r="H117" s="1"/>
      <c r="I117" s="1"/>
      <c r="J117" s="1"/>
      <c r="K117" s="1"/>
      <c r="L117" s="1"/>
      <c r="M117" s="1"/>
      <c r="N117" s="1"/>
      <c r="O117" s="1"/>
      <c r="P117" s="1"/>
      <c r="Q117"/>
      <c r="R117"/>
    </row>
    <row r="118" spans="1:25" x14ac:dyDescent="0.25">
      <c r="A118"/>
    </row>
    <row r="119" spans="1:25" x14ac:dyDescent="0.25">
      <c r="A119"/>
      <c r="Q119" s="1"/>
      <c r="R119" s="1"/>
    </row>
    <row r="120" spans="1:25" x14ac:dyDescent="0.25">
      <c r="Q120" s="1"/>
      <c r="R120" s="1"/>
      <c r="S120" s="1"/>
      <c r="T120" s="1"/>
      <c r="U120" s="1"/>
      <c r="V120" s="1"/>
    </row>
    <row r="121" spans="1:25" x14ac:dyDescent="0.25"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Q123" s="1"/>
      <c r="R123" s="1"/>
      <c r="S123" s="1"/>
      <c r="T123" s="1"/>
      <c r="U123" s="1"/>
      <c r="V123" s="1"/>
      <c r="W123" s="1"/>
      <c r="X123" s="1"/>
      <c r="Y123" s="1"/>
    </row>
  </sheetData>
  <sortState xmlns:xlrd2="http://schemas.microsoft.com/office/spreadsheetml/2017/richdata2" ref="A2:Y123">
    <sortCondition ref="A2:A123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C316-F561-4FD6-B441-DE651737D9B0}">
  <sheetPr codeName="Sheet4"/>
  <dimension ref="A1:DJ138"/>
  <sheetViews>
    <sheetView topLeftCell="CG1" workbookViewId="0">
      <pane xSplit="18450" ySplit="660" topLeftCell="A94" activePane="bottomLeft"/>
      <selection sqref="A1:XFD1048576"/>
      <selection pane="topRight" activeCell="CB1" sqref="CB1:CB1048576"/>
      <selection pane="bottomLeft" activeCell="CK127" sqref="CK127"/>
      <selection pane="bottomRight" activeCell="J83" sqref="J83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9.7109375" style="1" customWidth="1"/>
    <col min="5" max="5" width="17" style="1" hidden="1" customWidth="1"/>
    <col min="6" max="6" width="22.28515625" style="1" hidden="1" customWidth="1"/>
    <col min="7" max="8" width="22.7109375" style="1" hidden="1" customWidth="1"/>
    <col min="9" max="9" width="25.140625" style="1" customWidth="1"/>
    <col min="10" max="10" width="12.5703125" style="1" customWidth="1"/>
    <col min="11" max="11" width="24.710937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5" width="26.28515625" style="1" customWidth="1"/>
    <col min="86" max="86" width="39.140625" style="1" customWidth="1"/>
    <col min="87" max="87" width="39.140625" style="19" customWidth="1"/>
    <col min="88" max="88" width="37" style="1" customWidth="1"/>
    <col min="89" max="89" width="30.42578125" style="19" customWidth="1"/>
    <col min="90" max="90" width="11.85546875" style="1" customWidth="1"/>
    <col min="91" max="94" width="19.28515625" style="1" customWidth="1"/>
    <col min="95" max="95" width="19.28515625" style="20" customWidth="1"/>
    <col min="96" max="96" width="26.85546875" style="1" customWidth="1"/>
    <col min="97" max="97" width="35.140625" style="1" customWidth="1"/>
    <col min="98" max="98" width="20.140625" style="1" customWidth="1"/>
    <col min="99" max="99" width="30.140625" style="1" customWidth="1"/>
    <col min="100" max="104" width="22.42578125" style="1" customWidth="1"/>
    <col min="105" max="105" width="73.7109375" style="1" customWidth="1"/>
  </cols>
  <sheetData>
    <row r="1" spans="1:114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20" t="s">
        <v>77</v>
      </c>
      <c r="CI1" s="19" t="s">
        <v>122</v>
      </c>
      <c r="CJ1" s="20" t="s">
        <v>71</v>
      </c>
      <c r="CK1" s="19" t="s">
        <v>123</v>
      </c>
      <c r="CL1" s="22"/>
      <c r="CM1" s="1" t="s">
        <v>124</v>
      </c>
      <c r="CN1" s="1" t="s">
        <v>152</v>
      </c>
      <c r="CO1" s="1" t="s">
        <v>125</v>
      </c>
      <c r="CP1" s="1" t="s">
        <v>151</v>
      </c>
      <c r="CQ1" s="20" t="s">
        <v>125</v>
      </c>
      <c r="CR1" s="1" t="s">
        <v>127</v>
      </c>
      <c r="CS1" s="1" t="s">
        <v>138</v>
      </c>
      <c r="CT1" s="1" t="s">
        <v>125</v>
      </c>
      <c r="CU1" s="1" t="s">
        <v>131</v>
      </c>
      <c r="CV1" s="1" t="s">
        <v>126</v>
      </c>
      <c r="CW1" s="1" t="s">
        <v>125</v>
      </c>
      <c r="CX1" s="1" t="s">
        <v>158</v>
      </c>
      <c r="CY1" s="1" t="s">
        <v>125</v>
      </c>
      <c r="CZ1" s="1" t="s">
        <v>160</v>
      </c>
      <c r="DA1" s="1" t="s">
        <v>128</v>
      </c>
    </row>
    <row r="2" spans="1:114" x14ac:dyDescent="0.25">
      <c r="A2" s="25">
        <v>1070</v>
      </c>
      <c r="B2" s="1">
        <v>62</v>
      </c>
      <c r="C2" s="1">
        <v>0</v>
      </c>
      <c r="D2" s="1">
        <v>0</v>
      </c>
      <c r="E2" s="1">
        <v>0</v>
      </c>
      <c r="F2" s="1">
        <v>2</v>
      </c>
      <c r="H2" s="1">
        <v>0</v>
      </c>
      <c r="J2" s="1">
        <v>1</v>
      </c>
      <c r="K2" s="1">
        <v>1</v>
      </c>
      <c r="L2" s="1">
        <v>0</v>
      </c>
      <c r="M2" s="1">
        <v>1</v>
      </c>
      <c r="N2" s="1">
        <v>0</v>
      </c>
      <c r="O2" s="1">
        <v>1</v>
      </c>
      <c r="P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</v>
      </c>
      <c r="Z2" s="1">
        <v>1</v>
      </c>
      <c r="AA2" s="1">
        <v>1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20.94</v>
      </c>
      <c r="AH2" s="1">
        <v>1.83</v>
      </c>
      <c r="AI2" s="1">
        <v>151</v>
      </c>
      <c r="AJ2" s="1">
        <v>91</v>
      </c>
      <c r="AK2" s="5">
        <f t="shared" ref="AK2:AK9" si="0">(AI2+2*AJ2)/3</f>
        <v>111</v>
      </c>
      <c r="AL2" s="1">
        <v>56</v>
      </c>
      <c r="AM2" s="1">
        <v>1</v>
      </c>
      <c r="AN2" s="1">
        <v>6</v>
      </c>
      <c r="AO2" s="1">
        <v>29</v>
      </c>
      <c r="AP2" s="1">
        <v>11</v>
      </c>
      <c r="AQ2" s="1">
        <v>19</v>
      </c>
      <c r="AR2" s="1">
        <f t="shared" ref="AR2:AR12" si="1">(AO2-AP2)</f>
        <v>18</v>
      </c>
      <c r="AS2" s="7">
        <f t="shared" ref="AS2:AS12" si="2">(AR2/AN2)</f>
        <v>3</v>
      </c>
      <c r="AT2" s="1">
        <v>12</v>
      </c>
      <c r="AU2" s="19">
        <v>4.42</v>
      </c>
      <c r="AV2" s="1">
        <v>2.41</v>
      </c>
      <c r="AW2" s="19">
        <f t="shared" ref="AW2:AW9" si="3">(AK2*AV2/451)</f>
        <v>0.59314855875831485</v>
      </c>
      <c r="AX2" s="7">
        <f t="shared" ref="AX2:AX12" si="4">((AQ2-AT2)/AU2)</f>
        <v>1.5837104072398189</v>
      </c>
      <c r="AY2" s="7">
        <f t="shared" ref="AY2:AY12" si="5">((AQ2-AT2)*80/AV2)</f>
        <v>232.36514522821577</v>
      </c>
      <c r="AZ2" s="7">
        <f t="shared" ref="AZ2:AZ9" si="6">((AK2-AN2)*80/AV2)</f>
        <v>3485.4771784232362</v>
      </c>
      <c r="BA2" s="7">
        <f t="shared" ref="BA2:BA12" si="7">(AU2/AL2*1000)</f>
        <v>78.928571428571431</v>
      </c>
      <c r="BB2" s="7">
        <f t="shared" ref="BB2:BB12" si="8">(AV2*1000/AL2)</f>
        <v>43.035714285714285</v>
      </c>
      <c r="BC2" s="7">
        <f t="shared" ref="BC2:BC9" si="9">(BB2*(AK2-AT2)*0.0136)</f>
        <v>57.943285714285707</v>
      </c>
      <c r="BD2" s="7">
        <f t="shared" ref="BD2:BD12" si="10">(BB2*(AQ2-AN2)*0.0136)</f>
        <v>7.6087142857142842</v>
      </c>
      <c r="BE2" s="19"/>
      <c r="BF2" s="19">
        <f t="shared" ref="BF2:BF12" si="11">(AQ2/BA2)</f>
        <v>0.24072398190045249</v>
      </c>
      <c r="BG2" s="19">
        <f t="shared" ref="BG2:BG12" si="12">(AO2/BA2)</f>
        <v>0.36742081447963798</v>
      </c>
      <c r="BH2" s="19">
        <f t="shared" ref="BH2:BH12" si="13">(BA2/AR2)</f>
        <v>4.3849206349206353</v>
      </c>
      <c r="BI2" s="19">
        <f t="shared" ref="BI2:BI12" si="14">(AN2/AT2)</f>
        <v>0.5</v>
      </c>
      <c r="BJ2" s="19"/>
      <c r="BK2" s="20">
        <v>1</v>
      </c>
      <c r="BN2" s="1">
        <v>1</v>
      </c>
      <c r="BO2" s="1"/>
      <c r="BP2" s="1">
        <v>1</v>
      </c>
      <c r="BQ2" s="1">
        <v>0</v>
      </c>
      <c r="BR2" s="1">
        <v>54</v>
      </c>
      <c r="BS2" s="1">
        <v>5.6</v>
      </c>
      <c r="BT2" s="1">
        <v>3.5</v>
      </c>
      <c r="BU2" s="1">
        <v>0.26</v>
      </c>
      <c r="BV2" s="1">
        <v>3.7</v>
      </c>
      <c r="BW2" s="1">
        <v>51.7</v>
      </c>
      <c r="BX2" s="1">
        <v>1</v>
      </c>
      <c r="BZ2" s="25">
        <v>138</v>
      </c>
      <c r="CA2" s="25">
        <v>18</v>
      </c>
      <c r="CB2" s="44">
        <v>0.87</v>
      </c>
      <c r="CC2" s="27">
        <v>90</v>
      </c>
      <c r="CD2" s="1">
        <v>156</v>
      </c>
      <c r="CE2" s="1">
        <v>1</v>
      </c>
      <c r="CH2" s="20">
        <v>916.93023249999999</v>
      </c>
      <c r="CI2" s="19">
        <f t="shared" ref="CI2:CI12" si="15">LN(CH2)</f>
        <v>6.8210313870283601</v>
      </c>
      <c r="CJ2" s="20">
        <v>1758.524993</v>
      </c>
      <c r="CK2" s="19">
        <f t="shared" ref="CK2:CK12" si="16">LN(CJ2)</f>
        <v>7.4722306644943002</v>
      </c>
      <c r="CL2" s="22"/>
      <c r="CM2" s="36">
        <v>43419</v>
      </c>
      <c r="CN2" s="36"/>
      <c r="CO2" s="36"/>
      <c r="CP2" s="36"/>
      <c r="CR2" s="36">
        <v>44274</v>
      </c>
      <c r="CS2" s="36">
        <v>44238</v>
      </c>
      <c r="CT2" s="1">
        <f t="shared" ref="CT2:CT12" si="17">(CS2-CM2)</f>
        <v>819</v>
      </c>
      <c r="CU2" s="1">
        <v>0</v>
      </c>
      <c r="CX2" s="1">
        <v>0</v>
      </c>
      <c r="CY2" s="1">
        <v>819</v>
      </c>
      <c r="CZ2" s="3">
        <v>0</v>
      </c>
      <c r="DA2"/>
    </row>
    <row r="3" spans="1:114" x14ac:dyDescent="0.25">
      <c r="A3" s="25">
        <v>1145</v>
      </c>
      <c r="B3" s="1">
        <v>67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21.1</v>
      </c>
      <c r="AH3" s="1">
        <v>1.68</v>
      </c>
      <c r="AI3" s="1">
        <v>94</v>
      </c>
      <c r="AJ3" s="1">
        <v>64</v>
      </c>
      <c r="AK3" s="5">
        <f t="shared" si="0"/>
        <v>74</v>
      </c>
      <c r="AL3" s="1">
        <v>62</v>
      </c>
      <c r="AM3" s="1">
        <v>1</v>
      </c>
      <c r="AN3" s="1">
        <v>9</v>
      </c>
      <c r="AO3" s="1">
        <v>48</v>
      </c>
      <c r="AP3" s="1">
        <v>22</v>
      </c>
      <c r="AQ3" s="1">
        <v>33</v>
      </c>
      <c r="AR3" s="1">
        <f t="shared" si="1"/>
        <v>26</v>
      </c>
      <c r="AS3" s="7">
        <f t="shared" si="2"/>
        <v>2.8888888888888888</v>
      </c>
      <c r="AT3" s="1">
        <v>23</v>
      </c>
      <c r="AU3" s="19">
        <v>4.29</v>
      </c>
      <c r="AV3" s="1">
        <v>2.56</v>
      </c>
      <c r="AW3" s="19">
        <f t="shared" si="3"/>
        <v>0.42004434589800443</v>
      </c>
      <c r="AX3" s="7">
        <f t="shared" si="4"/>
        <v>2.3310023310023311</v>
      </c>
      <c r="AY3" s="7">
        <f t="shared" si="5"/>
        <v>312.5</v>
      </c>
      <c r="AZ3" s="7">
        <f t="shared" si="6"/>
        <v>2031.25</v>
      </c>
      <c r="BA3" s="7">
        <f t="shared" si="7"/>
        <v>69.193548387096783</v>
      </c>
      <c r="BB3" s="7">
        <f t="shared" si="8"/>
        <v>41.29032258064516</v>
      </c>
      <c r="BC3" s="7">
        <f t="shared" si="9"/>
        <v>28.638967741935478</v>
      </c>
      <c r="BD3" s="7">
        <f t="shared" si="10"/>
        <v>13.477161290322581</v>
      </c>
      <c r="BE3" s="19"/>
      <c r="BF3" s="19">
        <f t="shared" si="11"/>
        <v>0.47692307692307684</v>
      </c>
      <c r="BG3" s="19">
        <f t="shared" si="12"/>
        <v>0.69370629370629366</v>
      </c>
      <c r="BH3" s="19">
        <f t="shared" si="13"/>
        <v>2.6612903225806455</v>
      </c>
      <c r="BI3" s="19">
        <f t="shared" si="14"/>
        <v>0.39130434782608697</v>
      </c>
      <c r="BJ3" s="19"/>
      <c r="BK3" s="20">
        <v>0</v>
      </c>
      <c r="BN3" s="1">
        <v>0</v>
      </c>
      <c r="BO3" s="1">
        <v>0</v>
      </c>
      <c r="BP3" s="1">
        <v>1</v>
      </c>
      <c r="BQ3" s="1">
        <v>0</v>
      </c>
      <c r="BR3" s="1">
        <v>35</v>
      </c>
      <c r="BS3" s="1">
        <v>5.3</v>
      </c>
      <c r="BT3" s="1">
        <v>4.4000000000000004</v>
      </c>
      <c r="BU3" s="1">
        <v>0.5</v>
      </c>
      <c r="BV3" s="1">
        <v>4</v>
      </c>
      <c r="BW3" s="1">
        <v>56.4</v>
      </c>
      <c r="BX3" s="1">
        <v>1</v>
      </c>
      <c r="BY3" s="1">
        <v>0</v>
      </c>
      <c r="BZ3" s="25">
        <v>141</v>
      </c>
      <c r="CA3" s="25">
        <v>18</v>
      </c>
      <c r="CB3" s="44">
        <v>1.01</v>
      </c>
      <c r="CC3" s="27">
        <v>65</v>
      </c>
      <c r="CH3" s="20">
        <v>3197.5624950000001</v>
      </c>
      <c r="CI3" s="19">
        <f t="shared" si="15"/>
        <v>8.0701440782189948</v>
      </c>
      <c r="CJ3" s="20">
        <v>516.0676618</v>
      </c>
      <c r="CK3" s="19">
        <f t="shared" si="16"/>
        <v>6.246237884404481</v>
      </c>
      <c r="CL3" s="22"/>
      <c r="CM3" s="36">
        <v>43621</v>
      </c>
      <c r="CN3" s="36"/>
      <c r="CO3" s="36"/>
      <c r="CP3" s="36"/>
      <c r="CR3" s="36">
        <v>44217</v>
      </c>
      <c r="CS3" s="36">
        <v>44123</v>
      </c>
      <c r="CT3" s="1">
        <f t="shared" si="17"/>
        <v>502</v>
      </c>
      <c r="CU3" s="1">
        <v>0</v>
      </c>
      <c r="CX3" s="1">
        <v>0</v>
      </c>
      <c r="CY3" s="1">
        <v>502</v>
      </c>
      <c r="CZ3" s="1">
        <v>1</v>
      </c>
      <c r="DA3" t="s">
        <v>136</v>
      </c>
    </row>
    <row r="4" spans="1:114" x14ac:dyDescent="0.25">
      <c r="A4" s="25">
        <v>1158</v>
      </c>
      <c r="B4" s="1">
        <v>61</v>
      </c>
      <c r="C4" s="1">
        <v>0</v>
      </c>
      <c r="D4" s="1">
        <v>0</v>
      </c>
      <c r="E4" s="1">
        <v>0</v>
      </c>
      <c r="F4" s="1">
        <v>2</v>
      </c>
      <c r="H4" s="1">
        <v>0</v>
      </c>
      <c r="J4" s="1">
        <v>1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1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38.700000000000003</v>
      </c>
      <c r="AH4" s="1">
        <v>2.35</v>
      </c>
      <c r="AI4" s="1">
        <v>128</v>
      </c>
      <c r="AJ4" s="1">
        <v>88</v>
      </c>
      <c r="AK4" s="5">
        <f t="shared" si="0"/>
        <v>101.33333333333333</v>
      </c>
      <c r="AL4" s="1">
        <v>93</v>
      </c>
      <c r="AM4" s="1">
        <v>3</v>
      </c>
      <c r="AN4" s="1">
        <v>7</v>
      </c>
      <c r="AO4" s="1">
        <v>45</v>
      </c>
      <c r="AP4" s="1">
        <v>19</v>
      </c>
      <c r="AQ4" s="1">
        <v>30</v>
      </c>
      <c r="AR4" s="1">
        <f t="shared" si="1"/>
        <v>26</v>
      </c>
      <c r="AS4" s="7">
        <f t="shared" si="2"/>
        <v>3.7142857142857144</v>
      </c>
      <c r="AT4" s="1">
        <v>18</v>
      </c>
      <c r="AU4" s="19">
        <v>6.75</v>
      </c>
      <c r="AV4" s="1">
        <v>2.87</v>
      </c>
      <c r="AW4" s="19">
        <f t="shared" si="3"/>
        <v>0.64484848484848478</v>
      </c>
      <c r="AX4" s="7">
        <f t="shared" si="4"/>
        <v>1.7777777777777777</v>
      </c>
      <c r="AY4" s="7">
        <f t="shared" si="5"/>
        <v>334.49477351916374</v>
      </c>
      <c r="AZ4" s="7">
        <f t="shared" si="6"/>
        <v>2629.5005807200928</v>
      </c>
      <c r="BA4" s="7">
        <f t="shared" si="7"/>
        <v>72.580645161290334</v>
      </c>
      <c r="BB4" s="7">
        <f t="shared" si="8"/>
        <v>30.86021505376344</v>
      </c>
      <c r="BC4" s="7">
        <f t="shared" si="9"/>
        <v>34.97491039426523</v>
      </c>
      <c r="BD4" s="7">
        <f t="shared" si="10"/>
        <v>9.6530752688172026</v>
      </c>
      <c r="BE4" s="19">
        <v>1.7635555555555553</v>
      </c>
      <c r="BF4" s="19">
        <f t="shared" si="11"/>
        <v>0.41333333333333327</v>
      </c>
      <c r="BG4" s="19">
        <f t="shared" si="12"/>
        <v>0.61999999999999988</v>
      </c>
      <c r="BH4" s="19">
        <f t="shared" si="13"/>
        <v>2.7915632754342434</v>
      </c>
      <c r="BI4" s="19">
        <f t="shared" si="14"/>
        <v>0.3888888888888889</v>
      </c>
      <c r="BJ4" s="19"/>
      <c r="BK4" s="20">
        <v>1</v>
      </c>
      <c r="BL4" s="1">
        <v>13</v>
      </c>
      <c r="BN4" s="1">
        <v>1</v>
      </c>
      <c r="BO4" s="1">
        <v>0</v>
      </c>
      <c r="BP4" s="1">
        <v>1</v>
      </c>
      <c r="BQ4" s="1">
        <v>0</v>
      </c>
      <c r="BR4" s="1">
        <v>55</v>
      </c>
      <c r="BS4" s="1"/>
      <c r="BT4" s="1"/>
      <c r="BU4" s="1"/>
      <c r="BW4" s="1">
        <v>43.8</v>
      </c>
      <c r="BX4" s="1">
        <v>1</v>
      </c>
      <c r="BZ4" s="25">
        <v>137</v>
      </c>
      <c r="CA4" s="25">
        <v>19</v>
      </c>
      <c r="CB4" s="44">
        <v>1.2</v>
      </c>
      <c r="CC4" s="27">
        <v>90</v>
      </c>
      <c r="CH4" s="20">
        <v>537.90439760000004</v>
      </c>
      <c r="CI4" s="19">
        <f t="shared" si="15"/>
        <v>6.2876808447430825</v>
      </c>
      <c r="CJ4" s="20">
        <v>1319.47444</v>
      </c>
      <c r="CK4" s="19">
        <f t="shared" si="16"/>
        <v>7.1849887847819049</v>
      </c>
      <c r="CL4" s="22"/>
      <c r="CM4" s="36">
        <v>43662</v>
      </c>
      <c r="CN4" s="36"/>
      <c r="CO4" s="36"/>
      <c r="CP4" s="36"/>
      <c r="CR4" s="36">
        <v>44217</v>
      </c>
      <c r="CS4" s="37">
        <v>44217</v>
      </c>
      <c r="CT4" s="1">
        <f t="shared" si="17"/>
        <v>555</v>
      </c>
      <c r="CU4" s="1">
        <v>0</v>
      </c>
      <c r="CX4" s="1">
        <v>0</v>
      </c>
      <c r="CY4" s="1">
        <v>555</v>
      </c>
      <c r="CZ4" s="3">
        <v>0</v>
      </c>
      <c r="DA4" t="s">
        <v>132</v>
      </c>
    </row>
    <row r="5" spans="1:114" x14ac:dyDescent="0.25">
      <c r="A5" s="2">
        <v>2005</v>
      </c>
      <c r="B5" s="3">
        <v>43</v>
      </c>
      <c r="C5" s="3">
        <v>1</v>
      </c>
      <c r="D5" s="3">
        <v>1</v>
      </c>
      <c r="E5" s="3">
        <v>0</v>
      </c>
      <c r="F5" s="3">
        <v>1</v>
      </c>
      <c r="G5" s="3">
        <v>1</v>
      </c>
      <c r="H5" s="1">
        <v>0</v>
      </c>
      <c r="I5" s="3">
        <v>1</v>
      </c>
      <c r="J5" s="3">
        <v>1</v>
      </c>
      <c r="K5" s="3">
        <v>0</v>
      </c>
      <c r="L5" s="3">
        <v>0</v>
      </c>
      <c r="M5" s="3"/>
      <c r="N5" s="3">
        <v>0</v>
      </c>
      <c r="O5" s="3">
        <v>0</v>
      </c>
      <c r="P5" s="3">
        <v>0</v>
      </c>
      <c r="Q5" s="3"/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0</v>
      </c>
      <c r="AD5" s="3">
        <v>1</v>
      </c>
      <c r="AE5" s="3">
        <v>0</v>
      </c>
      <c r="AF5" s="3">
        <v>0</v>
      </c>
      <c r="AG5" s="3">
        <v>36</v>
      </c>
      <c r="AH5" s="4">
        <v>2.19</v>
      </c>
      <c r="AI5" s="3">
        <v>115</v>
      </c>
      <c r="AJ5" s="3">
        <v>72</v>
      </c>
      <c r="AK5" s="5">
        <f t="shared" si="0"/>
        <v>86.333333333333329</v>
      </c>
      <c r="AL5" s="3">
        <v>75</v>
      </c>
      <c r="AM5" s="3">
        <v>3</v>
      </c>
      <c r="AN5" s="3">
        <v>2</v>
      </c>
      <c r="AO5" s="3">
        <v>26</v>
      </c>
      <c r="AP5" s="3">
        <v>7</v>
      </c>
      <c r="AQ5" s="3">
        <v>15</v>
      </c>
      <c r="AR5" s="3">
        <f t="shared" si="1"/>
        <v>19</v>
      </c>
      <c r="AS5" s="7">
        <f t="shared" si="2"/>
        <v>9.5</v>
      </c>
      <c r="AT5" s="3">
        <v>6</v>
      </c>
      <c r="AU5" s="4">
        <v>5.4749999999999996</v>
      </c>
      <c r="AV5" s="3">
        <v>2.5</v>
      </c>
      <c r="AW5" s="19">
        <f t="shared" si="3"/>
        <v>0.47856614929785657</v>
      </c>
      <c r="AX5" s="7">
        <f t="shared" si="4"/>
        <v>1.6438356164383563</v>
      </c>
      <c r="AY5" s="7">
        <f t="shared" si="5"/>
        <v>288</v>
      </c>
      <c r="AZ5" s="7">
        <f t="shared" si="6"/>
        <v>2698.6666666666665</v>
      </c>
      <c r="BA5" s="7">
        <f t="shared" si="7"/>
        <v>73</v>
      </c>
      <c r="BB5" s="7">
        <f t="shared" si="8"/>
        <v>33.333333333333336</v>
      </c>
      <c r="BC5" s="7">
        <f t="shared" si="9"/>
        <v>36.417777777777779</v>
      </c>
      <c r="BD5" s="7">
        <f t="shared" si="10"/>
        <v>5.8933333333333335</v>
      </c>
      <c r="BE5" s="19"/>
      <c r="BF5" s="19">
        <f t="shared" si="11"/>
        <v>0.20547945205479451</v>
      </c>
      <c r="BG5" s="19">
        <f t="shared" si="12"/>
        <v>0.35616438356164382</v>
      </c>
      <c r="BH5" s="19">
        <f t="shared" si="13"/>
        <v>3.8421052631578947</v>
      </c>
      <c r="BI5" s="19">
        <f t="shared" si="14"/>
        <v>0.33333333333333331</v>
      </c>
      <c r="BJ5" s="19"/>
      <c r="BK5" s="5">
        <v>0</v>
      </c>
      <c r="BL5" s="5"/>
      <c r="BM5" s="5"/>
      <c r="BN5" s="5"/>
      <c r="BO5" s="5"/>
      <c r="BP5" s="3">
        <v>1</v>
      </c>
      <c r="BQ5" s="3">
        <v>0</v>
      </c>
      <c r="BR5" s="3"/>
      <c r="BS5" s="3">
        <v>4.5</v>
      </c>
      <c r="BT5" s="3">
        <v>2.8</v>
      </c>
      <c r="BU5" s="3">
        <v>0.78</v>
      </c>
      <c r="BV5" s="3">
        <v>2.9</v>
      </c>
      <c r="BW5" s="10"/>
      <c r="BX5" s="3">
        <v>0</v>
      </c>
      <c r="BY5" s="3">
        <v>0</v>
      </c>
      <c r="BZ5" s="3">
        <v>136</v>
      </c>
      <c r="CA5" s="3">
        <v>19</v>
      </c>
      <c r="CB5" s="4">
        <v>1.2</v>
      </c>
      <c r="CC5" s="28">
        <v>59</v>
      </c>
      <c r="CD5" s="8"/>
      <c r="CE5" s="8"/>
      <c r="CF5" s="3"/>
      <c r="CG5" s="3"/>
      <c r="CH5" s="12">
        <v>1318.5053380782917</v>
      </c>
      <c r="CI5" s="19">
        <f t="shared" si="15"/>
        <v>7.1842540543845326</v>
      </c>
      <c r="CJ5" s="5">
        <v>1639.3289918601492</v>
      </c>
      <c r="CK5" s="19">
        <f t="shared" si="16"/>
        <v>7.402042285788224</v>
      </c>
      <c r="CL5" s="10"/>
      <c r="CM5" s="41">
        <v>40232</v>
      </c>
      <c r="CN5" s="41"/>
      <c r="CO5" s="41"/>
      <c r="CP5" s="41"/>
      <c r="CR5" s="36">
        <v>44272</v>
      </c>
      <c r="CS5" s="36">
        <v>41391</v>
      </c>
      <c r="CT5" s="1">
        <f t="shared" si="17"/>
        <v>1159</v>
      </c>
      <c r="CU5" s="3">
        <v>0</v>
      </c>
      <c r="CV5" s="3"/>
      <c r="CW5" s="3"/>
      <c r="CX5" s="3">
        <v>0</v>
      </c>
      <c r="CY5" s="3">
        <v>1159</v>
      </c>
      <c r="CZ5" s="3">
        <v>0</v>
      </c>
      <c r="DA5" s="3" t="s">
        <v>142</v>
      </c>
      <c r="DB5" s="10"/>
      <c r="DC5" s="10"/>
      <c r="DD5" s="10"/>
      <c r="DE5" s="10"/>
      <c r="DF5" s="10"/>
      <c r="DG5" s="10"/>
      <c r="DH5" s="10"/>
      <c r="DI5" s="10"/>
      <c r="DJ5" s="10"/>
    </row>
    <row r="6" spans="1:114" x14ac:dyDescent="0.25">
      <c r="A6" s="2">
        <v>2007</v>
      </c>
      <c r="B6" s="3">
        <v>41</v>
      </c>
      <c r="C6" s="3">
        <v>1</v>
      </c>
      <c r="D6" s="3">
        <v>0</v>
      </c>
      <c r="E6" s="3">
        <v>0</v>
      </c>
      <c r="F6" s="3">
        <v>1</v>
      </c>
      <c r="G6" s="3">
        <v>1</v>
      </c>
      <c r="H6" s="1">
        <v>0</v>
      </c>
      <c r="I6" s="3">
        <v>1</v>
      </c>
      <c r="J6" s="3">
        <v>1</v>
      </c>
      <c r="K6" s="3">
        <v>1</v>
      </c>
      <c r="L6" s="3">
        <v>1</v>
      </c>
      <c r="M6" s="3"/>
      <c r="N6" s="3">
        <v>0</v>
      </c>
      <c r="O6" s="3">
        <v>0</v>
      </c>
      <c r="P6" s="3">
        <v>0</v>
      </c>
      <c r="Q6" s="3"/>
      <c r="R6" s="3">
        <v>0</v>
      </c>
      <c r="S6" s="3">
        <v>0</v>
      </c>
      <c r="T6" s="3">
        <v>0</v>
      </c>
      <c r="U6" s="3">
        <v>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1</v>
      </c>
      <c r="AB6" s="3">
        <v>1</v>
      </c>
      <c r="AC6" s="3">
        <v>0</v>
      </c>
      <c r="AD6" s="3">
        <v>1</v>
      </c>
      <c r="AE6" s="3">
        <v>0</v>
      </c>
      <c r="AF6" s="3">
        <v>0</v>
      </c>
      <c r="AG6" s="3">
        <v>36.799999999999997</v>
      </c>
      <c r="AH6" s="4">
        <v>2.38</v>
      </c>
      <c r="AI6" s="3">
        <v>131</v>
      </c>
      <c r="AJ6" s="3">
        <v>74</v>
      </c>
      <c r="AK6" s="5">
        <f t="shared" si="0"/>
        <v>93</v>
      </c>
      <c r="AL6" s="3">
        <v>97</v>
      </c>
      <c r="AM6" s="3">
        <v>1</v>
      </c>
      <c r="AN6" s="3">
        <v>3</v>
      </c>
      <c r="AO6" s="3">
        <v>35</v>
      </c>
      <c r="AP6" s="3">
        <v>13</v>
      </c>
      <c r="AQ6" s="3">
        <v>20</v>
      </c>
      <c r="AR6" s="3">
        <f t="shared" si="1"/>
        <v>22</v>
      </c>
      <c r="AS6" s="7">
        <f t="shared" si="2"/>
        <v>7.333333333333333</v>
      </c>
      <c r="AT6" s="3">
        <v>13</v>
      </c>
      <c r="AU6" s="4">
        <v>9.2343999999999991</v>
      </c>
      <c r="AV6" s="3">
        <v>3.88</v>
      </c>
      <c r="AW6" s="19">
        <f t="shared" si="3"/>
        <v>0.80008869179600883</v>
      </c>
      <c r="AX6" s="7">
        <f t="shared" si="4"/>
        <v>0.75803517283201949</v>
      </c>
      <c r="AY6" s="7">
        <f t="shared" si="5"/>
        <v>144.32989690721649</v>
      </c>
      <c r="AZ6" s="7">
        <f t="shared" si="6"/>
        <v>1855.6701030927836</v>
      </c>
      <c r="BA6" s="7">
        <f t="shared" si="7"/>
        <v>95.199999999999989</v>
      </c>
      <c r="BB6" s="7">
        <f t="shared" si="8"/>
        <v>40</v>
      </c>
      <c r="BC6" s="7">
        <f t="shared" si="9"/>
        <v>43.519999999999996</v>
      </c>
      <c r="BD6" s="7">
        <f t="shared" si="10"/>
        <v>9.2479999999999993</v>
      </c>
      <c r="BE6" s="19"/>
      <c r="BF6" s="19">
        <f t="shared" si="11"/>
        <v>0.21008403361344541</v>
      </c>
      <c r="BG6" s="19">
        <f t="shared" si="12"/>
        <v>0.36764705882352944</v>
      </c>
      <c r="BH6" s="19">
        <f t="shared" si="13"/>
        <v>4.3272727272727272</v>
      </c>
      <c r="BI6" s="19">
        <f t="shared" si="14"/>
        <v>0.23076923076923078</v>
      </c>
      <c r="BJ6" s="19"/>
      <c r="BK6" s="5">
        <v>0</v>
      </c>
      <c r="BL6" s="5"/>
      <c r="BM6" s="5"/>
      <c r="BN6" s="5"/>
      <c r="BO6" s="5"/>
      <c r="BP6" s="3">
        <v>1</v>
      </c>
      <c r="BQ6" s="3">
        <v>0</v>
      </c>
      <c r="BR6" s="3">
        <v>67.5</v>
      </c>
      <c r="BS6" s="3">
        <v>4.9000000000000004</v>
      </c>
      <c r="BT6" s="3">
        <v>3.8</v>
      </c>
      <c r="BU6" s="3">
        <v>1.1000000000000001</v>
      </c>
      <c r="BV6" s="3">
        <v>5.2</v>
      </c>
      <c r="BW6" s="10"/>
      <c r="BX6" s="3">
        <v>1</v>
      </c>
      <c r="BY6" s="3">
        <v>1</v>
      </c>
      <c r="BZ6" s="3">
        <v>142</v>
      </c>
      <c r="CA6" s="3">
        <v>28</v>
      </c>
      <c r="CB6" s="4">
        <v>2</v>
      </c>
      <c r="CC6" s="28">
        <v>45</v>
      </c>
      <c r="CD6" s="8"/>
      <c r="CE6" s="8"/>
      <c r="CF6" s="3">
        <v>50</v>
      </c>
      <c r="CG6" s="3">
        <v>0</v>
      </c>
      <c r="CH6" s="12">
        <v>332.38636363636363</v>
      </c>
      <c r="CI6" s="19">
        <f t="shared" si="15"/>
        <v>5.8062980381817964</v>
      </c>
      <c r="CJ6" s="5">
        <v>1337.2336203378434</v>
      </c>
      <c r="CK6" s="19">
        <f t="shared" si="16"/>
        <v>7.1983582965704747</v>
      </c>
      <c r="CL6" s="10"/>
      <c r="CM6" s="41">
        <v>40245</v>
      </c>
      <c r="CN6" s="41"/>
      <c r="CO6" s="41"/>
      <c r="CP6" s="41"/>
      <c r="CR6" s="36">
        <v>44272</v>
      </c>
      <c r="CS6" s="36">
        <v>43723</v>
      </c>
      <c r="CT6" s="1">
        <f t="shared" si="17"/>
        <v>3478</v>
      </c>
      <c r="CU6" s="3">
        <v>0</v>
      </c>
      <c r="CV6" s="3"/>
      <c r="CW6" s="3"/>
      <c r="CX6" s="3">
        <v>0</v>
      </c>
      <c r="CY6" s="3">
        <v>3478</v>
      </c>
      <c r="CZ6" s="3">
        <v>0</v>
      </c>
      <c r="DA6" s="3"/>
      <c r="DB6" s="10"/>
      <c r="DC6" s="10"/>
      <c r="DD6" s="10"/>
      <c r="DE6" s="10"/>
      <c r="DF6" s="10"/>
      <c r="DG6" s="10"/>
      <c r="DH6" s="10"/>
      <c r="DI6" s="10"/>
      <c r="DJ6" s="10"/>
    </row>
    <row r="7" spans="1:114" x14ac:dyDescent="0.25">
      <c r="A7" s="2">
        <v>2016</v>
      </c>
      <c r="B7" s="3">
        <v>25</v>
      </c>
      <c r="C7" s="3">
        <v>0</v>
      </c>
      <c r="D7" s="3">
        <v>1</v>
      </c>
      <c r="E7" s="3">
        <v>0</v>
      </c>
      <c r="F7" s="3">
        <v>2</v>
      </c>
      <c r="G7" s="3">
        <v>1</v>
      </c>
      <c r="H7" s="1">
        <v>0</v>
      </c>
      <c r="I7" s="3">
        <v>1</v>
      </c>
      <c r="J7" s="3">
        <v>1</v>
      </c>
      <c r="K7" s="3">
        <v>0</v>
      </c>
      <c r="L7" s="3">
        <v>0</v>
      </c>
      <c r="M7" s="3"/>
      <c r="N7" s="3">
        <v>1</v>
      </c>
      <c r="O7" s="3">
        <v>0</v>
      </c>
      <c r="P7" s="3">
        <v>1</v>
      </c>
      <c r="Q7" s="3"/>
      <c r="R7" s="3">
        <v>0</v>
      </c>
      <c r="S7" s="3">
        <v>0</v>
      </c>
      <c r="T7" s="3">
        <v>0</v>
      </c>
      <c r="U7" s="3">
        <v>1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24.5</v>
      </c>
      <c r="AH7" s="4">
        <v>1.78</v>
      </c>
      <c r="AI7" s="3">
        <v>135</v>
      </c>
      <c r="AJ7" s="3">
        <v>83</v>
      </c>
      <c r="AK7" s="5">
        <f t="shared" si="0"/>
        <v>100.33333333333333</v>
      </c>
      <c r="AL7" s="3">
        <v>83</v>
      </c>
      <c r="AM7" s="3">
        <v>1</v>
      </c>
      <c r="AN7" s="3">
        <v>4</v>
      </c>
      <c r="AO7" s="3">
        <v>22</v>
      </c>
      <c r="AP7" s="3">
        <v>8</v>
      </c>
      <c r="AQ7" s="3">
        <v>11</v>
      </c>
      <c r="AR7" s="3">
        <f t="shared" si="1"/>
        <v>14</v>
      </c>
      <c r="AS7" s="7">
        <f t="shared" si="2"/>
        <v>3.5</v>
      </c>
      <c r="AT7" s="3">
        <v>7</v>
      </c>
      <c r="AU7" s="4">
        <v>5.3044000000000002</v>
      </c>
      <c r="AV7" s="3">
        <v>2.98</v>
      </c>
      <c r="AW7" s="19">
        <f t="shared" si="3"/>
        <v>0.66295639320029565</v>
      </c>
      <c r="AX7" s="7">
        <f t="shared" si="4"/>
        <v>0.75409094336777016</v>
      </c>
      <c r="AY7" s="7">
        <f t="shared" si="5"/>
        <v>107.38255033557047</v>
      </c>
      <c r="AZ7" s="7">
        <f t="shared" si="6"/>
        <v>2586.1297539149887</v>
      </c>
      <c r="BA7" s="7">
        <f t="shared" si="7"/>
        <v>63.908433734939763</v>
      </c>
      <c r="BB7" s="7">
        <f t="shared" si="8"/>
        <v>35.903614457831324</v>
      </c>
      <c r="BC7" s="7">
        <f t="shared" si="9"/>
        <v>45.573654618473888</v>
      </c>
      <c r="BD7" s="7">
        <f t="shared" si="10"/>
        <v>3.4180240963855417</v>
      </c>
      <c r="BE7" s="19"/>
      <c r="BF7" s="19">
        <f t="shared" si="11"/>
        <v>0.17212125782369353</v>
      </c>
      <c r="BG7" s="19">
        <f t="shared" si="12"/>
        <v>0.34424251564738706</v>
      </c>
      <c r="BH7" s="19">
        <f t="shared" si="13"/>
        <v>4.5648881239242689</v>
      </c>
      <c r="BI7" s="19">
        <f t="shared" si="14"/>
        <v>0.5714285714285714</v>
      </c>
      <c r="BJ7" s="19"/>
      <c r="BK7" s="5">
        <v>0</v>
      </c>
      <c r="BL7" s="5"/>
      <c r="BM7" s="5"/>
      <c r="BN7" s="5"/>
      <c r="BO7" s="5"/>
      <c r="BP7" s="3">
        <v>1</v>
      </c>
      <c r="BQ7" s="3">
        <v>0</v>
      </c>
      <c r="BR7" s="3">
        <v>62.5</v>
      </c>
      <c r="BS7" s="3">
        <v>4.0999999999999996</v>
      </c>
      <c r="BT7" s="3"/>
      <c r="BU7" s="3">
        <v>0.95</v>
      </c>
      <c r="BV7" s="3">
        <v>3.4</v>
      </c>
      <c r="BW7" s="10"/>
      <c r="BX7" s="3">
        <v>1</v>
      </c>
      <c r="BY7" s="3">
        <v>0</v>
      </c>
      <c r="BZ7" s="3">
        <v>139</v>
      </c>
      <c r="CA7" s="3">
        <v>29</v>
      </c>
      <c r="CB7" s="4">
        <v>0.9</v>
      </c>
      <c r="CC7" s="28">
        <v>90</v>
      </c>
      <c r="CD7" s="8"/>
      <c r="CE7" s="8"/>
      <c r="CF7" s="3">
        <v>649</v>
      </c>
      <c r="CG7" s="3">
        <v>1</v>
      </c>
      <c r="CH7" s="12">
        <v>1102.016129032258</v>
      </c>
      <c r="CI7" s="19">
        <f t="shared" si="15"/>
        <v>7.0048966257511776</v>
      </c>
      <c r="CJ7" s="5">
        <v>2542.7603235432657</v>
      </c>
      <c r="CK7" s="19">
        <f t="shared" si="16"/>
        <v>7.8410055114889161</v>
      </c>
      <c r="CL7" s="10"/>
      <c r="CM7" s="41">
        <v>40283</v>
      </c>
      <c r="CN7" s="41"/>
      <c r="CO7" s="41"/>
      <c r="CP7" s="41"/>
      <c r="CR7" s="36">
        <v>44274</v>
      </c>
      <c r="CS7" s="36">
        <v>44274</v>
      </c>
      <c r="CT7" s="1">
        <f t="shared" si="17"/>
        <v>3991</v>
      </c>
      <c r="CU7" s="3">
        <v>0</v>
      </c>
      <c r="CV7" s="3"/>
      <c r="CW7" s="3"/>
      <c r="CX7" s="3">
        <v>0</v>
      </c>
      <c r="CY7" s="3">
        <v>3991</v>
      </c>
      <c r="CZ7" s="3">
        <v>0</v>
      </c>
      <c r="DA7" s="3" t="s">
        <v>153</v>
      </c>
      <c r="DB7" s="10"/>
      <c r="DC7" s="10"/>
      <c r="DD7" s="10"/>
      <c r="DE7" s="10"/>
      <c r="DF7" s="10"/>
      <c r="DG7" s="10"/>
      <c r="DH7" s="10"/>
      <c r="DI7" s="10"/>
      <c r="DJ7" s="10"/>
    </row>
    <row r="8" spans="1:114" x14ac:dyDescent="0.25">
      <c r="A8" s="2">
        <v>2041</v>
      </c>
      <c r="B8" s="3">
        <v>47</v>
      </c>
      <c r="C8" s="3">
        <v>0</v>
      </c>
      <c r="D8" s="3">
        <v>0</v>
      </c>
      <c r="E8" s="3">
        <v>0</v>
      </c>
      <c r="F8" s="3">
        <v>1</v>
      </c>
      <c r="G8" s="3">
        <v>0</v>
      </c>
      <c r="H8" s="1">
        <v>1</v>
      </c>
      <c r="I8" s="3">
        <v>1</v>
      </c>
      <c r="J8" s="3">
        <v>1</v>
      </c>
      <c r="K8" s="3">
        <v>1</v>
      </c>
      <c r="L8" s="3">
        <v>0</v>
      </c>
      <c r="M8" s="3"/>
      <c r="N8" s="3">
        <v>1</v>
      </c>
      <c r="O8" s="3">
        <v>0</v>
      </c>
      <c r="P8" s="3">
        <v>1</v>
      </c>
      <c r="Q8" s="3"/>
      <c r="R8" s="3">
        <v>0</v>
      </c>
      <c r="S8" s="3">
        <v>0</v>
      </c>
      <c r="T8" s="3">
        <v>0</v>
      </c>
      <c r="U8" s="3">
        <v>1</v>
      </c>
      <c r="V8" s="3">
        <v>0</v>
      </c>
      <c r="W8" s="3">
        <v>0</v>
      </c>
      <c r="X8" s="3">
        <v>0</v>
      </c>
      <c r="Y8" s="3">
        <v>0</v>
      </c>
      <c r="Z8" s="3">
        <v>1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26</v>
      </c>
      <c r="AH8" s="4">
        <v>2.04</v>
      </c>
      <c r="AI8" s="3">
        <v>152</v>
      </c>
      <c r="AJ8" s="3">
        <v>88</v>
      </c>
      <c r="AK8" s="5">
        <f t="shared" si="0"/>
        <v>109.33333333333333</v>
      </c>
      <c r="AL8" s="3">
        <v>81</v>
      </c>
      <c r="AM8" s="3">
        <v>2</v>
      </c>
      <c r="AN8" s="3">
        <v>1</v>
      </c>
      <c r="AO8" s="3">
        <v>20</v>
      </c>
      <c r="AP8" s="3">
        <v>8</v>
      </c>
      <c r="AQ8" s="3">
        <v>13</v>
      </c>
      <c r="AR8" s="1">
        <f t="shared" si="1"/>
        <v>12</v>
      </c>
      <c r="AS8" s="7">
        <f t="shared" si="2"/>
        <v>12</v>
      </c>
      <c r="AT8" s="3">
        <v>8</v>
      </c>
      <c r="AU8" s="4">
        <v>6.8952</v>
      </c>
      <c r="AV8" s="3">
        <v>3.38</v>
      </c>
      <c r="AW8" s="19">
        <f t="shared" si="3"/>
        <v>0.81939393939393934</v>
      </c>
      <c r="AX8" s="7">
        <f t="shared" si="4"/>
        <v>0.72514212785706</v>
      </c>
      <c r="AY8" s="7">
        <f t="shared" si="5"/>
        <v>118.34319526627219</v>
      </c>
      <c r="AZ8" s="7">
        <f t="shared" si="6"/>
        <v>2564.102564102564</v>
      </c>
      <c r="BA8" s="7">
        <f t="shared" si="7"/>
        <v>85.125925925925927</v>
      </c>
      <c r="BB8" s="7">
        <f t="shared" si="8"/>
        <v>41.728395061728392</v>
      </c>
      <c r="BC8" s="7">
        <f t="shared" si="9"/>
        <v>57.50729218106995</v>
      </c>
      <c r="BD8" s="7">
        <f t="shared" si="10"/>
        <v>6.8100740740740733</v>
      </c>
      <c r="BE8" s="19"/>
      <c r="BF8" s="19">
        <f t="shared" si="11"/>
        <v>0.15271493212669685</v>
      </c>
      <c r="BG8" s="19">
        <f t="shared" si="12"/>
        <v>0.23494604942568742</v>
      </c>
      <c r="BH8" s="19">
        <f t="shared" si="13"/>
        <v>7.0938271604938272</v>
      </c>
      <c r="BI8" s="19">
        <f t="shared" si="14"/>
        <v>0.125</v>
      </c>
      <c r="BJ8" s="19"/>
      <c r="BK8" s="5">
        <v>0</v>
      </c>
      <c r="BL8" s="5"/>
      <c r="BM8" s="5"/>
      <c r="BN8" s="5"/>
      <c r="BO8" s="5"/>
      <c r="BP8" s="3">
        <v>1</v>
      </c>
      <c r="BQ8" s="3">
        <v>0</v>
      </c>
      <c r="BR8" s="3">
        <v>57.5</v>
      </c>
      <c r="BS8" s="3">
        <v>4.5999999999999996</v>
      </c>
      <c r="BT8" s="3">
        <v>2.9</v>
      </c>
      <c r="BU8" s="3">
        <v>1.1000000000000001</v>
      </c>
      <c r="BV8" s="3"/>
      <c r="BW8" s="10"/>
      <c r="BX8" s="3">
        <v>1</v>
      </c>
      <c r="BY8" s="3">
        <v>1</v>
      </c>
      <c r="BZ8" s="3">
        <v>142</v>
      </c>
      <c r="CA8" s="3">
        <v>30</v>
      </c>
      <c r="CB8" s="4">
        <v>1.4</v>
      </c>
      <c r="CC8" s="28">
        <v>54</v>
      </c>
      <c r="CD8" s="8"/>
      <c r="CE8" s="8"/>
      <c r="CF8" s="3">
        <v>137</v>
      </c>
      <c r="CG8" s="3">
        <v>0</v>
      </c>
      <c r="CH8" s="12">
        <v>714.92537313432831</v>
      </c>
      <c r="CI8" s="19">
        <f t="shared" si="15"/>
        <v>6.5721781640080401</v>
      </c>
      <c r="CJ8" s="5">
        <v>407.89328149453138</v>
      </c>
      <c r="CK8" s="19">
        <f t="shared" si="16"/>
        <v>6.0110055752256963</v>
      </c>
      <c r="CL8" s="10"/>
      <c r="CM8" s="41">
        <v>40430</v>
      </c>
      <c r="CN8" s="41"/>
      <c r="CO8" s="41"/>
      <c r="CP8" s="41"/>
      <c r="CR8" s="36">
        <v>44272</v>
      </c>
      <c r="CS8" s="36">
        <v>44216</v>
      </c>
      <c r="CT8" s="1">
        <f t="shared" si="17"/>
        <v>3786</v>
      </c>
      <c r="CU8" s="3">
        <v>0</v>
      </c>
      <c r="CV8" s="3"/>
      <c r="CW8" s="3"/>
      <c r="CX8" s="3">
        <v>0</v>
      </c>
      <c r="CY8" s="3">
        <v>3786</v>
      </c>
      <c r="CZ8" s="3">
        <v>0</v>
      </c>
      <c r="DA8" s="3"/>
      <c r="DB8" s="10"/>
      <c r="DC8" s="10"/>
      <c r="DD8" s="10"/>
      <c r="DE8" s="10"/>
      <c r="DF8" s="10"/>
      <c r="DG8" s="10"/>
      <c r="DH8" s="10"/>
      <c r="DI8" s="10"/>
      <c r="DJ8" s="10"/>
    </row>
    <row r="9" spans="1:114" x14ac:dyDescent="0.25">
      <c r="A9" s="2">
        <v>2056</v>
      </c>
      <c r="B9" s="3">
        <v>49</v>
      </c>
      <c r="C9" s="3">
        <v>0</v>
      </c>
      <c r="D9" s="3">
        <v>0</v>
      </c>
      <c r="E9" s="3">
        <v>0</v>
      </c>
      <c r="F9" s="3">
        <v>2</v>
      </c>
      <c r="G9" s="3">
        <v>1</v>
      </c>
      <c r="H9" s="1">
        <v>0</v>
      </c>
      <c r="I9" s="3">
        <v>1</v>
      </c>
      <c r="J9" s="3">
        <v>1</v>
      </c>
      <c r="K9" s="3">
        <v>0</v>
      </c>
      <c r="L9" s="3">
        <v>0</v>
      </c>
      <c r="M9" s="3"/>
      <c r="N9" s="3">
        <v>0</v>
      </c>
      <c r="O9" s="3">
        <v>0</v>
      </c>
      <c r="P9" s="3">
        <v>1</v>
      </c>
      <c r="Q9" s="3"/>
      <c r="R9" s="3">
        <v>0</v>
      </c>
      <c r="S9" s="3">
        <v>0</v>
      </c>
      <c r="T9" s="3">
        <v>0</v>
      </c>
      <c r="U9" s="3">
        <v>1</v>
      </c>
      <c r="V9" s="3">
        <v>0</v>
      </c>
      <c r="W9" s="3">
        <v>0</v>
      </c>
      <c r="X9" s="3">
        <v>0</v>
      </c>
      <c r="Y9" s="3">
        <v>0</v>
      </c>
      <c r="Z9" s="3">
        <v>1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23</v>
      </c>
      <c r="AH9" s="4">
        <v>1.7</v>
      </c>
      <c r="AI9" s="3">
        <v>118</v>
      </c>
      <c r="AJ9" s="3">
        <v>78</v>
      </c>
      <c r="AK9" s="5">
        <f t="shared" si="0"/>
        <v>91.333333333333329</v>
      </c>
      <c r="AL9" s="3">
        <v>88</v>
      </c>
      <c r="AM9" s="3">
        <v>1</v>
      </c>
      <c r="AN9" s="3">
        <v>4</v>
      </c>
      <c r="AO9" s="3">
        <v>18</v>
      </c>
      <c r="AP9" s="3">
        <v>8</v>
      </c>
      <c r="AQ9" s="3">
        <v>11</v>
      </c>
      <c r="AR9" s="1">
        <f t="shared" si="1"/>
        <v>10</v>
      </c>
      <c r="AS9" s="7">
        <f t="shared" si="2"/>
        <v>2.5</v>
      </c>
      <c r="AT9" s="3">
        <v>6</v>
      </c>
      <c r="AU9" s="4">
        <v>3.8080000000000003</v>
      </c>
      <c r="AV9" s="3">
        <v>2.2400000000000002</v>
      </c>
      <c r="AW9" s="19">
        <f t="shared" si="3"/>
        <v>0.45362897265336294</v>
      </c>
      <c r="AX9" s="7">
        <f t="shared" si="4"/>
        <v>1.3130252100840336</v>
      </c>
      <c r="AY9" s="7">
        <f t="shared" si="5"/>
        <v>178.57142857142856</v>
      </c>
      <c r="AZ9" s="7">
        <f t="shared" si="6"/>
        <v>3119.0476190476184</v>
      </c>
      <c r="BA9" s="7">
        <f t="shared" si="7"/>
        <v>43.272727272727273</v>
      </c>
      <c r="BB9" s="7">
        <f t="shared" si="8"/>
        <v>25.454545454545453</v>
      </c>
      <c r="BC9" s="7">
        <f t="shared" si="9"/>
        <v>29.540848484848482</v>
      </c>
      <c r="BD9" s="7">
        <f t="shared" si="10"/>
        <v>2.4232727272727272</v>
      </c>
      <c r="BE9" s="19"/>
      <c r="BF9" s="19">
        <f t="shared" si="11"/>
        <v>0.25420168067226889</v>
      </c>
      <c r="BG9" s="19">
        <f t="shared" si="12"/>
        <v>0.41596638655462187</v>
      </c>
      <c r="BH9" s="19">
        <f t="shared" si="13"/>
        <v>4.3272727272727272</v>
      </c>
      <c r="BI9" s="19">
        <f t="shared" si="14"/>
        <v>0.66666666666666663</v>
      </c>
      <c r="BJ9" s="19"/>
      <c r="BK9" s="5">
        <v>0</v>
      </c>
      <c r="BL9" s="5"/>
      <c r="BM9" s="5"/>
      <c r="BN9" s="5"/>
      <c r="BO9" s="5"/>
      <c r="BP9" s="3">
        <v>1</v>
      </c>
      <c r="BQ9" s="3">
        <v>0</v>
      </c>
      <c r="BR9" s="3">
        <v>55</v>
      </c>
      <c r="BS9" s="3"/>
      <c r="BT9" s="3"/>
      <c r="BU9" s="3"/>
      <c r="BV9" s="3"/>
      <c r="BW9" s="10"/>
      <c r="BX9" s="3">
        <v>1</v>
      </c>
      <c r="BY9" s="3">
        <v>0</v>
      </c>
      <c r="BZ9" s="3">
        <v>141</v>
      </c>
      <c r="CA9" s="3">
        <v>25</v>
      </c>
      <c r="CB9" s="4">
        <v>1.1000000000000001</v>
      </c>
      <c r="CC9" s="28">
        <v>77</v>
      </c>
      <c r="CD9" s="8"/>
      <c r="CE9" s="8"/>
      <c r="CF9" s="3">
        <v>366</v>
      </c>
      <c r="CG9" s="3">
        <v>0</v>
      </c>
      <c r="CH9" s="12">
        <v>828.9473684210526</v>
      </c>
      <c r="CI9" s="19">
        <f t="shared" si="15"/>
        <v>6.7201566650873383</v>
      </c>
      <c r="CJ9" s="5">
        <v>744.87765334955429</v>
      </c>
      <c r="CK9" s="19">
        <f t="shared" si="16"/>
        <v>6.6132199812014987</v>
      </c>
      <c r="CL9" s="10"/>
      <c r="CM9" s="36">
        <v>40521</v>
      </c>
      <c r="CN9" s="36"/>
      <c r="CO9" s="36"/>
      <c r="CP9" s="36"/>
      <c r="CQ9" s="22"/>
      <c r="CR9" s="36">
        <v>44274</v>
      </c>
      <c r="CS9" s="40">
        <v>43879</v>
      </c>
      <c r="CT9" s="3">
        <f t="shared" si="17"/>
        <v>3358</v>
      </c>
      <c r="CU9" s="3">
        <v>0</v>
      </c>
      <c r="CV9" s="3"/>
      <c r="CW9" s="3"/>
      <c r="CX9" s="3">
        <v>0</v>
      </c>
      <c r="CY9" s="3">
        <v>3358</v>
      </c>
      <c r="CZ9" s="3">
        <v>0</v>
      </c>
      <c r="DA9" s="3"/>
      <c r="DB9" s="10"/>
      <c r="DC9" s="10"/>
      <c r="DD9" s="10"/>
      <c r="DE9" s="10"/>
      <c r="DF9" s="10"/>
      <c r="DG9" s="10"/>
      <c r="DH9" s="10"/>
      <c r="DI9" s="10"/>
      <c r="DJ9" s="10"/>
    </row>
    <row r="10" spans="1:114" x14ac:dyDescent="0.25">
      <c r="A10" s="2">
        <v>2057</v>
      </c>
      <c r="B10" s="3">
        <v>68</v>
      </c>
      <c r="C10" s="3">
        <v>1</v>
      </c>
      <c r="D10" s="3">
        <v>0</v>
      </c>
      <c r="E10" s="3">
        <v>0</v>
      </c>
      <c r="F10" s="3">
        <v>1</v>
      </c>
      <c r="G10" s="3">
        <v>0</v>
      </c>
      <c r="H10" s="1">
        <v>1</v>
      </c>
      <c r="I10" s="3">
        <v>1</v>
      </c>
      <c r="J10" s="3">
        <v>1</v>
      </c>
      <c r="K10" s="3">
        <v>1</v>
      </c>
      <c r="L10" s="3">
        <v>0</v>
      </c>
      <c r="M10" s="3"/>
      <c r="N10" s="3">
        <v>1</v>
      </c>
      <c r="O10" s="3">
        <v>0</v>
      </c>
      <c r="P10" s="3">
        <v>1</v>
      </c>
      <c r="Q10" s="3"/>
      <c r="R10" s="3">
        <v>1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0</v>
      </c>
      <c r="AD10" s="3">
        <v>1</v>
      </c>
      <c r="AE10" s="3">
        <v>0</v>
      </c>
      <c r="AF10" s="3">
        <v>0</v>
      </c>
      <c r="AG10" s="3">
        <v>28</v>
      </c>
      <c r="AH10" s="4">
        <v>2.35</v>
      </c>
      <c r="AI10" s="3"/>
      <c r="AJ10" s="3"/>
      <c r="AK10" s="5"/>
      <c r="AL10" s="3">
        <v>74</v>
      </c>
      <c r="AM10" s="3">
        <v>1</v>
      </c>
      <c r="AN10" s="3">
        <v>16</v>
      </c>
      <c r="AO10" s="3">
        <v>37</v>
      </c>
      <c r="AP10" s="3">
        <v>20</v>
      </c>
      <c r="AQ10" s="3">
        <v>26</v>
      </c>
      <c r="AR10" s="1">
        <f t="shared" si="1"/>
        <v>17</v>
      </c>
      <c r="AS10" s="7">
        <f t="shared" si="2"/>
        <v>1.0625</v>
      </c>
      <c r="AT10" s="3">
        <v>22</v>
      </c>
      <c r="AU10" s="4">
        <v>4.2065000000000001</v>
      </c>
      <c r="AV10" s="3">
        <v>1.79</v>
      </c>
      <c r="AW10" s="19"/>
      <c r="AX10" s="7">
        <f t="shared" si="4"/>
        <v>0.95090930702484244</v>
      </c>
      <c r="AY10" s="7">
        <f t="shared" si="5"/>
        <v>178.77094972067039</v>
      </c>
      <c r="AZ10" s="7"/>
      <c r="BA10" s="7">
        <f t="shared" si="7"/>
        <v>56.844594594594597</v>
      </c>
      <c r="BB10" s="7">
        <f t="shared" si="8"/>
        <v>24.189189189189189</v>
      </c>
      <c r="BC10" s="7"/>
      <c r="BD10" s="7">
        <f t="shared" si="10"/>
        <v>3.2897297297297299</v>
      </c>
      <c r="BE10" s="19"/>
      <c r="BF10" s="19">
        <f t="shared" si="11"/>
        <v>0.45738737667894924</v>
      </c>
      <c r="BG10" s="19">
        <f t="shared" si="12"/>
        <v>0.65089742065850464</v>
      </c>
      <c r="BH10" s="19">
        <f t="shared" si="13"/>
        <v>3.3437996820349762</v>
      </c>
      <c r="BI10" s="19">
        <f t="shared" si="14"/>
        <v>0.72727272727272729</v>
      </c>
      <c r="BJ10" s="19"/>
      <c r="BK10" s="5">
        <v>0</v>
      </c>
      <c r="BL10" s="5"/>
      <c r="BM10" s="5"/>
      <c r="BN10" s="5"/>
      <c r="BO10" s="5"/>
      <c r="BP10" s="3">
        <v>1</v>
      </c>
      <c r="BQ10" s="3">
        <v>0</v>
      </c>
      <c r="BR10" s="3"/>
      <c r="BS10" s="3">
        <v>6.2</v>
      </c>
      <c r="BT10" s="3">
        <v>5.4</v>
      </c>
      <c r="BU10" s="3">
        <v>1</v>
      </c>
      <c r="BV10" s="3"/>
      <c r="BW10" s="10"/>
      <c r="BX10" s="3">
        <v>1</v>
      </c>
      <c r="BY10" s="3">
        <v>0</v>
      </c>
      <c r="BZ10" s="3">
        <v>142</v>
      </c>
      <c r="CA10" s="3">
        <v>26</v>
      </c>
      <c r="CB10" s="4">
        <v>2</v>
      </c>
      <c r="CC10" s="28">
        <v>42</v>
      </c>
      <c r="CD10" s="8"/>
      <c r="CE10" s="8"/>
      <c r="CF10" s="3">
        <v>1145</v>
      </c>
      <c r="CG10" s="3">
        <v>1</v>
      </c>
      <c r="CH10" s="12">
        <v>1241.5966386554621</v>
      </c>
      <c r="CI10" s="19">
        <f t="shared" si="15"/>
        <v>7.1241534421568149</v>
      </c>
      <c r="CJ10" s="5">
        <v>1058.9701844312465</v>
      </c>
      <c r="CK10" s="19">
        <f t="shared" si="16"/>
        <v>6.965052190749204</v>
      </c>
      <c r="CL10" s="10"/>
      <c r="CM10" s="36">
        <v>40526</v>
      </c>
      <c r="CN10" s="36"/>
      <c r="CO10" s="36"/>
      <c r="CP10" s="36">
        <v>42037</v>
      </c>
      <c r="CQ10" s="43">
        <f>(CP10-CM10)</f>
        <v>1511</v>
      </c>
      <c r="CR10" s="36">
        <v>44274</v>
      </c>
      <c r="CS10" s="40">
        <v>44263</v>
      </c>
      <c r="CT10" s="3">
        <f t="shared" si="17"/>
        <v>3737</v>
      </c>
      <c r="CU10" s="3">
        <v>0</v>
      </c>
      <c r="CV10" s="3"/>
      <c r="CW10" s="3"/>
      <c r="CX10" s="3">
        <v>1</v>
      </c>
      <c r="CY10" s="3">
        <v>1511</v>
      </c>
      <c r="CZ10" s="3">
        <v>0</v>
      </c>
      <c r="DA10" s="3"/>
      <c r="DB10" s="10"/>
      <c r="DC10" s="10"/>
      <c r="DD10" s="10"/>
      <c r="DE10" s="10"/>
      <c r="DF10" s="10"/>
      <c r="DG10" s="10"/>
      <c r="DH10" s="10"/>
      <c r="DI10" s="10"/>
      <c r="DJ10" s="10"/>
    </row>
    <row r="11" spans="1:114" x14ac:dyDescent="0.25">
      <c r="A11" s="2">
        <v>2058</v>
      </c>
      <c r="B11" s="3">
        <v>61</v>
      </c>
      <c r="C11" s="3">
        <v>0</v>
      </c>
      <c r="D11" s="3">
        <v>0</v>
      </c>
      <c r="E11" s="3">
        <v>0</v>
      </c>
      <c r="F11" s="3">
        <v>1</v>
      </c>
      <c r="G11" s="3">
        <v>0</v>
      </c>
      <c r="H11" s="1">
        <v>1</v>
      </c>
      <c r="I11" s="3">
        <v>1</v>
      </c>
      <c r="J11" s="3">
        <v>1</v>
      </c>
      <c r="K11" s="3">
        <v>0</v>
      </c>
      <c r="L11" s="3">
        <v>1</v>
      </c>
      <c r="M11" s="3"/>
      <c r="N11" s="3">
        <v>1</v>
      </c>
      <c r="O11" s="3">
        <v>0</v>
      </c>
      <c r="P11" s="3">
        <v>1</v>
      </c>
      <c r="Q11" s="3">
        <v>1</v>
      </c>
      <c r="R11" s="3">
        <v>0</v>
      </c>
      <c r="S11" s="3">
        <v>0</v>
      </c>
      <c r="T11" s="3">
        <v>0</v>
      </c>
      <c r="U11" s="3">
        <v>1</v>
      </c>
      <c r="V11" s="3">
        <v>0</v>
      </c>
      <c r="W11" s="3">
        <v>0</v>
      </c>
      <c r="X11" s="3">
        <v>0</v>
      </c>
      <c r="Y11" s="3">
        <v>1</v>
      </c>
      <c r="Z11" s="3">
        <v>1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34.5</v>
      </c>
      <c r="AH11" s="4">
        <v>2.15</v>
      </c>
      <c r="AI11" s="3">
        <v>120</v>
      </c>
      <c r="AJ11" s="3">
        <v>70</v>
      </c>
      <c r="AK11" s="5">
        <f>(AI11+2*AJ11)/3</f>
        <v>86.666666666666671</v>
      </c>
      <c r="AL11" s="3">
        <v>94</v>
      </c>
      <c r="AM11" s="3">
        <v>1</v>
      </c>
      <c r="AN11" s="3">
        <v>10</v>
      </c>
      <c r="AO11" s="3">
        <v>27</v>
      </c>
      <c r="AP11" s="3">
        <v>17</v>
      </c>
      <c r="AQ11" s="3">
        <v>20</v>
      </c>
      <c r="AR11" s="1">
        <f t="shared" si="1"/>
        <v>10</v>
      </c>
      <c r="AS11" s="7">
        <f t="shared" si="2"/>
        <v>1</v>
      </c>
      <c r="AT11" s="3">
        <v>14</v>
      </c>
      <c r="AU11" s="4">
        <v>6.4929999999999994</v>
      </c>
      <c r="AV11" s="3">
        <v>3.02</v>
      </c>
      <c r="AW11" s="19">
        <f>(AK11*AV11/451)</f>
        <v>0.58033998521803398</v>
      </c>
      <c r="AX11" s="7">
        <f t="shared" si="4"/>
        <v>0.92407207762205457</v>
      </c>
      <c r="AY11" s="7">
        <f t="shared" si="5"/>
        <v>158.94039735099338</v>
      </c>
      <c r="AZ11" s="7">
        <f>((AK11-AN11)*80/AV11)</f>
        <v>2030.9050772626933</v>
      </c>
      <c r="BA11" s="7">
        <f t="shared" si="7"/>
        <v>69.074468085106375</v>
      </c>
      <c r="BB11" s="7">
        <f t="shared" si="8"/>
        <v>32.127659574468083</v>
      </c>
      <c r="BC11" s="7">
        <f>(BB11*(AK11-AT11)*0.0136)</f>
        <v>31.750695035460993</v>
      </c>
      <c r="BD11" s="7">
        <f t="shared" si="10"/>
        <v>4.3693617021276587</v>
      </c>
      <c r="BE11" s="19"/>
      <c r="BF11" s="19">
        <f t="shared" si="11"/>
        <v>0.28954258432157709</v>
      </c>
      <c r="BG11" s="19">
        <f t="shared" si="12"/>
        <v>0.39088248883412913</v>
      </c>
      <c r="BH11" s="19">
        <f t="shared" si="13"/>
        <v>6.9074468085106373</v>
      </c>
      <c r="BI11" s="19">
        <f t="shared" si="14"/>
        <v>0.7142857142857143</v>
      </c>
      <c r="BJ11" s="19"/>
      <c r="BK11" s="5">
        <v>0</v>
      </c>
      <c r="BL11" s="5"/>
      <c r="BM11" s="5"/>
      <c r="BN11" s="5"/>
      <c r="BO11" s="5"/>
      <c r="BP11" s="3">
        <v>1</v>
      </c>
      <c r="BQ11" s="3">
        <v>0</v>
      </c>
      <c r="BR11" s="3">
        <v>55</v>
      </c>
      <c r="BS11" s="3">
        <v>4.5999999999999996</v>
      </c>
      <c r="BT11" s="3">
        <v>2.6</v>
      </c>
      <c r="BU11" s="3">
        <v>0.93</v>
      </c>
      <c r="BV11" s="3">
        <v>5.3</v>
      </c>
      <c r="BW11" s="10"/>
      <c r="BX11" s="3">
        <v>1</v>
      </c>
      <c r="BY11" s="3">
        <v>0</v>
      </c>
      <c r="BZ11" s="3">
        <v>140</v>
      </c>
      <c r="CA11" s="3">
        <v>26</v>
      </c>
      <c r="CB11" s="4">
        <v>1</v>
      </c>
      <c r="CC11" s="28">
        <v>90</v>
      </c>
      <c r="CD11" s="8"/>
      <c r="CE11" s="8"/>
      <c r="CF11" s="3">
        <v>167</v>
      </c>
      <c r="CG11" s="3">
        <v>0</v>
      </c>
      <c r="CH11" s="12">
        <v>730.28169014084506</v>
      </c>
      <c r="CI11" s="19">
        <f t="shared" si="15"/>
        <v>6.5934303366163576</v>
      </c>
      <c r="CJ11" s="5">
        <v>239.46703333776145</v>
      </c>
      <c r="CK11" s="19">
        <f t="shared" si="16"/>
        <v>5.4784157595176</v>
      </c>
      <c r="CL11" s="10"/>
      <c r="CM11" s="36">
        <v>40549</v>
      </c>
      <c r="CN11" s="36"/>
      <c r="CO11" s="36"/>
      <c r="CP11" s="36"/>
      <c r="CQ11" s="22"/>
      <c r="CR11" s="36">
        <v>44274</v>
      </c>
      <c r="CS11" s="40">
        <v>44272</v>
      </c>
      <c r="CT11" s="3">
        <f t="shared" si="17"/>
        <v>3723</v>
      </c>
      <c r="CU11" s="3">
        <v>0</v>
      </c>
      <c r="CV11" s="3"/>
      <c r="CW11" s="3"/>
      <c r="CX11" s="3">
        <v>0</v>
      </c>
      <c r="CY11" s="3">
        <v>3723</v>
      </c>
      <c r="CZ11" s="3">
        <v>0</v>
      </c>
      <c r="DA11" s="3"/>
      <c r="DB11" s="10"/>
      <c r="DC11" s="10"/>
      <c r="DD11" s="10"/>
      <c r="DE11" s="10"/>
      <c r="DF11" s="10"/>
      <c r="DG11" s="10"/>
      <c r="DH11" s="10"/>
      <c r="DI11" s="10"/>
      <c r="DJ11" s="10"/>
    </row>
    <row r="12" spans="1:114" x14ac:dyDescent="0.25">
      <c r="A12" s="2">
        <v>2061</v>
      </c>
      <c r="B12" s="9">
        <v>58</v>
      </c>
      <c r="C12" s="9">
        <v>0</v>
      </c>
      <c r="D12" s="9">
        <v>0</v>
      </c>
      <c r="E12" s="35">
        <v>0</v>
      </c>
      <c r="F12" s="9">
        <v>1</v>
      </c>
      <c r="G12" s="9">
        <v>0</v>
      </c>
      <c r="H12" s="1">
        <v>1</v>
      </c>
      <c r="I12" s="9">
        <v>0</v>
      </c>
      <c r="J12" s="9">
        <v>1</v>
      </c>
      <c r="K12" s="9">
        <v>1</v>
      </c>
      <c r="L12" s="9">
        <v>1</v>
      </c>
      <c r="M12" s="9"/>
      <c r="N12" s="9">
        <v>1</v>
      </c>
      <c r="O12" s="9">
        <v>0</v>
      </c>
      <c r="P12" s="9">
        <v>0</v>
      </c>
      <c r="Q12" s="9"/>
      <c r="R12" s="9">
        <v>0</v>
      </c>
      <c r="S12" s="9">
        <v>0</v>
      </c>
      <c r="T12" s="9">
        <v>0</v>
      </c>
      <c r="U12" s="9">
        <v>1</v>
      </c>
      <c r="V12" s="9">
        <v>0</v>
      </c>
      <c r="W12" s="9">
        <v>0</v>
      </c>
      <c r="X12" s="9">
        <v>0</v>
      </c>
      <c r="Y12" s="9">
        <v>0</v>
      </c>
      <c r="Z12" s="9">
        <v>1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27.5</v>
      </c>
      <c r="AH12" s="11">
        <v>2.1</v>
      </c>
      <c r="AI12" s="9">
        <v>141</v>
      </c>
      <c r="AJ12" s="9">
        <v>88</v>
      </c>
      <c r="AK12" s="5">
        <f>(AI12+2*AJ12)/3</f>
        <v>105.66666666666667</v>
      </c>
      <c r="AL12" s="9">
        <v>92</v>
      </c>
      <c r="AM12" s="9">
        <v>1</v>
      </c>
      <c r="AN12" s="9">
        <v>4</v>
      </c>
      <c r="AO12" s="9">
        <v>22</v>
      </c>
      <c r="AP12" s="9">
        <v>10</v>
      </c>
      <c r="AQ12" s="9">
        <v>13</v>
      </c>
      <c r="AR12" s="1">
        <f t="shared" si="1"/>
        <v>12</v>
      </c>
      <c r="AS12" s="7">
        <f t="shared" si="2"/>
        <v>3</v>
      </c>
      <c r="AT12" s="9">
        <v>9</v>
      </c>
      <c r="AU12" s="4">
        <v>5.2080000000000002</v>
      </c>
      <c r="AV12" s="9">
        <v>2.48</v>
      </c>
      <c r="AW12" s="19">
        <f>(AK12*AV12/451)</f>
        <v>0.58104951958610496</v>
      </c>
      <c r="AX12" s="7">
        <f t="shared" si="4"/>
        <v>0.76804915514592931</v>
      </c>
      <c r="AY12" s="7">
        <f t="shared" si="5"/>
        <v>129.03225806451613</v>
      </c>
      <c r="AZ12" s="7">
        <f>((AK12-AN12)*80/AV12)</f>
        <v>3279.5698924731187</v>
      </c>
      <c r="BA12" s="7">
        <f t="shared" si="7"/>
        <v>56.608695652173914</v>
      </c>
      <c r="BB12" s="7">
        <f t="shared" si="8"/>
        <v>26.956521739130434</v>
      </c>
      <c r="BC12" s="7">
        <f>(BB12*(AK12-AT12)*0.0136)</f>
        <v>35.438840579710146</v>
      </c>
      <c r="BD12" s="7">
        <f t="shared" si="10"/>
        <v>3.2994782608695647</v>
      </c>
      <c r="BE12" s="19"/>
      <c r="BF12" s="19">
        <f t="shared" si="11"/>
        <v>0.22964669738863286</v>
      </c>
      <c r="BG12" s="19">
        <f t="shared" si="12"/>
        <v>0.38863287250384027</v>
      </c>
      <c r="BH12" s="19">
        <f t="shared" si="13"/>
        <v>4.7173913043478262</v>
      </c>
      <c r="BI12" s="19">
        <f t="shared" si="14"/>
        <v>0.44444444444444442</v>
      </c>
      <c r="BJ12" s="19"/>
      <c r="BK12" s="12">
        <v>0</v>
      </c>
      <c r="BL12" s="12"/>
      <c r="BM12" s="12"/>
      <c r="BN12" s="12"/>
      <c r="BO12" s="12"/>
      <c r="BP12" s="9">
        <v>1</v>
      </c>
      <c r="BQ12" s="9">
        <v>0</v>
      </c>
      <c r="BR12" s="9">
        <v>55</v>
      </c>
      <c r="BS12" s="9">
        <v>4.0999999999999996</v>
      </c>
      <c r="BT12" s="9">
        <v>2.6</v>
      </c>
      <c r="BU12" s="9">
        <v>1</v>
      </c>
      <c r="BV12" s="9">
        <v>3.7</v>
      </c>
      <c r="BW12" s="14"/>
      <c r="BX12" s="9">
        <v>1</v>
      </c>
      <c r="BY12" s="9">
        <v>0</v>
      </c>
      <c r="BZ12" s="9">
        <v>140</v>
      </c>
      <c r="CA12" s="9">
        <v>16</v>
      </c>
      <c r="CB12" s="11">
        <v>0.9</v>
      </c>
      <c r="CC12" s="29">
        <v>90</v>
      </c>
      <c r="CD12" s="13"/>
      <c r="CE12" s="13"/>
      <c r="CF12" s="9">
        <v>159</v>
      </c>
      <c r="CG12" s="9">
        <v>0</v>
      </c>
      <c r="CH12" s="12">
        <v>1291.2280701754385</v>
      </c>
      <c r="CI12" s="19">
        <f t="shared" si="15"/>
        <v>7.1633490368824173</v>
      </c>
      <c r="CJ12" s="12">
        <v>506.87694432079036</v>
      </c>
      <c r="CK12" s="19">
        <f t="shared" si="16"/>
        <v>6.2282682607603039</v>
      </c>
      <c r="CL12" s="14"/>
      <c r="CM12" s="36">
        <v>40605</v>
      </c>
      <c r="CN12" s="36"/>
      <c r="CO12" s="36"/>
      <c r="CP12" s="36"/>
      <c r="CQ12" s="22"/>
      <c r="CR12" s="36">
        <v>44274</v>
      </c>
      <c r="CS12" s="42">
        <v>44168</v>
      </c>
      <c r="CT12" s="9">
        <f t="shared" si="17"/>
        <v>3563</v>
      </c>
      <c r="CU12" s="9">
        <v>0</v>
      </c>
      <c r="CV12" s="9"/>
      <c r="CW12" s="9"/>
      <c r="CX12" s="9">
        <v>0</v>
      </c>
      <c r="CY12" s="9">
        <v>3563</v>
      </c>
      <c r="CZ12" s="3">
        <v>0</v>
      </c>
      <c r="DA12" s="14"/>
      <c r="DB12" s="14"/>
      <c r="DC12" s="14"/>
      <c r="DD12" s="14"/>
      <c r="DE12" s="14"/>
      <c r="DF12" s="14"/>
      <c r="DG12" s="14"/>
      <c r="DH12" s="14"/>
      <c r="DI12" s="14"/>
      <c r="DJ12" s="14"/>
    </row>
    <row r="13" spans="1:114" x14ac:dyDescent="0.25">
      <c r="A13" s="2"/>
      <c r="B13" s="9"/>
      <c r="C13" s="9"/>
      <c r="D13" s="9"/>
      <c r="E13" s="35"/>
      <c r="F13" s="9"/>
      <c r="G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11"/>
      <c r="AI13" s="9"/>
      <c r="AJ13" s="9"/>
      <c r="AK13" s="5"/>
      <c r="AL13" s="9"/>
      <c r="AM13" s="9"/>
      <c r="AN13" s="9"/>
      <c r="AO13" s="9"/>
      <c r="AP13" s="9"/>
      <c r="AQ13" s="9"/>
      <c r="AS13" s="7"/>
      <c r="AT13" s="9"/>
      <c r="AU13" s="4"/>
      <c r="AV13" s="9"/>
      <c r="AW13" s="19"/>
      <c r="AX13" s="7"/>
      <c r="AY13" s="7"/>
      <c r="AZ13" s="7"/>
      <c r="BA13" s="7"/>
      <c r="BB13" s="7"/>
      <c r="BC13" s="7"/>
      <c r="BD13" s="7"/>
      <c r="BE13" s="19"/>
      <c r="BF13" s="19"/>
      <c r="BG13" s="19"/>
      <c r="BH13" s="19"/>
      <c r="BI13" s="19"/>
      <c r="BJ13" s="19"/>
      <c r="BK13" s="12"/>
      <c r="BL13" s="12"/>
      <c r="BM13" s="12"/>
      <c r="BN13" s="12"/>
      <c r="BO13" s="12"/>
      <c r="BP13" s="9"/>
      <c r="BQ13" s="9"/>
      <c r="BR13" s="9"/>
      <c r="BS13" s="9"/>
      <c r="BT13" s="9"/>
      <c r="BU13" s="9"/>
      <c r="BV13" s="9"/>
      <c r="BW13" s="14"/>
      <c r="BX13" s="9"/>
      <c r="BY13" s="9"/>
      <c r="BZ13" s="9"/>
      <c r="CA13" s="9"/>
      <c r="CB13" s="11"/>
      <c r="CC13" s="29"/>
      <c r="CD13" s="13"/>
      <c r="CE13" s="13"/>
      <c r="CF13" s="9"/>
      <c r="CG13" s="9"/>
      <c r="CH13" s="12"/>
      <c r="CJ13" s="12"/>
      <c r="CL13" s="14"/>
      <c r="CM13" s="36"/>
      <c r="CN13" s="36"/>
      <c r="CO13" s="36"/>
      <c r="CP13" s="36"/>
      <c r="CQ13" s="22"/>
      <c r="CR13" s="36"/>
      <c r="CS13" s="42"/>
      <c r="CT13" s="9"/>
      <c r="CU13" s="9"/>
      <c r="CV13" s="9"/>
      <c r="CW13" s="9"/>
      <c r="CX13" s="9"/>
      <c r="CY13" s="9"/>
      <c r="CZ13" s="3"/>
      <c r="DA13" s="14"/>
      <c r="DB13" s="14"/>
      <c r="DC13" s="14"/>
      <c r="DD13" s="14"/>
      <c r="DE13" s="14"/>
      <c r="DF13" s="14"/>
      <c r="DG13" s="14"/>
      <c r="DH13" s="14"/>
      <c r="DI13" s="14"/>
      <c r="DJ13" s="14"/>
    </row>
    <row r="14" spans="1:114" x14ac:dyDescent="0.25">
      <c r="A14" s="2"/>
      <c r="B14" s="9"/>
      <c r="C14" s="9"/>
      <c r="D14" s="9"/>
      <c r="E14" s="35"/>
      <c r="F14" s="9"/>
      <c r="G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11"/>
      <c r="AI14" s="9"/>
      <c r="AJ14" s="9"/>
      <c r="AK14" s="5"/>
      <c r="AL14" s="9"/>
      <c r="AM14" s="9"/>
      <c r="AN14" s="9"/>
      <c r="AO14" s="9"/>
      <c r="AP14" s="9"/>
      <c r="AQ14" s="9"/>
      <c r="AS14" s="7"/>
      <c r="AT14" s="9"/>
      <c r="AU14" s="4"/>
      <c r="AV14" s="9"/>
      <c r="AW14" s="19"/>
      <c r="AX14" s="7"/>
      <c r="AY14" s="7"/>
      <c r="AZ14" s="7"/>
      <c r="BA14" s="7"/>
      <c r="BB14" s="7"/>
      <c r="BC14" s="7"/>
      <c r="BD14" s="7"/>
      <c r="BE14" s="19"/>
      <c r="BF14" s="19"/>
      <c r="BG14" s="19"/>
      <c r="BH14" s="19"/>
      <c r="BI14" s="19"/>
      <c r="BJ14" s="19"/>
      <c r="BK14" s="12"/>
      <c r="BL14" s="12"/>
      <c r="BM14" s="12"/>
      <c r="BN14" s="12"/>
      <c r="BO14" s="12"/>
      <c r="BP14" s="9"/>
      <c r="BQ14" s="9"/>
      <c r="BR14" s="9"/>
      <c r="BS14" s="9"/>
      <c r="BT14" s="9"/>
      <c r="BU14" s="9"/>
      <c r="BV14" s="9"/>
      <c r="BW14" s="14"/>
      <c r="BX14" s="9"/>
      <c r="BY14" s="9"/>
      <c r="BZ14" s="9"/>
      <c r="CA14" s="9"/>
      <c r="CB14" s="11"/>
      <c r="CC14" s="29"/>
      <c r="CD14" s="13"/>
      <c r="CE14" s="13"/>
      <c r="CF14" s="9"/>
      <c r="CG14" s="9"/>
      <c r="CH14" s="12">
        <f>MEDIAN(CH2:CH12)</f>
        <v>916.93023249999999</v>
      </c>
      <c r="CJ14" s="12">
        <f>MEDIAN(CJ2:CJ12)</f>
        <v>1058.9701844312465</v>
      </c>
      <c r="CL14" s="14"/>
      <c r="CM14" s="36"/>
      <c r="CN14" s="36"/>
      <c r="CO14" s="36"/>
      <c r="CP14" s="36"/>
      <c r="CQ14" s="22"/>
      <c r="CR14" s="36"/>
      <c r="CS14" s="42"/>
      <c r="CT14" s="9"/>
      <c r="CU14" s="9"/>
      <c r="CV14" s="9"/>
      <c r="CW14" s="9"/>
      <c r="CX14" s="9"/>
      <c r="CY14" s="9"/>
      <c r="CZ14" s="3"/>
      <c r="DA14" s="14"/>
      <c r="DB14" s="14"/>
      <c r="DC14" s="14"/>
      <c r="DD14" s="14"/>
      <c r="DE14" s="14"/>
      <c r="DF14" s="14"/>
      <c r="DG14" s="14"/>
      <c r="DH14" s="14"/>
      <c r="DI14" s="14"/>
      <c r="DJ14" s="14"/>
    </row>
    <row r="15" spans="1:114" x14ac:dyDescent="0.25">
      <c r="A15" s="2"/>
      <c r="B15" s="9"/>
      <c r="C15" s="9"/>
      <c r="D15" s="9"/>
      <c r="E15" s="35"/>
      <c r="F15" s="9"/>
      <c r="G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11"/>
      <c r="AI15" s="9"/>
      <c r="AJ15" s="9"/>
      <c r="AK15" s="5"/>
      <c r="AL15" s="9"/>
      <c r="AM15" s="9"/>
      <c r="AN15" s="9"/>
      <c r="AO15" s="9"/>
      <c r="AP15" s="9"/>
      <c r="AQ15" s="9"/>
      <c r="AS15" s="7"/>
      <c r="AT15" s="9"/>
      <c r="AU15" s="4"/>
      <c r="AV15" s="9"/>
      <c r="AW15" s="19"/>
      <c r="AX15" s="7"/>
      <c r="AY15" s="7"/>
      <c r="AZ15" s="7"/>
      <c r="BA15" s="7"/>
      <c r="BB15" s="7"/>
      <c r="BC15" s="7"/>
      <c r="BD15" s="7"/>
      <c r="BE15" s="19"/>
      <c r="BF15" s="19"/>
      <c r="BG15" s="19"/>
      <c r="BH15" s="19"/>
      <c r="BI15" s="19"/>
      <c r="BJ15" s="19"/>
      <c r="BK15" s="12"/>
      <c r="BL15" s="12"/>
      <c r="BM15" s="12"/>
      <c r="BN15" s="12"/>
      <c r="BO15" s="12"/>
      <c r="BP15" s="9"/>
      <c r="BQ15" s="9"/>
      <c r="BR15" s="9"/>
      <c r="BS15" s="9"/>
      <c r="BT15" s="9"/>
      <c r="BU15" s="9"/>
      <c r="BV15" s="9"/>
      <c r="BW15" s="14"/>
      <c r="BX15" s="9"/>
      <c r="BY15" s="9"/>
      <c r="BZ15" s="9"/>
      <c r="CA15" s="9"/>
      <c r="CB15" s="11"/>
      <c r="CC15" s="29"/>
      <c r="CD15" s="13"/>
      <c r="CE15" s="13"/>
      <c r="CF15" s="9"/>
      <c r="CG15" s="9"/>
      <c r="CH15" s="12"/>
      <c r="CJ15" s="12">
        <f>QUARTILE(CJ2:CJ12,1)</f>
        <v>511.47230306039518</v>
      </c>
      <c r="CL15" s="14"/>
      <c r="CM15" s="36"/>
      <c r="CN15" s="36"/>
      <c r="CO15" s="36"/>
      <c r="CP15" s="36"/>
      <c r="CQ15" s="22"/>
      <c r="CR15" s="36"/>
      <c r="CS15" s="42"/>
      <c r="CT15" s="9"/>
      <c r="CU15" s="9"/>
      <c r="CV15" s="9"/>
      <c r="CW15" s="9"/>
      <c r="CX15" s="9"/>
      <c r="CY15" s="9"/>
      <c r="CZ15" s="3"/>
      <c r="DA15" s="14"/>
      <c r="DB15" s="14"/>
      <c r="DC15" s="14"/>
      <c r="DD15" s="14"/>
      <c r="DE15" s="14"/>
      <c r="DF15" s="14"/>
      <c r="DG15" s="14"/>
      <c r="DH15" s="14"/>
      <c r="DI15" s="14"/>
      <c r="DJ15" s="14"/>
    </row>
    <row r="16" spans="1:114" x14ac:dyDescent="0.25">
      <c r="A16" s="2"/>
      <c r="B16" s="9"/>
      <c r="C16" s="9"/>
      <c r="D16" s="9"/>
      <c r="E16" s="35"/>
      <c r="F16" s="9"/>
      <c r="G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11"/>
      <c r="AI16" s="9"/>
      <c r="AJ16" s="9"/>
      <c r="AK16" s="5"/>
      <c r="AL16" s="9"/>
      <c r="AM16" s="9"/>
      <c r="AN16" s="9"/>
      <c r="AO16" s="9"/>
      <c r="AP16" s="9"/>
      <c r="AQ16" s="9"/>
      <c r="AS16" s="7"/>
      <c r="AT16" s="9"/>
      <c r="AU16" s="4"/>
      <c r="AV16" s="9"/>
      <c r="AW16" s="19"/>
      <c r="AX16" s="7"/>
      <c r="AY16" s="7"/>
      <c r="AZ16" s="7"/>
      <c r="BA16" s="7"/>
      <c r="BB16" s="7"/>
      <c r="BC16" s="7"/>
      <c r="BD16" s="7"/>
      <c r="BE16" s="19"/>
      <c r="BF16" s="19"/>
      <c r="BG16" s="19"/>
      <c r="BH16" s="19"/>
      <c r="BI16" s="19"/>
      <c r="BJ16" s="19"/>
      <c r="BK16" s="12"/>
      <c r="BL16" s="12"/>
      <c r="BM16" s="12"/>
      <c r="BN16" s="12"/>
      <c r="BO16" s="12"/>
      <c r="BP16" s="9"/>
      <c r="BQ16" s="9"/>
      <c r="BR16" s="9"/>
      <c r="BS16" s="9"/>
      <c r="BT16" s="9"/>
      <c r="BU16" s="9"/>
      <c r="BV16" s="9"/>
      <c r="BW16" s="14"/>
      <c r="BX16" s="9"/>
      <c r="BY16" s="9"/>
      <c r="BZ16" s="9"/>
      <c r="CA16" s="9"/>
      <c r="CB16" s="11"/>
      <c r="CC16" s="29"/>
      <c r="CD16" s="13"/>
      <c r="CE16" s="13"/>
      <c r="CF16" s="9"/>
      <c r="CG16" s="9"/>
      <c r="CH16" s="12"/>
      <c r="CJ16" s="12">
        <f>QUARTILE(CJ2:CJ12,3)</f>
        <v>1488.2813060989963</v>
      </c>
      <c r="CL16" s="14"/>
      <c r="CM16" s="36"/>
      <c r="CN16" s="36"/>
      <c r="CO16" s="36"/>
      <c r="CP16" s="36"/>
      <c r="CQ16" s="22"/>
      <c r="CR16" s="36"/>
      <c r="CS16" s="42"/>
      <c r="CT16" s="9"/>
      <c r="CU16" s="9"/>
      <c r="CV16" s="9"/>
      <c r="CW16" s="9"/>
      <c r="CX16" s="9"/>
      <c r="CY16" s="9"/>
      <c r="CZ16" s="3"/>
      <c r="DA16" s="14"/>
      <c r="DB16" s="14"/>
      <c r="DC16" s="14"/>
      <c r="DD16" s="14"/>
      <c r="DE16" s="14"/>
      <c r="DF16" s="14"/>
      <c r="DG16" s="14"/>
      <c r="DH16" s="14"/>
      <c r="DI16" s="14"/>
      <c r="DJ16" s="14"/>
    </row>
    <row r="17" spans="1:114" x14ac:dyDescent="0.25">
      <c r="A17" s="2"/>
      <c r="B17" s="9"/>
      <c r="C17" s="9"/>
      <c r="D17" s="9"/>
      <c r="E17" s="35"/>
      <c r="F17" s="9"/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11"/>
      <c r="AI17" s="9"/>
      <c r="AJ17" s="9"/>
      <c r="AK17" s="5"/>
      <c r="AL17" s="9"/>
      <c r="AM17" s="9"/>
      <c r="AN17" s="9"/>
      <c r="AO17" s="9"/>
      <c r="AP17" s="9"/>
      <c r="AQ17" s="9"/>
      <c r="AS17" s="7"/>
      <c r="AT17" s="9"/>
      <c r="AU17" s="4"/>
      <c r="AV17" s="9"/>
      <c r="AW17" s="19"/>
      <c r="AX17" s="7"/>
      <c r="AY17" s="7"/>
      <c r="AZ17" s="7"/>
      <c r="BA17" s="7"/>
      <c r="BB17" s="7"/>
      <c r="BC17" s="7"/>
      <c r="BD17" s="7"/>
      <c r="BE17" s="19"/>
      <c r="BF17" s="19"/>
      <c r="BG17" s="19"/>
      <c r="BH17" s="19"/>
      <c r="BI17" s="19"/>
      <c r="BJ17" s="19"/>
      <c r="BK17" s="12"/>
      <c r="BL17" s="12"/>
      <c r="BM17" s="12"/>
      <c r="BN17" s="12"/>
      <c r="BO17" s="12"/>
      <c r="BP17" s="9"/>
      <c r="BQ17" s="9"/>
      <c r="BR17" s="9"/>
      <c r="BS17" s="9"/>
      <c r="BT17" s="9"/>
      <c r="BU17" s="9"/>
      <c r="BV17" s="9"/>
      <c r="BW17" s="14"/>
      <c r="BX17" s="9"/>
      <c r="BY17" s="9"/>
      <c r="BZ17" s="9"/>
      <c r="CA17" s="9"/>
      <c r="CB17" s="11"/>
      <c r="CC17" s="29"/>
      <c r="CD17" s="13"/>
      <c r="CE17" s="13"/>
      <c r="CF17" s="9"/>
      <c r="CG17" s="9"/>
      <c r="CH17" s="12"/>
      <c r="CJ17" s="12"/>
      <c r="CL17" s="14"/>
      <c r="CM17" s="36"/>
      <c r="CN17" s="36"/>
      <c r="CO17" s="36"/>
      <c r="CP17" s="36"/>
      <c r="CQ17" s="22"/>
      <c r="CR17" s="36"/>
      <c r="CS17" s="42"/>
      <c r="CT17" s="9"/>
      <c r="CU17" s="9"/>
      <c r="CV17" s="9"/>
      <c r="CW17" s="9"/>
      <c r="CX17" s="9"/>
      <c r="CY17" s="9"/>
      <c r="CZ17" s="3"/>
      <c r="DA17" s="14"/>
      <c r="DB17" s="14"/>
      <c r="DC17" s="14"/>
      <c r="DD17" s="14"/>
      <c r="DE17" s="14"/>
      <c r="DF17" s="14"/>
      <c r="DG17" s="14"/>
      <c r="DH17" s="14"/>
      <c r="DI17" s="14"/>
      <c r="DJ17" s="14"/>
    </row>
    <row r="18" spans="1:114" x14ac:dyDescent="0.25">
      <c r="A18" s="25">
        <v>1007</v>
      </c>
      <c r="B18" s="1">
        <v>86</v>
      </c>
      <c r="C18" s="1">
        <v>0</v>
      </c>
      <c r="D18" s="1">
        <v>1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2</v>
      </c>
      <c r="K18" s="1">
        <v>1</v>
      </c>
      <c r="L18" s="1">
        <v>0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1</v>
      </c>
      <c r="AA18" s="1">
        <v>1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25.8</v>
      </c>
      <c r="AH18" s="1">
        <v>1.98</v>
      </c>
      <c r="AI18" s="1">
        <v>131</v>
      </c>
      <c r="AJ18" s="1">
        <v>62</v>
      </c>
      <c r="AK18" s="5">
        <f t="shared" ref="AK18:AK43" si="18">(AI18+2*AJ18)/3</f>
        <v>85</v>
      </c>
      <c r="AL18" s="1">
        <v>62</v>
      </c>
      <c r="AM18" s="1">
        <v>3</v>
      </c>
      <c r="AN18" s="1">
        <v>10</v>
      </c>
      <c r="AO18" s="1">
        <v>53</v>
      </c>
      <c r="AP18" s="1">
        <v>21</v>
      </c>
      <c r="AQ18" s="1">
        <v>34</v>
      </c>
      <c r="AR18" s="1">
        <f t="shared" ref="AR18:AR43" si="19">(AO18-AP18)</f>
        <v>32</v>
      </c>
      <c r="AS18" s="7">
        <f t="shared" ref="AS18:AS43" si="20">(AR18/AN18)</f>
        <v>3.2</v>
      </c>
      <c r="AT18" s="1">
        <v>22</v>
      </c>
      <c r="AU18" s="19">
        <v>4.91</v>
      </c>
      <c r="AV18" s="1">
        <v>2.48</v>
      </c>
      <c r="AW18" s="19">
        <f t="shared" ref="AW18:AW43" si="21">(AK18*AV18/451)</f>
        <v>0.46740576496674058</v>
      </c>
      <c r="AX18" s="7">
        <f t="shared" ref="AX18:AX43" si="22">((AQ18-AT18)/AU18)</f>
        <v>2.4439918533604885</v>
      </c>
      <c r="AY18" s="7">
        <f t="shared" ref="AY18:AY43" si="23">((AQ18-AT18)*80/AV18)</f>
        <v>387.09677419354841</v>
      </c>
      <c r="AZ18" s="7">
        <f t="shared" ref="AZ18:AZ43" si="24">((AK18-AN18)*80/AV18)</f>
        <v>2419.3548387096776</v>
      </c>
      <c r="BA18" s="7">
        <f t="shared" ref="BA18:BA43" si="25">(AU18/AL18*1000)</f>
        <v>79.193548387096769</v>
      </c>
      <c r="BB18" s="7">
        <f t="shared" ref="BB18:BB43" si="26">(AV18*1000/AL18)</f>
        <v>40</v>
      </c>
      <c r="BC18" s="7">
        <f t="shared" ref="BC18:BC43" si="27">(BB18*(AK18-AT18)*0.0136)</f>
        <v>34.271999999999998</v>
      </c>
      <c r="BD18" s="7">
        <f t="shared" ref="BD18:BD43" si="28">(BB18*(AQ18-AN18)*0.0136)</f>
        <v>13.055999999999999</v>
      </c>
      <c r="BE18" s="19"/>
      <c r="BF18" s="19">
        <f t="shared" ref="BF18:BF43" si="29">(AQ18/BA18)</f>
        <v>0.42932790224032591</v>
      </c>
      <c r="BG18" s="19">
        <f t="shared" ref="BG18:BG43" si="30">(AO18/BA18)</f>
        <v>0.66924643584521393</v>
      </c>
      <c r="BH18" s="19">
        <f t="shared" ref="BH18:BH43" si="31">(BA18/AR18)</f>
        <v>2.474798387096774</v>
      </c>
      <c r="BI18" s="19">
        <f t="shared" ref="BI18:BI43" si="32">(AN18/AT18)</f>
        <v>0.45454545454545453</v>
      </c>
      <c r="BJ18" s="19"/>
      <c r="BK18" s="20">
        <v>1</v>
      </c>
      <c r="BN18" s="1">
        <v>1</v>
      </c>
      <c r="BO18" s="1">
        <v>1</v>
      </c>
      <c r="BP18" s="1">
        <v>1</v>
      </c>
      <c r="BQ18" s="1">
        <v>0</v>
      </c>
      <c r="BR18" s="1">
        <v>60</v>
      </c>
      <c r="BS18" s="1">
        <v>4.7</v>
      </c>
      <c r="BT18" s="1">
        <v>3</v>
      </c>
      <c r="BU18" s="1">
        <v>0.76</v>
      </c>
      <c r="BV18" s="1">
        <v>5.8</v>
      </c>
      <c r="BW18" s="1">
        <v>72</v>
      </c>
      <c r="BX18" s="1">
        <v>1</v>
      </c>
      <c r="BY18" s="1">
        <v>1</v>
      </c>
      <c r="BZ18" s="1">
        <v>139</v>
      </c>
      <c r="CA18" s="1">
        <v>24</v>
      </c>
      <c r="CB18" s="19">
        <v>1.02</v>
      </c>
      <c r="CC18" s="27">
        <v>50</v>
      </c>
      <c r="CD18" s="1">
        <v>248</v>
      </c>
      <c r="CE18" s="1">
        <v>1</v>
      </c>
      <c r="CH18" s="20">
        <v>1041.878201</v>
      </c>
      <c r="CI18" s="19">
        <f t="shared" ref="CI18:CI43" si="33">LN(CH18)</f>
        <v>6.9487803258458696</v>
      </c>
      <c r="CJ18" s="20">
        <v>817.92866249999997</v>
      </c>
      <c r="CK18" s="19">
        <f t="shared" ref="CK18:CK43" si="34">LN(CJ18)</f>
        <v>6.7067751231420623</v>
      </c>
      <c r="CL18" s="22"/>
      <c r="CM18" s="36">
        <v>43206</v>
      </c>
      <c r="CN18" s="36"/>
      <c r="CO18" s="36"/>
      <c r="CP18" s="36"/>
      <c r="CR18" s="36">
        <v>44217</v>
      </c>
      <c r="CS18" s="37">
        <v>44179</v>
      </c>
      <c r="CT18" s="1">
        <f t="shared" ref="CT18:CT43" si="35">(CS18-CM18)</f>
        <v>973</v>
      </c>
      <c r="CU18" s="1">
        <v>0</v>
      </c>
      <c r="CX18" s="1">
        <v>0</v>
      </c>
      <c r="CY18" s="1">
        <v>973</v>
      </c>
      <c r="CZ18" s="3">
        <v>0</v>
      </c>
      <c r="DA18" t="s">
        <v>134</v>
      </c>
    </row>
    <row r="19" spans="1:114" x14ac:dyDescent="0.25">
      <c r="A19" s="25">
        <v>1010</v>
      </c>
      <c r="B19" s="1">
        <v>70</v>
      </c>
      <c r="C19" s="1">
        <v>0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1</v>
      </c>
      <c r="J19" s="1">
        <v>2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</v>
      </c>
      <c r="AA19" s="1">
        <v>1</v>
      </c>
      <c r="AB19" s="1">
        <v>1</v>
      </c>
      <c r="AC19" s="1">
        <v>0</v>
      </c>
      <c r="AD19" s="1">
        <v>1</v>
      </c>
      <c r="AE19" s="1">
        <v>0</v>
      </c>
      <c r="AF19" s="1">
        <v>0</v>
      </c>
      <c r="AG19" s="1">
        <v>26.31</v>
      </c>
      <c r="AH19" s="1">
        <v>2.15</v>
      </c>
      <c r="AI19" s="1">
        <v>136</v>
      </c>
      <c r="AJ19" s="1">
        <v>58</v>
      </c>
      <c r="AK19" s="5">
        <f t="shared" si="18"/>
        <v>84</v>
      </c>
      <c r="AL19" s="1">
        <v>48</v>
      </c>
      <c r="AM19" s="1">
        <v>3</v>
      </c>
      <c r="AN19" s="1">
        <v>11</v>
      </c>
      <c r="AO19" s="1">
        <v>47</v>
      </c>
      <c r="AP19" s="1">
        <v>14</v>
      </c>
      <c r="AQ19" s="1">
        <v>25</v>
      </c>
      <c r="AR19" s="1">
        <f t="shared" si="19"/>
        <v>33</v>
      </c>
      <c r="AS19" s="7">
        <f t="shared" si="20"/>
        <v>3</v>
      </c>
      <c r="AT19" s="1">
        <v>18</v>
      </c>
      <c r="AU19" s="19">
        <v>5.88</v>
      </c>
      <c r="AV19" s="1">
        <v>2.74</v>
      </c>
      <c r="AW19" s="19">
        <f t="shared" si="21"/>
        <v>0.5103325942350333</v>
      </c>
      <c r="AX19" s="7">
        <f t="shared" si="22"/>
        <v>1.1904761904761905</v>
      </c>
      <c r="AY19" s="7">
        <f t="shared" si="23"/>
        <v>204.3795620437956</v>
      </c>
      <c r="AZ19" s="7">
        <f t="shared" si="24"/>
        <v>2131.3868613138684</v>
      </c>
      <c r="BA19" s="7">
        <f t="shared" si="25"/>
        <v>122.5</v>
      </c>
      <c r="BB19" s="7">
        <f t="shared" si="26"/>
        <v>57.083333333333336</v>
      </c>
      <c r="BC19" s="7">
        <f t="shared" si="27"/>
        <v>51.238</v>
      </c>
      <c r="BD19" s="7">
        <f t="shared" si="28"/>
        <v>10.868666666666668</v>
      </c>
      <c r="BE19" s="19">
        <v>1.19</v>
      </c>
      <c r="BF19" s="19">
        <f t="shared" si="29"/>
        <v>0.20408163265306123</v>
      </c>
      <c r="BG19" s="19">
        <f t="shared" si="30"/>
        <v>0.3836734693877551</v>
      </c>
      <c r="BH19" s="19">
        <f t="shared" si="31"/>
        <v>3.7121212121212119</v>
      </c>
      <c r="BI19" s="19">
        <f t="shared" si="32"/>
        <v>0.61111111111111116</v>
      </c>
      <c r="BJ19" s="19"/>
      <c r="BK19" s="20">
        <v>1</v>
      </c>
      <c r="BL19" s="1">
        <v>19</v>
      </c>
      <c r="BN19" s="1">
        <v>3</v>
      </c>
      <c r="BO19" s="1">
        <v>0</v>
      </c>
      <c r="BP19" s="1">
        <v>1</v>
      </c>
      <c r="BQ19" s="1">
        <v>0</v>
      </c>
      <c r="BR19" s="1">
        <v>45</v>
      </c>
      <c r="BS19" s="1">
        <v>5.2</v>
      </c>
      <c r="BT19" s="1">
        <v>4.0999999999999996</v>
      </c>
      <c r="BU19" s="1">
        <v>0.32</v>
      </c>
      <c r="BV19" s="1">
        <v>5.3</v>
      </c>
      <c r="BW19" s="1">
        <v>70</v>
      </c>
      <c r="BX19" s="1">
        <v>1</v>
      </c>
      <c r="BY19" s="1">
        <v>0</v>
      </c>
      <c r="BZ19" s="1">
        <v>136</v>
      </c>
      <c r="CA19" s="1">
        <v>33</v>
      </c>
      <c r="CB19" s="19">
        <v>1</v>
      </c>
      <c r="CC19" s="27">
        <v>76</v>
      </c>
      <c r="CH19" s="20">
        <v>775.30122070000004</v>
      </c>
      <c r="CI19" s="19">
        <f t="shared" si="33"/>
        <v>6.6532516257109693</v>
      </c>
      <c r="CJ19" s="20">
        <v>156.2758365</v>
      </c>
      <c r="CK19" s="19">
        <f t="shared" si="34"/>
        <v>5.0516226285471113</v>
      </c>
      <c r="CL19" s="22"/>
      <c r="CM19" s="36">
        <v>43208</v>
      </c>
      <c r="CN19" s="36"/>
      <c r="CO19" s="36"/>
      <c r="CP19" s="36"/>
      <c r="CR19" s="36">
        <v>44274</v>
      </c>
      <c r="CS19" s="36">
        <v>44272</v>
      </c>
      <c r="CT19" s="1">
        <f t="shared" si="35"/>
        <v>1064</v>
      </c>
      <c r="CU19" s="1">
        <v>0</v>
      </c>
      <c r="CX19" s="1">
        <v>0</v>
      </c>
      <c r="CY19" s="1">
        <v>1064</v>
      </c>
      <c r="CZ19" s="3">
        <v>0</v>
      </c>
      <c r="DA19"/>
    </row>
    <row r="20" spans="1:114" x14ac:dyDescent="0.25">
      <c r="A20" s="25">
        <v>1012</v>
      </c>
      <c r="B20" s="1">
        <v>59</v>
      </c>
      <c r="C20" s="1">
        <v>0</v>
      </c>
      <c r="D20" s="1">
        <v>1</v>
      </c>
      <c r="E20" s="1">
        <v>1</v>
      </c>
      <c r="F20" s="1">
        <v>2</v>
      </c>
      <c r="G20" s="1">
        <v>1</v>
      </c>
      <c r="H20" s="1">
        <v>0</v>
      </c>
      <c r="I20" s="1">
        <v>1</v>
      </c>
      <c r="J20" s="1">
        <v>2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23.7</v>
      </c>
      <c r="AH20" s="1">
        <v>1.69</v>
      </c>
      <c r="AI20" s="1">
        <v>104</v>
      </c>
      <c r="AJ20" s="1">
        <v>62</v>
      </c>
      <c r="AK20" s="5">
        <f t="shared" si="18"/>
        <v>76</v>
      </c>
      <c r="AL20" s="1">
        <v>66</v>
      </c>
      <c r="AM20" s="1">
        <v>3</v>
      </c>
      <c r="AN20" s="1">
        <v>8</v>
      </c>
      <c r="AO20" s="1">
        <v>43</v>
      </c>
      <c r="AP20" s="1">
        <v>16</v>
      </c>
      <c r="AQ20" s="1">
        <v>27</v>
      </c>
      <c r="AR20" s="1">
        <f t="shared" si="19"/>
        <v>27</v>
      </c>
      <c r="AS20" s="7">
        <f t="shared" si="20"/>
        <v>3.375</v>
      </c>
      <c r="AT20" s="1">
        <v>22</v>
      </c>
      <c r="AU20" s="19">
        <v>7.45</v>
      </c>
      <c r="AV20" s="1">
        <v>4.41</v>
      </c>
      <c r="AW20" s="19">
        <f t="shared" si="21"/>
        <v>0.74314855875831487</v>
      </c>
      <c r="AX20" s="7">
        <f t="shared" si="22"/>
        <v>0.67114093959731547</v>
      </c>
      <c r="AY20" s="7">
        <f t="shared" si="23"/>
        <v>90.702947845804985</v>
      </c>
      <c r="AZ20" s="7">
        <f t="shared" si="24"/>
        <v>1233.5600907029477</v>
      </c>
      <c r="BA20" s="7">
        <f t="shared" si="25"/>
        <v>112.87878787878789</v>
      </c>
      <c r="BB20" s="7">
        <f t="shared" si="26"/>
        <v>66.818181818181813</v>
      </c>
      <c r="BC20" s="7">
        <f t="shared" si="27"/>
        <v>49.071272727272721</v>
      </c>
      <c r="BD20" s="7">
        <f t="shared" si="28"/>
        <v>17.26581818181818</v>
      </c>
      <c r="BE20" s="19"/>
      <c r="BF20" s="19">
        <f t="shared" si="29"/>
        <v>0.23919463087248319</v>
      </c>
      <c r="BG20" s="19">
        <f t="shared" si="30"/>
        <v>0.3809395973154362</v>
      </c>
      <c r="BH20" s="19">
        <f t="shared" si="31"/>
        <v>4.1806958473625144</v>
      </c>
      <c r="BI20" s="19">
        <f t="shared" si="32"/>
        <v>0.36363636363636365</v>
      </c>
      <c r="BJ20" s="19"/>
      <c r="BK20" s="20">
        <v>1</v>
      </c>
      <c r="BN20" s="1">
        <v>0</v>
      </c>
      <c r="BO20" s="1">
        <v>0</v>
      </c>
      <c r="BP20" s="1">
        <v>1</v>
      </c>
      <c r="BQ20" s="1">
        <v>0</v>
      </c>
      <c r="BR20" s="1">
        <v>65</v>
      </c>
      <c r="BS20" s="1">
        <v>3.7</v>
      </c>
      <c r="BT20" s="1">
        <v>2.5</v>
      </c>
      <c r="BU20" s="1">
        <v>0.46</v>
      </c>
      <c r="BV20" s="1">
        <v>3.5</v>
      </c>
      <c r="BW20" s="1">
        <v>68.5</v>
      </c>
      <c r="BX20" s="1">
        <v>1</v>
      </c>
      <c r="BY20" s="1">
        <v>1</v>
      </c>
      <c r="BZ20" s="1">
        <v>134</v>
      </c>
      <c r="CA20" s="1">
        <v>13</v>
      </c>
      <c r="CB20" s="19">
        <v>0.79</v>
      </c>
      <c r="CC20" s="27">
        <v>83</v>
      </c>
      <c r="CH20" s="20">
        <v>771.32060049999995</v>
      </c>
      <c r="CI20" s="19">
        <f t="shared" si="33"/>
        <v>6.6481041113865986</v>
      </c>
      <c r="CJ20" s="20">
        <v>1076.284185</v>
      </c>
      <c r="CK20" s="19">
        <f t="shared" si="34"/>
        <v>6.9812698183037067</v>
      </c>
      <c r="CL20" s="22"/>
      <c r="CM20" s="36">
        <v>43208</v>
      </c>
      <c r="CN20" s="36"/>
      <c r="CO20" s="36"/>
      <c r="CP20" s="36"/>
      <c r="CR20" s="36">
        <v>44217</v>
      </c>
      <c r="CS20" s="36">
        <v>44208</v>
      </c>
      <c r="CT20" s="1">
        <f t="shared" si="35"/>
        <v>1000</v>
      </c>
      <c r="CU20" s="1">
        <v>0</v>
      </c>
      <c r="CX20" s="1">
        <v>0</v>
      </c>
      <c r="CY20" s="1">
        <v>1000</v>
      </c>
      <c r="CZ20" s="3">
        <v>0</v>
      </c>
      <c r="DA20"/>
    </row>
    <row r="21" spans="1:114" x14ac:dyDescent="0.25">
      <c r="A21" s="25">
        <v>1028</v>
      </c>
      <c r="B21" s="1">
        <v>55</v>
      </c>
      <c r="C21" s="1">
        <v>0</v>
      </c>
      <c r="D21" s="1">
        <v>1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2</v>
      </c>
      <c r="K21" s="1">
        <v>0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26.1</v>
      </c>
      <c r="AH21" s="1">
        <v>1.66</v>
      </c>
      <c r="AI21" s="1">
        <v>150</v>
      </c>
      <c r="AJ21" s="1">
        <v>65</v>
      </c>
      <c r="AK21" s="5">
        <f t="shared" si="18"/>
        <v>93.333333333333329</v>
      </c>
      <c r="AL21" s="1">
        <v>79</v>
      </c>
      <c r="AM21" s="1">
        <v>1</v>
      </c>
      <c r="AN21" s="1">
        <v>2</v>
      </c>
      <c r="AO21" s="1">
        <v>72</v>
      </c>
      <c r="AP21" s="1">
        <v>21</v>
      </c>
      <c r="AQ21" s="1">
        <v>44</v>
      </c>
      <c r="AR21" s="1">
        <f t="shared" si="19"/>
        <v>51</v>
      </c>
      <c r="AS21" s="7">
        <f t="shared" si="20"/>
        <v>25.5</v>
      </c>
      <c r="AT21" s="1">
        <v>17</v>
      </c>
      <c r="AU21" s="19">
        <v>5.67</v>
      </c>
      <c r="AV21" s="1">
        <v>3.41</v>
      </c>
      <c r="AW21" s="19">
        <f t="shared" si="21"/>
        <v>0.7056910569105691</v>
      </c>
      <c r="AX21" s="7">
        <f t="shared" si="22"/>
        <v>4.7619047619047619</v>
      </c>
      <c r="AY21" s="7">
        <f t="shared" si="23"/>
        <v>633.43108504398822</v>
      </c>
      <c r="AZ21" s="7">
        <f t="shared" si="24"/>
        <v>2142.717497556207</v>
      </c>
      <c r="BA21" s="7">
        <f t="shared" si="25"/>
        <v>71.77215189873418</v>
      </c>
      <c r="BB21" s="7">
        <f t="shared" si="26"/>
        <v>43.164556962025316</v>
      </c>
      <c r="BC21" s="7">
        <f t="shared" si="27"/>
        <v>44.810565400843878</v>
      </c>
      <c r="BD21" s="7">
        <f t="shared" si="28"/>
        <v>24.655594936708859</v>
      </c>
      <c r="BE21" s="19">
        <v>2.2200000000000002</v>
      </c>
      <c r="BF21" s="19">
        <f t="shared" si="29"/>
        <v>0.61305114638447966</v>
      </c>
      <c r="BG21" s="19">
        <f t="shared" si="30"/>
        <v>1.0031746031746032</v>
      </c>
      <c r="BH21" s="19">
        <f t="shared" si="31"/>
        <v>1.4072970960536113</v>
      </c>
      <c r="BI21" s="19">
        <f t="shared" si="32"/>
        <v>0.11764705882352941</v>
      </c>
      <c r="BJ21" s="19"/>
      <c r="BK21" s="20">
        <v>1</v>
      </c>
      <c r="BL21" s="1">
        <v>9</v>
      </c>
      <c r="BN21" s="1">
        <v>1</v>
      </c>
      <c r="BO21" s="1">
        <v>0</v>
      </c>
      <c r="BP21" s="1">
        <v>1</v>
      </c>
      <c r="BQ21" s="1">
        <v>0</v>
      </c>
      <c r="BR21" s="1">
        <v>56</v>
      </c>
      <c r="BS21" s="1">
        <v>3.71</v>
      </c>
      <c r="BT21" s="1">
        <v>3</v>
      </c>
      <c r="BU21" s="1">
        <v>0.57999999999999996</v>
      </c>
      <c r="BW21" s="1">
        <v>15.9</v>
      </c>
      <c r="BX21" s="1">
        <v>0</v>
      </c>
      <c r="BZ21" s="25">
        <v>144</v>
      </c>
      <c r="CA21" s="25">
        <v>25</v>
      </c>
      <c r="CB21" s="44">
        <v>1.1200000000000001</v>
      </c>
      <c r="CC21" s="27">
        <v>55</v>
      </c>
      <c r="CH21" s="20">
        <v>869.66</v>
      </c>
      <c r="CI21" s="19">
        <f t="shared" si="33"/>
        <v>6.7681023306669097</v>
      </c>
      <c r="CJ21" s="20">
        <v>1325.69</v>
      </c>
      <c r="CK21" s="19">
        <f t="shared" si="34"/>
        <v>7.1896883575916215</v>
      </c>
      <c r="CL21" s="22"/>
      <c r="CM21" s="36">
        <v>43231</v>
      </c>
      <c r="CN21" s="36"/>
      <c r="CO21" s="36"/>
      <c r="CP21" s="36"/>
      <c r="CR21" s="36">
        <v>44274</v>
      </c>
      <c r="CS21" s="36">
        <v>44255</v>
      </c>
      <c r="CT21" s="1">
        <f t="shared" si="35"/>
        <v>1024</v>
      </c>
      <c r="CU21" s="1">
        <v>0</v>
      </c>
      <c r="CV21" s="36"/>
      <c r="CW21" s="20"/>
      <c r="CX21" s="20">
        <v>0</v>
      </c>
      <c r="CY21" s="20">
        <v>1024</v>
      </c>
      <c r="CZ21" s="3">
        <v>0</v>
      </c>
      <c r="DA21" s="20"/>
    </row>
    <row r="22" spans="1:114" x14ac:dyDescent="0.25">
      <c r="A22" s="25">
        <v>1032</v>
      </c>
      <c r="B22" s="1">
        <v>85</v>
      </c>
      <c r="C22" s="1">
        <v>0</v>
      </c>
      <c r="D22" s="1">
        <v>0</v>
      </c>
      <c r="E22" s="1">
        <v>1</v>
      </c>
      <c r="F22" s="1">
        <v>2</v>
      </c>
      <c r="G22" s="1">
        <v>1</v>
      </c>
      <c r="H22" s="1">
        <v>0</v>
      </c>
      <c r="I22" s="1">
        <v>1</v>
      </c>
      <c r="J22" s="1">
        <v>2</v>
      </c>
      <c r="K22" s="1">
        <v>1</v>
      </c>
      <c r="L22" s="1">
        <v>0</v>
      </c>
      <c r="M22" s="1">
        <v>1</v>
      </c>
      <c r="N22" s="1">
        <v>1</v>
      </c>
      <c r="O22" s="1">
        <v>1</v>
      </c>
      <c r="P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1</v>
      </c>
      <c r="AC22" s="1">
        <v>1</v>
      </c>
      <c r="AD22" s="1">
        <v>1</v>
      </c>
      <c r="AE22" s="1">
        <v>0</v>
      </c>
      <c r="AF22" s="1">
        <v>0</v>
      </c>
      <c r="AG22" s="1">
        <v>26.2</v>
      </c>
      <c r="AH22" s="1">
        <v>1.86</v>
      </c>
      <c r="AI22" s="1">
        <v>150</v>
      </c>
      <c r="AJ22" s="1">
        <v>81</v>
      </c>
      <c r="AK22" s="5">
        <f t="shared" si="18"/>
        <v>104</v>
      </c>
      <c r="AL22" s="1">
        <v>75</v>
      </c>
      <c r="AM22" s="1">
        <v>1</v>
      </c>
      <c r="AN22" s="1">
        <v>5</v>
      </c>
      <c r="AO22" s="1">
        <v>47</v>
      </c>
      <c r="AP22" s="1">
        <v>4</v>
      </c>
      <c r="AQ22" s="1">
        <v>25</v>
      </c>
      <c r="AR22" s="1">
        <f t="shared" si="19"/>
        <v>43</v>
      </c>
      <c r="AS22" s="7">
        <f t="shared" si="20"/>
        <v>8.6</v>
      </c>
      <c r="AT22" s="1">
        <v>5</v>
      </c>
      <c r="AU22" s="19">
        <v>5.97</v>
      </c>
      <c r="AV22" s="1">
        <v>3.21</v>
      </c>
      <c r="AW22" s="19">
        <f t="shared" si="21"/>
        <v>0.74022172949002207</v>
      </c>
      <c r="AX22" s="7">
        <f t="shared" si="22"/>
        <v>3.3500837520938025</v>
      </c>
      <c r="AY22" s="7">
        <f t="shared" si="23"/>
        <v>498.44236760124613</v>
      </c>
      <c r="AZ22" s="7">
        <f t="shared" si="24"/>
        <v>2467.2897196261683</v>
      </c>
      <c r="BA22" s="7">
        <f t="shared" si="25"/>
        <v>79.599999999999994</v>
      </c>
      <c r="BB22" s="7">
        <f t="shared" si="26"/>
        <v>42.8</v>
      </c>
      <c r="BC22" s="7">
        <f t="shared" si="27"/>
        <v>57.625919999999994</v>
      </c>
      <c r="BD22" s="7">
        <f t="shared" si="28"/>
        <v>11.641599999999999</v>
      </c>
      <c r="BE22" s="19"/>
      <c r="BF22" s="19">
        <f t="shared" si="29"/>
        <v>0.314070351758794</v>
      </c>
      <c r="BG22" s="19">
        <f t="shared" si="30"/>
        <v>0.59045226130653272</v>
      </c>
      <c r="BH22" s="19">
        <f t="shared" si="31"/>
        <v>1.8511627906976742</v>
      </c>
      <c r="BI22" s="19">
        <f t="shared" si="32"/>
        <v>1</v>
      </c>
      <c r="BJ22" s="19"/>
      <c r="BK22" s="20">
        <v>1</v>
      </c>
      <c r="BN22" s="1">
        <v>3</v>
      </c>
      <c r="BO22" s="1">
        <v>0</v>
      </c>
      <c r="BP22" s="1">
        <v>1</v>
      </c>
      <c r="BQ22" s="1">
        <v>0</v>
      </c>
      <c r="BR22" s="1">
        <v>70</v>
      </c>
      <c r="BS22" s="1">
        <v>4.5999999999999996</v>
      </c>
      <c r="BT22" s="1">
        <v>1.6</v>
      </c>
      <c r="BU22" s="1">
        <v>0.46</v>
      </c>
      <c r="BW22" s="1">
        <v>38</v>
      </c>
      <c r="BX22" s="1">
        <v>1</v>
      </c>
      <c r="BY22" s="1">
        <v>1</v>
      </c>
      <c r="BZ22" s="25">
        <v>138</v>
      </c>
      <c r="CA22" s="25">
        <v>35</v>
      </c>
      <c r="CB22" s="44">
        <v>1.78</v>
      </c>
      <c r="CC22" s="27">
        <v>34</v>
      </c>
      <c r="CD22" s="1">
        <v>724</v>
      </c>
      <c r="CE22" s="1">
        <v>1</v>
      </c>
      <c r="CH22" s="20">
        <v>541.53700000000003</v>
      </c>
      <c r="CI22" s="19">
        <f t="shared" si="33"/>
        <v>6.2944113928232728</v>
      </c>
      <c r="CJ22" s="20">
        <v>3221.5210000000002</v>
      </c>
      <c r="CK22" s="19">
        <f t="shared" si="34"/>
        <v>8.0776088872599185</v>
      </c>
      <c r="CL22" s="22"/>
      <c r="CM22" s="36">
        <v>43236</v>
      </c>
      <c r="CN22" s="36"/>
      <c r="CO22" s="36"/>
      <c r="CP22" s="36"/>
      <c r="CR22" s="36">
        <v>44274</v>
      </c>
      <c r="CS22" s="36">
        <v>44255</v>
      </c>
      <c r="CT22" s="1">
        <f t="shared" si="35"/>
        <v>1019</v>
      </c>
      <c r="CU22" s="1">
        <v>0</v>
      </c>
      <c r="CX22" s="1">
        <v>0</v>
      </c>
      <c r="CY22" s="1">
        <v>1019</v>
      </c>
      <c r="CZ22" s="3">
        <v>0</v>
      </c>
      <c r="DA22"/>
    </row>
    <row r="23" spans="1:114" x14ac:dyDescent="0.25">
      <c r="A23" s="25">
        <v>1037</v>
      </c>
      <c r="B23" s="1">
        <v>63</v>
      </c>
      <c r="C23" s="1">
        <v>0</v>
      </c>
      <c r="D23" s="1">
        <v>1</v>
      </c>
      <c r="E23" s="1">
        <v>1</v>
      </c>
      <c r="F23" s="1">
        <v>2</v>
      </c>
      <c r="G23" s="1">
        <v>1</v>
      </c>
      <c r="H23" s="1">
        <v>0</v>
      </c>
      <c r="I23" s="1">
        <v>1</v>
      </c>
      <c r="J23" s="1">
        <v>2</v>
      </c>
      <c r="K23" s="1">
        <v>1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1</v>
      </c>
      <c r="AE23" s="1">
        <v>0</v>
      </c>
      <c r="AF23" s="1">
        <v>0</v>
      </c>
      <c r="AG23" s="1">
        <v>48.9</v>
      </c>
      <c r="AH23" s="1">
        <v>2.02</v>
      </c>
      <c r="AI23" s="1">
        <v>150</v>
      </c>
      <c r="AJ23" s="1">
        <v>71</v>
      </c>
      <c r="AK23" s="5">
        <f t="shared" si="18"/>
        <v>97.333333333333329</v>
      </c>
      <c r="AL23" s="1">
        <v>76</v>
      </c>
      <c r="AM23" s="1">
        <v>1</v>
      </c>
      <c r="AN23" s="1">
        <v>14</v>
      </c>
      <c r="AO23" s="1">
        <v>43</v>
      </c>
      <c r="AP23" s="1">
        <v>20</v>
      </c>
      <c r="AQ23" s="1">
        <v>30</v>
      </c>
      <c r="AR23" s="1">
        <f t="shared" si="19"/>
        <v>23</v>
      </c>
      <c r="AS23" s="7">
        <f t="shared" si="20"/>
        <v>1.6428571428571428</v>
      </c>
      <c r="AT23" s="1">
        <v>27</v>
      </c>
      <c r="AU23" s="19">
        <v>5.12</v>
      </c>
      <c r="AV23" s="1">
        <v>2.54</v>
      </c>
      <c r="AW23" s="19">
        <f t="shared" si="21"/>
        <v>0.54817442719881748</v>
      </c>
      <c r="AX23" s="7">
        <f t="shared" si="22"/>
        <v>0.5859375</v>
      </c>
      <c r="AY23" s="7">
        <f t="shared" si="23"/>
        <v>94.488188976377955</v>
      </c>
      <c r="AZ23" s="7">
        <f t="shared" si="24"/>
        <v>2624.6719160104985</v>
      </c>
      <c r="BA23" s="7">
        <f t="shared" si="25"/>
        <v>67.368421052631575</v>
      </c>
      <c r="BB23" s="7">
        <f t="shared" si="26"/>
        <v>33.421052631578945</v>
      </c>
      <c r="BC23" s="7">
        <f t="shared" si="27"/>
        <v>31.968350877192975</v>
      </c>
      <c r="BD23" s="7">
        <f t="shared" si="28"/>
        <v>7.2724210526315778</v>
      </c>
      <c r="BE23" s="19">
        <v>2.1226562499999999</v>
      </c>
      <c r="BF23" s="19">
        <f t="shared" si="29"/>
        <v>0.4453125</v>
      </c>
      <c r="BG23" s="19">
        <f t="shared" si="30"/>
        <v>0.63828125000000002</v>
      </c>
      <c r="BH23" s="19">
        <f t="shared" si="31"/>
        <v>2.9290617848970251</v>
      </c>
      <c r="BI23" s="19">
        <f t="shared" si="32"/>
        <v>0.51851851851851849</v>
      </c>
      <c r="BJ23" s="19"/>
      <c r="BK23" s="20">
        <v>1</v>
      </c>
      <c r="BL23" s="1">
        <v>20</v>
      </c>
      <c r="BN23" s="1">
        <v>0</v>
      </c>
      <c r="BO23" s="1">
        <v>0</v>
      </c>
      <c r="BP23" s="1">
        <v>1</v>
      </c>
      <c r="BQ23" s="1">
        <v>0</v>
      </c>
      <c r="BR23" s="1">
        <v>60</v>
      </c>
      <c r="BS23" s="1">
        <v>4.8</v>
      </c>
      <c r="BT23" s="1">
        <v>3.1</v>
      </c>
      <c r="BU23" s="1">
        <v>0.38</v>
      </c>
      <c r="BV23" s="1">
        <v>3.6</v>
      </c>
      <c r="BW23" s="1">
        <v>22</v>
      </c>
      <c r="BX23" s="1">
        <v>0</v>
      </c>
      <c r="BZ23" s="25">
        <v>140</v>
      </c>
      <c r="CA23" s="25">
        <v>14</v>
      </c>
      <c r="CB23" s="44">
        <v>0.93</v>
      </c>
      <c r="CC23" s="27">
        <v>66</v>
      </c>
      <c r="CD23" s="1">
        <v>164</v>
      </c>
      <c r="CE23" s="1">
        <v>1</v>
      </c>
      <c r="CH23" s="20">
        <v>1676.4175700000001</v>
      </c>
      <c r="CI23" s="19">
        <f t="shared" si="33"/>
        <v>7.4244143967881673</v>
      </c>
      <c r="CJ23" s="20">
        <v>1397.1778730000001</v>
      </c>
      <c r="CK23" s="19">
        <f t="shared" si="34"/>
        <v>7.2422096761339292</v>
      </c>
      <c r="CL23" s="22"/>
      <c r="CM23" s="36">
        <v>43250</v>
      </c>
      <c r="CN23" s="36"/>
      <c r="CO23" s="36"/>
      <c r="CP23" s="36"/>
      <c r="CR23" s="36">
        <v>44217</v>
      </c>
      <c r="CS23" s="36">
        <v>44133</v>
      </c>
      <c r="CT23" s="1">
        <f t="shared" si="35"/>
        <v>883</v>
      </c>
      <c r="CU23" s="1">
        <v>0</v>
      </c>
      <c r="CX23" s="1">
        <v>0</v>
      </c>
      <c r="CY23" s="1">
        <v>883</v>
      </c>
      <c r="CZ23" s="1">
        <v>1</v>
      </c>
      <c r="DA23"/>
    </row>
    <row r="24" spans="1:114" x14ac:dyDescent="0.25">
      <c r="A24" s="25">
        <v>1040</v>
      </c>
      <c r="B24" s="1">
        <v>69</v>
      </c>
      <c r="C24" s="1">
        <v>0</v>
      </c>
      <c r="D24" s="1">
        <v>1</v>
      </c>
      <c r="E24" s="1">
        <v>1</v>
      </c>
      <c r="F24" s="1">
        <v>2</v>
      </c>
      <c r="G24" s="1">
        <v>1</v>
      </c>
      <c r="H24" s="1">
        <v>0</v>
      </c>
      <c r="I24" s="1">
        <v>1</v>
      </c>
      <c r="J24" s="1">
        <v>2</v>
      </c>
      <c r="K24" s="1">
        <v>1</v>
      </c>
      <c r="L24" s="1">
        <v>1</v>
      </c>
      <c r="M24" s="1">
        <v>1</v>
      </c>
      <c r="N24" s="1">
        <v>0</v>
      </c>
      <c r="O24" s="1">
        <v>0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1</v>
      </c>
      <c r="AB24" s="1">
        <v>0</v>
      </c>
      <c r="AC24" s="1">
        <v>0</v>
      </c>
      <c r="AD24" s="1">
        <v>0</v>
      </c>
      <c r="AE24" s="1">
        <v>0</v>
      </c>
      <c r="AF24" s="1">
        <v>2</v>
      </c>
      <c r="AG24" s="1">
        <v>38.6</v>
      </c>
      <c r="AH24" s="1">
        <v>2.1800000000000002</v>
      </c>
      <c r="AI24" s="1">
        <v>93</v>
      </c>
      <c r="AJ24" s="1">
        <v>53</v>
      </c>
      <c r="AK24" s="5">
        <f t="shared" si="18"/>
        <v>66.333333333333329</v>
      </c>
      <c r="AL24" s="1">
        <v>78</v>
      </c>
      <c r="AM24" s="1">
        <v>1</v>
      </c>
      <c r="AN24" s="1">
        <v>2</v>
      </c>
      <c r="AO24" s="1">
        <v>22</v>
      </c>
      <c r="AP24" s="1">
        <v>7</v>
      </c>
      <c r="AQ24" s="1">
        <v>13</v>
      </c>
      <c r="AR24" s="1">
        <f t="shared" si="19"/>
        <v>15</v>
      </c>
      <c r="AS24" s="7">
        <f t="shared" si="20"/>
        <v>7.5</v>
      </c>
      <c r="AT24" s="1">
        <v>6</v>
      </c>
      <c r="AU24" s="19">
        <v>6.31</v>
      </c>
      <c r="AV24" s="1">
        <v>2.9</v>
      </c>
      <c r="AW24" s="19">
        <f t="shared" si="21"/>
        <v>0.42653362897265329</v>
      </c>
      <c r="AX24" s="7">
        <f t="shared" si="22"/>
        <v>1.1093502377179081</v>
      </c>
      <c r="AY24" s="7">
        <f t="shared" si="23"/>
        <v>193.10344827586206</v>
      </c>
      <c r="AZ24" s="7">
        <f t="shared" si="24"/>
        <v>1774.7126436781607</v>
      </c>
      <c r="BA24" s="7">
        <f t="shared" si="25"/>
        <v>80.897435897435898</v>
      </c>
      <c r="BB24" s="7">
        <f t="shared" si="26"/>
        <v>37.179487179487182</v>
      </c>
      <c r="BC24" s="7">
        <f t="shared" si="27"/>
        <v>30.507008547008542</v>
      </c>
      <c r="BD24" s="7">
        <f t="shared" si="28"/>
        <v>5.5620512820512822</v>
      </c>
      <c r="BE24" s="19">
        <v>1.2361331220285261</v>
      </c>
      <c r="BF24" s="19">
        <f t="shared" si="29"/>
        <v>0.1606973058637084</v>
      </c>
      <c r="BG24" s="19">
        <f t="shared" si="30"/>
        <v>0.27194928684627573</v>
      </c>
      <c r="BH24" s="19">
        <f t="shared" si="31"/>
        <v>5.3931623931623935</v>
      </c>
      <c r="BI24" s="19">
        <f t="shared" si="32"/>
        <v>0.33333333333333331</v>
      </c>
      <c r="BJ24" s="19"/>
      <c r="BK24" s="20">
        <v>1</v>
      </c>
      <c r="BL24" s="1">
        <v>8</v>
      </c>
      <c r="BN24" s="1">
        <v>0</v>
      </c>
      <c r="BO24" s="1">
        <v>0</v>
      </c>
      <c r="BP24" s="1">
        <v>1</v>
      </c>
      <c r="BQ24" s="1">
        <v>0</v>
      </c>
      <c r="BR24" s="1">
        <v>65</v>
      </c>
      <c r="BS24" s="1"/>
      <c r="BT24" s="1"/>
      <c r="BU24" s="1"/>
      <c r="BZ24" s="25">
        <v>139</v>
      </c>
      <c r="CA24" s="25">
        <v>23</v>
      </c>
      <c r="CB24" s="44">
        <v>1.1000000000000001</v>
      </c>
      <c r="CC24" s="27">
        <v>52</v>
      </c>
      <c r="CH24" s="20">
        <v>5126.6365130000004</v>
      </c>
      <c r="CI24" s="19">
        <f t="shared" si="33"/>
        <v>8.542205072644709</v>
      </c>
      <c r="CJ24" s="20">
        <v>810.19909759999996</v>
      </c>
      <c r="CK24" s="19">
        <f t="shared" si="34"/>
        <v>6.6972800169689082</v>
      </c>
      <c r="CL24" s="22"/>
      <c r="CM24" s="36">
        <v>43283</v>
      </c>
      <c r="CN24" s="36"/>
      <c r="CO24" s="36"/>
      <c r="CP24" s="36"/>
      <c r="CR24" s="36">
        <v>44274</v>
      </c>
      <c r="CS24" s="36">
        <v>44255</v>
      </c>
      <c r="CT24" s="1">
        <f t="shared" si="35"/>
        <v>972</v>
      </c>
      <c r="CU24" s="1">
        <v>0</v>
      </c>
      <c r="CX24" s="1">
        <v>0</v>
      </c>
      <c r="CY24" s="1">
        <v>972</v>
      </c>
      <c r="CZ24" s="1">
        <v>1</v>
      </c>
    </row>
    <row r="25" spans="1:114" x14ac:dyDescent="0.25">
      <c r="A25" s="25">
        <v>1044</v>
      </c>
      <c r="B25" s="1">
        <v>75</v>
      </c>
      <c r="C25" s="1">
        <v>0</v>
      </c>
      <c r="D25" s="1">
        <v>0</v>
      </c>
      <c r="E25" s="1">
        <v>1</v>
      </c>
      <c r="F25" s="1">
        <v>1</v>
      </c>
      <c r="G25" s="1">
        <v>0</v>
      </c>
      <c r="H25" s="1">
        <v>1</v>
      </c>
      <c r="I25" s="1">
        <v>1</v>
      </c>
      <c r="J25" s="1">
        <v>2</v>
      </c>
      <c r="K25" s="1">
        <v>1</v>
      </c>
      <c r="L25" s="1">
        <v>1</v>
      </c>
      <c r="M25" s="1">
        <v>1</v>
      </c>
      <c r="N25" s="1">
        <v>1</v>
      </c>
      <c r="O25" s="1">
        <v>0</v>
      </c>
      <c r="P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0</v>
      </c>
      <c r="AD25" s="1">
        <v>1</v>
      </c>
      <c r="AE25" s="1">
        <v>0</v>
      </c>
      <c r="AF25" s="1">
        <v>0</v>
      </c>
      <c r="AG25" s="1">
        <v>27.2</v>
      </c>
      <c r="AH25" s="1">
        <v>2.1</v>
      </c>
      <c r="AI25" s="1">
        <v>121</v>
      </c>
      <c r="AJ25" s="1">
        <v>65</v>
      </c>
      <c r="AK25" s="5">
        <f t="shared" si="18"/>
        <v>83.666666666666671</v>
      </c>
      <c r="AL25" s="1">
        <v>85</v>
      </c>
      <c r="AM25" s="1">
        <v>1</v>
      </c>
      <c r="AN25" s="1">
        <v>2</v>
      </c>
      <c r="AO25" s="1">
        <v>29</v>
      </c>
      <c r="AP25" s="1">
        <v>8</v>
      </c>
      <c r="AQ25" s="1">
        <v>17</v>
      </c>
      <c r="AR25" s="1">
        <f t="shared" si="19"/>
        <v>21</v>
      </c>
      <c r="AS25" s="7">
        <f t="shared" si="20"/>
        <v>10.5</v>
      </c>
      <c r="AT25" s="1">
        <v>4</v>
      </c>
      <c r="AU25" s="19">
        <v>4.78</v>
      </c>
      <c r="AV25" s="1">
        <v>2.2799999999999998</v>
      </c>
      <c r="AW25" s="19">
        <f t="shared" si="21"/>
        <v>0.42297117516629712</v>
      </c>
      <c r="AX25" s="7">
        <f t="shared" si="22"/>
        <v>2.7196652719665271</v>
      </c>
      <c r="AY25" s="7">
        <f t="shared" si="23"/>
        <v>456.14035087719304</v>
      </c>
      <c r="AZ25" s="7">
        <f t="shared" si="24"/>
        <v>2865.4970760233923</v>
      </c>
      <c r="BA25" s="7">
        <f t="shared" si="25"/>
        <v>56.235294117647065</v>
      </c>
      <c r="BB25" s="7">
        <f t="shared" si="26"/>
        <v>26.823529411764707</v>
      </c>
      <c r="BC25" s="7">
        <f t="shared" si="27"/>
        <v>29.0624</v>
      </c>
      <c r="BD25" s="7">
        <f t="shared" si="28"/>
        <v>5.4719999999999995</v>
      </c>
      <c r="BE25" s="19">
        <v>2.3117154811715479</v>
      </c>
      <c r="BF25" s="19">
        <f t="shared" si="29"/>
        <v>0.30230125523012547</v>
      </c>
      <c r="BG25" s="19">
        <f t="shared" si="30"/>
        <v>0.5156903765690376</v>
      </c>
      <c r="BH25" s="19">
        <f t="shared" si="31"/>
        <v>2.677871148459384</v>
      </c>
      <c r="BI25" s="19">
        <f t="shared" si="32"/>
        <v>0.5</v>
      </c>
      <c r="BJ25" s="19"/>
      <c r="BK25" s="20">
        <v>1</v>
      </c>
      <c r="BL25" s="1">
        <v>9</v>
      </c>
      <c r="BN25" s="1">
        <v>3</v>
      </c>
      <c r="BO25" s="1"/>
      <c r="BP25" s="1">
        <v>1</v>
      </c>
      <c r="BQ25" s="1">
        <v>0</v>
      </c>
      <c r="BR25" s="1">
        <v>35</v>
      </c>
      <c r="BS25" s="1">
        <v>4.9000000000000004</v>
      </c>
      <c r="BT25" s="1">
        <v>3.9</v>
      </c>
      <c r="BU25" s="1">
        <v>0.45</v>
      </c>
      <c r="BV25" s="1">
        <v>4.5</v>
      </c>
      <c r="BW25" s="1">
        <v>35</v>
      </c>
      <c r="BX25" s="1">
        <v>1</v>
      </c>
      <c r="BZ25" s="25">
        <v>141</v>
      </c>
      <c r="CA25" s="25">
        <v>23</v>
      </c>
      <c r="CB25" s="44">
        <v>1.86</v>
      </c>
      <c r="CC25" s="27">
        <v>35</v>
      </c>
      <c r="CD25" s="1">
        <v>1040</v>
      </c>
      <c r="CE25" s="1">
        <v>1</v>
      </c>
      <c r="CH25" s="20">
        <v>897.65742379999995</v>
      </c>
      <c r="CI25" s="19">
        <f t="shared" si="33"/>
        <v>6.7997885075438766</v>
      </c>
      <c r="CJ25" s="20">
        <v>645.05277060000003</v>
      </c>
      <c r="CK25" s="19">
        <f t="shared" si="34"/>
        <v>6.4693321283328382</v>
      </c>
      <c r="CL25" s="22"/>
      <c r="CM25" s="36">
        <v>43301</v>
      </c>
      <c r="CN25" s="36"/>
      <c r="CO25" s="36"/>
      <c r="CP25" s="36"/>
      <c r="CR25" s="36">
        <v>44274</v>
      </c>
      <c r="CS25" s="36">
        <v>44244</v>
      </c>
      <c r="CT25" s="1">
        <f t="shared" si="35"/>
        <v>943</v>
      </c>
      <c r="CU25" s="1">
        <v>0</v>
      </c>
      <c r="CX25" s="1">
        <v>0</v>
      </c>
      <c r="CY25" s="1">
        <v>943</v>
      </c>
      <c r="CZ25" s="3">
        <v>0</v>
      </c>
      <c r="DA25"/>
    </row>
    <row r="26" spans="1:114" x14ac:dyDescent="0.25">
      <c r="A26" s="25">
        <v>1050</v>
      </c>
      <c r="B26" s="1">
        <v>61</v>
      </c>
      <c r="C26" s="1">
        <v>0</v>
      </c>
      <c r="D26" s="1">
        <v>0</v>
      </c>
      <c r="E26" s="1">
        <v>1</v>
      </c>
      <c r="F26" s="1">
        <v>2</v>
      </c>
      <c r="G26" s="1">
        <v>1</v>
      </c>
      <c r="H26" s="1">
        <v>0</v>
      </c>
      <c r="I26" s="1">
        <v>1</v>
      </c>
      <c r="J26" s="1">
        <v>2</v>
      </c>
      <c r="K26" s="1">
        <v>1</v>
      </c>
      <c r="L26" s="1">
        <v>0</v>
      </c>
      <c r="M26" s="1">
        <v>0</v>
      </c>
      <c r="N26" s="1">
        <v>0</v>
      </c>
      <c r="O26" s="1">
        <v>1</v>
      </c>
      <c r="P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2</v>
      </c>
      <c r="Z26" s="1">
        <v>1</v>
      </c>
      <c r="AA26" s="1">
        <v>1</v>
      </c>
      <c r="AB26" s="1">
        <v>1</v>
      </c>
      <c r="AC26" s="1">
        <v>0</v>
      </c>
      <c r="AD26" s="1">
        <v>1</v>
      </c>
      <c r="AE26" s="1">
        <v>0</v>
      </c>
      <c r="AF26" s="1">
        <v>0</v>
      </c>
      <c r="AG26" s="1">
        <v>32.200000000000003</v>
      </c>
      <c r="AH26" s="1">
        <v>2.2799999999999998</v>
      </c>
      <c r="AI26" s="1">
        <v>129</v>
      </c>
      <c r="AJ26" s="1">
        <v>67</v>
      </c>
      <c r="AK26" s="5">
        <f t="shared" si="18"/>
        <v>87.666666666666671</v>
      </c>
      <c r="AL26" s="1">
        <v>68</v>
      </c>
      <c r="AM26" s="1">
        <v>1</v>
      </c>
      <c r="AN26" s="1">
        <v>4</v>
      </c>
      <c r="AO26" s="1">
        <v>26</v>
      </c>
      <c r="AP26" s="1">
        <v>9</v>
      </c>
      <c r="AQ26" s="1">
        <v>16</v>
      </c>
      <c r="AR26" s="1">
        <f t="shared" si="19"/>
        <v>17</v>
      </c>
      <c r="AS26" s="7">
        <f t="shared" si="20"/>
        <v>4.25</v>
      </c>
      <c r="AT26" s="1">
        <v>8</v>
      </c>
      <c r="AU26" s="19">
        <v>6.03</v>
      </c>
      <c r="AV26" s="1">
        <v>2.64</v>
      </c>
      <c r="AW26" s="19">
        <f t="shared" si="21"/>
        <v>0.51317073170731708</v>
      </c>
      <c r="AX26" s="7">
        <f t="shared" si="22"/>
        <v>1.3266998341625207</v>
      </c>
      <c r="AY26" s="7">
        <f t="shared" si="23"/>
        <v>242.42424242424241</v>
      </c>
      <c r="AZ26" s="7">
        <f t="shared" si="24"/>
        <v>2535.3535353535353</v>
      </c>
      <c r="BA26" s="7">
        <f t="shared" si="25"/>
        <v>88.676470588235304</v>
      </c>
      <c r="BB26" s="7">
        <f t="shared" si="26"/>
        <v>38.823529411764703</v>
      </c>
      <c r="BC26" s="7">
        <f t="shared" si="27"/>
        <v>42.064</v>
      </c>
      <c r="BD26" s="7">
        <f t="shared" si="28"/>
        <v>6.3359999999999994</v>
      </c>
      <c r="BE26" s="19">
        <v>1.1276948590381426</v>
      </c>
      <c r="BF26" s="19">
        <f t="shared" si="29"/>
        <v>0.18043117744610279</v>
      </c>
      <c r="BG26" s="19">
        <f t="shared" si="30"/>
        <v>0.29320066334991707</v>
      </c>
      <c r="BH26" s="19">
        <f t="shared" si="31"/>
        <v>5.2162629757785473</v>
      </c>
      <c r="BI26" s="19">
        <f t="shared" si="32"/>
        <v>0.5</v>
      </c>
      <c r="BJ26" s="19"/>
      <c r="BK26" s="20">
        <v>1</v>
      </c>
      <c r="BL26" s="1">
        <v>13</v>
      </c>
      <c r="BN26" s="1">
        <v>0</v>
      </c>
      <c r="BO26" s="1">
        <v>0</v>
      </c>
      <c r="BP26" s="1">
        <v>1</v>
      </c>
      <c r="BQ26" s="1">
        <v>0</v>
      </c>
      <c r="BR26" s="1">
        <v>65</v>
      </c>
      <c r="BS26" s="1"/>
      <c r="BT26" s="1"/>
      <c r="BU26" s="1"/>
      <c r="BZ26" s="25">
        <v>140</v>
      </c>
      <c r="CA26" s="25">
        <v>15</v>
      </c>
      <c r="CB26" s="44">
        <v>1.1200000000000001</v>
      </c>
      <c r="CC26" s="27">
        <v>71</v>
      </c>
      <c r="CH26" s="20">
        <v>730.12165189999996</v>
      </c>
      <c r="CI26" s="19">
        <f t="shared" si="33"/>
        <v>6.5932111666968174</v>
      </c>
      <c r="CJ26" s="20">
        <v>1215.8277880000001</v>
      </c>
      <c r="CK26" s="19">
        <f t="shared" si="34"/>
        <v>7.1031804307862849</v>
      </c>
      <c r="CL26" s="22"/>
      <c r="CM26" s="36">
        <v>43350</v>
      </c>
      <c r="CN26" s="36"/>
      <c r="CO26" s="36"/>
      <c r="CP26" s="36"/>
      <c r="CR26" s="36">
        <v>44274</v>
      </c>
      <c r="CS26" s="36">
        <v>44257</v>
      </c>
      <c r="CT26" s="1">
        <f t="shared" si="35"/>
        <v>907</v>
      </c>
      <c r="CU26" s="1">
        <v>0</v>
      </c>
      <c r="CX26" s="1">
        <v>0</v>
      </c>
      <c r="CY26" s="1">
        <v>907</v>
      </c>
      <c r="CZ26" s="3">
        <v>0</v>
      </c>
      <c r="DA26"/>
    </row>
    <row r="27" spans="1:114" x14ac:dyDescent="0.25">
      <c r="A27" s="25">
        <v>1056</v>
      </c>
      <c r="B27" s="1">
        <v>73</v>
      </c>
      <c r="C27" s="1">
        <v>0</v>
      </c>
      <c r="D27" s="1">
        <v>1</v>
      </c>
      <c r="E27" s="1">
        <v>1</v>
      </c>
      <c r="F27" s="1">
        <v>2</v>
      </c>
      <c r="G27" s="1">
        <v>1</v>
      </c>
      <c r="H27" s="1">
        <v>0</v>
      </c>
      <c r="I27" s="1">
        <v>1</v>
      </c>
      <c r="J27" s="1">
        <v>2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  <c r="AC27" s="1">
        <v>0</v>
      </c>
      <c r="AD27" s="1">
        <v>1</v>
      </c>
      <c r="AE27" s="1">
        <v>0</v>
      </c>
      <c r="AF27" s="1">
        <v>2</v>
      </c>
      <c r="AG27" s="1">
        <v>32.799999999999997</v>
      </c>
      <c r="AH27" s="1">
        <v>1.89</v>
      </c>
      <c r="AI27" s="1">
        <v>117</v>
      </c>
      <c r="AJ27" s="1">
        <v>43</v>
      </c>
      <c r="AK27" s="5">
        <f t="shared" si="18"/>
        <v>67.666666666666671</v>
      </c>
      <c r="AL27" s="1">
        <v>72</v>
      </c>
      <c r="AM27" s="1">
        <v>1</v>
      </c>
      <c r="AN27" s="1">
        <v>3</v>
      </c>
      <c r="AO27" s="1">
        <v>33</v>
      </c>
      <c r="AP27" s="1">
        <v>6</v>
      </c>
      <c r="AQ27" s="1">
        <v>17</v>
      </c>
      <c r="AR27" s="1">
        <f t="shared" si="19"/>
        <v>27</v>
      </c>
      <c r="AS27" s="7">
        <f t="shared" si="20"/>
        <v>9</v>
      </c>
      <c r="AT27" s="1">
        <v>7</v>
      </c>
      <c r="AU27" s="19">
        <v>5.0599999999999996</v>
      </c>
      <c r="AV27" s="1">
        <v>2.68</v>
      </c>
      <c r="AW27" s="19">
        <f t="shared" si="21"/>
        <v>0.40209903917220996</v>
      </c>
      <c r="AX27" s="7">
        <f t="shared" si="22"/>
        <v>1.9762845849802373</v>
      </c>
      <c r="AY27" s="7">
        <f t="shared" si="23"/>
        <v>298.50746268656712</v>
      </c>
      <c r="AZ27" s="7">
        <f t="shared" si="24"/>
        <v>1930.3482587064677</v>
      </c>
      <c r="BA27" s="7">
        <f t="shared" si="25"/>
        <v>70.277777777777771</v>
      </c>
      <c r="BB27" s="7">
        <f t="shared" si="26"/>
        <v>37.222222222222221</v>
      </c>
      <c r="BC27" s="7">
        <f t="shared" si="27"/>
        <v>30.710814814814814</v>
      </c>
      <c r="BD27" s="7">
        <f t="shared" si="28"/>
        <v>7.0871111111111107</v>
      </c>
      <c r="BE27" s="19">
        <v>2.4047430830039529</v>
      </c>
      <c r="BF27" s="19">
        <f t="shared" si="29"/>
        <v>0.24189723320158105</v>
      </c>
      <c r="BG27" s="19">
        <f t="shared" si="30"/>
        <v>0.46956521739130441</v>
      </c>
      <c r="BH27" s="19">
        <f t="shared" si="31"/>
        <v>2.6028806584362139</v>
      </c>
      <c r="BI27" s="19">
        <f t="shared" si="32"/>
        <v>0.42857142857142855</v>
      </c>
      <c r="BJ27" s="19"/>
      <c r="BK27" s="20">
        <v>1</v>
      </c>
      <c r="BL27" s="1">
        <v>15</v>
      </c>
      <c r="BN27" s="1">
        <v>3</v>
      </c>
      <c r="BO27" s="1">
        <v>0</v>
      </c>
      <c r="BP27" s="1">
        <v>1</v>
      </c>
      <c r="BQ27" s="1">
        <v>0</v>
      </c>
      <c r="BR27" s="1">
        <v>70</v>
      </c>
      <c r="BS27" s="1">
        <v>3.8</v>
      </c>
      <c r="BT27" s="1">
        <v>2.4</v>
      </c>
      <c r="BU27" s="1">
        <v>0.49</v>
      </c>
      <c r="BV27" s="1">
        <v>4.0999999999999996</v>
      </c>
      <c r="BW27" s="1">
        <v>29.3</v>
      </c>
      <c r="BX27" s="1">
        <v>0</v>
      </c>
      <c r="BZ27" s="25">
        <v>136</v>
      </c>
      <c r="CA27" s="25">
        <v>25</v>
      </c>
      <c r="CB27" s="44">
        <v>1.75</v>
      </c>
      <c r="CC27" s="27">
        <v>28</v>
      </c>
      <c r="CD27" s="1">
        <v>187</v>
      </c>
      <c r="CE27" s="1">
        <v>1</v>
      </c>
      <c r="CH27" s="20">
        <v>1506.8289520000001</v>
      </c>
      <c r="CI27" s="19">
        <f t="shared" si="33"/>
        <v>7.3177626898621249</v>
      </c>
      <c r="CJ27" s="20">
        <v>1317.448296</v>
      </c>
      <c r="CK27" s="19">
        <f t="shared" si="34"/>
        <v>7.1834520356226799</v>
      </c>
      <c r="CL27" s="22"/>
      <c r="CM27" s="36">
        <v>43370</v>
      </c>
      <c r="CN27" s="36"/>
      <c r="CO27" s="36"/>
      <c r="CP27" s="36"/>
      <c r="CR27" s="36">
        <v>44274</v>
      </c>
      <c r="CS27" s="36">
        <v>44265</v>
      </c>
      <c r="CT27" s="1">
        <f t="shared" si="35"/>
        <v>895</v>
      </c>
      <c r="CU27" s="1">
        <v>0</v>
      </c>
      <c r="CX27" s="1">
        <v>0</v>
      </c>
      <c r="CY27" s="1">
        <v>895</v>
      </c>
      <c r="CZ27" s="1">
        <v>1</v>
      </c>
      <c r="DA27"/>
    </row>
    <row r="28" spans="1:114" x14ac:dyDescent="0.25">
      <c r="A28" s="25">
        <v>1064</v>
      </c>
      <c r="B28" s="1">
        <v>55</v>
      </c>
      <c r="C28" s="1">
        <v>0</v>
      </c>
      <c r="D28" s="1">
        <v>0</v>
      </c>
      <c r="E28" s="1">
        <v>1</v>
      </c>
      <c r="F28" s="1">
        <v>2</v>
      </c>
      <c r="G28" s="1">
        <v>1</v>
      </c>
      <c r="H28" s="1">
        <v>0</v>
      </c>
      <c r="I28" s="1">
        <v>1</v>
      </c>
      <c r="J28" s="1">
        <v>2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2</v>
      </c>
      <c r="Z28" s="1">
        <v>1</v>
      </c>
      <c r="AA28" s="1">
        <v>1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27.2</v>
      </c>
      <c r="AH28" s="1">
        <v>2.08</v>
      </c>
      <c r="AI28" s="1">
        <v>159</v>
      </c>
      <c r="AJ28" s="1">
        <v>71</v>
      </c>
      <c r="AK28" s="5">
        <f t="shared" si="18"/>
        <v>100.33333333333333</v>
      </c>
      <c r="AL28" s="1">
        <v>67</v>
      </c>
      <c r="AM28" s="1">
        <v>1</v>
      </c>
      <c r="AN28" s="1">
        <v>6</v>
      </c>
      <c r="AO28" s="1">
        <v>41</v>
      </c>
      <c r="AP28" s="1">
        <v>12</v>
      </c>
      <c r="AQ28" s="1">
        <v>27</v>
      </c>
      <c r="AR28" s="1">
        <f t="shared" si="19"/>
        <v>29</v>
      </c>
      <c r="AS28" s="7">
        <f t="shared" si="20"/>
        <v>4.833333333333333</v>
      </c>
      <c r="AT28" s="1">
        <v>17</v>
      </c>
      <c r="AU28" s="19">
        <v>5.17</v>
      </c>
      <c r="AV28" s="1">
        <v>2.48</v>
      </c>
      <c r="AW28" s="19">
        <f t="shared" si="21"/>
        <v>0.55172209903917213</v>
      </c>
      <c r="AX28" s="7">
        <f t="shared" si="22"/>
        <v>1.9342359767891684</v>
      </c>
      <c r="AY28" s="7">
        <f t="shared" si="23"/>
        <v>322.58064516129031</v>
      </c>
      <c r="AZ28" s="7">
        <f t="shared" si="24"/>
        <v>3043.010752688172</v>
      </c>
      <c r="BA28" s="7">
        <f t="shared" si="25"/>
        <v>77.164179104477611</v>
      </c>
      <c r="BB28" s="7">
        <f t="shared" si="26"/>
        <v>37.014925373134325</v>
      </c>
      <c r="BC28" s="7">
        <f t="shared" si="27"/>
        <v>41.950248756218897</v>
      </c>
      <c r="BD28" s="7">
        <f t="shared" si="28"/>
        <v>10.571462686567163</v>
      </c>
      <c r="BE28" s="19">
        <v>2.1771760154738877</v>
      </c>
      <c r="BF28" s="19">
        <f t="shared" si="29"/>
        <v>0.34990328820116057</v>
      </c>
      <c r="BG28" s="19">
        <f t="shared" si="30"/>
        <v>0.53133462282398458</v>
      </c>
      <c r="BH28" s="19">
        <f t="shared" si="31"/>
        <v>2.660833762223366</v>
      </c>
      <c r="BI28" s="19">
        <f t="shared" si="32"/>
        <v>0.35294117647058826</v>
      </c>
      <c r="BJ28" s="19"/>
      <c r="BK28" s="20">
        <v>1</v>
      </c>
      <c r="BL28" s="1">
        <v>32</v>
      </c>
      <c r="BO28" s="1">
        <v>0</v>
      </c>
      <c r="BP28" s="1">
        <v>1</v>
      </c>
      <c r="BQ28" s="1">
        <v>0</v>
      </c>
      <c r="BR28" s="1">
        <v>70</v>
      </c>
      <c r="BS28" s="1"/>
      <c r="BT28" s="1"/>
      <c r="BU28" s="1"/>
      <c r="BZ28" s="25">
        <v>136</v>
      </c>
      <c r="CA28" s="25">
        <v>16</v>
      </c>
      <c r="CB28" s="44">
        <v>0.86</v>
      </c>
      <c r="CC28" s="27">
        <v>90</v>
      </c>
      <c r="CH28" s="20">
        <v>7055.5934989999996</v>
      </c>
      <c r="CI28" s="19">
        <f t="shared" si="33"/>
        <v>8.8615759853411262</v>
      </c>
      <c r="CJ28" s="20">
        <v>1826.90464</v>
      </c>
      <c r="CK28" s="19">
        <f t="shared" si="34"/>
        <v>7.5103783601608542</v>
      </c>
      <c r="CL28" s="22"/>
      <c r="CM28" s="36">
        <v>43399</v>
      </c>
      <c r="CN28" s="36"/>
      <c r="CO28" s="36"/>
      <c r="CP28" s="36"/>
      <c r="CR28" s="36">
        <v>44274</v>
      </c>
      <c r="CS28" s="36">
        <v>44274</v>
      </c>
      <c r="CT28" s="1">
        <f t="shared" si="35"/>
        <v>875</v>
      </c>
      <c r="CU28" s="1">
        <v>0</v>
      </c>
      <c r="CX28" s="1">
        <v>0</v>
      </c>
      <c r="CY28" s="1">
        <v>875</v>
      </c>
      <c r="CZ28" s="1">
        <v>1</v>
      </c>
      <c r="DA28"/>
    </row>
    <row r="29" spans="1:114" x14ac:dyDescent="0.25">
      <c r="A29" s="25">
        <v>1072</v>
      </c>
      <c r="B29" s="1">
        <v>53</v>
      </c>
      <c r="C29" s="1">
        <v>0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2</v>
      </c>
      <c r="J29" s="1">
        <v>2</v>
      </c>
      <c r="K29" s="1">
        <v>1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1</v>
      </c>
      <c r="AA29" s="1">
        <v>1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26.89</v>
      </c>
      <c r="AH29" s="1">
        <v>2.42</v>
      </c>
      <c r="AI29" s="1">
        <v>117</v>
      </c>
      <c r="AJ29" s="1">
        <v>72</v>
      </c>
      <c r="AK29" s="5">
        <f t="shared" si="18"/>
        <v>87</v>
      </c>
      <c r="AL29" s="1">
        <v>81</v>
      </c>
      <c r="AM29" s="1">
        <v>1</v>
      </c>
      <c r="AN29" s="1">
        <v>5</v>
      </c>
      <c r="AO29" s="1">
        <v>31</v>
      </c>
      <c r="AP29" s="1">
        <v>14</v>
      </c>
      <c r="AQ29" s="1">
        <v>23</v>
      </c>
      <c r="AR29" s="1">
        <f t="shared" si="19"/>
        <v>17</v>
      </c>
      <c r="AS29" s="7">
        <f t="shared" si="20"/>
        <v>3.4</v>
      </c>
      <c r="AT29" s="1">
        <v>17</v>
      </c>
      <c r="AU29" s="19">
        <v>6.78</v>
      </c>
      <c r="AV29" s="1">
        <v>2.8</v>
      </c>
      <c r="AW29" s="19">
        <f t="shared" si="21"/>
        <v>0.54013303769401333</v>
      </c>
      <c r="AX29" s="7">
        <f t="shared" si="22"/>
        <v>0.88495575221238931</v>
      </c>
      <c r="AY29" s="7">
        <f t="shared" si="23"/>
        <v>171.42857142857144</v>
      </c>
      <c r="AZ29" s="7">
        <f t="shared" si="24"/>
        <v>2342.8571428571431</v>
      </c>
      <c r="BA29" s="7">
        <f t="shared" si="25"/>
        <v>83.703703703703709</v>
      </c>
      <c r="BB29" s="7">
        <f t="shared" si="26"/>
        <v>34.567901234567898</v>
      </c>
      <c r="BC29" s="7">
        <f t="shared" si="27"/>
        <v>32.90864197530864</v>
      </c>
      <c r="BD29" s="7">
        <f t="shared" si="28"/>
        <v>8.4622222222222216</v>
      </c>
      <c r="BE29" s="19">
        <v>1.4814159292035398</v>
      </c>
      <c r="BF29" s="19">
        <f t="shared" si="29"/>
        <v>0.27477876106194687</v>
      </c>
      <c r="BG29" s="19">
        <f t="shared" si="30"/>
        <v>0.37035398230088495</v>
      </c>
      <c r="BH29" s="19">
        <f t="shared" si="31"/>
        <v>4.9237472766884531</v>
      </c>
      <c r="BI29" s="19">
        <f t="shared" si="32"/>
        <v>0.29411764705882354</v>
      </c>
      <c r="BJ29" s="19"/>
      <c r="BK29" s="20">
        <v>1</v>
      </c>
      <c r="BL29" s="1">
        <v>7</v>
      </c>
      <c r="BN29" s="1">
        <v>0</v>
      </c>
      <c r="BO29" s="1">
        <v>0</v>
      </c>
      <c r="BP29" s="1">
        <v>1</v>
      </c>
      <c r="BQ29" s="1">
        <v>0</v>
      </c>
      <c r="BR29" s="1">
        <v>16</v>
      </c>
      <c r="BS29" s="1">
        <v>7.1</v>
      </c>
      <c r="BT29" s="1">
        <v>6.6</v>
      </c>
      <c r="BU29" s="1">
        <v>0.25</v>
      </c>
      <c r="BW29" s="1">
        <v>56</v>
      </c>
      <c r="BX29" s="1">
        <v>1</v>
      </c>
      <c r="BY29" s="1">
        <v>1</v>
      </c>
      <c r="BZ29" s="25">
        <v>137</v>
      </c>
      <c r="CA29" s="25">
        <v>15</v>
      </c>
      <c r="CB29" s="44">
        <v>1.07</v>
      </c>
      <c r="CC29" s="27">
        <v>79</v>
      </c>
      <c r="CD29" s="1">
        <v>413</v>
      </c>
      <c r="CE29" s="1">
        <v>1</v>
      </c>
      <c r="CH29" s="20">
        <v>707.43604130000006</v>
      </c>
      <c r="CI29" s="19">
        <f t="shared" si="33"/>
        <v>6.561647224441578</v>
      </c>
      <c r="CJ29" s="20">
        <v>1465.024105</v>
      </c>
      <c r="CK29" s="19">
        <f t="shared" si="34"/>
        <v>7.2896269752407177</v>
      </c>
      <c r="CL29" s="22"/>
      <c r="CM29" s="36">
        <v>43425</v>
      </c>
      <c r="CN29" s="36"/>
      <c r="CO29" s="36"/>
      <c r="CP29" s="36"/>
      <c r="CR29" s="36">
        <v>44274</v>
      </c>
      <c r="CS29" s="36">
        <v>44246</v>
      </c>
      <c r="CT29" s="1">
        <f t="shared" si="35"/>
        <v>821</v>
      </c>
      <c r="CU29" s="1">
        <v>0</v>
      </c>
      <c r="CX29" s="1">
        <v>0</v>
      </c>
      <c r="CY29" s="1">
        <v>821</v>
      </c>
      <c r="CZ29" s="3">
        <v>0</v>
      </c>
      <c r="DA29"/>
    </row>
    <row r="30" spans="1:114" x14ac:dyDescent="0.25">
      <c r="A30" s="25">
        <v>1172</v>
      </c>
      <c r="B30" s="1">
        <v>68</v>
      </c>
      <c r="C30" s="1">
        <v>0</v>
      </c>
      <c r="D30" s="1">
        <v>1</v>
      </c>
      <c r="E30" s="1">
        <v>0</v>
      </c>
      <c r="F30" s="1">
        <v>2</v>
      </c>
      <c r="H30" s="1">
        <v>0</v>
      </c>
      <c r="J30" s="1">
        <v>2</v>
      </c>
      <c r="K30" s="1">
        <v>1</v>
      </c>
      <c r="L30" s="1">
        <v>0</v>
      </c>
      <c r="M30" s="1">
        <v>1</v>
      </c>
      <c r="N30" s="1">
        <v>0</v>
      </c>
      <c r="O30" s="1">
        <v>1</v>
      </c>
      <c r="P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20.7</v>
      </c>
      <c r="AH30" s="1">
        <v>1.42</v>
      </c>
      <c r="AI30" s="1">
        <v>132</v>
      </c>
      <c r="AJ30" s="1">
        <v>65</v>
      </c>
      <c r="AK30" s="5">
        <f t="shared" si="18"/>
        <v>87.333333333333329</v>
      </c>
      <c r="AL30" s="1">
        <v>53</v>
      </c>
      <c r="AM30" s="1">
        <v>1</v>
      </c>
      <c r="AN30" s="1">
        <v>2</v>
      </c>
      <c r="AO30" s="1">
        <v>28</v>
      </c>
      <c r="AP30" s="1">
        <v>6</v>
      </c>
      <c r="AQ30" s="1">
        <v>14</v>
      </c>
      <c r="AR30" s="1">
        <f t="shared" si="19"/>
        <v>22</v>
      </c>
      <c r="AS30" s="7">
        <f t="shared" si="20"/>
        <v>11</v>
      </c>
      <c r="AT30" s="1">
        <v>7</v>
      </c>
      <c r="AU30" s="19">
        <v>4.4000000000000004</v>
      </c>
      <c r="AV30" s="1">
        <v>3.09</v>
      </c>
      <c r="AW30" s="19">
        <f t="shared" si="21"/>
        <v>0.59835920177383584</v>
      </c>
      <c r="AX30" s="7">
        <f t="shared" si="22"/>
        <v>1.5909090909090908</v>
      </c>
      <c r="AY30" s="7">
        <f t="shared" si="23"/>
        <v>181.22977346278319</v>
      </c>
      <c r="AZ30" s="7">
        <f t="shared" si="24"/>
        <v>2209.277238403452</v>
      </c>
      <c r="BA30" s="7">
        <f t="shared" si="25"/>
        <v>83.018867924528308</v>
      </c>
      <c r="BB30" s="7">
        <f t="shared" si="26"/>
        <v>58.301886792452834</v>
      </c>
      <c r="BC30" s="7">
        <f t="shared" si="27"/>
        <v>63.696754716981133</v>
      </c>
      <c r="BD30" s="7">
        <f t="shared" si="28"/>
        <v>9.5148679245283034</v>
      </c>
      <c r="BE30" s="19">
        <v>1.3731818181818181</v>
      </c>
      <c r="BF30" s="19">
        <f t="shared" si="29"/>
        <v>0.16863636363636361</v>
      </c>
      <c r="BG30" s="19">
        <f t="shared" si="30"/>
        <v>0.33727272727272722</v>
      </c>
      <c r="BH30" s="19">
        <f t="shared" si="31"/>
        <v>3.7735849056603779</v>
      </c>
      <c r="BI30" s="19">
        <f t="shared" si="32"/>
        <v>0.2857142857142857</v>
      </c>
      <c r="BJ30" s="19"/>
      <c r="BK30" s="20">
        <v>1</v>
      </c>
      <c r="BL30" s="1">
        <v>12</v>
      </c>
      <c r="BN30" s="1">
        <v>0</v>
      </c>
      <c r="BO30" s="1">
        <v>0</v>
      </c>
      <c r="BP30" s="1">
        <v>1</v>
      </c>
      <c r="BQ30" s="1">
        <v>0</v>
      </c>
      <c r="BR30" s="1">
        <v>70</v>
      </c>
      <c r="BS30" s="1">
        <v>4.3</v>
      </c>
      <c r="BT30" s="1">
        <v>2.5</v>
      </c>
      <c r="BU30" s="1">
        <v>0.32</v>
      </c>
      <c r="BY30" s="1">
        <v>0</v>
      </c>
      <c r="BZ30" s="25">
        <v>141</v>
      </c>
      <c r="CA30" s="25">
        <v>27</v>
      </c>
      <c r="CB30" s="44">
        <v>0.88</v>
      </c>
      <c r="CC30" s="27">
        <v>68</v>
      </c>
      <c r="CH30" s="20">
        <v>824.77165930000001</v>
      </c>
      <c r="CI30" s="19">
        <f t="shared" si="33"/>
        <v>6.7151065714189064</v>
      </c>
      <c r="CJ30" s="20">
        <v>4584.0394109999997</v>
      </c>
      <c r="CK30" s="19">
        <f t="shared" si="34"/>
        <v>8.4303358558707053</v>
      </c>
      <c r="CL30" s="20"/>
      <c r="CM30" s="36">
        <v>43693</v>
      </c>
      <c r="CN30" s="36"/>
      <c r="CO30" s="36"/>
      <c r="CP30" s="36"/>
      <c r="CR30" s="36">
        <v>44274</v>
      </c>
      <c r="CS30" s="36">
        <v>44273</v>
      </c>
      <c r="CT30" s="1">
        <f t="shared" si="35"/>
        <v>580</v>
      </c>
      <c r="CU30" s="1">
        <v>0</v>
      </c>
      <c r="CX30" s="1">
        <v>0</v>
      </c>
      <c r="CY30" s="1">
        <v>580</v>
      </c>
      <c r="CZ30" s="3">
        <v>0</v>
      </c>
      <c r="DB30" s="1"/>
      <c r="DC30" s="1"/>
      <c r="DD30" s="1"/>
      <c r="DE30" s="1"/>
      <c r="DF30" s="1"/>
      <c r="DG30" s="1"/>
      <c r="DH30" s="1"/>
      <c r="DI30" s="1"/>
      <c r="DJ30" s="1"/>
    </row>
    <row r="31" spans="1:114" x14ac:dyDescent="0.25">
      <c r="A31" s="2">
        <v>2001</v>
      </c>
      <c r="B31" s="3">
        <v>28</v>
      </c>
      <c r="C31" s="3">
        <v>1</v>
      </c>
      <c r="D31" s="3">
        <v>0</v>
      </c>
      <c r="E31" s="3">
        <v>1</v>
      </c>
      <c r="F31" s="3">
        <v>1</v>
      </c>
      <c r="G31" s="3">
        <v>1</v>
      </c>
      <c r="H31" s="1">
        <v>0</v>
      </c>
      <c r="I31" s="3">
        <v>1</v>
      </c>
      <c r="J31" s="3">
        <v>2</v>
      </c>
      <c r="K31" s="3">
        <v>1</v>
      </c>
      <c r="L31" s="3">
        <v>0</v>
      </c>
      <c r="M31" s="3"/>
      <c r="N31" s="3">
        <v>0</v>
      </c>
      <c r="O31" s="3">
        <v>0</v>
      </c>
      <c r="P31" s="3">
        <v>0</v>
      </c>
      <c r="Q31" s="3"/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0</v>
      </c>
      <c r="X31" s="3">
        <v>0</v>
      </c>
      <c r="Y31" s="3">
        <v>1</v>
      </c>
      <c r="Z31" s="3">
        <v>0</v>
      </c>
      <c r="AA31" s="3">
        <v>0</v>
      </c>
      <c r="AB31" s="3">
        <v>0</v>
      </c>
      <c r="AC31" s="3">
        <v>0</v>
      </c>
      <c r="AD31" s="3">
        <v>1</v>
      </c>
      <c r="AE31" s="3">
        <v>0</v>
      </c>
      <c r="AF31" s="3">
        <v>0</v>
      </c>
      <c r="AG31" s="3">
        <v>32.200000000000003</v>
      </c>
      <c r="AH31" s="4">
        <v>2.2400000000000002</v>
      </c>
      <c r="AI31" s="3">
        <v>166</v>
      </c>
      <c r="AJ31" s="3">
        <v>90</v>
      </c>
      <c r="AK31" s="5">
        <f t="shared" si="18"/>
        <v>115.33333333333333</v>
      </c>
      <c r="AL31" s="3">
        <v>72</v>
      </c>
      <c r="AM31" s="3">
        <v>1</v>
      </c>
      <c r="AN31" s="3">
        <v>12</v>
      </c>
      <c r="AO31" s="3">
        <v>48</v>
      </c>
      <c r="AP31" s="3">
        <v>18</v>
      </c>
      <c r="AQ31" s="3">
        <v>26</v>
      </c>
      <c r="AR31" s="3">
        <f t="shared" si="19"/>
        <v>30</v>
      </c>
      <c r="AS31" s="7">
        <f t="shared" si="20"/>
        <v>2.5</v>
      </c>
      <c r="AT31" s="3">
        <v>17</v>
      </c>
      <c r="AU31" s="4">
        <v>5.6896000000000004</v>
      </c>
      <c r="AV31" s="3">
        <v>2.54</v>
      </c>
      <c r="AW31" s="19">
        <f t="shared" si="21"/>
        <v>0.6495491500369549</v>
      </c>
      <c r="AX31" s="7">
        <f t="shared" si="22"/>
        <v>1.5818335208098986</v>
      </c>
      <c r="AY31" s="7">
        <f t="shared" si="23"/>
        <v>283.46456692913387</v>
      </c>
      <c r="AZ31" s="7">
        <f t="shared" si="24"/>
        <v>3254.5931758530182</v>
      </c>
      <c r="BA31" s="7">
        <f t="shared" si="25"/>
        <v>79.022222222222226</v>
      </c>
      <c r="BB31" s="7">
        <f t="shared" si="26"/>
        <v>35.277777777777779</v>
      </c>
      <c r="BC31" s="7">
        <f t="shared" si="27"/>
        <v>47.178148148148146</v>
      </c>
      <c r="BD31" s="7">
        <f t="shared" si="28"/>
        <v>6.7168888888888887</v>
      </c>
      <c r="BE31" s="19"/>
      <c r="BF31" s="19">
        <f t="shared" si="29"/>
        <v>0.32902137232845891</v>
      </c>
      <c r="BG31" s="19">
        <f t="shared" si="30"/>
        <v>0.60742407199100112</v>
      </c>
      <c r="BH31" s="19">
        <f t="shared" si="31"/>
        <v>2.634074074074074</v>
      </c>
      <c r="BI31" s="19">
        <f t="shared" si="32"/>
        <v>0.70588235294117652</v>
      </c>
      <c r="BJ31" s="19"/>
      <c r="BK31" s="5">
        <v>0</v>
      </c>
      <c r="BL31" s="5"/>
      <c r="BM31" s="5"/>
      <c r="BN31" s="5"/>
      <c r="BO31" s="5"/>
      <c r="BP31" s="3">
        <v>1</v>
      </c>
      <c r="BQ31" s="3">
        <v>0</v>
      </c>
      <c r="BR31" s="3">
        <v>57.5</v>
      </c>
      <c r="BS31" s="3">
        <v>4.0999999999999996</v>
      </c>
      <c r="BT31" s="3">
        <v>2.7</v>
      </c>
      <c r="BU31" s="3">
        <v>1.3</v>
      </c>
      <c r="BV31" s="3"/>
      <c r="BW31" s="10"/>
      <c r="BX31" s="3">
        <v>1</v>
      </c>
      <c r="BY31" s="3">
        <v>1</v>
      </c>
      <c r="BZ31" s="3">
        <v>129</v>
      </c>
      <c r="CA31" s="3">
        <v>71</v>
      </c>
      <c r="CB31" s="4">
        <v>1.8</v>
      </c>
      <c r="CC31" s="28">
        <v>54</v>
      </c>
      <c r="CD31" s="8"/>
      <c r="CE31" s="8"/>
      <c r="CF31" s="3"/>
      <c r="CG31" s="3"/>
      <c r="CH31" s="12">
        <v>3500</v>
      </c>
      <c r="CI31" s="19">
        <f t="shared" si="33"/>
        <v>8.1605182474775049</v>
      </c>
      <c r="CJ31" s="5">
        <v>3497.6899248076479</v>
      </c>
      <c r="CK31" s="19">
        <f t="shared" si="34"/>
        <v>8.1598580080839085</v>
      </c>
      <c r="CL31" s="10"/>
      <c r="CM31" s="41">
        <v>40214</v>
      </c>
      <c r="CN31" s="41"/>
      <c r="CO31" s="41"/>
      <c r="CP31" s="41"/>
      <c r="CR31" s="36">
        <v>44272</v>
      </c>
      <c r="CS31" s="36">
        <v>40769</v>
      </c>
      <c r="CT31" s="1">
        <f t="shared" si="35"/>
        <v>555</v>
      </c>
      <c r="CU31" s="3">
        <v>1</v>
      </c>
      <c r="CV31" s="36">
        <v>40769</v>
      </c>
      <c r="CW31" s="20">
        <f>(CV31-CM31)</f>
        <v>555</v>
      </c>
      <c r="CX31" s="20">
        <v>1</v>
      </c>
      <c r="CY31" s="20">
        <v>555</v>
      </c>
      <c r="CZ31" s="1">
        <v>1</v>
      </c>
      <c r="DA31" t="s">
        <v>140</v>
      </c>
      <c r="DB31" s="10"/>
      <c r="DC31" s="10"/>
      <c r="DD31" s="10"/>
      <c r="DE31" s="10"/>
      <c r="DF31" s="10"/>
      <c r="DG31" s="10"/>
      <c r="DH31" s="10"/>
      <c r="DI31" s="10"/>
      <c r="DJ31" s="10"/>
    </row>
    <row r="32" spans="1:114" x14ac:dyDescent="0.25">
      <c r="A32" s="2">
        <v>2004</v>
      </c>
      <c r="B32" s="3">
        <v>62</v>
      </c>
      <c r="C32" s="3">
        <v>0</v>
      </c>
      <c r="D32" s="3">
        <v>0</v>
      </c>
      <c r="E32" s="3">
        <v>1</v>
      </c>
      <c r="F32" s="3">
        <v>1</v>
      </c>
      <c r="G32" s="3">
        <v>1</v>
      </c>
      <c r="H32" s="1">
        <v>0</v>
      </c>
      <c r="I32" s="3">
        <v>1</v>
      </c>
      <c r="J32" s="3">
        <v>2</v>
      </c>
      <c r="K32" s="3">
        <v>0</v>
      </c>
      <c r="L32" s="3">
        <v>0</v>
      </c>
      <c r="M32" s="3"/>
      <c r="N32" s="3">
        <v>0</v>
      </c>
      <c r="O32" s="3">
        <v>0</v>
      </c>
      <c r="P32" s="3">
        <v>1</v>
      </c>
      <c r="Q32" s="3"/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1</v>
      </c>
      <c r="Z32" s="3">
        <v>0</v>
      </c>
      <c r="AA32" s="3">
        <v>0</v>
      </c>
      <c r="AB32" s="3">
        <v>1</v>
      </c>
      <c r="AC32" s="3">
        <v>0</v>
      </c>
      <c r="AD32" s="3">
        <v>1</v>
      </c>
      <c r="AE32" s="3">
        <v>0</v>
      </c>
      <c r="AF32" s="3">
        <v>0</v>
      </c>
      <c r="AG32" s="3">
        <v>38</v>
      </c>
      <c r="AH32" s="4">
        <v>2.4</v>
      </c>
      <c r="AI32" s="3">
        <v>107</v>
      </c>
      <c r="AJ32" s="3">
        <v>68</v>
      </c>
      <c r="AK32" s="5">
        <f t="shared" si="18"/>
        <v>81</v>
      </c>
      <c r="AL32" s="3">
        <v>60</v>
      </c>
      <c r="AM32" s="3">
        <v>1</v>
      </c>
      <c r="AN32" s="3">
        <v>15</v>
      </c>
      <c r="AO32" s="3">
        <v>37</v>
      </c>
      <c r="AP32" s="3">
        <v>20</v>
      </c>
      <c r="AQ32" s="3">
        <v>25</v>
      </c>
      <c r="AR32" s="3">
        <f t="shared" si="19"/>
        <v>17</v>
      </c>
      <c r="AS32" s="7">
        <f t="shared" si="20"/>
        <v>1.1333333333333333</v>
      </c>
      <c r="AT32" s="3">
        <v>21</v>
      </c>
      <c r="AU32" s="4">
        <v>4.4400000000000004</v>
      </c>
      <c r="AV32" s="3">
        <v>1.85</v>
      </c>
      <c r="AW32" s="19">
        <f t="shared" si="21"/>
        <v>0.33226164079822618</v>
      </c>
      <c r="AX32" s="7">
        <f t="shared" si="22"/>
        <v>0.9009009009009008</v>
      </c>
      <c r="AY32" s="7">
        <f t="shared" si="23"/>
        <v>172.97297297297297</v>
      </c>
      <c r="AZ32" s="7">
        <f t="shared" si="24"/>
        <v>2854.0540540540537</v>
      </c>
      <c r="BA32" s="7">
        <f t="shared" si="25"/>
        <v>74.000000000000014</v>
      </c>
      <c r="BB32" s="7">
        <f t="shared" si="26"/>
        <v>30.833333333333332</v>
      </c>
      <c r="BC32" s="7">
        <f t="shared" si="27"/>
        <v>25.16</v>
      </c>
      <c r="BD32" s="7">
        <f t="shared" si="28"/>
        <v>4.1933333333333325</v>
      </c>
      <c r="BE32" s="19">
        <v>1.36</v>
      </c>
      <c r="BF32" s="19">
        <f t="shared" si="29"/>
        <v>0.33783783783783777</v>
      </c>
      <c r="BG32" s="19">
        <f t="shared" si="30"/>
        <v>0.49999999999999989</v>
      </c>
      <c r="BH32" s="19">
        <f t="shared" si="31"/>
        <v>4.3529411764705888</v>
      </c>
      <c r="BI32" s="19">
        <f t="shared" si="32"/>
        <v>0.7142857142857143</v>
      </c>
      <c r="BJ32" s="19"/>
      <c r="BK32" s="5">
        <v>1</v>
      </c>
      <c r="BL32" s="5">
        <v>26</v>
      </c>
      <c r="BM32" s="5"/>
      <c r="BN32" s="5">
        <v>0</v>
      </c>
      <c r="BO32" s="5">
        <v>0</v>
      </c>
      <c r="BP32" s="3">
        <v>1</v>
      </c>
      <c r="BQ32" s="3">
        <v>0</v>
      </c>
      <c r="BR32" s="3">
        <v>17.5</v>
      </c>
      <c r="BS32" s="3">
        <v>6.2</v>
      </c>
      <c r="BT32" s="3">
        <v>5.6</v>
      </c>
      <c r="BU32" s="3">
        <v>1.3</v>
      </c>
      <c r="BV32" s="3"/>
      <c r="BW32" s="10"/>
      <c r="BX32" s="3">
        <v>1</v>
      </c>
      <c r="BY32" s="3">
        <v>0</v>
      </c>
      <c r="BZ32" s="3">
        <v>140</v>
      </c>
      <c r="CA32" s="3">
        <v>27</v>
      </c>
      <c r="CB32" s="4">
        <v>1.97</v>
      </c>
      <c r="CC32" s="28">
        <v>49</v>
      </c>
      <c r="CD32" s="8"/>
      <c r="CE32" s="8"/>
      <c r="CF32" s="3">
        <v>337.2</v>
      </c>
      <c r="CG32" s="3">
        <v>0</v>
      </c>
      <c r="CH32" s="12">
        <v>2489.808917197452</v>
      </c>
      <c r="CI32" s="19">
        <f t="shared" si="33"/>
        <v>7.8199612464327384</v>
      </c>
      <c r="CJ32" s="5">
        <v>901.26268952488977</v>
      </c>
      <c r="CK32" s="19">
        <f t="shared" si="34"/>
        <v>6.8037967684166976</v>
      </c>
      <c r="CL32" s="10"/>
      <c r="CM32" s="41">
        <v>40231</v>
      </c>
      <c r="CN32" s="41"/>
      <c r="CO32" s="41"/>
      <c r="CP32" s="41"/>
      <c r="CR32" s="36">
        <v>44272</v>
      </c>
      <c r="CS32" s="36">
        <v>41394</v>
      </c>
      <c r="CT32" s="1">
        <f t="shared" si="35"/>
        <v>1163</v>
      </c>
      <c r="CU32" s="3">
        <v>1</v>
      </c>
      <c r="CV32" s="40">
        <v>44210</v>
      </c>
      <c r="CW32" s="20">
        <f>(CV32-CM32)</f>
        <v>3979</v>
      </c>
      <c r="CX32" s="20">
        <v>1</v>
      </c>
      <c r="CY32" s="20">
        <v>3979</v>
      </c>
      <c r="CZ32" s="1">
        <v>1</v>
      </c>
      <c r="DA32" s="39" t="s">
        <v>141</v>
      </c>
      <c r="DB32" s="10"/>
      <c r="DC32" s="10"/>
      <c r="DD32" s="10"/>
      <c r="DE32" s="10"/>
      <c r="DF32" s="10"/>
      <c r="DG32" s="10"/>
      <c r="DH32" s="10"/>
      <c r="DI32" s="10"/>
      <c r="DJ32" s="10"/>
    </row>
    <row r="33" spans="1:114" x14ac:dyDescent="0.25">
      <c r="A33" s="2">
        <v>2006</v>
      </c>
      <c r="B33" s="3">
        <v>62</v>
      </c>
      <c r="C33" s="3">
        <v>0</v>
      </c>
      <c r="D33" s="3">
        <v>1</v>
      </c>
      <c r="E33" s="3">
        <v>1</v>
      </c>
      <c r="F33" s="3">
        <v>2</v>
      </c>
      <c r="G33" s="3">
        <v>0</v>
      </c>
      <c r="H33" s="1">
        <v>1</v>
      </c>
      <c r="I33" s="3">
        <v>1</v>
      </c>
      <c r="J33" s="3">
        <v>2</v>
      </c>
      <c r="K33" s="3">
        <v>1</v>
      </c>
      <c r="L33" s="3">
        <v>1</v>
      </c>
      <c r="M33" s="3"/>
      <c r="N33" s="3">
        <v>1</v>
      </c>
      <c r="O33" s="3">
        <v>0</v>
      </c>
      <c r="P33" s="3">
        <v>0</v>
      </c>
      <c r="Q33" s="3"/>
      <c r="R33" s="3">
        <v>0</v>
      </c>
      <c r="S33" s="3">
        <v>0</v>
      </c>
      <c r="T33" s="3">
        <v>1</v>
      </c>
      <c r="U33" s="3">
        <v>1</v>
      </c>
      <c r="V33" s="3">
        <v>0</v>
      </c>
      <c r="W33" s="3">
        <v>0</v>
      </c>
      <c r="X33" s="3">
        <v>0</v>
      </c>
      <c r="Y33" s="3">
        <v>1</v>
      </c>
      <c r="Z33" s="3">
        <v>0</v>
      </c>
      <c r="AA33" s="3">
        <v>0</v>
      </c>
      <c r="AB33" s="3">
        <v>0</v>
      </c>
      <c r="AC33" s="3">
        <v>0</v>
      </c>
      <c r="AD33" s="3">
        <v>1</v>
      </c>
      <c r="AE33" s="3">
        <v>0</v>
      </c>
      <c r="AF33" s="3">
        <v>2</v>
      </c>
      <c r="AG33" s="3">
        <v>23.5</v>
      </c>
      <c r="AH33" s="4">
        <v>1.71</v>
      </c>
      <c r="AI33" s="3">
        <v>137</v>
      </c>
      <c r="AJ33" s="3">
        <v>64</v>
      </c>
      <c r="AK33" s="5">
        <f t="shared" si="18"/>
        <v>88.333333333333329</v>
      </c>
      <c r="AL33" s="3">
        <v>69</v>
      </c>
      <c r="AM33" s="3">
        <v>1</v>
      </c>
      <c r="AN33" s="3">
        <v>4</v>
      </c>
      <c r="AO33" s="3">
        <v>25</v>
      </c>
      <c r="AP33" s="3">
        <v>10</v>
      </c>
      <c r="AQ33" s="3">
        <v>15</v>
      </c>
      <c r="AR33" s="3">
        <f t="shared" si="19"/>
        <v>15</v>
      </c>
      <c r="AS33" s="7">
        <f t="shared" si="20"/>
        <v>3.75</v>
      </c>
      <c r="AT33" s="3">
        <v>8</v>
      </c>
      <c r="AU33" s="4">
        <v>4.1040000000000001</v>
      </c>
      <c r="AV33" s="3">
        <v>2.4</v>
      </c>
      <c r="AW33" s="19">
        <f t="shared" si="21"/>
        <v>0.47006651884700656</v>
      </c>
      <c r="AX33" s="7">
        <f t="shared" si="22"/>
        <v>1.7056530214424952</v>
      </c>
      <c r="AY33" s="7">
        <f t="shared" si="23"/>
        <v>233.33333333333334</v>
      </c>
      <c r="AZ33" s="7">
        <f t="shared" si="24"/>
        <v>2811.1111111111109</v>
      </c>
      <c r="BA33" s="7">
        <f t="shared" si="25"/>
        <v>59.478260869565219</v>
      </c>
      <c r="BB33" s="7">
        <f t="shared" si="26"/>
        <v>34.782608695652172</v>
      </c>
      <c r="BC33" s="7">
        <f t="shared" si="27"/>
        <v>38.001159420289852</v>
      </c>
      <c r="BD33" s="7">
        <f t="shared" si="28"/>
        <v>5.2034782608695647</v>
      </c>
      <c r="BE33" s="19"/>
      <c r="BF33" s="19">
        <f t="shared" si="29"/>
        <v>0.25219298245614036</v>
      </c>
      <c r="BG33" s="19">
        <f t="shared" si="30"/>
        <v>0.4203216374269006</v>
      </c>
      <c r="BH33" s="19">
        <f t="shared" si="31"/>
        <v>3.965217391304348</v>
      </c>
      <c r="BI33" s="19">
        <f t="shared" si="32"/>
        <v>0.5</v>
      </c>
      <c r="BJ33" s="19"/>
      <c r="BK33" s="5">
        <v>0</v>
      </c>
      <c r="BL33" s="5"/>
      <c r="BM33" s="5"/>
      <c r="BN33" s="5"/>
      <c r="BO33" s="5"/>
      <c r="BP33" s="3">
        <v>1</v>
      </c>
      <c r="BQ33" s="3">
        <v>0</v>
      </c>
      <c r="BR33" s="3">
        <v>62.5</v>
      </c>
      <c r="BS33" s="3">
        <v>4</v>
      </c>
      <c r="BT33" s="3">
        <v>2.2999999999999998</v>
      </c>
      <c r="BU33" s="3">
        <v>1.2</v>
      </c>
      <c r="BV33" s="3"/>
      <c r="BW33" s="10"/>
      <c r="BX33" s="3">
        <v>1</v>
      </c>
      <c r="BY33" s="3">
        <v>1</v>
      </c>
      <c r="BZ33" s="3">
        <v>132</v>
      </c>
      <c r="CA33" s="3">
        <v>31</v>
      </c>
      <c r="CB33" s="4">
        <v>1.8</v>
      </c>
      <c r="CC33" s="28">
        <v>28</v>
      </c>
      <c r="CD33" s="8"/>
      <c r="CE33" s="8"/>
      <c r="CF33" s="3">
        <v>2196</v>
      </c>
      <c r="CG33" s="3">
        <v>1</v>
      </c>
      <c r="CH33" s="12">
        <v>1157.6923076923076</v>
      </c>
      <c r="CI33" s="19">
        <f t="shared" si="33"/>
        <v>7.0541839127154846</v>
      </c>
      <c r="CJ33" s="5">
        <v>10897.356430003359</v>
      </c>
      <c r="CK33" s="19">
        <f t="shared" si="34"/>
        <v>9.2962755094447438</v>
      </c>
      <c r="CL33" s="10"/>
      <c r="CM33" s="41">
        <v>40238</v>
      </c>
      <c r="CN33" s="41"/>
      <c r="CO33" s="41"/>
      <c r="CP33" s="41"/>
      <c r="CR33" s="36">
        <v>44272</v>
      </c>
      <c r="CS33" s="36">
        <v>40777</v>
      </c>
      <c r="CT33" s="1">
        <f t="shared" si="35"/>
        <v>539</v>
      </c>
      <c r="CU33" s="3">
        <v>1</v>
      </c>
      <c r="CV33" s="36">
        <v>40777</v>
      </c>
      <c r="CW33" s="20">
        <f>(CV33-CM33)</f>
        <v>539</v>
      </c>
      <c r="CX33" s="20">
        <v>1</v>
      </c>
      <c r="CY33" s="20">
        <v>539</v>
      </c>
      <c r="CZ33" s="3">
        <v>0</v>
      </c>
      <c r="DA33" s="3" t="s">
        <v>141</v>
      </c>
      <c r="DB33" s="10"/>
      <c r="DC33" s="10"/>
      <c r="DD33" s="10"/>
      <c r="DE33" s="10"/>
      <c r="DF33" s="10"/>
      <c r="DG33" s="10"/>
      <c r="DH33" s="10"/>
      <c r="DI33" s="10"/>
      <c r="DJ33" s="10"/>
    </row>
    <row r="34" spans="1:114" x14ac:dyDescent="0.25">
      <c r="A34" s="2">
        <v>2008</v>
      </c>
      <c r="B34" s="3">
        <v>65</v>
      </c>
      <c r="C34" s="3">
        <v>0</v>
      </c>
      <c r="D34" s="3">
        <v>0</v>
      </c>
      <c r="E34" s="3">
        <v>1</v>
      </c>
      <c r="F34" s="3">
        <v>1</v>
      </c>
      <c r="G34" s="3">
        <v>1</v>
      </c>
      <c r="H34" s="1">
        <v>0</v>
      </c>
      <c r="I34" s="3">
        <v>1</v>
      </c>
      <c r="J34" s="3">
        <v>2</v>
      </c>
      <c r="K34" s="3">
        <v>1</v>
      </c>
      <c r="L34" s="3">
        <v>0</v>
      </c>
      <c r="M34" s="3"/>
      <c r="N34" s="3">
        <v>0</v>
      </c>
      <c r="O34" s="3">
        <v>0</v>
      </c>
      <c r="P34" s="3">
        <v>1</v>
      </c>
      <c r="Q34" s="3">
        <v>1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0</v>
      </c>
      <c r="X34" s="3">
        <v>1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1</v>
      </c>
      <c r="AE34" s="3">
        <v>0</v>
      </c>
      <c r="AF34" s="3">
        <v>0</v>
      </c>
      <c r="AG34" s="3">
        <v>28</v>
      </c>
      <c r="AH34" s="4">
        <v>2.15</v>
      </c>
      <c r="AI34" s="3">
        <v>98</v>
      </c>
      <c r="AJ34" s="3">
        <v>76</v>
      </c>
      <c r="AK34" s="5">
        <f t="shared" si="18"/>
        <v>83.333333333333329</v>
      </c>
      <c r="AL34" s="3">
        <v>78</v>
      </c>
      <c r="AM34" s="3">
        <v>3</v>
      </c>
      <c r="AN34" s="3">
        <v>6</v>
      </c>
      <c r="AO34" s="3">
        <v>27</v>
      </c>
      <c r="AP34" s="3">
        <v>10</v>
      </c>
      <c r="AQ34" s="3">
        <v>17</v>
      </c>
      <c r="AR34" s="3">
        <f t="shared" si="19"/>
        <v>17</v>
      </c>
      <c r="AS34" s="7">
        <f t="shared" si="20"/>
        <v>2.8333333333333335</v>
      </c>
      <c r="AT34" s="3">
        <v>9</v>
      </c>
      <c r="AU34" s="4">
        <v>3.0314999999999999</v>
      </c>
      <c r="AV34" s="3">
        <v>1.41</v>
      </c>
      <c r="AW34" s="19">
        <f t="shared" si="21"/>
        <v>0.26053215077605318</v>
      </c>
      <c r="AX34" s="7">
        <f t="shared" si="22"/>
        <v>2.6389576117433613</v>
      </c>
      <c r="AY34" s="7">
        <f t="shared" si="23"/>
        <v>453.90070921985819</v>
      </c>
      <c r="AZ34" s="7">
        <f t="shared" si="24"/>
        <v>4387.706855791962</v>
      </c>
      <c r="BA34" s="7">
        <f t="shared" si="25"/>
        <v>38.865384615384613</v>
      </c>
      <c r="BB34" s="7">
        <f t="shared" si="26"/>
        <v>18.076923076923077</v>
      </c>
      <c r="BC34" s="7">
        <f t="shared" si="27"/>
        <v>18.274564102564099</v>
      </c>
      <c r="BD34" s="7">
        <f t="shared" si="28"/>
        <v>2.7043076923076921</v>
      </c>
      <c r="BE34" s="19"/>
      <c r="BF34" s="19">
        <f t="shared" si="29"/>
        <v>0.43740722414646216</v>
      </c>
      <c r="BG34" s="19">
        <f t="shared" si="30"/>
        <v>0.69470559129143994</v>
      </c>
      <c r="BH34" s="19">
        <f t="shared" si="31"/>
        <v>2.2861990950226243</v>
      </c>
      <c r="BI34" s="19">
        <f t="shared" si="32"/>
        <v>0.66666666666666663</v>
      </c>
      <c r="BJ34" s="19"/>
      <c r="BK34" s="5">
        <v>0</v>
      </c>
      <c r="BL34" s="5"/>
      <c r="BM34" s="5"/>
      <c r="BN34" s="5"/>
      <c r="BO34" s="5"/>
      <c r="BP34" s="3">
        <v>1</v>
      </c>
      <c r="BQ34" s="3">
        <v>0</v>
      </c>
      <c r="BR34" s="3"/>
      <c r="BS34" s="3"/>
      <c r="BT34" s="3"/>
      <c r="BU34" s="3"/>
      <c r="BV34" s="3">
        <v>4.2</v>
      </c>
      <c r="BW34" s="10"/>
      <c r="BX34" s="3">
        <v>1</v>
      </c>
      <c r="BY34" s="3">
        <v>0</v>
      </c>
      <c r="BZ34" s="3">
        <v>139</v>
      </c>
      <c r="CA34" s="3">
        <v>20</v>
      </c>
      <c r="CB34" s="4">
        <v>1.1000000000000001</v>
      </c>
      <c r="CC34" s="28">
        <v>87</v>
      </c>
      <c r="CD34" s="8"/>
      <c r="CE34" s="8"/>
      <c r="CF34" s="3">
        <v>1679</v>
      </c>
      <c r="CG34" s="3">
        <v>1</v>
      </c>
      <c r="CH34" s="12">
        <v>472.17391304347825</v>
      </c>
      <c r="CI34" s="19">
        <f t="shared" si="33"/>
        <v>6.1573473775587768</v>
      </c>
      <c r="CJ34" s="5">
        <v>2463.0543542197324</v>
      </c>
      <c r="CK34" s="19">
        <f t="shared" si="34"/>
        <v>7.8091574661757504</v>
      </c>
      <c r="CL34" s="10"/>
      <c r="CM34" s="41">
        <v>40246</v>
      </c>
      <c r="CN34" s="41"/>
      <c r="CO34" s="41"/>
      <c r="CP34" s="41"/>
      <c r="CR34" s="36">
        <v>44272</v>
      </c>
      <c r="CS34" s="36">
        <v>44239</v>
      </c>
      <c r="CT34" s="1">
        <f t="shared" si="35"/>
        <v>3993</v>
      </c>
      <c r="CU34" s="3">
        <v>0</v>
      </c>
      <c r="CV34" s="3"/>
      <c r="CW34" s="3"/>
      <c r="CX34" s="3">
        <v>0</v>
      </c>
      <c r="CY34" s="3">
        <v>3993</v>
      </c>
      <c r="CZ34" s="3">
        <v>0</v>
      </c>
      <c r="DA34" s="3"/>
      <c r="DB34" s="10"/>
      <c r="DC34" s="10"/>
      <c r="DD34" s="10"/>
      <c r="DE34" s="10"/>
      <c r="DF34" s="10"/>
      <c r="DG34" s="10"/>
      <c r="DH34" s="10"/>
      <c r="DI34" s="10"/>
      <c r="DJ34" s="10"/>
    </row>
    <row r="35" spans="1:114" x14ac:dyDescent="0.25">
      <c r="A35" s="2">
        <v>2009</v>
      </c>
      <c r="B35" s="3">
        <v>35</v>
      </c>
      <c r="C35" s="3">
        <v>0</v>
      </c>
      <c r="D35" s="3">
        <v>1</v>
      </c>
      <c r="E35" s="3">
        <v>1</v>
      </c>
      <c r="F35" s="3">
        <v>1</v>
      </c>
      <c r="G35" s="3">
        <v>1</v>
      </c>
      <c r="H35" s="1">
        <v>0</v>
      </c>
      <c r="I35" s="3">
        <v>1</v>
      </c>
      <c r="J35" s="3">
        <v>2</v>
      </c>
      <c r="K35" s="3">
        <v>0</v>
      </c>
      <c r="L35" s="3">
        <v>1</v>
      </c>
      <c r="M35" s="3"/>
      <c r="N35" s="3">
        <v>0</v>
      </c>
      <c r="O35" s="3">
        <v>0</v>
      </c>
      <c r="P35" s="3">
        <v>0</v>
      </c>
      <c r="Q35" s="3"/>
      <c r="R35" s="3">
        <v>0</v>
      </c>
      <c r="S35" s="3">
        <v>0</v>
      </c>
      <c r="T35" s="3">
        <v>0</v>
      </c>
      <c r="U35" s="3">
        <v>1</v>
      </c>
      <c r="V35" s="3">
        <v>0</v>
      </c>
      <c r="W35" s="3">
        <v>0</v>
      </c>
      <c r="X35" s="3">
        <v>0</v>
      </c>
      <c r="Y35" s="3">
        <v>0</v>
      </c>
      <c r="Z35" s="3">
        <v>1</v>
      </c>
      <c r="AA35" s="3">
        <v>1</v>
      </c>
      <c r="AB35" s="3">
        <v>0</v>
      </c>
      <c r="AC35" s="3">
        <v>0</v>
      </c>
      <c r="AD35" s="3">
        <v>1</v>
      </c>
      <c r="AE35" s="3">
        <v>0</v>
      </c>
      <c r="AF35" s="3">
        <v>0</v>
      </c>
      <c r="AG35" s="3">
        <v>22</v>
      </c>
      <c r="AH35" s="4">
        <v>1.7</v>
      </c>
      <c r="AI35" s="3">
        <v>136</v>
      </c>
      <c r="AJ35" s="3">
        <v>88</v>
      </c>
      <c r="AK35" s="5">
        <f t="shared" si="18"/>
        <v>104</v>
      </c>
      <c r="AL35" s="3">
        <v>101</v>
      </c>
      <c r="AM35" s="3">
        <v>1</v>
      </c>
      <c r="AN35" s="3">
        <v>7</v>
      </c>
      <c r="AO35" s="3">
        <v>22</v>
      </c>
      <c r="AP35" s="3">
        <v>8</v>
      </c>
      <c r="AQ35" s="3">
        <v>16</v>
      </c>
      <c r="AR35" s="3">
        <f t="shared" si="19"/>
        <v>14</v>
      </c>
      <c r="AS35" s="7">
        <f t="shared" si="20"/>
        <v>2</v>
      </c>
      <c r="AT35" s="3">
        <v>10</v>
      </c>
      <c r="AU35" s="4">
        <v>4.5049999999999999</v>
      </c>
      <c r="AV35" s="3">
        <v>2.65</v>
      </c>
      <c r="AW35" s="19">
        <f t="shared" si="21"/>
        <v>0.61108647450110853</v>
      </c>
      <c r="AX35" s="7">
        <f t="shared" si="22"/>
        <v>1.3318534961154274</v>
      </c>
      <c r="AY35" s="7">
        <f t="shared" si="23"/>
        <v>181.13207547169813</v>
      </c>
      <c r="AZ35" s="7">
        <f t="shared" si="24"/>
        <v>2928.3018867924529</v>
      </c>
      <c r="BA35" s="7">
        <f t="shared" si="25"/>
        <v>44.603960396039604</v>
      </c>
      <c r="BB35" s="7">
        <f t="shared" si="26"/>
        <v>26.237623762376238</v>
      </c>
      <c r="BC35" s="7">
        <f t="shared" si="27"/>
        <v>33.542178217821778</v>
      </c>
      <c r="BD35" s="7">
        <f t="shared" si="28"/>
        <v>3.2114851485148512</v>
      </c>
      <c r="BE35" s="19"/>
      <c r="BF35" s="19">
        <f t="shared" si="29"/>
        <v>0.35871254162042177</v>
      </c>
      <c r="BG35" s="19">
        <f t="shared" si="30"/>
        <v>0.4932297447280799</v>
      </c>
      <c r="BH35" s="19">
        <f t="shared" si="31"/>
        <v>3.185997171145686</v>
      </c>
      <c r="BI35" s="19">
        <f t="shared" si="32"/>
        <v>0.7</v>
      </c>
      <c r="BJ35" s="19"/>
      <c r="BK35" s="5">
        <v>0</v>
      </c>
      <c r="BL35" s="5"/>
      <c r="BM35" s="5"/>
      <c r="BN35" s="5"/>
      <c r="BO35" s="5"/>
      <c r="BP35" s="3">
        <v>1</v>
      </c>
      <c r="BQ35" s="3">
        <v>0</v>
      </c>
      <c r="BR35" s="3">
        <v>40</v>
      </c>
      <c r="BS35" s="3">
        <v>4.5</v>
      </c>
      <c r="BT35" s="3">
        <v>3</v>
      </c>
      <c r="BU35" s="3">
        <v>1.1000000000000001</v>
      </c>
      <c r="BV35" s="3"/>
      <c r="BW35" s="10"/>
      <c r="BX35" s="3">
        <v>1</v>
      </c>
      <c r="BY35" s="3">
        <v>1</v>
      </c>
      <c r="BZ35" s="3">
        <v>142</v>
      </c>
      <c r="CA35" s="3">
        <v>19</v>
      </c>
      <c r="CB35" s="4">
        <v>1.1000000000000001</v>
      </c>
      <c r="CC35" s="28">
        <v>56</v>
      </c>
      <c r="CD35" s="8"/>
      <c r="CE35" s="8"/>
      <c r="CF35" s="3">
        <v>442</v>
      </c>
      <c r="CG35" s="3">
        <v>0</v>
      </c>
      <c r="CH35" s="12">
        <v>541.4860681114551</v>
      </c>
      <c r="CI35" s="19">
        <f t="shared" si="33"/>
        <v>6.2943173377840367</v>
      </c>
      <c r="CJ35" s="5">
        <v>927.15472476583966</v>
      </c>
      <c r="CK35" s="19">
        <f t="shared" si="34"/>
        <v>6.8321204607705885</v>
      </c>
      <c r="CL35" s="10"/>
      <c r="CM35" s="41">
        <v>40252</v>
      </c>
      <c r="CN35" s="41"/>
      <c r="CO35" s="41"/>
      <c r="CP35" s="41"/>
      <c r="CR35" s="36">
        <v>44272</v>
      </c>
      <c r="CS35" s="36">
        <v>44260</v>
      </c>
      <c r="CT35" s="1">
        <f t="shared" si="35"/>
        <v>4008</v>
      </c>
      <c r="CU35" s="3">
        <v>0</v>
      </c>
      <c r="CV35" s="3"/>
      <c r="CW35" s="3"/>
      <c r="CX35" s="3">
        <v>0</v>
      </c>
      <c r="CY35" s="3">
        <v>4008</v>
      </c>
      <c r="CZ35" s="3">
        <v>0</v>
      </c>
      <c r="DA35" s="3"/>
      <c r="DB35" s="10"/>
      <c r="DC35" s="10"/>
      <c r="DD35" s="10"/>
      <c r="DE35" s="10"/>
      <c r="DF35" s="10"/>
      <c r="DG35" s="10"/>
      <c r="DH35" s="10"/>
      <c r="DI35" s="10"/>
      <c r="DJ35" s="10"/>
    </row>
    <row r="36" spans="1:114" x14ac:dyDescent="0.25">
      <c r="A36" s="2">
        <v>2011</v>
      </c>
      <c r="B36" s="3">
        <v>49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2</v>
      </c>
      <c r="K36" s="3">
        <v>0</v>
      </c>
      <c r="L36" s="3">
        <v>1</v>
      </c>
      <c r="M36" s="3"/>
      <c r="N36" s="3">
        <v>1</v>
      </c>
      <c r="O36" s="3">
        <v>0</v>
      </c>
      <c r="P36" s="3">
        <v>1</v>
      </c>
      <c r="Q36" s="3"/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</v>
      </c>
      <c r="AA36" s="3">
        <v>1</v>
      </c>
      <c r="AB36" s="3">
        <v>1</v>
      </c>
      <c r="AC36" s="3">
        <v>0</v>
      </c>
      <c r="AD36" s="3">
        <v>1</v>
      </c>
      <c r="AE36" s="3">
        <v>0</v>
      </c>
      <c r="AF36" s="3">
        <v>2</v>
      </c>
      <c r="AG36" s="3">
        <v>35.4</v>
      </c>
      <c r="AH36" s="4">
        <v>2.23</v>
      </c>
      <c r="AI36" s="3">
        <v>150</v>
      </c>
      <c r="AJ36" s="3">
        <v>84</v>
      </c>
      <c r="AK36" s="5">
        <f t="shared" si="18"/>
        <v>106</v>
      </c>
      <c r="AL36" s="3">
        <v>66</v>
      </c>
      <c r="AM36" s="3">
        <v>1</v>
      </c>
      <c r="AN36" s="3">
        <v>5</v>
      </c>
      <c r="AO36" s="3">
        <v>38</v>
      </c>
      <c r="AP36" s="3">
        <v>14</v>
      </c>
      <c r="AQ36" s="3">
        <v>25</v>
      </c>
      <c r="AR36" s="3">
        <f t="shared" si="19"/>
        <v>24</v>
      </c>
      <c r="AS36" s="7">
        <f t="shared" si="20"/>
        <v>4.8</v>
      </c>
      <c r="AT36" s="3">
        <v>16</v>
      </c>
      <c r="AU36" s="4">
        <v>4.9060000000000006</v>
      </c>
      <c r="AV36" s="3">
        <v>2.2000000000000002</v>
      </c>
      <c r="AW36" s="19">
        <f t="shared" si="21"/>
        <v>0.51707317073170733</v>
      </c>
      <c r="AX36" s="7">
        <f t="shared" si="22"/>
        <v>1.8344883815735831</v>
      </c>
      <c r="AY36" s="7">
        <f t="shared" si="23"/>
        <v>327.27272727272725</v>
      </c>
      <c r="AZ36" s="7">
        <f t="shared" si="24"/>
        <v>3672.7272727272725</v>
      </c>
      <c r="BA36" s="7">
        <f t="shared" si="25"/>
        <v>74.333333333333343</v>
      </c>
      <c r="BB36" s="7">
        <f t="shared" si="26"/>
        <v>33.333333333333336</v>
      </c>
      <c r="BC36" s="7">
        <f t="shared" si="27"/>
        <v>40.799999999999997</v>
      </c>
      <c r="BD36" s="7">
        <f t="shared" si="28"/>
        <v>9.0666666666666664</v>
      </c>
      <c r="BE36" s="19"/>
      <c r="BF36" s="19">
        <f t="shared" si="29"/>
        <v>0.33632286995515692</v>
      </c>
      <c r="BG36" s="19">
        <f t="shared" si="30"/>
        <v>0.51121076233183849</v>
      </c>
      <c r="BH36" s="19">
        <f t="shared" si="31"/>
        <v>3.0972222222222228</v>
      </c>
      <c r="BI36" s="19">
        <f t="shared" si="32"/>
        <v>0.3125</v>
      </c>
      <c r="BJ36" s="19"/>
      <c r="BK36" s="5">
        <v>0</v>
      </c>
      <c r="BL36" s="5"/>
      <c r="BM36" s="5"/>
      <c r="BN36" s="5"/>
      <c r="BO36" s="5"/>
      <c r="BP36" s="3">
        <v>1</v>
      </c>
      <c r="BQ36" s="3">
        <v>0</v>
      </c>
      <c r="BR36" s="3">
        <v>30</v>
      </c>
      <c r="BS36" s="3">
        <v>6.6</v>
      </c>
      <c r="BT36" s="3">
        <v>6</v>
      </c>
      <c r="BU36" s="3">
        <v>1</v>
      </c>
      <c r="BV36" s="3">
        <v>4.0999999999999996</v>
      </c>
      <c r="BW36" s="10"/>
      <c r="BX36" s="3">
        <v>1</v>
      </c>
      <c r="BY36" s="3">
        <v>0</v>
      </c>
      <c r="BZ36" s="3">
        <v>142</v>
      </c>
      <c r="CA36" s="3">
        <v>13</v>
      </c>
      <c r="CB36" s="4">
        <v>0.9</v>
      </c>
      <c r="CC36" s="28">
        <v>90</v>
      </c>
      <c r="CD36" s="8"/>
      <c r="CE36" s="8"/>
      <c r="CF36" s="3">
        <v>178</v>
      </c>
      <c r="CG36" s="3">
        <v>0</v>
      </c>
      <c r="CH36" s="12">
        <v>2307.6923076923076</v>
      </c>
      <c r="CI36" s="19">
        <f t="shared" si="33"/>
        <v>7.7440033031827555</v>
      </c>
      <c r="CJ36" s="5">
        <v>15440.159587835227</v>
      </c>
      <c r="CK36" s="19">
        <f t="shared" si="34"/>
        <v>9.6447271595250417</v>
      </c>
      <c r="CL36" s="10"/>
      <c r="CM36" s="41">
        <v>40260</v>
      </c>
      <c r="CN36" s="41"/>
      <c r="CO36" s="41"/>
      <c r="CP36" s="41"/>
      <c r="CR36" s="36">
        <v>44272</v>
      </c>
      <c r="CS36" s="36">
        <v>44263</v>
      </c>
      <c r="CT36" s="1">
        <f t="shared" si="35"/>
        <v>4003</v>
      </c>
      <c r="CU36" s="3">
        <v>0</v>
      </c>
      <c r="CV36" s="3"/>
      <c r="CW36" s="3"/>
      <c r="CX36" s="3">
        <v>0</v>
      </c>
      <c r="CY36" s="3">
        <v>4003</v>
      </c>
      <c r="CZ36" s="1">
        <v>1</v>
      </c>
      <c r="DA36" s="3"/>
      <c r="DB36" s="10"/>
      <c r="DC36" s="10"/>
      <c r="DD36" s="10"/>
      <c r="DE36" s="10"/>
      <c r="DF36" s="10"/>
      <c r="DG36" s="10"/>
      <c r="DH36" s="10"/>
      <c r="DI36" s="10"/>
      <c r="DJ36" s="10"/>
    </row>
    <row r="37" spans="1:114" x14ac:dyDescent="0.25">
      <c r="A37" s="2">
        <v>2023</v>
      </c>
      <c r="B37" s="3">
        <v>54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1">
        <v>0</v>
      </c>
      <c r="I37" s="3">
        <v>1</v>
      </c>
      <c r="J37" s="3">
        <v>2</v>
      </c>
      <c r="K37" s="3">
        <v>1</v>
      </c>
      <c r="L37" s="3">
        <v>0</v>
      </c>
      <c r="M37" s="3"/>
      <c r="N37" s="3">
        <v>0</v>
      </c>
      <c r="O37" s="3">
        <v>0</v>
      </c>
      <c r="P37" s="3">
        <v>1</v>
      </c>
      <c r="Q37" s="3"/>
      <c r="R37" s="3">
        <v>1</v>
      </c>
      <c r="S37" s="3">
        <v>0</v>
      </c>
      <c r="T37" s="3">
        <v>0</v>
      </c>
      <c r="U37" s="3">
        <v>0</v>
      </c>
      <c r="V37" s="3">
        <v>1</v>
      </c>
      <c r="W37" s="3">
        <v>0</v>
      </c>
      <c r="X37" s="16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42</v>
      </c>
      <c r="AH37" s="4">
        <v>2.15</v>
      </c>
      <c r="AI37" s="3">
        <v>151</v>
      </c>
      <c r="AJ37" s="3">
        <v>96</v>
      </c>
      <c r="AK37" s="5">
        <f t="shared" si="18"/>
        <v>114.33333333333333</v>
      </c>
      <c r="AL37" s="3">
        <v>70</v>
      </c>
      <c r="AM37" s="3">
        <v>1</v>
      </c>
      <c r="AN37" s="3">
        <v>10</v>
      </c>
      <c r="AO37" s="3">
        <v>36</v>
      </c>
      <c r="AP37" s="3">
        <v>18</v>
      </c>
      <c r="AQ37" s="3">
        <v>23</v>
      </c>
      <c r="AR37" s="1">
        <f t="shared" si="19"/>
        <v>18</v>
      </c>
      <c r="AS37" s="7">
        <f t="shared" si="20"/>
        <v>1.8</v>
      </c>
      <c r="AT37" s="3">
        <v>12</v>
      </c>
      <c r="AU37" s="4">
        <v>5.6760000000000002</v>
      </c>
      <c r="AV37" s="3">
        <v>2.64</v>
      </c>
      <c r="AW37" s="19">
        <f t="shared" si="21"/>
        <v>0.66926829268292676</v>
      </c>
      <c r="AX37" s="7">
        <f t="shared" si="22"/>
        <v>1.9379844961240309</v>
      </c>
      <c r="AY37" s="7">
        <f t="shared" si="23"/>
        <v>333.33333333333331</v>
      </c>
      <c r="AZ37" s="7">
        <f t="shared" si="24"/>
        <v>3161.6161616161612</v>
      </c>
      <c r="BA37" s="7">
        <f t="shared" si="25"/>
        <v>81.085714285714289</v>
      </c>
      <c r="BB37" s="7">
        <f t="shared" si="26"/>
        <v>37.714285714285715</v>
      </c>
      <c r="BC37" s="7">
        <f t="shared" si="27"/>
        <v>52.488228571428571</v>
      </c>
      <c r="BD37" s="7">
        <f t="shared" si="28"/>
        <v>6.6678857142857142</v>
      </c>
      <c r="BE37" s="19"/>
      <c r="BF37" s="19">
        <f t="shared" si="29"/>
        <v>0.28365045806906269</v>
      </c>
      <c r="BG37" s="19">
        <f t="shared" si="30"/>
        <v>0.44397463002114163</v>
      </c>
      <c r="BH37" s="19">
        <f t="shared" si="31"/>
        <v>4.5047619047619047</v>
      </c>
      <c r="BI37" s="19">
        <f t="shared" si="32"/>
        <v>0.83333333333333337</v>
      </c>
      <c r="BJ37" s="19"/>
      <c r="BK37" s="5">
        <v>0</v>
      </c>
      <c r="BL37" s="5"/>
      <c r="BM37" s="5"/>
      <c r="BN37" s="5"/>
      <c r="BO37" s="5"/>
      <c r="BP37" s="3">
        <v>1</v>
      </c>
      <c r="BQ37" s="9">
        <v>0</v>
      </c>
      <c r="BR37" s="3"/>
      <c r="BS37" s="3">
        <v>5</v>
      </c>
      <c r="BT37" s="3">
        <v>4.0999999999999996</v>
      </c>
      <c r="BU37" s="3">
        <v>0.86</v>
      </c>
      <c r="BV37" s="3"/>
      <c r="BW37" s="10"/>
      <c r="BX37" s="3"/>
      <c r="BY37" s="9">
        <v>0</v>
      </c>
      <c r="BZ37" s="3">
        <v>137</v>
      </c>
      <c r="CA37" s="3">
        <v>28</v>
      </c>
      <c r="CB37" s="4">
        <v>1.5</v>
      </c>
      <c r="CC37" s="28">
        <v>56</v>
      </c>
      <c r="CD37" s="8"/>
      <c r="CE37" s="8"/>
      <c r="CF37" s="3">
        <v>220</v>
      </c>
      <c r="CG37" s="3">
        <v>0</v>
      </c>
      <c r="CH37" s="12">
        <v>1248.3516483516485</v>
      </c>
      <c r="CI37" s="19">
        <f t="shared" si="33"/>
        <v>7.1295792787523382</v>
      </c>
      <c r="CJ37" s="5">
        <v>1053.4891177296067</v>
      </c>
      <c r="CK37" s="19">
        <f t="shared" si="34"/>
        <v>6.959862903555968</v>
      </c>
      <c r="CL37" s="10"/>
      <c r="CM37" s="36">
        <v>40323</v>
      </c>
      <c r="CN37" s="36"/>
      <c r="CO37" s="36"/>
      <c r="CP37" s="36"/>
      <c r="CR37" s="36">
        <v>44272</v>
      </c>
      <c r="CS37" s="36">
        <v>40609</v>
      </c>
      <c r="CT37" s="1">
        <f t="shared" si="35"/>
        <v>286</v>
      </c>
      <c r="CU37" s="3">
        <v>1</v>
      </c>
      <c r="CV37" s="40">
        <v>40609</v>
      </c>
      <c r="CW37" s="3">
        <f>(CV37-CM37)</f>
        <v>286</v>
      </c>
      <c r="CX37" s="3">
        <v>1</v>
      </c>
      <c r="CY37" s="3">
        <v>286</v>
      </c>
      <c r="CZ37" s="3">
        <v>0</v>
      </c>
      <c r="DA37" s="3" t="s">
        <v>145</v>
      </c>
      <c r="DB37" s="10"/>
      <c r="DC37" s="10"/>
      <c r="DD37" s="10"/>
      <c r="DE37" s="10"/>
      <c r="DF37" s="10"/>
      <c r="DG37" s="10"/>
      <c r="DH37" s="10"/>
      <c r="DI37" s="10"/>
      <c r="DJ37" s="10"/>
    </row>
    <row r="38" spans="1:114" x14ac:dyDescent="0.25">
      <c r="A38" s="2">
        <v>2026</v>
      </c>
      <c r="B38" s="3">
        <v>63</v>
      </c>
      <c r="C38" s="3">
        <v>0</v>
      </c>
      <c r="D38" s="3">
        <v>0</v>
      </c>
      <c r="E38" s="3">
        <v>1</v>
      </c>
      <c r="F38" s="3">
        <v>1</v>
      </c>
      <c r="G38" s="3">
        <v>0</v>
      </c>
      <c r="H38" s="1">
        <v>1</v>
      </c>
      <c r="I38" s="3">
        <v>1</v>
      </c>
      <c r="J38" s="3">
        <v>2</v>
      </c>
      <c r="K38" s="3">
        <v>1</v>
      </c>
      <c r="L38" s="3">
        <v>0</v>
      </c>
      <c r="M38" s="3"/>
      <c r="N38" s="3">
        <v>1</v>
      </c>
      <c r="O38" s="3">
        <v>1</v>
      </c>
      <c r="P38" s="3">
        <v>1</v>
      </c>
      <c r="Q38" s="3"/>
      <c r="R38" s="3">
        <v>0</v>
      </c>
      <c r="S38" s="3">
        <v>0</v>
      </c>
      <c r="T38" s="3">
        <v>1</v>
      </c>
      <c r="U38" s="3">
        <v>1</v>
      </c>
      <c r="V38" s="3">
        <v>0</v>
      </c>
      <c r="W38" s="3">
        <v>0</v>
      </c>
      <c r="X38" s="16">
        <v>0</v>
      </c>
      <c r="Y38" s="3">
        <v>1</v>
      </c>
      <c r="Z38" s="3">
        <v>1</v>
      </c>
      <c r="AA38" s="3">
        <v>1</v>
      </c>
      <c r="AB38" s="3">
        <v>1</v>
      </c>
      <c r="AC38" s="3">
        <v>0</v>
      </c>
      <c r="AD38" s="3">
        <v>1</v>
      </c>
      <c r="AE38" s="3">
        <v>0</v>
      </c>
      <c r="AF38" s="3">
        <v>0</v>
      </c>
      <c r="AG38" s="3">
        <v>30.8</v>
      </c>
      <c r="AH38" s="4">
        <v>2.5</v>
      </c>
      <c r="AI38" s="3">
        <v>176</v>
      </c>
      <c r="AJ38" s="3">
        <v>91</v>
      </c>
      <c r="AK38" s="5">
        <f t="shared" si="18"/>
        <v>119.33333333333333</v>
      </c>
      <c r="AL38" s="3">
        <v>74</v>
      </c>
      <c r="AM38" s="3">
        <v>1</v>
      </c>
      <c r="AN38" s="3">
        <v>10</v>
      </c>
      <c r="AO38" s="3">
        <v>40</v>
      </c>
      <c r="AP38" s="3">
        <v>18</v>
      </c>
      <c r="AQ38" s="3">
        <v>26</v>
      </c>
      <c r="AR38" s="1">
        <f t="shared" si="19"/>
        <v>22</v>
      </c>
      <c r="AS38" s="7">
        <f t="shared" si="20"/>
        <v>2.2000000000000002</v>
      </c>
      <c r="AT38" s="3">
        <v>16</v>
      </c>
      <c r="AU38" s="4">
        <v>7.1999999999999993</v>
      </c>
      <c r="AV38" s="3">
        <v>2.88</v>
      </c>
      <c r="AW38" s="19">
        <f t="shared" si="21"/>
        <v>0.76203991130820392</v>
      </c>
      <c r="AX38" s="7">
        <f t="shared" si="22"/>
        <v>1.3888888888888891</v>
      </c>
      <c r="AY38" s="7">
        <f t="shared" si="23"/>
        <v>277.77777777777777</v>
      </c>
      <c r="AZ38" s="7">
        <f t="shared" si="24"/>
        <v>3037.037037037037</v>
      </c>
      <c r="BA38" s="7">
        <f t="shared" si="25"/>
        <v>97.297297297297291</v>
      </c>
      <c r="BB38" s="7">
        <f t="shared" si="26"/>
        <v>38.918918918918919</v>
      </c>
      <c r="BC38" s="7">
        <f t="shared" si="27"/>
        <v>54.69405405405405</v>
      </c>
      <c r="BD38" s="7">
        <f t="shared" si="28"/>
        <v>8.4687567567567559</v>
      </c>
      <c r="BE38" s="19"/>
      <c r="BF38" s="19">
        <f t="shared" si="29"/>
        <v>0.26722222222222225</v>
      </c>
      <c r="BG38" s="19">
        <f t="shared" si="30"/>
        <v>0.41111111111111115</v>
      </c>
      <c r="BH38" s="19">
        <f t="shared" si="31"/>
        <v>4.4226044226044223</v>
      </c>
      <c r="BI38" s="19">
        <f t="shared" si="32"/>
        <v>0.625</v>
      </c>
      <c r="BJ38" s="19"/>
      <c r="BK38" s="5">
        <v>0</v>
      </c>
      <c r="BL38" s="5"/>
      <c r="BM38" s="5"/>
      <c r="BN38" s="5"/>
      <c r="BO38" s="5"/>
      <c r="BP38" s="3">
        <v>1</v>
      </c>
      <c r="BQ38" s="9">
        <v>0</v>
      </c>
      <c r="BR38" s="3">
        <v>67.5</v>
      </c>
      <c r="BS38" s="3">
        <v>4.5999999999999996</v>
      </c>
      <c r="BT38" s="3">
        <v>2.9</v>
      </c>
      <c r="BU38" s="3">
        <v>0.98</v>
      </c>
      <c r="BV38" s="3"/>
      <c r="BW38" s="10"/>
      <c r="BX38" s="16">
        <v>1</v>
      </c>
      <c r="BY38" s="3">
        <v>1</v>
      </c>
      <c r="BZ38" s="3">
        <v>144</v>
      </c>
      <c r="CA38" s="3">
        <v>30</v>
      </c>
      <c r="CB38" s="4">
        <v>1.6</v>
      </c>
      <c r="CC38" s="28">
        <v>44</v>
      </c>
      <c r="CD38" s="8"/>
      <c r="CE38" s="8"/>
      <c r="CF38" s="3">
        <v>1380</v>
      </c>
      <c r="CG38" s="3">
        <v>1</v>
      </c>
      <c r="CH38" s="12">
        <v>4296.0784313725489</v>
      </c>
      <c r="CI38" s="19">
        <f t="shared" si="33"/>
        <v>8.3654578928592329</v>
      </c>
      <c r="CJ38" s="5">
        <v>689.58186405433935</v>
      </c>
      <c r="CK38" s="19">
        <f t="shared" si="34"/>
        <v>6.536085419778507</v>
      </c>
      <c r="CL38" s="10"/>
      <c r="CM38" s="41">
        <v>40350</v>
      </c>
      <c r="CN38" s="41"/>
      <c r="CO38" s="41"/>
      <c r="CP38" s="41"/>
      <c r="CR38" s="36">
        <v>44272</v>
      </c>
      <c r="CS38" s="36">
        <v>44242</v>
      </c>
      <c r="CT38" s="1">
        <f t="shared" si="35"/>
        <v>3892</v>
      </c>
      <c r="CU38" s="3">
        <v>0</v>
      </c>
      <c r="CV38" s="3"/>
      <c r="CW38" s="3"/>
      <c r="CX38" s="3">
        <v>0</v>
      </c>
      <c r="CY38" s="3">
        <v>3892</v>
      </c>
      <c r="CZ38" s="1">
        <v>1</v>
      </c>
      <c r="DA38" s="3"/>
      <c r="DB38" s="10"/>
      <c r="DC38" s="10"/>
      <c r="DD38" s="10"/>
      <c r="DE38" s="10"/>
      <c r="DF38" s="10"/>
      <c r="DG38" s="10"/>
      <c r="DH38" s="10"/>
      <c r="DI38" s="10"/>
      <c r="DJ38" s="10"/>
    </row>
    <row r="39" spans="1:114" x14ac:dyDescent="0.25">
      <c r="A39" s="2">
        <v>2028</v>
      </c>
      <c r="B39" s="3">
        <v>69</v>
      </c>
      <c r="C39" s="3">
        <v>0</v>
      </c>
      <c r="D39" s="3">
        <v>0</v>
      </c>
      <c r="E39" s="3">
        <v>1</v>
      </c>
      <c r="F39" s="3">
        <v>1</v>
      </c>
      <c r="G39" s="3">
        <v>0</v>
      </c>
      <c r="H39" s="1">
        <v>1</v>
      </c>
      <c r="I39" s="3">
        <v>0</v>
      </c>
      <c r="J39" s="3">
        <v>2</v>
      </c>
      <c r="K39" s="3">
        <v>1</v>
      </c>
      <c r="L39" s="3">
        <v>0</v>
      </c>
      <c r="M39" s="3"/>
      <c r="N39" s="3">
        <v>1</v>
      </c>
      <c r="O39" s="3">
        <v>0</v>
      </c>
      <c r="P39" s="3">
        <v>0</v>
      </c>
      <c r="Q39" s="3"/>
      <c r="R39" s="3">
        <v>1</v>
      </c>
      <c r="S39" s="3">
        <v>0</v>
      </c>
      <c r="T39" s="3">
        <v>1</v>
      </c>
      <c r="U39" s="3">
        <v>0</v>
      </c>
      <c r="V39" s="3">
        <v>0</v>
      </c>
      <c r="W39" s="3">
        <v>0</v>
      </c>
      <c r="X39" s="16">
        <v>1</v>
      </c>
      <c r="Y39" s="3">
        <v>1</v>
      </c>
      <c r="Z39" s="3">
        <v>1</v>
      </c>
      <c r="AA39" s="3">
        <v>1</v>
      </c>
      <c r="AB39" s="3">
        <v>1</v>
      </c>
      <c r="AC39" s="3">
        <v>0</v>
      </c>
      <c r="AD39" s="3">
        <v>1</v>
      </c>
      <c r="AE39" s="3">
        <v>0</v>
      </c>
      <c r="AF39" s="3">
        <v>2</v>
      </c>
      <c r="AG39" s="3">
        <v>26</v>
      </c>
      <c r="AH39" s="4">
        <v>1.86</v>
      </c>
      <c r="AI39" s="3">
        <v>96</v>
      </c>
      <c r="AJ39" s="3">
        <v>59</v>
      </c>
      <c r="AK39" s="5">
        <f t="shared" si="18"/>
        <v>71.333333333333329</v>
      </c>
      <c r="AL39" s="3">
        <v>55</v>
      </c>
      <c r="AM39" s="3">
        <v>1</v>
      </c>
      <c r="AN39" s="3">
        <v>10</v>
      </c>
      <c r="AO39" s="3">
        <v>65</v>
      </c>
      <c r="AP39" s="3">
        <v>24</v>
      </c>
      <c r="AQ39" s="3">
        <v>37</v>
      </c>
      <c r="AR39" s="1">
        <f t="shared" si="19"/>
        <v>41</v>
      </c>
      <c r="AS39" s="7">
        <f t="shared" si="20"/>
        <v>4.0999999999999996</v>
      </c>
      <c r="AT39" s="3">
        <v>27</v>
      </c>
      <c r="AU39" s="4">
        <v>3.5339999999999998</v>
      </c>
      <c r="AV39" s="3">
        <v>1.9</v>
      </c>
      <c r="AW39" s="19">
        <f t="shared" si="21"/>
        <v>0.30051736881005175</v>
      </c>
      <c r="AX39" s="7">
        <f t="shared" si="22"/>
        <v>2.8296547821165818</v>
      </c>
      <c r="AY39" s="7">
        <f t="shared" si="23"/>
        <v>421.0526315789474</v>
      </c>
      <c r="AZ39" s="7">
        <f t="shared" si="24"/>
        <v>2582.4561403508769</v>
      </c>
      <c r="BA39" s="7">
        <f t="shared" si="25"/>
        <v>64.25454545454545</v>
      </c>
      <c r="BB39" s="7">
        <f t="shared" si="26"/>
        <v>34.545454545454547</v>
      </c>
      <c r="BC39" s="7">
        <f t="shared" si="27"/>
        <v>20.828606060606059</v>
      </c>
      <c r="BD39" s="7">
        <f t="shared" si="28"/>
        <v>12.685090909090908</v>
      </c>
      <c r="BE39" s="19"/>
      <c r="BF39" s="19">
        <f t="shared" si="29"/>
        <v>0.57583474816072444</v>
      </c>
      <c r="BG39" s="19">
        <f t="shared" si="30"/>
        <v>1.0116015846066782</v>
      </c>
      <c r="BH39" s="19">
        <f t="shared" si="31"/>
        <v>1.5671840354767184</v>
      </c>
      <c r="BI39" s="19">
        <f t="shared" si="32"/>
        <v>0.37037037037037035</v>
      </c>
      <c r="BJ39" s="19"/>
      <c r="BK39" s="5">
        <v>0</v>
      </c>
      <c r="BL39" s="5"/>
      <c r="BM39" s="5"/>
      <c r="BN39" s="5"/>
      <c r="BO39" s="5"/>
      <c r="BP39" s="3">
        <v>1</v>
      </c>
      <c r="BQ39" s="9">
        <v>0</v>
      </c>
      <c r="BR39" s="3">
        <v>35</v>
      </c>
      <c r="BS39" s="3">
        <v>5.8</v>
      </c>
      <c r="BT39" s="3">
        <v>4.8</v>
      </c>
      <c r="BU39" s="3">
        <v>1.1000000000000001</v>
      </c>
      <c r="BV39" s="3">
        <v>4.5999999999999996</v>
      </c>
      <c r="BW39" s="10"/>
      <c r="BX39" s="3">
        <v>1</v>
      </c>
      <c r="BY39" s="3">
        <v>1</v>
      </c>
      <c r="BZ39" s="3">
        <v>143</v>
      </c>
      <c r="CA39" s="3">
        <v>15</v>
      </c>
      <c r="CB39" s="4">
        <v>1.3</v>
      </c>
      <c r="CC39" s="28">
        <v>69</v>
      </c>
      <c r="CD39" s="8"/>
      <c r="CE39" s="8"/>
      <c r="CF39" s="3">
        <v>6396</v>
      </c>
      <c r="CG39" s="3">
        <v>1</v>
      </c>
      <c r="CH39" s="12">
        <v>1752.4691358024691</v>
      </c>
      <c r="CI39" s="19">
        <f t="shared" si="33"/>
        <v>7.468781007228678</v>
      </c>
      <c r="CJ39" s="5">
        <v>1922.5382525973459</v>
      </c>
      <c r="CK39" s="19">
        <f t="shared" si="34"/>
        <v>7.561401598501666</v>
      </c>
      <c r="CL39" s="10"/>
      <c r="CM39" s="41">
        <v>40371</v>
      </c>
      <c r="CN39" s="41"/>
      <c r="CO39" s="41"/>
      <c r="CP39" s="41"/>
      <c r="CR39" s="36">
        <v>44272</v>
      </c>
      <c r="CS39" s="36">
        <v>44270</v>
      </c>
      <c r="CT39" s="1">
        <f t="shared" si="35"/>
        <v>3899</v>
      </c>
      <c r="CU39" s="3">
        <v>0</v>
      </c>
      <c r="CV39" s="3"/>
      <c r="CW39" s="3"/>
      <c r="CX39" s="3">
        <v>0</v>
      </c>
      <c r="CY39" s="3">
        <v>3899</v>
      </c>
      <c r="CZ39" s="1">
        <v>1</v>
      </c>
      <c r="DA39" s="3"/>
      <c r="DB39" s="10"/>
      <c r="DC39" s="10"/>
      <c r="DD39" s="10"/>
      <c r="DE39" s="10"/>
      <c r="DF39" s="10"/>
      <c r="DG39" s="10"/>
      <c r="DH39" s="10"/>
      <c r="DI39" s="10"/>
      <c r="DJ39" s="10"/>
    </row>
    <row r="40" spans="1:114" x14ac:dyDescent="0.25">
      <c r="A40" s="2">
        <v>2029</v>
      </c>
      <c r="B40" s="3">
        <v>58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1</v>
      </c>
      <c r="J40" s="3">
        <v>2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1</v>
      </c>
      <c r="U40" s="3">
        <v>1</v>
      </c>
      <c r="V40" s="3">
        <v>0</v>
      </c>
      <c r="W40" s="3">
        <v>0</v>
      </c>
      <c r="X40" s="3">
        <v>0</v>
      </c>
      <c r="Y40" s="3">
        <v>1</v>
      </c>
      <c r="Z40" s="3">
        <v>1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28</v>
      </c>
      <c r="AH40" s="4">
        <v>2.15</v>
      </c>
      <c r="AI40" s="3">
        <v>118</v>
      </c>
      <c r="AJ40" s="3">
        <v>80</v>
      </c>
      <c r="AK40" s="5">
        <f t="shared" si="18"/>
        <v>92.666666666666671</v>
      </c>
      <c r="AL40" s="3">
        <v>76</v>
      </c>
      <c r="AM40" s="3">
        <v>1</v>
      </c>
      <c r="AN40" s="3">
        <v>4</v>
      </c>
      <c r="AO40" s="3">
        <v>20</v>
      </c>
      <c r="AP40" s="3">
        <v>10</v>
      </c>
      <c r="AQ40" s="3">
        <v>13</v>
      </c>
      <c r="AR40" s="1">
        <f t="shared" si="19"/>
        <v>10</v>
      </c>
      <c r="AS40" s="7">
        <f t="shared" si="20"/>
        <v>2.5</v>
      </c>
      <c r="AT40" s="3">
        <v>8</v>
      </c>
      <c r="AU40" s="4">
        <v>3.0959999999999996</v>
      </c>
      <c r="AV40" s="3">
        <v>1.44</v>
      </c>
      <c r="AW40" s="19">
        <f t="shared" si="21"/>
        <v>0.2958758314855876</v>
      </c>
      <c r="AX40" s="7">
        <f t="shared" si="22"/>
        <v>1.6149870801033595</v>
      </c>
      <c r="AY40" s="7">
        <f t="shared" si="23"/>
        <v>277.77777777777777</v>
      </c>
      <c r="AZ40" s="7">
        <f t="shared" si="24"/>
        <v>4925.9259259259261</v>
      </c>
      <c r="BA40" s="7">
        <f t="shared" si="25"/>
        <v>40.736842105263158</v>
      </c>
      <c r="BB40" s="7">
        <f t="shared" si="26"/>
        <v>18.94736842105263</v>
      </c>
      <c r="BC40" s="7">
        <f t="shared" si="27"/>
        <v>21.817263157894732</v>
      </c>
      <c r="BD40" s="7">
        <f t="shared" si="28"/>
        <v>2.3191578947368416</v>
      </c>
      <c r="BE40" s="19"/>
      <c r="BF40" s="19">
        <f t="shared" si="29"/>
        <v>0.31912144702842377</v>
      </c>
      <c r="BG40" s="19">
        <f t="shared" si="30"/>
        <v>0.49095607235142119</v>
      </c>
      <c r="BH40" s="19">
        <f t="shared" si="31"/>
        <v>4.0736842105263156</v>
      </c>
      <c r="BI40" s="19">
        <f t="shared" si="32"/>
        <v>0.5</v>
      </c>
      <c r="BJ40" s="19"/>
      <c r="BK40" s="5">
        <v>0</v>
      </c>
      <c r="BL40" s="5"/>
      <c r="BM40" s="5"/>
      <c r="BN40" s="5"/>
      <c r="BO40" s="5"/>
      <c r="BP40" s="3">
        <v>1</v>
      </c>
      <c r="BQ40" s="9">
        <v>0</v>
      </c>
      <c r="BR40" s="3">
        <v>57.5</v>
      </c>
      <c r="BS40" s="3">
        <v>4.3</v>
      </c>
      <c r="BT40" s="3">
        <v>3.1</v>
      </c>
      <c r="BU40" s="3">
        <v>1.1000000000000001</v>
      </c>
      <c r="BV40" s="3"/>
      <c r="BW40" s="10"/>
      <c r="BX40" s="3">
        <v>1</v>
      </c>
      <c r="BY40" s="3">
        <v>0</v>
      </c>
      <c r="BZ40" s="3">
        <v>139</v>
      </c>
      <c r="CA40" s="3">
        <v>39</v>
      </c>
      <c r="CB40" s="4">
        <v>1.8</v>
      </c>
      <c r="CC40" s="28">
        <v>39</v>
      </c>
      <c r="CD40" s="8"/>
      <c r="CE40" s="8"/>
      <c r="CF40" s="3">
        <v>1495</v>
      </c>
      <c r="CG40" s="3">
        <v>1</v>
      </c>
      <c r="CH40" s="12">
        <v>1010.4430379746835</v>
      </c>
      <c r="CI40" s="19">
        <f t="shared" si="33"/>
        <v>6.9181441651159616</v>
      </c>
      <c r="CJ40" s="5">
        <v>591.03216016667329</v>
      </c>
      <c r="CK40" s="19">
        <f t="shared" si="34"/>
        <v>6.3818704324512465</v>
      </c>
      <c r="CL40" s="10"/>
      <c r="CM40" s="41">
        <v>40371</v>
      </c>
      <c r="CN40" s="41"/>
      <c r="CO40" s="41"/>
      <c r="CP40" s="41"/>
      <c r="CR40" s="36">
        <v>44272</v>
      </c>
      <c r="CS40" s="36">
        <v>42467</v>
      </c>
      <c r="CT40" s="1">
        <f t="shared" si="35"/>
        <v>2096</v>
      </c>
      <c r="CU40" s="3">
        <v>1</v>
      </c>
      <c r="CV40" s="36">
        <v>42467</v>
      </c>
      <c r="CW40" s="20">
        <f>(CV40-CM40)</f>
        <v>2096</v>
      </c>
      <c r="CX40" s="20">
        <v>1</v>
      </c>
      <c r="CY40" s="20">
        <v>2096</v>
      </c>
      <c r="CZ40" s="3">
        <v>0</v>
      </c>
      <c r="DA40" s="3" t="s">
        <v>146</v>
      </c>
      <c r="DB40" s="10"/>
      <c r="DC40" s="10"/>
      <c r="DD40" s="10"/>
      <c r="DE40" s="10"/>
      <c r="DF40" s="10"/>
      <c r="DG40" s="10"/>
      <c r="DH40" s="10"/>
      <c r="DI40" s="10"/>
      <c r="DJ40" s="10"/>
    </row>
    <row r="41" spans="1:114" x14ac:dyDescent="0.25">
      <c r="A41" s="2">
        <v>2030</v>
      </c>
      <c r="B41" s="3">
        <v>69</v>
      </c>
      <c r="C41" s="3">
        <v>0</v>
      </c>
      <c r="D41" s="3">
        <v>1</v>
      </c>
      <c r="E41" s="3">
        <v>1</v>
      </c>
      <c r="F41" s="3">
        <v>1</v>
      </c>
      <c r="G41" s="3">
        <v>1</v>
      </c>
      <c r="H41" s="1">
        <v>0</v>
      </c>
      <c r="I41" s="3">
        <v>1</v>
      </c>
      <c r="J41" s="3">
        <v>2</v>
      </c>
      <c r="K41" s="3">
        <v>1</v>
      </c>
      <c r="L41" s="3">
        <v>0</v>
      </c>
      <c r="M41" s="3"/>
      <c r="N41" s="3">
        <v>0</v>
      </c>
      <c r="O41" s="3">
        <v>1</v>
      </c>
      <c r="P41" s="3">
        <v>1</v>
      </c>
      <c r="Q41" s="3">
        <v>0</v>
      </c>
      <c r="R41" s="3">
        <v>0</v>
      </c>
      <c r="S41" s="3">
        <v>1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37</v>
      </c>
      <c r="AH41" s="4">
        <v>2.17</v>
      </c>
      <c r="AI41" s="3">
        <v>148</v>
      </c>
      <c r="AJ41" s="3">
        <v>59</v>
      </c>
      <c r="AK41" s="5">
        <f t="shared" si="18"/>
        <v>88.666666666666671</v>
      </c>
      <c r="AL41" s="3">
        <v>72</v>
      </c>
      <c r="AM41" s="3">
        <v>1</v>
      </c>
      <c r="AN41" s="3">
        <v>8</v>
      </c>
      <c r="AO41" s="3">
        <v>35</v>
      </c>
      <c r="AP41" s="3">
        <v>16</v>
      </c>
      <c r="AQ41" s="3">
        <v>22</v>
      </c>
      <c r="AR41" s="1">
        <f t="shared" si="19"/>
        <v>19</v>
      </c>
      <c r="AS41" s="7">
        <f t="shared" si="20"/>
        <v>2.375</v>
      </c>
      <c r="AT41" s="3">
        <v>16</v>
      </c>
      <c r="AU41" s="4">
        <v>5.0994999999999999</v>
      </c>
      <c r="AV41" s="3">
        <v>2.35</v>
      </c>
      <c r="AW41" s="19">
        <f t="shared" si="21"/>
        <v>0.46201034737620106</v>
      </c>
      <c r="AX41" s="7">
        <f t="shared" si="22"/>
        <v>1.1765859397980194</v>
      </c>
      <c r="AY41" s="7">
        <f t="shared" si="23"/>
        <v>204.25531914893617</v>
      </c>
      <c r="AZ41" s="7">
        <f t="shared" si="24"/>
        <v>2746.0992907801419</v>
      </c>
      <c r="BA41" s="7">
        <f t="shared" si="25"/>
        <v>70.826388888888886</v>
      </c>
      <c r="BB41" s="7">
        <f t="shared" si="26"/>
        <v>32.638888888888886</v>
      </c>
      <c r="BC41" s="7">
        <f t="shared" si="27"/>
        <v>32.255925925925922</v>
      </c>
      <c r="BD41" s="7">
        <f t="shared" si="28"/>
        <v>6.2144444444444433</v>
      </c>
      <c r="BE41" s="19">
        <v>2.81</v>
      </c>
      <c r="BF41" s="19">
        <f t="shared" si="29"/>
        <v>0.31061868810667714</v>
      </c>
      <c r="BG41" s="19">
        <f t="shared" si="30"/>
        <v>0.4941660947151682</v>
      </c>
      <c r="BH41" s="19">
        <f t="shared" si="31"/>
        <v>3.7277046783625729</v>
      </c>
      <c r="BI41" s="19">
        <f t="shared" si="32"/>
        <v>0.5</v>
      </c>
      <c r="BJ41" s="19"/>
      <c r="BK41" s="5">
        <v>1</v>
      </c>
      <c r="BL41" s="5">
        <v>18</v>
      </c>
      <c r="BM41" s="5"/>
      <c r="BN41" s="5">
        <v>0</v>
      </c>
      <c r="BO41" s="5">
        <v>0</v>
      </c>
      <c r="BP41" s="3">
        <v>1</v>
      </c>
      <c r="BQ41" s="9">
        <v>0</v>
      </c>
      <c r="BR41" s="3">
        <v>42.5</v>
      </c>
      <c r="BS41" s="3">
        <v>5.6</v>
      </c>
      <c r="BT41" s="3">
        <v>4.4000000000000004</v>
      </c>
      <c r="BU41" s="3">
        <v>0.8</v>
      </c>
      <c r="BV41" s="3">
        <v>3.8</v>
      </c>
      <c r="BW41" s="10"/>
      <c r="BX41" s="3">
        <v>0</v>
      </c>
      <c r="BY41" s="3">
        <v>1</v>
      </c>
      <c r="BZ41" s="3">
        <v>140</v>
      </c>
      <c r="CA41" s="3">
        <v>18</v>
      </c>
      <c r="CB41" s="4">
        <v>1.1000000000000001</v>
      </c>
      <c r="CC41" s="28">
        <v>49</v>
      </c>
      <c r="CD41" s="8"/>
      <c r="CE41" s="8"/>
      <c r="CF41" s="3">
        <v>1076</v>
      </c>
      <c r="CG41" s="3">
        <v>1</v>
      </c>
      <c r="CH41" s="12">
        <v>810.04016064257019</v>
      </c>
      <c r="CI41" s="19">
        <f t="shared" si="33"/>
        <v>6.697083827477595</v>
      </c>
      <c r="CJ41" s="5">
        <v>1154.7867954838453</v>
      </c>
      <c r="CK41" s="19">
        <f t="shared" si="34"/>
        <v>7.0516710132618936</v>
      </c>
      <c r="CL41" s="10"/>
      <c r="CM41" s="41">
        <v>40373</v>
      </c>
      <c r="CN41" s="41"/>
      <c r="CO41" s="41"/>
      <c r="CP41" s="41"/>
      <c r="CR41" s="36">
        <v>44272</v>
      </c>
      <c r="CS41" s="36">
        <v>44271</v>
      </c>
      <c r="CT41" s="1">
        <f t="shared" si="35"/>
        <v>3898</v>
      </c>
      <c r="CU41" s="3">
        <v>0</v>
      </c>
      <c r="CV41" s="3"/>
      <c r="CW41" s="3"/>
      <c r="CX41" s="3">
        <v>0</v>
      </c>
      <c r="CY41" s="3">
        <v>3898</v>
      </c>
      <c r="CZ41" s="3">
        <v>0</v>
      </c>
      <c r="DA41" s="3"/>
      <c r="DB41" s="10"/>
      <c r="DC41" s="10"/>
      <c r="DD41" s="10"/>
      <c r="DE41" s="10"/>
      <c r="DF41" s="10"/>
      <c r="DG41" s="10"/>
      <c r="DH41" s="10"/>
      <c r="DI41" s="10"/>
      <c r="DJ41" s="10"/>
    </row>
    <row r="42" spans="1:114" x14ac:dyDescent="0.25">
      <c r="A42" s="2">
        <v>2042</v>
      </c>
      <c r="B42" s="3">
        <v>76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1">
        <v>1</v>
      </c>
      <c r="I42" s="3">
        <v>0</v>
      </c>
      <c r="J42" s="3">
        <v>2</v>
      </c>
      <c r="K42" s="3">
        <v>0</v>
      </c>
      <c r="L42" s="3">
        <v>0</v>
      </c>
      <c r="M42" s="3"/>
      <c r="N42" s="3">
        <v>1</v>
      </c>
      <c r="O42" s="3">
        <v>1</v>
      </c>
      <c r="P42" s="3">
        <v>1</v>
      </c>
      <c r="Q42" s="3">
        <v>1</v>
      </c>
      <c r="R42" s="3">
        <v>1</v>
      </c>
      <c r="S42" s="3">
        <v>1</v>
      </c>
      <c r="T42" s="3">
        <v>0</v>
      </c>
      <c r="U42" s="3">
        <v>0</v>
      </c>
      <c r="V42" s="3">
        <v>0</v>
      </c>
      <c r="W42" s="3">
        <v>0</v>
      </c>
      <c r="X42" s="3">
        <v>1</v>
      </c>
      <c r="Y42" s="3">
        <v>1</v>
      </c>
      <c r="Z42" s="3">
        <v>1</v>
      </c>
      <c r="AA42" s="3">
        <v>1</v>
      </c>
      <c r="AB42" s="3">
        <v>1</v>
      </c>
      <c r="AC42" s="3">
        <v>0</v>
      </c>
      <c r="AD42" s="3">
        <v>1</v>
      </c>
      <c r="AE42" s="3">
        <v>0</v>
      </c>
      <c r="AF42" s="3">
        <v>1</v>
      </c>
      <c r="AG42" s="3">
        <v>24.5</v>
      </c>
      <c r="AH42" s="4">
        <v>1.95</v>
      </c>
      <c r="AI42" s="3">
        <v>90</v>
      </c>
      <c r="AJ42" s="3">
        <v>64</v>
      </c>
      <c r="AK42" s="5">
        <f t="shared" si="18"/>
        <v>72.666666666666671</v>
      </c>
      <c r="AL42" s="3">
        <v>69</v>
      </c>
      <c r="AM42" s="3">
        <v>2</v>
      </c>
      <c r="AN42" s="3">
        <v>22</v>
      </c>
      <c r="AO42" s="3">
        <v>37</v>
      </c>
      <c r="AP42" s="3">
        <v>24</v>
      </c>
      <c r="AQ42" s="3">
        <v>28</v>
      </c>
      <c r="AR42" s="1">
        <f t="shared" si="19"/>
        <v>13</v>
      </c>
      <c r="AS42" s="7">
        <f t="shared" si="20"/>
        <v>0.59090909090909094</v>
      </c>
      <c r="AT42" s="3">
        <v>21</v>
      </c>
      <c r="AU42" s="4">
        <v>4.3094999999999999</v>
      </c>
      <c r="AV42" s="3">
        <v>2.21</v>
      </c>
      <c r="AW42" s="19">
        <f t="shared" si="21"/>
        <v>0.35608277900960827</v>
      </c>
      <c r="AX42" s="7">
        <f t="shared" si="22"/>
        <v>1.6243183663998144</v>
      </c>
      <c r="AY42" s="7">
        <f t="shared" si="23"/>
        <v>253.39366515837105</v>
      </c>
      <c r="AZ42" s="7">
        <f t="shared" si="24"/>
        <v>1834.087481146305</v>
      </c>
      <c r="BA42" s="7">
        <f t="shared" si="25"/>
        <v>62.45652173913043</v>
      </c>
      <c r="BB42" s="7">
        <f t="shared" si="26"/>
        <v>32.028985507246375</v>
      </c>
      <c r="BC42" s="7">
        <f t="shared" si="27"/>
        <v>22.505700483091786</v>
      </c>
      <c r="BD42" s="7">
        <f t="shared" si="28"/>
        <v>2.613565217391304</v>
      </c>
      <c r="BE42" s="19"/>
      <c r="BF42" s="19">
        <f t="shared" si="29"/>
        <v>0.44831186912634879</v>
      </c>
      <c r="BG42" s="19">
        <f t="shared" si="30"/>
        <v>0.59241211277410377</v>
      </c>
      <c r="BH42" s="19">
        <f t="shared" si="31"/>
        <v>4.8043478260869561</v>
      </c>
      <c r="BI42" s="19">
        <f t="shared" si="32"/>
        <v>1.0476190476190477</v>
      </c>
      <c r="BJ42" s="19"/>
      <c r="BK42" s="5">
        <v>0</v>
      </c>
      <c r="BL42" s="5"/>
      <c r="BM42" s="5"/>
      <c r="BN42" s="5"/>
      <c r="BO42" s="5"/>
      <c r="BP42" s="3">
        <v>1</v>
      </c>
      <c r="BQ42" s="3">
        <v>0</v>
      </c>
      <c r="BR42" s="3">
        <v>22.5</v>
      </c>
      <c r="BS42" s="3">
        <v>5.2</v>
      </c>
      <c r="BT42" s="3">
        <v>4.7</v>
      </c>
      <c r="BU42" s="3">
        <v>0.99</v>
      </c>
      <c r="BV42" s="3">
        <v>4.8</v>
      </c>
      <c r="BW42" s="10"/>
      <c r="BX42" s="3">
        <v>1</v>
      </c>
      <c r="BY42" s="3">
        <v>0</v>
      </c>
      <c r="BZ42" s="3">
        <v>139</v>
      </c>
      <c r="CA42" s="3">
        <v>90</v>
      </c>
      <c r="CB42" s="4">
        <v>3</v>
      </c>
      <c r="CC42" s="28">
        <v>20</v>
      </c>
      <c r="CD42" s="8"/>
      <c r="CE42" s="8"/>
      <c r="CF42" s="3">
        <v>6106</v>
      </c>
      <c r="CG42" s="3">
        <v>1</v>
      </c>
      <c r="CH42" s="12">
        <v>1805.0847457627117</v>
      </c>
      <c r="CI42" s="19">
        <f t="shared" si="33"/>
        <v>7.4983628202258972</v>
      </c>
      <c r="CJ42" s="5">
        <v>1099.2744118101134</v>
      </c>
      <c r="CK42" s="19">
        <f t="shared" si="34"/>
        <v>7.0024056155105923</v>
      </c>
      <c r="CL42" s="10"/>
      <c r="CM42" s="41">
        <v>40438</v>
      </c>
      <c r="CN42" s="41"/>
      <c r="CO42" s="41"/>
      <c r="CP42" s="41"/>
      <c r="CR42" s="36">
        <v>44272</v>
      </c>
      <c r="CS42" s="36">
        <v>42514</v>
      </c>
      <c r="CT42" s="1">
        <f t="shared" si="35"/>
        <v>2076</v>
      </c>
      <c r="CU42" s="3">
        <v>1</v>
      </c>
      <c r="CV42" s="40">
        <v>42514</v>
      </c>
      <c r="CW42" s="20">
        <f>(CV42-CM42)</f>
        <v>2076</v>
      </c>
      <c r="CX42" s="20">
        <v>1</v>
      </c>
      <c r="CY42" s="20">
        <v>2076</v>
      </c>
      <c r="CZ42" s="1">
        <v>1</v>
      </c>
      <c r="DA42" s="3"/>
      <c r="DB42" s="10"/>
      <c r="DC42" s="10"/>
      <c r="DD42" s="10"/>
      <c r="DE42" s="10"/>
      <c r="DF42" s="10"/>
      <c r="DG42" s="10"/>
      <c r="DH42" s="10"/>
      <c r="DI42" s="10"/>
      <c r="DJ42" s="10"/>
    </row>
    <row r="43" spans="1:114" x14ac:dyDescent="0.25">
      <c r="A43" s="2">
        <v>2060</v>
      </c>
      <c r="B43" s="3">
        <v>65</v>
      </c>
      <c r="C43" s="3">
        <v>0</v>
      </c>
      <c r="D43" s="3">
        <v>0</v>
      </c>
      <c r="E43" s="3">
        <v>1</v>
      </c>
      <c r="F43" s="3">
        <v>1</v>
      </c>
      <c r="G43" s="3">
        <v>0</v>
      </c>
      <c r="H43" s="1">
        <v>1</v>
      </c>
      <c r="I43" s="3">
        <v>1</v>
      </c>
      <c r="J43" s="3">
        <v>2</v>
      </c>
      <c r="K43" s="3">
        <v>1</v>
      </c>
      <c r="L43" s="3">
        <v>0</v>
      </c>
      <c r="M43" s="3"/>
      <c r="N43" s="3">
        <v>1</v>
      </c>
      <c r="O43" s="3">
        <v>0</v>
      </c>
      <c r="P43" s="3">
        <v>0</v>
      </c>
      <c r="Q43" s="3"/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1</v>
      </c>
      <c r="AA43" s="3">
        <v>1</v>
      </c>
      <c r="AB43" s="3">
        <v>1</v>
      </c>
      <c r="AC43" s="3">
        <v>0</v>
      </c>
      <c r="AD43" s="3">
        <v>1</v>
      </c>
      <c r="AE43" s="3">
        <v>0</v>
      </c>
      <c r="AF43" s="3">
        <v>0</v>
      </c>
      <c r="AG43" s="3">
        <v>26.7</v>
      </c>
      <c r="AH43" s="4">
        <v>2.02</v>
      </c>
      <c r="AI43" s="3">
        <v>113</v>
      </c>
      <c r="AJ43" s="3">
        <v>74</v>
      </c>
      <c r="AK43" s="5">
        <f t="shared" si="18"/>
        <v>87</v>
      </c>
      <c r="AL43" s="3">
        <v>63</v>
      </c>
      <c r="AM43" s="3">
        <v>1</v>
      </c>
      <c r="AN43" s="3">
        <v>3</v>
      </c>
      <c r="AO43" s="3">
        <v>23</v>
      </c>
      <c r="AP43" s="3">
        <v>8</v>
      </c>
      <c r="AQ43" s="3">
        <v>13</v>
      </c>
      <c r="AR43" s="1">
        <f t="shared" si="19"/>
        <v>15</v>
      </c>
      <c r="AS43" s="7">
        <f t="shared" si="20"/>
        <v>5</v>
      </c>
      <c r="AT43" s="3">
        <v>8</v>
      </c>
      <c r="AU43" s="4">
        <v>3.5754000000000001</v>
      </c>
      <c r="AV43" s="3">
        <v>1.77</v>
      </c>
      <c r="AW43" s="19">
        <f t="shared" si="21"/>
        <v>0.34144124168514417</v>
      </c>
      <c r="AX43" s="7">
        <f t="shared" si="22"/>
        <v>1.3984449292386865</v>
      </c>
      <c r="AY43" s="7">
        <f t="shared" si="23"/>
        <v>225.98870056497174</v>
      </c>
      <c r="AZ43" s="7">
        <f t="shared" si="24"/>
        <v>3796.6101694915255</v>
      </c>
      <c r="BA43" s="7">
        <f t="shared" si="25"/>
        <v>56.75238095238096</v>
      </c>
      <c r="BB43" s="7">
        <f t="shared" si="26"/>
        <v>28.095238095238095</v>
      </c>
      <c r="BC43" s="7">
        <f t="shared" si="27"/>
        <v>30.185523809523808</v>
      </c>
      <c r="BD43" s="7">
        <f t="shared" si="28"/>
        <v>3.8209523809523809</v>
      </c>
      <c r="BE43" s="19"/>
      <c r="BF43" s="19">
        <f t="shared" si="29"/>
        <v>0.22906527940929683</v>
      </c>
      <c r="BG43" s="19">
        <f t="shared" si="30"/>
        <v>0.40526934049337132</v>
      </c>
      <c r="BH43" s="19">
        <f t="shared" si="31"/>
        <v>3.7834920634920639</v>
      </c>
      <c r="BI43" s="19">
        <f t="shared" si="32"/>
        <v>0.375</v>
      </c>
      <c r="BJ43" s="19"/>
      <c r="BK43" s="5">
        <v>0</v>
      </c>
      <c r="BL43" s="5"/>
      <c r="BM43" s="5"/>
      <c r="BN43" s="5"/>
      <c r="BO43" s="5"/>
      <c r="BP43" s="3">
        <v>1</v>
      </c>
      <c r="BQ43" s="3">
        <v>0</v>
      </c>
      <c r="BR43" s="3">
        <v>12.5</v>
      </c>
      <c r="BS43" s="3">
        <v>6.3</v>
      </c>
      <c r="BT43" s="3">
        <v>5.9</v>
      </c>
      <c r="BU43" s="3">
        <v>1</v>
      </c>
      <c r="BV43" s="3">
        <v>4.3</v>
      </c>
      <c r="BW43" s="10"/>
      <c r="BX43" s="3">
        <v>1</v>
      </c>
      <c r="BY43" s="3">
        <v>1</v>
      </c>
      <c r="BZ43" s="3">
        <v>140</v>
      </c>
      <c r="CA43" s="3">
        <v>17</v>
      </c>
      <c r="CB43" s="4">
        <v>1</v>
      </c>
      <c r="CC43" s="28">
        <v>90</v>
      </c>
      <c r="CD43" s="8"/>
      <c r="CE43" s="8"/>
      <c r="CF43" s="3">
        <v>753</v>
      </c>
      <c r="CG43" s="3">
        <v>1</v>
      </c>
      <c r="CH43" s="12">
        <v>1510</v>
      </c>
      <c r="CI43" s="19">
        <f t="shared" si="33"/>
        <v>7.3198649298089702</v>
      </c>
      <c r="CJ43" s="5">
        <v>2185.6504443267022</v>
      </c>
      <c r="CK43" s="19">
        <f t="shared" si="34"/>
        <v>7.6896687494206581</v>
      </c>
      <c r="CL43" s="10"/>
      <c r="CM43" s="36">
        <v>40584</v>
      </c>
      <c r="CN43" s="36"/>
      <c r="CO43" s="36"/>
      <c r="CP43" s="36"/>
      <c r="CQ43" s="22"/>
      <c r="CR43" s="36">
        <v>44274</v>
      </c>
      <c r="CS43" s="40">
        <v>44251</v>
      </c>
      <c r="CT43" s="3">
        <f t="shared" si="35"/>
        <v>3667</v>
      </c>
      <c r="CU43" s="3">
        <v>0</v>
      </c>
      <c r="CV43" s="3"/>
      <c r="CW43" s="3"/>
      <c r="CX43" s="3">
        <v>0</v>
      </c>
      <c r="CY43" s="3">
        <v>3667</v>
      </c>
      <c r="CZ43" s="1">
        <v>1</v>
      </c>
      <c r="DA43" s="14"/>
      <c r="DB43" s="14"/>
      <c r="DC43" s="14"/>
      <c r="DD43" s="14"/>
      <c r="DE43" s="10"/>
      <c r="DF43" s="10"/>
      <c r="DG43" s="10"/>
      <c r="DH43" s="10"/>
      <c r="DI43" s="10"/>
      <c r="DJ43" s="10"/>
    </row>
    <row r="44" spans="1:114" x14ac:dyDescent="0.25">
      <c r="A44" s="2"/>
      <c r="B44" s="3"/>
      <c r="C44" s="3"/>
      <c r="D44" s="3"/>
      <c r="E44" s="3"/>
      <c r="F44" s="3"/>
      <c r="G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4"/>
      <c r="AI44" s="3"/>
      <c r="AJ44" s="3"/>
      <c r="AK44" s="5"/>
      <c r="AL44" s="3"/>
      <c r="AM44" s="3"/>
      <c r="AN44" s="3"/>
      <c r="AO44" s="3"/>
      <c r="AP44" s="3"/>
      <c r="AQ44" s="3"/>
      <c r="AS44" s="7"/>
      <c r="AT44" s="3"/>
      <c r="AU44" s="4"/>
      <c r="AV44" s="3"/>
      <c r="AW44" s="19"/>
      <c r="AX44" s="7"/>
      <c r="AY44" s="7"/>
      <c r="AZ44" s="7"/>
      <c r="BA44" s="7"/>
      <c r="BB44" s="7"/>
      <c r="BC44" s="7"/>
      <c r="BD44" s="7"/>
      <c r="BE44" s="19"/>
      <c r="BF44" s="19"/>
      <c r="BG44" s="19"/>
      <c r="BH44" s="19"/>
      <c r="BI44" s="19"/>
      <c r="BJ44" s="19"/>
      <c r="BK44" s="5"/>
      <c r="BL44" s="5"/>
      <c r="BM44" s="5"/>
      <c r="BN44" s="5"/>
      <c r="BO44" s="5"/>
      <c r="BP44" s="3"/>
      <c r="BQ44" s="3"/>
      <c r="BR44" s="3"/>
      <c r="BS44" s="3"/>
      <c r="BT44" s="3"/>
      <c r="BU44" s="3"/>
      <c r="BV44" s="3"/>
      <c r="BW44" s="10"/>
      <c r="BX44" s="3"/>
      <c r="BY44" s="3"/>
      <c r="BZ44" s="3"/>
      <c r="CA44" s="3"/>
      <c r="CB44" s="4"/>
      <c r="CC44" s="28"/>
      <c r="CD44" s="8"/>
      <c r="CE44" s="8"/>
      <c r="CF44" s="3"/>
      <c r="CG44" s="3"/>
      <c r="CH44" s="12"/>
      <c r="CJ44" s="5"/>
      <c r="CL44" s="10"/>
      <c r="CM44" s="36"/>
      <c r="CN44" s="36"/>
      <c r="CO44" s="36"/>
      <c r="CP44" s="36"/>
      <c r="CQ44" s="22"/>
      <c r="CR44" s="36"/>
      <c r="CS44" s="40"/>
      <c r="CT44" s="3"/>
      <c r="CU44" s="3"/>
      <c r="CV44" s="3"/>
      <c r="CW44" s="3"/>
      <c r="CX44" s="3"/>
      <c r="CY44" s="3"/>
      <c r="DA44" s="14"/>
      <c r="DB44" s="14"/>
      <c r="DC44" s="14"/>
      <c r="DD44" s="14"/>
      <c r="DE44" s="10"/>
      <c r="DF44" s="10"/>
      <c r="DG44" s="10"/>
      <c r="DH44" s="10"/>
      <c r="DI44" s="10"/>
      <c r="DJ44" s="10"/>
    </row>
    <row r="45" spans="1:114" x14ac:dyDescent="0.25">
      <c r="A45" s="2"/>
      <c r="B45" s="3"/>
      <c r="C45" s="3"/>
      <c r="D45" s="3"/>
      <c r="E45" s="3"/>
      <c r="F45" s="3"/>
      <c r="G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4"/>
      <c r="AI45" s="3"/>
      <c r="AJ45" s="3"/>
      <c r="AK45" s="5"/>
      <c r="AL45" s="3"/>
      <c r="AM45" s="3"/>
      <c r="AN45" s="3"/>
      <c r="AO45" s="3"/>
      <c r="AP45" s="3"/>
      <c r="AQ45" s="3"/>
      <c r="AS45" s="7"/>
      <c r="AT45" s="3"/>
      <c r="AU45" s="4"/>
      <c r="AV45" s="3"/>
      <c r="AW45" s="19"/>
      <c r="AX45" s="7"/>
      <c r="AY45" s="7"/>
      <c r="AZ45" s="7"/>
      <c r="BA45" s="7"/>
      <c r="BB45" s="7"/>
      <c r="BC45" s="7"/>
      <c r="BD45" s="7"/>
      <c r="BE45" s="19"/>
      <c r="BF45" s="19"/>
      <c r="BG45" s="19"/>
      <c r="BH45" s="19"/>
      <c r="BI45" s="19"/>
      <c r="BJ45" s="19"/>
      <c r="BK45" s="5"/>
      <c r="BL45" s="5"/>
      <c r="BM45" s="5"/>
      <c r="BN45" s="5"/>
      <c r="BO45" s="5"/>
      <c r="BP45" s="3"/>
      <c r="BQ45" s="3"/>
      <c r="BR45" s="3"/>
      <c r="BS45" s="3"/>
      <c r="BT45" s="3"/>
      <c r="BU45" s="3"/>
      <c r="BV45" s="3"/>
      <c r="BW45" s="10"/>
      <c r="BX45" s="3"/>
      <c r="BY45" s="3"/>
      <c r="BZ45" s="3"/>
      <c r="CA45" s="3"/>
      <c r="CB45" s="4"/>
      <c r="CC45" s="28"/>
      <c r="CD45" s="8"/>
      <c r="CE45" s="8"/>
      <c r="CF45" s="3"/>
      <c r="CG45" s="3"/>
      <c r="CH45" s="12">
        <f>MEDIAN(CH18:CH43)</f>
        <v>1099.7852543461538</v>
      </c>
      <c r="CJ45" s="12">
        <f>MEDIAN(CJ18:CJ43)</f>
        <v>1266.638042</v>
      </c>
      <c r="CL45" s="10"/>
      <c r="CM45" s="36"/>
      <c r="CN45" s="36"/>
      <c r="CO45" s="36"/>
      <c r="CP45" s="36"/>
      <c r="CQ45" s="22"/>
      <c r="CR45" s="36"/>
      <c r="CS45" s="40"/>
      <c r="CT45" s="3"/>
      <c r="CU45" s="3"/>
      <c r="CV45" s="3"/>
      <c r="CW45" s="3"/>
      <c r="CX45" s="3"/>
      <c r="CY45" s="3"/>
      <c r="DA45" s="14"/>
      <c r="DB45" s="14"/>
      <c r="DC45" s="14"/>
      <c r="DD45" s="14"/>
      <c r="DE45" s="10"/>
      <c r="DF45" s="10"/>
      <c r="DG45" s="10"/>
      <c r="DH45" s="10"/>
      <c r="DI45" s="10"/>
      <c r="DJ45" s="10"/>
    </row>
    <row r="46" spans="1:114" x14ac:dyDescent="0.25">
      <c r="A46" s="2"/>
      <c r="B46" s="3"/>
      <c r="C46" s="3"/>
      <c r="D46" s="3"/>
      <c r="E46" s="3"/>
      <c r="F46" s="3"/>
      <c r="G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4"/>
      <c r="AI46" s="3"/>
      <c r="AJ46" s="3"/>
      <c r="AK46" s="5"/>
      <c r="AL46" s="3"/>
      <c r="AM46" s="3"/>
      <c r="AN46" s="3"/>
      <c r="AO46" s="3"/>
      <c r="AP46" s="3"/>
      <c r="AQ46" s="3"/>
      <c r="AS46" s="7"/>
      <c r="AT46" s="3"/>
      <c r="AU46" s="4"/>
      <c r="AV46" s="3"/>
      <c r="AW46" s="19"/>
      <c r="AX46" s="7"/>
      <c r="AY46" s="7"/>
      <c r="AZ46" s="7"/>
      <c r="BA46" s="7"/>
      <c r="BB46" s="7"/>
      <c r="BC46" s="7"/>
      <c r="BD46" s="7"/>
      <c r="BE46" s="19"/>
      <c r="BF46" s="19"/>
      <c r="BG46" s="19"/>
      <c r="BH46" s="19"/>
      <c r="BI46" s="19"/>
      <c r="BJ46" s="19"/>
      <c r="BK46" s="5"/>
      <c r="BL46" s="5"/>
      <c r="BM46" s="5"/>
      <c r="BN46" s="5"/>
      <c r="BO46" s="5"/>
      <c r="BP46" s="3"/>
      <c r="BQ46" s="3"/>
      <c r="BR46" s="3"/>
      <c r="BS46" s="3"/>
      <c r="BT46" s="3"/>
      <c r="BU46" s="3"/>
      <c r="BV46" s="3"/>
      <c r="BW46" s="10"/>
      <c r="BX46" s="3"/>
      <c r="BY46" s="3"/>
      <c r="BZ46" s="3"/>
      <c r="CA46" s="3"/>
      <c r="CB46" s="4"/>
      <c r="CC46" s="28"/>
      <c r="CD46" s="8"/>
      <c r="CE46" s="8"/>
      <c r="CF46" s="3"/>
      <c r="CG46" s="3"/>
      <c r="CH46" s="12"/>
      <c r="CJ46" s="5">
        <f>COUNT(CJ18:CJ43)</f>
        <v>26</v>
      </c>
      <c r="CL46" s="10"/>
      <c r="CM46" s="36"/>
      <c r="CN46" s="36"/>
      <c r="CO46" s="36"/>
      <c r="CP46" s="36"/>
      <c r="CQ46" s="22"/>
      <c r="CR46" s="36"/>
      <c r="CS46" s="40"/>
      <c r="CT46" s="3"/>
      <c r="CU46" s="3"/>
      <c r="CV46" s="3"/>
      <c r="CW46" s="3"/>
      <c r="CX46" s="3"/>
      <c r="CY46" s="3"/>
      <c r="DA46" s="14"/>
      <c r="DB46" s="14"/>
      <c r="DC46" s="14"/>
      <c r="DD46" s="14"/>
      <c r="DE46" s="10"/>
      <c r="DF46" s="10"/>
      <c r="DG46" s="10"/>
      <c r="DH46" s="10"/>
      <c r="DI46" s="10"/>
      <c r="DJ46" s="10"/>
    </row>
    <row r="47" spans="1:114" x14ac:dyDescent="0.25">
      <c r="A47" s="2"/>
      <c r="B47" s="3"/>
      <c r="C47" s="3"/>
      <c r="D47" s="3"/>
      <c r="E47" s="3"/>
      <c r="F47" s="3"/>
      <c r="G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4"/>
      <c r="AI47" s="3"/>
      <c r="AJ47" s="3"/>
      <c r="AK47" s="5"/>
      <c r="AL47" s="3"/>
      <c r="AM47" s="3"/>
      <c r="AN47" s="3"/>
      <c r="AO47" s="3"/>
      <c r="AP47" s="3"/>
      <c r="AQ47" s="3"/>
      <c r="AS47" s="7"/>
      <c r="AT47" s="3"/>
      <c r="AU47" s="4"/>
      <c r="AV47" s="3"/>
      <c r="AW47" s="19"/>
      <c r="AX47" s="7"/>
      <c r="AY47" s="7"/>
      <c r="AZ47" s="7"/>
      <c r="BA47" s="7"/>
      <c r="BB47" s="7"/>
      <c r="BC47" s="7"/>
      <c r="BD47" s="7"/>
      <c r="BE47" s="19"/>
      <c r="BF47" s="19"/>
      <c r="BG47" s="19"/>
      <c r="BH47" s="19"/>
      <c r="BI47" s="19"/>
      <c r="BJ47" s="19"/>
      <c r="BK47" s="5"/>
      <c r="BL47" s="5"/>
      <c r="BM47" s="5"/>
      <c r="BN47" s="5"/>
      <c r="BO47" s="5"/>
      <c r="BP47" s="3"/>
      <c r="BQ47" s="3"/>
      <c r="BR47" s="3"/>
      <c r="BS47" s="3"/>
      <c r="BT47" s="3"/>
      <c r="BU47" s="3"/>
      <c r="BV47" s="3"/>
      <c r="BW47" s="10"/>
      <c r="BX47" s="3"/>
      <c r="BY47" s="3"/>
      <c r="BZ47" s="3"/>
      <c r="CA47" s="3"/>
      <c r="CB47" s="4"/>
      <c r="CC47" s="28"/>
      <c r="CD47" s="8"/>
      <c r="CE47" s="8"/>
      <c r="CF47" s="3"/>
      <c r="CG47" s="3"/>
      <c r="CH47" s="12"/>
      <c r="CJ47" s="5"/>
      <c r="CL47" s="10"/>
      <c r="CM47" s="36"/>
      <c r="CN47" s="36"/>
      <c r="CO47" s="36"/>
      <c r="CP47" s="36"/>
      <c r="CQ47" s="22"/>
      <c r="CR47" s="36"/>
      <c r="CS47" s="40"/>
      <c r="CT47" s="3"/>
      <c r="CU47" s="3"/>
      <c r="CV47" s="3"/>
      <c r="CW47" s="3"/>
      <c r="CX47" s="3"/>
      <c r="CY47" s="3"/>
      <c r="DA47" s="14"/>
      <c r="DB47" s="14"/>
      <c r="DC47" s="14"/>
      <c r="DD47" s="14"/>
      <c r="DE47" s="10"/>
      <c r="DF47" s="10"/>
      <c r="DG47" s="10"/>
      <c r="DH47" s="10"/>
      <c r="DI47" s="10"/>
      <c r="DJ47" s="10"/>
    </row>
    <row r="48" spans="1:114" x14ac:dyDescent="0.25">
      <c r="A48" s="2"/>
      <c r="B48" s="3"/>
      <c r="C48" s="3"/>
      <c r="D48" s="3"/>
      <c r="E48" s="3"/>
      <c r="F48" s="3"/>
      <c r="G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4"/>
      <c r="AI48" s="3"/>
      <c r="AJ48" s="3"/>
      <c r="AK48" s="5"/>
      <c r="AL48" s="3"/>
      <c r="AM48" s="3"/>
      <c r="AN48" s="3"/>
      <c r="AO48" s="3"/>
      <c r="AP48" s="3"/>
      <c r="AQ48" s="3"/>
      <c r="AS48" s="7"/>
      <c r="AT48" s="3"/>
      <c r="AU48" s="4"/>
      <c r="AV48" s="3"/>
      <c r="AW48" s="19"/>
      <c r="AX48" s="7"/>
      <c r="AY48" s="7"/>
      <c r="AZ48" s="7"/>
      <c r="BA48" s="7"/>
      <c r="BB48" s="7"/>
      <c r="BC48" s="7"/>
      <c r="BD48" s="7"/>
      <c r="BE48" s="19"/>
      <c r="BF48" s="19"/>
      <c r="BG48" s="19"/>
      <c r="BH48" s="19"/>
      <c r="BI48" s="19"/>
      <c r="BJ48" s="19"/>
      <c r="BK48" s="5"/>
      <c r="BL48" s="5"/>
      <c r="BM48" s="5"/>
      <c r="BN48" s="5"/>
      <c r="BO48" s="5"/>
      <c r="BP48" s="3"/>
      <c r="BQ48" s="3"/>
      <c r="BR48" s="3"/>
      <c r="BS48" s="3"/>
      <c r="BT48" s="3"/>
      <c r="BU48" s="3"/>
      <c r="BV48" s="3"/>
      <c r="BW48" s="10"/>
      <c r="BX48" s="3"/>
      <c r="BY48" s="3"/>
      <c r="BZ48" s="3"/>
      <c r="CA48" s="3"/>
      <c r="CB48" s="4"/>
      <c r="CC48" s="28"/>
      <c r="CD48" s="8"/>
      <c r="CE48" s="8"/>
      <c r="CF48" s="3"/>
      <c r="CG48" s="3"/>
      <c r="CH48" s="12"/>
      <c r="CJ48" s="5"/>
      <c r="CL48" s="10"/>
      <c r="CM48" s="36"/>
      <c r="CN48" s="36"/>
      <c r="CO48" s="36"/>
      <c r="CP48" s="36"/>
      <c r="CQ48" s="22"/>
      <c r="CR48" s="36"/>
      <c r="CS48" s="40"/>
      <c r="CT48" s="3"/>
      <c r="CU48" s="3"/>
      <c r="CV48" s="3"/>
      <c r="CW48" s="3"/>
      <c r="CX48" s="3"/>
      <c r="CY48" s="3"/>
      <c r="DA48" s="14"/>
      <c r="DB48" s="14"/>
      <c r="DC48" s="14"/>
      <c r="DD48" s="14"/>
      <c r="DE48" s="10"/>
      <c r="DF48" s="10"/>
      <c r="DG48" s="10"/>
      <c r="DH48" s="10"/>
      <c r="DI48" s="10"/>
      <c r="DJ48" s="10"/>
    </row>
    <row r="49" spans="1:114" x14ac:dyDescent="0.25">
      <c r="A49" s="25">
        <v>1020</v>
      </c>
      <c r="B49" s="1">
        <v>75</v>
      </c>
      <c r="C49" s="1">
        <v>0</v>
      </c>
      <c r="D49" s="1">
        <v>1</v>
      </c>
      <c r="E49" s="1">
        <v>1</v>
      </c>
      <c r="F49" s="1">
        <v>2</v>
      </c>
      <c r="G49" s="1">
        <v>1</v>
      </c>
      <c r="H49" s="1">
        <v>0</v>
      </c>
      <c r="I49" s="1">
        <v>1</v>
      </c>
      <c r="J49" s="1">
        <v>3</v>
      </c>
      <c r="K49" s="1">
        <v>1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1</v>
      </c>
      <c r="AB49" s="1">
        <v>0</v>
      </c>
      <c r="AC49" s="1">
        <v>0</v>
      </c>
      <c r="AD49" s="1">
        <v>1</v>
      </c>
      <c r="AE49" s="1">
        <v>0</v>
      </c>
      <c r="AF49" s="1">
        <v>0</v>
      </c>
      <c r="AG49" s="1">
        <v>48</v>
      </c>
      <c r="AH49" s="1">
        <v>2.02</v>
      </c>
      <c r="AI49" s="1">
        <v>154</v>
      </c>
      <c r="AJ49" s="1">
        <v>72</v>
      </c>
      <c r="AK49" s="5">
        <f t="shared" ref="AK49:AK81" si="36">(AI49+2*AJ49)/3</f>
        <v>99.333333333333329</v>
      </c>
      <c r="AL49" s="1">
        <v>65</v>
      </c>
      <c r="AM49" s="1">
        <v>1</v>
      </c>
      <c r="AN49" s="1">
        <v>11</v>
      </c>
      <c r="AO49" s="1">
        <v>44</v>
      </c>
      <c r="AP49" s="1">
        <v>9</v>
      </c>
      <c r="AQ49" s="1">
        <v>25</v>
      </c>
      <c r="AR49" s="1">
        <f t="shared" ref="AR49:AR81" si="37">(AO49-AP49)</f>
        <v>35</v>
      </c>
      <c r="AS49" s="7">
        <f t="shared" ref="AS49:AS81" si="38">(AR49/AN49)</f>
        <v>3.1818181818181817</v>
      </c>
      <c r="AT49" s="1">
        <v>16</v>
      </c>
      <c r="AU49" s="19">
        <v>7.88</v>
      </c>
      <c r="AV49" s="1">
        <v>3.58</v>
      </c>
      <c r="AW49" s="19">
        <f t="shared" ref="AW49:AW81" si="39">(AK49*AV49/451)</f>
        <v>0.78849963045085003</v>
      </c>
      <c r="AX49" s="7">
        <f t="shared" ref="AX49:AX81" si="40">((AQ49-AT49)/AU49)</f>
        <v>1.1421319796954315</v>
      </c>
      <c r="AY49" s="7">
        <f t="shared" ref="AY49:AY81" si="41">((AQ49-AT49)*80/AV49)</f>
        <v>201.11731843575419</v>
      </c>
      <c r="AZ49" s="7">
        <f t="shared" ref="AZ49:AZ81" si="42">((AK49-AN49)*80/AV49)</f>
        <v>1973.9292364990688</v>
      </c>
      <c r="BA49" s="7">
        <f t="shared" ref="BA49:BA81" si="43">(AU49/AL49*1000)</f>
        <v>121.23076923076923</v>
      </c>
      <c r="BB49" s="7">
        <f t="shared" ref="BB49:BB81" si="44">(AV49*1000/AL49)</f>
        <v>55.07692307692308</v>
      </c>
      <c r="BC49" s="7">
        <f t="shared" ref="BC49:BC81" si="45">(BB49*(AK49-AT49)*0.0136)</f>
        <v>62.420512820512819</v>
      </c>
      <c r="BD49" s="7">
        <f t="shared" ref="BD49:BD81" si="46">(BB49*(AQ49-AN49)*0.0136)</f>
        <v>10.486646153846154</v>
      </c>
      <c r="BE49" s="19">
        <v>1.29</v>
      </c>
      <c r="BF49" s="19">
        <f t="shared" ref="BF49:BF81" si="47">(AQ49/BA49)</f>
        <v>0.20621827411167512</v>
      </c>
      <c r="BG49" s="19">
        <f t="shared" ref="BG49:BG81" si="48">(AO49/BA49)</f>
        <v>0.36294416243654826</v>
      </c>
      <c r="BH49" s="19">
        <f t="shared" ref="BH49:BH81" si="49">(BA49/AR49)</f>
        <v>3.4637362637362634</v>
      </c>
      <c r="BI49" s="19">
        <f t="shared" ref="BI49:BI81" si="50">(AN49/AT49)</f>
        <v>0.6875</v>
      </c>
      <c r="BJ49" s="19"/>
      <c r="BK49" s="20">
        <v>1</v>
      </c>
      <c r="BL49" s="1">
        <v>26</v>
      </c>
      <c r="BN49" s="1">
        <v>0</v>
      </c>
      <c r="BO49" s="1">
        <v>0</v>
      </c>
      <c r="BP49" s="1">
        <v>1</v>
      </c>
      <c r="BQ49" s="1">
        <v>0</v>
      </c>
      <c r="BR49" s="1">
        <v>60</v>
      </c>
      <c r="BS49" s="1"/>
      <c r="BT49" s="1"/>
      <c r="BU49" s="1"/>
      <c r="BZ49" s="25">
        <v>141</v>
      </c>
      <c r="CA49" s="25">
        <v>31</v>
      </c>
      <c r="CB49" s="44">
        <v>1.0900000000000001</v>
      </c>
      <c r="CC49" s="27">
        <v>50</v>
      </c>
      <c r="CD49" s="1">
        <v>35</v>
      </c>
      <c r="CE49" s="1">
        <v>0</v>
      </c>
      <c r="CH49" s="20">
        <v>1329.01487</v>
      </c>
      <c r="CI49" s="19">
        <f t="shared" ref="CI49:CI81" si="51">LN(CH49)</f>
        <v>7.1921932475144574</v>
      </c>
      <c r="CJ49" s="20">
        <v>1189.6214</v>
      </c>
      <c r="CK49" s="19">
        <f t="shared" ref="CK49:CK81" si="52">LN(CJ49)</f>
        <v>7.0813903842242212</v>
      </c>
      <c r="CL49" s="22"/>
      <c r="CM49" s="36">
        <v>43215</v>
      </c>
      <c r="CN49" s="36"/>
      <c r="CO49" s="36"/>
      <c r="CP49" s="36"/>
      <c r="CR49" s="36">
        <v>44274</v>
      </c>
      <c r="CS49" s="36">
        <v>44274</v>
      </c>
      <c r="CT49" s="1">
        <f t="shared" ref="CT49:CT81" si="53">(CS49-CM49)</f>
        <v>1059</v>
      </c>
      <c r="CU49" s="1">
        <v>0</v>
      </c>
      <c r="CX49" s="1">
        <v>0</v>
      </c>
      <c r="CY49" s="1">
        <v>1059</v>
      </c>
      <c r="CZ49" s="3">
        <v>0</v>
      </c>
      <c r="DA49"/>
    </row>
    <row r="50" spans="1:114" x14ac:dyDescent="0.25">
      <c r="A50" s="25">
        <v>1021</v>
      </c>
      <c r="B50" s="1">
        <v>78</v>
      </c>
      <c r="C50" s="1">
        <v>0</v>
      </c>
      <c r="D50" s="1">
        <v>1</v>
      </c>
      <c r="E50" s="1">
        <v>1</v>
      </c>
      <c r="F50" s="1">
        <v>2</v>
      </c>
      <c r="G50" s="1">
        <v>1</v>
      </c>
      <c r="H50" s="1">
        <v>0</v>
      </c>
      <c r="I50" s="1">
        <v>1</v>
      </c>
      <c r="J50" s="1">
        <v>3</v>
      </c>
      <c r="K50" s="1">
        <v>1</v>
      </c>
      <c r="L50" s="1">
        <v>1</v>
      </c>
      <c r="M50" s="1">
        <v>1</v>
      </c>
      <c r="N50" s="1">
        <v>1</v>
      </c>
      <c r="O50" s="1">
        <v>0</v>
      </c>
      <c r="P50" s="1">
        <v>1</v>
      </c>
      <c r="Q50" s="1">
        <v>1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1</v>
      </c>
      <c r="AC50" s="1">
        <v>0</v>
      </c>
      <c r="AD50" s="1">
        <v>1</v>
      </c>
      <c r="AE50" s="1">
        <v>0</v>
      </c>
      <c r="AF50" s="1">
        <v>0</v>
      </c>
      <c r="AG50" s="1">
        <v>33</v>
      </c>
      <c r="AH50" s="1">
        <v>1.88</v>
      </c>
      <c r="AI50" s="1">
        <v>122</v>
      </c>
      <c r="AJ50" s="1">
        <v>54</v>
      </c>
      <c r="AK50" s="5">
        <f t="shared" si="36"/>
        <v>76.666666666666671</v>
      </c>
      <c r="AL50" s="1">
        <v>59</v>
      </c>
      <c r="AM50" s="1">
        <v>3</v>
      </c>
      <c r="AN50" s="1">
        <v>10</v>
      </c>
      <c r="AO50" s="1">
        <v>56</v>
      </c>
      <c r="AP50" s="1">
        <v>20</v>
      </c>
      <c r="AQ50" s="1">
        <v>35</v>
      </c>
      <c r="AR50" s="1">
        <f t="shared" si="37"/>
        <v>36</v>
      </c>
      <c r="AS50" s="7">
        <f t="shared" si="38"/>
        <v>3.6</v>
      </c>
      <c r="AT50" s="1">
        <v>17</v>
      </c>
      <c r="AU50" s="19">
        <v>3.8</v>
      </c>
      <c r="AV50" s="1">
        <v>2.02</v>
      </c>
      <c r="AW50" s="19">
        <f t="shared" si="39"/>
        <v>0.34338507021433851</v>
      </c>
      <c r="AX50" s="7">
        <f t="shared" si="40"/>
        <v>4.7368421052631584</v>
      </c>
      <c r="AY50" s="7">
        <f t="shared" si="41"/>
        <v>712.87128712871288</v>
      </c>
      <c r="AZ50" s="7">
        <f t="shared" si="42"/>
        <v>2640.2640264026404</v>
      </c>
      <c r="BA50" s="7">
        <f t="shared" si="43"/>
        <v>64.406779661016941</v>
      </c>
      <c r="BB50" s="7">
        <f t="shared" si="44"/>
        <v>34.237288135593218</v>
      </c>
      <c r="BC50" s="7">
        <f t="shared" si="45"/>
        <v>27.782418079096043</v>
      </c>
      <c r="BD50" s="7">
        <f t="shared" si="46"/>
        <v>11.640677966101693</v>
      </c>
      <c r="BE50" s="19"/>
      <c r="BF50" s="19">
        <f t="shared" si="47"/>
        <v>0.54342105263157903</v>
      </c>
      <c r="BG50" s="19">
        <f t="shared" si="48"/>
        <v>0.8694736842105264</v>
      </c>
      <c r="BH50" s="19">
        <f t="shared" si="49"/>
        <v>1.7890772128060262</v>
      </c>
      <c r="BI50" s="19">
        <f t="shared" si="50"/>
        <v>0.58823529411764708</v>
      </c>
      <c r="BJ50" s="19"/>
      <c r="BK50" s="20">
        <v>0</v>
      </c>
      <c r="BO50" s="1"/>
      <c r="BP50" s="1">
        <v>1</v>
      </c>
      <c r="BQ50" s="1">
        <v>0</v>
      </c>
      <c r="BR50" s="1">
        <v>70</v>
      </c>
      <c r="BS50" s="1">
        <v>4.2</v>
      </c>
      <c r="BT50" s="1">
        <v>2.2000000000000002</v>
      </c>
      <c r="BU50" s="1">
        <v>0.51</v>
      </c>
      <c r="BV50" s="1">
        <v>4.7</v>
      </c>
      <c r="BW50" s="1">
        <v>51.5</v>
      </c>
      <c r="BX50" s="1">
        <v>1</v>
      </c>
      <c r="BZ50" s="25">
        <v>139</v>
      </c>
      <c r="CA50" s="25">
        <v>37</v>
      </c>
      <c r="CB50" s="44">
        <v>1.2</v>
      </c>
      <c r="CC50" s="27">
        <v>43</v>
      </c>
      <c r="CD50" s="1">
        <v>215</v>
      </c>
      <c r="CE50" s="1">
        <v>1</v>
      </c>
      <c r="CH50" s="20">
        <v>1268.335</v>
      </c>
      <c r="CI50" s="19">
        <f t="shared" si="51"/>
        <v>7.1454602956872604</v>
      </c>
      <c r="CJ50" s="20">
        <v>2576.056</v>
      </c>
      <c r="CK50" s="19">
        <f t="shared" si="52"/>
        <v>7.8540148261183873</v>
      </c>
      <c r="CL50" s="22"/>
      <c r="CM50" s="36">
        <v>43215</v>
      </c>
      <c r="CN50" s="36"/>
      <c r="CO50" s="36"/>
      <c r="CP50" s="36"/>
      <c r="CR50" s="36">
        <v>44217</v>
      </c>
      <c r="CS50" s="36">
        <v>43252</v>
      </c>
      <c r="CT50" s="1">
        <f t="shared" si="53"/>
        <v>37</v>
      </c>
      <c r="CU50" s="1">
        <v>1</v>
      </c>
      <c r="CV50" s="36">
        <v>43252</v>
      </c>
      <c r="CW50" s="20">
        <f>(CV50-CM50)</f>
        <v>37</v>
      </c>
      <c r="CX50" s="20">
        <v>1</v>
      </c>
      <c r="CY50" s="20">
        <v>37</v>
      </c>
      <c r="CZ50" s="3">
        <v>0</v>
      </c>
      <c r="DA50" t="s">
        <v>129</v>
      </c>
    </row>
    <row r="51" spans="1:114" x14ac:dyDescent="0.25">
      <c r="A51" s="25">
        <v>1030</v>
      </c>
      <c r="B51" s="1">
        <v>80</v>
      </c>
      <c r="C51" s="1">
        <v>0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3</v>
      </c>
      <c r="K51" s="1">
        <v>1</v>
      </c>
      <c r="L51" s="1">
        <v>1</v>
      </c>
      <c r="M51" s="1">
        <v>1</v>
      </c>
      <c r="N51" s="1">
        <v>1</v>
      </c>
      <c r="O51" s="1">
        <v>0</v>
      </c>
      <c r="P51" s="1">
        <v>1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2</v>
      </c>
      <c r="Z51" s="1">
        <v>1</v>
      </c>
      <c r="AA51" s="1">
        <v>1</v>
      </c>
      <c r="AB51" s="1">
        <v>1</v>
      </c>
      <c r="AC51" s="1">
        <v>0</v>
      </c>
      <c r="AD51" s="1">
        <v>1</v>
      </c>
      <c r="AE51" s="1">
        <v>0</v>
      </c>
      <c r="AF51" s="1">
        <v>0</v>
      </c>
      <c r="AG51" s="1">
        <v>25.8</v>
      </c>
      <c r="AH51" s="1">
        <v>2.06</v>
      </c>
      <c r="AI51" s="1">
        <v>102</v>
      </c>
      <c r="AJ51" s="1">
        <v>63</v>
      </c>
      <c r="AK51" s="5">
        <f t="shared" si="36"/>
        <v>76</v>
      </c>
      <c r="AL51" s="1">
        <v>80</v>
      </c>
      <c r="AM51" s="1">
        <v>2</v>
      </c>
      <c r="AN51" s="1">
        <v>9</v>
      </c>
      <c r="AO51" s="1">
        <v>42</v>
      </c>
      <c r="AP51" s="1">
        <v>16</v>
      </c>
      <c r="AQ51" s="1">
        <v>27</v>
      </c>
      <c r="AR51" s="1">
        <f t="shared" si="37"/>
        <v>26</v>
      </c>
      <c r="AS51" s="7">
        <f t="shared" si="38"/>
        <v>2.8888888888888888</v>
      </c>
      <c r="AT51" s="1">
        <v>20</v>
      </c>
      <c r="AU51" s="19">
        <v>3.57</v>
      </c>
      <c r="AV51" s="1">
        <v>1.73</v>
      </c>
      <c r="AW51" s="19">
        <f t="shared" si="39"/>
        <v>0.29152993348115297</v>
      </c>
      <c r="AX51" s="7">
        <f t="shared" si="40"/>
        <v>1.9607843137254903</v>
      </c>
      <c r="AY51" s="7">
        <f t="shared" si="41"/>
        <v>323.69942196531792</v>
      </c>
      <c r="AZ51" s="7">
        <f t="shared" si="42"/>
        <v>3098.2658959537571</v>
      </c>
      <c r="BA51" s="7">
        <f t="shared" si="43"/>
        <v>44.625</v>
      </c>
      <c r="BB51" s="7">
        <f t="shared" si="44"/>
        <v>21.625</v>
      </c>
      <c r="BC51" s="7">
        <f t="shared" si="45"/>
        <v>16.4696</v>
      </c>
      <c r="BD51" s="7">
        <f t="shared" si="46"/>
        <v>5.2938000000000001</v>
      </c>
      <c r="BE51" s="19"/>
      <c r="BF51" s="19">
        <f t="shared" si="47"/>
        <v>0.60504201680672265</v>
      </c>
      <c r="BG51" s="19">
        <f t="shared" si="48"/>
        <v>0.94117647058823528</v>
      </c>
      <c r="BH51" s="19">
        <f t="shared" si="49"/>
        <v>1.7163461538461537</v>
      </c>
      <c r="BI51" s="19">
        <f t="shared" si="50"/>
        <v>0.45</v>
      </c>
      <c r="BJ51" s="19"/>
      <c r="BK51" s="20">
        <v>0</v>
      </c>
      <c r="BO51" s="1"/>
      <c r="BP51" s="1">
        <v>1</v>
      </c>
      <c r="BQ51" s="1">
        <v>0</v>
      </c>
      <c r="BR51" s="1">
        <v>20</v>
      </c>
      <c r="BS51" s="1">
        <v>7.5</v>
      </c>
      <c r="BT51" s="1">
        <v>6.9</v>
      </c>
      <c r="BU51" s="1">
        <v>0.28999999999999998</v>
      </c>
      <c r="BV51" s="1">
        <v>5.6</v>
      </c>
      <c r="BW51" s="1">
        <v>39.5</v>
      </c>
      <c r="BX51" s="1">
        <v>1</v>
      </c>
      <c r="BZ51" s="25">
        <v>142</v>
      </c>
      <c r="CA51" s="25">
        <v>39</v>
      </c>
      <c r="CB51" s="44">
        <v>1.24</v>
      </c>
      <c r="CC51" s="27">
        <v>55</v>
      </c>
      <c r="CD51" s="1">
        <v>1647</v>
      </c>
      <c r="CE51" s="1">
        <v>1</v>
      </c>
      <c r="CH51" s="20">
        <v>1115.944195</v>
      </c>
      <c r="CI51" s="19">
        <f t="shared" si="51"/>
        <v>7.0174561372107043</v>
      </c>
      <c r="CJ51" s="20">
        <v>2764.9858049999998</v>
      </c>
      <c r="CK51" s="19">
        <f t="shared" si="52"/>
        <v>7.9247907801277053</v>
      </c>
      <c r="CL51" s="22"/>
      <c r="CM51" s="36">
        <v>43235</v>
      </c>
      <c r="CN51" s="36"/>
      <c r="CO51" s="36"/>
      <c r="CP51" s="36"/>
      <c r="CR51" s="36">
        <v>44217</v>
      </c>
      <c r="CS51" s="36">
        <v>43432</v>
      </c>
      <c r="CT51" s="1">
        <f t="shared" si="53"/>
        <v>197</v>
      </c>
      <c r="CU51" s="1">
        <v>1</v>
      </c>
      <c r="CV51" s="36">
        <v>43432</v>
      </c>
      <c r="CW51" s="20">
        <f>(CV51-CM51)</f>
        <v>197</v>
      </c>
      <c r="CX51" s="20">
        <v>1</v>
      </c>
      <c r="CY51" s="20">
        <v>197</v>
      </c>
      <c r="CZ51" s="3">
        <v>0</v>
      </c>
      <c r="DA51" t="s">
        <v>129</v>
      </c>
    </row>
    <row r="52" spans="1:114" x14ac:dyDescent="0.25">
      <c r="A52" s="25">
        <v>1031</v>
      </c>
      <c r="B52" s="1">
        <v>73</v>
      </c>
      <c r="C52" s="1">
        <v>0</v>
      </c>
      <c r="D52" s="1">
        <v>0</v>
      </c>
      <c r="E52" s="1">
        <v>1</v>
      </c>
      <c r="F52" s="1">
        <v>1</v>
      </c>
      <c r="G52" s="1">
        <v>0</v>
      </c>
      <c r="H52" s="1">
        <v>1</v>
      </c>
      <c r="I52" s="1">
        <v>0</v>
      </c>
      <c r="J52" s="1">
        <v>3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R52" s="1">
        <v>1</v>
      </c>
      <c r="S52" s="1">
        <v>0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1</v>
      </c>
      <c r="AB52" s="1">
        <v>1</v>
      </c>
      <c r="AC52" s="1">
        <v>0</v>
      </c>
      <c r="AD52" s="1">
        <v>1</v>
      </c>
      <c r="AE52" s="1">
        <v>0</v>
      </c>
      <c r="AF52" s="1">
        <v>0</v>
      </c>
      <c r="AG52" s="1">
        <v>20.25</v>
      </c>
      <c r="AH52" s="1">
        <v>1.77</v>
      </c>
      <c r="AI52" s="1">
        <v>128</v>
      </c>
      <c r="AJ52" s="1">
        <v>87</v>
      </c>
      <c r="AK52" s="5">
        <f t="shared" si="36"/>
        <v>100.66666666666667</v>
      </c>
      <c r="AL52" s="1">
        <v>74</v>
      </c>
      <c r="AM52" s="1">
        <v>1</v>
      </c>
      <c r="AN52" s="1">
        <v>15</v>
      </c>
      <c r="AO52" s="1">
        <v>71</v>
      </c>
      <c r="AP52" s="1">
        <v>30</v>
      </c>
      <c r="AQ52" s="1">
        <v>46</v>
      </c>
      <c r="AR52" s="1">
        <f t="shared" si="37"/>
        <v>41</v>
      </c>
      <c r="AS52" s="7">
        <f t="shared" si="38"/>
        <v>2.7333333333333334</v>
      </c>
      <c r="AT52" s="1">
        <v>23</v>
      </c>
      <c r="AU52" s="19">
        <v>2.65</v>
      </c>
      <c r="AV52" s="1">
        <v>1.5</v>
      </c>
      <c r="AW52" s="19">
        <f t="shared" si="39"/>
        <v>0.33481152993348118</v>
      </c>
      <c r="AX52" s="7">
        <f t="shared" si="40"/>
        <v>8.6792452830188687</v>
      </c>
      <c r="AY52" s="7">
        <f t="shared" si="41"/>
        <v>1226.6666666666667</v>
      </c>
      <c r="AZ52" s="7">
        <f t="shared" si="42"/>
        <v>4568.8888888888896</v>
      </c>
      <c r="BA52" s="7">
        <f t="shared" si="43"/>
        <v>35.810810810810814</v>
      </c>
      <c r="BB52" s="7">
        <f t="shared" si="44"/>
        <v>20.27027027027027</v>
      </c>
      <c r="BC52" s="7">
        <f t="shared" si="45"/>
        <v>21.410810810810812</v>
      </c>
      <c r="BD52" s="7">
        <f t="shared" si="46"/>
        <v>8.5459459459459453</v>
      </c>
      <c r="BE52" s="19"/>
      <c r="BF52" s="19">
        <f t="shared" si="47"/>
        <v>1.2845283018867923</v>
      </c>
      <c r="BG52" s="19">
        <f t="shared" si="48"/>
        <v>1.982641509433962</v>
      </c>
      <c r="BH52" s="19">
        <f t="shared" si="49"/>
        <v>0.87343441001977595</v>
      </c>
      <c r="BI52" s="19">
        <f t="shared" si="50"/>
        <v>0.65217391304347827</v>
      </c>
      <c r="BJ52" s="19"/>
      <c r="BK52" s="20">
        <v>0</v>
      </c>
      <c r="BO52" s="1"/>
      <c r="BP52" s="1">
        <v>1</v>
      </c>
      <c r="BQ52" s="1">
        <v>0</v>
      </c>
      <c r="BR52" s="1">
        <v>21</v>
      </c>
      <c r="BS52" s="1">
        <v>6.1</v>
      </c>
      <c r="BT52" s="1">
        <v>5.8</v>
      </c>
      <c r="BU52" s="1">
        <v>0.32</v>
      </c>
      <c r="BV52" s="1">
        <v>4.3</v>
      </c>
      <c r="BW52" s="1">
        <v>40.4</v>
      </c>
      <c r="BX52" s="1">
        <v>1</v>
      </c>
      <c r="BY52" s="1">
        <v>1</v>
      </c>
      <c r="BZ52" s="25">
        <v>136</v>
      </c>
      <c r="CA52" s="25">
        <v>22</v>
      </c>
      <c r="CB52" s="44">
        <v>0.89</v>
      </c>
      <c r="CC52" s="27">
        <v>85</v>
      </c>
      <c r="CD52" s="1">
        <v>1546</v>
      </c>
      <c r="CE52" s="1">
        <v>1</v>
      </c>
      <c r="CH52" s="20">
        <v>2921.0889999999999</v>
      </c>
      <c r="CI52" s="19">
        <f t="shared" si="51"/>
        <v>7.9797117709410292</v>
      </c>
      <c r="CJ52" s="20">
        <v>2411.0205000000001</v>
      </c>
      <c r="CK52" s="19">
        <f t="shared" si="52"/>
        <v>7.7878053808410002</v>
      </c>
      <c r="CL52" s="22"/>
      <c r="CM52" s="36">
        <v>43236</v>
      </c>
      <c r="CN52" s="36"/>
      <c r="CO52" s="36"/>
      <c r="CP52" s="36"/>
      <c r="CR52" s="36">
        <v>44217</v>
      </c>
      <c r="CS52" s="36">
        <v>44217</v>
      </c>
      <c r="CT52" s="1">
        <f t="shared" si="53"/>
        <v>981</v>
      </c>
      <c r="CU52" s="1">
        <v>1</v>
      </c>
      <c r="CV52" s="36">
        <v>44228</v>
      </c>
      <c r="CW52" s="20">
        <f>(CV52-CM52)</f>
        <v>992</v>
      </c>
      <c r="CX52" s="20">
        <v>1</v>
      </c>
      <c r="CY52" s="20">
        <v>992</v>
      </c>
      <c r="CZ52" s="1">
        <v>1</v>
      </c>
      <c r="DA52" t="s">
        <v>137</v>
      </c>
    </row>
    <row r="53" spans="1:114" x14ac:dyDescent="0.25">
      <c r="A53" s="25">
        <v>1035</v>
      </c>
      <c r="B53" s="1">
        <v>57</v>
      </c>
      <c r="C53" s="1">
        <v>0</v>
      </c>
      <c r="D53" s="1">
        <v>1</v>
      </c>
      <c r="E53" s="1">
        <v>1</v>
      </c>
      <c r="F53" s="1">
        <v>1</v>
      </c>
      <c r="G53" s="1">
        <v>1</v>
      </c>
      <c r="H53" s="1">
        <v>0</v>
      </c>
      <c r="I53" s="1">
        <v>1</v>
      </c>
      <c r="J53" s="1">
        <v>3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0</v>
      </c>
      <c r="AG53" s="1">
        <v>51.6</v>
      </c>
      <c r="AH53" s="1">
        <v>2.2000000000000002</v>
      </c>
      <c r="AI53" s="1">
        <v>163</v>
      </c>
      <c r="AJ53" s="1">
        <v>80</v>
      </c>
      <c r="AK53" s="5">
        <f t="shared" si="36"/>
        <v>107.66666666666667</v>
      </c>
      <c r="AL53" s="1">
        <v>82</v>
      </c>
      <c r="AM53" s="1">
        <v>1</v>
      </c>
      <c r="AN53" s="1">
        <v>13</v>
      </c>
      <c r="AO53" s="1">
        <v>77</v>
      </c>
      <c r="AP53" s="1">
        <v>31</v>
      </c>
      <c r="AQ53" s="1">
        <v>49</v>
      </c>
      <c r="AR53" s="1">
        <f t="shared" si="37"/>
        <v>46</v>
      </c>
      <c r="AS53" s="7">
        <f t="shared" si="38"/>
        <v>3.5384615384615383</v>
      </c>
      <c r="AT53" s="1">
        <v>15</v>
      </c>
      <c r="AU53" s="19">
        <v>3.24</v>
      </c>
      <c r="AV53" s="1">
        <v>1.47</v>
      </c>
      <c r="AW53" s="19">
        <f t="shared" si="39"/>
        <v>0.35093126385809315</v>
      </c>
      <c r="AX53" s="7">
        <f t="shared" si="40"/>
        <v>10.493827160493826</v>
      </c>
      <c r="AY53" s="7">
        <f t="shared" si="41"/>
        <v>1850.3401360544217</v>
      </c>
      <c r="AZ53" s="7">
        <f t="shared" si="42"/>
        <v>5151.9274376417243</v>
      </c>
      <c r="BA53" s="7">
        <f t="shared" si="43"/>
        <v>39.512195121951223</v>
      </c>
      <c r="BB53" s="7">
        <f t="shared" si="44"/>
        <v>17.926829268292682</v>
      </c>
      <c r="BC53" s="7">
        <f t="shared" si="45"/>
        <v>22.592585365853658</v>
      </c>
      <c r="BD53" s="7">
        <f t="shared" si="46"/>
        <v>8.7769756097560965</v>
      </c>
      <c r="BE53" s="19"/>
      <c r="BF53" s="19">
        <f t="shared" si="47"/>
        <v>1.2401234567901234</v>
      </c>
      <c r="BG53" s="19">
        <f t="shared" si="48"/>
        <v>1.9487654320987653</v>
      </c>
      <c r="BH53" s="19">
        <f t="shared" si="49"/>
        <v>0.85896076352067874</v>
      </c>
      <c r="BI53" s="19">
        <f t="shared" si="50"/>
        <v>0.8666666666666667</v>
      </c>
      <c r="BJ53" s="19"/>
      <c r="BK53" s="20">
        <v>0</v>
      </c>
      <c r="BO53" s="1"/>
      <c r="BP53" s="1">
        <v>1</v>
      </c>
      <c r="BQ53" s="1">
        <v>0</v>
      </c>
      <c r="BR53" s="1">
        <v>70</v>
      </c>
      <c r="BS53" s="1">
        <v>3.9</v>
      </c>
      <c r="BT53" s="1">
        <v>2.1</v>
      </c>
      <c r="BU53" s="1">
        <v>0.53</v>
      </c>
      <c r="BV53" s="1">
        <v>3.6</v>
      </c>
      <c r="BZ53" s="25">
        <v>139</v>
      </c>
      <c r="CA53" s="25">
        <v>21</v>
      </c>
      <c r="CB53" s="44">
        <v>0.93</v>
      </c>
      <c r="CC53" s="27">
        <v>69</v>
      </c>
      <c r="CD53" s="1">
        <v>189</v>
      </c>
      <c r="CE53" s="1">
        <v>1</v>
      </c>
      <c r="CH53" s="20">
        <v>2366.0682160000001</v>
      </c>
      <c r="CI53" s="19">
        <f t="shared" si="51"/>
        <v>7.7689848759063054</v>
      </c>
      <c r="CJ53" s="20">
        <v>1390.4658810000001</v>
      </c>
      <c r="CK53" s="19">
        <f t="shared" si="52"/>
        <v>7.2373941361561487</v>
      </c>
      <c r="CL53" s="22"/>
      <c r="CM53" s="36">
        <v>43250</v>
      </c>
      <c r="CN53" s="36"/>
      <c r="CO53" s="36"/>
      <c r="CP53" s="36"/>
      <c r="CR53" s="36">
        <v>44274</v>
      </c>
      <c r="CS53" s="36">
        <v>44266</v>
      </c>
      <c r="CT53" s="1">
        <f t="shared" si="53"/>
        <v>1016</v>
      </c>
      <c r="CU53" s="1">
        <v>0</v>
      </c>
      <c r="CX53" s="1">
        <v>0</v>
      </c>
      <c r="CY53" s="1">
        <v>1016</v>
      </c>
      <c r="CZ53" s="1">
        <v>1</v>
      </c>
      <c r="DA53"/>
    </row>
    <row r="54" spans="1:114" x14ac:dyDescent="0.25">
      <c r="A54" s="25">
        <v>1036</v>
      </c>
      <c r="B54" s="1">
        <v>64</v>
      </c>
      <c r="C54" s="1">
        <v>0</v>
      </c>
      <c r="D54" s="1">
        <v>0</v>
      </c>
      <c r="E54" s="1">
        <v>1</v>
      </c>
      <c r="F54" s="1">
        <v>1</v>
      </c>
      <c r="G54" s="1">
        <v>0</v>
      </c>
      <c r="H54" s="1">
        <v>1</v>
      </c>
      <c r="I54" s="1">
        <v>1</v>
      </c>
      <c r="J54" s="1">
        <v>3</v>
      </c>
      <c r="K54" s="1">
        <v>1</v>
      </c>
      <c r="L54" s="1">
        <v>0</v>
      </c>
      <c r="M54" s="1">
        <v>1</v>
      </c>
      <c r="N54" s="1">
        <v>1</v>
      </c>
      <c r="O54" s="1">
        <v>1</v>
      </c>
      <c r="P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2</v>
      </c>
      <c r="Z54" s="1">
        <v>1</v>
      </c>
      <c r="AA54" s="1">
        <v>1</v>
      </c>
      <c r="AB54" s="1">
        <v>1</v>
      </c>
      <c r="AC54" s="1">
        <v>0</v>
      </c>
      <c r="AD54" s="1">
        <v>1</v>
      </c>
      <c r="AE54" s="1">
        <v>0</v>
      </c>
      <c r="AF54" s="1">
        <v>0</v>
      </c>
      <c r="AG54" s="1">
        <v>23.8</v>
      </c>
      <c r="AH54" s="1">
        <v>1.88</v>
      </c>
      <c r="AI54" s="1">
        <v>120</v>
      </c>
      <c r="AJ54" s="1">
        <v>42</v>
      </c>
      <c r="AK54" s="5">
        <f t="shared" si="36"/>
        <v>68</v>
      </c>
      <c r="AL54" s="1">
        <v>66</v>
      </c>
      <c r="AM54" s="1">
        <v>1</v>
      </c>
      <c r="AN54" s="1">
        <v>12</v>
      </c>
      <c r="AO54" s="1">
        <v>57</v>
      </c>
      <c r="AP54" s="1">
        <v>28</v>
      </c>
      <c r="AQ54" s="1">
        <v>33</v>
      </c>
      <c r="AR54" s="1">
        <f t="shared" si="37"/>
        <v>29</v>
      </c>
      <c r="AS54" s="7">
        <f t="shared" si="38"/>
        <v>2.4166666666666665</v>
      </c>
      <c r="AT54" s="1">
        <v>23</v>
      </c>
      <c r="AU54" s="19">
        <v>3.59</v>
      </c>
      <c r="AV54" s="1">
        <v>1.91</v>
      </c>
      <c r="AW54" s="19">
        <f t="shared" si="39"/>
        <v>0.28798226164079821</v>
      </c>
      <c r="AX54" s="7">
        <f t="shared" si="40"/>
        <v>2.785515320334262</v>
      </c>
      <c r="AY54" s="7">
        <f t="shared" si="41"/>
        <v>418.84816753926702</v>
      </c>
      <c r="AZ54" s="7">
        <f t="shared" si="42"/>
        <v>2345.5497382198955</v>
      </c>
      <c r="BA54" s="7">
        <f t="shared" si="43"/>
        <v>54.393939393939391</v>
      </c>
      <c r="BB54" s="7">
        <f t="shared" si="44"/>
        <v>28.939393939393938</v>
      </c>
      <c r="BC54" s="7">
        <f t="shared" si="45"/>
        <v>17.710909090909091</v>
      </c>
      <c r="BD54" s="7">
        <f t="shared" si="46"/>
        <v>8.2650909090909082</v>
      </c>
      <c r="BE54" s="19">
        <v>2.5186629526462396</v>
      </c>
      <c r="BF54" s="19">
        <f t="shared" si="47"/>
        <v>0.60668523676880226</v>
      </c>
      <c r="BG54" s="19">
        <f t="shared" si="48"/>
        <v>1.0479108635097494</v>
      </c>
      <c r="BH54" s="19">
        <f t="shared" si="49"/>
        <v>1.8756530825496343</v>
      </c>
      <c r="BI54" s="19">
        <f t="shared" si="50"/>
        <v>0.52173913043478259</v>
      </c>
      <c r="BJ54" s="19"/>
      <c r="BK54" s="20">
        <v>1</v>
      </c>
      <c r="BL54" s="1">
        <v>34</v>
      </c>
      <c r="BN54" s="1">
        <v>3</v>
      </c>
      <c r="BO54" s="1"/>
      <c r="BP54" s="1">
        <v>1</v>
      </c>
      <c r="BQ54" s="1">
        <v>0</v>
      </c>
      <c r="BR54" s="1">
        <v>17</v>
      </c>
      <c r="BS54" s="1">
        <v>6.2</v>
      </c>
      <c r="BT54" s="1">
        <v>5.8</v>
      </c>
      <c r="BU54" s="1">
        <v>0.36</v>
      </c>
      <c r="BV54" s="1">
        <v>5.0999999999999996</v>
      </c>
      <c r="BW54" s="1">
        <v>54.8</v>
      </c>
      <c r="BX54" s="1">
        <v>1</v>
      </c>
      <c r="BZ54" s="25">
        <v>141</v>
      </c>
      <c r="CA54" s="25">
        <v>15</v>
      </c>
      <c r="CB54" s="44">
        <v>1.18</v>
      </c>
      <c r="CC54" s="27">
        <v>65</v>
      </c>
      <c r="CD54" s="1">
        <v>3018</v>
      </c>
      <c r="CE54" s="1">
        <v>1</v>
      </c>
      <c r="CH54" s="20">
        <v>1350.73224</v>
      </c>
      <c r="CI54" s="19">
        <f t="shared" si="51"/>
        <v>7.2084021243867644</v>
      </c>
      <c r="CJ54" s="20">
        <v>945.8621905</v>
      </c>
      <c r="CK54" s="19">
        <f t="shared" si="52"/>
        <v>6.8520968824358706</v>
      </c>
      <c r="CL54" s="22"/>
      <c r="CM54" s="36">
        <v>43250</v>
      </c>
      <c r="CN54" s="36"/>
      <c r="CO54" s="36"/>
      <c r="CP54" s="36"/>
      <c r="CR54" s="36">
        <v>44217</v>
      </c>
      <c r="CS54" s="36">
        <v>44204</v>
      </c>
      <c r="CT54" s="1">
        <f t="shared" si="53"/>
        <v>954</v>
      </c>
      <c r="CU54" s="1">
        <v>0</v>
      </c>
      <c r="CX54" s="1">
        <v>0</v>
      </c>
      <c r="CY54" s="1">
        <v>954</v>
      </c>
      <c r="CZ54" s="3">
        <v>0</v>
      </c>
      <c r="DA54"/>
    </row>
    <row r="55" spans="1:114" x14ac:dyDescent="0.25">
      <c r="A55" s="25">
        <v>1043</v>
      </c>
      <c r="B55" s="1">
        <v>65</v>
      </c>
      <c r="C55" s="1">
        <v>0</v>
      </c>
      <c r="D55" s="1">
        <v>0</v>
      </c>
      <c r="E55" s="1">
        <v>1</v>
      </c>
      <c r="F55" s="1">
        <v>2</v>
      </c>
      <c r="G55" s="1">
        <v>1</v>
      </c>
      <c r="H55" s="1">
        <v>0</v>
      </c>
      <c r="I55" s="1">
        <v>1</v>
      </c>
      <c r="J55" s="1">
        <v>3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0</v>
      </c>
      <c r="R55" s="1">
        <v>0</v>
      </c>
      <c r="S55" s="1">
        <v>0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1</v>
      </c>
      <c r="AC55" s="1">
        <v>0</v>
      </c>
      <c r="AD55" s="1">
        <v>1</v>
      </c>
      <c r="AE55" s="1">
        <v>0</v>
      </c>
      <c r="AF55" s="1">
        <v>0</v>
      </c>
      <c r="AG55" s="1">
        <v>23.48</v>
      </c>
      <c r="AH55" s="1">
        <v>1.87</v>
      </c>
      <c r="AI55" s="1">
        <v>106</v>
      </c>
      <c r="AJ55" s="1">
        <v>52</v>
      </c>
      <c r="AK55" s="5">
        <f t="shared" si="36"/>
        <v>70</v>
      </c>
      <c r="AL55" s="1">
        <v>66</v>
      </c>
      <c r="AM55" s="1">
        <v>1</v>
      </c>
      <c r="AN55" s="1">
        <v>17</v>
      </c>
      <c r="AO55" s="1">
        <v>100</v>
      </c>
      <c r="AP55" s="1">
        <v>37</v>
      </c>
      <c r="AQ55" s="1">
        <v>65</v>
      </c>
      <c r="AR55" s="1">
        <f t="shared" si="37"/>
        <v>63</v>
      </c>
      <c r="AS55" s="7">
        <f t="shared" si="38"/>
        <v>3.7058823529411766</v>
      </c>
      <c r="AT55" s="1">
        <v>33</v>
      </c>
      <c r="AU55" s="19">
        <v>4.72</v>
      </c>
      <c r="AV55" s="1">
        <v>2.52</v>
      </c>
      <c r="AW55" s="19">
        <f t="shared" si="39"/>
        <v>0.39113082039911312</v>
      </c>
      <c r="AX55" s="7">
        <f t="shared" si="40"/>
        <v>6.7796610169491531</v>
      </c>
      <c r="AY55" s="7">
        <f t="shared" si="41"/>
        <v>1015.8730158730159</v>
      </c>
      <c r="AZ55" s="7">
        <f t="shared" si="42"/>
        <v>1682.5396825396824</v>
      </c>
      <c r="BA55" s="7">
        <f t="shared" si="43"/>
        <v>71.515151515151516</v>
      </c>
      <c r="BB55" s="7">
        <f t="shared" si="44"/>
        <v>38.18181818181818</v>
      </c>
      <c r="BC55" s="7">
        <f t="shared" si="45"/>
        <v>19.213090909090909</v>
      </c>
      <c r="BD55" s="7">
        <f t="shared" si="46"/>
        <v>24.925090909090905</v>
      </c>
      <c r="BE55" s="19">
        <v>1.3703389830508474</v>
      </c>
      <c r="BF55" s="19">
        <f t="shared" si="47"/>
        <v>0.90889830508474578</v>
      </c>
      <c r="BG55" s="19">
        <f t="shared" si="48"/>
        <v>1.3983050847457628</v>
      </c>
      <c r="BH55" s="19">
        <f t="shared" si="49"/>
        <v>1.1351611351611353</v>
      </c>
      <c r="BI55" s="19">
        <f t="shared" si="50"/>
        <v>0.51515151515151514</v>
      </c>
      <c r="BJ55" s="19"/>
      <c r="BK55" s="20">
        <v>1</v>
      </c>
      <c r="BL55" s="1">
        <v>19</v>
      </c>
      <c r="BN55" s="1">
        <v>2</v>
      </c>
      <c r="BO55" s="1">
        <v>0</v>
      </c>
      <c r="BP55" s="1">
        <v>1</v>
      </c>
      <c r="BQ55" s="1">
        <v>0</v>
      </c>
      <c r="BR55" s="1">
        <v>75</v>
      </c>
      <c r="BS55" s="1">
        <v>3.4</v>
      </c>
      <c r="BT55" s="1">
        <v>2.2000000000000002</v>
      </c>
      <c r="BU55" s="1">
        <v>0.89</v>
      </c>
      <c r="BW55" s="1">
        <v>69.7</v>
      </c>
      <c r="BX55" s="1">
        <v>1</v>
      </c>
      <c r="BZ55" s="25">
        <v>140</v>
      </c>
      <c r="CA55" s="25">
        <v>10</v>
      </c>
      <c r="CB55" s="44">
        <v>0.9</v>
      </c>
      <c r="CC55" s="27">
        <v>89</v>
      </c>
      <c r="CD55" s="1">
        <v>148</v>
      </c>
      <c r="CE55" s="1">
        <v>0</v>
      </c>
      <c r="CH55" s="20">
        <v>2773.1953469999999</v>
      </c>
      <c r="CI55" s="19">
        <f t="shared" si="51"/>
        <v>7.9277554892218394</v>
      </c>
      <c r="CJ55" s="20">
        <v>3204.6363689999998</v>
      </c>
      <c r="CK55" s="19">
        <f t="shared" si="52"/>
        <v>8.0723539055076952</v>
      </c>
      <c r="CL55" s="22"/>
      <c r="CM55" s="36">
        <v>43299</v>
      </c>
      <c r="CN55" s="36"/>
      <c r="CO55" s="36"/>
      <c r="CP55" s="36"/>
      <c r="CR55" s="36">
        <v>44217</v>
      </c>
      <c r="CS55" s="37">
        <v>43436</v>
      </c>
      <c r="CT55" s="1">
        <f t="shared" si="53"/>
        <v>137</v>
      </c>
      <c r="CU55" s="1">
        <v>1</v>
      </c>
      <c r="CV55" s="36">
        <v>43436</v>
      </c>
      <c r="CW55" s="20">
        <f>(CV55-CM55)</f>
        <v>137</v>
      </c>
      <c r="CX55" s="20">
        <v>1</v>
      </c>
      <c r="CY55" s="20">
        <v>137</v>
      </c>
      <c r="CZ55" s="1">
        <v>1</v>
      </c>
      <c r="DA55" t="s">
        <v>133</v>
      </c>
    </row>
    <row r="56" spans="1:114" x14ac:dyDescent="0.25">
      <c r="A56" s="25">
        <v>1053</v>
      </c>
      <c r="B56" s="1">
        <v>89</v>
      </c>
      <c r="C56" s="1">
        <v>0</v>
      </c>
      <c r="D56" s="1">
        <v>1</v>
      </c>
      <c r="E56" s="1">
        <v>1</v>
      </c>
      <c r="F56" s="1">
        <v>2</v>
      </c>
      <c r="G56" s="1">
        <v>1</v>
      </c>
      <c r="H56" s="1">
        <v>0</v>
      </c>
      <c r="I56" s="1">
        <v>1</v>
      </c>
      <c r="J56" s="1">
        <v>3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1</v>
      </c>
      <c r="AA56" s="1">
        <v>0</v>
      </c>
      <c r="AB56" s="1">
        <v>1</v>
      </c>
      <c r="AC56" s="1">
        <v>0</v>
      </c>
      <c r="AD56" s="1">
        <v>1</v>
      </c>
      <c r="AE56" s="1">
        <v>0</v>
      </c>
      <c r="AF56" s="1">
        <v>0</v>
      </c>
      <c r="AG56" s="1">
        <v>33.229999999999997</v>
      </c>
      <c r="AH56" s="1">
        <v>1.82</v>
      </c>
      <c r="AI56" s="1">
        <v>161</v>
      </c>
      <c r="AJ56" s="1">
        <v>74</v>
      </c>
      <c r="AK56" s="5">
        <f t="shared" si="36"/>
        <v>103</v>
      </c>
      <c r="AL56" s="1">
        <v>65</v>
      </c>
      <c r="AM56" s="1">
        <v>1</v>
      </c>
      <c r="AN56" s="1">
        <v>2</v>
      </c>
      <c r="AO56" s="1">
        <v>30</v>
      </c>
      <c r="AP56" s="1">
        <v>3</v>
      </c>
      <c r="AQ56" s="1">
        <v>14</v>
      </c>
      <c r="AR56" s="1">
        <f t="shared" si="37"/>
        <v>27</v>
      </c>
      <c r="AS56" s="7">
        <f t="shared" si="38"/>
        <v>13.5</v>
      </c>
      <c r="AT56" s="1">
        <v>6</v>
      </c>
      <c r="AU56" s="19">
        <v>3.83</v>
      </c>
      <c r="AV56" s="1">
        <v>2.1</v>
      </c>
      <c r="AW56" s="19">
        <f t="shared" si="39"/>
        <v>0.4796008869179601</v>
      </c>
      <c r="AX56" s="7">
        <f t="shared" si="40"/>
        <v>2.0887728459530024</v>
      </c>
      <c r="AY56" s="7">
        <f t="shared" si="41"/>
        <v>304.76190476190476</v>
      </c>
      <c r="AZ56" s="7">
        <f t="shared" si="42"/>
        <v>3847.6190476190473</v>
      </c>
      <c r="BA56" s="7">
        <f t="shared" si="43"/>
        <v>58.923076923076927</v>
      </c>
      <c r="BB56" s="7">
        <f t="shared" si="44"/>
        <v>32.307692307692307</v>
      </c>
      <c r="BC56" s="7">
        <f t="shared" si="45"/>
        <v>42.620307692307691</v>
      </c>
      <c r="BD56" s="7">
        <f t="shared" si="46"/>
        <v>5.272615384615384</v>
      </c>
      <c r="BE56" s="19"/>
      <c r="BF56" s="19">
        <f t="shared" si="47"/>
        <v>0.23759791122715404</v>
      </c>
      <c r="BG56" s="19">
        <f t="shared" si="48"/>
        <v>0.50913838120104438</v>
      </c>
      <c r="BH56" s="19">
        <f t="shared" si="49"/>
        <v>2.1823361823361824</v>
      </c>
      <c r="BI56" s="19">
        <f t="shared" si="50"/>
        <v>0.33333333333333331</v>
      </c>
      <c r="BJ56" s="19"/>
      <c r="BK56" s="20">
        <v>0</v>
      </c>
      <c r="BO56" s="1"/>
      <c r="BP56" s="1">
        <v>1</v>
      </c>
      <c r="BQ56" s="1">
        <v>0</v>
      </c>
      <c r="BR56" s="1">
        <v>75</v>
      </c>
      <c r="BS56" s="1"/>
      <c r="BT56" s="1"/>
      <c r="BU56" s="1"/>
      <c r="BZ56" s="25">
        <v>143</v>
      </c>
      <c r="CA56" s="25">
        <v>26</v>
      </c>
      <c r="CB56" s="44">
        <v>2.11</v>
      </c>
      <c r="CC56" s="27">
        <v>20</v>
      </c>
      <c r="CD56" s="1">
        <v>203</v>
      </c>
      <c r="CE56" s="1">
        <v>1</v>
      </c>
      <c r="CH56" s="20">
        <v>1310.7445809999999</v>
      </c>
      <c r="CI56" s="19">
        <f t="shared" si="51"/>
        <v>7.1783506371698254</v>
      </c>
      <c r="CJ56" s="20">
        <v>931.1330236</v>
      </c>
      <c r="CK56" s="19">
        <f t="shared" si="52"/>
        <v>6.8364021495622804</v>
      </c>
      <c r="CL56" s="22"/>
      <c r="CM56" s="36">
        <v>43369</v>
      </c>
      <c r="CN56" s="36"/>
      <c r="CO56" s="36"/>
      <c r="CP56" s="36"/>
      <c r="CR56" s="36">
        <v>44274</v>
      </c>
      <c r="CS56" s="36">
        <v>44256</v>
      </c>
      <c r="CT56" s="1">
        <f t="shared" si="53"/>
        <v>887</v>
      </c>
      <c r="CU56" s="1">
        <v>0</v>
      </c>
      <c r="CX56" s="1">
        <v>0</v>
      </c>
      <c r="CY56" s="1">
        <v>887</v>
      </c>
      <c r="CZ56" s="3">
        <v>0</v>
      </c>
      <c r="DA56"/>
    </row>
    <row r="57" spans="1:114" s="1" customFormat="1" x14ac:dyDescent="0.25">
      <c r="A57" s="25">
        <v>1054</v>
      </c>
      <c r="B57" s="1">
        <v>71</v>
      </c>
      <c r="C57" s="1">
        <v>0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3</v>
      </c>
      <c r="K57" s="1">
        <v>0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0</v>
      </c>
      <c r="AD57" s="1">
        <v>1</v>
      </c>
      <c r="AE57" s="1">
        <v>0</v>
      </c>
      <c r="AF57" s="1">
        <v>0</v>
      </c>
      <c r="AG57" s="1">
        <v>34.090000000000003</v>
      </c>
      <c r="AH57" s="1">
        <v>2.0099999999999998</v>
      </c>
      <c r="AI57" s="1">
        <v>111</v>
      </c>
      <c r="AJ57" s="1">
        <v>67</v>
      </c>
      <c r="AK57" s="5">
        <f t="shared" si="36"/>
        <v>81.666666666666671</v>
      </c>
      <c r="AL57" s="1">
        <v>73</v>
      </c>
      <c r="AM57" s="1">
        <v>1</v>
      </c>
      <c r="AN57" s="1">
        <v>11</v>
      </c>
      <c r="AO57" s="1">
        <v>48</v>
      </c>
      <c r="AP57" s="1">
        <v>23</v>
      </c>
      <c r="AQ57" s="1">
        <v>33</v>
      </c>
      <c r="AR57" s="1">
        <f t="shared" si="37"/>
        <v>25</v>
      </c>
      <c r="AS57" s="7">
        <f t="shared" si="38"/>
        <v>2.2727272727272729</v>
      </c>
      <c r="AT57" s="1">
        <v>22</v>
      </c>
      <c r="AU57" s="19">
        <v>3.73</v>
      </c>
      <c r="AV57" s="1">
        <v>1.72</v>
      </c>
      <c r="AW57" s="19">
        <f t="shared" si="39"/>
        <v>0.31145602365114561</v>
      </c>
      <c r="AX57" s="7">
        <f t="shared" si="40"/>
        <v>2.9490616621983916</v>
      </c>
      <c r="AY57" s="7">
        <f t="shared" si="41"/>
        <v>511.62790697674421</v>
      </c>
      <c r="AZ57" s="7">
        <f t="shared" si="42"/>
        <v>3286.8217054263569</v>
      </c>
      <c r="BA57" s="7">
        <f t="shared" si="43"/>
        <v>51.095890410958901</v>
      </c>
      <c r="BB57" s="7">
        <f t="shared" si="44"/>
        <v>23.561643835616437</v>
      </c>
      <c r="BC57" s="7">
        <f t="shared" si="45"/>
        <v>19.119488584474883</v>
      </c>
      <c r="BD57" s="7">
        <f t="shared" si="46"/>
        <v>7.049643835616437</v>
      </c>
      <c r="BE57" s="19"/>
      <c r="BF57" s="19">
        <f t="shared" si="47"/>
        <v>0.64584450402144777</v>
      </c>
      <c r="BG57" s="19">
        <f t="shared" si="48"/>
        <v>0.93941018766756035</v>
      </c>
      <c r="BH57" s="19">
        <f t="shared" si="49"/>
        <v>2.043835616438356</v>
      </c>
      <c r="BI57" s="19">
        <f t="shared" si="50"/>
        <v>0.5</v>
      </c>
      <c r="BJ57" s="19"/>
      <c r="BK57" s="20">
        <v>0</v>
      </c>
      <c r="BM57" s="20"/>
      <c r="BO57" s="1">
        <v>0</v>
      </c>
      <c r="BP57" s="1">
        <v>1</v>
      </c>
      <c r="BQ57" s="1">
        <v>0</v>
      </c>
      <c r="BR57" s="1">
        <v>25</v>
      </c>
      <c r="BS57" s="1">
        <v>7.5</v>
      </c>
      <c r="BT57" s="1">
        <v>5.8</v>
      </c>
      <c r="BU57" s="1">
        <v>0.25</v>
      </c>
      <c r="BV57" s="1">
        <v>5.4</v>
      </c>
      <c r="BW57" s="1">
        <v>40</v>
      </c>
      <c r="BX57" s="1">
        <v>1</v>
      </c>
      <c r="BZ57" s="25">
        <v>135</v>
      </c>
      <c r="CA57" s="25">
        <v>29</v>
      </c>
      <c r="CB57" s="44">
        <v>1.48</v>
      </c>
      <c r="CC57" s="27">
        <v>47</v>
      </c>
      <c r="CD57" s="1">
        <v>2478</v>
      </c>
      <c r="CE57" s="1">
        <v>1</v>
      </c>
      <c r="CH57" s="20">
        <v>10597.938480000001</v>
      </c>
      <c r="CI57" s="19">
        <f t="shared" si="51"/>
        <v>9.2684147781670152</v>
      </c>
      <c r="CJ57" s="20">
        <v>1855.385577</v>
      </c>
      <c r="CK57" s="19">
        <f t="shared" si="52"/>
        <v>7.5258478116630325</v>
      </c>
      <c r="CL57" s="22"/>
      <c r="CM57" s="36">
        <v>43369</v>
      </c>
      <c r="CN57" s="36"/>
      <c r="CO57" s="36"/>
      <c r="CP57" s="36"/>
      <c r="CQ57" s="20"/>
      <c r="CR57" s="36">
        <v>44217</v>
      </c>
      <c r="CS57" s="36">
        <v>43455</v>
      </c>
      <c r="CT57" s="1">
        <f t="shared" si="53"/>
        <v>86</v>
      </c>
      <c r="CU57" s="1">
        <v>1</v>
      </c>
      <c r="CV57" s="36">
        <v>43455</v>
      </c>
      <c r="CW57" s="20">
        <f>(CV57-CM57)</f>
        <v>86</v>
      </c>
      <c r="CX57" s="20">
        <v>1</v>
      </c>
      <c r="CY57" s="20">
        <v>86</v>
      </c>
      <c r="CZ57" s="1">
        <v>1</v>
      </c>
      <c r="DA57" t="s">
        <v>129</v>
      </c>
      <c r="DB57"/>
      <c r="DC57"/>
      <c r="DD57"/>
      <c r="DE57"/>
      <c r="DF57"/>
      <c r="DG57"/>
      <c r="DH57"/>
      <c r="DI57"/>
      <c r="DJ57"/>
    </row>
    <row r="58" spans="1:114" s="10" customFormat="1" x14ac:dyDescent="0.25">
      <c r="A58" s="25">
        <v>1060</v>
      </c>
      <c r="B58" s="1">
        <v>78</v>
      </c>
      <c r="C58" s="1">
        <v>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3</v>
      </c>
      <c r="K58" s="1">
        <v>1</v>
      </c>
      <c r="L58" s="1">
        <v>0</v>
      </c>
      <c r="M58" s="1">
        <v>1</v>
      </c>
      <c r="N58" s="1">
        <v>0</v>
      </c>
      <c r="O58" s="1">
        <v>1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1</v>
      </c>
      <c r="AA58" s="1">
        <v>1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35.6</v>
      </c>
      <c r="AH58" s="1">
        <v>1.95</v>
      </c>
      <c r="AI58" s="1">
        <v>136</v>
      </c>
      <c r="AJ58" s="1">
        <v>70</v>
      </c>
      <c r="AK58" s="5">
        <f t="shared" si="36"/>
        <v>92</v>
      </c>
      <c r="AL58" s="1">
        <v>60</v>
      </c>
      <c r="AM58" s="1">
        <v>1</v>
      </c>
      <c r="AN58" s="1">
        <v>2</v>
      </c>
      <c r="AO58" s="1">
        <v>37</v>
      </c>
      <c r="AP58" s="1">
        <v>23</v>
      </c>
      <c r="AQ58" s="1">
        <v>29</v>
      </c>
      <c r="AR58" s="1">
        <f t="shared" si="37"/>
        <v>14</v>
      </c>
      <c r="AS58" s="7">
        <f t="shared" si="38"/>
        <v>7</v>
      </c>
      <c r="AT58" s="1">
        <v>17</v>
      </c>
      <c r="AU58" s="19">
        <v>6.75</v>
      </c>
      <c r="AV58" s="1">
        <v>3.46</v>
      </c>
      <c r="AW58" s="19">
        <f t="shared" si="39"/>
        <v>0.70580931263858093</v>
      </c>
      <c r="AX58" s="7">
        <f t="shared" si="40"/>
        <v>1.7777777777777777</v>
      </c>
      <c r="AY58" s="7">
        <f t="shared" si="41"/>
        <v>277.45664739884393</v>
      </c>
      <c r="AZ58" s="7">
        <f t="shared" si="42"/>
        <v>2080.9248554913297</v>
      </c>
      <c r="BA58" s="7">
        <f t="shared" si="43"/>
        <v>112.5</v>
      </c>
      <c r="BB58" s="7">
        <f t="shared" si="44"/>
        <v>57.666666666666664</v>
      </c>
      <c r="BC58" s="7">
        <f t="shared" si="45"/>
        <v>58.819999999999993</v>
      </c>
      <c r="BD58" s="7">
        <f t="shared" si="46"/>
        <v>21.1752</v>
      </c>
      <c r="BE58" s="19">
        <v>1.4666666666666666</v>
      </c>
      <c r="BF58" s="19">
        <f t="shared" si="47"/>
        <v>0.25777777777777777</v>
      </c>
      <c r="BG58" s="19">
        <f t="shared" si="48"/>
        <v>0.3288888888888889</v>
      </c>
      <c r="BH58" s="19">
        <f t="shared" si="49"/>
        <v>8.0357142857142865</v>
      </c>
      <c r="BI58" s="19">
        <f t="shared" si="50"/>
        <v>0.11764705882352941</v>
      </c>
      <c r="BJ58" s="19"/>
      <c r="BK58" s="20">
        <v>1</v>
      </c>
      <c r="BL58" s="1">
        <v>17</v>
      </c>
      <c r="BM58" s="20"/>
      <c r="BN58" s="1">
        <v>0</v>
      </c>
      <c r="BO58" s="1">
        <v>0</v>
      </c>
      <c r="BP58" s="1">
        <v>1</v>
      </c>
      <c r="BQ58" s="1">
        <v>0</v>
      </c>
      <c r="BR58" s="1">
        <v>65</v>
      </c>
      <c r="BS58" s="1">
        <v>4.9000000000000004</v>
      </c>
      <c r="BT58" s="1">
        <v>2.7</v>
      </c>
      <c r="BU58" s="1">
        <v>0.51</v>
      </c>
      <c r="BV58" s="1">
        <v>4.7</v>
      </c>
      <c r="BW58" s="1"/>
      <c r="BX58" s="1"/>
      <c r="BY58" s="1">
        <v>1</v>
      </c>
      <c r="BZ58" s="25">
        <v>137</v>
      </c>
      <c r="CA58" s="25">
        <v>26</v>
      </c>
      <c r="CB58" s="44">
        <v>1.3</v>
      </c>
      <c r="CC58" s="27">
        <v>39</v>
      </c>
      <c r="CD58" s="1"/>
      <c r="CE58" s="1"/>
      <c r="CF58" s="1"/>
      <c r="CG58" s="1"/>
      <c r="CH58" s="20">
        <v>2262.454315</v>
      </c>
      <c r="CI58" s="19">
        <f t="shared" si="51"/>
        <v>7.7242054831050213</v>
      </c>
      <c r="CJ58" s="20">
        <v>1185.8239040000001</v>
      </c>
      <c r="CK58" s="19">
        <f t="shared" si="52"/>
        <v>7.0781930896128422</v>
      </c>
      <c r="CL58" s="22"/>
      <c r="CM58" s="36">
        <v>43396</v>
      </c>
      <c r="CN58" s="36"/>
      <c r="CO58" s="36"/>
      <c r="CP58" s="36"/>
      <c r="CQ58" s="20"/>
      <c r="CR58" s="36">
        <v>44217</v>
      </c>
      <c r="CS58" s="36">
        <v>43738</v>
      </c>
      <c r="CT58" s="1">
        <f t="shared" si="53"/>
        <v>342</v>
      </c>
      <c r="CU58" s="1">
        <v>1</v>
      </c>
      <c r="CV58" s="36">
        <v>43738</v>
      </c>
      <c r="CW58" s="20">
        <f>(CV58-CM58)</f>
        <v>342</v>
      </c>
      <c r="CX58" s="20">
        <v>1</v>
      </c>
      <c r="CY58" s="20">
        <v>342</v>
      </c>
      <c r="CZ58" s="1">
        <v>1</v>
      </c>
      <c r="DA58" t="s">
        <v>129</v>
      </c>
      <c r="DB58"/>
      <c r="DC58"/>
      <c r="DD58"/>
      <c r="DE58"/>
      <c r="DF58"/>
      <c r="DG58"/>
      <c r="DH58"/>
      <c r="DI58"/>
      <c r="DJ58"/>
    </row>
    <row r="59" spans="1:114" s="10" customFormat="1" x14ac:dyDescent="0.25">
      <c r="A59" s="25">
        <v>1061</v>
      </c>
      <c r="B59" s="1">
        <v>61</v>
      </c>
      <c r="C59" s="1">
        <v>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0</v>
      </c>
      <c r="J59" s="1">
        <v>3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2</v>
      </c>
      <c r="Z59" s="1">
        <v>1</v>
      </c>
      <c r="AA59" s="1">
        <v>1</v>
      </c>
      <c r="AB59" s="1">
        <v>1</v>
      </c>
      <c r="AC59" s="1">
        <v>0</v>
      </c>
      <c r="AD59" s="1">
        <v>1</v>
      </c>
      <c r="AE59" s="1">
        <v>0</v>
      </c>
      <c r="AF59" s="1">
        <v>0</v>
      </c>
      <c r="AG59" s="1">
        <v>33.4</v>
      </c>
      <c r="AH59" s="1">
        <v>2.27</v>
      </c>
      <c r="AI59" s="1">
        <v>129</v>
      </c>
      <c r="AJ59" s="1">
        <v>71</v>
      </c>
      <c r="AK59" s="5">
        <f t="shared" si="36"/>
        <v>90.333333333333329</v>
      </c>
      <c r="AL59" s="1">
        <v>93</v>
      </c>
      <c r="AM59" s="1">
        <v>1</v>
      </c>
      <c r="AN59" s="1">
        <v>10</v>
      </c>
      <c r="AO59" s="1">
        <v>32</v>
      </c>
      <c r="AP59" s="1">
        <v>20</v>
      </c>
      <c r="AQ59" s="1">
        <v>24</v>
      </c>
      <c r="AR59" s="1">
        <f t="shared" si="37"/>
        <v>12</v>
      </c>
      <c r="AS59" s="7">
        <f t="shared" si="38"/>
        <v>1.2</v>
      </c>
      <c r="AT59" s="1">
        <v>15</v>
      </c>
      <c r="AU59" s="19">
        <v>5.05</v>
      </c>
      <c r="AV59" s="1">
        <v>2.2200000000000002</v>
      </c>
      <c r="AW59" s="19">
        <f t="shared" si="39"/>
        <v>0.44465631929046567</v>
      </c>
      <c r="AX59" s="7">
        <f t="shared" si="40"/>
        <v>1.7821782178217822</v>
      </c>
      <c r="AY59" s="7">
        <f t="shared" si="41"/>
        <v>324.32432432432432</v>
      </c>
      <c r="AZ59" s="7">
        <f t="shared" si="42"/>
        <v>2894.8948948948942</v>
      </c>
      <c r="BA59" s="7">
        <f t="shared" si="43"/>
        <v>54.3010752688172</v>
      </c>
      <c r="BB59" s="7">
        <f t="shared" si="44"/>
        <v>23.870967741935484</v>
      </c>
      <c r="BC59" s="7">
        <f t="shared" si="45"/>
        <v>24.456602150537634</v>
      </c>
      <c r="BD59" s="7">
        <f t="shared" si="46"/>
        <v>4.5450322580645155</v>
      </c>
      <c r="BE59" s="19">
        <v>2.0994059405940595</v>
      </c>
      <c r="BF59" s="19">
        <f t="shared" si="47"/>
        <v>0.44198019801980198</v>
      </c>
      <c r="BG59" s="19">
        <f t="shared" si="48"/>
        <v>0.58930693069306939</v>
      </c>
      <c r="BH59" s="19">
        <f t="shared" si="49"/>
        <v>4.5250896057347667</v>
      </c>
      <c r="BI59" s="19">
        <f t="shared" si="50"/>
        <v>0.66666666666666663</v>
      </c>
      <c r="BJ59" s="19"/>
      <c r="BK59" s="20">
        <v>1</v>
      </c>
      <c r="BL59" s="1">
        <v>22</v>
      </c>
      <c r="BM59" s="20"/>
      <c r="BN59" s="1">
        <v>3</v>
      </c>
      <c r="BO59" s="1">
        <v>0</v>
      </c>
      <c r="BP59" s="1">
        <v>1</v>
      </c>
      <c r="BQ59" s="1">
        <v>0</v>
      </c>
      <c r="BR59" s="1">
        <v>25</v>
      </c>
      <c r="BS59" s="1"/>
      <c r="BT59" s="1"/>
      <c r="BU59" s="1"/>
      <c r="BV59" s="1"/>
      <c r="BW59" s="1"/>
      <c r="BX59" s="1"/>
      <c r="BY59" s="1"/>
      <c r="BZ59" s="25">
        <v>139</v>
      </c>
      <c r="CA59" s="25">
        <v>35</v>
      </c>
      <c r="CB59" s="44">
        <v>1.58</v>
      </c>
      <c r="CC59" s="27">
        <v>47</v>
      </c>
      <c r="CD59" s="1">
        <v>399</v>
      </c>
      <c r="CE59" s="1">
        <v>1</v>
      </c>
      <c r="CF59" s="1"/>
      <c r="CG59" s="1"/>
      <c r="CH59" s="20">
        <v>1312.3408890000001</v>
      </c>
      <c r="CI59" s="19">
        <f t="shared" si="51"/>
        <v>7.1795677596885685</v>
      </c>
      <c r="CJ59" s="20">
        <v>1484.2853050000001</v>
      </c>
      <c r="CK59" s="19">
        <f t="shared" si="52"/>
        <v>7.3026886592920119</v>
      </c>
      <c r="CL59" s="22"/>
      <c r="CM59" s="36">
        <v>43397</v>
      </c>
      <c r="CN59" s="36"/>
      <c r="CO59" s="36"/>
      <c r="CP59" s="36"/>
      <c r="CQ59" s="20"/>
      <c r="CR59" s="36">
        <v>44274</v>
      </c>
      <c r="CS59" s="36">
        <v>44259</v>
      </c>
      <c r="CT59" s="1">
        <f t="shared" si="53"/>
        <v>862</v>
      </c>
      <c r="CU59" s="1">
        <v>0</v>
      </c>
      <c r="CV59" s="1"/>
      <c r="CW59" s="1"/>
      <c r="CX59" s="1">
        <v>0</v>
      </c>
      <c r="CY59" s="1">
        <v>862</v>
      </c>
      <c r="CZ59" s="3">
        <v>0</v>
      </c>
      <c r="DA59"/>
      <c r="DB59"/>
      <c r="DC59"/>
      <c r="DD59"/>
      <c r="DE59"/>
      <c r="DF59"/>
      <c r="DG59"/>
      <c r="DH59"/>
      <c r="DI59"/>
      <c r="DJ59"/>
    </row>
    <row r="60" spans="1:114" s="10" customFormat="1" x14ac:dyDescent="0.25">
      <c r="A60" s="25">
        <v>1067</v>
      </c>
      <c r="B60" s="1">
        <v>72</v>
      </c>
      <c r="C60" s="1">
        <v>0</v>
      </c>
      <c r="D60" s="1">
        <v>0</v>
      </c>
      <c r="E60" s="1">
        <v>1</v>
      </c>
      <c r="F60" s="1">
        <v>1</v>
      </c>
      <c r="G60" s="1">
        <v>0</v>
      </c>
      <c r="H60" s="1">
        <v>1</v>
      </c>
      <c r="I60" s="1">
        <v>1</v>
      </c>
      <c r="J60" s="1">
        <v>3</v>
      </c>
      <c r="K60" s="1">
        <v>1</v>
      </c>
      <c r="L60" s="1">
        <v>0</v>
      </c>
      <c r="M60" s="1">
        <v>1</v>
      </c>
      <c r="N60" s="1">
        <v>1</v>
      </c>
      <c r="O60" s="1">
        <v>0</v>
      </c>
      <c r="P60" s="1">
        <v>1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0</v>
      </c>
      <c r="AD60" s="1">
        <v>1</v>
      </c>
      <c r="AE60" s="1">
        <v>0</v>
      </c>
      <c r="AF60" s="1">
        <v>0</v>
      </c>
      <c r="AG60" s="1">
        <v>26.82</v>
      </c>
      <c r="AH60" s="1">
        <v>1.84</v>
      </c>
      <c r="AI60" s="1">
        <v>124</v>
      </c>
      <c r="AJ60" s="1">
        <v>69</v>
      </c>
      <c r="AK60" s="5">
        <f t="shared" si="36"/>
        <v>87.333333333333329</v>
      </c>
      <c r="AL60" s="1">
        <v>60</v>
      </c>
      <c r="AM60" s="1">
        <v>2</v>
      </c>
      <c r="AN60" s="1">
        <v>3</v>
      </c>
      <c r="AO60" s="1">
        <v>39</v>
      </c>
      <c r="AP60" s="1">
        <v>12</v>
      </c>
      <c r="AQ60" s="1">
        <v>21</v>
      </c>
      <c r="AR60" s="1">
        <f t="shared" si="37"/>
        <v>27</v>
      </c>
      <c r="AS60" s="7">
        <f t="shared" si="38"/>
        <v>9</v>
      </c>
      <c r="AT60" s="1">
        <v>11</v>
      </c>
      <c r="AU60" s="19">
        <v>5.5</v>
      </c>
      <c r="AV60" s="1">
        <v>2.98</v>
      </c>
      <c r="AW60" s="19">
        <f t="shared" si="39"/>
        <v>0.57705838876570581</v>
      </c>
      <c r="AX60" s="7">
        <f t="shared" si="40"/>
        <v>1.8181818181818181</v>
      </c>
      <c r="AY60" s="7">
        <f t="shared" si="41"/>
        <v>268.45637583892619</v>
      </c>
      <c r="AZ60" s="7">
        <f t="shared" si="42"/>
        <v>2263.9821029082773</v>
      </c>
      <c r="BA60" s="7">
        <f t="shared" si="43"/>
        <v>91.666666666666657</v>
      </c>
      <c r="BB60" s="7">
        <f t="shared" si="44"/>
        <v>49.666666666666664</v>
      </c>
      <c r="BC60" s="7">
        <f t="shared" si="45"/>
        <v>51.560622222222214</v>
      </c>
      <c r="BD60" s="7">
        <f t="shared" si="46"/>
        <v>12.158399999999999</v>
      </c>
      <c r="BE60" s="19"/>
      <c r="BF60" s="19">
        <f t="shared" si="47"/>
        <v>0.22909090909090912</v>
      </c>
      <c r="BG60" s="19">
        <f t="shared" si="48"/>
        <v>0.42545454545454547</v>
      </c>
      <c r="BH60" s="19">
        <f t="shared" si="49"/>
        <v>3.3950617283950613</v>
      </c>
      <c r="BI60" s="19">
        <f t="shared" si="50"/>
        <v>0.27272727272727271</v>
      </c>
      <c r="BJ60" s="19"/>
      <c r="BK60" s="20">
        <v>0</v>
      </c>
      <c r="BL60" s="1"/>
      <c r="BM60" s="20"/>
      <c r="BN60" s="1"/>
      <c r="BO60" s="1">
        <v>0</v>
      </c>
      <c r="BP60" s="1">
        <v>1</v>
      </c>
      <c r="BQ60" s="1">
        <v>0</v>
      </c>
      <c r="BR60" s="1">
        <v>18</v>
      </c>
      <c r="BS60" s="1">
        <v>7.7</v>
      </c>
      <c r="BT60" s="1">
        <v>6.6</v>
      </c>
      <c r="BU60" s="1">
        <v>0.25</v>
      </c>
      <c r="BV60" s="1">
        <v>5</v>
      </c>
      <c r="BW60" s="1">
        <v>40</v>
      </c>
      <c r="BX60" s="1">
        <v>1</v>
      </c>
      <c r="BY60" s="1">
        <v>0</v>
      </c>
      <c r="BZ60" s="25">
        <v>132</v>
      </c>
      <c r="CA60" s="25">
        <v>31</v>
      </c>
      <c r="CB60" s="44">
        <v>1.34</v>
      </c>
      <c r="CC60" s="27">
        <v>53</v>
      </c>
      <c r="CD60" s="1"/>
      <c r="CE60" s="1"/>
      <c r="CF60" s="1"/>
      <c r="CG60" s="1"/>
      <c r="CH60" s="20">
        <v>2210.0992059999999</v>
      </c>
      <c r="CI60" s="19">
        <f t="shared" si="51"/>
        <v>7.7007926830970508</v>
      </c>
      <c r="CJ60" s="20">
        <v>3172.640625</v>
      </c>
      <c r="CK60" s="19">
        <f t="shared" si="52"/>
        <v>8.0623195248472985</v>
      </c>
      <c r="CL60" s="22"/>
      <c r="CM60" s="36">
        <v>43404</v>
      </c>
      <c r="CN60" s="36"/>
      <c r="CO60" s="36"/>
      <c r="CP60" s="36"/>
      <c r="CQ60" s="20"/>
      <c r="CR60" s="36">
        <v>44274</v>
      </c>
      <c r="CS60" s="36">
        <v>44274</v>
      </c>
      <c r="CT60" s="1">
        <f t="shared" si="53"/>
        <v>870</v>
      </c>
      <c r="CU60" s="1">
        <v>0</v>
      </c>
      <c r="CV60" s="1"/>
      <c r="CW60" s="1"/>
      <c r="CX60" s="1">
        <v>0</v>
      </c>
      <c r="CY60" s="1">
        <v>870</v>
      </c>
      <c r="CZ60" s="1">
        <v>1</v>
      </c>
      <c r="DA60"/>
      <c r="DB60"/>
      <c r="DC60"/>
      <c r="DD60"/>
      <c r="DE60"/>
      <c r="DF60"/>
      <c r="DG60"/>
      <c r="DH60"/>
      <c r="DI60"/>
      <c r="DJ60"/>
    </row>
    <row r="61" spans="1:114" s="10" customFormat="1" x14ac:dyDescent="0.25">
      <c r="A61" s="25">
        <v>1068</v>
      </c>
      <c r="B61" s="1">
        <v>58</v>
      </c>
      <c r="C61" s="1">
        <v>0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3</v>
      </c>
      <c r="K61" s="1">
        <v>0</v>
      </c>
      <c r="L61" s="1">
        <v>0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1</v>
      </c>
      <c r="Y61" s="1">
        <v>1</v>
      </c>
      <c r="Z61" s="1">
        <v>1</v>
      </c>
      <c r="AA61" s="1">
        <v>0</v>
      </c>
      <c r="AB61" s="1">
        <v>1</v>
      </c>
      <c r="AC61" s="1">
        <v>0</v>
      </c>
      <c r="AD61" s="1">
        <v>1</v>
      </c>
      <c r="AE61" s="1">
        <v>0</v>
      </c>
      <c r="AF61" s="1">
        <v>0</v>
      </c>
      <c r="AG61" s="1">
        <v>31.87</v>
      </c>
      <c r="AH61" s="1">
        <v>2.14</v>
      </c>
      <c r="AI61" s="1">
        <v>87</v>
      </c>
      <c r="AJ61" s="1">
        <v>41</v>
      </c>
      <c r="AK61" s="5">
        <f t="shared" si="36"/>
        <v>56.333333333333336</v>
      </c>
      <c r="AL61" s="1">
        <v>87</v>
      </c>
      <c r="AM61" s="1">
        <v>1</v>
      </c>
      <c r="AN61" s="1">
        <v>18</v>
      </c>
      <c r="AO61" s="1">
        <v>42</v>
      </c>
      <c r="AP61" s="1">
        <v>17</v>
      </c>
      <c r="AQ61" s="1">
        <v>29</v>
      </c>
      <c r="AR61" s="1">
        <f t="shared" si="37"/>
        <v>25</v>
      </c>
      <c r="AS61" s="7">
        <f t="shared" si="38"/>
        <v>1.3888888888888888</v>
      </c>
      <c r="AT61" s="1">
        <v>19</v>
      </c>
      <c r="AU61" s="19">
        <v>3.58</v>
      </c>
      <c r="AV61" s="1">
        <v>1.67</v>
      </c>
      <c r="AW61" s="19">
        <f t="shared" si="39"/>
        <v>0.20859571322985956</v>
      </c>
      <c r="AX61" s="7">
        <f t="shared" si="40"/>
        <v>2.7932960893854748</v>
      </c>
      <c r="AY61" s="7">
        <f t="shared" si="41"/>
        <v>479.04191616766468</v>
      </c>
      <c r="AZ61" s="7">
        <f t="shared" si="42"/>
        <v>1836.3273453093816</v>
      </c>
      <c r="BA61" s="7">
        <f t="shared" si="43"/>
        <v>41.149425287356323</v>
      </c>
      <c r="BB61" s="7">
        <f t="shared" si="44"/>
        <v>19.195402298850574</v>
      </c>
      <c r="BC61" s="7">
        <f t="shared" si="45"/>
        <v>9.7461455938697306</v>
      </c>
      <c r="BD61" s="7">
        <f t="shared" si="46"/>
        <v>2.8716321839080456</v>
      </c>
      <c r="BE61" s="19"/>
      <c r="BF61" s="19">
        <f t="shared" si="47"/>
        <v>0.70474860335195533</v>
      </c>
      <c r="BG61" s="19">
        <f t="shared" si="48"/>
        <v>1.0206703910614525</v>
      </c>
      <c r="BH61" s="19">
        <f t="shared" si="49"/>
        <v>1.6459770114942529</v>
      </c>
      <c r="BI61" s="19">
        <f t="shared" si="50"/>
        <v>0.94736842105263153</v>
      </c>
      <c r="BJ61" s="19"/>
      <c r="BK61" s="20">
        <v>1</v>
      </c>
      <c r="BL61" s="1"/>
      <c r="BM61" s="20"/>
      <c r="BN61" s="1">
        <v>1</v>
      </c>
      <c r="BO61" s="1">
        <v>0</v>
      </c>
      <c r="BP61" s="1">
        <v>1</v>
      </c>
      <c r="BQ61" s="1">
        <v>0</v>
      </c>
      <c r="BR61" s="1">
        <v>15</v>
      </c>
      <c r="BS61" s="1">
        <v>5.0999999999999996</v>
      </c>
      <c r="BT61" s="1">
        <v>4.7</v>
      </c>
      <c r="BU61" s="1">
        <v>0.36</v>
      </c>
      <c r="BV61" s="1">
        <v>4.4000000000000004</v>
      </c>
      <c r="BW61" s="1"/>
      <c r="BX61" s="1"/>
      <c r="BY61" s="1"/>
      <c r="BZ61" s="25">
        <v>135</v>
      </c>
      <c r="CA61" s="25">
        <v>37</v>
      </c>
      <c r="CB61" s="44">
        <v>1.37</v>
      </c>
      <c r="CC61" s="27">
        <v>56</v>
      </c>
      <c r="CD61" s="1">
        <v>293</v>
      </c>
      <c r="CE61" s="1">
        <v>1</v>
      </c>
      <c r="CF61" s="1"/>
      <c r="CG61" s="1"/>
      <c r="CH61" s="20">
        <v>2726.2166569999999</v>
      </c>
      <c r="CI61" s="19">
        <f t="shared" si="51"/>
        <v>7.9106700870879987</v>
      </c>
      <c r="CJ61" s="20">
        <v>3661.8003060000001</v>
      </c>
      <c r="CK61" s="19">
        <f t="shared" si="52"/>
        <v>8.205710192343961</v>
      </c>
      <c r="CL61" s="22"/>
      <c r="CM61" s="36">
        <v>43409</v>
      </c>
      <c r="CN61" s="36"/>
      <c r="CO61" s="36"/>
      <c r="CP61" s="36"/>
      <c r="CQ61" s="20"/>
      <c r="CR61" s="36">
        <v>44217</v>
      </c>
      <c r="CS61" s="36">
        <v>43731</v>
      </c>
      <c r="CT61" s="1">
        <f t="shared" si="53"/>
        <v>322</v>
      </c>
      <c r="CU61" s="1">
        <v>1</v>
      </c>
      <c r="CV61" s="36">
        <v>43731</v>
      </c>
      <c r="CW61" s="20">
        <f>(CV61-CM61)</f>
        <v>322</v>
      </c>
      <c r="CX61" s="20">
        <v>1</v>
      </c>
      <c r="CY61" s="20">
        <v>322</v>
      </c>
      <c r="CZ61" s="1">
        <v>1</v>
      </c>
      <c r="DA61" t="s">
        <v>129</v>
      </c>
      <c r="DB61"/>
      <c r="DC61"/>
      <c r="DD61"/>
      <c r="DE61"/>
      <c r="DF61"/>
      <c r="DG61"/>
      <c r="DH61"/>
      <c r="DI61"/>
      <c r="DJ61"/>
    </row>
    <row r="62" spans="1:114" s="10" customFormat="1" x14ac:dyDescent="0.25">
      <c r="A62" s="25">
        <v>1069</v>
      </c>
      <c r="B62" s="1">
        <v>61</v>
      </c>
      <c r="C62" s="1">
        <v>0</v>
      </c>
      <c r="D62" s="1">
        <v>0</v>
      </c>
      <c r="E62" s="1">
        <v>1</v>
      </c>
      <c r="F62" s="1">
        <v>2</v>
      </c>
      <c r="G62" s="1">
        <v>1</v>
      </c>
      <c r="H62" s="1">
        <v>0</v>
      </c>
      <c r="I62" s="1">
        <v>1</v>
      </c>
      <c r="J62" s="1">
        <v>3</v>
      </c>
      <c r="K62" s="1">
        <v>1</v>
      </c>
      <c r="L62" s="1">
        <v>1</v>
      </c>
      <c r="M62" s="1">
        <v>1</v>
      </c>
      <c r="N62" s="1">
        <v>0</v>
      </c>
      <c r="O62" s="1">
        <v>0</v>
      </c>
      <c r="P62" s="1">
        <v>0</v>
      </c>
      <c r="Q62" s="1"/>
      <c r="R62" s="1">
        <v>0</v>
      </c>
      <c r="S62" s="1">
        <v>0</v>
      </c>
      <c r="T62" s="1">
        <v>1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1</v>
      </c>
      <c r="AA62" s="1">
        <v>1</v>
      </c>
      <c r="AB62" s="1">
        <v>0</v>
      </c>
      <c r="AC62" s="1">
        <v>0</v>
      </c>
      <c r="AD62" s="1">
        <v>1</v>
      </c>
      <c r="AE62" s="1">
        <v>0</v>
      </c>
      <c r="AF62" s="1">
        <v>0</v>
      </c>
      <c r="AG62" s="1">
        <v>47.88</v>
      </c>
      <c r="AH62" s="1">
        <v>2.4700000000000002</v>
      </c>
      <c r="AI62" s="1">
        <v>130</v>
      </c>
      <c r="AJ62" s="1">
        <v>82</v>
      </c>
      <c r="AK62" s="5">
        <f t="shared" si="36"/>
        <v>98</v>
      </c>
      <c r="AL62" s="1">
        <v>104</v>
      </c>
      <c r="AM62" s="1">
        <v>1</v>
      </c>
      <c r="AN62" s="1">
        <v>16</v>
      </c>
      <c r="AO62" s="1">
        <v>48</v>
      </c>
      <c r="AP62" s="1">
        <v>24</v>
      </c>
      <c r="AQ62" s="1">
        <v>37</v>
      </c>
      <c r="AR62" s="1">
        <f t="shared" si="37"/>
        <v>24</v>
      </c>
      <c r="AS62" s="7">
        <f t="shared" si="38"/>
        <v>1.5</v>
      </c>
      <c r="AT62" s="1">
        <v>22</v>
      </c>
      <c r="AU62" s="19">
        <v>6.46</v>
      </c>
      <c r="AV62" s="1">
        <v>2.61</v>
      </c>
      <c r="AW62" s="19">
        <f t="shared" si="39"/>
        <v>0.56713968957871397</v>
      </c>
      <c r="AX62" s="7">
        <f t="shared" si="40"/>
        <v>2.321981424148607</v>
      </c>
      <c r="AY62" s="7">
        <f t="shared" si="41"/>
        <v>459.77011494252878</v>
      </c>
      <c r="AZ62" s="7">
        <f t="shared" si="42"/>
        <v>2513.4099616858239</v>
      </c>
      <c r="BA62" s="7">
        <f t="shared" si="43"/>
        <v>62.115384615384613</v>
      </c>
      <c r="BB62" s="7">
        <f t="shared" si="44"/>
        <v>25.096153846153847</v>
      </c>
      <c r="BC62" s="7">
        <f t="shared" si="45"/>
        <v>25.939384615384615</v>
      </c>
      <c r="BD62" s="7">
        <f t="shared" si="46"/>
        <v>7.1674615384615388</v>
      </c>
      <c r="BE62" s="19">
        <v>2.2699690402476782</v>
      </c>
      <c r="BF62" s="19">
        <f t="shared" si="47"/>
        <v>0.59566563467492262</v>
      </c>
      <c r="BG62" s="19">
        <f t="shared" si="48"/>
        <v>0.77275541795665637</v>
      </c>
      <c r="BH62" s="19">
        <f t="shared" si="49"/>
        <v>2.5881410256410255</v>
      </c>
      <c r="BI62" s="19">
        <f t="shared" si="50"/>
        <v>0.72727272727272729</v>
      </c>
      <c r="BJ62" s="19"/>
      <c r="BK62" s="20">
        <v>1</v>
      </c>
      <c r="BL62" s="1">
        <v>18</v>
      </c>
      <c r="BM62" s="20"/>
      <c r="BN62" s="1">
        <v>0</v>
      </c>
      <c r="BO62" s="1">
        <v>0</v>
      </c>
      <c r="BP62" s="1">
        <v>1</v>
      </c>
      <c r="BQ62" s="1">
        <v>0</v>
      </c>
      <c r="BR62" s="1">
        <v>60</v>
      </c>
      <c r="BS62" s="1">
        <v>4.9000000000000004</v>
      </c>
      <c r="BT62" s="1">
        <v>3</v>
      </c>
      <c r="BU62" s="1">
        <v>0.48</v>
      </c>
      <c r="BV62" s="1">
        <v>4.7</v>
      </c>
      <c r="BW62" s="1">
        <v>27</v>
      </c>
      <c r="BX62" s="1">
        <v>0</v>
      </c>
      <c r="BY62" s="1">
        <v>1</v>
      </c>
      <c r="BZ62" s="25">
        <v>138</v>
      </c>
      <c r="CA62" s="25">
        <v>17</v>
      </c>
      <c r="CB62" s="44">
        <v>0.79</v>
      </c>
      <c r="CC62" s="27">
        <v>90</v>
      </c>
      <c r="CD62" s="1">
        <v>61</v>
      </c>
      <c r="CE62" s="1">
        <v>0</v>
      </c>
      <c r="CF62" s="1"/>
      <c r="CG62" s="1"/>
      <c r="CH62" s="20">
        <v>678.26408739999999</v>
      </c>
      <c r="CI62" s="19">
        <f t="shared" si="51"/>
        <v>6.5195367215408142</v>
      </c>
      <c r="CJ62" s="20">
        <v>1079.3661910000001</v>
      </c>
      <c r="CK62" s="19">
        <f t="shared" si="52"/>
        <v>6.9841292876632393</v>
      </c>
      <c r="CL62" s="22"/>
      <c r="CM62" s="36">
        <v>43419</v>
      </c>
      <c r="CN62" s="36"/>
      <c r="CO62" s="36"/>
      <c r="CP62" s="36"/>
      <c r="CQ62" s="20"/>
      <c r="CR62" s="36">
        <v>44274</v>
      </c>
      <c r="CS62" s="36">
        <v>44246</v>
      </c>
      <c r="CT62" s="1">
        <f t="shared" si="53"/>
        <v>827</v>
      </c>
      <c r="CU62" s="1">
        <v>0</v>
      </c>
      <c r="CV62" s="1"/>
      <c r="CW62" s="1"/>
      <c r="CX62" s="1">
        <v>0</v>
      </c>
      <c r="CY62" s="1">
        <v>827</v>
      </c>
      <c r="CZ62" s="3">
        <v>0</v>
      </c>
      <c r="DA62"/>
      <c r="DB62"/>
      <c r="DC62"/>
      <c r="DD62"/>
      <c r="DE62"/>
      <c r="DF62"/>
      <c r="DG62"/>
      <c r="DH62"/>
      <c r="DI62"/>
      <c r="DJ62"/>
    </row>
    <row r="63" spans="1:114" s="10" customFormat="1" x14ac:dyDescent="0.25">
      <c r="A63" s="25">
        <v>1073</v>
      </c>
      <c r="B63" s="1">
        <v>82</v>
      </c>
      <c r="C63" s="1">
        <v>0</v>
      </c>
      <c r="D63" s="1">
        <v>1</v>
      </c>
      <c r="E63" s="1">
        <v>1</v>
      </c>
      <c r="F63" s="1">
        <v>1</v>
      </c>
      <c r="G63" s="1">
        <v>0</v>
      </c>
      <c r="H63" s="1">
        <v>1</v>
      </c>
      <c r="I63" s="1">
        <v>1</v>
      </c>
      <c r="J63" s="1">
        <v>3</v>
      </c>
      <c r="K63" s="1">
        <v>1</v>
      </c>
      <c r="L63" s="1">
        <v>0</v>
      </c>
      <c r="M63" s="1">
        <v>1</v>
      </c>
      <c r="N63" s="1">
        <v>1</v>
      </c>
      <c r="O63" s="1">
        <v>1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</v>
      </c>
      <c r="Z63" s="1">
        <v>1</v>
      </c>
      <c r="AA63" s="1">
        <v>1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27.31</v>
      </c>
      <c r="AH63" s="1">
        <v>1.62</v>
      </c>
      <c r="AI63" s="1">
        <v>109</v>
      </c>
      <c r="AJ63" s="1">
        <v>70</v>
      </c>
      <c r="AK63" s="5">
        <f t="shared" si="36"/>
        <v>83</v>
      </c>
      <c r="AL63" s="1">
        <v>63</v>
      </c>
      <c r="AM63" s="1">
        <v>1</v>
      </c>
      <c r="AN63" s="1">
        <v>3</v>
      </c>
      <c r="AO63" s="1">
        <v>24</v>
      </c>
      <c r="AP63" s="1">
        <v>6</v>
      </c>
      <c r="AQ63" s="1">
        <v>15</v>
      </c>
      <c r="AR63" s="1">
        <f t="shared" si="37"/>
        <v>18</v>
      </c>
      <c r="AS63" s="7">
        <f t="shared" si="38"/>
        <v>6</v>
      </c>
      <c r="AT63" s="1">
        <v>6</v>
      </c>
      <c r="AU63" s="19">
        <v>4.2300000000000004</v>
      </c>
      <c r="AV63" s="1">
        <v>2.6</v>
      </c>
      <c r="AW63" s="19">
        <f t="shared" si="39"/>
        <v>0.47849223946784925</v>
      </c>
      <c r="AX63" s="7">
        <f t="shared" si="40"/>
        <v>2.1276595744680851</v>
      </c>
      <c r="AY63" s="7">
        <f t="shared" si="41"/>
        <v>276.92307692307691</v>
      </c>
      <c r="AZ63" s="7">
        <f t="shared" si="42"/>
        <v>2461.5384615384614</v>
      </c>
      <c r="BA63" s="7">
        <f t="shared" si="43"/>
        <v>67.142857142857139</v>
      </c>
      <c r="BB63" s="7">
        <f t="shared" si="44"/>
        <v>41.269841269841272</v>
      </c>
      <c r="BC63" s="7">
        <f t="shared" si="45"/>
        <v>43.217777777777776</v>
      </c>
      <c r="BD63" s="7">
        <f t="shared" si="46"/>
        <v>6.7352380952380955</v>
      </c>
      <c r="BE63" s="19">
        <v>1.8617021276595747</v>
      </c>
      <c r="BF63" s="19">
        <f t="shared" si="47"/>
        <v>0.22340425531914895</v>
      </c>
      <c r="BG63" s="19">
        <f t="shared" si="48"/>
        <v>0.35744680851063831</v>
      </c>
      <c r="BH63" s="19">
        <f t="shared" si="49"/>
        <v>3.7301587301587298</v>
      </c>
      <c r="BI63" s="19">
        <f t="shared" si="50"/>
        <v>0.5</v>
      </c>
      <c r="BJ63" s="19"/>
      <c r="BK63" s="20">
        <v>1</v>
      </c>
      <c r="BL63" s="1">
        <v>15</v>
      </c>
      <c r="BM63" s="20"/>
      <c r="BN63" s="1">
        <v>3</v>
      </c>
      <c r="BO63" s="1">
        <v>0</v>
      </c>
      <c r="BP63" s="1">
        <v>1</v>
      </c>
      <c r="BQ63" s="1">
        <v>0</v>
      </c>
      <c r="BR63" s="1">
        <v>25</v>
      </c>
      <c r="BS63" s="1">
        <v>5.8</v>
      </c>
      <c r="BT63" s="1">
        <v>5.6</v>
      </c>
      <c r="BU63" s="1">
        <v>0.26</v>
      </c>
      <c r="BV63" s="1"/>
      <c r="BW63" s="1">
        <v>72</v>
      </c>
      <c r="BX63" s="1">
        <v>1</v>
      </c>
      <c r="BY63" s="1">
        <v>1</v>
      </c>
      <c r="BZ63" s="25">
        <v>141</v>
      </c>
      <c r="CA63" s="25">
        <v>31</v>
      </c>
      <c r="CB63" s="44">
        <v>1.24</v>
      </c>
      <c r="CC63" s="27">
        <v>40</v>
      </c>
      <c r="CD63" s="1">
        <v>1068</v>
      </c>
      <c r="CE63" s="1">
        <v>1</v>
      </c>
      <c r="CF63" s="1"/>
      <c r="CG63" s="1"/>
      <c r="CH63" s="20">
        <v>1659.4474499999999</v>
      </c>
      <c r="CI63" s="19">
        <f t="shared" si="51"/>
        <v>7.4142399644941381</v>
      </c>
      <c r="CJ63" s="20">
        <v>753.38475570000003</v>
      </c>
      <c r="CK63" s="19">
        <f t="shared" si="52"/>
        <v>6.6245760610473905</v>
      </c>
      <c r="CL63" s="22"/>
      <c r="CM63" s="36">
        <v>43425</v>
      </c>
      <c r="CN63" s="36"/>
      <c r="CO63" s="36"/>
      <c r="CP63" s="36"/>
      <c r="CQ63" s="20"/>
      <c r="CR63" s="36">
        <v>44217</v>
      </c>
      <c r="CS63" s="37">
        <v>44104</v>
      </c>
      <c r="CT63" s="1">
        <f t="shared" si="53"/>
        <v>679</v>
      </c>
      <c r="CU63" s="1">
        <v>0</v>
      </c>
      <c r="CV63" s="1"/>
      <c r="CW63" s="1"/>
      <c r="CX63" s="1">
        <v>0</v>
      </c>
      <c r="CY63" s="1">
        <v>679</v>
      </c>
      <c r="CZ63" s="1">
        <v>1</v>
      </c>
      <c r="DA63" t="s">
        <v>135</v>
      </c>
      <c r="DB63"/>
      <c r="DC63"/>
      <c r="DD63"/>
      <c r="DE63"/>
      <c r="DF63"/>
      <c r="DG63"/>
      <c r="DH63"/>
      <c r="DI63"/>
      <c r="DJ63"/>
    </row>
    <row r="64" spans="1:114" s="10" customFormat="1" x14ac:dyDescent="0.25">
      <c r="A64" s="25">
        <v>1075</v>
      </c>
      <c r="B64" s="1">
        <v>67</v>
      </c>
      <c r="C64" s="1">
        <v>2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3</v>
      </c>
      <c r="K64" s="1">
        <v>1</v>
      </c>
      <c r="L64" s="1">
        <v>1</v>
      </c>
      <c r="M64" s="1">
        <v>1</v>
      </c>
      <c r="N64" s="1">
        <v>1</v>
      </c>
      <c r="O64" s="1">
        <v>0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</v>
      </c>
      <c r="AA64" s="1">
        <v>1</v>
      </c>
      <c r="AB64" s="1">
        <v>1</v>
      </c>
      <c r="AC64" s="1">
        <v>0</v>
      </c>
      <c r="AD64" s="1">
        <v>1</v>
      </c>
      <c r="AE64" s="1">
        <v>0</v>
      </c>
      <c r="AF64" s="1">
        <v>0</v>
      </c>
      <c r="AG64" s="1">
        <v>28.42</v>
      </c>
      <c r="AH64" s="1">
        <v>1.45</v>
      </c>
      <c r="AI64" s="1">
        <v>130</v>
      </c>
      <c r="AJ64" s="1">
        <v>60</v>
      </c>
      <c r="AK64" s="5">
        <f t="shared" si="36"/>
        <v>83.333333333333329</v>
      </c>
      <c r="AL64" s="1">
        <v>73</v>
      </c>
      <c r="AM64" s="1">
        <v>1</v>
      </c>
      <c r="AN64" s="1">
        <v>10</v>
      </c>
      <c r="AO64" s="1">
        <v>51</v>
      </c>
      <c r="AP64" s="1">
        <v>24</v>
      </c>
      <c r="AQ64" s="1">
        <v>39</v>
      </c>
      <c r="AR64" s="1">
        <f t="shared" si="37"/>
        <v>27</v>
      </c>
      <c r="AS64" s="7">
        <f t="shared" si="38"/>
        <v>2.7</v>
      </c>
      <c r="AT64" s="1">
        <v>22</v>
      </c>
      <c r="AU64" s="19">
        <v>3.4</v>
      </c>
      <c r="AV64" s="1">
        <v>2.34</v>
      </c>
      <c r="AW64" s="19">
        <f t="shared" si="39"/>
        <v>0.4323725055432372</v>
      </c>
      <c r="AX64" s="7">
        <f t="shared" si="40"/>
        <v>5</v>
      </c>
      <c r="AY64" s="7">
        <f t="shared" si="41"/>
        <v>581.19658119658118</v>
      </c>
      <c r="AZ64" s="7">
        <f t="shared" si="42"/>
        <v>2507.1225071225072</v>
      </c>
      <c r="BA64" s="7">
        <f t="shared" si="43"/>
        <v>46.575342465753423</v>
      </c>
      <c r="BB64" s="7">
        <f t="shared" si="44"/>
        <v>32.054794520547944</v>
      </c>
      <c r="BC64" s="7">
        <f t="shared" si="45"/>
        <v>26.737972602739724</v>
      </c>
      <c r="BD64" s="7">
        <f t="shared" si="46"/>
        <v>12.642410958904108</v>
      </c>
      <c r="BE64" s="19">
        <v>3.1132352941176471</v>
      </c>
      <c r="BF64" s="19">
        <f t="shared" si="47"/>
        <v>0.83735294117647063</v>
      </c>
      <c r="BG64" s="19">
        <f t="shared" si="48"/>
        <v>1.095</v>
      </c>
      <c r="BH64" s="19">
        <f t="shared" si="49"/>
        <v>1.7250126839167934</v>
      </c>
      <c r="BI64" s="19">
        <f t="shared" si="50"/>
        <v>0.45454545454545453</v>
      </c>
      <c r="BJ64" s="19"/>
      <c r="BK64" s="20">
        <v>1</v>
      </c>
      <c r="BL64" s="1">
        <v>27</v>
      </c>
      <c r="BM64" s="20"/>
      <c r="BN64" s="1">
        <v>1</v>
      </c>
      <c r="BO64" s="1">
        <v>0</v>
      </c>
      <c r="BP64" s="1">
        <v>1</v>
      </c>
      <c r="BQ64" s="1">
        <v>0</v>
      </c>
      <c r="BR64" s="1">
        <v>22.5</v>
      </c>
      <c r="BS64" s="1"/>
      <c r="BT64" s="1"/>
      <c r="BU64" s="1"/>
      <c r="BV64" s="1"/>
      <c r="BW64" s="1"/>
      <c r="BX64" s="1"/>
      <c r="BY64" s="1"/>
      <c r="BZ64" s="25">
        <v>135</v>
      </c>
      <c r="CA64" s="25">
        <v>28</v>
      </c>
      <c r="CB64" s="44">
        <v>1.23</v>
      </c>
      <c r="CC64" s="27">
        <v>45</v>
      </c>
      <c r="CD64" s="1">
        <v>42</v>
      </c>
      <c r="CE64" s="1">
        <v>0</v>
      </c>
      <c r="CF64" s="1"/>
      <c r="CG64" s="1"/>
      <c r="CH64" s="20">
        <v>1491.492393</v>
      </c>
      <c r="CI64" s="19">
        <f t="shared" si="51"/>
        <v>7.3075325037071339</v>
      </c>
      <c r="CJ64" s="20">
        <v>187.0216633</v>
      </c>
      <c r="CK64" s="19">
        <f t="shared" si="52"/>
        <v>5.2312244566689605</v>
      </c>
      <c r="CL64" s="22"/>
      <c r="CM64" s="36">
        <v>43427</v>
      </c>
      <c r="CN64" s="36"/>
      <c r="CO64" s="36"/>
      <c r="CP64" s="36"/>
      <c r="CQ64" s="20"/>
      <c r="CR64" s="36">
        <v>44274</v>
      </c>
      <c r="CS64" s="36">
        <v>44273</v>
      </c>
      <c r="CT64" s="1">
        <f t="shared" si="53"/>
        <v>846</v>
      </c>
      <c r="CU64" s="1">
        <v>0</v>
      </c>
      <c r="CV64" s="1"/>
      <c r="CW64" s="1"/>
      <c r="CX64" s="1">
        <v>0</v>
      </c>
      <c r="CY64" s="1">
        <v>846</v>
      </c>
      <c r="CZ64" s="3">
        <v>0</v>
      </c>
      <c r="DA64"/>
      <c r="DB64"/>
      <c r="DC64"/>
      <c r="DD64"/>
      <c r="DE64"/>
      <c r="DF64"/>
      <c r="DG64"/>
      <c r="DH64"/>
      <c r="DI64"/>
      <c r="DJ64"/>
    </row>
    <row r="65" spans="1:114" s="10" customFormat="1" x14ac:dyDescent="0.25">
      <c r="A65" s="25">
        <v>1119</v>
      </c>
      <c r="B65" s="1">
        <v>58</v>
      </c>
      <c r="C65" s="1">
        <v>0</v>
      </c>
      <c r="D65" s="1">
        <v>1</v>
      </c>
      <c r="E65" s="1">
        <v>1</v>
      </c>
      <c r="F65" s="1">
        <v>2</v>
      </c>
      <c r="G65" s="1">
        <v>1</v>
      </c>
      <c r="H65" s="1">
        <v>0</v>
      </c>
      <c r="I65" s="1">
        <v>1</v>
      </c>
      <c r="J65" s="1">
        <v>3</v>
      </c>
      <c r="K65" s="1">
        <v>1</v>
      </c>
      <c r="L65" s="1">
        <v>1</v>
      </c>
      <c r="M65" s="1">
        <v>1</v>
      </c>
      <c r="N65" s="1">
        <v>1</v>
      </c>
      <c r="O65" s="1">
        <v>0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38</v>
      </c>
      <c r="AH65" s="1">
        <v>2.04</v>
      </c>
      <c r="AI65" s="1">
        <v>141</v>
      </c>
      <c r="AJ65" s="1">
        <v>74</v>
      </c>
      <c r="AK65" s="5">
        <f t="shared" si="36"/>
        <v>96.333333333333329</v>
      </c>
      <c r="AL65" s="1">
        <v>85</v>
      </c>
      <c r="AM65" s="1">
        <v>1</v>
      </c>
      <c r="AN65" s="1">
        <v>5</v>
      </c>
      <c r="AO65" s="1">
        <v>20</v>
      </c>
      <c r="AP65" s="1">
        <v>7</v>
      </c>
      <c r="AQ65" s="1">
        <v>14</v>
      </c>
      <c r="AR65" s="1">
        <f t="shared" si="37"/>
        <v>13</v>
      </c>
      <c r="AS65" s="7">
        <f t="shared" si="38"/>
        <v>2.6</v>
      </c>
      <c r="AT65" s="1">
        <v>10</v>
      </c>
      <c r="AU65" s="19">
        <v>5.47</v>
      </c>
      <c r="AV65" s="1">
        <v>2.68</v>
      </c>
      <c r="AW65" s="19">
        <f t="shared" si="39"/>
        <v>0.5724464153732447</v>
      </c>
      <c r="AX65" s="7">
        <f t="shared" si="40"/>
        <v>0.73126142595978061</v>
      </c>
      <c r="AY65" s="7">
        <f t="shared" si="41"/>
        <v>119.40298507462686</v>
      </c>
      <c r="AZ65" s="7">
        <f t="shared" si="42"/>
        <v>2726.3681592039798</v>
      </c>
      <c r="BA65" s="7">
        <f t="shared" si="43"/>
        <v>64.35294117647058</v>
      </c>
      <c r="BB65" s="7">
        <f t="shared" si="44"/>
        <v>31.529411764705884</v>
      </c>
      <c r="BC65" s="7">
        <f t="shared" si="45"/>
        <v>37.019733333333328</v>
      </c>
      <c r="BD65" s="7">
        <f t="shared" si="46"/>
        <v>3.8591999999999995</v>
      </c>
      <c r="BE65" s="19">
        <v>2.1910420475319929</v>
      </c>
      <c r="BF65" s="19">
        <f t="shared" si="47"/>
        <v>0.21755027422303477</v>
      </c>
      <c r="BG65" s="19">
        <f t="shared" si="48"/>
        <v>0.31078610603290679</v>
      </c>
      <c r="BH65" s="19">
        <f t="shared" si="49"/>
        <v>4.9502262443438907</v>
      </c>
      <c r="BI65" s="19">
        <f t="shared" si="50"/>
        <v>0.5</v>
      </c>
      <c r="BJ65" s="19"/>
      <c r="BK65" s="20">
        <v>1</v>
      </c>
      <c r="BL65" s="1">
        <v>12</v>
      </c>
      <c r="BM65" s="20"/>
      <c r="BN65" s="1"/>
      <c r="BO65" s="1"/>
      <c r="BP65" s="1">
        <v>1</v>
      </c>
      <c r="BQ65" s="1">
        <v>0</v>
      </c>
      <c r="BR65" s="1">
        <v>66</v>
      </c>
      <c r="BS65" s="1">
        <v>4.3</v>
      </c>
      <c r="BT65" s="1">
        <v>2.8</v>
      </c>
      <c r="BU65" s="1">
        <v>0.44</v>
      </c>
      <c r="BV65" s="1"/>
      <c r="BW65" s="1">
        <v>15</v>
      </c>
      <c r="BX65" s="1">
        <v>0</v>
      </c>
      <c r="BY65" s="1">
        <v>1</v>
      </c>
      <c r="BZ65" s="25">
        <v>139</v>
      </c>
      <c r="CA65" s="25">
        <v>30</v>
      </c>
      <c r="CB65" s="44">
        <v>1.19</v>
      </c>
      <c r="CC65" s="27">
        <v>50</v>
      </c>
      <c r="CD65" s="1">
        <v>20</v>
      </c>
      <c r="CE65" s="1">
        <v>0</v>
      </c>
      <c r="CF65" s="1"/>
      <c r="CG65" s="1"/>
      <c r="CH65" s="20">
        <v>508.3518795</v>
      </c>
      <c r="CI65" s="19">
        <f t="shared" si="51"/>
        <v>6.2311738839701629</v>
      </c>
      <c r="CJ65" s="20">
        <v>899.50075409999999</v>
      </c>
      <c r="CK65" s="19">
        <f t="shared" si="52"/>
        <v>6.8018398917448781</v>
      </c>
      <c r="CL65" s="22"/>
      <c r="CM65" s="36">
        <v>43585</v>
      </c>
      <c r="CN65" s="36"/>
      <c r="CO65" s="36"/>
      <c r="CP65" s="36"/>
      <c r="CQ65" s="20"/>
      <c r="CR65" s="36">
        <v>44274</v>
      </c>
      <c r="CS65" s="36">
        <v>44274</v>
      </c>
      <c r="CT65" s="1">
        <f t="shared" si="53"/>
        <v>689</v>
      </c>
      <c r="CU65" s="1">
        <v>0</v>
      </c>
      <c r="CV65" s="1"/>
      <c r="CW65" s="1"/>
      <c r="CX65" s="1">
        <v>0</v>
      </c>
      <c r="CY65" s="1">
        <v>689</v>
      </c>
      <c r="CZ65" s="3">
        <v>0</v>
      </c>
      <c r="DA65"/>
      <c r="DB65"/>
      <c r="DC65"/>
      <c r="DD65"/>
      <c r="DE65"/>
      <c r="DF65"/>
      <c r="DG65"/>
      <c r="DH65"/>
      <c r="DI65"/>
      <c r="DJ65"/>
    </row>
    <row r="66" spans="1:114" s="10" customFormat="1" x14ac:dyDescent="0.25">
      <c r="A66" s="2">
        <v>2003</v>
      </c>
      <c r="B66" s="3">
        <v>57</v>
      </c>
      <c r="C66" s="3">
        <v>0</v>
      </c>
      <c r="D66" s="3">
        <v>0</v>
      </c>
      <c r="E66" s="3">
        <v>1</v>
      </c>
      <c r="F66" s="3">
        <v>1</v>
      </c>
      <c r="G66" s="3">
        <v>0</v>
      </c>
      <c r="H66" s="1">
        <v>1</v>
      </c>
      <c r="I66" s="3">
        <v>1</v>
      </c>
      <c r="J66" s="3">
        <v>3</v>
      </c>
      <c r="K66" s="3">
        <v>1</v>
      </c>
      <c r="L66" s="3">
        <v>0</v>
      </c>
      <c r="M66" s="3"/>
      <c r="N66" s="3">
        <v>1</v>
      </c>
      <c r="O66" s="3">
        <v>0</v>
      </c>
      <c r="P66" s="3">
        <v>1</v>
      </c>
      <c r="Q66" s="3"/>
      <c r="R66" s="3">
        <v>0</v>
      </c>
      <c r="S66" s="3">
        <v>0</v>
      </c>
      <c r="T66" s="3">
        <v>0</v>
      </c>
      <c r="U66" s="3">
        <v>1</v>
      </c>
      <c r="V66" s="3">
        <v>0</v>
      </c>
      <c r="W66" s="3">
        <v>0</v>
      </c>
      <c r="X66" s="3">
        <v>0</v>
      </c>
      <c r="Y66" s="3">
        <v>0</v>
      </c>
      <c r="Z66" s="3">
        <v>1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21.5</v>
      </c>
      <c r="AH66" s="4">
        <v>1.93</v>
      </c>
      <c r="AI66" s="3">
        <v>114</v>
      </c>
      <c r="AJ66" s="3">
        <v>77</v>
      </c>
      <c r="AK66" s="5">
        <f t="shared" si="36"/>
        <v>89.333333333333329</v>
      </c>
      <c r="AL66" s="3">
        <v>81</v>
      </c>
      <c r="AM66" s="3">
        <v>1</v>
      </c>
      <c r="AN66" s="3">
        <v>3</v>
      </c>
      <c r="AO66" s="3">
        <v>25</v>
      </c>
      <c r="AP66" s="3">
        <v>10</v>
      </c>
      <c r="AQ66" s="3">
        <v>15</v>
      </c>
      <c r="AR66" s="3">
        <f t="shared" si="37"/>
        <v>15</v>
      </c>
      <c r="AS66" s="7">
        <f t="shared" si="38"/>
        <v>5</v>
      </c>
      <c r="AT66" s="3">
        <v>9</v>
      </c>
      <c r="AU66" s="4">
        <v>5.3267999999999995</v>
      </c>
      <c r="AV66" s="3">
        <v>2.76</v>
      </c>
      <c r="AW66" s="19">
        <f t="shared" si="39"/>
        <v>0.54669623059866956</v>
      </c>
      <c r="AX66" s="7">
        <f t="shared" si="40"/>
        <v>1.1263798152737103</v>
      </c>
      <c r="AY66" s="7">
        <f t="shared" si="41"/>
        <v>173.91304347826087</v>
      </c>
      <c r="AZ66" s="7">
        <f t="shared" si="42"/>
        <v>2502.4154589371979</v>
      </c>
      <c r="BA66" s="7">
        <f t="shared" si="43"/>
        <v>65.762962962962959</v>
      </c>
      <c r="BB66" s="7">
        <f t="shared" si="44"/>
        <v>34.074074074074076</v>
      </c>
      <c r="BC66" s="7">
        <f t="shared" si="45"/>
        <v>37.227061728395064</v>
      </c>
      <c r="BD66" s="7">
        <f t="shared" si="46"/>
        <v>5.560888888888889</v>
      </c>
      <c r="BE66" s="19"/>
      <c r="BF66" s="19">
        <f t="shared" si="47"/>
        <v>0.22809191259292635</v>
      </c>
      <c r="BG66" s="19">
        <f t="shared" si="48"/>
        <v>0.38015318765487727</v>
      </c>
      <c r="BH66" s="19">
        <f t="shared" si="49"/>
        <v>4.3841975308641974</v>
      </c>
      <c r="BI66" s="19">
        <f t="shared" si="50"/>
        <v>0.33333333333333331</v>
      </c>
      <c r="BJ66" s="19"/>
      <c r="BK66" s="5">
        <v>0</v>
      </c>
      <c r="BL66" s="5"/>
      <c r="BM66" s="5"/>
      <c r="BN66" s="5"/>
      <c r="BO66" s="5"/>
      <c r="BP66" s="3">
        <v>1</v>
      </c>
      <c r="BQ66" s="3">
        <v>0</v>
      </c>
      <c r="BR66" s="3">
        <v>62.5</v>
      </c>
      <c r="BS66" s="3">
        <v>4.8</v>
      </c>
      <c r="BT66" s="3">
        <v>3.3</v>
      </c>
      <c r="BU66" s="3">
        <v>1</v>
      </c>
      <c r="BV66" s="3"/>
      <c r="BX66" s="3">
        <v>1</v>
      </c>
      <c r="BY66" s="3">
        <v>0</v>
      </c>
      <c r="BZ66" s="3">
        <v>140</v>
      </c>
      <c r="CA66" s="3">
        <v>23</v>
      </c>
      <c r="CB66" s="4">
        <v>1.2</v>
      </c>
      <c r="CC66" s="28">
        <v>90</v>
      </c>
      <c r="CD66" s="8"/>
      <c r="CE66" s="8"/>
      <c r="CF66" s="3">
        <v>860</v>
      </c>
      <c r="CG66" s="3">
        <v>1</v>
      </c>
      <c r="CH66" s="12">
        <v>1109.0909090909092</v>
      </c>
      <c r="CI66" s="19">
        <f t="shared" si="51"/>
        <v>7.0112959579229779</v>
      </c>
      <c r="CJ66" s="5">
        <v>3764.3254646879909</v>
      </c>
      <c r="CK66" s="19">
        <f t="shared" si="52"/>
        <v>8.2333239647376022</v>
      </c>
      <c r="CM66" s="41">
        <v>40224</v>
      </c>
      <c r="CN66" s="41"/>
      <c r="CO66" s="41"/>
      <c r="CP66" s="41"/>
      <c r="CQ66" s="20"/>
      <c r="CR66" s="36">
        <v>44272</v>
      </c>
      <c r="CS66" s="36">
        <v>44085</v>
      </c>
      <c r="CT66" s="1">
        <f t="shared" si="53"/>
        <v>3861</v>
      </c>
      <c r="CU66" s="3">
        <v>0</v>
      </c>
      <c r="CV66" s="3"/>
      <c r="CW66" s="3"/>
      <c r="CX66" s="3">
        <v>0</v>
      </c>
      <c r="CY66" s="3">
        <v>3861</v>
      </c>
      <c r="CZ66" s="3">
        <v>0</v>
      </c>
      <c r="DA66" s="39" t="s">
        <v>139</v>
      </c>
    </row>
    <row r="67" spans="1:114" s="10" customFormat="1" x14ac:dyDescent="0.25">
      <c r="A67" s="2">
        <v>2012</v>
      </c>
      <c r="B67" s="3">
        <v>62</v>
      </c>
      <c r="C67" s="3">
        <v>0</v>
      </c>
      <c r="D67" s="3">
        <v>1</v>
      </c>
      <c r="E67" s="3">
        <v>1</v>
      </c>
      <c r="F67" s="3">
        <v>2</v>
      </c>
      <c r="G67" s="3">
        <v>1</v>
      </c>
      <c r="H67" s="1">
        <v>0</v>
      </c>
      <c r="I67" s="3">
        <v>1</v>
      </c>
      <c r="J67" s="3">
        <v>3</v>
      </c>
      <c r="K67" s="3">
        <v>1</v>
      </c>
      <c r="L67" s="3">
        <v>0</v>
      </c>
      <c r="M67" s="3"/>
      <c r="N67" s="3">
        <v>1</v>
      </c>
      <c r="O67" s="3">
        <v>1</v>
      </c>
      <c r="P67" s="3">
        <v>0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1</v>
      </c>
      <c r="AA67" s="3">
        <v>0</v>
      </c>
      <c r="AB67" s="3">
        <v>1</v>
      </c>
      <c r="AC67" s="3">
        <v>0</v>
      </c>
      <c r="AD67" s="3">
        <v>0</v>
      </c>
      <c r="AE67" s="3">
        <v>0</v>
      </c>
      <c r="AF67" s="3">
        <v>0</v>
      </c>
      <c r="AG67" s="3">
        <v>25.5</v>
      </c>
      <c r="AH67" s="4">
        <v>1.64</v>
      </c>
      <c r="AI67" s="3">
        <v>182</v>
      </c>
      <c r="AJ67" s="3">
        <v>80</v>
      </c>
      <c r="AK67" s="5">
        <f t="shared" si="36"/>
        <v>114</v>
      </c>
      <c r="AL67" s="3">
        <v>71</v>
      </c>
      <c r="AM67" s="3">
        <v>1</v>
      </c>
      <c r="AN67" s="3">
        <v>8</v>
      </c>
      <c r="AO67" s="3">
        <v>36</v>
      </c>
      <c r="AP67" s="3">
        <v>19</v>
      </c>
      <c r="AQ67" s="3">
        <v>27</v>
      </c>
      <c r="AR67" s="3">
        <f t="shared" si="37"/>
        <v>17</v>
      </c>
      <c r="AS67" s="7">
        <f t="shared" si="38"/>
        <v>2.125</v>
      </c>
      <c r="AT67" s="3">
        <v>19</v>
      </c>
      <c r="AU67" s="4">
        <v>3.8375999999999997</v>
      </c>
      <c r="AV67" s="3">
        <v>2.34</v>
      </c>
      <c r="AW67" s="19">
        <f t="shared" si="39"/>
        <v>0.59148558758314851</v>
      </c>
      <c r="AX67" s="7">
        <f t="shared" si="40"/>
        <v>2.0846362309776945</v>
      </c>
      <c r="AY67" s="7">
        <f t="shared" si="41"/>
        <v>273.5042735042735</v>
      </c>
      <c r="AZ67" s="7">
        <f t="shared" si="42"/>
        <v>3623.931623931624</v>
      </c>
      <c r="BA67" s="7">
        <f t="shared" si="43"/>
        <v>54.050704225352113</v>
      </c>
      <c r="BB67" s="7">
        <f t="shared" si="44"/>
        <v>32.95774647887324</v>
      </c>
      <c r="BC67" s="7">
        <f t="shared" si="45"/>
        <v>42.581408450704224</v>
      </c>
      <c r="BD67" s="7">
        <f t="shared" si="46"/>
        <v>8.5162816901408451</v>
      </c>
      <c r="BE67" s="19">
        <v>4.68</v>
      </c>
      <c r="BF67" s="19">
        <f t="shared" si="47"/>
        <v>0.49953095684803001</v>
      </c>
      <c r="BG67" s="19">
        <f t="shared" si="48"/>
        <v>0.66604127579737338</v>
      </c>
      <c r="BH67" s="19">
        <f t="shared" si="49"/>
        <v>3.179453189726595</v>
      </c>
      <c r="BI67" s="19">
        <f t="shared" si="50"/>
        <v>0.42105263157894735</v>
      </c>
      <c r="BJ67" s="19"/>
      <c r="BK67" s="5">
        <v>1</v>
      </c>
      <c r="BL67" s="5">
        <v>20</v>
      </c>
      <c r="BM67" s="5">
        <v>75</v>
      </c>
      <c r="BN67" s="5">
        <v>1</v>
      </c>
      <c r="BO67" s="5">
        <v>0</v>
      </c>
      <c r="BP67" s="3">
        <v>1</v>
      </c>
      <c r="BQ67" s="3">
        <v>1</v>
      </c>
      <c r="BR67" s="3">
        <v>75</v>
      </c>
      <c r="BS67" s="3"/>
      <c r="BT67" s="3"/>
      <c r="BU67" s="3"/>
      <c r="BV67" s="3"/>
      <c r="BX67" s="3"/>
      <c r="BY67" s="3"/>
      <c r="BZ67" s="3">
        <v>136</v>
      </c>
      <c r="CA67" s="3">
        <v>15</v>
      </c>
      <c r="CB67" s="4">
        <v>0.9</v>
      </c>
      <c r="CC67" s="28">
        <v>65</v>
      </c>
      <c r="CD67" s="8"/>
      <c r="CE67" s="8"/>
      <c r="CF67" s="3">
        <v>1497</v>
      </c>
      <c r="CG67" s="3">
        <v>1</v>
      </c>
      <c r="CH67" s="12">
        <v>1902.5974025974026</v>
      </c>
      <c r="CI67" s="19">
        <f t="shared" si="51"/>
        <v>7.550975285585575</v>
      </c>
      <c r="CJ67" s="5">
        <v>7138.0228918452531</v>
      </c>
      <c r="CK67" s="19">
        <f t="shared" si="52"/>
        <v>8.8731911110840844</v>
      </c>
      <c r="CM67" s="41">
        <v>40261</v>
      </c>
      <c r="CN67" s="41"/>
      <c r="CO67" s="41"/>
      <c r="CP67" s="41"/>
      <c r="CQ67" s="20"/>
      <c r="CR67" s="36">
        <v>44272</v>
      </c>
      <c r="CS67" s="36">
        <v>44260</v>
      </c>
      <c r="CT67" s="1">
        <f t="shared" si="53"/>
        <v>3999</v>
      </c>
      <c r="CU67" s="3">
        <v>0</v>
      </c>
      <c r="CV67" s="3"/>
      <c r="CW67" s="3"/>
      <c r="CX67" s="3">
        <v>0</v>
      </c>
      <c r="CY67" s="3">
        <v>3999</v>
      </c>
      <c r="CZ67" s="1">
        <v>1</v>
      </c>
      <c r="DA67" s="3"/>
    </row>
    <row r="68" spans="1:114" s="10" customFormat="1" x14ac:dyDescent="0.25">
      <c r="A68" s="2">
        <v>2018</v>
      </c>
      <c r="B68" s="3">
        <v>65</v>
      </c>
      <c r="C68" s="3">
        <v>0</v>
      </c>
      <c r="D68" s="3">
        <v>1</v>
      </c>
      <c r="E68" s="3">
        <v>1</v>
      </c>
      <c r="F68" s="3">
        <v>1</v>
      </c>
      <c r="G68" s="3">
        <v>1</v>
      </c>
      <c r="H68" s="1">
        <v>0</v>
      </c>
      <c r="I68" s="3">
        <v>1</v>
      </c>
      <c r="J68" s="3">
        <v>3</v>
      </c>
      <c r="K68" s="3">
        <v>0</v>
      </c>
      <c r="L68" s="3">
        <v>1</v>
      </c>
      <c r="M68" s="3"/>
      <c r="N68" s="3">
        <v>0</v>
      </c>
      <c r="O68" s="3">
        <v>0</v>
      </c>
      <c r="P68" s="3">
        <v>0</v>
      </c>
      <c r="Q68" s="3"/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1</v>
      </c>
      <c r="AA68" s="3">
        <v>1</v>
      </c>
      <c r="AB68" s="3">
        <v>1</v>
      </c>
      <c r="AC68" s="3">
        <v>0</v>
      </c>
      <c r="AD68" s="3">
        <v>0</v>
      </c>
      <c r="AE68" s="3">
        <v>0</v>
      </c>
      <c r="AF68" s="3">
        <v>0</v>
      </c>
      <c r="AG68" s="3">
        <v>27.5</v>
      </c>
      <c r="AH68" s="4">
        <v>2</v>
      </c>
      <c r="AI68" s="3">
        <v>135</v>
      </c>
      <c r="AJ68" s="3">
        <v>81</v>
      </c>
      <c r="AK68" s="5">
        <f t="shared" si="36"/>
        <v>99</v>
      </c>
      <c r="AL68" s="3">
        <v>91</v>
      </c>
      <c r="AM68" s="3">
        <v>1</v>
      </c>
      <c r="AN68" s="3">
        <v>10</v>
      </c>
      <c r="AO68" s="3">
        <v>57</v>
      </c>
      <c r="AP68" s="3">
        <v>30</v>
      </c>
      <c r="AQ68" s="3">
        <v>41</v>
      </c>
      <c r="AR68" s="3">
        <f t="shared" si="37"/>
        <v>27</v>
      </c>
      <c r="AS68" s="7">
        <f t="shared" si="38"/>
        <v>2.7</v>
      </c>
      <c r="AT68" s="3">
        <v>31</v>
      </c>
      <c r="AU68" s="4">
        <v>4.2</v>
      </c>
      <c r="AV68" s="3">
        <v>2.1</v>
      </c>
      <c r="AW68" s="19">
        <f t="shared" si="39"/>
        <v>0.46097560975609758</v>
      </c>
      <c r="AX68" s="7">
        <f t="shared" si="40"/>
        <v>2.3809523809523809</v>
      </c>
      <c r="AY68" s="7">
        <f t="shared" si="41"/>
        <v>380.95238095238096</v>
      </c>
      <c r="AZ68" s="7">
        <f t="shared" si="42"/>
        <v>3390.4761904761904</v>
      </c>
      <c r="BA68" s="7">
        <f t="shared" si="43"/>
        <v>46.153846153846153</v>
      </c>
      <c r="BB68" s="7">
        <f t="shared" si="44"/>
        <v>23.076923076923077</v>
      </c>
      <c r="BC68" s="7">
        <f t="shared" si="45"/>
        <v>21.341538461538462</v>
      </c>
      <c r="BD68" s="7">
        <f t="shared" si="46"/>
        <v>9.7292307692307691</v>
      </c>
      <c r="BE68" s="19"/>
      <c r="BF68" s="19">
        <f t="shared" si="47"/>
        <v>0.88833333333333331</v>
      </c>
      <c r="BG68" s="19">
        <f t="shared" si="48"/>
        <v>1.2350000000000001</v>
      </c>
      <c r="BH68" s="19">
        <f t="shared" si="49"/>
        <v>1.7094017094017093</v>
      </c>
      <c r="BI68" s="19">
        <f t="shared" si="50"/>
        <v>0.32258064516129031</v>
      </c>
      <c r="BJ68" s="19"/>
      <c r="BK68" s="5">
        <v>1</v>
      </c>
      <c r="BL68" s="5"/>
      <c r="BM68" s="5"/>
      <c r="BN68" s="5">
        <v>0</v>
      </c>
      <c r="BO68" s="5">
        <v>0</v>
      </c>
      <c r="BP68" s="3">
        <v>1</v>
      </c>
      <c r="BQ68" s="3">
        <v>0</v>
      </c>
      <c r="BR68" s="15">
        <v>15</v>
      </c>
      <c r="BS68" s="3">
        <v>6.3</v>
      </c>
      <c r="BT68" s="3">
        <v>5.5</v>
      </c>
      <c r="BU68" s="3">
        <v>1.1000000000000001</v>
      </c>
      <c r="BV68" s="3"/>
      <c r="BX68" s="3">
        <v>0</v>
      </c>
      <c r="BY68" s="3">
        <v>1</v>
      </c>
      <c r="BZ68" s="3">
        <v>147</v>
      </c>
      <c r="CA68" s="3">
        <v>16</v>
      </c>
      <c r="CB68" s="4">
        <v>1</v>
      </c>
      <c r="CC68" s="28">
        <v>68</v>
      </c>
      <c r="CD68" s="8"/>
      <c r="CE68" s="8"/>
      <c r="CF68" s="3">
        <v>2924</v>
      </c>
      <c r="CG68" s="3">
        <v>1</v>
      </c>
      <c r="CH68" s="12">
        <v>1548.6301369863013</v>
      </c>
      <c r="CI68" s="19">
        <f t="shared" si="51"/>
        <v>7.3451260365577244</v>
      </c>
      <c r="CJ68" s="5">
        <v>876.09138954460275</v>
      </c>
      <c r="CK68" s="19">
        <f t="shared" si="52"/>
        <v>6.7754704114589748</v>
      </c>
      <c r="CM68" s="36">
        <v>40296</v>
      </c>
      <c r="CN68" s="36"/>
      <c r="CO68" s="36"/>
      <c r="CP68" s="36"/>
      <c r="CQ68" s="20"/>
      <c r="CR68" s="36">
        <v>44272</v>
      </c>
      <c r="CS68" s="36">
        <v>40847</v>
      </c>
      <c r="CT68" s="1">
        <f t="shared" si="53"/>
        <v>551</v>
      </c>
      <c r="CU68" s="3">
        <v>1</v>
      </c>
      <c r="CV68" s="40">
        <v>40847</v>
      </c>
      <c r="CW68" s="20">
        <f>(CV68-CM68)</f>
        <v>551</v>
      </c>
      <c r="CX68" s="20">
        <v>1</v>
      </c>
      <c r="CY68" s="20">
        <v>551</v>
      </c>
      <c r="CZ68" s="1">
        <v>1</v>
      </c>
      <c r="DA68" s="3" t="s">
        <v>141</v>
      </c>
    </row>
    <row r="69" spans="1:114" s="10" customFormat="1" x14ac:dyDescent="0.25">
      <c r="A69" s="2">
        <v>2024</v>
      </c>
      <c r="B69" s="3">
        <v>55</v>
      </c>
      <c r="C69" s="3">
        <v>0</v>
      </c>
      <c r="D69" s="3">
        <v>0</v>
      </c>
      <c r="E69" s="3">
        <v>1</v>
      </c>
      <c r="F69" s="3">
        <v>1</v>
      </c>
      <c r="G69" s="3">
        <v>0</v>
      </c>
      <c r="H69" s="1">
        <v>1</v>
      </c>
      <c r="I69" s="3">
        <v>0</v>
      </c>
      <c r="J69" s="3">
        <v>3</v>
      </c>
      <c r="K69" s="3">
        <v>0</v>
      </c>
      <c r="L69" s="3">
        <v>0</v>
      </c>
      <c r="M69" s="3"/>
      <c r="N69" s="3">
        <v>1</v>
      </c>
      <c r="O69" s="3">
        <v>0</v>
      </c>
      <c r="P69" s="3">
        <v>0</v>
      </c>
      <c r="Q69" s="3"/>
      <c r="R69" s="3">
        <v>1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16">
        <v>0</v>
      </c>
      <c r="Y69" s="3">
        <v>0</v>
      </c>
      <c r="Z69" s="3">
        <v>1</v>
      </c>
      <c r="AA69" s="3">
        <v>1</v>
      </c>
      <c r="AB69" s="3">
        <v>1</v>
      </c>
      <c r="AC69" s="3">
        <v>0</v>
      </c>
      <c r="AD69" s="3">
        <v>1</v>
      </c>
      <c r="AE69" s="3">
        <v>0</v>
      </c>
      <c r="AF69" s="3">
        <v>0</v>
      </c>
      <c r="AG69" s="3">
        <v>31.6</v>
      </c>
      <c r="AH69" s="4">
        <v>2.0299999999999998</v>
      </c>
      <c r="AI69" s="3">
        <v>108</v>
      </c>
      <c r="AJ69" s="3">
        <v>64</v>
      </c>
      <c r="AK69" s="5">
        <f t="shared" si="36"/>
        <v>78.666666666666671</v>
      </c>
      <c r="AL69" s="3">
        <v>82</v>
      </c>
      <c r="AM69" s="3">
        <v>2</v>
      </c>
      <c r="AN69" s="3">
        <v>7</v>
      </c>
      <c r="AO69" s="3">
        <v>37</v>
      </c>
      <c r="AP69" s="3">
        <v>20</v>
      </c>
      <c r="AQ69" s="3">
        <v>25</v>
      </c>
      <c r="AR69" s="1">
        <f t="shared" si="37"/>
        <v>17</v>
      </c>
      <c r="AS69" s="7">
        <f t="shared" si="38"/>
        <v>2.4285714285714284</v>
      </c>
      <c r="AT69" s="3">
        <v>17</v>
      </c>
      <c r="AU69" s="4">
        <v>4.6689999999999996</v>
      </c>
      <c r="AV69" s="3">
        <v>2.2999999999999998</v>
      </c>
      <c r="AW69" s="19">
        <f t="shared" si="39"/>
        <v>0.40118255728011826</v>
      </c>
      <c r="AX69" s="7">
        <f t="shared" si="40"/>
        <v>1.7134289997858214</v>
      </c>
      <c r="AY69" s="7">
        <f t="shared" si="41"/>
        <v>278.26086956521743</v>
      </c>
      <c r="AZ69" s="7">
        <f t="shared" si="42"/>
        <v>2492.7536231884064</v>
      </c>
      <c r="BA69" s="7">
        <f t="shared" si="43"/>
        <v>56.939024390243901</v>
      </c>
      <c r="BB69" s="7">
        <f t="shared" si="44"/>
        <v>28.048780487804876</v>
      </c>
      <c r="BC69" s="7">
        <f t="shared" si="45"/>
        <v>23.523577235772358</v>
      </c>
      <c r="BD69" s="7">
        <f t="shared" si="46"/>
        <v>6.866341463414634</v>
      </c>
      <c r="BE69" s="19"/>
      <c r="BF69" s="19">
        <f t="shared" si="47"/>
        <v>0.43906618119511676</v>
      </c>
      <c r="BG69" s="19">
        <f t="shared" si="48"/>
        <v>0.64981794816877281</v>
      </c>
      <c r="BH69" s="19">
        <f t="shared" si="49"/>
        <v>3.3493543758966999</v>
      </c>
      <c r="BI69" s="19">
        <f t="shared" si="50"/>
        <v>0.41176470588235292</v>
      </c>
      <c r="BJ69" s="19"/>
      <c r="BK69" s="5">
        <v>0</v>
      </c>
      <c r="BL69" s="5"/>
      <c r="BM69" s="5"/>
      <c r="BN69" s="5"/>
      <c r="BO69" s="5"/>
      <c r="BP69" s="3">
        <v>1</v>
      </c>
      <c r="BQ69" s="9">
        <v>0</v>
      </c>
      <c r="BR69" s="3">
        <v>20</v>
      </c>
      <c r="BS69" s="3">
        <v>8.8000000000000007</v>
      </c>
      <c r="BT69" s="3">
        <v>3.9</v>
      </c>
      <c r="BU69" s="3">
        <v>0.99</v>
      </c>
      <c r="BV69" s="16">
        <v>5.9</v>
      </c>
      <c r="BX69" s="16">
        <v>1</v>
      </c>
      <c r="BY69" s="3">
        <v>0</v>
      </c>
      <c r="BZ69" s="3">
        <v>138</v>
      </c>
      <c r="CA69" s="3">
        <v>64</v>
      </c>
      <c r="CB69" s="4">
        <v>2</v>
      </c>
      <c r="CC69" s="28">
        <v>35</v>
      </c>
      <c r="CD69" s="8"/>
      <c r="CE69" s="8"/>
      <c r="CF69" s="3">
        <v>2618</v>
      </c>
      <c r="CG69" s="3">
        <v>1</v>
      </c>
      <c r="CH69" s="12">
        <v>778.84615384615381</v>
      </c>
      <c r="CI69" s="19">
        <f t="shared" si="51"/>
        <v>6.6578135345132035</v>
      </c>
      <c r="CJ69" s="5">
        <v>325.40634333387641</v>
      </c>
      <c r="CK69" s="19">
        <f t="shared" si="52"/>
        <v>5.7850746885527577</v>
      </c>
      <c r="CM69" s="36">
        <v>40312</v>
      </c>
      <c r="CN69" s="36"/>
      <c r="CO69" s="36"/>
      <c r="CP69" s="36"/>
      <c r="CQ69" s="20"/>
      <c r="CR69" s="36">
        <v>44272</v>
      </c>
      <c r="CS69" s="36">
        <v>40728</v>
      </c>
      <c r="CT69" s="1">
        <f t="shared" si="53"/>
        <v>416</v>
      </c>
      <c r="CU69" s="3">
        <v>1</v>
      </c>
      <c r="CV69" s="40">
        <v>40728</v>
      </c>
      <c r="CW69" s="20">
        <f>(CV69-CM69)</f>
        <v>416</v>
      </c>
      <c r="CX69" s="20">
        <v>1</v>
      </c>
      <c r="CY69" s="20">
        <v>416</v>
      </c>
      <c r="CZ69" s="3">
        <v>0</v>
      </c>
      <c r="DA69" s="3" t="s">
        <v>144</v>
      </c>
    </row>
    <row r="70" spans="1:114" s="10" customFormat="1" x14ac:dyDescent="0.25">
      <c r="A70" s="2">
        <v>2025</v>
      </c>
      <c r="B70" s="3">
        <v>56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1">
        <v>0</v>
      </c>
      <c r="I70" s="3">
        <v>0</v>
      </c>
      <c r="J70" s="3">
        <v>3</v>
      </c>
      <c r="K70" s="3">
        <v>1</v>
      </c>
      <c r="L70" s="3">
        <v>1</v>
      </c>
      <c r="M70" s="3"/>
      <c r="N70" s="3">
        <v>1</v>
      </c>
      <c r="O70" s="3">
        <v>0</v>
      </c>
      <c r="P70" s="3">
        <v>1</v>
      </c>
      <c r="Q70" s="3"/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16">
        <v>0</v>
      </c>
      <c r="Y70" s="3">
        <v>1</v>
      </c>
      <c r="Z70" s="3">
        <v>0</v>
      </c>
      <c r="AA70" s="3">
        <v>1</v>
      </c>
      <c r="AB70" s="3">
        <v>1</v>
      </c>
      <c r="AC70" s="3">
        <v>1</v>
      </c>
      <c r="AD70" s="3">
        <v>1</v>
      </c>
      <c r="AE70" s="3">
        <v>0</v>
      </c>
      <c r="AF70" s="3">
        <v>0</v>
      </c>
      <c r="AG70" s="3">
        <v>33.5</v>
      </c>
      <c r="AH70" s="4">
        <v>1.85</v>
      </c>
      <c r="AI70" s="3">
        <v>124</v>
      </c>
      <c r="AJ70" s="3">
        <v>77</v>
      </c>
      <c r="AK70" s="5">
        <f t="shared" si="36"/>
        <v>92.666666666666671</v>
      </c>
      <c r="AL70" s="3">
        <v>72</v>
      </c>
      <c r="AM70" s="3">
        <v>1</v>
      </c>
      <c r="AN70" s="3">
        <v>14</v>
      </c>
      <c r="AO70" s="9">
        <v>61</v>
      </c>
      <c r="AP70" s="9">
        <v>31</v>
      </c>
      <c r="AQ70" s="3">
        <v>43</v>
      </c>
      <c r="AR70" s="1">
        <f t="shared" si="37"/>
        <v>30</v>
      </c>
      <c r="AS70" s="7">
        <f t="shared" si="38"/>
        <v>2.1428571428571428</v>
      </c>
      <c r="AT70" s="3">
        <v>38</v>
      </c>
      <c r="AU70" s="4">
        <v>3.1635</v>
      </c>
      <c r="AV70" s="3">
        <v>1.71</v>
      </c>
      <c r="AW70" s="19">
        <f t="shared" si="39"/>
        <v>0.35135254988913528</v>
      </c>
      <c r="AX70" s="7">
        <f t="shared" si="40"/>
        <v>1.5805278963173701</v>
      </c>
      <c r="AY70" s="7">
        <f t="shared" si="41"/>
        <v>233.91812865497076</v>
      </c>
      <c r="AZ70" s="7">
        <f t="shared" si="42"/>
        <v>3680.3118908382071</v>
      </c>
      <c r="BA70" s="7">
        <f t="shared" si="43"/>
        <v>43.9375</v>
      </c>
      <c r="BB70" s="7">
        <f t="shared" si="44"/>
        <v>23.75</v>
      </c>
      <c r="BC70" s="7">
        <f t="shared" si="45"/>
        <v>17.657333333333334</v>
      </c>
      <c r="BD70" s="7">
        <f t="shared" si="46"/>
        <v>9.3669999999999991</v>
      </c>
      <c r="BE70" s="19">
        <v>3.1</v>
      </c>
      <c r="BF70" s="19">
        <f t="shared" si="47"/>
        <v>0.97866287339971547</v>
      </c>
      <c r="BG70" s="19">
        <f t="shared" si="48"/>
        <v>1.3883357041251778</v>
      </c>
      <c r="BH70" s="19">
        <f t="shared" si="49"/>
        <v>1.4645833333333333</v>
      </c>
      <c r="BI70" s="19">
        <f t="shared" si="50"/>
        <v>0.36842105263157893</v>
      </c>
      <c r="BJ70" s="19"/>
      <c r="BK70" s="5">
        <v>1</v>
      </c>
      <c r="BL70" s="5">
        <v>25</v>
      </c>
      <c r="BM70" s="5"/>
      <c r="BN70" s="5">
        <v>1</v>
      </c>
      <c r="BO70" s="5">
        <v>0</v>
      </c>
      <c r="BP70" s="3">
        <v>1</v>
      </c>
      <c r="BQ70" s="9">
        <v>0</v>
      </c>
      <c r="BR70" s="3">
        <v>25</v>
      </c>
      <c r="BS70" s="3">
        <v>7.1</v>
      </c>
      <c r="BT70" s="3">
        <v>6.3</v>
      </c>
      <c r="BU70" s="3">
        <v>1.1000000000000001</v>
      </c>
      <c r="BV70" s="3"/>
      <c r="BX70" s="16">
        <v>1</v>
      </c>
      <c r="BY70" s="3">
        <v>1</v>
      </c>
      <c r="BZ70" s="3">
        <v>133</v>
      </c>
      <c r="CA70" s="3">
        <v>60</v>
      </c>
      <c r="CB70" s="4">
        <v>2.4</v>
      </c>
      <c r="CC70" s="28">
        <v>25</v>
      </c>
      <c r="CD70" s="8"/>
      <c r="CE70" s="8"/>
      <c r="CF70" s="3">
        <v>17859</v>
      </c>
      <c r="CG70" s="3">
        <v>1</v>
      </c>
      <c r="CH70" s="12">
        <v>1656.5217391304348</v>
      </c>
      <c r="CI70" s="19">
        <f t="shared" si="51"/>
        <v>7.4124753451856424</v>
      </c>
      <c r="CJ70" s="5">
        <v>638.67617881904835</v>
      </c>
      <c r="CK70" s="19">
        <f t="shared" si="52"/>
        <v>6.4593975635185625</v>
      </c>
      <c r="CM70" s="41">
        <v>40345</v>
      </c>
      <c r="CN70" s="41"/>
      <c r="CO70" s="41"/>
      <c r="CP70" s="41"/>
      <c r="CQ70" s="20"/>
      <c r="CR70" s="36">
        <v>44272</v>
      </c>
      <c r="CS70" s="36">
        <v>41727</v>
      </c>
      <c r="CT70" s="1">
        <f t="shared" si="53"/>
        <v>1382</v>
      </c>
      <c r="CU70" s="3">
        <v>1</v>
      </c>
      <c r="CV70" s="40">
        <v>41727</v>
      </c>
      <c r="CW70" s="3">
        <f>(CV70-CM70)</f>
        <v>1382</v>
      </c>
      <c r="CX70" s="3">
        <v>1</v>
      </c>
      <c r="CY70" s="3">
        <v>1382</v>
      </c>
      <c r="CZ70" s="1">
        <v>1</v>
      </c>
      <c r="DA70" s="3" t="s">
        <v>141</v>
      </c>
    </row>
    <row r="71" spans="1:114" s="10" customFormat="1" x14ac:dyDescent="0.25">
      <c r="A71" s="2">
        <v>2027</v>
      </c>
      <c r="B71" s="3">
        <v>42</v>
      </c>
      <c r="C71" s="3">
        <v>1</v>
      </c>
      <c r="D71" s="3">
        <v>0</v>
      </c>
      <c r="E71" s="3">
        <v>1</v>
      </c>
      <c r="F71" s="3">
        <v>1</v>
      </c>
      <c r="G71" s="3">
        <v>0</v>
      </c>
      <c r="H71" s="1">
        <v>1</v>
      </c>
      <c r="I71" s="3">
        <v>0</v>
      </c>
      <c r="J71" s="3">
        <v>3</v>
      </c>
      <c r="K71" s="3">
        <v>0</v>
      </c>
      <c r="L71" s="3">
        <v>0</v>
      </c>
      <c r="M71" s="3"/>
      <c r="N71" s="3">
        <v>0</v>
      </c>
      <c r="O71" s="3">
        <v>1</v>
      </c>
      <c r="P71" s="3">
        <v>0</v>
      </c>
      <c r="Q71" s="3"/>
      <c r="R71" s="3">
        <v>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6">
        <v>1</v>
      </c>
      <c r="Y71" s="3">
        <v>2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22.5</v>
      </c>
      <c r="AH71" s="4">
        <v>2.14</v>
      </c>
      <c r="AI71" s="3">
        <v>95</v>
      </c>
      <c r="AJ71" s="3">
        <v>66</v>
      </c>
      <c r="AK71" s="5">
        <f t="shared" si="36"/>
        <v>75.666666666666671</v>
      </c>
      <c r="AL71" s="3">
        <v>78</v>
      </c>
      <c r="AM71" s="3">
        <v>2</v>
      </c>
      <c r="AN71" s="3">
        <v>13</v>
      </c>
      <c r="AO71" s="3">
        <v>50</v>
      </c>
      <c r="AP71" s="3">
        <v>25</v>
      </c>
      <c r="AQ71" s="3">
        <v>33</v>
      </c>
      <c r="AR71" s="1">
        <f t="shared" si="37"/>
        <v>25</v>
      </c>
      <c r="AS71" s="7">
        <f t="shared" si="38"/>
        <v>1.9230769230769231</v>
      </c>
      <c r="AT71" s="3">
        <v>28</v>
      </c>
      <c r="AU71" s="4">
        <v>3.1457999999999999</v>
      </c>
      <c r="AV71" s="3">
        <v>1.47</v>
      </c>
      <c r="AW71" s="19">
        <f t="shared" si="39"/>
        <v>0.24662971175166298</v>
      </c>
      <c r="AX71" s="7">
        <f t="shared" si="40"/>
        <v>1.589420815054994</v>
      </c>
      <c r="AY71" s="7">
        <f t="shared" si="41"/>
        <v>272.108843537415</v>
      </c>
      <c r="AZ71" s="7">
        <f t="shared" si="42"/>
        <v>3410.4308390022679</v>
      </c>
      <c r="BA71" s="7">
        <f t="shared" si="43"/>
        <v>40.330769230769235</v>
      </c>
      <c r="BB71" s="7">
        <f t="shared" si="44"/>
        <v>18.846153846153847</v>
      </c>
      <c r="BC71" s="7">
        <f t="shared" si="45"/>
        <v>12.217333333333334</v>
      </c>
      <c r="BD71" s="7">
        <f t="shared" si="46"/>
        <v>5.1261538461538461</v>
      </c>
      <c r="BE71" s="19"/>
      <c r="BF71" s="19">
        <f t="shared" si="47"/>
        <v>0.81823383559031082</v>
      </c>
      <c r="BG71" s="19">
        <f t="shared" si="48"/>
        <v>1.2397482357428951</v>
      </c>
      <c r="BH71" s="19">
        <f t="shared" si="49"/>
        <v>1.6132307692307695</v>
      </c>
      <c r="BI71" s="19">
        <f t="shared" si="50"/>
        <v>0.4642857142857143</v>
      </c>
      <c r="BJ71" s="19"/>
      <c r="BK71" s="5">
        <v>0</v>
      </c>
      <c r="BL71" s="5"/>
      <c r="BM71" s="5"/>
      <c r="BN71" s="5"/>
      <c r="BO71" s="5"/>
      <c r="BP71" s="3">
        <v>1</v>
      </c>
      <c r="BQ71" s="9">
        <v>0</v>
      </c>
      <c r="BR71" s="15">
        <v>10</v>
      </c>
      <c r="BS71" s="3">
        <v>8.6999999999999993</v>
      </c>
      <c r="BT71" s="3">
        <v>7.9</v>
      </c>
      <c r="BU71" s="3">
        <v>0.93</v>
      </c>
      <c r="BV71" s="16">
        <v>4.7</v>
      </c>
      <c r="BX71" s="16">
        <v>1</v>
      </c>
      <c r="BY71" s="9">
        <v>0</v>
      </c>
      <c r="BZ71" s="3">
        <v>136</v>
      </c>
      <c r="CA71" s="3">
        <v>17</v>
      </c>
      <c r="CB71" s="4">
        <v>1</v>
      </c>
      <c r="CC71" s="29">
        <v>90</v>
      </c>
      <c r="CD71" s="8"/>
      <c r="CE71" s="8"/>
      <c r="CF71" s="3">
        <v>1932</v>
      </c>
      <c r="CG71" s="3">
        <v>1</v>
      </c>
      <c r="CH71" s="12">
        <v>1465.0980392156862</v>
      </c>
      <c r="CI71" s="19">
        <f t="shared" si="51"/>
        <v>7.2896774401783988</v>
      </c>
      <c r="CJ71" s="5">
        <v>1424.1356669546039</v>
      </c>
      <c r="CK71" s="19">
        <f t="shared" si="52"/>
        <v>7.2613203591716413</v>
      </c>
      <c r="CM71" s="41">
        <v>40352</v>
      </c>
      <c r="CN71" s="41"/>
      <c r="CO71" s="41"/>
      <c r="CP71" s="41"/>
      <c r="CQ71" s="20"/>
      <c r="CR71" s="36">
        <v>44272</v>
      </c>
      <c r="CS71" s="36">
        <v>40986</v>
      </c>
      <c r="CT71" s="1">
        <f t="shared" si="53"/>
        <v>634</v>
      </c>
      <c r="CU71" s="3">
        <v>1</v>
      </c>
      <c r="CV71" s="36">
        <v>40986</v>
      </c>
      <c r="CW71" s="20">
        <f>(CV71-CM71)</f>
        <v>634</v>
      </c>
      <c r="CX71" s="20">
        <v>1</v>
      </c>
      <c r="CY71" s="20">
        <v>634</v>
      </c>
      <c r="CZ71" s="3">
        <v>0</v>
      </c>
      <c r="DA71" s="3" t="s">
        <v>144</v>
      </c>
    </row>
    <row r="72" spans="1:114" s="10" customFormat="1" x14ac:dyDescent="0.25">
      <c r="A72" s="2">
        <v>2031</v>
      </c>
      <c r="B72" s="3">
        <v>63</v>
      </c>
      <c r="C72" s="3">
        <v>0</v>
      </c>
      <c r="D72" s="3">
        <v>0</v>
      </c>
      <c r="E72" s="3">
        <v>1</v>
      </c>
      <c r="F72" s="3">
        <v>1</v>
      </c>
      <c r="G72" s="3">
        <v>0</v>
      </c>
      <c r="H72" s="1">
        <v>1</v>
      </c>
      <c r="I72" s="3">
        <v>0</v>
      </c>
      <c r="J72" s="3">
        <v>3</v>
      </c>
      <c r="K72" s="3">
        <v>1</v>
      </c>
      <c r="L72" s="3">
        <v>0</v>
      </c>
      <c r="M72" s="3"/>
      <c r="N72" s="3">
        <v>1</v>
      </c>
      <c r="O72" s="3">
        <v>0</v>
      </c>
      <c r="P72" s="3">
        <v>1</v>
      </c>
      <c r="Q72" s="3"/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</v>
      </c>
      <c r="Y72" s="3">
        <v>0</v>
      </c>
      <c r="Z72" s="3">
        <v>1</v>
      </c>
      <c r="AA72" s="3">
        <v>1</v>
      </c>
      <c r="AB72" s="3">
        <v>1</v>
      </c>
      <c r="AC72" s="3">
        <v>0</v>
      </c>
      <c r="AD72" s="3">
        <v>1</v>
      </c>
      <c r="AE72" s="3">
        <v>0</v>
      </c>
      <c r="AF72" s="3">
        <v>2</v>
      </c>
      <c r="AG72" s="3">
        <v>29.5</v>
      </c>
      <c r="AH72" s="4">
        <v>2.09</v>
      </c>
      <c r="AI72" s="3">
        <v>120</v>
      </c>
      <c r="AJ72" s="3">
        <v>74</v>
      </c>
      <c r="AK72" s="5">
        <f t="shared" si="36"/>
        <v>89.333333333333329</v>
      </c>
      <c r="AL72" s="3">
        <v>103</v>
      </c>
      <c r="AM72" s="3">
        <v>1</v>
      </c>
      <c r="AN72" s="3">
        <v>11</v>
      </c>
      <c r="AO72" s="3">
        <v>35</v>
      </c>
      <c r="AP72" s="3">
        <v>17</v>
      </c>
      <c r="AQ72" s="3">
        <v>27</v>
      </c>
      <c r="AR72" s="1">
        <f t="shared" si="37"/>
        <v>18</v>
      </c>
      <c r="AS72" s="7">
        <f t="shared" si="38"/>
        <v>1.6363636363636365</v>
      </c>
      <c r="AT72" s="3">
        <v>20</v>
      </c>
      <c r="AU72" s="4">
        <v>5.83</v>
      </c>
      <c r="AV72" s="3">
        <v>2.79</v>
      </c>
      <c r="AW72" s="19">
        <f t="shared" si="39"/>
        <v>0.55263858093126383</v>
      </c>
      <c r="AX72" s="7">
        <f t="shared" si="40"/>
        <v>1.2006861063464838</v>
      </c>
      <c r="AY72" s="7">
        <f t="shared" si="41"/>
        <v>200.71684587813621</v>
      </c>
      <c r="AZ72" s="7">
        <f t="shared" si="42"/>
        <v>2246.117084826762</v>
      </c>
      <c r="BA72" s="7">
        <f t="shared" si="43"/>
        <v>56.601941747572816</v>
      </c>
      <c r="BB72" s="7">
        <f t="shared" si="44"/>
        <v>27.087378640776699</v>
      </c>
      <c r="BC72" s="7">
        <f t="shared" si="45"/>
        <v>25.541592233009705</v>
      </c>
      <c r="BD72" s="7">
        <f t="shared" si="46"/>
        <v>5.894213592233009</v>
      </c>
      <c r="BE72" s="19">
        <v>2.25</v>
      </c>
      <c r="BF72" s="19">
        <f t="shared" si="47"/>
        <v>0.47701543739279589</v>
      </c>
      <c r="BG72" s="19">
        <f t="shared" si="48"/>
        <v>0.61835334476843906</v>
      </c>
      <c r="BH72" s="19">
        <f t="shared" si="49"/>
        <v>3.144552319309601</v>
      </c>
      <c r="BI72" s="19">
        <f t="shared" si="50"/>
        <v>0.55000000000000004</v>
      </c>
      <c r="BJ72" s="19"/>
      <c r="BK72" s="5">
        <v>1</v>
      </c>
      <c r="BL72" s="5">
        <v>16</v>
      </c>
      <c r="BM72" s="5"/>
      <c r="BN72" s="5">
        <v>3</v>
      </c>
      <c r="BO72" s="5">
        <v>0</v>
      </c>
      <c r="BP72" s="3">
        <v>1</v>
      </c>
      <c r="BQ72" s="9">
        <v>0</v>
      </c>
      <c r="BR72" s="3">
        <v>35</v>
      </c>
      <c r="BS72" s="3">
        <v>5.7</v>
      </c>
      <c r="BT72" s="3">
        <v>5.2</v>
      </c>
      <c r="BU72" s="3">
        <v>1.1000000000000001</v>
      </c>
      <c r="BV72" s="3">
        <v>4.4000000000000004</v>
      </c>
      <c r="BX72" s="3">
        <v>1</v>
      </c>
      <c r="BY72" s="3">
        <v>0</v>
      </c>
      <c r="BZ72" s="3">
        <v>136</v>
      </c>
      <c r="CA72" s="3">
        <v>43</v>
      </c>
      <c r="CB72" s="4">
        <v>2</v>
      </c>
      <c r="CC72" s="28">
        <v>34</v>
      </c>
      <c r="CD72" s="8"/>
      <c r="CE72" s="8"/>
      <c r="CF72" s="3">
        <v>1971</v>
      </c>
      <c r="CG72" s="3">
        <v>1</v>
      </c>
      <c r="CH72" s="12">
        <v>900</v>
      </c>
      <c r="CI72" s="19">
        <f t="shared" si="51"/>
        <v>6.8023947633243109</v>
      </c>
      <c r="CJ72" s="5">
        <v>1319.4023438573167</v>
      </c>
      <c r="CK72" s="19">
        <f t="shared" si="52"/>
        <v>7.1849341432441554</v>
      </c>
      <c r="CM72" s="41">
        <v>40373</v>
      </c>
      <c r="CN72" s="41"/>
      <c r="CO72" s="41"/>
      <c r="CP72" s="41"/>
      <c r="CQ72" s="20"/>
      <c r="CR72" s="36">
        <v>44272</v>
      </c>
      <c r="CS72" s="36">
        <v>41156</v>
      </c>
      <c r="CT72" s="1">
        <f t="shared" si="53"/>
        <v>783</v>
      </c>
      <c r="CU72" s="3">
        <v>1</v>
      </c>
      <c r="CV72" s="36">
        <v>41156</v>
      </c>
      <c r="CW72" s="20">
        <f>(CV72-CM72)</f>
        <v>783</v>
      </c>
      <c r="CX72" s="20">
        <v>1</v>
      </c>
      <c r="CY72" s="20">
        <v>783</v>
      </c>
      <c r="CZ72" s="3">
        <v>0</v>
      </c>
      <c r="DA72" s="3" t="s">
        <v>144</v>
      </c>
    </row>
    <row r="73" spans="1:114" s="10" customFormat="1" x14ac:dyDescent="0.25">
      <c r="A73" s="2">
        <v>2032</v>
      </c>
      <c r="B73" s="3">
        <v>52</v>
      </c>
      <c r="C73" s="3">
        <v>1</v>
      </c>
      <c r="D73" s="3">
        <v>0</v>
      </c>
      <c r="E73" s="3">
        <v>1</v>
      </c>
      <c r="F73" s="3">
        <v>1</v>
      </c>
      <c r="G73" s="3">
        <v>1</v>
      </c>
      <c r="H73" s="1">
        <v>0</v>
      </c>
      <c r="I73" s="3">
        <v>0</v>
      </c>
      <c r="J73" s="3">
        <v>3</v>
      </c>
      <c r="K73" s="3">
        <v>1</v>
      </c>
      <c r="L73" s="3">
        <v>1</v>
      </c>
      <c r="M73" s="3"/>
      <c r="N73" s="3">
        <v>0</v>
      </c>
      <c r="O73" s="3">
        <v>0</v>
      </c>
      <c r="P73" s="3">
        <v>0</v>
      </c>
      <c r="Q73" s="3"/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1</v>
      </c>
      <c r="Y73" s="3">
        <v>2</v>
      </c>
      <c r="Z73" s="3">
        <v>1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2</v>
      </c>
      <c r="AG73" s="9">
        <v>24.5</v>
      </c>
      <c r="AH73" s="11">
        <v>1.9</v>
      </c>
      <c r="AI73" s="3">
        <v>110</v>
      </c>
      <c r="AJ73" s="3">
        <v>83</v>
      </c>
      <c r="AK73" s="5">
        <f t="shared" si="36"/>
        <v>92</v>
      </c>
      <c r="AL73" s="3">
        <v>84</v>
      </c>
      <c r="AM73" s="3">
        <v>1</v>
      </c>
      <c r="AN73" s="9">
        <v>8</v>
      </c>
      <c r="AO73" s="3">
        <v>41</v>
      </c>
      <c r="AP73" s="3">
        <v>23</v>
      </c>
      <c r="AQ73" s="9">
        <v>28</v>
      </c>
      <c r="AR73" s="1">
        <f t="shared" si="37"/>
        <v>18</v>
      </c>
      <c r="AS73" s="7">
        <f t="shared" si="38"/>
        <v>2.25</v>
      </c>
      <c r="AT73" s="9">
        <v>23</v>
      </c>
      <c r="AU73" s="4">
        <v>3.8569999999999993</v>
      </c>
      <c r="AV73" s="3">
        <v>2.0299999999999998</v>
      </c>
      <c r="AW73" s="19">
        <f t="shared" si="39"/>
        <v>0.41410199556541016</v>
      </c>
      <c r="AX73" s="7">
        <f t="shared" si="40"/>
        <v>1.2963443090484834</v>
      </c>
      <c r="AY73" s="7">
        <f t="shared" si="41"/>
        <v>197.04433497536948</v>
      </c>
      <c r="AZ73" s="7">
        <f t="shared" si="42"/>
        <v>3310.3448275862074</v>
      </c>
      <c r="BA73" s="7">
        <f t="shared" si="43"/>
        <v>45.916666666666664</v>
      </c>
      <c r="BB73" s="7">
        <f t="shared" si="44"/>
        <v>24.166666666666664</v>
      </c>
      <c r="BC73" s="7">
        <f t="shared" si="45"/>
        <v>22.677999999999997</v>
      </c>
      <c r="BD73" s="7">
        <f t="shared" si="46"/>
        <v>6.5733333333333324</v>
      </c>
      <c r="BE73" s="19"/>
      <c r="BF73" s="19">
        <f t="shared" si="47"/>
        <v>0.60980036297640661</v>
      </c>
      <c r="BG73" s="19">
        <f t="shared" si="48"/>
        <v>0.89292196007259528</v>
      </c>
      <c r="BH73" s="19">
        <f t="shared" si="49"/>
        <v>2.5509259259259256</v>
      </c>
      <c r="BI73" s="19">
        <f t="shared" si="50"/>
        <v>0.34782608695652173</v>
      </c>
      <c r="BJ73" s="19"/>
      <c r="BK73" s="5">
        <v>0</v>
      </c>
      <c r="BL73" s="5"/>
      <c r="BM73" s="5"/>
      <c r="BN73" s="5"/>
      <c r="BO73" s="5"/>
      <c r="BP73" s="9">
        <v>1</v>
      </c>
      <c r="BQ73" s="9">
        <v>0</v>
      </c>
      <c r="BR73" s="3">
        <v>17.5</v>
      </c>
      <c r="BS73" s="3"/>
      <c r="BT73" s="3"/>
      <c r="BU73" s="3"/>
      <c r="BV73" s="3"/>
      <c r="BX73" s="3">
        <v>1</v>
      </c>
      <c r="BY73" s="3"/>
      <c r="BZ73" s="5">
        <v>139</v>
      </c>
      <c r="CA73" s="5">
        <v>13</v>
      </c>
      <c r="CB73" s="4">
        <v>1</v>
      </c>
      <c r="CC73" s="28">
        <v>90</v>
      </c>
      <c r="CD73" s="8"/>
      <c r="CE73" s="8"/>
      <c r="CF73" s="3">
        <v>770</v>
      </c>
      <c r="CG73" s="3">
        <v>1</v>
      </c>
      <c r="CH73" s="12">
        <v>545.69892473118284</v>
      </c>
      <c r="CI73" s="19">
        <f t="shared" si="51"/>
        <v>6.3020674037507778</v>
      </c>
      <c r="CJ73" s="5">
        <v>852.07614837044071</v>
      </c>
      <c r="CK73" s="19">
        <f t="shared" si="52"/>
        <v>6.7476758988571612</v>
      </c>
      <c r="CM73" s="41">
        <v>40374</v>
      </c>
      <c r="CN73" s="41"/>
      <c r="CO73" s="41"/>
      <c r="CP73" s="41"/>
      <c r="CQ73" s="20"/>
      <c r="CR73" s="36">
        <v>44272</v>
      </c>
      <c r="CS73" s="36">
        <v>42398</v>
      </c>
      <c r="CT73" s="1">
        <f t="shared" si="53"/>
        <v>2024</v>
      </c>
      <c r="CU73" s="3">
        <v>0</v>
      </c>
      <c r="CV73" s="3"/>
      <c r="CW73" s="20"/>
      <c r="CX73" s="20">
        <v>0</v>
      </c>
      <c r="CY73" s="20">
        <v>2024</v>
      </c>
      <c r="CZ73" s="3">
        <v>0</v>
      </c>
      <c r="DA73" s="3"/>
    </row>
    <row r="74" spans="1:114" s="10" customFormat="1" x14ac:dyDescent="0.25">
      <c r="A74" s="2">
        <v>2034</v>
      </c>
      <c r="B74" s="3">
        <v>57</v>
      </c>
      <c r="C74" s="9">
        <v>1</v>
      </c>
      <c r="D74" s="3">
        <v>0</v>
      </c>
      <c r="E74" s="3">
        <v>1</v>
      </c>
      <c r="F74" s="3">
        <v>2</v>
      </c>
      <c r="G74" s="3">
        <v>1</v>
      </c>
      <c r="H74" s="1">
        <v>0</v>
      </c>
      <c r="I74" s="3">
        <v>1</v>
      </c>
      <c r="J74" s="3">
        <v>3</v>
      </c>
      <c r="K74" s="3">
        <v>1</v>
      </c>
      <c r="L74" s="3">
        <v>1</v>
      </c>
      <c r="M74" s="3"/>
      <c r="N74" s="3">
        <v>1</v>
      </c>
      <c r="O74" s="3">
        <v>1</v>
      </c>
      <c r="P74" s="3">
        <v>1</v>
      </c>
      <c r="Q74" s="3">
        <v>1</v>
      </c>
      <c r="R74" s="3">
        <v>0</v>
      </c>
      <c r="S74" s="3">
        <v>0</v>
      </c>
      <c r="T74" s="3">
        <v>1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</v>
      </c>
      <c r="AA74" s="3">
        <v>1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36.5</v>
      </c>
      <c r="AH74" s="4">
        <v>2.2999999999999998</v>
      </c>
      <c r="AI74" s="3">
        <v>119</v>
      </c>
      <c r="AJ74" s="3">
        <v>87</v>
      </c>
      <c r="AK74" s="5">
        <f t="shared" si="36"/>
        <v>97.666666666666671</v>
      </c>
      <c r="AL74" s="3">
        <v>94</v>
      </c>
      <c r="AM74" s="3">
        <v>1</v>
      </c>
      <c r="AN74" s="3">
        <v>12</v>
      </c>
      <c r="AO74" s="3">
        <v>81</v>
      </c>
      <c r="AP74" s="3">
        <v>30</v>
      </c>
      <c r="AQ74" s="3">
        <v>56</v>
      </c>
      <c r="AR74" s="1">
        <f t="shared" si="37"/>
        <v>51</v>
      </c>
      <c r="AS74" s="7">
        <f t="shared" si="38"/>
        <v>4.25</v>
      </c>
      <c r="AT74" s="3">
        <v>27</v>
      </c>
      <c r="AU74" s="4">
        <v>7.11</v>
      </c>
      <c r="AV74" s="3">
        <v>3.09</v>
      </c>
      <c r="AW74" s="19">
        <f t="shared" si="39"/>
        <v>0.66915742793791577</v>
      </c>
      <c r="AX74" s="7">
        <f t="shared" si="40"/>
        <v>4.0787623066104075</v>
      </c>
      <c r="AY74" s="7">
        <f t="shared" si="41"/>
        <v>750.80906148867314</v>
      </c>
      <c r="AZ74" s="7">
        <f t="shared" si="42"/>
        <v>2217.9072276159659</v>
      </c>
      <c r="BA74" s="7">
        <f t="shared" si="43"/>
        <v>75.638297872340431</v>
      </c>
      <c r="BB74" s="7">
        <f t="shared" si="44"/>
        <v>32.872340425531917</v>
      </c>
      <c r="BC74" s="7">
        <f t="shared" si="45"/>
        <v>31.592510638297874</v>
      </c>
      <c r="BD74" s="7">
        <f t="shared" si="46"/>
        <v>19.670808510638299</v>
      </c>
      <c r="BE74" s="19">
        <v>1.57</v>
      </c>
      <c r="BF74" s="19">
        <f t="shared" si="47"/>
        <v>0.74036568213783394</v>
      </c>
      <c r="BG74" s="19">
        <f t="shared" si="48"/>
        <v>1.070886075949367</v>
      </c>
      <c r="BH74" s="19">
        <f t="shared" si="49"/>
        <v>1.4831038798498124</v>
      </c>
      <c r="BI74" s="19">
        <f t="shared" si="50"/>
        <v>0.44444444444444442</v>
      </c>
      <c r="BJ74" s="19"/>
      <c r="BK74" s="5">
        <v>1</v>
      </c>
      <c r="BL74" s="5">
        <v>20</v>
      </c>
      <c r="BM74" s="5"/>
      <c r="BN74" s="5">
        <v>0</v>
      </c>
      <c r="BO74" s="5">
        <v>0</v>
      </c>
      <c r="BP74" s="3">
        <v>1</v>
      </c>
      <c r="BQ74" s="3">
        <v>0</v>
      </c>
      <c r="BR74" s="3">
        <v>65.5</v>
      </c>
      <c r="BS74" s="3">
        <v>5</v>
      </c>
      <c r="BT74" s="3">
        <v>3.1</v>
      </c>
      <c r="BU74" s="3">
        <v>1.2</v>
      </c>
      <c r="BV74" s="3">
        <v>3.8</v>
      </c>
      <c r="BX74" s="3">
        <v>1</v>
      </c>
      <c r="BY74" s="3">
        <v>1</v>
      </c>
      <c r="BZ74" s="3">
        <v>136</v>
      </c>
      <c r="CA74" s="3">
        <v>18</v>
      </c>
      <c r="CB74" s="4">
        <v>0.8</v>
      </c>
      <c r="CC74" s="28">
        <v>90</v>
      </c>
      <c r="CD74" s="8"/>
      <c r="CE74" s="8"/>
      <c r="CF74" s="3">
        <v>599</v>
      </c>
      <c r="CG74" s="3">
        <v>0</v>
      </c>
      <c r="CH74" s="12">
        <v>2131.521739130435</v>
      </c>
      <c r="CI74" s="19">
        <f t="shared" si="51"/>
        <v>7.6645914351353976</v>
      </c>
      <c r="CJ74" s="5">
        <v>891.33206970368622</v>
      </c>
      <c r="CK74" s="19">
        <f t="shared" si="52"/>
        <v>6.7927170513080535</v>
      </c>
      <c r="CM74" s="41">
        <v>40399</v>
      </c>
      <c r="CN74" s="41"/>
      <c r="CO74" s="41"/>
      <c r="CP74" s="41"/>
      <c r="CQ74" s="20"/>
      <c r="CR74" s="36">
        <v>44272</v>
      </c>
      <c r="CS74" s="36">
        <v>40552</v>
      </c>
      <c r="CT74" s="1">
        <f t="shared" si="53"/>
        <v>153</v>
      </c>
      <c r="CU74" s="3">
        <v>1</v>
      </c>
      <c r="CV74" s="40">
        <v>40552</v>
      </c>
      <c r="CW74" s="20">
        <f t="shared" ref="CW74:CW80" si="54">(CV74-CM74)</f>
        <v>153</v>
      </c>
      <c r="CX74" s="20">
        <v>1</v>
      </c>
      <c r="CY74" s="20">
        <v>153</v>
      </c>
      <c r="CZ74" s="1">
        <v>1</v>
      </c>
      <c r="DA74" s="3" t="s">
        <v>147</v>
      </c>
    </row>
    <row r="75" spans="1:114" s="10" customFormat="1" x14ac:dyDescent="0.25">
      <c r="A75" s="2">
        <v>2035</v>
      </c>
      <c r="B75" s="3">
        <v>45</v>
      </c>
      <c r="C75" s="3">
        <v>0</v>
      </c>
      <c r="D75" s="3">
        <v>1</v>
      </c>
      <c r="E75" s="3">
        <v>1</v>
      </c>
      <c r="F75" s="3">
        <v>1</v>
      </c>
      <c r="G75" s="3">
        <v>1</v>
      </c>
      <c r="H75" s="1">
        <v>0</v>
      </c>
      <c r="I75" s="3">
        <v>0</v>
      </c>
      <c r="J75" s="3">
        <v>3</v>
      </c>
      <c r="K75" s="3">
        <v>0</v>
      </c>
      <c r="L75" s="3">
        <v>0</v>
      </c>
      <c r="M75" s="3"/>
      <c r="N75" s="3">
        <v>1</v>
      </c>
      <c r="O75" s="3">
        <v>1</v>
      </c>
      <c r="P75" s="3">
        <v>1</v>
      </c>
      <c r="Q75" s="3"/>
      <c r="R75" s="3">
        <v>0</v>
      </c>
      <c r="S75" s="3">
        <v>0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1</v>
      </c>
      <c r="AE75" s="3">
        <v>0</v>
      </c>
      <c r="AF75" s="3">
        <v>2</v>
      </c>
      <c r="AG75" s="3">
        <v>23.5</v>
      </c>
      <c r="AH75" s="4">
        <v>1.83</v>
      </c>
      <c r="AI75" s="3">
        <v>106</v>
      </c>
      <c r="AJ75" s="3">
        <v>63</v>
      </c>
      <c r="AK75" s="5">
        <f t="shared" si="36"/>
        <v>77.333333333333329</v>
      </c>
      <c r="AL75" s="3">
        <v>72</v>
      </c>
      <c r="AM75" s="3">
        <v>1</v>
      </c>
      <c r="AN75" s="3">
        <v>8</v>
      </c>
      <c r="AO75" s="3">
        <v>55</v>
      </c>
      <c r="AP75" s="3">
        <v>35</v>
      </c>
      <c r="AQ75" s="3">
        <v>45</v>
      </c>
      <c r="AR75" s="1">
        <f t="shared" si="37"/>
        <v>20</v>
      </c>
      <c r="AS75" s="7">
        <f t="shared" si="38"/>
        <v>2.5</v>
      </c>
      <c r="AT75" s="3">
        <v>19</v>
      </c>
      <c r="AU75" s="4">
        <v>3.39</v>
      </c>
      <c r="AV75" s="3">
        <v>1.85</v>
      </c>
      <c r="AW75" s="19">
        <f t="shared" si="39"/>
        <v>0.31722099039172208</v>
      </c>
      <c r="AX75" s="7">
        <f t="shared" si="40"/>
        <v>7.6696165191740411</v>
      </c>
      <c r="AY75" s="7">
        <f t="shared" si="41"/>
        <v>1124.3243243243244</v>
      </c>
      <c r="AZ75" s="7">
        <f t="shared" si="42"/>
        <v>2998.1981981981976</v>
      </c>
      <c r="BA75" s="7">
        <f t="shared" si="43"/>
        <v>47.083333333333336</v>
      </c>
      <c r="BB75" s="7">
        <f t="shared" si="44"/>
        <v>25.694444444444443</v>
      </c>
      <c r="BC75" s="7">
        <f t="shared" si="45"/>
        <v>20.384259259259256</v>
      </c>
      <c r="BD75" s="7">
        <f t="shared" si="46"/>
        <v>12.929444444444442</v>
      </c>
      <c r="BE75" s="19">
        <v>2.25</v>
      </c>
      <c r="BF75" s="19">
        <f t="shared" si="47"/>
        <v>0.95575221238938046</v>
      </c>
      <c r="BG75" s="19">
        <f t="shared" si="48"/>
        <v>1.168141592920354</v>
      </c>
      <c r="BH75" s="19">
        <f t="shared" si="49"/>
        <v>2.354166666666667</v>
      </c>
      <c r="BI75" s="19">
        <f t="shared" si="50"/>
        <v>0.42105263157894735</v>
      </c>
      <c r="BJ75" s="19"/>
      <c r="BK75" s="5">
        <v>1</v>
      </c>
      <c r="BL75" s="5">
        <v>19</v>
      </c>
      <c r="BM75" s="5">
        <v>50</v>
      </c>
      <c r="BN75" s="5">
        <v>0</v>
      </c>
      <c r="BO75" s="5">
        <v>0</v>
      </c>
      <c r="BP75" s="3">
        <v>1</v>
      </c>
      <c r="BQ75" s="3" t="s">
        <v>60</v>
      </c>
      <c r="BR75" s="5">
        <v>50</v>
      </c>
      <c r="BS75" s="3">
        <v>5.4</v>
      </c>
      <c r="BT75" s="3">
        <v>4.3</v>
      </c>
      <c r="BU75" s="3">
        <v>0.83</v>
      </c>
      <c r="BV75" s="3">
        <v>4.5</v>
      </c>
      <c r="BX75" s="3">
        <v>1</v>
      </c>
      <c r="BY75" s="3">
        <v>1</v>
      </c>
      <c r="BZ75" s="3">
        <v>141</v>
      </c>
      <c r="CA75" s="3">
        <v>9</v>
      </c>
      <c r="CB75" s="4">
        <v>0.5</v>
      </c>
      <c r="CC75" s="28">
        <v>90</v>
      </c>
      <c r="CD75" s="8"/>
      <c r="CE75" s="8"/>
      <c r="CF75" s="3">
        <v>596</v>
      </c>
      <c r="CG75" s="3">
        <v>0</v>
      </c>
      <c r="CH75" s="12">
        <v>906.66666666666663</v>
      </c>
      <c r="CI75" s="19">
        <f t="shared" si="51"/>
        <v>6.8097748706219337</v>
      </c>
      <c r="CJ75" s="5">
        <v>379.67119750501365</v>
      </c>
      <c r="CK75" s="19">
        <f t="shared" si="52"/>
        <v>5.9393056084348554</v>
      </c>
      <c r="CM75" s="41">
        <v>40402</v>
      </c>
      <c r="CN75" s="41"/>
      <c r="CO75" s="41"/>
      <c r="CP75" s="41"/>
      <c r="CQ75" s="20"/>
      <c r="CR75" s="36">
        <v>44272</v>
      </c>
      <c r="CS75" s="36">
        <v>43476</v>
      </c>
      <c r="CT75" s="1">
        <f t="shared" si="53"/>
        <v>3074</v>
      </c>
      <c r="CU75" s="3">
        <v>1</v>
      </c>
      <c r="CV75" s="40">
        <v>43476</v>
      </c>
      <c r="CW75" s="20">
        <f t="shared" si="54"/>
        <v>3074</v>
      </c>
      <c r="CX75" s="20">
        <v>1</v>
      </c>
      <c r="CY75" s="20">
        <v>3074</v>
      </c>
      <c r="CZ75" s="3">
        <v>0</v>
      </c>
      <c r="DA75" s="3" t="s">
        <v>144</v>
      </c>
    </row>
    <row r="76" spans="1:114" s="10" customFormat="1" x14ac:dyDescent="0.25">
      <c r="A76" s="2">
        <v>2036</v>
      </c>
      <c r="B76" s="3">
        <v>53</v>
      </c>
      <c r="C76" s="3">
        <v>0</v>
      </c>
      <c r="D76" s="3">
        <v>1</v>
      </c>
      <c r="E76" s="3">
        <v>1</v>
      </c>
      <c r="F76" s="3">
        <v>1</v>
      </c>
      <c r="G76" s="3">
        <v>0</v>
      </c>
      <c r="H76" s="1">
        <v>1</v>
      </c>
      <c r="I76" s="3">
        <v>0</v>
      </c>
      <c r="J76" s="3">
        <v>3</v>
      </c>
      <c r="K76" s="3">
        <v>0</v>
      </c>
      <c r="L76" s="3">
        <v>1</v>
      </c>
      <c r="M76" s="3"/>
      <c r="N76" s="3">
        <v>1</v>
      </c>
      <c r="O76" s="3">
        <v>0</v>
      </c>
      <c r="P76" s="3">
        <v>1</v>
      </c>
      <c r="Q76" s="3"/>
      <c r="R76" s="3">
        <v>1</v>
      </c>
      <c r="S76" s="3">
        <v>1</v>
      </c>
      <c r="T76" s="3">
        <v>0</v>
      </c>
      <c r="U76" s="3">
        <v>0</v>
      </c>
      <c r="V76" s="3">
        <v>0</v>
      </c>
      <c r="W76" s="3">
        <v>0</v>
      </c>
      <c r="X76" s="3">
        <v>1</v>
      </c>
      <c r="Y76" s="3">
        <v>1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21</v>
      </c>
      <c r="AH76" s="4">
        <v>1.47</v>
      </c>
      <c r="AI76" s="3">
        <v>74</v>
      </c>
      <c r="AJ76" s="3">
        <v>44</v>
      </c>
      <c r="AK76" s="5">
        <f t="shared" si="36"/>
        <v>54</v>
      </c>
      <c r="AL76" s="3">
        <v>57</v>
      </c>
      <c r="AM76" s="3">
        <v>1</v>
      </c>
      <c r="AN76" s="3">
        <v>7</v>
      </c>
      <c r="AO76" s="3">
        <v>45</v>
      </c>
      <c r="AP76" s="3">
        <v>14</v>
      </c>
      <c r="AQ76" s="3">
        <v>27</v>
      </c>
      <c r="AR76" s="1">
        <f t="shared" si="37"/>
        <v>31</v>
      </c>
      <c r="AS76" s="7">
        <f t="shared" si="38"/>
        <v>4.4285714285714288</v>
      </c>
      <c r="AT76" s="3">
        <v>15</v>
      </c>
      <c r="AU76" s="4">
        <v>2.6313</v>
      </c>
      <c r="AV76" s="3">
        <v>1.79</v>
      </c>
      <c r="AW76" s="19">
        <f t="shared" si="39"/>
        <v>0.21432372505543237</v>
      </c>
      <c r="AX76" s="7">
        <f t="shared" si="40"/>
        <v>4.5604834112415915</v>
      </c>
      <c r="AY76" s="7">
        <f t="shared" si="41"/>
        <v>536.31284916201116</v>
      </c>
      <c r="AZ76" s="7">
        <f t="shared" si="42"/>
        <v>2100.558659217877</v>
      </c>
      <c r="BA76" s="7">
        <f t="shared" si="43"/>
        <v>46.163157894736841</v>
      </c>
      <c r="BB76" s="7">
        <f t="shared" si="44"/>
        <v>31.403508771929825</v>
      </c>
      <c r="BC76" s="7">
        <f t="shared" si="45"/>
        <v>16.656421052631579</v>
      </c>
      <c r="BD76" s="7">
        <f t="shared" si="46"/>
        <v>8.5417543859649125</v>
      </c>
      <c r="BE76" s="19"/>
      <c r="BF76" s="19">
        <f t="shared" si="47"/>
        <v>0.58488199749173408</v>
      </c>
      <c r="BG76" s="19">
        <f t="shared" si="48"/>
        <v>0.97480332915289025</v>
      </c>
      <c r="BH76" s="19">
        <f t="shared" si="49"/>
        <v>1.4891341256366724</v>
      </c>
      <c r="BI76" s="19">
        <f t="shared" si="50"/>
        <v>0.46666666666666667</v>
      </c>
      <c r="BJ76" s="19"/>
      <c r="BK76" s="5">
        <v>0</v>
      </c>
      <c r="BL76" s="5"/>
      <c r="BM76" s="5"/>
      <c r="BN76" s="5"/>
      <c r="BO76" s="5"/>
      <c r="BP76" s="3">
        <v>1</v>
      </c>
      <c r="BQ76" s="3">
        <v>0</v>
      </c>
      <c r="BR76" s="3">
        <v>22.5</v>
      </c>
      <c r="BS76" s="3">
        <v>5.8</v>
      </c>
      <c r="BT76" s="3">
        <v>5</v>
      </c>
      <c r="BU76" s="3">
        <v>0.88</v>
      </c>
      <c r="BV76" s="3">
        <v>4.3</v>
      </c>
      <c r="BX76" s="3">
        <v>1</v>
      </c>
      <c r="BY76" s="3">
        <v>1</v>
      </c>
      <c r="BZ76" s="3">
        <v>122</v>
      </c>
      <c r="CA76" s="3">
        <v>123</v>
      </c>
      <c r="CB76" s="4">
        <v>2.5</v>
      </c>
      <c r="CC76" s="28">
        <v>20</v>
      </c>
      <c r="CD76" s="8"/>
      <c r="CE76" s="8"/>
      <c r="CF76" s="3">
        <v>9846</v>
      </c>
      <c r="CG76" s="3">
        <v>1</v>
      </c>
      <c r="CH76" s="12">
        <v>2583.333333333333</v>
      </c>
      <c r="CI76" s="19">
        <f t="shared" si="51"/>
        <v>7.8568358336792832</v>
      </c>
      <c r="CJ76" s="5">
        <v>1012.1407676471865</v>
      </c>
      <c r="CK76" s="19">
        <f t="shared" si="52"/>
        <v>6.9198229386397152</v>
      </c>
      <c r="CM76" s="41">
        <v>40408</v>
      </c>
      <c r="CN76" s="41"/>
      <c r="CO76" s="41"/>
      <c r="CP76" s="41"/>
      <c r="CQ76" s="20"/>
      <c r="CR76" s="36">
        <v>44272</v>
      </c>
      <c r="CS76" s="36">
        <v>41593</v>
      </c>
      <c r="CT76" s="1">
        <f t="shared" si="53"/>
        <v>1185</v>
      </c>
      <c r="CU76" s="3">
        <v>1</v>
      </c>
      <c r="CV76" s="40">
        <v>41593</v>
      </c>
      <c r="CW76" s="3">
        <f t="shared" si="54"/>
        <v>1185</v>
      </c>
      <c r="CX76" s="3">
        <v>1</v>
      </c>
      <c r="CY76" s="3">
        <v>1185</v>
      </c>
      <c r="CZ76" s="1">
        <v>1</v>
      </c>
      <c r="DA76" s="3" t="s">
        <v>141</v>
      </c>
    </row>
    <row r="77" spans="1:114" s="10" customFormat="1" x14ac:dyDescent="0.25">
      <c r="A77" s="2">
        <v>2038</v>
      </c>
      <c r="B77" s="3">
        <v>58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3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1</v>
      </c>
      <c r="Q77" s="3"/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1</v>
      </c>
      <c r="Y77" s="3">
        <v>0</v>
      </c>
      <c r="Z77" s="3">
        <v>1</v>
      </c>
      <c r="AA77" s="3">
        <v>0</v>
      </c>
      <c r="AB77" s="3">
        <v>1</v>
      </c>
      <c r="AC77" s="3">
        <v>0</v>
      </c>
      <c r="AD77" s="3">
        <v>1</v>
      </c>
      <c r="AE77" s="3">
        <v>0</v>
      </c>
      <c r="AF77" s="3">
        <v>0</v>
      </c>
      <c r="AG77" s="3">
        <v>38</v>
      </c>
      <c r="AH77" s="4">
        <v>2.46</v>
      </c>
      <c r="AI77" s="3">
        <v>105</v>
      </c>
      <c r="AJ77" s="3">
        <v>71</v>
      </c>
      <c r="AK77" s="5">
        <f t="shared" si="36"/>
        <v>82.333333333333329</v>
      </c>
      <c r="AL77" s="3">
        <v>90</v>
      </c>
      <c r="AM77" s="3">
        <v>1</v>
      </c>
      <c r="AN77" s="3">
        <v>17</v>
      </c>
      <c r="AO77" s="3">
        <v>62</v>
      </c>
      <c r="AP77" s="3">
        <v>27</v>
      </c>
      <c r="AQ77" s="3">
        <v>42</v>
      </c>
      <c r="AR77" s="1">
        <f t="shared" si="37"/>
        <v>35</v>
      </c>
      <c r="AS77" s="7">
        <f t="shared" si="38"/>
        <v>2.0588235294117645</v>
      </c>
      <c r="AT77" s="3">
        <v>27</v>
      </c>
      <c r="AU77" s="4">
        <v>3.0996000000000001</v>
      </c>
      <c r="AV77" s="3">
        <v>1.26</v>
      </c>
      <c r="AW77" s="19">
        <f t="shared" si="39"/>
        <v>0.23002217294900221</v>
      </c>
      <c r="AX77" s="7">
        <f t="shared" si="40"/>
        <v>4.8393341076267902</v>
      </c>
      <c r="AY77" s="7">
        <f t="shared" si="41"/>
        <v>952.38095238095241</v>
      </c>
      <c r="AZ77" s="7">
        <f t="shared" si="42"/>
        <v>4148.1481481481478</v>
      </c>
      <c r="BA77" s="7">
        <f t="shared" si="43"/>
        <v>34.44</v>
      </c>
      <c r="BB77" s="7">
        <f t="shared" si="44"/>
        <v>14</v>
      </c>
      <c r="BC77" s="7">
        <f t="shared" si="45"/>
        <v>10.535466666666666</v>
      </c>
      <c r="BD77" s="7">
        <f t="shared" si="46"/>
        <v>4.76</v>
      </c>
      <c r="BE77" s="19"/>
      <c r="BF77" s="19">
        <f t="shared" si="47"/>
        <v>1.2195121951219512</v>
      </c>
      <c r="BG77" s="19">
        <f t="shared" si="48"/>
        <v>1.8002322880371662</v>
      </c>
      <c r="BH77" s="19">
        <f t="shared" si="49"/>
        <v>0.98399999999999999</v>
      </c>
      <c r="BI77" s="19">
        <f t="shared" si="50"/>
        <v>0.62962962962962965</v>
      </c>
      <c r="BJ77" s="19"/>
      <c r="BK77" s="5">
        <v>0</v>
      </c>
      <c r="BL77" s="5"/>
      <c r="BM77" s="5"/>
      <c r="BN77" s="5"/>
      <c r="BO77" s="5"/>
      <c r="BP77" s="3">
        <v>1</v>
      </c>
      <c r="BQ77" s="3">
        <v>0</v>
      </c>
      <c r="BR77" s="3">
        <v>22.5</v>
      </c>
      <c r="BS77" s="3">
        <v>7.1</v>
      </c>
      <c r="BT77" s="3">
        <v>6.5</v>
      </c>
      <c r="BU77" s="3">
        <v>1.1000000000000001</v>
      </c>
      <c r="BV77" s="3">
        <v>5.9</v>
      </c>
      <c r="BX77" s="3">
        <v>1</v>
      </c>
      <c r="BY77" s="3">
        <v>0</v>
      </c>
      <c r="BZ77" s="3">
        <v>136</v>
      </c>
      <c r="CA77" s="3">
        <v>26</v>
      </c>
      <c r="CB77" s="4">
        <v>1.2</v>
      </c>
      <c r="CC77" s="28">
        <v>90</v>
      </c>
      <c r="CD77" s="8"/>
      <c r="CE77" s="8"/>
      <c r="CF77" s="3">
        <v>2124</v>
      </c>
      <c r="CG77" s="3">
        <v>1</v>
      </c>
      <c r="CH77" s="12">
        <v>1160.204081632653</v>
      </c>
      <c r="CI77" s="19">
        <f t="shared" si="51"/>
        <v>7.0563512010680558</v>
      </c>
      <c r="CJ77" s="5">
        <v>673.80102216712953</v>
      </c>
      <c r="CK77" s="19">
        <f t="shared" si="52"/>
        <v>6.5129348479898974</v>
      </c>
      <c r="CM77" s="41">
        <v>40413</v>
      </c>
      <c r="CN77" s="41"/>
      <c r="CO77" s="41"/>
      <c r="CP77" s="41"/>
      <c r="CQ77" s="20"/>
      <c r="CR77" s="36">
        <v>44272</v>
      </c>
      <c r="CS77" s="36">
        <v>41774</v>
      </c>
      <c r="CT77" s="1">
        <f t="shared" si="53"/>
        <v>1361</v>
      </c>
      <c r="CU77" s="3">
        <v>1</v>
      </c>
      <c r="CV77" s="36">
        <v>41774</v>
      </c>
      <c r="CW77" s="20">
        <f t="shared" si="54"/>
        <v>1361</v>
      </c>
      <c r="CX77" s="20">
        <v>1</v>
      </c>
      <c r="CY77" s="20">
        <v>1361</v>
      </c>
      <c r="CZ77" s="3">
        <v>0</v>
      </c>
      <c r="DA77" s="3" t="s">
        <v>144</v>
      </c>
    </row>
    <row r="78" spans="1:114" s="10" customFormat="1" x14ac:dyDescent="0.25">
      <c r="A78" s="2">
        <v>2049</v>
      </c>
      <c r="B78" s="3">
        <v>65</v>
      </c>
      <c r="C78" s="3">
        <v>1</v>
      </c>
      <c r="D78" s="3">
        <v>0</v>
      </c>
      <c r="E78" s="3">
        <v>1</v>
      </c>
      <c r="F78" s="3">
        <v>1</v>
      </c>
      <c r="G78" s="3">
        <v>1</v>
      </c>
      <c r="H78" s="1">
        <v>0</v>
      </c>
      <c r="I78" s="3">
        <v>0</v>
      </c>
      <c r="J78" s="3">
        <v>3</v>
      </c>
      <c r="K78" s="3">
        <v>1</v>
      </c>
      <c r="L78" s="3">
        <v>1</v>
      </c>
      <c r="M78" s="3"/>
      <c r="N78" s="3">
        <v>0</v>
      </c>
      <c r="O78" s="3">
        <v>0</v>
      </c>
      <c r="P78" s="3">
        <v>0</v>
      </c>
      <c r="Q78" s="3"/>
      <c r="R78" s="3">
        <v>1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1</v>
      </c>
      <c r="AB78" s="3">
        <v>1</v>
      </c>
      <c r="AC78" s="3">
        <v>0</v>
      </c>
      <c r="AD78" s="3">
        <v>1</v>
      </c>
      <c r="AE78" s="3">
        <v>0</v>
      </c>
      <c r="AF78" s="3">
        <v>2</v>
      </c>
      <c r="AG78" s="3">
        <v>27.5</v>
      </c>
      <c r="AH78" s="4">
        <v>1.99</v>
      </c>
      <c r="AI78" s="3">
        <v>140</v>
      </c>
      <c r="AJ78" s="3">
        <v>79</v>
      </c>
      <c r="AK78" s="5">
        <f t="shared" si="36"/>
        <v>99.333333333333329</v>
      </c>
      <c r="AL78" s="3">
        <v>105</v>
      </c>
      <c r="AM78" s="3">
        <v>1</v>
      </c>
      <c r="AN78" s="3">
        <v>4</v>
      </c>
      <c r="AO78" s="3">
        <v>38</v>
      </c>
      <c r="AP78" s="3">
        <v>18</v>
      </c>
      <c r="AQ78" s="3">
        <v>25</v>
      </c>
      <c r="AR78" s="1">
        <f t="shared" si="37"/>
        <v>20</v>
      </c>
      <c r="AS78" s="7">
        <f t="shared" si="38"/>
        <v>5</v>
      </c>
      <c r="AT78" s="3">
        <v>17</v>
      </c>
      <c r="AU78" s="4">
        <v>5.7709999999999999</v>
      </c>
      <c r="AV78" s="3">
        <v>2.9</v>
      </c>
      <c r="AW78" s="19">
        <f t="shared" si="39"/>
        <v>0.63872875092387282</v>
      </c>
      <c r="AX78" s="7">
        <f t="shared" si="40"/>
        <v>1.3862415525905389</v>
      </c>
      <c r="AY78" s="7">
        <f t="shared" si="41"/>
        <v>220.68965517241381</v>
      </c>
      <c r="AZ78" s="7">
        <f t="shared" si="42"/>
        <v>2629.8850574712642</v>
      </c>
      <c r="BA78" s="7">
        <f t="shared" si="43"/>
        <v>54.961904761904762</v>
      </c>
      <c r="BB78" s="7">
        <f t="shared" si="44"/>
        <v>27.61904761904762</v>
      </c>
      <c r="BC78" s="7">
        <f t="shared" si="45"/>
        <v>30.925968253968254</v>
      </c>
      <c r="BD78" s="7">
        <f t="shared" si="46"/>
        <v>7.8879999999999999</v>
      </c>
      <c r="BE78" s="19"/>
      <c r="BF78" s="19">
        <f t="shared" si="47"/>
        <v>0.4548605094437706</v>
      </c>
      <c r="BG78" s="19">
        <f t="shared" si="48"/>
        <v>0.69138797435453125</v>
      </c>
      <c r="BH78" s="19">
        <f t="shared" si="49"/>
        <v>2.7480952380952379</v>
      </c>
      <c r="BI78" s="19">
        <f t="shared" si="50"/>
        <v>0.23529411764705882</v>
      </c>
      <c r="BJ78" s="19"/>
      <c r="BK78" s="5">
        <v>0</v>
      </c>
      <c r="BL78" s="5"/>
      <c r="BM78" s="5"/>
      <c r="BN78" s="5"/>
      <c r="BO78" s="5"/>
      <c r="BP78" s="3">
        <v>1</v>
      </c>
      <c r="BQ78" s="3">
        <v>0</v>
      </c>
      <c r="BR78" s="3">
        <v>35</v>
      </c>
      <c r="BS78" s="3">
        <v>4.9000000000000004</v>
      </c>
      <c r="BT78" s="3">
        <v>3.9</v>
      </c>
      <c r="BU78" s="3">
        <v>1.2</v>
      </c>
      <c r="BV78" s="3">
        <v>3.5</v>
      </c>
      <c r="BX78" s="3">
        <v>0</v>
      </c>
      <c r="BY78" s="3">
        <v>0</v>
      </c>
      <c r="BZ78" s="3">
        <v>141</v>
      </c>
      <c r="CA78" s="3">
        <v>82</v>
      </c>
      <c r="CB78" s="4">
        <v>2.8</v>
      </c>
      <c r="CC78" s="28">
        <v>28</v>
      </c>
      <c r="CD78" s="8"/>
      <c r="CE78" s="8"/>
      <c r="CF78" s="3">
        <v>178</v>
      </c>
      <c r="CG78" s="3">
        <v>0</v>
      </c>
      <c r="CH78" s="12">
        <v>340</v>
      </c>
      <c r="CI78" s="19">
        <f t="shared" si="51"/>
        <v>5.8289456176102075</v>
      </c>
      <c r="CJ78" s="5">
        <v>894.7261584805243</v>
      </c>
      <c r="CK78" s="19">
        <f t="shared" si="52"/>
        <v>6.7965177032788571</v>
      </c>
      <c r="CM78" s="36">
        <v>40472</v>
      </c>
      <c r="CP78" s="36"/>
      <c r="CQ78" s="20"/>
      <c r="CR78" s="36">
        <v>44272</v>
      </c>
      <c r="CS78" s="36">
        <v>42115</v>
      </c>
      <c r="CT78" s="1">
        <f t="shared" si="53"/>
        <v>1643</v>
      </c>
      <c r="CU78" s="3">
        <v>1</v>
      </c>
      <c r="CV78" s="36">
        <v>42115</v>
      </c>
      <c r="CW78" s="20">
        <f t="shared" si="54"/>
        <v>1643</v>
      </c>
      <c r="CX78" s="20">
        <v>1</v>
      </c>
      <c r="CY78" s="20">
        <v>1643</v>
      </c>
      <c r="CZ78" s="3">
        <v>0</v>
      </c>
      <c r="DA78" t="s">
        <v>148</v>
      </c>
    </row>
    <row r="79" spans="1:114" s="10" customFormat="1" x14ac:dyDescent="0.25">
      <c r="A79" s="2">
        <v>2051</v>
      </c>
      <c r="B79" s="3">
        <v>63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3</v>
      </c>
      <c r="K79" s="3">
        <v>0</v>
      </c>
      <c r="L79" s="3">
        <v>0</v>
      </c>
      <c r="M79" s="3"/>
      <c r="N79" s="3">
        <v>0</v>
      </c>
      <c r="O79" s="3">
        <v>0</v>
      </c>
      <c r="P79" s="3">
        <v>1</v>
      </c>
      <c r="Q79" s="3"/>
      <c r="R79" s="3">
        <v>1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1</v>
      </c>
      <c r="Y79" s="3">
        <v>1</v>
      </c>
      <c r="Z79" s="3">
        <v>0</v>
      </c>
      <c r="AA79" s="3">
        <v>1</v>
      </c>
      <c r="AB79" s="3">
        <v>1</v>
      </c>
      <c r="AC79" s="3">
        <v>0</v>
      </c>
      <c r="AD79" s="3">
        <v>1</v>
      </c>
      <c r="AE79" s="3">
        <v>0</v>
      </c>
      <c r="AF79" s="3">
        <v>0</v>
      </c>
      <c r="AG79" s="3">
        <v>20.5</v>
      </c>
      <c r="AH79" s="4">
        <v>1.78</v>
      </c>
      <c r="AI79" s="3">
        <v>110</v>
      </c>
      <c r="AJ79" s="3">
        <v>74</v>
      </c>
      <c r="AK79" s="5">
        <f t="shared" si="36"/>
        <v>86</v>
      </c>
      <c r="AL79" s="3">
        <v>82</v>
      </c>
      <c r="AM79" s="3">
        <v>1</v>
      </c>
      <c r="AN79" s="3">
        <v>10</v>
      </c>
      <c r="AO79" s="3">
        <v>58</v>
      </c>
      <c r="AP79" s="3">
        <v>25</v>
      </c>
      <c r="AQ79" s="3">
        <v>37</v>
      </c>
      <c r="AR79" s="1">
        <f t="shared" si="37"/>
        <v>33</v>
      </c>
      <c r="AS79" s="7">
        <f t="shared" si="38"/>
        <v>3.3</v>
      </c>
      <c r="AT79" s="3">
        <v>30</v>
      </c>
      <c r="AU79" s="4">
        <v>2.7234000000000003</v>
      </c>
      <c r="AV79" s="3">
        <v>1.53</v>
      </c>
      <c r="AW79" s="19">
        <f t="shared" si="39"/>
        <v>0.29175166297117522</v>
      </c>
      <c r="AX79" s="7">
        <f t="shared" si="40"/>
        <v>2.570316516119556</v>
      </c>
      <c r="AY79" s="7">
        <f t="shared" si="41"/>
        <v>366.01307189542484</v>
      </c>
      <c r="AZ79" s="7">
        <f t="shared" si="42"/>
        <v>3973.8562091503268</v>
      </c>
      <c r="BA79" s="7">
        <f t="shared" si="43"/>
        <v>33.212195121951218</v>
      </c>
      <c r="BB79" s="7">
        <f t="shared" si="44"/>
        <v>18.658536585365855</v>
      </c>
      <c r="BC79" s="7">
        <f t="shared" si="45"/>
        <v>14.210341463414634</v>
      </c>
      <c r="BD79" s="7">
        <f t="shared" si="46"/>
        <v>6.8514146341463418</v>
      </c>
      <c r="BE79" s="19"/>
      <c r="BF79" s="19">
        <f t="shared" si="47"/>
        <v>1.1140486157009621</v>
      </c>
      <c r="BG79" s="19">
        <f t="shared" si="48"/>
        <v>1.7463464786663729</v>
      </c>
      <c r="BH79" s="19">
        <f t="shared" si="49"/>
        <v>1.0064301552106429</v>
      </c>
      <c r="BI79" s="19">
        <f t="shared" si="50"/>
        <v>0.33333333333333331</v>
      </c>
      <c r="BJ79" s="19"/>
      <c r="BK79" s="5">
        <v>0</v>
      </c>
      <c r="BL79" s="5"/>
      <c r="BM79" s="5"/>
      <c r="BN79" s="5"/>
      <c r="BO79" s="5"/>
      <c r="BP79" s="3">
        <v>1</v>
      </c>
      <c r="BQ79" s="3">
        <v>0</v>
      </c>
      <c r="BR79" s="3">
        <v>15</v>
      </c>
      <c r="BS79" s="3"/>
      <c r="BT79" s="3"/>
      <c r="BU79" s="3"/>
      <c r="BV79" s="3"/>
      <c r="BX79" s="3"/>
      <c r="BY79" s="3"/>
      <c r="BZ79" s="3">
        <v>141</v>
      </c>
      <c r="CA79" s="3">
        <v>29</v>
      </c>
      <c r="CB79" s="4">
        <v>1.3</v>
      </c>
      <c r="CC79" s="28">
        <v>50</v>
      </c>
      <c r="CD79" s="8"/>
      <c r="CE79" s="8"/>
      <c r="CF79" s="3">
        <v>7169</v>
      </c>
      <c r="CG79" s="3">
        <v>1</v>
      </c>
      <c r="CH79" s="12">
        <v>1015.267175572519</v>
      </c>
      <c r="CI79" s="19">
        <f t="shared" si="51"/>
        <v>6.9229070840027394</v>
      </c>
      <c r="CJ79" s="5">
        <v>1100.9825710385651</v>
      </c>
      <c r="CK79" s="19">
        <f t="shared" si="52"/>
        <v>7.0039583064780047</v>
      </c>
      <c r="CM79" s="36">
        <v>40493</v>
      </c>
      <c r="CN79" s="36"/>
      <c r="CO79" s="36"/>
      <c r="CP79" s="36"/>
      <c r="CQ79" s="20"/>
      <c r="CR79" s="36">
        <v>44274</v>
      </c>
      <c r="CS79" s="36">
        <v>41691</v>
      </c>
      <c r="CT79" s="1">
        <f t="shared" si="53"/>
        <v>1198</v>
      </c>
      <c r="CU79" s="3">
        <v>1</v>
      </c>
      <c r="CV79" s="40">
        <v>41691</v>
      </c>
      <c r="CW79" s="3">
        <f t="shared" si="54"/>
        <v>1198</v>
      </c>
      <c r="CX79" s="3">
        <v>1</v>
      </c>
      <c r="CY79" s="3">
        <v>1198</v>
      </c>
      <c r="CZ79" s="3">
        <v>0</v>
      </c>
      <c r="DA79" s="3"/>
    </row>
    <row r="80" spans="1:114" s="10" customFormat="1" x14ac:dyDescent="0.25">
      <c r="A80" s="2">
        <v>2054</v>
      </c>
      <c r="B80" s="3">
        <v>69</v>
      </c>
      <c r="C80" s="3">
        <v>0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3</v>
      </c>
      <c r="K80" s="9">
        <v>1</v>
      </c>
      <c r="L80" s="3">
        <v>0</v>
      </c>
      <c r="M80" s="9"/>
      <c r="N80" s="3">
        <v>1</v>
      </c>
      <c r="O80" s="9">
        <v>1</v>
      </c>
      <c r="P80" s="3">
        <v>0</v>
      </c>
      <c r="Q80" s="3"/>
      <c r="R80" s="3">
        <v>1</v>
      </c>
      <c r="S80" s="3">
        <v>0</v>
      </c>
      <c r="T80" s="3">
        <v>1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1</v>
      </c>
      <c r="AB80" s="3">
        <v>0</v>
      </c>
      <c r="AC80" s="3">
        <v>0</v>
      </c>
      <c r="AD80" s="3">
        <v>1</v>
      </c>
      <c r="AE80" s="3">
        <v>0</v>
      </c>
      <c r="AF80" s="3">
        <v>0</v>
      </c>
      <c r="AG80" s="3">
        <v>26.5</v>
      </c>
      <c r="AH80" s="4">
        <v>1.8</v>
      </c>
      <c r="AI80" s="3">
        <v>119</v>
      </c>
      <c r="AJ80" s="3">
        <v>71</v>
      </c>
      <c r="AK80" s="5">
        <f t="shared" si="36"/>
        <v>87</v>
      </c>
      <c r="AL80" s="3">
        <v>71</v>
      </c>
      <c r="AM80" s="3">
        <v>1</v>
      </c>
      <c r="AN80" s="3">
        <v>9</v>
      </c>
      <c r="AO80" s="3">
        <v>79</v>
      </c>
      <c r="AP80" s="3">
        <v>26</v>
      </c>
      <c r="AQ80" s="3">
        <v>45</v>
      </c>
      <c r="AR80" s="1">
        <f t="shared" si="37"/>
        <v>53</v>
      </c>
      <c r="AS80" s="7">
        <f t="shared" si="38"/>
        <v>5.8888888888888893</v>
      </c>
      <c r="AT80" s="3">
        <v>18</v>
      </c>
      <c r="AU80" s="4">
        <v>4.2300000000000004</v>
      </c>
      <c r="AV80" s="3">
        <v>2.35</v>
      </c>
      <c r="AW80" s="19">
        <f t="shared" si="39"/>
        <v>0.45332594235033263</v>
      </c>
      <c r="AX80" s="7">
        <f t="shared" si="40"/>
        <v>6.3829787234042543</v>
      </c>
      <c r="AY80" s="7">
        <f t="shared" si="41"/>
        <v>919.14893617021278</v>
      </c>
      <c r="AZ80" s="7">
        <f t="shared" si="42"/>
        <v>2655.3191489361702</v>
      </c>
      <c r="BA80" s="7">
        <f t="shared" si="43"/>
        <v>59.577464788732399</v>
      </c>
      <c r="BB80" s="7">
        <f t="shared" si="44"/>
        <v>33.098591549295776</v>
      </c>
      <c r="BC80" s="7">
        <f t="shared" si="45"/>
        <v>31.059718309859157</v>
      </c>
      <c r="BD80" s="7">
        <f t="shared" si="46"/>
        <v>16.205070422535208</v>
      </c>
      <c r="BE80" s="19"/>
      <c r="BF80" s="19">
        <f t="shared" si="47"/>
        <v>0.75531914893617014</v>
      </c>
      <c r="BG80" s="19">
        <f t="shared" si="48"/>
        <v>1.3260047281323877</v>
      </c>
      <c r="BH80" s="19">
        <f t="shared" si="49"/>
        <v>1.124103109221366</v>
      </c>
      <c r="BI80" s="19">
        <f t="shared" si="50"/>
        <v>0.5</v>
      </c>
      <c r="BJ80" s="19"/>
      <c r="BK80" s="5">
        <v>0</v>
      </c>
      <c r="BL80" s="5"/>
      <c r="BM80" s="5"/>
      <c r="BN80" s="5"/>
      <c r="BO80" s="5"/>
      <c r="BP80" s="3">
        <v>1</v>
      </c>
      <c r="BQ80" s="3">
        <v>0</v>
      </c>
      <c r="BR80" s="3">
        <v>22.5</v>
      </c>
      <c r="BS80" s="3">
        <v>5.8</v>
      </c>
      <c r="BT80" s="3">
        <v>4.8</v>
      </c>
      <c r="BU80" s="3">
        <v>1</v>
      </c>
      <c r="BV80" s="3"/>
      <c r="BX80" s="3">
        <v>1</v>
      </c>
      <c r="BY80" s="3">
        <v>1</v>
      </c>
      <c r="BZ80" s="3">
        <v>139</v>
      </c>
      <c r="CA80" s="3">
        <v>30</v>
      </c>
      <c r="CB80" s="4">
        <v>1.3</v>
      </c>
      <c r="CC80" s="28">
        <v>55</v>
      </c>
      <c r="CD80" s="8"/>
      <c r="CE80" s="8"/>
      <c r="CF80" s="3">
        <v>3667</v>
      </c>
      <c r="CG80" s="3">
        <v>1</v>
      </c>
      <c r="CH80" s="12">
        <v>1696.4705882352941</v>
      </c>
      <c r="CI80" s="19">
        <f t="shared" si="51"/>
        <v>7.436305247342669</v>
      </c>
      <c r="CJ80" s="5">
        <v>2170.7995250837321</v>
      </c>
      <c r="CK80" s="19">
        <f t="shared" si="52"/>
        <v>7.6828508234144568</v>
      </c>
      <c r="CM80" s="36">
        <v>40511</v>
      </c>
      <c r="CN80" s="36"/>
      <c r="CO80" s="36"/>
      <c r="CP80" s="36"/>
      <c r="CQ80" s="20"/>
      <c r="CR80" s="36">
        <v>44274</v>
      </c>
      <c r="CS80" s="36">
        <v>41039</v>
      </c>
      <c r="CT80" s="1">
        <f t="shared" si="53"/>
        <v>528</v>
      </c>
      <c r="CU80" s="3">
        <v>1</v>
      </c>
      <c r="CV80" s="40">
        <v>41039</v>
      </c>
      <c r="CW80" s="3">
        <f t="shared" si="54"/>
        <v>528</v>
      </c>
      <c r="CX80" s="3">
        <v>1</v>
      </c>
      <c r="CY80" s="3">
        <v>528</v>
      </c>
      <c r="CZ80" s="1">
        <v>1</v>
      </c>
      <c r="DA80" s="3" t="s">
        <v>141</v>
      </c>
    </row>
    <row r="81" spans="1:114" s="10" customFormat="1" x14ac:dyDescent="0.25">
      <c r="A81" s="2">
        <v>2063</v>
      </c>
      <c r="B81" s="9">
        <v>62</v>
      </c>
      <c r="C81" s="9">
        <v>0</v>
      </c>
      <c r="D81" s="9">
        <v>0</v>
      </c>
      <c r="E81" s="9">
        <v>1</v>
      </c>
      <c r="F81" s="9">
        <v>1</v>
      </c>
      <c r="G81" s="9">
        <v>0</v>
      </c>
      <c r="H81" s="1">
        <v>1</v>
      </c>
      <c r="I81" s="9">
        <v>1</v>
      </c>
      <c r="J81" s="9">
        <v>3</v>
      </c>
      <c r="K81" s="9">
        <v>0</v>
      </c>
      <c r="L81" s="9">
        <v>0</v>
      </c>
      <c r="M81" s="9"/>
      <c r="N81" s="9">
        <v>1</v>
      </c>
      <c r="O81" s="9">
        <v>0</v>
      </c>
      <c r="P81" s="9">
        <v>1</v>
      </c>
      <c r="Q81" s="9"/>
      <c r="R81" s="9">
        <v>1</v>
      </c>
      <c r="S81" s="9">
        <v>1</v>
      </c>
      <c r="T81" s="9">
        <v>0</v>
      </c>
      <c r="U81" s="9">
        <v>0</v>
      </c>
      <c r="V81" s="9">
        <v>0</v>
      </c>
      <c r="W81" s="9">
        <v>0</v>
      </c>
      <c r="X81" s="9">
        <v>1</v>
      </c>
      <c r="Y81" s="9">
        <v>0</v>
      </c>
      <c r="Z81" s="9">
        <v>1</v>
      </c>
      <c r="AA81" s="9">
        <v>0</v>
      </c>
      <c r="AB81" s="9">
        <v>1</v>
      </c>
      <c r="AC81" s="9">
        <v>0</v>
      </c>
      <c r="AD81" s="9">
        <v>0</v>
      </c>
      <c r="AE81" s="9">
        <v>0</v>
      </c>
      <c r="AF81" s="9">
        <v>0</v>
      </c>
      <c r="AG81" s="9">
        <v>24</v>
      </c>
      <c r="AH81" s="11">
        <v>1.95</v>
      </c>
      <c r="AI81" s="9">
        <v>125</v>
      </c>
      <c r="AJ81" s="9">
        <v>82</v>
      </c>
      <c r="AK81" s="5">
        <f t="shared" si="36"/>
        <v>96.333333333333329</v>
      </c>
      <c r="AL81" s="9">
        <v>69</v>
      </c>
      <c r="AM81" s="9">
        <v>1</v>
      </c>
      <c r="AN81" s="9">
        <v>8</v>
      </c>
      <c r="AO81" s="9">
        <v>16</v>
      </c>
      <c r="AP81" s="9">
        <v>6</v>
      </c>
      <c r="AQ81" s="9">
        <v>10</v>
      </c>
      <c r="AR81" s="1">
        <f t="shared" si="37"/>
        <v>10</v>
      </c>
      <c r="AS81" s="7">
        <f t="shared" si="38"/>
        <v>1.25</v>
      </c>
      <c r="AT81" s="9">
        <v>7</v>
      </c>
      <c r="AU81" s="4">
        <v>3.9584999999999995</v>
      </c>
      <c r="AV81" s="9">
        <v>2.0299999999999998</v>
      </c>
      <c r="AW81" s="19">
        <f t="shared" si="39"/>
        <v>0.43360679970436061</v>
      </c>
      <c r="AX81" s="7">
        <f t="shared" si="40"/>
        <v>0.75786282682834416</v>
      </c>
      <c r="AY81" s="7">
        <f t="shared" si="41"/>
        <v>118.22660098522168</v>
      </c>
      <c r="AZ81" s="7">
        <f t="shared" si="42"/>
        <v>3481.1165845648607</v>
      </c>
      <c r="BA81" s="7">
        <f t="shared" si="43"/>
        <v>57.369565217391298</v>
      </c>
      <c r="BB81" s="7">
        <f t="shared" si="44"/>
        <v>29.420289855072461</v>
      </c>
      <c r="BC81" s="7">
        <f t="shared" si="45"/>
        <v>35.743690821256031</v>
      </c>
      <c r="BD81" s="7">
        <f t="shared" si="46"/>
        <v>0.80023188405797085</v>
      </c>
      <c r="BE81" s="19"/>
      <c r="BF81" s="19">
        <f t="shared" si="47"/>
        <v>0.17430845017051916</v>
      </c>
      <c r="BG81" s="19">
        <f t="shared" si="48"/>
        <v>0.27889352027283065</v>
      </c>
      <c r="BH81" s="19">
        <f t="shared" si="49"/>
        <v>5.7369565217391294</v>
      </c>
      <c r="BI81" s="19">
        <f t="shared" si="50"/>
        <v>1.1428571428571428</v>
      </c>
      <c r="BJ81" s="19"/>
      <c r="BK81" s="12">
        <v>0</v>
      </c>
      <c r="BL81" s="12"/>
      <c r="BM81" s="12"/>
      <c r="BN81" s="12"/>
      <c r="BO81" s="12"/>
      <c r="BP81" s="9">
        <v>1</v>
      </c>
      <c r="BQ81" s="9">
        <v>0</v>
      </c>
      <c r="BR81" s="9">
        <v>22.5</v>
      </c>
      <c r="BS81" s="9">
        <v>5.0999999999999996</v>
      </c>
      <c r="BT81" s="9">
        <v>3.7</v>
      </c>
      <c r="BU81" s="9">
        <v>0.8</v>
      </c>
      <c r="BV81" s="9">
        <v>3.6</v>
      </c>
      <c r="BW81" s="14"/>
      <c r="BX81" s="9">
        <v>0</v>
      </c>
      <c r="BY81" s="9">
        <v>1</v>
      </c>
      <c r="BZ81" s="9">
        <v>133</v>
      </c>
      <c r="CA81" s="9">
        <v>25</v>
      </c>
      <c r="CB81" s="11">
        <v>0.8</v>
      </c>
      <c r="CC81" s="29">
        <v>90</v>
      </c>
      <c r="CD81" s="13"/>
      <c r="CE81" s="13"/>
      <c r="CF81" s="9">
        <v>620</v>
      </c>
      <c r="CG81" s="9">
        <v>1</v>
      </c>
      <c r="CH81" s="12">
        <v>2619.1176470588234</v>
      </c>
      <c r="CI81" s="19">
        <f t="shared" si="51"/>
        <v>7.8705927641016462</v>
      </c>
      <c r="CJ81" s="12">
        <v>1232.5424258160597</v>
      </c>
      <c r="CK81" s="19">
        <f t="shared" si="52"/>
        <v>7.1168343278932129</v>
      </c>
      <c r="CL81" s="14"/>
      <c r="CM81" s="36">
        <v>40633</v>
      </c>
      <c r="CN81" s="38"/>
      <c r="CO81" s="38"/>
      <c r="CP81" s="36">
        <v>40654</v>
      </c>
      <c r="CQ81" s="43">
        <f>(CP81-CM81)</f>
        <v>21</v>
      </c>
      <c r="CR81" s="36">
        <v>44274</v>
      </c>
      <c r="CS81" s="42">
        <v>44275</v>
      </c>
      <c r="CT81" s="9">
        <f t="shared" si="53"/>
        <v>3642</v>
      </c>
      <c r="CU81" s="9">
        <v>0</v>
      </c>
      <c r="CV81" s="9"/>
      <c r="CW81" s="14"/>
      <c r="CX81" s="9">
        <v>1</v>
      </c>
      <c r="CY81" s="9">
        <v>21</v>
      </c>
      <c r="CZ81" s="1">
        <v>1</v>
      </c>
      <c r="DA81" s="14" t="s">
        <v>157</v>
      </c>
      <c r="DB81" s="14"/>
      <c r="DC81" s="14"/>
      <c r="DD81" s="14"/>
      <c r="DE81" s="14"/>
      <c r="DF81" s="14"/>
      <c r="DG81" s="14"/>
      <c r="DH81" s="14"/>
      <c r="DI81" s="14"/>
      <c r="DJ81" s="14"/>
    </row>
    <row r="82" spans="1:114" s="10" customFormat="1" x14ac:dyDescent="0.25">
      <c r="A82" s="2"/>
      <c r="B82" s="9"/>
      <c r="C82" s="9"/>
      <c r="D82" s="9"/>
      <c r="E82" s="9"/>
      <c r="F82" s="9"/>
      <c r="G82" s="9"/>
      <c r="H82" s="1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11"/>
      <c r="AI82" s="9"/>
      <c r="AJ82" s="9"/>
      <c r="AK82" s="5"/>
      <c r="AL82" s="9"/>
      <c r="AM82" s="9"/>
      <c r="AN82" s="9"/>
      <c r="AO82" s="9"/>
      <c r="AP82" s="9"/>
      <c r="AQ82" s="9"/>
      <c r="AR82" s="1"/>
      <c r="AS82" s="7"/>
      <c r="AT82" s="9"/>
      <c r="AU82" s="4"/>
      <c r="AV82" s="9"/>
      <c r="AW82" s="19"/>
      <c r="AX82" s="7"/>
      <c r="AY82" s="7"/>
      <c r="AZ82" s="7"/>
      <c r="BA82" s="7"/>
      <c r="BB82" s="7"/>
      <c r="BC82" s="7"/>
      <c r="BD82" s="7"/>
      <c r="BE82" s="19"/>
      <c r="BF82" s="19"/>
      <c r="BG82" s="19"/>
      <c r="BH82" s="19"/>
      <c r="BI82" s="19"/>
      <c r="BJ82" s="19"/>
      <c r="BK82" s="12"/>
      <c r="BL82" s="12"/>
      <c r="BM82" s="12"/>
      <c r="BN82" s="12"/>
      <c r="BO82" s="12"/>
      <c r="BP82" s="9"/>
      <c r="BQ82" s="9"/>
      <c r="BR82" s="9"/>
      <c r="BS82" s="9"/>
      <c r="BT82" s="9"/>
      <c r="BU82" s="9"/>
      <c r="BV82" s="9"/>
      <c r="BW82" s="14"/>
      <c r="BX82" s="9"/>
      <c r="BY82" s="9"/>
      <c r="BZ82" s="9"/>
      <c r="CA82" s="9"/>
      <c r="CB82" s="11"/>
      <c r="CC82" s="29"/>
      <c r="CD82" s="13"/>
      <c r="CE82" s="13"/>
      <c r="CF82" s="9"/>
      <c r="CG82" s="9"/>
      <c r="CH82" s="12"/>
      <c r="CI82" s="19"/>
      <c r="CJ82" s="12"/>
      <c r="CK82" s="19"/>
      <c r="CL82" s="14"/>
      <c r="CM82" s="36"/>
      <c r="CN82" s="38"/>
      <c r="CO82" s="38"/>
      <c r="CP82" s="36"/>
      <c r="CQ82" s="43"/>
      <c r="CR82" s="36"/>
      <c r="CS82" s="42"/>
      <c r="CT82" s="9"/>
      <c r="CU82" s="9"/>
      <c r="CV82" s="9"/>
      <c r="CW82" s="14"/>
      <c r="CX82" s="9"/>
      <c r="CY82" s="9"/>
      <c r="CZ82" s="1"/>
      <c r="DA82" s="14"/>
      <c r="DB82" s="14"/>
      <c r="DC82" s="14"/>
      <c r="DD82" s="14"/>
      <c r="DE82" s="14"/>
      <c r="DF82" s="14"/>
      <c r="DG82" s="14"/>
      <c r="DH82" s="14"/>
      <c r="DI82" s="14"/>
      <c r="DJ82" s="14"/>
    </row>
    <row r="83" spans="1:114" s="10" customFormat="1" x14ac:dyDescent="0.25">
      <c r="A83" s="2"/>
      <c r="B83" s="9"/>
      <c r="C83" s="9"/>
      <c r="D83" s="9"/>
      <c r="E83" s="9"/>
      <c r="F83" s="9"/>
      <c r="G83" s="9"/>
      <c r="H83" s="1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11"/>
      <c r="AI83" s="9"/>
      <c r="AJ83" s="9"/>
      <c r="AK83" s="5"/>
      <c r="AL83" s="9"/>
      <c r="AM83" s="9"/>
      <c r="AN83" s="9"/>
      <c r="AO83" s="9"/>
      <c r="AP83" s="9"/>
      <c r="AQ83" s="9"/>
      <c r="AR83" s="1"/>
      <c r="AS83" s="7"/>
      <c r="AT83" s="9"/>
      <c r="AU83" s="4"/>
      <c r="AV83" s="9"/>
      <c r="AW83" s="19"/>
      <c r="AX83" s="7"/>
      <c r="AY83" s="7"/>
      <c r="AZ83" s="7"/>
      <c r="BA83" s="7"/>
      <c r="BB83" s="7"/>
      <c r="BC83" s="7"/>
      <c r="BD83" s="7"/>
      <c r="BE83" s="19"/>
      <c r="BF83" s="19"/>
      <c r="BG83" s="19"/>
      <c r="BH83" s="19"/>
      <c r="BI83" s="19"/>
      <c r="BJ83" s="19"/>
      <c r="BK83" s="12"/>
      <c r="BL83" s="12"/>
      <c r="BM83" s="12"/>
      <c r="BN83" s="12"/>
      <c r="BO83" s="12"/>
      <c r="BP83" s="9"/>
      <c r="BQ83" s="9"/>
      <c r="BR83" s="9"/>
      <c r="BS83" s="9"/>
      <c r="BT83" s="9"/>
      <c r="BU83" s="9"/>
      <c r="BV83" s="9"/>
      <c r="BW83" s="14"/>
      <c r="BX83" s="9"/>
      <c r="BY83" s="9"/>
      <c r="BZ83" s="9"/>
      <c r="CA83" s="9"/>
      <c r="CB83" s="11"/>
      <c r="CC83" s="29"/>
      <c r="CD83" s="13"/>
      <c r="CE83" s="13"/>
      <c r="CF83" s="9"/>
      <c r="CG83" s="9"/>
      <c r="CH83" s="12">
        <f>MEDIAN(CH49:CH81)</f>
        <v>1465.0980392156862</v>
      </c>
      <c r="CI83" s="19"/>
      <c r="CJ83" s="12">
        <f>MEDIAN(CJ49:CJ81)</f>
        <v>1185.8239040000001</v>
      </c>
      <c r="CK83" s="19"/>
      <c r="CL83" s="14"/>
      <c r="CM83" s="36"/>
      <c r="CN83" s="38"/>
      <c r="CO83" s="38"/>
      <c r="CP83" s="36"/>
      <c r="CQ83" s="43"/>
      <c r="CR83" s="36"/>
      <c r="CS83" s="42"/>
      <c r="CT83" s="9"/>
      <c r="CU83" s="9"/>
      <c r="CV83" s="9"/>
      <c r="CW83" s="14"/>
      <c r="CX83" s="9"/>
      <c r="CY83" s="9"/>
      <c r="CZ83" s="1"/>
      <c r="DA83" s="14"/>
      <c r="DB83" s="14"/>
      <c r="DC83" s="14"/>
      <c r="DD83" s="14"/>
      <c r="DE83" s="14"/>
      <c r="DF83" s="14"/>
      <c r="DG83" s="14"/>
      <c r="DH83" s="14"/>
      <c r="DI83" s="14"/>
      <c r="DJ83" s="14"/>
    </row>
    <row r="84" spans="1:114" s="10" customFormat="1" x14ac:dyDescent="0.25">
      <c r="A84" s="2"/>
      <c r="B84" s="9"/>
      <c r="C84" s="9"/>
      <c r="D84" s="9"/>
      <c r="E84" s="9"/>
      <c r="F84" s="9"/>
      <c r="G84" s="9"/>
      <c r="H84" s="1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11"/>
      <c r="AI84" s="9"/>
      <c r="AJ84" s="9"/>
      <c r="AK84" s="5"/>
      <c r="AL84" s="9"/>
      <c r="AM84" s="9"/>
      <c r="AN84" s="9"/>
      <c r="AO84" s="9"/>
      <c r="AP84" s="9"/>
      <c r="AQ84" s="9"/>
      <c r="AR84" s="1"/>
      <c r="AS84" s="7"/>
      <c r="AT84" s="9"/>
      <c r="AU84" s="4"/>
      <c r="AV84" s="9"/>
      <c r="AW84" s="19"/>
      <c r="AX84" s="7"/>
      <c r="AY84" s="7"/>
      <c r="AZ84" s="7"/>
      <c r="BA84" s="7"/>
      <c r="BB84" s="7"/>
      <c r="BC84" s="7"/>
      <c r="BD84" s="7"/>
      <c r="BE84" s="19"/>
      <c r="BF84" s="19"/>
      <c r="BG84" s="19"/>
      <c r="BH84" s="19"/>
      <c r="BI84" s="19"/>
      <c r="BJ84" s="19"/>
      <c r="BK84" s="12"/>
      <c r="BL84" s="12"/>
      <c r="BM84" s="12"/>
      <c r="BN84" s="12"/>
      <c r="BO84" s="12"/>
      <c r="BP84" s="9"/>
      <c r="BQ84" s="9"/>
      <c r="BR84" s="9"/>
      <c r="BS84" s="9"/>
      <c r="BT84" s="9"/>
      <c r="BU84" s="9"/>
      <c r="BV84" s="9"/>
      <c r="BW84" s="14"/>
      <c r="BX84" s="9"/>
      <c r="BY84" s="9"/>
      <c r="BZ84" s="9"/>
      <c r="CA84" s="9"/>
      <c r="CB84" s="11"/>
      <c r="CC84" s="29"/>
      <c r="CD84" s="13"/>
      <c r="CE84" s="13"/>
      <c r="CF84" s="9"/>
      <c r="CG84" s="9"/>
      <c r="CH84" s="12"/>
      <c r="CI84" s="19"/>
      <c r="CJ84" s="12">
        <f>COUNT(CJ49:CJ81)</f>
        <v>33</v>
      </c>
      <c r="CK84" s="19"/>
      <c r="CL84" s="14"/>
      <c r="CM84" s="36"/>
      <c r="CN84" s="38"/>
      <c r="CO84" s="38"/>
      <c r="CP84" s="36"/>
      <c r="CQ84" s="43"/>
      <c r="CR84" s="36"/>
      <c r="CS84" s="42"/>
      <c r="CT84" s="9"/>
      <c r="CU84" s="9"/>
      <c r="CV84" s="9"/>
      <c r="CW84" s="14"/>
      <c r="CX84" s="9"/>
      <c r="CY84" s="9"/>
      <c r="CZ84" s="1"/>
      <c r="DA84" s="14"/>
      <c r="DB84" s="14"/>
      <c r="DC84" s="14"/>
      <c r="DD84" s="14"/>
      <c r="DE84" s="14"/>
      <c r="DF84" s="14"/>
      <c r="DG84" s="14"/>
      <c r="DH84" s="14"/>
      <c r="DI84" s="14"/>
      <c r="DJ84" s="14"/>
    </row>
    <row r="85" spans="1:114" s="10" customFormat="1" x14ac:dyDescent="0.25">
      <c r="A85" s="2"/>
      <c r="B85" s="9"/>
      <c r="C85" s="9"/>
      <c r="D85" s="9"/>
      <c r="E85" s="9"/>
      <c r="F85" s="9"/>
      <c r="G85" s="9"/>
      <c r="H85" s="1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11"/>
      <c r="AI85" s="9"/>
      <c r="AJ85" s="9"/>
      <c r="AK85" s="5"/>
      <c r="AL85" s="9"/>
      <c r="AM85" s="9"/>
      <c r="AN85" s="9"/>
      <c r="AO85" s="9"/>
      <c r="AP85" s="9"/>
      <c r="AQ85" s="9"/>
      <c r="AR85" s="1"/>
      <c r="AS85" s="7"/>
      <c r="AT85" s="9"/>
      <c r="AU85" s="4"/>
      <c r="AV85" s="9"/>
      <c r="AW85" s="19"/>
      <c r="AX85" s="7"/>
      <c r="AY85" s="7"/>
      <c r="AZ85" s="7"/>
      <c r="BA85" s="7"/>
      <c r="BB85" s="7"/>
      <c r="BC85" s="7"/>
      <c r="BD85" s="7"/>
      <c r="BE85" s="19"/>
      <c r="BF85" s="19"/>
      <c r="BG85" s="19"/>
      <c r="BH85" s="19"/>
      <c r="BI85" s="19"/>
      <c r="BJ85" s="19"/>
      <c r="BK85" s="12"/>
      <c r="BL85" s="12"/>
      <c r="BM85" s="12"/>
      <c r="BN85" s="12"/>
      <c r="BO85" s="12"/>
      <c r="BP85" s="9"/>
      <c r="BQ85" s="9"/>
      <c r="BR85" s="9"/>
      <c r="BS85" s="9"/>
      <c r="BT85" s="9"/>
      <c r="BU85" s="9"/>
      <c r="BV85" s="9"/>
      <c r="BW85" s="14"/>
      <c r="BX85" s="9"/>
      <c r="BY85" s="9"/>
      <c r="BZ85" s="9"/>
      <c r="CA85" s="9"/>
      <c r="CB85" s="11"/>
      <c r="CC85" s="29"/>
      <c r="CD85" s="13"/>
      <c r="CE85" s="13"/>
      <c r="CF85" s="9"/>
      <c r="CG85" s="9"/>
      <c r="CH85" s="12"/>
      <c r="CI85" s="19"/>
      <c r="CJ85" s="12"/>
      <c r="CK85" s="19"/>
      <c r="CL85" s="14"/>
      <c r="CM85" s="36"/>
      <c r="CN85" s="38"/>
      <c r="CO85" s="38"/>
      <c r="CP85" s="36"/>
      <c r="CQ85" s="43"/>
      <c r="CR85" s="36"/>
      <c r="CS85" s="42"/>
      <c r="CT85" s="9"/>
      <c r="CU85" s="9"/>
      <c r="CV85" s="9"/>
      <c r="CW85" s="14"/>
      <c r="CX85" s="9"/>
      <c r="CY85" s="9"/>
      <c r="CZ85" s="1"/>
      <c r="DA85" s="14"/>
      <c r="DB85" s="14"/>
      <c r="DC85" s="14"/>
      <c r="DD85" s="14"/>
      <c r="DE85" s="14"/>
      <c r="DF85" s="14"/>
      <c r="DG85" s="14"/>
      <c r="DH85" s="14"/>
      <c r="DI85" s="14"/>
      <c r="DJ85" s="14"/>
    </row>
    <row r="86" spans="1:114" s="10" customFormat="1" x14ac:dyDescent="0.25">
      <c r="A86" s="25">
        <v>1013</v>
      </c>
      <c r="B86" s="1">
        <v>65</v>
      </c>
      <c r="C86" s="1">
        <v>1</v>
      </c>
      <c r="D86" s="1">
        <v>1</v>
      </c>
      <c r="E86" s="1">
        <v>1</v>
      </c>
      <c r="F86" s="1">
        <v>2</v>
      </c>
      <c r="G86" s="1">
        <v>1</v>
      </c>
      <c r="H86" s="1">
        <v>0</v>
      </c>
      <c r="I86" s="1">
        <v>1</v>
      </c>
      <c r="J86" s="1">
        <v>4</v>
      </c>
      <c r="K86" s="1">
        <v>1</v>
      </c>
      <c r="L86" s="1">
        <v>1</v>
      </c>
      <c r="M86" s="1">
        <v>1</v>
      </c>
      <c r="N86" s="1">
        <v>0</v>
      </c>
      <c r="O86" s="1">
        <v>0</v>
      </c>
      <c r="P86" s="1">
        <v>0</v>
      </c>
      <c r="Q86" s="1"/>
      <c r="R86" s="1">
        <v>0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1</v>
      </c>
      <c r="AE86" s="1">
        <v>0</v>
      </c>
      <c r="AF86" s="1">
        <v>0</v>
      </c>
      <c r="AG86" s="1">
        <v>43.8</v>
      </c>
      <c r="AH86" s="1">
        <v>2.06</v>
      </c>
      <c r="AI86" s="1">
        <v>139</v>
      </c>
      <c r="AJ86" s="1">
        <v>103</v>
      </c>
      <c r="AK86" s="5">
        <f t="shared" ref="AK86:AK103" si="55">(AI86+2*AJ86)/3</f>
        <v>115</v>
      </c>
      <c r="AL86" s="1">
        <v>84</v>
      </c>
      <c r="AM86" s="1">
        <v>1</v>
      </c>
      <c r="AN86" s="1">
        <v>9</v>
      </c>
      <c r="AO86" s="1">
        <v>59</v>
      </c>
      <c r="AP86" s="1">
        <v>25</v>
      </c>
      <c r="AQ86" s="1">
        <v>39</v>
      </c>
      <c r="AR86" s="1">
        <f t="shared" ref="AR86:AR103" si="56">(AO86-AP86)</f>
        <v>34</v>
      </c>
      <c r="AS86" s="7">
        <f t="shared" ref="AS86:AS103" si="57">(AR86/AN86)</f>
        <v>3.7777777777777777</v>
      </c>
      <c r="AT86" s="1">
        <v>17</v>
      </c>
      <c r="AU86" s="19">
        <v>5.9</v>
      </c>
      <c r="AV86" s="1">
        <v>2.87</v>
      </c>
      <c r="AW86" s="19">
        <f t="shared" ref="AW86:AW120" si="58">(AK86*AV86/451)</f>
        <v>0.73181818181818181</v>
      </c>
      <c r="AX86" s="7">
        <f t="shared" ref="AX86:AX120" si="59">((AQ86-AT86)/AU86)</f>
        <v>3.7288135593220337</v>
      </c>
      <c r="AY86" s="7">
        <f t="shared" ref="AY86:AY120" si="60">((AQ86-AT86)*80/AV86)</f>
        <v>613.24041811846689</v>
      </c>
      <c r="AZ86" s="7">
        <f t="shared" ref="AZ86:AZ120" si="61">((AK86-AN86)*80/AV86)</f>
        <v>2954.7038327526129</v>
      </c>
      <c r="BA86" s="7">
        <f t="shared" ref="BA86:BA120" si="62">(AU86/AL86*1000)</f>
        <v>70.238095238095241</v>
      </c>
      <c r="BB86" s="7">
        <f t="shared" ref="BB86:BB120" si="63">(AV86*1000/AL86)</f>
        <v>34.166666666666664</v>
      </c>
      <c r="BC86" s="7">
        <f t="shared" ref="BC86:BC120" si="64">(BB86*(AK86-AT86)*0.0136)</f>
        <v>45.537333333333329</v>
      </c>
      <c r="BD86" s="7">
        <f t="shared" ref="BD86:BD120" si="65">(BB86*(AQ86-AN86)*0.0136)</f>
        <v>13.94</v>
      </c>
      <c r="BE86" s="19"/>
      <c r="BF86" s="19">
        <f t="shared" ref="BF86:BF120" si="66">(AQ86/BA86)</f>
        <v>0.55525423728813561</v>
      </c>
      <c r="BG86" s="19">
        <f t="shared" ref="BG86:BG103" si="67">(AO86/BA86)</f>
        <v>0.84</v>
      </c>
      <c r="BH86" s="19">
        <f t="shared" ref="BH86:BH103" si="68">(BA86/AR86)</f>
        <v>2.0658263305322131</v>
      </c>
      <c r="BI86" s="19">
        <f t="shared" ref="BI86:BI120" si="69">(AN86/AT86)</f>
        <v>0.52941176470588236</v>
      </c>
      <c r="BJ86" s="19"/>
      <c r="BK86" s="20">
        <v>0</v>
      </c>
      <c r="BL86" s="1"/>
      <c r="BM86" s="20"/>
      <c r="BN86" s="1"/>
      <c r="BO86" s="1">
        <v>0</v>
      </c>
      <c r="BP86" s="1">
        <v>1</v>
      </c>
      <c r="BQ86" s="1">
        <v>0</v>
      </c>
      <c r="BR86" s="1">
        <v>72</v>
      </c>
      <c r="BS86" s="1">
        <v>3.8</v>
      </c>
      <c r="BT86" s="1">
        <v>2</v>
      </c>
      <c r="BU86" s="1">
        <v>0.47</v>
      </c>
      <c r="BV86" s="1">
        <v>3.8</v>
      </c>
      <c r="BW86" s="1">
        <v>47.7</v>
      </c>
      <c r="BX86" s="1">
        <v>1</v>
      </c>
      <c r="BY86" s="1">
        <v>1</v>
      </c>
      <c r="BZ86" s="25">
        <v>140</v>
      </c>
      <c r="CA86" s="25">
        <v>25</v>
      </c>
      <c r="CB86" s="44">
        <v>1.1100000000000001</v>
      </c>
      <c r="CC86" s="27">
        <v>60</v>
      </c>
      <c r="CD86" s="1">
        <v>67</v>
      </c>
      <c r="CE86" s="1">
        <v>0</v>
      </c>
      <c r="CF86" s="1"/>
      <c r="CG86" s="1"/>
      <c r="CH86" s="20">
        <v>2038.4509190000001</v>
      </c>
      <c r="CI86" s="19">
        <f t="shared" ref="CI86:CI120" si="70">LN(CH86)</f>
        <v>7.6199454449520374</v>
      </c>
      <c r="CJ86" s="20">
        <v>1513.5492879999999</v>
      </c>
      <c r="CK86" s="19">
        <f t="shared" ref="CK86:CK119" si="71">LN(CJ86)</f>
        <v>7.3222126935080052</v>
      </c>
      <c r="CL86" s="22"/>
      <c r="CM86" s="36">
        <v>43209</v>
      </c>
      <c r="CN86" s="36"/>
      <c r="CO86" s="36"/>
      <c r="CP86" s="36"/>
      <c r="CQ86" s="20"/>
      <c r="CR86" s="36">
        <v>44217</v>
      </c>
      <c r="CS86" s="36">
        <v>43231</v>
      </c>
      <c r="CT86" s="1">
        <f t="shared" ref="CT86:CT120" si="72">(CS86-CM86)</f>
        <v>22</v>
      </c>
      <c r="CU86" s="1">
        <v>1</v>
      </c>
      <c r="CV86" s="36">
        <v>43231</v>
      </c>
      <c r="CW86" s="20">
        <f>(CV86-CM86)</f>
        <v>22</v>
      </c>
      <c r="CX86" s="20">
        <v>1</v>
      </c>
      <c r="CY86" s="20">
        <v>22</v>
      </c>
      <c r="CZ86" s="1">
        <v>1</v>
      </c>
      <c r="DA86" t="s">
        <v>129</v>
      </c>
      <c r="DB86"/>
      <c r="DC86"/>
      <c r="DD86"/>
      <c r="DE86"/>
      <c r="DF86"/>
      <c r="DG86"/>
      <c r="DH86"/>
      <c r="DI86"/>
      <c r="DJ86"/>
    </row>
    <row r="87" spans="1:114" s="10" customFormat="1" x14ac:dyDescent="0.25">
      <c r="A87" s="25">
        <v>1016</v>
      </c>
      <c r="B87" s="1">
        <v>53</v>
      </c>
      <c r="C87" s="1">
        <v>0</v>
      </c>
      <c r="D87" s="1">
        <v>1</v>
      </c>
      <c r="E87" s="1">
        <v>1</v>
      </c>
      <c r="F87" s="1">
        <v>2</v>
      </c>
      <c r="G87" s="1">
        <v>1</v>
      </c>
      <c r="H87" s="1">
        <v>0</v>
      </c>
      <c r="I87" s="1">
        <v>1</v>
      </c>
      <c r="J87" s="1">
        <v>4</v>
      </c>
      <c r="K87" s="1">
        <v>0</v>
      </c>
      <c r="L87" s="1">
        <v>1</v>
      </c>
      <c r="M87" s="1">
        <v>1</v>
      </c>
      <c r="N87" s="1">
        <v>0</v>
      </c>
      <c r="O87" s="1">
        <v>1</v>
      </c>
      <c r="P87" s="1">
        <v>0</v>
      </c>
      <c r="Q87" s="1"/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0</v>
      </c>
      <c r="X87" s="1">
        <v>0</v>
      </c>
      <c r="Y87" s="1">
        <v>2</v>
      </c>
      <c r="Z87" s="1">
        <v>1</v>
      </c>
      <c r="AA87" s="1">
        <v>0</v>
      </c>
      <c r="AB87" s="1">
        <v>0</v>
      </c>
      <c r="AC87" s="1">
        <v>0</v>
      </c>
      <c r="AD87" s="1">
        <v>1</v>
      </c>
      <c r="AE87" s="1">
        <v>0</v>
      </c>
      <c r="AF87" s="1">
        <v>0</v>
      </c>
      <c r="AG87" s="1">
        <v>43.48</v>
      </c>
      <c r="AH87" s="1">
        <v>2.5099999999999998</v>
      </c>
      <c r="AI87" s="1">
        <v>137</v>
      </c>
      <c r="AJ87" s="1">
        <v>71</v>
      </c>
      <c r="AK87" s="5">
        <f t="shared" si="55"/>
        <v>93</v>
      </c>
      <c r="AL87" s="1">
        <v>73</v>
      </c>
      <c r="AM87" s="1">
        <v>1</v>
      </c>
      <c r="AN87" s="1">
        <v>6</v>
      </c>
      <c r="AO87" s="1">
        <v>38</v>
      </c>
      <c r="AP87" s="1">
        <v>17</v>
      </c>
      <c r="AQ87" s="1">
        <v>26</v>
      </c>
      <c r="AR87" s="1">
        <f t="shared" si="56"/>
        <v>21</v>
      </c>
      <c r="AS87" s="7">
        <f t="shared" si="57"/>
        <v>3.5</v>
      </c>
      <c r="AT87" s="1">
        <v>13</v>
      </c>
      <c r="AU87" s="19">
        <v>5.13</v>
      </c>
      <c r="AV87" s="1">
        <v>2.04</v>
      </c>
      <c r="AW87" s="19">
        <f t="shared" si="58"/>
        <v>0.42066518847006651</v>
      </c>
      <c r="AX87" s="7">
        <f t="shared" si="59"/>
        <v>2.53411306042885</v>
      </c>
      <c r="AY87" s="7">
        <f t="shared" si="60"/>
        <v>509.80392156862746</v>
      </c>
      <c r="AZ87" s="7">
        <f t="shared" si="61"/>
        <v>3411.7647058823527</v>
      </c>
      <c r="BA87" s="7">
        <f t="shared" si="62"/>
        <v>70.273972602739718</v>
      </c>
      <c r="BB87" s="7">
        <f t="shared" si="63"/>
        <v>27.945205479452056</v>
      </c>
      <c r="BC87" s="7">
        <f t="shared" si="64"/>
        <v>30.404383561643836</v>
      </c>
      <c r="BD87" s="7">
        <f t="shared" si="65"/>
        <v>7.6010958904109591</v>
      </c>
      <c r="BE87" s="19"/>
      <c r="BF87" s="19">
        <f t="shared" si="66"/>
        <v>0.36998050682261213</v>
      </c>
      <c r="BG87" s="19">
        <f t="shared" si="67"/>
        <v>0.54074074074074086</v>
      </c>
      <c r="BH87" s="19">
        <f t="shared" si="68"/>
        <v>3.3463796477495102</v>
      </c>
      <c r="BI87" s="19">
        <f t="shared" si="69"/>
        <v>0.46153846153846156</v>
      </c>
      <c r="BJ87" s="19"/>
      <c r="BK87" s="20">
        <v>1</v>
      </c>
      <c r="BL87" s="1"/>
      <c r="BM87" s="20"/>
      <c r="BN87" s="1">
        <v>0</v>
      </c>
      <c r="BO87" s="1">
        <v>0</v>
      </c>
      <c r="BP87" s="1">
        <v>1</v>
      </c>
      <c r="BQ87" s="1">
        <v>0</v>
      </c>
      <c r="BR87" s="1">
        <v>55</v>
      </c>
      <c r="BS87" s="1">
        <v>4.7</v>
      </c>
      <c r="BT87" s="1">
        <v>3.7</v>
      </c>
      <c r="BU87" s="1">
        <v>0.31</v>
      </c>
      <c r="BV87" s="1"/>
      <c r="BW87" s="1">
        <v>37</v>
      </c>
      <c r="BX87" s="1">
        <v>1</v>
      </c>
      <c r="BY87" s="1"/>
      <c r="BZ87" s="25">
        <v>133</v>
      </c>
      <c r="CA87" s="25">
        <v>18</v>
      </c>
      <c r="CB87" s="44">
        <v>1.27</v>
      </c>
      <c r="CC87" s="27">
        <v>48</v>
      </c>
      <c r="CD87" s="1">
        <v>70</v>
      </c>
      <c r="CE87" s="1">
        <v>0</v>
      </c>
      <c r="CF87" s="1"/>
      <c r="CG87" s="1"/>
      <c r="CH87" s="20">
        <v>983.77614300000005</v>
      </c>
      <c r="CI87" s="19">
        <f t="shared" si="70"/>
        <v>6.8913983742196772</v>
      </c>
      <c r="CJ87" s="20">
        <v>718.5312113</v>
      </c>
      <c r="CK87" s="19">
        <f t="shared" si="71"/>
        <v>6.5772091441024028</v>
      </c>
      <c r="CL87" s="22"/>
      <c r="CM87" s="36">
        <v>43213</v>
      </c>
      <c r="CN87" s="36"/>
      <c r="CO87" s="36"/>
      <c r="CP87" s="36"/>
      <c r="CQ87" s="20"/>
      <c r="CR87" s="36">
        <v>44217</v>
      </c>
      <c r="CS87" s="36">
        <v>44119</v>
      </c>
      <c r="CT87" s="1">
        <f t="shared" si="72"/>
        <v>906</v>
      </c>
      <c r="CU87" s="1">
        <v>0</v>
      </c>
      <c r="CV87" s="1"/>
      <c r="CW87" s="1"/>
      <c r="CX87" s="1">
        <v>0</v>
      </c>
      <c r="CY87" s="1">
        <v>906</v>
      </c>
      <c r="CZ87" s="3">
        <v>0</v>
      </c>
      <c r="DA87"/>
      <c r="DB87"/>
      <c r="DC87"/>
      <c r="DD87"/>
      <c r="DE87"/>
      <c r="DF87"/>
      <c r="DG87"/>
      <c r="DH87"/>
      <c r="DI87"/>
      <c r="DJ87"/>
    </row>
    <row r="88" spans="1:114" s="10" customFormat="1" x14ac:dyDescent="0.25">
      <c r="A88" s="25">
        <v>1023</v>
      </c>
      <c r="B88" s="1">
        <v>69</v>
      </c>
      <c r="C88" s="1">
        <v>0</v>
      </c>
      <c r="D88" s="1">
        <v>1</v>
      </c>
      <c r="E88" s="1">
        <v>1</v>
      </c>
      <c r="F88" s="1">
        <v>1</v>
      </c>
      <c r="G88" s="1">
        <v>1</v>
      </c>
      <c r="H88" s="1">
        <v>0</v>
      </c>
      <c r="I88" s="1">
        <v>0</v>
      </c>
      <c r="J88" s="1">
        <v>4</v>
      </c>
      <c r="K88" s="1">
        <v>1</v>
      </c>
      <c r="L88" s="1">
        <v>1</v>
      </c>
      <c r="M88" s="1">
        <v>0</v>
      </c>
      <c r="N88" s="1">
        <v>0</v>
      </c>
      <c r="O88" s="1">
        <v>1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1</v>
      </c>
      <c r="AC88" s="1">
        <v>0</v>
      </c>
      <c r="AD88" s="1">
        <v>1</v>
      </c>
      <c r="AE88" s="1">
        <v>0</v>
      </c>
      <c r="AF88" s="1">
        <v>0</v>
      </c>
      <c r="AG88" s="1">
        <v>59.74</v>
      </c>
      <c r="AH88" s="1">
        <v>2.42</v>
      </c>
      <c r="AI88" s="1">
        <v>123</v>
      </c>
      <c r="AJ88" s="1">
        <v>65</v>
      </c>
      <c r="AK88" s="5">
        <f t="shared" si="55"/>
        <v>84.333333333333329</v>
      </c>
      <c r="AL88" s="1">
        <v>65</v>
      </c>
      <c r="AM88" s="1">
        <v>1</v>
      </c>
      <c r="AN88" s="1">
        <v>16</v>
      </c>
      <c r="AO88" s="1">
        <v>54</v>
      </c>
      <c r="AP88" s="1">
        <v>24</v>
      </c>
      <c r="AQ88" s="1">
        <v>39</v>
      </c>
      <c r="AR88" s="1">
        <f t="shared" si="56"/>
        <v>30</v>
      </c>
      <c r="AS88" s="7">
        <f t="shared" si="57"/>
        <v>1.875</v>
      </c>
      <c r="AT88" s="1">
        <v>26</v>
      </c>
      <c r="AU88" s="19">
        <v>6.95</v>
      </c>
      <c r="AV88" s="1">
        <v>2.87</v>
      </c>
      <c r="AW88" s="19">
        <f t="shared" si="58"/>
        <v>0.53666666666666663</v>
      </c>
      <c r="AX88" s="7">
        <f t="shared" si="59"/>
        <v>1.8705035971223021</v>
      </c>
      <c r="AY88" s="7">
        <f t="shared" si="60"/>
        <v>362.36933797909404</v>
      </c>
      <c r="AZ88" s="7">
        <f t="shared" si="61"/>
        <v>1904.7619047619046</v>
      </c>
      <c r="BA88" s="7">
        <f t="shared" si="62"/>
        <v>106.92307692307692</v>
      </c>
      <c r="BB88" s="7">
        <f t="shared" si="63"/>
        <v>44.153846153846153</v>
      </c>
      <c r="BC88" s="7">
        <f t="shared" si="64"/>
        <v>35.02871794871794</v>
      </c>
      <c r="BD88" s="7">
        <f t="shared" si="65"/>
        <v>13.811323076923076</v>
      </c>
      <c r="BE88" s="19">
        <v>1.2</v>
      </c>
      <c r="BF88" s="19">
        <f t="shared" si="66"/>
        <v>0.36474820143884895</v>
      </c>
      <c r="BG88" s="19">
        <f t="shared" si="67"/>
        <v>0.50503597122302157</v>
      </c>
      <c r="BH88" s="19">
        <f t="shared" si="68"/>
        <v>3.5641025641025639</v>
      </c>
      <c r="BI88" s="19">
        <f t="shared" si="69"/>
        <v>0.61538461538461542</v>
      </c>
      <c r="BJ88" s="19"/>
      <c r="BK88" s="20">
        <v>1</v>
      </c>
      <c r="BL88" s="1">
        <v>32</v>
      </c>
      <c r="BM88" s="20"/>
      <c r="BN88" s="1">
        <v>0</v>
      </c>
      <c r="BO88" s="1">
        <v>0</v>
      </c>
      <c r="BP88" s="1">
        <v>1</v>
      </c>
      <c r="BQ88" s="1">
        <v>0</v>
      </c>
      <c r="BR88" s="1">
        <v>40</v>
      </c>
      <c r="BS88" s="1"/>
      <c r="BT88" s="1"/>
      <c r="BU88" s="1"/>
      <c r="BV88" s="1"/>
      <c r="BW88" s="1"/>
      <c r="BX88" s="1"/>
      <c r="BY88" s="1"/>
      <c r="BZ88" s="25">
        <v>138</v>
      </c>
      <c r="CA88" s="25">
        <v>32</v>
      </c>
      <c r="CB88" s="44">
        <v>1.74</v>
      </c>
      <c r="CC88" s="27">
        <v>29</v>
      </c>
      <c r="CD88" s="1">
        <v>311</v>
      </c>
      <c r="CE88" s="1">
        <v>1</v>
      </c>
      <c r="CF88" s="1"/>
      <c r="CG88" s="1"/>
      <c r="CH88" s="20">
        <v>1391.337</v>
      </c>
      <c r="CI88" s="19">
        <f t="shared" si="70"/>
        <v>7.2380204343273267</v>
      </c>
      <c r="CJ88" s="20">
        <v>1929.7621999999999</v>
      </c>
      <c r="CK88" s="19">
        <f t="shared" si="71"/>
        <v>7.5651520618724222</v>
      </c>
      <c r="CL88" s="22"/>
      <c r="CM88" s="36">
        <v>43217</v>
      </c>
      <c r="CN88" s="36"/>
      <c r="CO88" s="36"/>
      <c r="CP88" s="36"/>
      <c r="CQ88" s="20"/>
      <c r="CR88" s="36">
        <v>44217</v>
      </c>
      <c r="CS88" s="36">
        <v>43369</v>
      </c>
      <c r="CT88" s="1">
        <f t="shared" si="72"/>
        <v>152</v>
      </c>
      <c r="CU88" s="1">
        <v>1</v>
      </c>
      <c r="CV88" s="36">
        <v>43369</v>
      </c>
      <c r="CW88" s="20">
        <f>(CV88-CM88)</f>
        <v>152</v>
      </c>
      <c r="CX88" s="20">
        <v>1</v>
      </c>
      <c r="CY88" s="20">
        <v>152</v>
      </c>
      <c r="CZ88" s="3">
        <v>0</v>
      </c>
      <c r="DA88" t="s">
        <v>129</v>
      </c>
      <c r="DB88"/>
      <c r="DC88"/>
      <c r="DD88"/>
      <c r="DE88"/>
      <c r="DF88"/>
      <c r="DG88"/>
      <c r="DH88"/>
      <c r="DI88"/>
      <c r="DJ88"/>
    </row>
    <row r="89" spans="1:114" s="10" customFormat="1" x14ac:dyDescent="0.25">
      <c r="A89" s="25">
        <v>1033</v>
      </c>
      <c r="B89" s="1">
        <v>84</v>
      </c>
      <c r="C89" s="1">
        <v>0</v>
      </c>
      <c r="D89" s="1">
        <v>1</v>
      </c>
      <c r="E89" s="1">
        <v>1</v>
      </c>
      <c r="F89" s="1">
        <v>1</v>
      </c>
      <c r="G89" s="1">
        <v>0</v>
      </c>
      <c r="H89" s="1">
        <v>1</v>
      </c>
      <c r="I89" s="1">
        <v>0</v>
      </c>
      <c r="J89" s="1">
        <v>4</v>
      </c>
      <c r="K89" s="1">
        <v>1</v>
      </c>
      <c r="L89" s="1">
        <v>0</v>
      </c>
      <c r="M89" s="1">
        <v>1</v>
      </c>
      <c r="N89" s="1">
        <v>1</v>
      </c>
      <c r="O89" s="1">
        <v>0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1</v>
      </c>
      <c r="Z89" s="1">
        <v>1</v>
      </c>
      <c r="AA89" s="1">
        <v>1</v>
      </c>
      <c r="AB89" s="1">
        <v>0</v>
      </c>
      <c r="AC89" s="1">
        <v>0</v>
      </c>
      <c r="AD89" s="1">
        <v>1</v>
      </c>
      <c r="AE89" s="1">
        <v>0</v>
      </c>
      <c r="AF89" s="1">
        <v>0</v>
      </c>
      <c r="AG89" s="1">
        <v>17.7</v>
      </c>
      <c r="AH89" s="1">
        <v>1.62</v>
      </c>
      <c r="AI89" s="1">
        <v>121</v>
      </c>
      <c r="AJ89" s="1">
        <v>55</v>
      </c>
      <c r="AK89" s="5">
        <f t="shared" si="55"/>
        <v>77</v>
      </c>
      <c r="AL89" s="1">
        <v>63</v>
      </c>
      <c r="AM89" s="1">
        <v>1</v>
      </c>
      <c r="AN89" s="1">
        <v>5</v>
      </c>
      <c r="AO89" s="1">
        <v>49</v>
      </c>
      <c r="AP89" s="1">
        <v>22</v>
      </c>
      <c r="AQ89" s="1">
        <v>32</v>
      </c>
      <c r="AR89" s="1">
        <f t="shared" si="56"/>
        <v>27</v>
      </c>
      <c r="AS89" s="7">
        <f t="shared" si="57"/>
        <v>5.4</v>
      </c>
      <c r="AT89" s="1">
        <v>6</v>
      </c>
      <c r="AU89" s="19">
        <v>5.75</v>
      </c>
      <c r="AV89" s="1">
        <v>3.55</v>
      </c>
      <c r="AW89" s="19">
        <f t="shared" si="58"/>
        <v>0.60609756097560963</v>
      </c>
      <c r="AX89" s="7">
        <f t="shared" si="59"/>
        <v>4.5217391304347823</v>
      </c>
      <c r="AY89" s="7">
        <f t="shared" si="60"/>
        <v>585.91549295774655</v>
      </c>
      <c r="AZ89" s="7">
        <f t="shared" si="61"/>
        <v>1622.5352112676057</v>
      </c>
      <c r="BA89" s="7">
        <f t="shared" si="62"/>
        <v>91.269841269841265</v>
      </c>
      <c r="BB89" s="7">
        <f t="shared" si="63"/>
        <v>56.349206349206348</v>
      </c>
      <c r="BC89" s="7">
        <f t="shared" si="64"/>
        <v>54.410793650793643</v>
      </c>
      <c r="BD89" s="7">
        <f t="shared" si="65"/>
        <v>20.69142857142857</v>
      </c>
      <c r="BE89" s="19"/>
      <c r="BF89" s="19">
        <f t="shared" si="66"/>
        <v>0.35060869565217395</v>
      </c>
      <c r="BG89" s="19">
        <f t="shared" si="67"/>
        <v>0.53686956521739138</v>
      </c>
      <c r="BH89" s="19">
        <f t="shared" si="68"/>
        <v>3.3803644914756026</v>
      </c>
      <c r="BI89" s="19">
        <f t="shared" si="69"/>
        <v>0.83333333333333337</v>
      </c>
      <c r="BJ89" s="19"/>
      <c r="BK89" s="20">
        <v>1</v>
      </c>
      <c r="BL89" s="1">
        <v>11</v>
      </c>
      <c r="BM89" s="20"/>
      <c r="BN89" s="1">
        <v>3</v>
      </c>
      <c r="BO89" s="1">
        <v>1</v>
      </c>
      <c r="BP89" s="1">
        <v>1</v>
      </c>
      <c r="BQ89" s="1">
        <v>0</v>
      </c>
      <c r="BR89" s="1">
        <v>15</v>
      </c>
      <c r="BS89" s="1">
        <v>6.1</v>
      </c>
      <c r="BT89" s="1">
        <v>5.6</v>
      </c>
      <c r="BU89" s="1">
        <v>0.28000000000000003</v>
      </c>
      <c r="BV89" s="1">
        <v>4.7</v>
      </c>
      <c r="BW89" s="1">
        <v>36.299999999999997</v>
      </c>
      <c r="BX89" s="1">
        <v>1</v>
      </c>
      <c r="BY89" s="1"/>
      <c r="BZ89" s="25">
        <v>142</v>
      </c>
      <c r="CA89" s="25">
        <v>27</v>
      </c>
      <c r="CB89" s="44">
        <v>1.82</v>
      </c>
      <c r="CC89" s="27">
        <v>25</v>
      </c>
      <c r="CD89" s="1">
        <v>2746</v>
      </c>
      <c r="CE89" s="1">
        <v>1</v>
      </c>
      <c r="CF89" s="1"/>
      <c r="CG89" s="1"/>
      <c r="CH89" s="20">
        <v>3473.2943679999998</v>
      </c>
      <c r="CI89" s="19">
        <f t="shared" si="70"/>
        <v>8.1528588081502171</v>
      </c>
      <c r="CJ89" s="20">
        <v>1289.2461390000001</v>
      </c>
      <c r="CK89" s="19">
        <f t="shared" si="71"/>
        <v>7.1618129381621864</v>
      </c>
      <c r="CL89" s="22"/>
      <c r="CM89" s="36">
        <v>43244</v>
      </c>
      <c r="CN89" s="36"/>
      <c r="CO89" s="36"/>
      <c r="CP89" s="36"/>
      <c r="CQ89" s="20"/>
      <c r="CR89" s="36">
        <v>44217</v>
      </c>
      <c r="CS89" s="36">
        <v>43405</v>
      </c>
      <c r="CT89" s="1">
        <f t="shared" si="72"/>
        <v>161</v>
      </c>
      <c r="CU89" s="1">
        <v>1</v>
      </c>
      <c r="CV89" s="36">
        <v>43405</v>
      </c>
      <c r="CW89" s="20">
        <f>(CV89-CM89)</f>
        <v>161</v>
      </c>
      <c r="CX89" s="20">
        <v>1</v>
      </c>
      <c r="CY89" s="20">
        <v>161</v>
      </c>
      <c r="CZ89" s="1">
        <v>1</v>
      </c>
      <c r="DA89" t="s">
        <v>129</v>
      </c>
      <c r="DB89"/>
      <c r="DC89"/>
      <c r="DD89"/>
      <c r="DE89"/>
      <c r="DF89"/>
      <c r="DG89"/>
      <c r="DH89"/>
      <c r="DI89"/>
      <c r="DJ89"/>
    </row>
    <row r="90" spans="1:114" s="10" customFormat="1" x14ac:dyDescent="0.25">
      <c r="A90" s="25">
        <v>1034</v>
      </c>
      <c r="B90" s="1">
        <v>83</v>
      </c>
      <c r="C90" s="1">
        <v>0</v>
      </c>
      <c r="D90" s="1">
        <v>1</v>
      </c>
      <c r="E90" s="1">
        <v>1</v>
      </c>
      <c r="F90" s="1">
        <v>2</v>
      </c>
      <c r="G90" s="1">
        <v>1</v>
      </c>
      <c r="H90" s="1">
        <v>0</v>
      </c>
      <c r="I90" s="1">
        <v>0</v>
      </c>
      <c r="J90" s="1">
        <v>4</v>
      </c>
      <c r="K90" s="1">
        <v>1</v>
      </c>
      <c r="L90" s="1">
        <v>0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0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0</v>
      </c>
      <c r="AD90" s="1">
        <v>1</v>
      </c>
      <c r="AE90" s="1">
        <v>0</v>
      </c>
      <c r="AF90" s="1">
        <v>2</v>
      </c>
      <c r="AG90" s="1">
        <v>38.299999999999997</v>
      </c>
      <c r="AH90" s="1">
        <v>1.97</v>
      </c>
      <c r="AI90" s="1">
        <v>122</v>
      </c>
      <c r="AJ90" s="1">
        <v>57</v>
      </c>
      <c r="AK90" s="5">
        <f t="shared" si="55"/>
        <v>78.666666666666671</v>
      </c>
      <c r="AL90" s="1">
        <v>61</v>
      </c>
      <c r="AM90" s="1">
        <v>2</v>
      </c>
      <c r="AN90" s="1">
        <v>10</v>
      </c>
      <c r="AO90" s="1">
        <v>34</v>
      </c>
      <c r="AP90" s="1">
        <v>15</v>
      </c>
      <c r="AQ90" s="1">
        <v>24</v>
      </c>
      <c r="AR90" s="1">
        <f t="shared" si="56"/>
        <v>19</v>
      </c>
      <c r="AS90" s="7">
        <f t="shared" si="57"/>
        <v>1.9</v>
      </c>
      <c r="AT90" s="1">
        <v>20</v>
      </c>
      <c r="AU90" s="19">
        <v>4.05</v>
      </c>
      <c r="AV90" s="1">
        <v>1.47</v>
      </c>
      <c r="AW90" s="19">
        <f t="shared" si="58"/>
        <v>0.2564079822616408</v>
      </c>
      <c r="AX90" s="7">
        <f t="shared" si="59"/>
        <v>0.98765432098765438</v>
      </c>
      <c r="AY90" s="7">
        <f t="shared" si="60"/>
        <v>217.68707482993199</v>
      </c>
      <c r="AZ90" s="7">
        <f t="shared" si="61"/>
        <v>3736.9614512471662</v>
      </c>
      <c r="BA90" s="7">
        <f t="shared" si="62"/>
        <v>66.393442622950815</v>
      </c>
      <c r="BB90" s="7">
        <f t="shared" si="63"/>
        <v>24.098360655737704</v>
      </c>
      <c r="BC90" s="7">
        <f t="shared" si="64"/>
        <v>19.227278688524589</v>
      </c>
      <c r="BD90" s="7">
        <f t="shared" si="65"/>
        <v>4.588327868852458</v>
      </c>
      <c r="BE90" s="19"/>
      <c r="BF90" s="19">
        <f t="shared" si="66"/>
        <v>0.36148148148148151</v>
      </c>
      <c r="BG90" s="19">
        <f t="shared" si="67"/>
        <v>0.51209876543209876</v>
      </c>
      <c r="BH90" s="19">
        <f t="shared" si="68"/>
        <v>3.4943917169974115</v>
      </c>
      <c r="BI90" s="19">
        <f t="shared" si="69"/>
        <v>0.5</v>
      </c>
      <c r="BJ90" s="19"/>
      <c r="BK90" s="20">
        <v>1</v>
      </c>
      <c r="BL90" s="1"/>
      <c r="BM90" s="20"/>
      <c r="BN90" s="1">
        <v>3</v>
      </c>
      <c r="BO90" s="1"/>
      <c r="BP90" s="1">
        <v>1</v>
      </c>
      <c r="BQ90" s="1">
        <v>0</v>
      </c>
      <c r="BR90" s="1">
        <v>65</v>
      </c>
      <c r="BS90" s="1">
        <v>4</v>
      </c>
      <c r="BT90" s="1">
        <v>2.4</v>
      </c>
      <c r="BU90" s="1">
        <v>0.61</v>
      </c>
      <c r="BV90" s="1">
        <v>5.3</v>
      </c>
      <c r="BW90" s="1">
        <v>55.9</v>
      </c>
      <c r="BX90" s="1">
        <v>1</v>
      </c>
      <c r="BY90" s="1"/>
      <c r="BZ90" s="25">
        <v>134</v>
      </c>
      <c r="CA90" s="25">
        <v>30</v>
      </c>
      <c r="CB90" s="44">
        <v>1.1000000000000001</v>
      </c>
      <c r="CC90" s="27">
        <v>46</v>
      </c>
      <c r="CD90" s="1">
        <v>252</v>
      </c>
      <c r="CE90" s="1">
        <v>1</v>
      </c>
      <c r="CF90" s="1"/>
      <c r="CG90" s="1"/>
      <c r="CH90" s="20">
        <v>1050.7691319999999</v>
      </c>
      <c r="CI90" s="19">
        <f t="shared" si="70"/>
        <v>6.9572776816661683</v>
      </c>
      <c r="CJ90" s="20">
        <v>1740.829612</v>
      </c>
      <c r="CK90" s="19">
        <f t="shared" si="71"/>
        <v>7.4621170670867984</v>
      </c>
      <c r="CL90" s="22"/>
      <c r="CM90" s="36">
        <v>43244</v>
      </c>
      <c r="CN90" s="36"/>
      <c r="CO90" s="36"/>
      <c r="CP90" s="36"/>
      <c r="CQ90" s="20"/>
      <c r="CR90" s="36">
        <v>44217</v>
      </c>
      <c r="CS90" s="36">
        <v>44208</v>
      </c>
      <c r="CT90" s="1">
        <f t="shared" si="72"/>
        <v>964</v>
      </c>
      <c r="CU90" s="1">
        <v>0</v>
      </c>
      <c r="CV90" s="1"/>
      <c r="CW90" s="1"/>
      <c r="CX90" s="1">
        <v>0</v>
      </c>
      <c r="CY90" s="1">
        <v>964</v>
      </c>
      <c r="CZ90" s="3">
        <v>0</v>
      </c>
      <c r="DA90"/>
      <c r="DB90"/>
      <c r="DC90"/>
      <c r="DD90"/>
      <c r="DE90"/>
      <c r="DF90"/>
      <c r="DG90"/>
      <c r="DH90"/>
      <c r="DI90"/>
      <c r="DJ90"/>
    </row>
    <row r="91" spans="1:114" s="10" customFormat="1" x14ac:dyDescent="0.25">
      <c r="A91" s="25">
        <v>1039</v>
      </c>
      <c r="B91" s="1">
        <v>57</v>
      </c>
      <c r="C91" s="1">
        <v>0</v>
      </c>
      <c r="D91" s="1">
        <v>1</v>
      </c>
      <c r="E91" s="1">
        <v>1</v>
      </c>
      <c r="F91" s="1">
        <v>1</v>
      </c>
      <c r="G91" s="1">
        <v>0</v>
      </c>
      <c r="H91" s="1">
        <v>1</v>
      </c>
      <c r="I91" s="1">
        <v>0</v>
      </c>
      <c r="J91" s="1">
        <v>4</v>
      </c>
      <c r="K91" s="1">
        <v>1</v>
      </c>
      <c r="L91" s="1">
        <v>1</v>
      </c>
      <c r="M91" s="1">
        <v>1</v>
      </c>
      <c r="N91" s="1">
        <v>1</v>
      </c>
      <c r="O91" s="1">
        <v>0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2</v>
      </c>
      <c r="Z91" s="1">
        <v>1</v>
      </c>
      <c r="AA91" s="1">
        <v>1</v>
      </c>
      <c r="AB91" s="1">
        <v>1</v>
      </c>
      <c r="AC91" s="1">
        <v>0</v>
      </c>
      <c r="AD91" s="1">
        <v>1</v>
      </c>
      <c r="AE91" s="1">
        <v>1</v>
      </c>
      <c r="AF91" s="1">
        <v>0</v>
      </c>
      <c r="AG91" s="1">
        <v>27.1</v>
      </c>
      <c r="AH91" s="1">
        <v>1.7</v>
      </c>
      <c r="AI91" s="1">
        <v>126</v>
      </c>
      <c r="AJ91" s="1">
        <v>64</v>
      </c>
      <c r="AK91" s="5">
        <f t="shared" si="55"/>
        <v>84.666666666666671</v>
      </c>
      <c r="AL91" s="1">
        <v>65</v>
      </c>
      <c r="AM91" s="1">
        <v>1</v>
      </c>
      <c r="AN91" s="1">
        <v>10</v>
      </c>
      <c r="AO91" s="1">
        <v>50</v>
      </c>
      <c r="AP91" s="1">
        <v>20</v>
      </c>
      <c r="AQ91" s="1">
        <v>31</v>
      </c>
      <c r="AR91" s="1">
        <f t="shared" si="56"/>
        <v>30</v>
      </c>
      <c r="AS91" s="7">
        <f t="shared" si="57"/>
        <v>3</v>
      </c>
      <c r="AT91" s="1">
        <v>15</v>
      </c>
      <c r="AU91" s="19">
        <v>3.1</v>
      </c>
      <c r="AV91" s="1">
        <v>1.82</v>
      </c>
      <c r="AW91" s="19">
        <f t="shared" si="58"/>
        <v>0.34167036215816704</v>
      </c>
      <c r="AX91" s="7">
        <f t="shared" si="59"/>
        <v>5.161290322580645</v>
      </c>
      <c r="AY91" s="7">
        <f t="shared" si="60"/>
        <v>703.2967032967033</v>
      </c>
      <c r="AZ91" s="7">
        <f t="shared" si="61"/>
        <v>3282.0512820512822</v>
      </c>
      <c r="BA91" s="7">
        <f t="shared" si="62"/>
        <v>47.692307692307693</v>
      </c>
      <c r="BB91" s="7">
        <f t="shared" si="63"/>
        <v>28</v>
      </c>
      <c r="BC91" s="7">
        <f t="shared" si="64"/>
        <v>26.529066666666665</v>
      </c>
      <c r="BD91" s="7">
        <f t="shared" si="65"/>
        <v>7.9967999999999995</v>
      </c>
      <c r="BE91" s="19">
        <v>2.6838709677419352</v>
      </c>
      <c r="BF91" s="19">
        <f t="shared" si="66"/>
        <v>0.65</v>
      </c>
      <c r="BG91" s="19">
        <f t="shared" si="67"/>
        <v>1.0483870967741935</v>
      </c>
      <c r="BH91" s="19">
        <f t="shared" si="68"/>
        <v>1.5897435897435899</v>
      </c>
      <c r="BI91" s="19">
        <f t="shared" si="69"/>
        <v>0.66666666666666663</v>
      </c>
      <c r="BJ91" s="19"/>
      <c r="BK91" s="20">
        <v>1</v>
      </c>
      <c r="BL91" s="1">
        <v>26</v>
      </c>
      <c r="BM91" s="20"/>
      <c r="BN91" s="1">
        <v>3</v>
      </c>
      <c r="BO91" s="1">
        <v>1</v>
      </c>
      <c r="BP91" s="1">
        <v>1</v>
      </c>
      <c r="BQ91" s="1">
        <v>0</v>
      </c>
      <c r="BR91" s="1">
        <v>19</v>
      </c>
      <c r="BS91" s="1">
        <v>4.5</v>
      </c>
      <c r="BT91" s="1">
        <v>3.6</v>
      </c>
      <c r="BU91" s="1">
        <v>0.5</v>
      </c>
      <c r="BV91" s="1">
        <v>4.2</v>
      </c>
      <c r="BW91" s="1">
        <v>34.4</v>
      </c>
      <c r="BX91" s="1">
        <v>1</v>
      </c>
      <c r="BY91" s="1">
        <v>1</v>
      </c>
      <c r="BZ91" s="25">
        <v>135</v>
      </c>
      <c r="CA91" s="25">
        <v>10</v>
      </c>
      <c r="CB91" s="44">
        <v>0.97</v>
      </c>
      <c r="CC91" s="27">
        <v>65</v>
      </c>
      <c r="CD91" s="1">
        <v>1326</v>
      </c>
      <c r="CE91" s="1">
        <v>1</v>
      </c>
      <c r="CF91" s="1"/>
      <c r="CG91" s="1"/>
      <c r="CH91" s="20">
        <v>2355.1615790000001</v>
      </c>
      <c r="CI91" s="19">
        <f t="shared" si="70"/>
        <v>7.7643646151372279</v>
      </c>
      <c r="CJ91" s="20">
        <v>4622.8931570000004</v>
      </c>
      <c r="CK91" s="19">
        <f t="shared" si="71"/>
        <v>8.438776012537943</v>
      </c>
      <c r="CL91" s="22"/>
      <c r="CM91" s="36">
        <v>43272</v>
      </c>
      <c r="CN91" s="36"/>
      <c r="CO91" s="36"/>
      <c r="CP91" s="36"/>
      <c r="CQ91" s="20"/>
      <c r="CR91" s="36">
        <v>44217</v>
      </c>
      <c r="CS91" s="37">
        <v>43609</v>
      </c>
      <c r="CT91" s="1">
        <f t="shared" si="72"/>
        <v>337</v>
      </c>
      <c r="CU91" s="1">
        <v>1</v>
      </c>
      <c r="CV91" s="36">
        <v>43609</v>
      </c>
      <c r="CW91" s="20">
        <f>(CV91-CM91)</f>
        <v>337</v>
      </c>
      <c r="CX91" s="20">
        <v>1</v>
      </c>
      <c r="CY91" s="20">
        <v>337</v>
      </c>
      <c r="CZ91" s="1">
        <v>1</v>
      </c>
      <c r="DA91" t="s">
        <v>150</v>
      </c>
      <c r="DB91"/>
      <c r="DC91"/>
      <c r="DD91"/>
      <c r="DE91"/>
      <c r="DF91"/>
      <c r="DG91"/>
      <c r="DH91"/>
      <c r="DI91"/>
      <c r="DJ91"/>
    </row>
    <row r="92" spans="1:114" s="10" customFormat="1" x14ac:dyDescent="0.25">
      <c r="A92" s="25">
        <v>1046</v>
      </c>
      <c r="B92" s="1">
        <v>73</v>
      </c>
      <c r="C92" s="1">
        <v>0</v>
      </c>
      <c r="D92" s="1">
        <v>0</v>
      </c>
      <c r="E92" s="1">
        <v>1</v>
      </c>
      <c r="F92" s="1">
        <v>1</v>
      </c>
      <c r="G92" s="1">
        <v>0</v>
      </c>
      <c r="H92" s="1">
        <v>1</v>
      </c>
      <c r="I92" s="1">
        <v>0</v>
      </c>
      <c r="J92" s="1">
        <v>4</v>
      </c>
      <c r="K92" s="1">
        <v>1</v>
      </c>
      <c r="L92" s="1">
        <v>1</v>
      </c>
      <c r="M92" s="1">
        <v>1</v>
      </c>
      <c r="N92" s="1">
        <v>1</v>
      </c>
      <c r="O92" s="1">
        <v>0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0</v>
      </c>
      <c r="AD92" s="1">
        <v>1</v>
      </c>
      <c r="AE92" s="1">
        <v>0</v>
      </c>
      <c r="AF92" s="1">
        <v>0</v>
      </c>
      <c r="AG92" s="1">
        <v>26.8</v>
      </c>
      <c r="AH92" s="1">
        <v>1.71</v>
      </c>
      <c r="AI92" s="1">
        <v>106</v>
      </c>
      <c r="AJ92" s="1">
        <v>56</v>
      </c>
      <c r="AK92" s="5">
        <f t="shared" si="55"/>
        <v>72.666666666666671</v>
      </c>
      <c r="AL92" s="1">
        <v>82</v>
      </c>
      <c r="AM92" s="1">
        <v>1</v>
      </c>
      <c r="AN92" s="1">
        <v>3</v>
      </c>
      <c r="AO92" s="1">
        <v>48</v>
      </c>
      <c r="AP92" s="1">
        <v>21</v>
      </c>
      <c r="AQ92" s="1">
        <v>31</v>
      </c>
      <c r="AR92" s="1">
        <f t="shared" si="56"/>
        <v>27</v>
      </c>
      <c r="AS92" s="7">
        <f t="shared" si="57"/>
        <v>9</v>
      </c>
      <c r="AT92" s="1">
        <v>20</v>
      </c>
      <c r="AU92" s="19">
        <v>3.2</v>
      </c>
      <c r="AV92" s="1">
        <v>1.87</v>
      </c>
      <c r="AW92" s="19">
        <f t="shared" si="58"/>
        <v>0.30130081300813011</v>
      </c>
      <c r="AX92" s="7">
        <f t="shared" si="59"/>
        <v>3.4375</v>
      </c>
      <c r="AY92" s="7">
        <f t="shared" si="60"/>
        <v>470.58823529411762</v>
      </c>
      <c r="AZ92" s="7">
        <f t="shared" si="61"/>
        <v>2980.3921568627452</v>
      </c>
      <c r="BA92" s="7">
        <f t="shared" si="62"/>
        <v>39.024390243902438</v>
      </c>
      <c r="BB92" s="7">
        <f t="shared" si="63"/>
        <v>22.804878048780488</v>
      </c>
      <c r="BC92" s="7">
        <f t="shared" si="64"/>
        <v>16.334373983739837</v>
      </c>
      <c r="BD92" s="7">
        <f t="shared" si="65"/>
        <v>8.6840975609756086</v>
      </c>
      <c r="BE92" s="19">
        <v>2.7162500000000001</v>
      </c>
      <c r="BF92" s="19">
        <f t="shared" si="66"/>
        <v>0.79437500000000005</v>
      </c>
      <c r="BG92" s="19">
        <f t="shared" si="67"/>
        <v>1.23</v>
      </c>
      <c r="BH92" s="19">
        <f t="shared" si="68"/>
        <v>1.4453477868112015</v>
      </c>
      <c r="BI92" s="19">
        <f t="shared" si="69"/>
        <v>0.15</v>
      </c>
      <c r="BJ92" s="19"/>
      <c r="BK92" s="20">
        <v>1</v>
      </c>
      <c r="BL92" s="1">
        <v>15</v>
      </c>
      <c r="BM92" s="20"/>
      <c r="BN92" s="1">
        <v>3</v>
      </c>
      <c r="BO92" s="1">
        <v>0</v>
      </c>
      <c r="BP92" s="1">
        <v>1</v>
      </c>
      <c r="BQ92" s="1">
        <v>0</v>
      </c>
      <c r="BR92" s="1">
        <v>24</v>
      </c>
      <c r="BS92" s="1">
        <v>5.0999999999999996</v>
      </c>
      <c r="BT92" s="1">
        <v>4.7</v>
      </c>
      <c r="BU92" s="1">
        <v>0.39</v>
      </c>
      <c r="BV92" s="1">
        <v>3.9</v>
      </c>
      <c r="BW92" s="1">
        <v>42</v>
      </c>
      <c r="BX92" s="1">
        <v>1</v>
      </c>
      <c r="BY92" s="1">
        <v>1</v>
      </c>
      <c r="BZ92" s="25">
        <v>132</v>
      </c>
      <c r="CA92" s="25">
        <v>34</v>
      </c>
      <c r="CB92" s="44">
        <v>1.29</v>
      </c>
      <c r="CC92" s="27">
        <v>54</v>
      </c>
      <c r="CD92" s="1">
        <v>4700</v>
      </c>
      <c r="CE92" s="1">
        <v>1</v>
      </c>
      <c r="CF92" s="1"/>
      <c r="CG92" s="1"/>
      <c r="CH92" s="20">
        <v>2051.4208060000001</v>
      </c>
      <c r="CI92" s="19">
        <f t="shared" si="70"/>
        <v>7.6262879081636932</v>
      </c>
      <c r="CJ92" s="20">
        <v>1849.4345290000001</v>
      </c>
      <c r="CK92" s="19">
        <f t="shared" si="71"/>
        <v>7.522635211348832</v>
      </c>
      <c r="CL92" s="22"/>
      <c r="CM92" s="36">
        <v>43318</v>
      </c>
      <c r="CN92" s="36"/>
      <c r="CO92" s="36"/>
      <c r="CP92" s="36"/>
      <c r="CQ92" s="20"/>
      <c r="CR92" s="36">
        <v>44217</v>
      </c>
      <c r="CS92" s="36">
        <v>43844</v>
      </c>
      <c r="CT92" s="1">
        <f t="shared" si="72"/>
        <v>526</v>
      </c>
      <c r="CU92" s="1">
        <v>1</v>
      </c>
      <c r="CV92" s="36">
        <v>43844</v>
      </c>
      <c r="CW92" s="20">
        <f>(CV92-CM92)</f>
        <v>526</v>
      </c>
      <c r="CX92" s="20">
        <v>1</v>
      </c>
      <c r="CY92" s="20">
        <v>526</v>
      </c>
      <c r="CZ92" s="1">
        <v>1</v>
      </c>
      <c r="DA92" t="s">
        <v>130</v>
      </c>
      <c r="DB92"/>
      <c r="DC92"/>
      <c r="DD92"/>
      <c r="DE92"/>
      <c r="DF92"/>
      <c r="DG92"/>
      <c r="DH92"/>
      <c r="DI92"/>
      <c r="DJ92"/>
    </row>
    <row r="93" spans="1:114" s="10" customFormat="1" x14ac:dyDescent="0.25">
      <c r="A93" s="25">
        <v>1055</v>
      </c>
      <c r="B93" s="1">
        <v>66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4</v>
      </c>
      <c r="K93" s="1">
        <v>1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1</v>
      </c>
      <c r="Z93" s="1">
        <v>0</v>
      </c>
      <c r="AA93" s="1">
        <v>1</v>
      </c>
      <c r="AB93" s="1">
        <v>1</v>
      </c>
      <c r="AC93" s="1">
        <v>0</v>
      </c>
      <c r="AD93" s="1">
        <v>1</v>
      </c>
      <c r="AE93" s="1">
        <v>0</v>
      </c>
      <c r="AF93" s="1">
        <v>0</v>
      </c>
      <c r="AG93" s="1">
        <v>18.5</v>
      </c>
      <c r="AH93" s="1">
        <v>1.33</v>
      </c>
      <c r="AI93" s="1">
        <v>122</v>
      </c>
      <c r="AJ93" s="1">
        <v>64</v>
      </c>
      <c r="AK93" s="5">
        <f t="shared" si="55"/>
        <v>83.333333333333329</v>
      </c>
      <c r="AL93" s="1">
        <v>81</v>
      </c>
      <c r="AM93" s="1">
        <v>2</v>
      </c>
      <c r="AN93" s="1">
        <v>12</v>
      </c>
      <c r="AO93" s="1">
        <v>54</v>
      </c>
      <c r="AP93" s="1">
        <v>20</v>
      </c>
      <c r="AQ93" s="1">
        <v>37</v>
      </c>
      <c r="AR93" s="1">
        <f t="shared" si="56"/>
        <v>34</v>
      </c>
      <c r="AS93" s="7">
        <f t="shared" si="57"/>
        <v>2.8333333333333335</v>
      </c>
      <c r="AT93" s="1">
        <v>22</v>
      </c>
      <c r="AU93" s="19">
        <v>2.59</v>
      </c>
      <c r="AV93" s="1">
        <v>1.95</v>
      </c>
      <c r="AW93" s="19">
        <f t="shared" si="58"/>
        <v>0.36031042128603102</v>
      </c>
      <c r="AX93" s="7">
        <f t="shared" si="59"/>
        <v>5.7915057915057915</v>
      </c>
      <c r="AY93" s="7">
        <f t="shared" si="60"/>
        <v>615.38461538461536</v>
      </c>
      <c r="AZ93" s="7">
        <f t="shared" si="61"/>
        <v>2926.4957264957261</v>
      </c>
      <c r="BA93" s="7">
        <f t="shared" si="62"/>
        <v>31.975308641975307</v>
      </c>
      <c r="BB93" s="7">
        <f t="shared" si="63"/>
        <v>24.074074074074073</v>
      </c>
      <c r="BC93" s="7">
        <f t="shared" si="64"/>
        <v>20.080987654320982</v>
      </c>
      <c r="BD93" s="7">
        <f t="shared" si="65"/>
        <v>8.1851851851851851</v>
      </c>
      <c r="BE93" s="19"/>
      <c r="BF93" s="19">
        <f t="shared" si="66"/>
        <v>1.1571428571428573</v>
      </c>
      <c r="BG93" s="19">
        <f t="shared" si="67"/>
        <v>1.6888030888030889</v>
      </c>
      <c r="BH93" s="19">
        <f t="shared" si="68"/>
        <v>0.94045025417574435</v>
      </c>
      <c r="BI93" s="19">
        <f t="shared" si="69"/>
        <v>0.54545454545454541</v>
      </c>
      <c r="BJ93" s="19"/>
      <c r="BK93" s="20">
        <v>0</v>
      </c>
      <c r="BL93" s="1"/>
      <c r="BM93" s="20"/>
      <c r="BN93" s="1"/>
      <c r="BO93" s="1"/>
      <c r="BP93" s="1">
        <v>1</v>
      </c>
      <c r="BQ93" s="1">
        <v>0</v>
      </c>
      <c r="BR93" s="1">
        <v>25</v>
      </c>
      <c r="BS93" s="1">
        <v>5.3</v>
      </c>
      <c r="BT93" s="1">
        <v>4.7</v>
      </c>
      <c r="BU93" s="1">
        <v>0.27</v>
      </c>
      <c r="BV93" s="1">
        <v>3.9</v>
      </c>
      <c r="BW93" s="1">
        <v>58</v>
      </c>
      <c r="BX93" s="1">
        <v>1</v>
      </c>
      <c r="BY93" s="1"/>
      <c r="BZ93" s="25">
        <v>137</v>
      </c>
      <c r="CA93" s="25">
        <v>14</v>
      </c>
      <c r="CB93" s="44">
        <v>0.68</v>
      </c>
      <c r="CC93" s="27">
        <v>90</v>
      </c>
      <c r="CD93" s="1"/>
      <c r="CE93" s="1"/>
      <c r="CF93" s="1"/>
      <c r="CG93" s="1"/>
      <c r="CH93" s="20">
        <v>8171.9039730000004</v>
      </c>
      <c r="CI93" s="19">
        <f t="shared" si="70"/>
        <v>9.008457205134258</v>
      </c>
      <c r="CJ93" s="20">
        <v>646.74728149999999</v>
      </c>
      <c r="CK93" s="19">
        <f t="shared" si="71"/>
        <v>6.4719556177329904</v>
      </c>
      <c r="CL93" s="22"/>
      <c r="CM93" s="36">
        <v>43370</v>
      </c>
      <c r="CN93" s="36"/>
      <c r="CO93" s="36"/>
      <c r="CP93" s="36"/>
      <c r="CQ93" s="20"/>
      <c r="CR93" s="36">
        <v>44274</v>
      </c>
      <c r="CS93" s="36">
        <v>44273</v>
      </c>
      <c r="CT93" s="1">
        <f t="shared" si="72"/>
        <v>903</v>
      </c>
      <c r="CU93" s="1">
        <v>0</v>
      </c>
      <c r="CV93" s="1"/>
      <c r="CW93" s="1"/>
      <c r="CX93" s="1">
        <v>0</v>
      </c>
      <c r="CY93" s="1">
        <v>903</v>
      </c>
      <c r="CZ93" s="1">
        <v>1</v>
      </c>
      <c r="DA93"/>
      <c r="DB93"/>
      <c r="DC93"/>
      <c r="DD93"/>
      <c r="DE93"/>
      <c r="DF93"/>
      <c r="DG93"/>
      <c r="DH93"/>
      <c r="DI93"/>
      <c r="DJ93"/>
    </row>
    <row r="94" spans="1:114" s="10" customFormat="1" x14ac:dyDescent="0.25">
      <c r="A94" s="25">
        <v>1063</v>
      </c>
      <c r="B94" s="1">
        <v>65</v>
      </c>
      <c r="C94" s="1">
        <v>0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4</v>
      </c>
      <c r="K94" s="1">
        <v>1</v>
      </c>
      <c r="L94" s="1">
        <v>1</v>
      </c>
      <c r="M94" s="1">
        <v>1</v>
      </c>
      <c r="N94" s="1">
        <v>0</v>
      </c>
      <c r="O94" s="1">
        <v>0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1</v>
      </c>
      <c r="AA94" s="1">
        <v>1</v>
      </c>
      <c r="AB94" s="1">
        <v>1</v>
      </c>
      <c r="AC94" s="1">
        <v>0</v>
      </c>
      <c r="AD94" s="1">
        <v>1</v>
      </c>
      <c r="AE94" s="1">
        <v>0</v>
      </c>
      <c r="AF94" s="1">
        <v>0</v>
      </c>
      <c r="AG94" s="1">
        <v>30.5</v>
      </c>
      <c r="AH94" s="1">
        <v>2.0299999999999998</v>
      </c>
      <c r="AI94" s="1">
        <v>83</v>
      </c>
      <c r="AJ94" s="1">
        <v>61</v>
      </c>
      <c r="AK94" s="5">
        <f t="shared" si="55"/>
        <v>68.333333333333329</v>
      </c>
      <c r="AL94" s="1">
        <v>81</v>
      </c>
      <c r="AM94" s="1">
        <v>1</v>
      </c>
      <c r="AN94" s="1">
        <v>11</v>
      </c>
      <c r="AO94" s="1">
        <v>53</v>
      </c>
      <c r="AP94" s="1">
        <v>23</v>
      </c>
      <c r="AQ94" s="1">
        <v>35</v>
      </c>
      <c r="AR94" s="1">
        <f t="shared" si="56"/>
        <v>30</v>
      </c>
      <c r="AS94" s="7">
        <f t="shared" si="57"/>
        <v>2.7272727272727271</v>
      </c>
      <c r="AT94" s="1">
        <v>23</v>
      </c>
      <c r="AU94" s="19">
        <v>4.72</v>
      </c>
      <c r="AV94" s="1">
        <v>2.3199999999999998</v>
      </c>
      <c r="AW94" s="19">
        <f t="shared" si="58"/>
        <v>0.35151515151515145</v>
      </c>
      <c r="AX94" s="7">
        <f t="shared" si="59"/>
        <v>2.5423728813559325</v>
      </c>
      <c r="AY94" s="7">
        <f t="shared" si="60"/>
        <v>413.79310344827587</v>
      </c>
      <c r="AZ94" s="7">
        <f t="shared" si="61"/>
        <v>1977.0114942528735</v>
      </c>
      <c r="BA94" s="7">
        <f t="shared" si="62"/>
        <v>58.271604938271601</v>
      </c>
      <c r="BB94" s="7">
        <f t="shared" si="63"/>
        <v>28.641975308641975</v>
      </c>
      <c r="BC94" s="7">
        <f t="shared" si="64"/>
        <v>17.658732510288061</v>
      </c>
      <c r="BD94" s="7">
        <f t="shared" si="65"/>
        <v>9.3487407407407392</v>
      </c>
      <c r="BE94" s="19"/>
      <c r="BF94" s="19">
        <f t="shared" si="66"/>
        <v>0.60063559322033899</v>
      </c>
      <c r="BG94" s="19">
        <f t="shared" si="67"/>
        <v>0.9095338983050848</v>
      </c>
      <c r="BH94" s="19">
        <f t="shared" si="68"/>
        <v>1.94238683127572</v>
      </c>
      <c r="BI94" s="19">
        <f t="shared" si="69"/>
        <v>0.47826086956521741</v>
      </c>
      <c r="BJ94" s="19"/>
      <c r="BK94" s="20">
        <v>0</v>
      </c>
      <c r="BL94" s="1"/>
      <c r="BM94" s="20"/>
      <c r="BN94" s="1"/>
      <c r="BO94" s="1">
        <v>0</v>
      </c>
      <c r="BP94" s="1">
        <v>1</v>
      </c>
      <c r="BQ94" s="1">
        <v>0</v>
      </c>
      <c r="BR94" s="1">
        <v>30</v>
      </c>
      <c r="BS94" s="1">
        <v>6.7</v>
      </c>
      <c r="BT94" s="1">
        <v>6.1</v>
      </c>
      <c r="BU94" s="1">
        <v>0.32</v>
      </c>
      <c r="BV94" s="1">
        <v>5.5</v>
      </c>
      <c r="BW94" s="1">
        <v>42</v>
      </c>
      <c r="BX94" s="1">
        <v>1</v>
      </c>
      <c r="BY94" s="1"/>
      <c r="BZ94" s="25">
        <v>131</v>
      </c>
      <c r="CA94" s="25">
        <v>18</v>
      </c>
      <c r="CB94" s="44">
        <v>0.97</v>
      </c>
      <c r="CC94" s="27">
        <v>82</v>
      </c>
      <c r="CD94" s="1">
        <v>758</v>
      </c>
      <c r="CE94" s="1">
        <v>1</v>
      </c>
      <c r="CF94" s="1"/>
      <c r="CG94" s="1"/>
      <c r="CH94" s="20">
        <v>3260.009423</v>
      </c>
      <c r="CI94" s="19">
        <f t="shared" si="70"/>
        <v>8.0894853648473735</v>
      </c>
      <c r="CJ94" s="20">
        <v>955.70465360000003</v>
      </c>
      <c r="CK94" s="19">
        <f t="shared" si="71"/>
        <v>6.8624489255707317</v>
      </c>
      <c r="CL94" s="22"/>
      <c r="CM94" s="36">
        <v>43398</v>
      </c>
      <c r="CN94" s="36"/>
      <c r="CO94" s="36"/>
      <c r="CP94" s="36"/>
      <c r="CQ94" s="20"/>
      <c r="CR94" s="36">
        <v>44217</v>
      </c>
      <c r="CS94" s="36">
        <v>44202</v>
      </c>
      <c r="CT94" s="1">
        <f t="shared" si="72"/>
        <v>804</v>
      </c>
      <c r="CU94" s="1">
        <v>1</v>
      </c>
      <c r="CV94" s="36">
        <v>44202</v>
      </c>
      <c r="CW94" s="20">
        <f>(CV94-CM94)</f>
        <v>804</v>
      </c>
      <c r="CX94" s="20">
        <v>1</v>
      </c>
      <c r="CY94" s="20">
        <v>804</v>
      </c>
      <c r="CZ94" s="1">
        <v>1</v>
      </c>
      <c r="DA94" t="s">
        <v>129</v>
      </c>
      <c r="DB94"/>
      <c r="DC94"/>
      <c r="DD94"/>
      <c r="DE94"/>
      <c r="DF94"/>
      <c r="DG94"/>
      <c r="DH94"/>
      <c r="DI94"/>
      <c r="DJ94"/>
    </row>
    <row r="95" spans="1:114" s="10" customFormat="1" x14ac:dyDescent="0.25">
      <c r="A95" s="25">
        <v>1065</v>
      </c>
      <c r="B95" s="1">
        <v>35</v>
      </c>
      <c r="C95" s="1">
        <v>0</v>
      </c>
      <c r="D95" s="1">
        <v>0</v>
      </c>
      <c r="E95" s="1">
        <v>1</v>
      </c>
      <c r="F95" s="1">
        <v>1</v>
      </c>
      <c r="G95" s="1">
        <v>0</v>
      </c>
      <c r="H95" s="1">
        <v>1</v>
      </c>
      <c r="I95" s="1">
        <v>0</v>
      </c>
      <c r="J95" s="1">
        <v>4</v>
      </c>
      <c r="K95" s="1">
        <v>1</v>
      </c>
      <c r="L95" s="1">
        <v>0</v>
      </c>
      <c r="M95" s="1">
        <v>1</v>
      </c>
      <c r="N95" s="1">
        <v>1</v>
      </c>
      <c r="O95" s="1">
        <v>0</v>
      </c>
      <c r="P95" s="1">
        <v>1</v>
      </c>
      <c r="Q95" s="1"/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1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22.1</v>
      </c>
      <c r="AH95" s="1">
        <v>1.65</v>
      </c>
      <c r="AI95" s="1">
        <v>101</v>
      </c>
      <c r="AJ95" s="1">
        <v>74</v>
      </c>
      <c r="AK95" s="5">
        <f t="shared" si="55"/>
        <v>83</v>
      </c>
      <c r="AL95" s="1">
        <v>82</v>
      </c>
      <c r="AM95" s="1">
        <v>1</v>
      </c>
      <c r="AN95" s="1">
        <v>2</v>
      </c>
      <c r="AO95" s="1">
        <v>53</v>
      </c>
      <c r="AP95" s="1">
        <v>25</v>
      </c>
      <c r="AQ95" s="1">
        <v>36</v>
      </c>
      <c r="AR95" s="1">
        <f t="shared" si="56"/>
        <v>28</v>
      </c>
      <c r="AS95" s="7">
        <f t="shared" si="57"/>
        <v>14</v>
      </c>
      <c r="AT95" s="1">
        <v>24</v>
      </c>
      <c r="AU95" s="19">
        <v>3.17</v>
      </c>
      <c r="AV95" s="1">
        <v>1.93</v>
      </c>
      <c r="AW95" s="19">
        <f t="shared" si="58"/>
        <v>0.35518847006651882</v>
      </c>
      <c r="AX95" s="7">
        <f t="shared" si="59"/>
        <v>3.7854889589905363</v>
      </c>
      <c r="AY95" s="7">
        <f t="shared" si="60"/>
        <v>497.40932642487047</v>
      </c>
      <c r="AZ95" s="7">
        <f t="shared" si="61"/>
        <v>3357.512953367876</v>
      </c>
      <c r="BA95" s="7">
        <f t="shared" si="62"/>
        <v>38.658536585365852</v>
      </c>
      <c r="BB95" s="7">
        <f t="shared" si="63"/>
        <v>23.536585365853657</v>
      </c>
      <c r="BC95" s="7">
        <f t="shared" si="64"/>
        <v>18.885756097560972</v>
      </c>
      <c r="BD95" s="7">
        <f t="shared" si="65"/>
        <v>10.883317073170732</v>
      </c>
      <c r="BE95" s="19"/>
      <c r="BF95" s="19">
        <f t="shared" si="66"/>
        <v>0.93123028391167195</v>
      </c>
      <c r="BG95" s="19">
        <f t="shared" si="67"/>
        <v>1.3709779179810726</v>
      </c>
      <c r="BH95" s="19">
        <f t="shared" si="68"/>
        <v>1.3806620209059233</v>
      </c>
      <c r="BI95" s="19">
        <f t="shared" si="69"/>
        <v>8.3333333333333329E-2</v>
      </c>
      <c r="BJ95" s="19"/>
      <c r="BK95" s="20">
        <v>0</v>
      </c>
      <c r="BL95" s="1"/>
      <c r="BM95" s="20"/>
      <c r="BN95" s="1"/>
      <c r="BO95" s="1">
        <v>0</v>
      </c>
      <c r="BP95" s="1">
        <v>1</v>
      </c>
      <c r="BQ95" s="1">
        <v>0</v>
      </c>
      <c r="BR95" s="1">
        <v>20</v>
      </c>
      <c r="BS95" s="1">
        <v>7.1</v>
      </c>
      <c r="BT95" s="1">
        <v>6.1</v>
      </c>
      <c r="BU95" s="1">
        <v>0.27</v>
      </c>
      <c r="BV95" s="1"/>
      <c r="BW95" s="1"/>
      <c r="BX95" s="1"/>
      <c r="BY95" s="1">
        <v>0</v>
      </c>
      <c r="BZ95" s="25">
        <v>135</v>
      </c>
      <c r="CA95" s="25">
        <v>23</v>
      </c>
      <c r="CB95" s="44">
        <v>1.1200000000000001</v>
      </c>
      <c r="CC95" s="27">
        <v>85</v>
      </c>
      <c r="CD95" s="1">
        <v>2641</v>
      </c>
      <c r="CE95" s="1">
        <v>1</v>
      </c>
      <c r="CF95" s="1"/>
      <c r="CG95" s="1"/>
      <c r="CH95" s="20">
        <v>4104.5503419999995</v>
      </c>
      <c r="CI95" s="19">
        <f t="shared" si="70"/>
        <v>8.3198514767880223</v>
      </c>
      <c r="CJ95" s="20">
        <v>1344.134491</v>
      </c>
      <c r="CK95" s="19">
        <f t="shared" si="71"/>
        <v>7.2035055837849891</v>
      </c>
      <c r="CL95" s="22"/>
      <c r="CM95" s="36">
        <v>43399</v>
      </c>
      <c r="CN95" s="36"/>
      <c r="CO95" s="36"/>
      <c r="CP95" s="36"/>
      <c r="CQ95" s="20"/>
      <c r="CR95" s="36">
        <v>44217</v>
      </c>
      <c r="CS95" s="36">
        <v>43619</v>
      </c>
      <c r="CT95" s="1">
        <f t="shared" si="72"/>
        <v>220</v>
      </c>
      <c r="CU95" s="1">
        <v>1</v>
      </c>
      <c r="CV95" s="36">
        <v>43619</v>
      </c>
      <c r="CW95" s="20">
        <f>(CV95-CM95)</f>
        <v>220</v>
      </c>
      <c r="CX95" s="20">
        <v>1</v>
      </c>
      <c r="CY95" s="20">
        <v>220</v>
      </c>
      <c r="CZ95" s="1">
        <v>1</v>
      </c>
      <c r="DA95" t="s">
        <v>129</v>
      </c>
      <c r="DB95"/>
      <c r="DC95"/>
      <c r="DD95"/>
      <c r="DE95"/>
      <c r="DF95"/>
      <c r="DG95"/>
      <c r="DH95"/>
      <c r="DI95"/>
      <c r="DJ95"/>
    </row>
    <row r="96" spans="1:114" s="10" customFormat="1" x14ac:dyDescent="0.25">
      <c r="A96" s="25">
        <v>1071</v>
      </c>
      <c r="B96" s="1">
        <v>46</v>
      </c>
      <c r="C96" s="1">
        <v>0</v>
      </c>
      <c r="D96" s="1">
        <v>0</v>
      </c>
      <c r="E96" s="1">
        <v>1</v>
      </c>
      <c r="F96" s="1">
        <v>1</v>
      </c>
      <c r="G96" s="1">
        <v>0</v>
      </c>
      <c r="H96" s="1">
        <v>1</v>
      </c>
      <c r="I96" s="1">
        <v>1</v>
      </c>
      <c r="J96" s="1">
        <v>4</v>
      </c>
      <c r="K96" s="1">
        <v>1</v>
      </c>
      <c r="L96" s="1">
        <v>1</v>
      </c>
      <c r="M96" s="1">
        <v>1</v>
      </c>
      <c r="N96" s="1">
        <v>1</v>
      </c>
      <c r="O96" s="1">
        <v>0</v>
      </c>
      <c r="P96" s="1">
        <v>0</v>
      </c>
      <c r="Q96" s="1"/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0</v>
      </c>
      <c r="AD96" s="1">
        <v>1</v>
      </c>
      <c r="AE96" s="1">
        <v>0</v>
      </c>
      <c r="AF96" s="1">
        <v>0</v>
      </c>
      <c r="AG96" s="1">
        <v>38.94</v>
      </c>
      <c r="AH96" s="1">
        <v>2.4300000000000002</v>
      </c>
      <c r="AI96" s="1">
        <v>174</v>
      </c>
      <c r="AJ96" s="1">
        <v>106</v>
      </c>
      <c r="AK96" s="5">
        <f t="shared" si="55"/>
        <v>128.66666666666666</v>
      </c>
      <c r="AL96" s="1">
        <v>94</v>
      </c>
      <c r="AM96" s="1">
        <v>1</v>
      </c>
      <c r="AN96" s="1">
        <v>6</v>
      </c>
      <c r="AO96" s="1">
        <v>44</v>
      </c>
      <c r="AP96" s="1">
        <v>21</v>
      </c>
      <c r="AQ96" s="1">
        <v>30</v>
      </c>
      <c r="AR96" s="1">
        <f t="shared" si="56"/>
        <v>23</v>
      </c>
      <c r="AS96" s="7">
        <f t="shared" si="57"/>
        <v>3.8333333333333335</v>
      </c>
      <c r="AT96" s="1">
        <v>19</v>
      </c>
      <c r="AU96" s="19">
        <v>5.6</v>
      </c>
      <c r="AV96" s="1">
        <v>2.2999999999999998</v>
      </c>
      <c r="AW96" s="19">
        <f t="shared" si="58"/>
        <v>0.656171470805617</v>
      </c>
      <c r="AX96" s="7">
        <f t="shared" si="59"/>
        <v>1.9642857142857144</v>
      </c>
      <c r="AY96" s="7">
        <f t="shared" si="60"/>
        <v>382.60869565217394</v>
      </c>
      <c r="AZ96" s="7">
        <f t="shared" si="61"/>
        <v>4266.6666666666661</v>
      </c>
      <c r="BA96" s="7">
        <f t="shared" si="62"/>
        <v>59.574468085106382</v>
      </c>
      <c r="BB96" s="7">
        <f t="shared" si="63"/>
        <v>24.468085106382979</v>
      </c>
      <c r="BC96" s="7">
        <f t="shared" si="64"/>
        <v>36.493333333333325</v>
      </c>
      <c r="BD96" s="7">
        <f t="shared" si="65"/>
        <v>7.9863829787234044</v>
      </c>
      <c r="BE96" s="19"/>
      <c r="BF96" s="19">
        <f t="shared" si="66"/>
        <v>0.50357142857142856</v>
      </c>
      <c r="BG96" s="19">
        <f t="shared" si="67"/>
        <v>0.73857142857142855</v>
      </c>
      <c r="BH96" s="19">
        <f t="shared" si="68"/>
        <v>2.5901942645698428</v>
      </c>
      <c r="BI96" s="19">
        <f t="shared" si="69"/>
        <v>0.31578947368421051</v>
      </c>
      <c r="BJ96" s="19"/>
      <c r="BK96" s="20">
        <v>0</v>
      </c>
      <c r="BL96" s="1"/>
      <c r="BM96" s="20"/>
      <c r="BN96" s="1"/>
      <c r="BO96" s="1"/>
      <c r="BP96" s="1">
        <v>1</v>
      </c>
      <c r="BQ96" s="1">
        <v>0</v>
      </c>
      <c r="BR96" s="1">
        <v>25</v>
      </c>
      <c r="BS96" s="1">
        <v>5.6</v>
      </c>
      <c r="BT96" s="1">
        <v>4.8</v>
      </c>
      <c r="BU96" s="1">
        <v>0.37</v>
      </c>
      <c r="BV96" s="1">
        <v>5</v>
      </c>
      <c r="BW96" s="1">
        <v>32.6</v>
      </c>
      <c r="BX96" s="1">
        <v>0</v>
      </c>
      <c r="BY96" s="1">
        <v>1</v>
      </c>
      <c r="BZ96" s="25">
        <v>139</v>
      </c>
      <c r="CA96" s="25">
        <v>13</v>
      </c>
      <c r="CB96" s="44">
        <v>1.03</v>
      </c>
      <c r="CC96" s="27">
        <v>87</v>
      </c>
      <c r="CD96" s="1">
        <v>829</v>
      </c>
      <c r="CE96" s="1">
        <v>1</v>
      </c>
      <c r="CF96" s="1"/>
      <c r="CG96" s="1"/>
      <c r="CH96" s="20">
        <v>10797.23126</v>
      </c>
      <c r="CI96" s="19">
        <f t="shared" si="70"/>
        <v>9.2870450154304205</v>
      </c>
      <c r="CJ96" s="20">
        <v>2303.646295</v>
      </c>
      <c r="CK96" s="19">
        <f t="shared" si="71"/>
        <v>7.7422484922355803</v>
      </c>
      <c r="CL96" s="22"/>
      <c r="CM96" s="36">
        <v>43419</v>
      </c>
      <c r="CN96" s="36"/>
      <c r="CO96" s="36"/>
      <c r="CP96" s="36"/>
      <c r="CQ96" s="20"/>
      <c r="CR96" s="36">
        <v>44274</v>
      </c>
      <c r="CS96" s="36">
        <v>44266</v>
      </c>
      <c r="CT96" s="1">
        <f t="shared" si="72"/>
        <v>847</v>
      </c>
      <c r="CU96" s="1">
        <v>0</v>
      </c>
      <c r="CV96" s="1"/>
      <c r="CW96" s="1"/>
      <c r="CX96" s="1">
        <v>0</v>
      </c>
      <c r="CY96" s="1">
        <v>847</v>
      </c>
      <c r="CZ96" s="1">
        <v>1</v>
      </c>
      <c r="DA96"/>
      <c r="DB96"/>
      <c r="DC96"/>
      <c r="DD96"/>
      <c r="DE96"/>
      <c r="DF96"/>
      <c r="DG96"/>
      <c r="DH96"/>
      <c r="DI96"/>
      <c r="DJ96"/>
    </row>
    <row r="97" spans="1:114" s="10" customFormat="1" x14ac:dyDescent="0.25">
      <c r="A97" s="25">
        <v>1076</v>
      </c>
      <c r="B97" s="1">
        <v>63</v>
      </c>
      <c r="C97" s="1">
        <v>0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0</v>
      </c>
      <c r="J97" s="1">
        <v>4</v>
      </c>
      <c r="K97" s="1">
        <v>1</v>
      </c>
      <c r="L97" s="1">
        <v>0</v>
      </c>
      <c r="M97" s="1">
        <v>1</v>
      </c>
      <c r="N97" s="1">
        <v>1</v>
      </c>
      <c r="O97" s="1">
        <v>0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2</v>
      </c>
      <c r="Z97" s="1">
        <v>1</v>
      </c>
      <c r="AA97" s="1">
        <v>1</v>
      </c>
      <c r="AB97" s="1">
        <v>1</v>
      </c>
      <c r="AC97" s="1">
        <v>0</v>
      </c>
      <c r="AD97" s="1">
        <v>0</v>
      </c>
      <c r="AE97" s="1">
        <v>0</v>
      </c>
      <c r="AF97" s="1">
        <v>2</v>
      </c>
      <c r="AG97" s="1">
        <v>28.39</v>
      </c>
      <c r="AH97" s="1">
        <v>2.09</v>
      </c>
      <c r="AI97" s="1">
        <v>139</v>
      </c>
      <c r="AJ97" s="1">
        <v>91</v>
      </c>
      <c r="AK97" s="5">
        <f t="shared" si="55"/>
        <v>107</v>
      </c>
      <c r="AL97" s="1">
        <v>97</v>
      </c>
      <c r="AM97" s="1">
        <v>1</v>
      </c>
      <c r="AN97" s="1">
        <v>6</v>
      </c>
      <c r="AO97" s="1">
        <v>35</v>
      </c>
      <c r="AP97" s="1">
        <v>20</v>
      </c>
      <c r="AQ97" s="1">
        <v>27</v>
      </c>
      <c r="AR97" s="1">
        <f t="shared" si="56"/>
        <v>15</v>
      </c>
      <c r="AS97" s="7">
        <f t="shared" si="57"/>
        <v>2.5</v>
      </c>
      <c r="AT97" s="1">
        <v>13</v>
      </c>
      <c r="AU97" s="19">
        <v>5.53</v>
      </c>
      <c r="AV97" s="1">
        <v>2.65</v>
      </c>
      <c r="AW97" s="19">
        <f t="shared" si="58"/>
        <v>0.62871396895787146</v>
      </c>
      <c r="AX97" s="7">
        <f t="shared" si="59"/>
        <v>2.5316455696202529</v>
      </c>
      <c r="AY97" s="7">
        <f t="shared" si="60"/>
        <v>422.64150943396226</v>
      </c>
      <c r="AZ97" s="7">
        <f t="shared" si="61"/>
        <v>3049.0566037735848</v>
      </c>
      <c r="BA97" s="7">
        <f t="shared" si="62"/>
        <v>57.010309278350519</v>
      </c>
      <c r="BB97" s="7">
        <f t="shared" si="63"/>
        <v>27.319587628865978</v>
      </c>
      <c r="BC97" s="7">
        <f t="shared" si="64"/>
        <v>34.925360824742263</v>
      </c>
      <c r="BD97" s="7">
        <f t="shared" si="65"/>
        <v>7.8024742268041232</v>
      </c>
      <c r="BE97" s="19"/>
      <c r="BF97" s="19">
        <f t="shared" si="66"/>
        <v>0.47359855334538875</v>
      </c>
      <c r="BG97" s="19">
        <f t="shared" si="67"/>
        <v>0.61392405063291133</v>
      </c>
      <c r="BH97" s="19">
        <f t="shared" si="68"/>
        <v>3.800687285223368</v>
      </c>
      <c r="BI97" s="19">
        <f t="shared" si="69"/>
        <v>0.46153846153846156</v>
      </c>
      <c r="BJ97" s="19"/>
      <c r="BK97" s="20">
        <v>1</v>
      </c>
      <c r="BL97" s="1"/>
      <c r="BM97" s="20"/>
      <c r="BN97" s="1">
        <v>1</v>
      </c>
      <c r="BO97" s="1">
        <v>0</v>
      </c>
      <c r="BP97" s="1">
        <v>1</v>
      </c>
      <c r="BQ97" s="1">
        <v>0</v>
      </c>
      <c r="BR97" s="1">
        <v>27</v>
      </c>
      <c r="BS97" s="1">
        <v>6.4</v>
      </c>
      <c r="BT97" s="1">
        <v>5.5</v>
      </c>
      <c r="BU97" s="1">
        <v>0.31</v>
      </c>
      <c r="BV97" s="1">
        <v>3.9</v>
      </c>
      <c r="BW97" s="1">
        <v>33.799999999999997</v>
      </c>
      <c r="BX97" s="1">
        <v>0</v>
      </c>
      <c r="BY97" s="1"/>
      <c r="BZ97" s="25">
        <v>136</v>
      </c>
      <c r="CA97" s="25">
        <v>13</v>
      </c>
      <c r="CB97" s="44">
        <v>0.93</v>
      </c>
      <c r="CC97" s="27">
        <v>85</v>
      </c>
      <c r="CD97" s="1">
        <v>415</v>
      </c>
      <c r="CE97" s="1">
        <v>1</v>
      </c>
      <c r="CF97" s="1"/>
      <c r="CG97" s="1"/>
      <c r="CH97" s="20">
        <v>1069.420601</v>
      </c>
      <c r="CI97" s="19">
        <f t="shared" si="70"/>
        <v>6.9748722864023938</v>
      </c>
      <c r="CJ97" s="20">
        <v>1613.4683110000001</v>
      </c>
      <c r="CK97" s="19">
        <f t="shared" si="71"/>
        <v>7.3861413713859188</v>
      </c>
      <c r="CL97" s="22"/>
      <c r="CM97" s="36">
        <v>43427</v>
      </c>
      <c r="CN97" s="36"/>
      <c r="CO97" s="36"/>
      <c r="CP97" s="36"/>
      <c r="CQ97" s="20"/>
      <c r="CR97" s="36">
        <v>44217</v>
      </c>
      <c r="CS97" s="37">
        <v>44032</v>
      </c>
      <c r="CT97" s="1">
        <f t="shared" si="72"/>
        <v>605</v>
      </c>
      <c r="CU97" s="1">
        <v>0</v>
      </c>
      <c r="CV97" s="1"/>
      <c r="CW97" s="1"/>
      <c r="CX97" s="1">
        <v>0</v>
      </c>
      <c r="CY97" s="1">
        <v>605</v>
      </c>
      <c r="CZ97" s="3">
        <v>0</v>
      </c>
      <c r="DA97" t="s">
        <v>135</v>
      </c>
      <c r="DB97"/>
      <c r="DC97"/>
      <c r="DD97"/>
      <c r="DE97"/>
      <c r="DF97"/>
      <c r="DG97"/>
      <c r="DH97"/>
      <c r="DI97"/>
      <c r="DJ97"/>
    </row>
    <row r="98" spans="1:114" s="10" customFormat="1" x14ac:dyDescent="0.25">
      <c r="A98" s="25">
        <v>1163</v>
      </c>
      <c r="B98" s="1">
        <v>78</v>
      </c>
      <c r="C98" s="1">
        <v>0</v>
      </c>
      <c r="D98" s="1">
        <v>0</v>
      </c>
      <c r="E98" s="1">
        <v>0</v>
      </c>
      <c r="F98" s="1">
        <v>2</v>
      </c>
      <c r="G98" s="1"/>
      <c r="H98" s="1">
        <v>0</v>
      </c>
      <c r="I98" s="1"/>
      <c r="J98" s="1">
        <v>4</v>
      </c>
      <c r="K98" s="1">
        <v>1</v>
      </c>
      <c r="L98" s="1">
        <v>1</v>
      </c>
      <c r="M98" s="1">
        <v>1</v>
      </c>
      <c r="N98" s="1">
        <v>0</v>
      </c>
      <c r="O98" s="1">
        <v>0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34.1</v>
      </c>
      <c r="AH98" s="1">
        <v>2.19</v>
      </c>
      <c r="AI98" s="1">
        <v>116</v>
      </c>
      <c r="AJ98" s="1">
        <v>59</v>
      </c>
      <c r="AK98" s="5">
        <f t="shared" si="55"/>
        <v>78</v>
      </c>
      <c r="AL98" s="1">
        <v>90</v>
      </c>
      <c r="AM98" s="1">
        <v>1</v>
      </c>
      <c r="AN98" s="1">
        <v>2</v>
      </c>
      <c r="AO98" s="1">
        <v>41</v>
      </c>
      <c r="AP98" s="1">
        <v>10</v>
      </c>
      <c r="AQ98" s="1">
        <v>23</v>
      </c>
      <c r="AR98" s="1">
        <f t="shared" si="56"/>
        <v>31</v>
      </c>
      <c r="AS98" s="7">
        <f t="shared" si="57"/>
        <v>15.5</v>
      </c>
      <c r="AT98" s="1">
        <v>11</v>
      </c>
      <c r="AU98" s="19">
        <v>6.45</v>
      </c>
      <c r="AV98" s="1">
        <v>2.94</v>
      </c>
      <c r="AW98" s="19">
        <f t="shared" si="58"/>
        <v>0.50847006651884696</v>
      </c>
      <c r="AX98" s="7">
        <f t="shared" si="59"/>
        <v>1.8604651162790697</v>
      </c>
      <c r="AY98" s="7">
        <f t="shared" si="60"/>
        <v>326.53061224489795</v>
      </c>
      <c r="AZ98" s="7">
        <f t="shared" si="61"/>
        <v>2068.0272108843537</v>
      </c>
      <c r="BA98" s="7">
        <f t="shared" si="62"/>
        <v>71.666666666666671</v>
      </c>
      <c r="BB98" s="7">
        <f t="shared" si="63"/>
        <v>32.666666666666664</v>
      </c>
      <c r="BC98" s="7">
        <f t="shared" si="64"/>
        <v>29.765866666666664</v>
      </c>
      <c r="BD98" s="7">
        <f t="shared" si="65"/>
        <v>9.3295999999999992</v>
      </c>
      <c r="BE98" s="19">
        <v>1.7302325581395348</v>
      </c>
      <c r="BF98" s="19">
        <f t="shared" si="66"/>
        <v>0.32093023255813952</v>
      </c>
      <c r="BG98" s="19">
        <f t="shared" si="67"/>
        <v>0.5720930232558139</v>
      </c>
      <c r="BH98" s="19">
        <f t="shared" si="68"/>
        <v>2.3118279569892475</v>
      </c>
      <c r="BI98" s="19">
        <f t="shared" si="69"/>
        <v>0.18181818181818182</v>
      </c>
      <c r="BJ98" s="19"/>
      <c r="BK98" s="20">
        <v>1</v>
      </c>
      <c r="BL98" s="1">
        <v>12</v>
      </c>
      <c r="BM98" s="20"/>
      <c r="BN98" s="1">
        <v>1</v>
      </c>
      <c r="BO98" s="1">
        <v>0</v>
      </c>
      <c r="BP98" s="1">
        <v>1</v>
      </c>
      <c r="BQ98" s="1">
        <v>0</v>
      </c>
      <c r="BR98" s="1">
        <v>55</v>
      </c>
      <c r="BS98" s="1">
        <v>4.7</v>
      </c>
      <c r="BT98" s="1">
        <v>3.1</v>
      </c>
      <c r="BU98" s="1">
        <v>0.4</v>
      </c>
      <c r="BV98" s="1"/>
      <c r="BW98" s="1"/>
      <c r="BX98" s="1"/>
      <c r="BY98" s="1">
        <v>1</v>
      </c>
      <c r="BZ98" s="25">
        <v>139</v>
      </c>
      <c r="CA98" s="25">
        <v>24</v>
      </c>
      <c r="CB98" s="44">
        <v>1.27</v>
      </c>
      <c r="CC98" s="27">
        <v>54</v>
      </c>
      <c r="CD98" s="1"/>
      <c r="CE98" s="1"/>
      <c r="CF98" s="1"/>
      <c r="CG98" s="1"/>
      <c r="CH98" s="20">
        <v>2073.4930890000001</v>
      </c>
      <c r="CI98" s="19">
        <f t="shared" si="70"/>
        <v>7.6369899466690656</v>
      </c>
      <c r="CJ98" s="20">
        <v>3550.0654060000002</v>
      </c>
      <c r="CK98" s="19">
        <f t="shared" si="71"/>
        <v>8.1747213065250897</v>
      </c>
      <c r="CL98" s="22"/>
      <c r="CM98" s="36">
        <v>43678</v>
      </c>
      <c r="CN98" s="36"/>
      <c r="CO98" s="36"/>
      <c r="CP98" s="36"/>
      <c r="CQ98" s="20"/>
      <c r="CR98" s="36">
        <v>44274</v>
      </c>
      <c r="CS98" s="36">
        <v>44264</v>
      </c>
      <c r="CT98" s="1">
        <f t="shared" si="72"/>
        <v>586</v>
      </c>
      <c r="CU98" s="1">
        <v>0</v>
      </c>
      <c r="CV98" s="1"/>
      <c r="CW98" s="1"/>
      <c r="CX98" s="1">
        <v>0</v>
      </c>
      <c r="CY98" s="1">
        <v>586</v>
      </c>
      <c r="CZ98" s="1">
        <v>1</v>
      </c>
      <c r="DA98"/>
      <c r="DB98"/>
      <c r="DC98"/>
      <c r="DD98"/>
      <c r="DE98"/>
      <c r="DF98"/>
      <c r="DG98"/>
      <c r="DH98"/>
      <c r="DI98"/>
      <c r="DJ98"/>
    </row>
    <row r="99" spans="1:114" s="10" customFormat="1" x14ac:dyDescent="0.25">
      <c r="A99" s="2">
        <v>2002</v>
      </c>
      <c r="B99" s="3">
        <v>19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1">
        <v>0</v>
      </c>
      <c r="I99" s="3">
        <v>1</v>
      </c>
      <c r="J99" s="3">
        <v>4</v>
      </c>
      <c r="K99" s="3">
        <v>1</v>
      </c>
      <c r="L99" s="3">
        <v>0</v>
      </c>
      <c r="M99" s="3"/>
      <c r="N99" s="3">
        <v>1</v>
      </c>
      <c r="O99" s="3">
        <v>0</v>
      </c>
      <c r="P99" s="3">
        <v>0</v>
      </c>
      <c r="Q99" s="3"/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1</v>
      </c>
      <c r="Y99" s="3">
        <v>1</v>
      </c>
      <c r="Z99" s="3">
        <v>0</v>
      </c>
      <c r="AA99" s="3">
        <v>0</v>
      </c>
      <c r="AB99" s="3">
        <v>0</v>
      </c>
      <c r="AC99" s="3">
        <v>0</v>
      </c>
      <c r="AD99" s="3">
        <v>1</v>
      </c>
      <c r="AE99" s="3">
        <v>0</v>
      </c>
      <c r="AF99" s="3">
        <v>2</v>
      </c>
      <c r="AG99" s="3">
        <v>29</v>
      </c>
      <c r="AH99" s="4">
        <v>1.75</v>
      </c>
      <c r="AI99" s="3">
        <v>115</v>
      </c>
      <c r="AJ99" s="3">
        <v>84</v>
      </c>
      <c r="AK99" s="5">
        <f t="shared" si="55"/>
        <v>94.333333333333329</v>
      </c>
      <c r="AL99" s="3">
        <v>69</v>
      </c>
      <c r="AM99" s="3">
        <v>1</v>
      </c>
      <c r="AN99" s="3">
        <v>7</v>
      </c>
      <c r="AO99" s="3">
        <v>103</v>
      </c>
      <c r="AP99" s="3">
        <v>46</v>
      </c>
      <c r="AQ99" s="3">
        <v>64</v>
      </c>
      <c r="AR99" s="3">
        <f t="shared" si="56"/>
        <v>57</v>
      </c>
      <c r="AS99" s="7">
        <f t="shared" si="57"/>
        <v>8.1428571428571423</v>
      </c>
      <c r="AT99" s="3">
        <v>10</v>
      </c>
      <c r="AU99" s="4">
        <v>2.835</v>
      </c>
      <c r="AV99" s="3">
        <v>1.62</v>
      </c>
      <c r="AW99" s="19">
        <f t="shared" si="58"/>
        <v>0.33884700665188466</v>
      </c>
      <c r="AX99" s="7">
        <f t="shared" si="59"/>
        <v>19.047619047619047</v>
      </c>
      <c r="AY99" s="7">
        <f t="shared" si="60"/>
        <v>2666.6666666666665</v>
      </c>
      <c r="AZ99" s="7">
        <f t="shared" si="61"/>
        <v>4312.7572016460899</v>
      </c>
      <c r="BA99" s="7">
        <f t="shared" si="62"/>
        <v>41.086956521739133</v>
      </c>
      <c r="BB99" s="7">
        <f t="shared" si="63"/>
        <v>23.478260869565219</v>
      </c>
      <c r="BC99" s="7">
        <f t="shared" si="64"/>
        <v>26.927999999999997</v>
      </c>
      <c r="BD99" s="7">
        <f t="shared" si="65"/>
        <v>18.200347826086958</v>
      </c>
      <c r="BE99" s="19"/>
      <c r="BF99" s="19">
        <f t="shared" si="66"/>
        <v>1.5576719576719575</v>
      </c>
      <c r="BG99" s="19">
        <f t="shared" si="67"/>
        <v>2.5068783068783067</v>
      </c>
      <c r="BH99" s="19">
        <f t="shared" si="68"/>
        <v>0.7208237986270023</v>
      </c>
      <c r="BI99" s="19">
        <f t="shared" si="69"/>
        <v>0.7</v>
      </c>
      <c r="BJ99" s="19"/>
      <c r="BK99" s="5">
        <v>0</v>
      </c>
      <c r="BL99" s="5"/>
      <c r="BM99" s="5"/>
      <c r="BN99" s="5"/>
      <c r="BO99" s="5"/>
      <c r="BP99" s="3">
        <v>1</v>
      </c>
      <c r="BQ99" s="3">
        <v>0</v>
      </c>
      <c r="BR99" s="3">
        <v>62.5</v>
      </c>
      <c r="BS99" s="3">
        <v>3.8</v>
      </c>
      <c r="BT99" s="3">
        <v>2.2999999999999998</v>
      </c>
      <c r="BU99" s="3">
        <v>1</v>
      </c>
      <c r="BV99" s="3">
        <v>3.7</v>
      </c>
      <c r="BX99" s="3">
        <v>1</v>
      </c>
      <c r="BY99" s="3">
        <v>0</v>
      </c>
      <c r="BZ99" s="3">
        <v>135</v>
      </c>
      <c r="CA99" s="3">
        <v>28</v>
      </c>
      <c r="CB99" s="4">
        <v>1.3</v>
      </c>
      <c r="CC99" s="28">
        <v>70</v>
      </c>
      <c r="CD99" s="8"/>
      <c r="CE99" s="8"/>
      <c r="CF99" s="3">
        <v>399</v>
      </c>
      <c r="CG99" s="3">
        <v>0</v>
      </c>
      <c r="CH99" s="12">
        <v>916.38418079096039</v>
      </c>
      <c r="CI99" s="19">
        <f t="shared" si="70"/>
        <v>6.8204356880896206</v>
      </c>
      <c r="CJ99" s="5">
        <v>1628.7263151153088</v>
      </c>
      <c r="CK99" s="19">
        <f t="shared" si="71"/>
        <v>7.3955535865775639</v>
      </c>
      <c r="CM99" s="41">
        <v>40217</v>
      </c>
      <c r="CN99" s="41"/>
      <c r="CO99" s="41"/>
      <c r="CP99" s="41"/>
      <c r="CQ99" s="20"/>
      <c r="CR99" s="36">
        <v>44272</v>
      </c>
      <c r="CS99" s="36">
        <v>43850</v>
      </c>
      <c r="CT99" s="1">
        <f t="shared" si="72"/>
        <v>3633</v>
      </c>
      <c r="CU99" s="3">
        <v>1</v>
      </c>
      <c r="CV99" s="40">
        <v>43850</v>
      </c>
      <c r="CW99" s="20">
        <f>(CV99-CM99)</f>
        <v>3633</v>
      </c>
      <c r="CX99" s="20">
        <v>1</v>
      </c>
      <c r="CY99" s="20">
        <v>3633</v>
      </c>
      <c r="CZ99" s="3">
        <v>0</v>
      </c>
      <c r="DA99" s="3" t="s">
        <v>141</v>
      </c>
    </row>
    <row r="100" spans="1:114" s="10" customFormat="1" x14ac:dyDescent="0.25">
      <c r="A100" s="2">
        <v>2013</v>
      </c>
      <c r="B100" s="3">
        <v>60</v>
      </c>
      <c r="C100" s="3">
        <v>0</v>
      </c>
      <c r="D100" s="3">
        <v>0</v>
      </c>
      <c r="E100" s="3">
        <v>1</v>
      </c>
      <c r="F100" s="3">
        <v>1</v>
      </c>
      <c r="G100" s="3">
        <v>0</v>
      </c>
      <c r="H100" s="1">
        <v>1</v>
      </c>
      <c r="I100" s="3">
        <v>0</v>
      </c>
      <c r="J100" s="3">
        <v>4</v>
      </c>
      <c r="K100" s="3">
        <v>1</v>
      </c>
      <c r="L100" s="3">
        <v>1</v>
      </c>
      <c r="M100" s="3"/>
      <c r="N100" s="3">
        <v>1</v>
      </c>
      <c r="O100" s="3">
        <v>1</v>
      </c>
      <c r="P100" s="3">
        <v>1</v>
      </c>
      <c r="Q100" s="3"/>
      <c r="R100" s="3">
        <v>1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1</v>
      </c>
      <c r="Y100" s="3">
        <v>1</v>
      </c>
      <c r="Z100" s="3">
        <v>1</v>
      </c>
      <c r="AA100" s="3">
        <v>0</v>
      </c>
      <c r="AB100" s="3">
        <v>1</v>
      </c>
      <c r="AC100" s="3">
        <v>1</v>
      </c>
      <c r="AD100" s="3">
        <v>0</v>
      </c>
      <c r="AE100" s="3">
        <v>0</v>
      </c>
      <c r="AF100" s="3">
        <v>0</v>
      </c>
      <c r="AG100" s="3">
        <v>37.6</v>
      </c>
      <c r="AH100" s="4">
        <v>1.79</v>
      </c>
      <c r="AI100" s="3">
        <v>85</v>
      </c>
      <c r="AJ100" s="3">
        <v>60</v>
      </c>
      <c r="AK100" s="5">
        <f t="shared" si="55"/>
        <v>68.333333333333329</v>
      </c>
      <c r="AL100" s="3">
        <v>75</v>
      </c>
      <c r="AM100" s="3">
        <v>2</v>
      </c>
      <c r="AN100" s="3">
        <v>16</v>
      </c>
      <c r="AO100" s="3">
        <v>58</v>
      </c>
      <c r="AP100" s="3">
        <v>29</v>
      </c>
      <c r="AQ100" s="3">
        <v>39</v>
      </c>
      <c r="AR100" s="3">
        <f t="shared" si="56"/>
        <v>29</v>
      </c>
      <c r="AS100" s="7">
        <f t="shared" si="57"/>
        <v>1.8125</v>
      </c>
      <c r="AT100" s="3">
        <v>30</v>
      </c>
      <c r="AU100" s="4">
        <v>3.0251000000000001</v>
      </c>
      <c r="AV100" s="3">
        <v>1.69</v>
      </c>
      <c r="AW100" s="19">
        <f t="shared" si="58"/>
        <v>0.25606060606060604</v>
      </c>
      <c r="AX100" s="7">
        <f t="shared" si="59"/>
        <v>2.9751082608839376</v>
      </c>
      <c r="AY100" s="7">
        <f t="shared" si="60"/>
        <v>426.03550295857991</v>
      </c>
      <c r="AZ100" s="7">
        <f t="shared" si="61"/>
        <v>2477.3175542406307</v>
      </c>
      <c r="BA100" s="7">
        <f t="shared" si="62"/>
        <v>40.334666666666671</v>
      </c>
      <c r="BB100" s="7">
        <f t="shared" si="63"/>
        <v>22.533333333333335</v>
      </c>
      <c r="BC100" s="7">
        <f t="shared" si="64"/>
        <v>11.747377777777777</v>
      </c>
      <c r="BD100" s="7">
        <f t="shared" si="65"/>
        <v>7.048426666666666</v>
      </c>
      <c r="BE100" s="19"/>
      <c r="BF100" s="19">
        <f t="shared" si="66"/>
        <v>0.96691018478727964</v>
      </c>
      <c r="BG100" s="19">
        <f t="shared" si="67"/>
        <v>1.4379689927605697</v>
      </c>
      <c r="BH100" s="19">
        <f t="shared" si="68"/>
        <v>1.3908505747126438</v>
      </c>
      <c r="BI100" s="19">
        <f t="shared" si="69"/>
        <v>0.53333333333333333</v>
      </c>
      <c r="BJ100" s="19"/>
      <c r="BK100" s="5">
        <v>0</v>
      </c>
      <c r="BL100" s="5"/>
      <c r="BM100" s="5"/>
      <c r="BN100" s="5"/>
      <c r="BO100" s="5"/>
      <c r="BP100" s="3">
        <v>1</v>
      </c>
      <c r="BQ100" s="3">
        <v>0</v>
      </c>
      <c r="BR100" s="3">
        <v>20</v>
      </c>
      <c r="BS100" s="3">
        <v>7</v>
      </c>
      <c r="BT100" s="3">
        <v>6.7</v>
      </c>
      <c r="BU100" s="3">
        <v>1.3</v>
      </c>
      <c r="BV100" s="3"/>
      <c r="BX100" s="3">
        <v>1</v>
      </c>
      <c r="BY100" s="3">
        <v>1</v>
      </c>
      <c r="BZ100" s="3">
        <v>139</v>
      </c>
      <c r="CA100" s="3">
        <v>56</v>
      </c>
      <c r="CB100" s="4">
        <v>1.8</v>
      </c>
      <c r="CC100" s="28">
        <v>47</v>
      </c>
      <c r="CD100" s="8"/>
      <c r="CE100" s="8"/>
      <c r="CF100" s="3">
        <v>10322</v>
      </c>
      <c r="CG100" s="3">
        <v>1</v>
      </c>
      <c r="CH100" s="12">
        <v>1468.8888888888889</v>
      </c>
      <c r="CI100" s="19">
        <f t="shared" si="70"/>
        <v>7.292261536069458</v>
      </c>
      <c r="CJ100" s="5">
        <v>7069.3969057780678</v>
      </c>
      <c r="CK100" s="19">
        <f t="shared" si="71"/>
        <v>8.8635304519675131</v>
      </c>
      <c r="CM100" s="41">
        <v>40262</v>
      </c>
      <c r="CN100" s="41"/>
      <c r="CO100" s="41"/>
      <c r="CP100" s="41">
        <v>40272</v>
      </c>
      <c r="CQ100" s="43">
        <f>(CP100-CM100)</f>
        <v>10</v>
      </c>
      <c r="CR100" s="36">
        <v>44272</v>
      </c>
      <c r="CS100" s="36">
        <v>42707</v>
      </c>
      <c r="CT100" s="1">
        <f t="shared" si="72"/>
        <v>2445</v>
      </c>
      <c r="CU100" s="3">
        <v>1</v>
      </c>
      <c r="CV100" s="36">
        <v>42707</v>
      </c>
      <c r="CW100" s="20">
        <f>(CV100-CM100)</f>
        <v>2445</v>
      </c>
      <c r="CX100" s="20">
        <v>1</v>
      </c>
      <c r="CY100" s="20">
        <v>10</v>
      </c>
      <c r="CZ100" s="3">
        <v>0</v>
      </c>
      <c r="DA100" s="3"/>
    </row>
    <row r="101" spans="1:114" s="10" customFormat="1" ht="14.25" customHeight="1" x14ac:dyDescent="0.25">
      <c r="A101" s="2">
        <v>2014</v>
      </c>
      <c r="B101" s="3">
        <v>59</v>
      </c>
      <c r="C101" s="3">
        <v>1</v>
      </c>
      <c r="D101" s="3">
        <v>0</v>
      </c>
      <c r="E101" s="3">
        <v>1</v>
      </c>
      <c r="F101" s="3">
        <v>1</v>
      </c>
      <c r="G101" s="3">
        <v>0</v>
      </c>
      <c r="H101" s="1">
        <v>1</v>
      </c>
      <c r="I101" s="3">
        <v>1</v>
      </c>
      <c r="J101" s="3">
        <v>4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1</v>
      </c>
      <c r="Q101" s="3"/>
      <c r="R101" s="3">
        <v>0</v>
      </c>
      <c r="S101" s="3">
        <v>0</v>
      </c>
      <c r="T101" s="3">
        <v>0</v>
      </c>
      <c r="U101" s="3">
        <v>1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0</v>
      </c>
      <c r="AC101" s="3">
        <v>0</v>
      </c>
      <c r="AD101" s="3">
        <v>1</v>
      </c>
      <c r="AE101" s="3">
        <v>0</v>
      </c>
      <c r="AF101" s="3">
        <v>0</v>
      </c>
      <c r="AG101" s="3">
        <v>26</v>
      </c>
      <c r="AH101" s="4">
        <v>1.72</v>
      </c>
      <c r="AI101" s="3">
        <v>121</v>
      </c>
      <c r="AJ101" s="3">
        <v>88</v>
      </c>
      <c r="AK101" s="5">
        <f t="shared" si="55"/>
        <v>99</v>
      </c>
      <c r="AL101" s="3">
        <v>100</v>
      </c>
      <c r="AM101" s="3">
        <v>1</v>
      </c>
      <c r="AN101" s="3">
        <v>7</v>
      </c>
      <c r="AO101" s="3">
        <v>24</v>
      </c>
      <c r="AP101" s="3">
        <v>12</v>
      </c>
      <c r="AQ101" s="3">
        <v>16</v>
      </c>
      <c r="AR101" s="3">
        <f t="shared" si="56"/>
        <v>12</v>
      </c>
      <c r="AS101" s="7">
        <f t="shared" si="57"/>
        <v>1.7142857142857142</v>
      </c>
      <c r="AT101" s="3">
        <v>10</v>
      </c>
      <c r="AU101" s="4">
        <v>3.4055999999999997</v>
      </c>
      <c r="AV101" s="3">
        <v>1.98</v>
      </c>
      <c r="AW101" s="19">
        <f t="shared" si="58"/>
        <v>0.43463414634146341</v>
      </c>
      <c r="AX101" s="7">
        <f t="shared" si="59"/>
        <v>1.7618040873854828</v>
      </c>
      <c r="AY101" s="7">
        <f t="shared" si="60"/>
        <v>242.42424242424244</v>
      </c>
      <c r="AZ101" s="7">
        <f t="shared" si="61"/>
        <v>3717.1717171717173</v>
      </c>
      <c r="BA101" s="7">
        <f t="shared" si="62"/>
        <v>34.055999999999997</v>
      </c>
      <c r="BB101" s="7">
        <f t="shared" si="63"/>
        <v>19.8</v>
      </c>
      <c r="BC101" s="7">
        <f t="shared" si="64"/>
        <v>23.965920000000001</v>
      </c>
      <c r="BD101" s="7">
        <f t="shared" si="65"/>
        <v>2.4235199999999999</v>
      </c>
      <c r="BE101" s="19"/>
      <c r="BF101" s="19">
        <f t="shared" si="66"/>
        <v>0.46981442330279544</v>
      </c>
      <c r="BG101" s="19">
        <f t="shared" si="67"/>
        <v>0.70472163495419315</v>
      </c>
      <c r="BH101" s="19">
        <f t="shared" si="68"/>
        <v>2.8379999999999996</v>
      </c>
      <c r="BI101" s="19">
        <f t="shared" si="69"/>
        <v>0.7</v>
      </c>
      <c r="BJ101" s="19"/>
      <c r="BK101" s="5">
        <v>0</v>
      </c>
      <c r="BL101" s="5"/>
      <c r="BM101" s="5"/>
      <c r="BN101" s="5"/>
      <c r="BO101" s="5"/>
      <c r="BP101" s="3">
        <v>1</v>
      </c>
      <c r="BQ101" s="3">
        <v>0</v>
      </c>
      <c r="BR101" s="3">
        <v>32.5</v>
      </c>
      <c r="BS101" s="3">
        <v>4</v>
      </c>
      <c r="BT101" s="3">
        <v>3.6</v>
      </c>
      <c r="BU101" s="3">
        <v>0.8</v>
      </c>
      <c r="BV101" s="3"/>
      <c r="BX101" s="3">
        <v>1</v>
      </c>
      <c r="BY101" s="3">
        <v>0</v>
      </c>
      <c r="BZ101" s="3">
        <v>142</v>
      </c>
      <c r="CA101" s="3">
        <v>29</v>
      </c>
      <c r="CB101" s="4">
        <v>1.6</v>
      </c>
      <c r="CC101" s="28">
        <v>54</v>
      </c>
      <c r="CD101" s="8"/>
      <c r="CE101" s="8"/>
      <c r="CF101" s="3">
        <v>1297</v>
      </c>
      <c r="CG101" s="3">
        <v>1</v>
      </c>
      <c r="CH101" s="12">
        <v>3544.0559440559441</v>
      </c>
      <c r="CI101" s="19">
        <f t="shared" si="70"/>
        <v>8.1730270971692143</v>
      </c>
      <c r="CJ101" s="5">
        <v>1426.0904365045594</v>
      </c>
      <c r="CK101" s="19">
        <f t="shared" si="71"/>
        <v>7.2626920186719639</v>
      </c>
      <c r="CM101" s="41">
        <v>40273</v>
      </c>
      <c r="CN101" s="41"/>
      <c r="CO101" s="41"/>
      <c r="CP101" s="41"/>
      <c r="CQ101" s="20"/>
      <c r="CR101" s="36">
        <v>44272</v>
      </c>
      <c r="CS101" s="36">
        <v>44272</v>
      </c>
      <c r="CT101" s="1">
        <f t="shared" si="72"/>
        <v>3999</v>
      </c>
      <c r="CU101" s="3">
        <v>0</v>
      </c>
      <c r="CW101" s="3"/>
      <c r="CX101" s="3">
        <v>0</v>
      </c>
      <c r="CY101" s="3">
        <v>3999</v>
      </c>
      <c r="CZ101" s="1">
        <v>1</v>
      </c>
      <c r="DA101" s="3"/>
    </row>
    <row r="102" spans="1:114" s="10" customFormat="1" x14ac:dyDescent="0.25">
      <c r="A102" s="2">
        <v>2019</v>
      </c>
      <c r="B102" s="3">
        <v>74</v>
      </c>
      <c r="C102" s="3">
        <v>0</v>
      </c>
      <c r="D102" s="3">
        <v>0</v>
      </c>
      <c r="E102" s="3">
        <v>1</v>
      </c>
      <c r="F102" s="3">
        <v>1</v>
      </c>
      <c r="G102" s="3">
        <v>1</v>
      </c>
      <c r="H102" s="1">
        <v>0</v>
      </c>
      <c r="I102" s="3">
        <v>0</v>
      </c>
      <c r="J102" s="3">
        <v>4</v>
      </c>
      <c r="K102" s="3">
        <v>0</v>
      </c>
      <c r="L102" s="3">
        <v>0</v>
      </c>
      <c r="M102" s="3"/>
      <c r="N102" s="3">
        <v>0</v>
      </c>
      <c r="O102" s="3">
        <v>0</v>
      </c>
      <c r="P102" s="3">
        <v>1</v>
      </c>
      <c r="Q102" s="3">
        <v>1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16">
        <v>0</v>
      </c>
      <c r="Y102" s="3">
        <v>0</v>
      </c>
      <c r="Z102" s="3">
        <v>0</v>
      </c>
      <c r="AA102" s="3">
        <v>1</v>
      </c>
      <c r="AB102" s="3">
        <v>0</v>
      </c>
      <c r="AC102" s="3">
        <v>0</v>
      </c>
      <c r="AD102" s="3">
        <v>1</v>
      </c>
      <c r="AE102" s="3">
        <v>0</v>
      </c>
      <c r="AF102" s="3">
        <v>0</v>
      </c>
      <c r="AG102" s="9">
        <v>35</v>
      </c>
      <c r="AH102" s="11">
        <v>2.27</v>
      </c>
      <c r="AI102" s="9">
        <v>101</v>
      </c>
      <c r="AJ102" s="9">
        <v>79</v>
      </c>
      <c r="AK102" s="5">
        <f t="shared" si="55"/>
        <v>86.333333333333329</v>
      </c>
      <c r="AL102" s="9">
        <v>79</v>
      </c>
      <c r="AM102" s="9">
        <v>3</v>
      </c>
      <c r="AN102" s="9">
        <v>9</v>
      </c>
      <c r="AO102" s="9">
        <v>45</v>
      </c>
      <c r="AP102" s="9">
        <v>22</v>
      </c>
      <c r="AQ102" s="9">
        <v>32</v>
      </c>
      <c r="AR102" s="9">
        <f t="shared" si="56"/>
        <v>23</v>
      </c>
      <c r="AS102" s="7">
        <f t="shared" si="57"/>
        <v>2.5555555555555554</v>
      </c>
      <c r="AT102" s="9">
        <v>25</v>
      </c>
      <c r="AU102" s="4">
        <v>5.2891000000000004</v>
      </c>
      <c r="AV102" s="9">
        <v>2.33</v>
      </c>
      <c r="AW102" s="19">
        <f t="shared" si="58"/>
        <v>0.44602365114560238</v>
      </c>
      <c r="AX102" s="7">
        <f t="shared" si="59"/>
        <v>1.3234765839178688</v>
      </c>
      <c r="AY102" s="7">
        <f t="shared" si="60"/>
        <v>240.34334763948496</v>
      </c>
      <c r="AZ102" s="7">
        <f t="shared" si="61"/>
        <v>2655.2217453505004</v>
      </c>
      <c r="BA102" s="7">
        <f t="shared" si="62"/>
        <v>66.950632911392418</v>
      </c>
      <c r="BB102" s="7">
        <f t="shared" si="63"/>
        <v>29.49367088607595</v>
      </c>
      <c r="BC102" s="7">
        <f t="shared" si="64"/>
        <v>24.601654008438818</v>
      </c>
      <c r="BD102" s="7">
        <f t="shared" si="65"/>
        <v>9.225620253164557</v>
      </c>
      <c r="BE102" s="19"/>
      <c r="BF102" s="19">
        <f t="shared" si="66"/>
        <v>0.47796411487776741</v>
      </c>
      <c r="BG102" s="19">
        <f t="shared" si="67"/>
        <v>0.67213703654686041</v>
      </c>
      <c r="BH102" s="19">
        <f t="shared" si="68"/>
        <v>2.9108970831040182</v>
      </c>
      <c r="BI102" s="19">
        <f t="shared" si="69"/>
        <v>0.36</v>
      </c>
      <c r="BJ102" s="19"/>
      <c r="BK102" s="5">
        <v>1</v>
      </c>
      <c r="BL102" s="5"/>
      <c r="BM102" s="5"/>
      <c r="BN102" s="5">
        <v>0</v>
      </c>
      <c r="BO102" s="5">
        <v>0</v>
      </c>
      <c r="BP102" s="9">
        <v>1</v>
      </c>
      <c r="BQ102" s="9">
        <v>0</v>
      </c>
      <c r="BR102" s="16">
        <v>27.5</v>
      </c>
      <c r="BS102" s="16">
        <v>5.8</v>
      </c>
      <c r="BT102" s="16">
        <v>4.8</v>
      </c>
      <c r="BU102" s="16">
        <v>0.99</v>
      </c>
      <c r="BV102" s="3"/>
      <c r="BX102" s="9">
        <v>1</v>
      </c>
      <c r="BY102" s="16">
        <v>0</v>
      </c>
      <c r="BZ102" s="9">
        <v>139</v>
      </c>
      <c r="CA102" s="9">
        <v>23</v>
      </c>
      <c r="CB102" s="11">
        <v>1</v>
      </c>
      <c r="CC102" s="29">
        <v>90</v>
      </c>
      <c r="CD102" s="13"/>
      <c r="CE102" s="13"/>
      <c r="CF102" s="9">
        <v>1810</v>
      </c>
      <c r="CG102" s="9">
        <v>1</v>
      </c>
      <c r="CH102" s="12">
        <v>11228.571428571429</v>
      </c>
      <c r="CI102" s="19">
        <f t="shared" si="70"/>
        <v>9.326216829361984</v>
      </c>
      <c r="CJ102" s="5">
        <v>2889.9638055224937</v>
      </c>
      <c r="CK102" s="19">
        <f t="shared" si="71"/>
        <v>7.9689992569873915</v>
      </c>
      <c r="CM102" s="36">
        <v>40296</v>
      </c>
      <c r="CN102" s="36"/>
      <c r="CO102" s="36"/>
      <c r="CP102" s="36"/>
      <c r="CQ102" s="20"/>
      <c r="CR102" s="36">
        <v>44272</v>
      </c>
      <c r="CS102" s="36">
        <v>42050</v>
      </c>
      <c r="CT102" s="1">
        <f t="shared" si="72"/>
        <v>1754</v>
      </c>
      <c r="CU102" s="3">
        <v>1</v>
      </c>
      <c r="CV102" s="40">
        <v>42050</v>
      </c>
      <c r="CW102" s="20">
        <f>(CV102-CM102)</f>
        <v>1754</v>
      </c>
      <c r="CX102" s="20">
        <v>1</v>
      </c>
      <c r="CY102" s="20">
        <v>1754</v>
      </c>
      <c r="CZ102" s="1">
        <v>1</v>
      </c>
      <c r="DA102" s="3" t="s">
        <v>141</v>
      </c>
    </row>
    <row r="103" spans="1:114" s="10" customFormat="1" x14ac:dyDescent="0.25">
      <c r="A103" s="2">
        <v>2020</v>
      </c>
      <c r="B103" s="3">
        <v>38</v>
      </c>
      <c r="C103" s="3">
        <v>0</v>
      </c>
      <c r="D103" s="3">
        <v>0</v>
      </c>
      <c r="E103" s="3">
        <v>1</v>
      </c>
      <c r="F103" s="3">
        <v>1</v>
      </c>
      <c r="G103" s="3">
        <v>0</v>
      </c>
      <c r="H103" s="1">
        <v>1</v>
      </c>
      <c r="I103" s="3">
        <v>0</v>
      </c>
      <c r="J103" s="3">
        <v>4</v>
      </c>
      <c r="K103" s="3">
        <v>1</v>
      </c>
      <c r="L103" s="3">
        <v>1</v>
      </c>
      <c r="M103" s="3"/>
      <c r="N103" s="3">
        <v>1</v>
      </c>
      <c r="O103" s="3">
        <v>0</v>
      </c>
      <c r="P103" s="3">
        <v>0</v>
      </c>
      <c r="Q103" s="3"/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16">
        <v>1</v>
      </c>
      <c r="Y103" s="3">
        <v>1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27.5</v>
      </c>
      <c r="AH103" s="4">
        <v>2.0499999999999998</v>
      </c>
      <c r="AI103" s="3">
        <v>98</v>
      </c>
      <c r="AJ103" s="3">
        <v>58</v>
      </c>
      <c r="AK103" s="5">
        <f t="shared" si="55"/>
        <v>71.333333333333329</v>
      </c>
      <c r="AL103" s="3">
        <v>90</v>
      </c>
      <c r="AM103" s="3">
        <v>1</v>
      </c>
      <c r="AN103" s="3">
        <v>16</v>
      </c>
      <c r="AO103" s="3">
        <v>46</v>
      </c>
      <c r="AP103" s="3">
        <v>28</v>
      </c>
      <c r="AQ103" s="3">
        <v>34</v>
      </c>
      <c r="AR103" s="3">
        <f t="shared" si="56"/>
        <v>18</v>
      </c>
      <c r="AS103" s="7">
        <f t="shared" si="57"/>
        <v>1.125</v>
      </c>
      <c r="AT103" s="3">
        <v>29</v>
      </c>
      <c r="AU103" s="4">
        <v>3.5669999999999997</v>
      </c>
      <c r="AV103" s="3">
        <v>1.74</v>
      </c>
      <c r="AW103" s="19">
        <f t="shared" si="58"/>
        <v>0.27521064301552106</v>
      </c>
      <c r="AX103" s="7">
        <f t="shared" si="59"/>
        <v>1.4017381553125876</v>
      </c>
      <c r="AY103" s="7">
        <f t="shared" si="60"/>
        <v>229.88505747126436</v>
      </c>
      <c r="AZ103" s="7">
        <f t="shared" si="61"/>
        <v>2544.0613026819919</v>
      </c>
      <c r="BA103" s="7">
        <f t="shared" si="62"/>
        <v>39.633333333333333</v>
      </c>
      <c r="BB103" s="7">
        <f t="shared" si="63"/>
        <v>19.333333333333332</v>
      </c>
      <c r="BC103" s="7">
        <f t="shared" si="64"/>
        <v>11.130844444444442</v>
      </c>
      <c r="BD103" s="7">
        <f t="shared" si="65"/>
        <v>4.7328000000000001</v>
      </c>
      <c r="BE103" s="19"/>
      <c r="BF103" s="19">
        <f t="shared" si="66"/>
        <v>0.85786375105130364</v>
      </c>
      <c r="BG103" s="19">
        <f t="shared" si="67"/>
        <v>1.1606391925988226</v>
      </c>
      <c r="BH103" s="19">
        <f t="shared" si="68"/>
        <v>2.2018518518518517</v>
      </c>
      <c r="BI103" s="19">
        <f t="shared" si="69"/>
        <v>0.55172413793103448</v>
      </c>
      <c r="BJ103" s="19"/>
      <c r="BK103" s="12">
        <v>0</v>
      </c>
      <c r="BL103" s="12"/>
      <c r="BM103" s="5"/>
      <c r="BN103" s="12"/>
      <c r="BO103" s="12"/>
      <c r="BP103" s="3">
        <v>1</v>
      </c>
      <c r="BQ103" s="9">
        <v>0</v>
      </c>
      <c r="BR103" s="3">
        <v>17.5</v>
      </c>
      <c r="BS103" s="3">
        <v>6.2</v>
      </c>
      <c r="BT103" s="3">
        <v>5.9</v>
      </c>
      <c r="BU103" s="3">
        <v>0.92</v>
      </c>
      <c r="BV103" s="16">
        <v>4.5999999999999996</v>
      </c>
      <c r="BX103" s="16">
        <v>1</v>
      </c>
      <c r="BY103" s="3">
        <v>0</v>
      </c>
      <c r="BZ103" s="3">
        <v>135</v>
      </c>
      <c r="CA103" s="3">
        <v>25</v>
      </c>
      <c r="CB103" s="4">
        <v>1</v>
      </c>
      <c r="CC103" s="28">
        <v>87</v>
      </c>
      <c r="CD103" s="8"/>
      <c r="CE103" s="8"/>
      <c r="CF103" s="3">
        <v>166</v>
      </c>
      <c r="CG103" s="3">
        <v>0</v>
      </c>
      <c r="CH103" s="12">
        <v>1719.0789473684208</v>
      </c>
      <c r="CI103" s="19">
        <f t="shared" si="70"/>
        <v>7.4495439306624274</v>
      </c>
      <c r="CJ103" s="5">
        <v>1318.5283583206808</v>
      </c>
      <c r="CK103" s="19">
        <f t="shared" si="71"/>
        <v>7.1842715135792492</v>
      </c>
      <c r="CM103" s="36">
        <v>40301</v>
      </c>
      <c r="CN103" s="36"/>
      <c r="CO103" s="36"/>
      <c r="CP103" s="36"/>
      <c r="CQ103" s="20"/>
      <c r="CR103" s="36">
        <v>44272</v>
      </c>
      <c r="CS103" s="36">
        <v>41094</v>
      </c>
      <c r="CT103" s="1">
        <f t="shared" si="72"/>
        <v>793</v>
      </c>
      <c r="CU103" s="3">
        <v>1</v>
      </c>
      <c r="CV103" s="40">
        <v>41094</v>
      </c>
      <c r="CW103" s="20">
        <f>(CV103-CM103)</f>
        <v>793</v>
      </c>
      <c r="CX103" s="20">
        <v>1</v>
      </c>
      <c r="CY103" s="20">
        <v>793</v>
      </c>
      <c r="CZ103" s="1">
        <v>1</v>
      </c>
      <c r="DA103" s="3" t="s">
        <v>143</v>
      </c>
    </row>
    <row r="104" spans="1:114" s="10" customFormat="1" x14ac:dyDescent="0.25">
      <c r="A104" s="2">
        <v>2021</v>
      </c>
      <c r="B104" s="3">
        <v>63</v>
      </c>
      <c r="C104" s="3">
        <v>0</v>
      </c>
      <c r="D104" s="3">
        <v>0</v>
      </c>
      <c r="E104" s="3">
        <v>1</v>
      </c>
      <c r="F104" s="3">
        <v>1</v>
      </c>
      <c r="G104" s="3">
        <v>0</v>
      </c>
      <c r="H104" s="1">
        <v>1</v>
      </c>
      <c r="I104" s="3">
        <v>0</v>
      </c>
      <c r="J104" s="3">
        <v>4</v>
      </c>
      <c r="K104" s="3">
        <v>0</v>
      </c>
      <c r="L104" s="3">
        <v>1</v>
      </c>
      <c r="M104" s="3"/>
      <c r="N104" s="3">
        <v>1</v>
      </c>
      <c r="O104" s="3">
        <v>0</v>
      </c>
      <c r="P104" s="3">
        <v>1</v>
      </c>
      <c r="Q104" s="3">
        <v>1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0</v>
      </c>
      <c r="X104" s="16">
        <v>0</v>
      </c>
      <c r="Y104" s="3">
        <v>1</v>
      </c>
      <c r="Z104" s="3">
        <v>0</v>
      </c>
      <c r="AA104" s="3">
        <v>0</v>
      </c>
      <c r="AB104" s="3">
        <v>0</v>
      </c>
      <c r="AC104" s="3">
        <v>1</v>
      </c>
      <c r="AD104" s="3">
        <v>0</v>
      </c>
      <c r="AE104" s="3">
        <v>0</v>
      </c>
      <c r="AF104" s="3">
        <v>0</v>
      </c>
      <c r="AG104" s="9">
        <v>26</v>
      </c>
      <c r="AH104" s="11">
        <v>2.0699999999999998</v>
      </c>
      <c r="AI104" s="3"/>
      <c r="AJ104" s="3"/>
      <c r="AK104" s="5">
        <v>61</v>
      </c>
      <c r="AL104" s="3">
        <v>100</v>
      </c>
      <c r="AM104" s="3">
        <v>3</v>
      </c>
      <c r="AN104" s="3">
        <v>11</v>
      </c>
      <c r="AO104" s="3"/>
      <c r="AP104" s="3"/>
      <c r="AQ104" s="3">
        <v>32</v>
      </c>
      <c r="AR104" s="3"/>
      <c r="AS104" s="8"/>
      <c r="AT104" s="3">
        <v>22</v>
      </c>
      <c r="AU104" s="4">
        <v>4.9679999999999991</v>
      </c>
      <c r="AV104" s="3">
        <v>2.4</v>
      </c>
      <c r="AW104" s="19">
        <f t="shared" si="58"/>
        <v>0.32461197339246123</v>
      </c>
      <c r="AX104" s="7">
        <f t="shared" si="59"/>
        <v>2.0128824476650569</v>
      </c>
      <c r="AY104" s="7">
        <f t="shared" si="60"/>
        <v>333.33333333333337</v>
      </c>
      <c r="AZ104" s="7">
        <f t="shared" si="61"/>
        <v>1666.6666666666667</v>
      </c>
      <c r="BA104" s="7">
        <f t="shared" si="62"/>
        <v>49.679999999999986</v>
      </c>
      <c r="BB104" s="7">
        <f t="shared" si="63"/>
        <v>24</v>
      </c>
      <c r="BC104" s="7">
        <f t="shared" si="64"/>
        <v>12.7296</v>
      </c>
      <c r="BD104" s="7">
        <f t="shared" si="65"/>
        <v>6.8544</v>
      </c>
      <c r="BE104" s="19"/>
      <c r="BF104" s="19">
        <f t="shared" si="66"/>
        <v>0.64412238325281823</v>
      </c>
      <c r="BG104" s="19"/>
      <c r="BH104" s="19"/>
      <c r="BI104" s="19">
        <f t="shared" si="69"/>
        <v>0.5</v>
      </c>
      <c r="BJ104" s="19"/>
      <c r="BK104" s="5">
        <v>0</v>
      </c>
      <c r="BL104" s="5"/>
      <c r="BM104" s="5"/>
      <c r="BN104" s="5"/>
      <c r="BO104" s="5"/>
      <c r="BP104" s="3">
        <v>1</v>
      </c>
      <c r="BQ104" s="9">
        <v>0</v>
      </c>
      <c r="BR104" s="3">
        <v>7.5</v>
      </c>
      <c r="BS104" s="3">
        <v>6.9</v>
      </c>
      <c r="BT104" s="3">
        <v>6.6</v>
      </c>
      <c r="BU104" s="3">
        <v>0.8</v>
      </c>
      <c r="BV104" s="3"/>
      <c r="BX104" s="16">
        <v>1</v>
      </c>
      <c r="BY104" s="3">
        <v>1</v>
      </c>
      <c r="BZ104" s="3">
        <v>138</v>
      </c>
      <c r="CA104" s="3">
        <v>40</v>
      </c>
      <c r="CB104" s="4">
        <v>1.9</v>
      </c>
      <c r="CC104" s="28">
        <v>44</v>
      </c>
      <c r="CD104" s="8"/>
      <c r="CE104" s="8"/>
      <c r="CF104" s="3">
        <v>25777</v>
      </c>
      <c r="CG104" s="3">
        <v>1</v>
      </c>
      <c r="CH104" s="12">
        <v>2177.4193548387098</v>
      </c>
      <c r="CI104" s="19">
        <f t="shared" si="70"/>
        <v>7.6858956723754748</v>
      </c>
      <c r="CJ104" s="5">
        <v>982.30118875678568</v>
      </c>
      <c r="CK104" s="19">
        <f t="shared" si="71"/>
        <v>6.8898979708570085</v>
      </c>
      <c r="CM104" s="37">
        <v>40304</v>
      </c>
      <c r="CN104" s="37">
        <v>40310</v>
      </c>
      <c r="CO104" s="43">
        <f>(CN104-CM104)</f>
        <v>6</v>
      </c>
      <c r="CP104" s="37">
        <v>40818</v>
      </c>
      <c r="CQ104" s="43">
        <f>(CP104-CM104)</f>
        <v>514</v>
      </c>
      <c r="CR104" s="36">
        <v>44272</v>
      </c>
      <c r="CS104" s="36">
        <v>44260</v>
      </c>
      <c r="CT104" s="1">
        <f t="shared" si="72"/>
        <v>3956</v>
      </c>
      <c r="CU104" s="3">
        <v>0</v>
      </c>
      <c r="CV104" s="3"/>
      <c r="CW104" s="3"/>
      <c r="CX104" s="3">
        <v>1</v>
      </c>
      <c r="CY104" s="3">
        <v>6</v>
      </c>
      <c r="CZ104" s="1">
        <v>1</v>
      </c>
      <c r="DA104" s="3" t="s">
        <v>154</v>
      </c>
    </row>
    <row r="105" spans="1:114" s="10" customFormat="1" x14ac:dyDescent="0.25">
      <c r="A105" s="2">
        <v>2022</v>
      </c>
      <c r="B105" s="3">
        <v>68</v>
      </c>
      <c r="C105" s="3">
        <v>0</v>
      </c>
      <c r="D105" s="3">
        <v>0</v>
      </c>
      <c r="E105" s="3">
        <v>1</v>
      </c>
      <c r="F105" s="3">
        <v>1</v>
      </c>
      <c r="G105" s="3">
        <v>0</v>
      </c>
      <c r="H105" s="1">
        <v>1</v>
      </c>
      <c r="I105" s="3">
        <v>0</v>
      </c>
      <c r="J105" s="3">
        <v>4</v>
      </c>
      <c r="K105" s="3">
        <v>1</v>
      </c>
      <c r="L105" s="3">
        <v>0</v>
      </c>
      <c r="M105" s="3"/>
      <c r="N105" s="3">
        <v>1</v>
      </c>
      <c r="O105" s="3">
        <v>0</v>
      </c>
      <c r="P105" s="3">
        <v>1</v>
      </c>
      <c r="Q105" s="3">
        <v>1</v>
      </c>
      <c r="R105" s="3">
        <v>1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16">
        <v>1</v>
      </c>
      <c r="Y105" s="3">
        <v>1</v>
      </c>
      <c r="Z105" s="3">
        <v>1</v>
      </c>
      <c r="AA105" s="3">
        <v>0</v>
      </c>
      <c r="AB105" s="3">
        <v>0</v>
      </c>
      <c r="AC105" s="3">
        <v>1</v>
      </c>
      <c r="AD105" s="3">
        <v>1</v>
      </c>
      <c r="AE105" s="3">
        <v>0</v>
      </c>
      <c r="AF105" s="3">
        <v>0</v>
      </c>
      <c r="AG105" s="3">
        <v>23.5</v>
      </c>
      <c r="AH105" s="4">
        <v>1.78</v>
      </c>
      <c r="AI105" s="3">
        <v>108</v>
      </c>
      <c r="AJ105" s="3">
        <v>65</v>
      </c>
      <c r="AK105" s="5">
        <f t="shared" ref="AK105:AK120" si="73">(AI105+2*AJ105)/3</f>
        <v>79.333333333333329</v>
      </c>
      <c r="AL105" s="3">
        <v>68</v>
      </c>
      <c r="AM105" s="3">
        <v>3</v>
      </c>
      <c r="AN105" s="3">
        <v>9</v>
      </c>
      <c r="AO105" s="3">
        <v>49</v>
      </c>
      <c r="AP105" s="3">
        <v>25</v>
      </c>
      <c r="AQ105" s="3">
        <v>33</v>
      </c>
      <c r="AR105" s="1">
        <f t="shared" ref="AR105:AR114" si="74">(AO105-AP105)</f>
        <v>24</v>
      </c>
      <c r="AS105" s="7">
        <f t="shared" ref="AS105:AS114" si="75">(AR105/AN105)</f>
        <v>2.6666666666666665</v>
      </c>
      <c r="AT105" s="3">
        <v>25</v>
      </c>
      <c r="AU105" s="4">
        <v>2.4386000000000001</v>
      </c>
      <c r="AV105" s="3">
        <v>1.37</v>
      </c>
      <c r="AW105" s="19">
        <f t="shared" si="58"/>
        <v>0.24099039172209905</v>
      </c>
      <c r="AX105" s="7">
        <f t="shared" si="59"/>
        <v>3.2805708193225618</v>
      </c>
      <c r="AY105" s="7">
        <f t="shared" si="60"/>
        <v>467.15328467153279</v>
      </c>
      <c r="AZ105" s="7">
        <f t="shared" si="61"/>
        <v>4107.0559610705586</v>
      </c>
      <c r="BA105" s="7">
        <f t="shared" si="62"/>
        <v>35.861764705882358</v>
      </c>
      <c r="BB105" s="7">
        <f t="shared" si="63"/>
        <v>20.147058823529413</v>
      </c>
      <c r="BC105" s="7">
        <f t="shared" si="64"/>
        <v>14.887333333333334</v>
      </c>
      <c r="BD105" s="7">
        <f t="shared" si="65"/>
        <v>6.5759999999999996</v>
      </c>
      <c r="BE105" s="19"/>
      <c r="BF105" s="19">
        <f t="shared" si="66"/>
        <v>0.92020011481997854</v>
      </c>
      <c r="BG105" s="19">
        <f t="shared" ref="BG105:BG114" si="76">(AO105/BA105)</f>
        <v>1.3663577462478469</v>
      </c>
      <c r="BH105" s="19">
        <f t="shared" ref="BH105:BH114" si="77">(BA105/AR105)</f>
        <v>1.4942401960784315</v>
      </c>
      <c r="BI105" s="19">
        <f t="shared" si="69"/>
        <v>0.36</v>
      </c>
      <c r="BJ105" s="19"/>
      <c r="BK105" s="5">
        <v>0</v>
      </c>
      <c r="BL105" s="5"/>
      <c r="BM105" s="5"/>
      <c r="BN105" s="5"/>
      <c r="BO105" s="5"/>
      <c r="BP105" s="9">
        <v>1</v>
      </c>
      <c r="BQ105" s="9">
        <v>0</v>
      </c>
      <c r="BR105" s="9">
        <v>22.5</v>
      </c>
      <c r="BS105" s="9">
        <v>7.5</v>
      </c>
      <c r="BT105" s="9">
        <v>7.2</v>
      </c>
      <c r="BU105" s="9">
        <v>0.7</v>
      </c>
      <c r="BV105" s="3"/>
      <c r="BX105" s="16">
        <v>1</v>
      </c>
      <c r="BY105" s="9">
        <v>1</v>
      </c>
      <c r="BZ105" s="3">
        <v>141</v>
      </c>
      <c r="CA105" s="3">
        <v>21</v>
      </c>
      <c r="CB105" s="4">
        <v>1.1000000000000001</v>
      </c>
      <c r="CC105" s="28">
        <v>71</v>
      </c>
      <c r="CD105" s="8"/>
      <c r="CE105" s="8"/>
      <c r="CF105" s="3">
        <v>8219</v>
      </c>
      <c r="CG105" s="3">
        <v>1</v>
      </c>
      <c r="CH105" s="12">
        <v>5793.75</v>
      </c>
      <c r="CI105" s="19">
        <f t="shared" si="70"/>
        <v>8.6645350293141661</v>
      </c>
      <c r="CJ105" s="5">
        <v>1416.1098919364965</v>
      </c>
      <c r="CK105" s="19">
        <f t="shared" si="71"/>
        <v>7.2556688785421599</v>
      </c>
      <c r="CM105" s="36">
        <v>40315</v>
      </c>
      <c r="CN105" s="36"/>
      <c r="CO105" s="36"/>
      <c r="CP105" s="36"/>
      <c r="CQ105" s="20"/>
      <c r="CR105" s="36">
        <v>44272</v>
      </c>
      <c r="CS105" s="36">
        <v>42888</v>
      </c>
      <c r="CT105" s="1">
        <f t="shared" si="72"/>
        <v>2573</v>
      </c>
      <c r="CU105" s="3">
        <v>1</v>
      </c>
      <c r="CV105" s="40">
        <v>42888</v>
      </c>
      <c r="CW105" s="20">
        <f>(CV105-CM105)</f>
        <v>2573</v>
      </c>
      <c r="CX105" s="20">
        <v>1</v>
      </c>
      <c r="CY105" s="20">
        <v>2573</v>
      </c>
      <c r="CZ105" s="1">
        <v>1</v>
      </c>
      <c r="DA105" s="3" t="s">
        <v>143</v>
      </c>
    </row>
    <row r="106" spans="1:114" s="10" customFormat="1" x14ac:dyDescent="0.25">
      <c r="A106" s="2">
        <v>2033</v>
      </c>
      <c r="B106" s="3">
        <v>62</v>
      </c>
      <c r="C106" s="3">
        <v>0</v>
      </c>
      <c r="D106" s="3">
        <v>0</v>
      </c>
      <c r="E106" s="3">
        <v>1</v>
      </c>
      <c r="F106" s="3">
        <v>1</v>
      </c>
      <c r="G106" s="3">
        <v>0</v>
      </c>
      <c r="H106" s="1">
        <v>1</v>
      </c>
      <c r="I106" s="3">
        <v>0</v>
      </c>
      <c r="J106" s="3">
        <v>4</v>
      </c>
      <c r="K106" s="3">
        <v>1</v>
      </c>
      <c r="L106" s="3">
        <v>1</v>
      </c>
      <c r="M106" s="3"/>
      <c r="N106" s="3">
        <v>1</v>
      </c>
      <c r="O106" s="3">
        <v>0</v>
      </c>
      <c r="P106" s="3">
        <v>1</v>
      </c>
      <c r="Q106" s="3"/>
      <c r="R106" s="3">
        <v>1</v>
      </c>
      <c r="S106" s="3">
        <v>0</v>
      </c>
      <c r="T106" s="3">
        <v>1</v>
      </c>
      <c r="U106" s="3">
        <v>0</v>
      </c>
      <c r="V106" s="3">
        <v>0</v>
      </c>
      <c r="W106" s="3">
        <v>0</v>
      </c>
      <c r="X106" s="3">
        <v>0</v>
      </c>
      <c r="Y106" s="3">
        <v>1</v>
      </c>
      <c r="Z106" s="3">
        <v>1</v>
      </c>
      <c r="AA106" s="3">
        <v>1</v>
      </c>
      <c r="AB106" s="3">
        <v>0</v>
      </c>
      <c r="AC106" s="3">
        <v>0</v>
      </c>
      <c r="AD106" s="3">
        <v>1</v>
      </c>
      <c r="AE106" s="3">
        <v>0</v>
      </c>
      <c r="AF106" s="3">
        <v>2</v>
      </c>
      <c r="AG106" s="3">
        <v>23</v>
      </c>
      <c r="AH106" s="4">
        <v>1.94</v>
      </c>
      <c r="AI106" s="3">
        <v>93</v>
      </c>
      <c r="AJ106" s="3">
        <v>75</v>
      </c>
      <c r="AK106" s="5">
        <f t="shared" si="73"/>
        <v>81</v>
      </c>
      <c r="AL106" s="3">
        <v>88</v>
      </c>
      <c r="AM106" s="3">
        <v>1</v>
      </c>
      <c r="AN106" s="3">
        <v>6</v>
      </c>
      <c r="AO106" s="3">
        <v>51</v>
      </c>
      <c r="AP106" s="3">
        <v>26</v>
      </c>
      <c r="AQ106" s="3">
        <v>34</v>
      </c>
      <c r="AR106" s="1">
        <f t="shared" si="74"/>
        <v>25</v>
      </c>
      <c r="AS106" s="7">
        <f t="shared" si="75"/>
        <v>4.166666666666667</v>
      </c>
      <c r="AT106" s="3">
        <v>22</v>
      </c>
      <c r="AU106" s="4">
        <v>3.298</v>
      </c>
      <c r="AV106" s="3">
        <v>1.7</v>
      </c>
      <c r="AW106" s="19">
        <f t="shared" si="58"/>
        <v>0.30532150776053213</v>
      </c>
      <c r="AX106" s="7">
        <f t="shared" si="59"/>
        <v>3.6385688295936931</v>
      </c>
      <c r="AY106" s="7">
        <f t="shared" si="60"/>
        <v>564.70588235294122</v>
      </c>
      <c r="AZ106" s="7">
        <f t="shared" si="61"/>
        <v>3529.4117647058824</v>
      </c>
      <c r="BA106" s="7">
        <f t="shared" si="62"/>
        <v>37.477272727272727</v>
      </c>
      <c r="BB106" s="7">
        <f t="shared" si="63"/>
        <v>19.318181818181817</v>
      </c>
      <c r="BC106" s="7">
        <f t="shared" si="64"/>
        <v>15.50090909090909</v>
      </c>
      <c r="BD106" s="7">
        <f t="shared" si="65"/>
        <v>7.3563636363636355</v>
      </c>
      <c r="BE106" s="19"/>
      <c r="BF106" s="19">
        <f t="shared" si="66"/>
        <v>0.90721649484536082</v>
      </c>
      <c r="BG106" s="19">
        <f t="shared" si="76"/>
        <v>1.3608247422680413</v>
      </c>
      <c r="BH106" s="19">
        <f t="shared" si="77"/>
        <v>1.499090909090909</v>
      </c>
      <c r="BI106" s="19">
        <f t="shared" si="69"/>
        <v>0.27272727272727271</v>
      </c>
      <c r="BJ106" s="19"/>
      <c r="BK106" s="5">
        <v>0</v>
      </c>
      <c r="BL106" s="5"/>
      <c r="BM106" s="5"/>
      <c r="BN106" s="5"/>
      <c r="BO106" s="5"/>
      <c r="BP106" s="9">
        <v>1</v>
      </c>
      <c r="BQ106" s="9">
        <v>0</v>
      </c>
      <c r="BR106" s="3">
        <v>12.5</v>
      </c>
      <c r="BS106" s="3">
        <v>5.7</v>
      </c>
      <c r="BT106" s="3">
        <v>5.3</v>
      </c>
      <c r="BU106" s="3">
        <v>0.88</v>
      </c>
      <c r="BV106" s="3">
        <v>4.8</v>
      </c>
      <c r="BX106" s="3">
        <v>1</v>
      </c>
      <c r="BY106" s="3">
        <v>0</v>
      </c>
      <c r="BZ106" s="3">
        <v>132</v>
      </c>
      <c r="CA106" s="3">
        <v>37</v>
      </c>
      <c r="CB106" s="4">
        <v>0.9</v>
      </c>
      <c r="CC106" s="28">
        <v>90</v>
      </c>
      <c r="CD106" s="8"/>
      <c r="CE106" s="8"/>
      <c r="CF106" s="3">
        <v>2454</v>
      </c>
      <c r="CG106" s="3">
        <v>1</v>
      </c>
      <c r="CH106" s="12">
        <v>2695.833333333333</v>
      </c>
      <c r="CI106" s="19">
        <f t="shared" si="70"/>
        <v>7.8994626501410465</v>
      </c>
      <c r="CJ106" s="5">
        <v>1680.7069826280497</v>
      </c>
      <c r="CK106" s="19">
        <f t="shared" si="71"/>
        <v>7.4269698068690291</v>
      </c>
      <c r="CM106" s="41">
        <v>40393</v>
      </c>
      <c r="CN106" s="41"/>
      <c r="CO106" s="41"/>
      <c r="CP106" s="41"/>
      <c r="CQ106" s="20"/>
      <c r="CR106" s="36">
        <v>44272</v>
      </c>
      <c r="CS106" s="36">
        <v>41561</v>
      </c>
      <c r="CT106" s="1">
        <f t="shared" si="72"/>
        <v>1168</v>
      </c>
      <c r="CU106" s="3">
        <v>1</v>
      </c>
      <c r="CV106" s="40">
        <v>41561</v>
      </c>
      <c r="CW106" s="20">
        <f>(CV106-CM106)</f>
        <v>1168</v>
      </c>
      <c r="CX106" s="20">
        <v>1</v>
      </c>
      <c r="CY106" s="20">
        <v>1168</v>
      </c>
      <c r="CZ106" s="1">
        <v>1</v>
      </c>
      <c r="DA106" s="3" t="s">
        <v>141</v>
      </c>
    </row>
    <row r="107" spans="1:114" s="10" customFormat="1" x14ac:dyDescent="0.25">
      <c r="A107" s="2">
        <v>2037</v>
      </c>
      <c r="B107" s="3">
        <v>56</v>
      </c>
      <c r="C107" s="3">
        <v>0</v>
      </c>
      <c r="D107" s="3">
        <v>0</v>
      </c>
      <c r="E107" s="3">
        <v>1</v>
      </c>
      <c r="F107" s="3">
        <v>1</v>
      </c>
      <c r="G107" s="3">
        <v>0</v>
      </c>
      <c r="H107" s="1">
        <v>1</v>
      </c>
      <c r="I107" s="3">
        <v>0</v>
      </c>
      <c r="J107" s="3">
        <v>4</v>
      </c>
      <c r="K107" s="3">
        <v>0</v>
      </c>
      <c r="L107" s="3">
        <v>0</v>
      </c>
      <c r="M107" s="3"/>
      <c r="N107" s="3">
        <v>1</v>
      </c>
      <c r="O107" s="3">
        <v>1</v>
      </c>
      <c r="P107" s="3">
        <v>0</v>
      </c>
      <c r="Q107" s="3"/>
      <c r="R107" s="3">
        <v>1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1</v>
      </c>
      <c r="Z107" s="3">
        <v>1</v>
      </c>
      <c r="AA107" s="3">
        <v>1</v>
      </c>
      <c r="AB107" s="3">
        <v>1</v>
      </c>
      <c r="AC107" s="3">
        <v>0</v>
      </c>
      <c r="AD107" s="3">
        <v>1</v>
      </c>
      <c r="AE107" s="3">
        <v>0</v>
      </c>
      <c r="AF107" s="3">
        <v>2</v>
      </c>
      <c r="AG107" s="3">
        <v>26.5</v>
      </c>
      <c r="AH107" s="4">
        <v>2.0099999999999998</v>
      </c>
      <c r="AI107" s="3">
        <v>104</v>
      </c>
      <c r="AJ107" s="3">
        <v>72</v>
      </c>
      <c r="AK107" s="5">
        <f t="shared" si="73"/>
        <v>82.666666666666671</v>
      </c>
      <c r="AL107" s="3">
        <v>88</v>
      </c>
      <c r="AM107" s="3">
        <v>1</v>
      </c>
      <c r="AN107" s="3">
        <v>5</v>
      </c>
      <c r="AO107" s="3">
        <v>22</v>
      </c>
      <c r="AP107" s="3">
        <v>10</v>
      </c>
      <c r="AQ107" s="3">
        <v>14</v>
      </c>
      <c r="AR107" s="1">
        <f t="shared" si="74"/>
        <v>12</v>
      </c>
      <c r="AS107" s="7">
        <f t="shared" si="75"/>
        <v>2.4</v>
      </c>
      <c r="AT107" s="3">
        <v>8</v>
      </c>
      <c r="AU107" s="4">
        <v>3.8390999999999993</v>
      </c>
      <c r="AV107" s="3">
        <v>1.91</v>
      </c>
      <c r="AW107" s="19">
        <f t="shared" si="58"/>
        <v>0.35009608277900961</v>
      </c>
      <c r="AX107" s="7">
        <f t="shared" si="59"/>
        <v>1.56286629678831</v>
      </c>
      <c r="AY107" s="7">
        <f t="shared" si="60"/>
        <v>251.30890052356023</v>
      </c>
      <c r="AZ107" s="7">
        <f t="shared" si="61"/>
        <v>3253.0541012216408</v>
      </c>
      <c r="BA107" s="7">
        <f t="shared" si="62"/>
        <v>43.626136363636355</v>
      </c>
      <c r="BB107" s="7">
        <f t="shared" si="63"/>
        <v>21.704545454545453</v>
      </c>
      <c r="BC107" s="7">
        <f t="shared" si="64"/>
        <v>22.040242424242422</v>
      </c>
      <c r="BD107" s="7">
        <f t="shared" si="65"/>
        <v>2.656636363636363</v>
      </c>
      <c r="BE107" s="19"/>
      <c r="BF107" s="19">
        <f t="shared" si="66"/>
        <v>0.32090854627386634</v>
      </c>
      <c r="BG107" s="19">
        <f t="shared" si="76"/>
        <v>0.50428485843036142</v>
      </c>
      <c r="BH107" s="19">
        <f t="shared" si="77"/>
        <v>3.635511363636363</v>
      </c>
      <c r="BI107" s="19">
        <f t="shared" si="69"/>
        <v>0.625</v>
      </c>
      <c r="BJ107" s="19"/>
      <c r="BK107" s="5">
        <v>0</v>
      </c>
      <c r="BL107" s="5"/>
      <c r="BM107" s="5"/>
      <c r="BN107" s="5"/>
      <c r="BO107" s="5"/>
      <c r="BP107" s="3">
        <v>1</v>
      </c>
      <c r="BQ107" s="3">
        <v>0</v>
      </c>
      <c r="BR107" s="3">
        <v>35</v>
      </c>
      <c r="BS107" s="3">
        <v>4.8</v>
      </c>
      <c r="BT107" s="3">
        <v>4.2</v>
      </c>
      <c r="BU107" s="3">
        <v>1</v>
      </c>
      <c r="BV107" s="3">
        <v>4.5999999999999996</v>
      </c>
      <c r="BX107" s="3">
        <v>1</v>
      </c>
      <c r="BY107" s="3">
        <v>1</v>
      </c>
      <c r="BZ107" s="3">
        <v>136</v>
      </c>
      <c r="CA107" s="3">
        <v>21</v>
      </c>
      <c r="CB107" s="4">
        <v>1.3</v>
      </c>
      <c r="CC107" s="28">
        <v>69</v>
      </c>
      <c r="CD107" s="8"/>
      <c r="CE107" s="8"/>
      <c r="CF107" s="3">
        <v>448</v>
      </c>
      <c r="CG107" s="3">
        <v>0</v>
      </c>
      <c r="CH107" s="12">
        <v>870.58823529411757</v>
      </c>
      <c r="CI107" s="19">
        <f t="shared" si="70"/>
        <v>6.7691691156959903</v>
      </c>
      <c r="CJ107" s="5">
        <v>1616.9280484032786</v>
      </c>
      <c r="CK107" s="19">
        <f t="shared" si="71"/>
        <v>7.3882833616194183</v>
      </c>
      <c r="CM107" s="41">
        <v>40410</v>
      </c>
      <c r="CN107" s="41"/>
      <c r="CO107" s="41"/>
      <c r="CP107" s="41"/>
      <c r="CQ107" s="20"/>
      <c r="CR107" s="36">
        <v>44272</v>
      </c>
      <c r="CS107" s="36">
        <v>40607</v>
      </c>
      <c r="CT107" s="1">
        <f t="shared" si="72"/>
        <v>197</v>
      </c>
      <c r="CU107" s="3">
        <v>1</v>
      </c>
      <c r="CV107" s="40">
        <v>40607</v>
      </c>
      <c r="CW107" s="3">
        <f>(CV107-CM107)</f>
        <v>197</v>
      </c>
      <c r="CX107" s="3">
        <v>1</v>
      </c>
      <c r="CY107" s="3">
        <v>197</v>
      </c>
      <c r="CZ107" s="3">
        <v>0</v>
      </c>
      <c r="DA107" s="3" t="s">
        <v>141</v>
      </c>
    </row>
    <row r="108" spans="1:114" s="10" customFormat="1" x14ac:dyDescent="0.25">
      <c r="A108" s="2">
        <v>2039</v>
      </c>
      <c r="B108" s="3">
        <v>61</v>
      </c>
      <c r="C108" s="3">
        <v>0</v>
      </c>
      <c r="D108" s="3">
        <v>1</v>
      </c>
      <c r="E108" s="3">
        <v>1</v>
      </c>
      <c r="F108" s="3">
        <v>1</v>
      </c>
      <c r="G108" s="3">
        <v>0</v>
      </c>
      <c r="H108" s="1">
        <v>1</v>
      </c>
      <c r="I108" s="3">
        <v>0</v>
      </c>
      <c r="J108" s="3">
        <v>4</v>
      </c>
      <c r="K108" s="3">
        <v>1</v>
      </c>
      <c r="L108" s="3">
        <v>1</v>
      </c>
      <c r="M108" s="3"/>
      <c r="N108" s="3">
        <v>1</v>
      </c>
      <c r="O108" s="3">
        <v>0</v>
      </c>
      <c r="P108" s="3">
        <v>1</v>
      </c>
      <c r="Q108" s="3">
        <v>1</v>
      </c>
      <c r="R108" s="3">
        <v>1</v>
      </c>
      <c r="S108" s="3">
        <v>1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1</v>
      </c>
      <c r="AA108" s="3">
        <v>1</v>
      </c>
      <c r="AB108" s="3">
        <v>1</v>
      </c>
      <c r="AC108" s="3">
        <v>0</v>
      </c>
      <c r="AD108" s="3">
        <v>0</v>
      </c>
      <c r="AE108" s="3">
        <v>0</v>
      </c>
      <c r="AF108" s="3">
        <v>0</v>
      </c>
      <c r="AG108" s="3">
        <v>32</v>
      </c>
      <c r="AH108" s="4">
        <v>2.13</v>
      </c>
      <c r="AI108" s="3">
        <v>129</v>
      </c>
      <c r="AJ108" s="3">
        <v>69</v>
      </c>
      <c r="AK108" s="5">
        <f t="shared" si="73"/>
        <v>89</v>
      </c>
      <c r="AL108" s="3">
        <v>60</v>
      </c>
      <c r="AM108" s="3">
        <v>1</v>
      </c>
      <c r="AN108" s="3">
        <v>9</v>
      </c>
      <c r="AO108" s="3">
        <v>46</v>
      </c>
      <c r="AP108" s="3">
        <v>21</v>
      </c>
      <c r="AQ108" s="3">
        <v>29</v>
      </c>
      <c r="AR108" s="1">
        <f t="shared" si="74"/>
        <v>25</v>
      </c>
      <c r="AS108" s="7">
        <f t="shared" si="75"/>
        <v>2.7777777777777777</v>
      </c>
      <c r="AT108" s="3">
        <v>22</v>
      </c>
      <c r="AU108" s="4">
        <v>4.6646999999999998</v>
      </c>
      <c r="AV108" s="3">
        <v>2.19</v>
      </c>
      <c r="AW108" s="19">
        <f t="shared" si="58"/>
        <v>0.43217294900221731</v>
      </c>
      <c r="AX108" s="7">
        <f t="shared" si="59"/>
        <v>1.5006324093725214</v>
      </c>
      <c r="AY108" s="7">
        <f t="shared" si="60"/>
        <v>255.70776255707764</v>
      </c>
      <c r="AZ108" s="7">
        <f t="shared" si="61"/>
        <v>2922.3744292237443</v>
      </c>
      <c r="BA108" s="7">
        <f t="shared" si="62"/>
        <v>77.74499999999999</v>
      </c>
      <c r="BB108" s="7">
        <f t="shared" si="63"/>
        <v>36.5</v>
      </c>
      <c r="BC108" s="7">
        <f t="shared" si="64"/>
        <v>33.258800000000001</v>
      </c>
      <c r="BD108" s="7">
        <f t="shared" si="65"/>
        <v>9.927999999999999</v>
      </c>
      <c r="BE108" s="19"/>
      <c r="BF108" s="19">
        <f t="shared" si="66"/>
        <v>0.3730143417583125</v>
      </c>
      <c r="BG108" s="19">
        <f t="shared" si="76"/>
        <v>0.59167792140973707</v>
      </c>
      <c r="BH108" s="19">
        <f t="shared" si="77"/>
        <v>3.1097999999999995</v>
      </c>
      <c r="BI108" s="19">
        <f t="shared" si="69"/>
        <v>0.40909090909090912</v>
      </c>
      <c r="BJ108" s="19"/>
      <c r="BK108" s="5">
        <v>0</v>
      </c>
      <c r="BL108" s="5"/>
      <c r="BM108" s="5"/>
      <c r="BN108" s="5"/>
      <c r="BO108" s="5"/>
      <c r="BP108" s="3">
        <v>1</v>
      </c>
      <c r="BQ108" s="3">
        <v>0</v>
      </c>
      <c r="BR108" s="3">
        <v>25</v>
      </c>
      <c r="BS108" s="3"/>
      <c r="BT108" s="3"/>
      <c r="BU108" s="3"/>
      <c r="BV108" s="3"/>
      <c r="BX108" s="3"/>
      <c r="BY108" s="3"/>
      <c r="BZ108" s="3">
        <v>140</v>
      </c>
      <c r="CA108" s="3">
        <v>19</v>
      </c>
      <c r="CB108" s="4">
        <v>0.8</v>
      </c>
      <c r="CC108" s="28">
        <v>90</v>
      </c>
      <c r="CD108" s="8"/>
      <c r="CE108" s="8"/>
      <c r="CF108" s="3">
        <v>1638</v>
      </c>
      <c r="CG108" s="3">
        <v>1</v>
      </c>
      <c r="CH108" s="12">
        <v>1255.3191489361702</v>
      </c>
      <c r="CI108" s="19">
        <f t="shared" si="70"/>
        <v>7.1351451211777981</v>
      </c>
      <c r="CJ108" s="5">
        <v>973.95189601715515</v>
      </c>
      <c r="CK108" s="19">
        <f t="shared" si="71"/>
        <v>6.8813619143501681</v>
      </c>
      <c r="CM108" s="41">
        <v>40414</v>
      </c>
      <c r="CN108" s="41"/>
      <c r="CO108" s="41"/>
      <c r="CP108" s="41"/>
      <c r="CQ108" s="20"/>
      <c r="CR108" s="36">
        <v>44272</v>
      </c>
      <c r="CS108" s="36">
        <v>42769</v>
      </c>
      <c r="CT108" s="1">
        <f t="shared" si="72"/>
        <v>2355</v>
      </c>
      <c r="CU108" s="3">
        <v>1</v>
      </c>
      <c r="CV108" s="40">
        <v>42769</v>
      </c>
      <c r="CW108" s="3">
        <f>(CV108-CM108)</f>
        <v>2355</v>
      </c>
      <c r="CX108" s="3">
        <v>1</v>
      </c>
      <c r="CY108" s="3">
        <v>2355</v>
      </c>
      <c r="CZ108" s="3">
        <v>0</v>
      </c>
      <c r="DA108" s="3" t="s">
        <v>141</v>
      </c>
    </row>
    <row r="109" spans="1:114" s="10" customFormat="1" x14ac:dyDescent="0.25">
      <c r="A109" s="2">
        <v>2043</v>
      </c>
      <c r="B109" s="3">
        <v>62</v>
      </c>
      <c r="C109" s="3">
        <v>0</v>
      </c>
      <c r="D109" s="3">
        <v>1</v>
      </c>
      <c r="E109" s="3">
        <v>1</v>
      </c>
      <c r="F109" s="3">
        <v>1</v>
      </c>
      <c r="G109" s="3">
        <v>1</v>
      </c>
      <c r="H109" s="1">
        <v>0</v>
      </c>
      <c r="I109" s="3">
        <v>0</v>
      </c>
      <c r="J109" s="3">
        <v>4</v>
      </c>
      <c r="K109" s="3">
        <v>0</v>
      </c>
      <c r="L109" s="3">
        <v>0</v>
      </c>
      <c r="M109" s="3"/>
      <c r="N109" s="3">
        <v>0</v>
      </c>
      <c r="O109" s="3">
        <v>1</v>
      </c>
      <c r="P109" s="3">
        <v>1</v>
      </c>
      <c r="Q109" s="3"/>
      <c r="R109" s="3">
        <v>1</v>
      </c>
      <c r="S109" s="3">
        <v>1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1</v>
      </c>
      <c r="Z109" s="3">
        <v>0</v>
      </c>
      <c r="AA109" s="3">
        <v>0</v>
      </c>
      <c r="AB109" s="3">
        <v>1</v>
      </c>
      <c r="AC109" s="3">
        <v>0</v>
      </c>
      <c r="AD109" s="3">
        <v>1</v>
      </c>
      <c r="AE109" s="3">
        <v>0</v>
      </c>
      <c r="AF109" s="3">
        <v>0</v>
      </c>
      <c r="AG109" s="3">
        <v>34</v>
      </c>
      <c r="AH109" s="4">
        <v>1.95</v>
      </c>
      <c r="AI109" s="3">
        <v>96</v>
      </c>
      <c r="AJ109" s="3">
        <v>72</v>
      </c>
      <c r="AK109" s="5">
        <f t="shared" si="73"/>
        <v>80</v>
      </c>
      <c r="AL109" s="3">
        <v>84</v>
      </c>
      <c r="AM109" s="3">
        <v>1</v>
      </c>
      <c r="AN109" s="3">
        <v>12</v>
      </c>
      <c r="AO109" s="3">
        <v>63</v>
      </c>
      <c r="AP109" s="3">
        <v>26</v>
      </c>
      <c r="AQ109" s="3">
        <v>46</v>
      </c>
      <c r="AR109" s="1">
        <f t="shared" si="74"/>
        <v>37</v>
      </c>
      <c r="AS109" s="7">
        <f t="shared" si="75"/>
        <v>3.0833333333333335</v>
      </c>
      <c r="AT109" s="3">
        <v>38</v>
      </c>
      <c r="AU109" s="4">
        <v>3.7049999999999996</v>
      </c>
      <c r="AV109" s="3">
        <v>1.9</v>
      </c>
      <c r="AW109" s="19">
        <f t="shared" si="58"/>
        <v>0.33702882483370289</v>
      </c>
      <c r="AX109" s="7">
        <f t="shared" si="59"/>
        <v>2.1592442645074228</v>
      </c>
      <c r="AY109" s="7">
        <f t="shared" si="60"/>
        <v>336.84210526315792</v>
      </c>
      <c r="AZ109" s="7">
        <f t="shared" si="61"/>
        <v>2863.1578947368421</v>
      </c>
      <c r="BA109" s="7">
        <f t="shared" si="62"/>
        <v>44.107142857142854</v>
      </c>
      <c r="BB109" s="7">
        <f t="shared" si="63"/>
        <v>22.61904761904762</v>
      </c>
      <c r="BC109" s="7">
        <f t="shared" si="64"/>
        <v>12.92</v>
      </c>
      <c r="BD109" s="7">
        <f t="shared" si="65"/>
        <v>10.459047619047618</v>
      </c>
      <c r="BE109" s="19"/>
      <c r="BF109" s="19">
        <f t="shared" si="66"/>
        <v>1.0429149797570851</v>
      </c>
      <c r="BG109" s="19">
        <f t="shared" si="76"/>
        <v>1.42834008097166</v>
      </c>
      <c r="BH109" s="19">
        <f t="shared" si="77"/>
        <v>1.192084942084942</v>
      </c>
      <c r="BI109" s="19">
        <f t="shared" si="69"/>
        <v>0.31578947368421051</v>
      </c>
      <c r="BJ109" s="19"/>
      <c r="BK109" s="5">
        <v>0</v>
      </c>
      <c r="BL109" s="5"/>
      <c r="BM109" s="5"/>
      <c r="BN109" s="5"/>
      <c r="BO109" s="5"/>
      <c r="BP109" s="3">
        <v>1</v>
      </c>
      <c r="BQ109" s="3">
        <v>0</v>
      </c>
      <c r="BR109" s="3">
        <v>27.5</v>
      </c>
      <c r="BS109" s="3">
        <v>7.1</v>
      </c>
      <c r="BT109" s="3">
        <v>6</v>
      </c>
      <c r="BU109" s="3">
        <v>0.87</v>
      </c>
      <c r="BV109" s="3">
        <v>4.8</v>
      </c>
      <c r="BX109" s="3">
        <v>1</v>
      </c>
      <c r="BY109" s="3">
        <v>0</v>
      </c>
      <c r="BZ109" s="3">
        <v>136</v>
      </c>
      <c r="CA109" s="3">
        <v>44</v>
      </c>
      <c r="CB109" s="4">
        <v>1.5</v>
      </c>
      <c r="CC109" s="28">
        <v>35</v>
      </c>
      <c r="CD109" s="8"/>
      <c r="CE109" s="8"/>
      <c r="CF109" s="3">
        <v>6067</v>
      </c>
      <c r="CG109" s="3">
        <v>1</v>
      </c>
      <c r="CH109" s="12">
        <v>2101.5151515151515</v>
      </c>
      <c r="CI109" s="19">
        <f t="shared" si="70"/>
        <v>7.6504138642764978</v>
      </c>
      <c r="CJ109" s="5">
        <v>1213.3708008492986</v>
      </c>
      <c r="CK109" s="19">
        <f t="shared" si="71"/>
        <v>7.1011575513067555</v>
      </c>
      <c r="CM109" s="41">
        <v>40441</v>
      </c>
      <c r="CN109" s="41"/>
      <c r="CO109" s="41"/>
      <c r="CP109" s="41"/>
      <c r="CQ109" s="20"/>
      <c r="CR109" s="36">
        <v>44272</v>
      </c>
      <c r="CS109" s="36">
        <v>41203</v>
      </c>
      <c r="CT109" s="1">
        <f t="shared" si="72"/>
        <v>762</v>
      </c>
      <c r="CU109" s="3">
        <v>1</v>
      </c>
      <c r="CV109" s="36">
        <v>41203</v>
      </c>
      <c r="CW109" s="20">
        <f>(CV109-CM109)</f>
        <v>762</v>
      </c>
      <c r="CX109" s="20">
        <v>1</v>
      </c>
      <c r="CY109" s="20">
        <v>762</v>
      </c>
      <c r="CZ109" s="1">
        <v>1</v>
      </c>
      <c r="DA109" s="3" t="s">
        <v>144</v>
      </c>
    </row>
    <row r="110" spans="1:114" s="10" customFormat="1" x14ac:dyDescent="0.25">
      <c r="A110" s="2">
        <v>2045</v>
      </c>
      <c r="B110" s="3">
        <v>61</v>
      </c>
      <c r="C110" s="3">
        <v>0</v>
      </c>
      <c r="D110" s="3">
        <v>0</v>
      </c>
      <c r="E110" s="3">
        <v>1</v>
      </c>
      <c r="F110" s="3">
        <v>1</v>
      </c>
      <c r="G110" s="3">
        <v>0</v>
      </c>
      <c r="H110" s="1">
        <v>1</v>
      </c>
      <c r="I110" s="3">
        <v>0</v>
      </c>
      <c r="J110" s="3">
        <v>4</v>
      </c>
      <c r="K110" s="3">
        <v>0</v>
      </c>
      <c r="L110" s="3">
        <v>0</v>
      </c>
      <c r="M110" s="3"/>
      <c r="N110" s="3">
        <v>1</v>
      </c>
      <c r="O110" s="3">
        <v>0</v>
      </c>
      <c r="P110" s="3">
        <v>1</v>
      </c>
      <c r="Q110" s="3">
        <v>0</v>
      </c>
      <c r="R110" s="3">
        <v>1</v>
      </c>
      <c r="S110" s="3">
        <v>0</v>
      </c>
      <c r="T110" s="3">
        <v>1</v>
      </c>
      <c r="U110" s="3">
        <v>0</v>
      </c>
      <c r="V110" s="3">
        <v>0</v>
      </c>
      <c r="W110" s="3">
        <v>0</v>
      </c>
      <c r="X110" s="3">
        <v>1</v>
      </c>
      <c r="Y110" s="3">
        <v>1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 s="3">
        <v>0</v>
      </c>
      <c r="AF110" s="3">
        <v>2</v>
      </c>
      <c r="AG110" s="3">
        <v>20</v>
      </c>
      <c r="AH110" s="4">
        <v>1.57</v>
      </c>
      <c r="AI110" s="3">
        <v>92</v>
      </c>
      <c r="AJ110" s="3">
        <v>74</v>
      </c>
      <c r="AK110" s="5">
        <f t="shared" si="73"/>
        <v>80</v>
      </c>
      <c r="AL110" s="3">
        <v>112</v>
      </c>
      <c r="AM110" s="3">
        <v>1</v>
      </c>
      <c r="AN110" s="3">
        <v>8</v>
      </c>
      <c r="AO110" s="3">
        <v>68</v>
      </c>
      <c r="AP110" s="3">
        <v>36</v>
      </c>
      <c r="AQ110" s="3">
        <v>49</v>
      </c>
      <c r="AR110" s="1">
        <f t="shared" si="74"/>
        <v>32</v>
      </c>
      <c r="AS110" s="7">
        <f t="shared" si="75"/>
        <v>4</v>
      </c>
      <c r="AT110" s="3">
        <v>36</v>
      </c>
      <c r="AU110" s="4">
        <v>2.3707000000000003</v>
      </c>
      <c r="AV110" s="3">
        <v>1.51</v>
      </c>
      <c r="AW110" s="19">
        <f t="shared" si="58"/>
        <v>0.2678492239467849</v>
      </c>
      <c r="AX110" s="7">
        <f t="shared" si="59"/>
        <v>5.4836124351457372</v>
      </c>
      <c r="AY110" s="7">
        <f t="shared" si="60"/>
        <v>688.74172185430461</v>
      </c>
      <c r="AZ110" s="7">
        <f t="shared" si="61"/>
        <v>3814.5695364238409</v>
      </c>
      <c r="BA110" s="7">
        <f t="shared" si="62"/>
        <v>21.16696428571429</v>
      </c>
      <c r="BB110" s="7">
        <f t="shared" si="63"/>
        <v>13.482142857142858</v>
      </c>
      <c r="BC110" s="7">
        <f t="shared" si="64"/>
        <v>8.0677142857142865</v>
      </c>
      <c r="BD110" s="7">
        <f t="shared" si="65"/>
        <v>7.5176428571428566</v>
      </c>
      <c r="BE110" s="19"/>
      <c r="BF110" s="19">
        <f t="shared" si="66"/>
        <v>2.3149280803138308</v>
      </c>
      <c r="BG110" s="19">
        <f t="shared" si="76"/>
        <v>3.2125532543130717</v>
      </c>
      <c r="BH110" s="19">
        <f t="shared" si="77"/>
        <v>0.66146763392857155</v>
      </c>
      <c r="BI110" s="19">
        <f t="shared" si="69"/>
        <v>0.22222222222222221</v>
      </c>
      <c r="BJ110" s="19"/>
      <c r="BK110" s="5">
        <v>0</v>
      </c>
      <c r="BL110" s="5"/>
      <c r="BM110" s="5"/>
      <c r="BN110" s="5"/>
      <c r="BO110" s="5"/>
      <c r="BP110" s="3">
        <v>1</v>
      </c>
      <c r="BQ110" s="3">
        <v>0</v>
      </c>
      <c r="BR110" s="3">
        <v>10</v>
      </c>
      <c r="BS110" s="3">
        <v>7.8</v>
      </c>
      <c r="BT110" s="3">
        <v>7.8</v>
      </c>
      <c r="BU110" s="3">
        <v>0.99</v>
      </c>
      <c r="BV110" s="3">
        <v>4.5999999999999996</v>
      </c>
      <c r="BX110" s="3">
        <v>1</v>
      </c>
      <c r="BY110" s="3">
        <v>0</v>
      </c>
      <c r="BZ110" s="3">
        <v>139</v>
      </c>
      <c r="CA110" s="3">
        <v>28</v>
      </c>
      <c r="CB110" s="4">
        <v>1.5</v>
      </c>
      <c r="CC110" s="28">
        <v>47</v>
      </c>
      <c r="CD110" s="8"/>
      <c r="CE110" s="8"/>
      <c r="CF110" s="3">
        <v>7304</v>
      </c>
      <c r="CG110" s="3">
        <v>1</v>
      </c>
      <c r="CH110" s="12">
        <v>1180.6451612903227</v>
      </c>
      <c r="CI110" s="19">
        <f t="shared" si="70"/>
        <v>7.0738163149043114</v>
      </c>
      <c r="CJ110" s="5">
        <v>1407.1194706034428</v>
      </c>
      <c r="CK110" s="19">
        <f t="shared" si="71"/>
        <v>7.2492999650969834</v>
      </c>
      <c r="CM110" s="41">
        <v>40455</v>
      </c>
      <c r="CN110" s="41">
        <v>40471</v>
      </c>
      <c r="CO110" s="20">
        <f>(CN110-CM110)</f>
        <v>16</v>
      </c>
      <c r="CP110" s="41">
        <v>41611</v>
      </c>
      <c r="CQ110" s="43">
        <f>(CP110-CM110)</f>
        <v>1156</v>
      </c>
      <c r="CR110" s="36">
        <v>44272</v>
      </c>
      <c r="CS110" s="36">
        <v>44207</v>
      </c>
      <c r="CT110" s="1">
        <f t="shared" si="72"/>
        <v>3752</v>
      </c>
      <c r="CU110" s="3">
        <v>0</v>
      </c>
      <c r="CV110" s="3"/>
      <c r="CW110" s="3"/>
      <c r="CX110" s="3">
        <v>1</v>
      </c>
      <c r="CY110" s="3">
        <v>16</v>
      </c>
      <c r="CZ110" s="3">
        <v>0</v>
      </c>
      <c r="DA110" s="3"/>
    </row>
    <row r="111" spans="1:114" s="10" customFormat="1" x14ac:dyDescent="0.25">
      <c r="A111" s="2">
        <v>2046</v>
      </c>
      <c r="B111" s="3">
        <v>53</v>
      </c>
      <c r="C111" s="3">
        <v>1</v>
      </c>
      <c r="D111" s="3">
        <v>0</v>
      </c>
      <c r="E111" s="3">
        <v>1</v>
      </c>
      <c r="F111" s="3">
        <v>1</v>
      </c>
      <c r="G111" s="3">
        <v>0</v>
      </c>
      <c r="H111" s="1">
        <v>1</v>
      </c>
      <c r="I111" s="3">
        <v>0</v>
      </c>
      <c r="J111" s="3">
        <v>4</v>
      </c>
      <c r="K111" s="3">
        <v>0</v>
      </c>
      <c r="L111" s="3">
        <v>0</v>
      </c>
      <c r="M111" s="3"/>
      <c r="N111" s="3">
        <v>1</v>
      </c>
      <c r="O111" s="3">
        <v>0</v>
      </c>
      <c r="P111" s="3">
        <v>0</v>
      </c>
      <c r="Q111" s="3"/>
      <c r="R111" s="3">
        <v>1</v>
      </c>
      <c r="S111" s="3">
        <v>0</v>
      </c>
      <c r="T111" s="3">
        <v>1</v>
      </c>
      <c r="U111" s="3">
        <v>0</v>
      </c>
      <c r="V111" s="3">
        <v>0</v>
      </c>
      <c r="W111" s="3">
        <v>0</v>
      </c>
      <c r="X111" s="3">
        <v>1</v>
      </c>
      <c r="Y111" s="3">
        <v>1</v>
      </c>
      <c r="Z111" s="3">
        <v>1</v>
      </c>
      <c r="AA111" s="3">
        <v>1</v>
      </c>
      <c r="AB111" s="3">
        <v>1</v>
      </c>
      <c r="AC111" s="3">
        <v>0</v>
      </c>
      <c r="AD111" s="3">
        <v>0</v>
      </c>
      <c r="AE111" s="3">
        <v>0</v>
      </c>
      <c r="AF111" s="3">
        <v>1</v>
      </c>
      <c r="AG111" s="3">
        <v>37.5</v>
      </c>
      <c r="AH111" s="4">
        <v>2.41</v>
      </c>
      <c r="AI111" s="3">
        <v>102</v>
      </c>
      <c r="AJ111" s="3">
        <v>76</v>
      </c>
      <c r="AK111" s="5">
        <f t="shared" si="73"/>
        <v>84.666666666666671</v>
      </c>
      <c r="AL111" s="3">
        <v>105</v>
      </c>
      <c r="AM111" s="3">
        <v>1</v>
      </c>
      <c r="AN111" s="3">
        <v>15</v>
      </c>
      <c r="AO111" s="3">
        <v>76</v>
      </c>
      <c r="AP111" s="3">
        <v>36</v>
      </c>
      <c r="AQ111" s="3">
        <v>52</v>
      </c>
      <c r="AR111" s="1">
        <f t="shared" si="74"/>
        <v>40</v>
      </c>
      <c r="AS111" s="7">
        <f t="shared" si="75"/>
        <v>2.6666666666666665</v>
      </c>
      <c r="AT111" s="3">
        <v>37</v>
      </c>
      <c r="AU111" s="4">
        <v>2.6028000000000002</v>
      </c>
      <c r="AV111" s="3">
        <v>1.08</v>
      </c>
      <c r="AW111" s="19">
        <f t="shared" si="58"/>
        <v>0.20274944567627498</v>
      </c>
      <c r="AX111" s="7">
        <f t="shared" si="59"/>
        <v>5.7630244352236044</v>
      </c>
      <c r="AY111" s="7">
        <f t="shared" si="60"/>
        <v>1111.1111111111111</v>
      </c>
      <c r="AZ111" s="7">
        <f t="shared" si="61"/>
        <v>5160.4938271604942</v>
      </c>
      <c r="BA111" s="7">
        <f t="shared" si="62"/>
        <v>24.78857142857143</v>
      </c>
      <c r="BB111" s="7">
        <f t="shared" si="63"/>
        <v>10.285714285714286</v>
      </c>
      <c r="BC111" s="7">
        <f t="shared" si="64"/>
        <v>6.6678857142857151</v>
      </c>
      <c r="BD111" s="7">
        <f t="shared" si="65"/>
        <v>5.1757714285714291</v>
      </c>
      <c r="BE111" s="19"/>
      <c r="BF111" s="19">
        <f t="shared" si="66"/>
        <v>2.0977408944213924</v>
      </c>
      <c r="BG111" s="19">
        <f t="shared" si="76"/>
        <v>3.0659289995389578</v>
      </c>
      <c r="BH111" s="19">
        <f t="shared" si="77"/>
        <v>0.61971428571428577</v>
      </c>
      <c r="BI111" s="19">
        <f t="shared" si="69"/>
        <v>0.40540540540540543</v>
      </c>
      <c r="BJ111" s="19"/>
      <c r="BK111" s="5">
        <v>0</v>
      </c>
      <c r="BL111" s="5"/>
      <c r="BM111" s="5"/>
      <c r="BN111" s="5"/>
      <c r="BO111" s="5"/>
      <c r="BP111" s="3">
        <v>1</v>
      </c>
      <c r="BQ111" s="3">
        <v>0</v>
      </c>
      <c r="BR111" s="3">
        <v>10</v>
      </c>
      <c r="BS111" s="3">
        <v>6.5</v>
      </c>
      <c r="BT111" s="3">
        <v>5.8</v>
      </c>
      <c r="BU111" s="3">
        <v>0.8</v>
      </c>
      <c r="BV111" s="3">
        <v>5.3</v>
      </c>
      <c r="BX111" s="3">
        <v>1</v>
      </c>
      <c r="BY111" s="3">
        <v>1</v>
      </c>
      <c r="BZ111" s="3">
        <v>131</v>
      </c>
      <c r="CA111" s="3">
        <v>43</v>
      </c>
      <c r="CB111" s="4">
        <v>1.6</v>
      </c>
      <c r="CC111" s="28">
        <v>55</v>
      </c>
      <c r="CD111" s="8"/>
      <c r="CE111" s="8"/>
      <c r="CF111" s="3">
        <v>2077</v>
      </c>
      <c r="CG111" s="3">
        <v>1</v>
      </c>
      <c r="CH111" s="12">
        <v>2145.7831325301204</v>
      </c>
      <c r="CI111" s="19">
        <f t="shared" si="70"/>
        <v>7.6712598614811549</v>
      </c>
      <c r="CJ111" s="5">
        <v>2292.2977080661281</v>
      </c>
      <c r="CK111" s="19">
        <f t="shared" si="71"/>
        <v>7.7373099594808519</v>
      </c>
      <c r="CM111" s="41">
        <v>40459</v>
      </c>
      <c r="CN111" s="41"/>
      <c r="CO111" s="41"/>
      <c r="CP111" s="41"/>
      <c r="CQ111" s="20"/>
      <c r="CR111" s="36">
        <v>44272</v>
      </c>
      <c r="CS111" s="36">
        <v>44271</v>
      </c>
      <c r="CT111" s="1">
        <f t="shared" si="72"/>
        <v>3812</v>
      </c>
      <c r="CU111" s="3">
        <v>0</v>
      </c>
      <c r="CV111" s="3"/>
      <c r="CW111" s="3"/>
      <c r="CX111" s="3">
        <v>0</v>
      </c>
      <c r="CY111" s="3">
        <v>3812</v>
      </c>
      <c r="CZ111" s="1">
        <v>1</v>
      </c>
      <c r="DA111" s="3"/>
    </row>
    <row r="112" spans="1:114" s="10" customFormat="1" x14ac:dyDescent="0.25">
      <c r="A112" s="2">
        <v>2047</v>
      </c>
      <c r="B112" s="3">
        <v>51</v>
      </c>
      <c r="C112" s="3">
        <v>1</v>
      </c>
      <c r="D112" s="3">
        <v>0</v>
      </c>
      <c r="E112" s="3">
        <v>1</v>
      </c>
      <c r="F112" s="3">
        <v>2</v>
      </c>
      <c r="G112" s="3">
        <v>1</v>
      </c>
      <c r="H112" s="1">
        <v>0</v>
      </c>
      <c r="I112" s="3">
        <v>0</v>
      </c>
      <c r="J112" s="3">
        <v>4</v>
      </c>
      <c r="K112" s="3">
        <v>1</v>
      </c>
      <c r="L112" s="3">
        <v>0</v>
      </c>
      <c r="M112" s="3"/>
      <c r="N112" s="3">
        <v>0</v>
      </c>
      <c r="O112" s="3">
        <v>1</v>
      </c>
      <c r="P112" s="3">
        <v>1</v>
      </c>
      <c r="Q112" s="3">
        <v>1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1</v>
      </c>
      <c r="Y112" s="3">
        <v>0</v>
      </c>
      <c r="Z112" s="3">
        <v>0</v>
      </c>
      <c r="AA112" s="3">
        <v>1</v>
      </c>
      <c r="AB112" s="3">
        <v>1</v>
      </c>
      <c r="AC112" s="3">
        <v>0</v>
      </c>
      <c r="AD112" s="3">
        <v>1</v>
      </c>
      <c r="AE112" s="3">
        <v>0</v>
      </c>
      <c r="AF112" s="3">
        <v>0</v>
      </c>
      <c r="AG112" s="3">
        <v>32</v>
      </c>
      <c r="AH112" s="4">
        <v>2.19</v>
      </c>
      <c r="AI112" s="3">
        <v>116</v>
      </c>
      <c r="AJ112" s="3">
        <v>82</v>
      </c>
      <c r="AK112" s="5">
        <f t="shared" si="73"/>
        <v>93.333333333333329</v>
      </c>
      <c r="AL112" s="3">
        <v>60</v>
      </c>
      <c r="AM112" s="3">
        <v>3</v>
      </c>
      <c r="AN112" s="3">
        <v>16</v>
      </c>
      <c r="AO112" s="3">
        <v>62</v>
      </c>
      <c r="AP112" s="3">
        <v>27</v>
      </c>
      <c r="AQ112" s="3">
        <v>40</v>
      </c>
      <c r="AR112" s="1">
        <f t="shared" si="74"/>
        <v>35</v>
      </c>
      <c r="AS112" s="7">
        <f t="shared" si="75"/>
        <v>2.1875</v>
      </c>
      <c r="AT112" s="3">
        <v>22</v>
      </c>
      <c r="AU112" s="4">
        <v>4.9931999999999999</v>
      </c>
      <c r="AV112" s="3">
        <v>2.2799999999999998</v>
      </c>
      <c r="AW112" s="19">
        <f t="shared" si="58"/>
        <v>0.471840354767184</v>
      </c>
      <c r="AX112" s="7">
        <f t="shared" si="59"/>
        <v>3.6049026676279743</v>
      </c>
      <c r="AY112" s="7">
        <f t="shared" si="60"/>
        <v>631.57894736842115</v>
      </c>
      <c r="AZ112" s="7">
        <f t="shared" si="61"/>
        <v>2713.4502923976606</v>
      </c>
      <c r="BA112" s="7">
        <f t="shared" si="62"/>
        <v>83.22</v>
      </c>
      <c r="BB112" s="7">
        <f t="shared" si="63"/>
        <v>38</v>
      </c>
      <c r="BC112" s="7">
        <f t="shared" si="64"/>
        <v>36.865066666666664</v>
      </c>
      <c r="BD112" s="7">
        <f t="shared" si="65"/>
        <v>12.4032</v>
      </c>
      <c r="BE112" s="19"/>
      <c r="BF112" s="19">
        <f t="shared" si="66"/>
        <v>0.48065368901706323</v>
      </c>
      <c r="BG112" s="19">
        <f t="shared" si="76"/>
        <v>0.74501321797644793</v>
      </c>
      <c r="BH112" s="19">
        <f t="shared" si="77"/>
        <v>2.3777142857142857</v>
      </c>
      <c r="BI112" s="19">
        <f t="shared" si="69"/>
        <v>0.72727272727272729</v>
      </c>
      <c r="BJ112" s="19"/>
      <c r="BK112" s="5">
        <v>0</v>
      </c>
      <c r="BL112" s="5"/>
      <c r="BM112" s="5"/>
      <c r="BN112" s="5"/>
      <c r="BO112" s="5"/>
      <c r="BP112" s="3">
        <v>1</v>
      </c>
      <c r="BQ112" s="3">
        <v>0</v>
      </c>
      <c r="BR112" s="3">
        <v>67.5</v>
      </c>
      <c r="BS112" s="3">
        <v>5.5</v>
      </c>
      <c r="BT112" s="3">
        <v>3.6</v>
      </c>
      <c r="BU112" s="3">
        <v>1.3</v>
      </c>
      <c r="BV112" s="3">
        <v>4.8</v>
      </c>
      <c r="BX112" s="3">
        <v>1</v>
      </c>
      <c r="BY112" s="3">
        <v>1</v>
      </c>
      <c r="BZ112" s="3">
        <v>137</v>
      </c>
      <c r="CA112" s="3">
        <v>44</v>
      </c>
      <c r="CB112" s="4">
        <v>1.4</v>
      </c>
      <c r="CC112" s="28">
        <v>85</v>
      </c>
      <c r="CD112" s="8"/>
      <c r="CE112" s="8"/>
      <c r="CF112" s="3">
        <v>2051</v>
      </c>
      <c r="CG112" s="3">
        <v>1</v>
      </c>
      <c r="CH112" s="12">
        <v>1391.304347826087</v>
      </c>
      <c r="CI112" s="19">
        <f t="shared" si="70"/>
        <v>7.2379969658527141</v>
      </c>
      <c r="CJ112" s="5">
        <v>1443.0164213863575</v>
      </c>
      <c r="CK112" s="19">
        <f t="shared" si="71"/>
        <v>7.2744909387412449</v>
      </c>
      <c r="CM112" s="41">
        <v>40462</v>
      </c>
      <c r="CN112" s="41"/>
      <c r="CO112" s="41"/>
      <c r="CP112" s="41"/>
      <c r="CQ112" s="20"/>
      <c r="CR112" s="36">
        <v>44272</v>
      </c>
      <c r="CS112" s="36">
        <v>41848</v>
      </c>
      <c r="CT112" s="1">
        <f t="shared" si="72"/>
        <v>1386</v>
      </c>
      <c r="CU112" s="3">
        <v>1</v>
      </c>
      <c r="CV112" s="40">
        <v>41848</v>
      </c>
      <c r="CW112" s="20">
        <f>(CV112-CM112)</f>
        <v>1386</v>
      </c>
      <c r="CX112" s="20">
        <v>1</v>
      </c>
      <c r="CY112" s="20">
        <v>1386</v>
      </c>
      <c r="CZ112" s="3">
        <v>0</v>
      </c>
      <c r="DA112" s="3" t="s">
        <v>141</v>
      </c>
    </row>
    <row r="113" spans="1:114" s="10" customFormat="1" x14ac:dyDescent="0.25">
      <c r="A113" s="2">
        <v>2048</v>
      </c>
      <c r="B113" s="3">
        <v>66</v>
      </c>
      <c r="C113" s="3">
        <v>0</v>
      </c>
      <c r="D113" s="3">
        <v>0</v>
      </c>
      <c r="E113" s="3">
        <v>1</v>
      </c>
      <c r="F113" s="3">
        <v>1</v>
      </c>
      <c r="G113" s="3">
        <v>1</v>
      </c>
      <c r="H113" s="1">
        <v>0</v>
      </c>
      <c r="I113" s="3">
        <v>0</v>
      </c>
      <c r="J113" s="3">
        <v>4</v>
      </c>
      <c r="K113" s="3">
        <v>0</v>
      </c>
      <c r="L113" s="3">
        <v>0</v>
      </c>
      <c r="M113" s="3"/>
      <c r="N113" s="3">
        <v>0</v>
      </c>
      <c r="O113" s="3">
        <v>1</v>
      </c>
      <c r="P113" s="3">
        <v>1</v>
      </c>
      <c r="Q113" s="3">
        <v>1</v>
      </c>
      <c r="R113" s="3">
        <v>0</v>
      </c>
      <c r="S113" s="3">
        <v>1</v>
      </c>
      <c r="T113" s="3">
        <v>1</v>
      </c>
      <c r="U113" s="3">
        <v>0</v>
      </c>
      <c r="V113" s="3">
        <v>0</v>
      </c>
      <c r="W113" s="3">
        <v>0</v>
      </c>
      <c r="X113" s="3">
        <v>1</v>
      </c>
      <c r="Y113" s="3">
        <v>0</v>
      </c>
      <c r="Z113" s="3">
        <v>0</v>
      </c>
      <c r="AA113" s="3">
        <v>1</v>
      </c>
      <c r="AB113" s="3">
        <v>1</v>
      </c>
      <c r="AC113" s="3">
        <v>0</v>
      </c>
      <c r="AD113" s="3">
        <v>1</v>
      </c>
      <c r="AE113" s="3">
        <v>0</v>
      </c>
      <c r="AF113" s="3">
        <v>0</v>
      </c>
      <c r="AG113" s="3">
        <v>24.5</v>
      </c>
      <c r="AH113" s="4">
        <v>2.0499999999999998</v>
      </c>
      <c r="AI113" s="3">
        <v>75</v>
      </c>
      <c r="AJ113" s="3">
        <v>50</v>
      </c>
      <c r="AK113" s="5">
        <f t="shared" si="73"/>
        <v>58.333333333333336</v>
      </c>
      <c r="AL113" s="3">
        <v>72</v>
      </c>
      <c r="AM113" s="3">
        <v>2</v>
      </c>
      <c r="AN113" s="3">
        <v>6</v>
      </c>
      <c r="AO113" s="3">
        <v>36</v>
      </c>
      <c r="AP113" s="3">
        <v>12</v>
      </c>
      <c r="AQ113" s="3">
        <v>24</v>
      </c>
      <c r="AR113" s="1">
        <f t="shared" si="74"/>
        <v>24</v>
      </c>
      <c r="AS113" s="7">
        <f t="shared" si="75"/>
        <v>4</v>
      </c>
      <c r="AT113" s="3">
        <v>20</v>
      </c>
      <c r="AU113" s="4">
        <v>5.0839999999999996</v>
      </c>
      <c r="AV113" s="3">
        <v>2.48</v>
      </c>
      <c r="AW113" s="19">
        <f t="shared" si="58"/>
        <v>0.3207686622320769</v>
      </c>
      <c r="AX113" s="7">
        <f t="shared" si="59"/>
        <v>0.78678206136900086</v>
      </c>
      <c r="AY113" s="7">
        <f t="shared" si="60"/>
        <v>129.03225806451613</v>
      </c>
      <c r="AZ113" s="7">
        <f t="shared" si="61"/>
        <v>1688.1720430107528</v>
      </c>
      <c r="BA113" s="7">
        <f t="shared" si="62"/>
        <v>70.611111111111114</v>
      </c>
      <c r="BB113" s="7">
        <f t="shared" si="63"/>
        <v>34.444444444444443</v>
      </c>
      <c r="BC113" s="7">
        <f t="shared" si="64"/>
        <v>17.957037037037036</v>
      </c>
      <c r="BD113" s="7">
        <f t="shared" si="65"/>
        <v>8.4320000000000004</v>
      </c>
      <c r="BE113" s="19"/>
      <c r="BF113" s="19">
        <f t="shared" si="66"/>
        <v>0.3398898505114083</v>
      </c>
      <c r="BG113" s="19">
        <f t="shared" si="76"/>
        <v>0.50983477576711245</v>
      </c>
      <c r="BH113" s="19">
        <f t="shared" si="77"/>
        <v>2.9421296296296298</v>
      </c>
      <c r="BI113" s="19">
        <f t="shared" si="69"/>
        <v>0.3</v>
      </c>
      <c r="BJ113" s="19"/>
      <c r="BK113" s="5">
        <v>0</v>
      </c>
      <c r="BL113" s="5"/>
      <c r="BM113" s="5"/>
      <c r="BN113" s="5"/>
      <c r="BO113" s="5"/>
      <c r="BP113" s="3">
        <v>1</v>
      </c>
      <c r="BQ113" s="3">
        <v>0</v>
      </c>
      <c r="BR113" s="3">
        <v>7.5</v>
      </c>
      <c r="BS113" s="3">
        <v>8.5</v>
      </c>
      <c r="BT113" s="3">
        <v>8.1</v>
      </c>
      <c r="BU113" s="3">
        <v>0.79</v>
      </c>
      <c r="BV113" s="3"/>
      <c r="BX113" s="3">
        <v>1</v>
      </c>
      <c r="BY113" s="3">
        <v>1</v>
      </c>
      <c r="BZ113" s="3">
        <v>138</v>
      </c>
      <c r="CA113" s="3">
        <v>17</v>
      </c>
      <c r="CB113" s="4">
        <v>0.9</v>
      </c>
      <c r="CC113" s="28">
        <v>90</v>
      </c>
      <c r="CD113" s="8"/>
      <c r="CE113" s="8"/>
      <c r="CF113" s="3">
        <v>5257</v>
      </c>
      <c r="CG113" s="3">
        <v>1</v>
      </c>
      <c r="CH113" s="12">
        <v>1318.0722891566265</v>
      </c>
      <c r="CI113" s="19">
        <f t="shared" si="70"/>
        <v>7.1839255611734201</v>
      </c>
      <c r="CJ113" s="5">
        <v>1969.3144660751461</v>
      </c>
      <c r="CK113" s="19">
        <f t="shared" si="71"/>
        <v>7.5854407744067052</v>
      </c>
      <c r="CM113" s="41">
        <v>40469</v>
      </c>
      <c r="CN113" s="36">
        <v>40603</v>
      </c>
      <c r="CO113" s="20">
        <f>(CN113-CM113)</f>
        <v>134</v>
      </c>
      <c r="CP113" s="41"/>
      <c r="CQ113" s="20"/>
      <c r="CR113" s="36">
        <v>44272</v>
      </c>
      <c r="CS113" s="36">
        <v>40688</v>
      </c>
      <c r="CT113" s="1">
        <f t="shared" si="72"/>
        <v>219</v>
      </c>
      <c r="CU113" s="3">
        <v>1</v>
      </c>
      <c r="CV113" s="36">
        <v>40688</v>
      </c>
      <c r="CW113" s="20">
        <f>(CV113-CM113)</f>
        <v>219</v>
      </c>
      <c r="CX113" s="20">
        <v>1</v>
      </c>
      <c r="CY113" s="20">
        <v>134</v>
      </c>
      <c r="CZ113" s="3">
        <v>0</v>
      </c>
      <c r="DA113" t="s">
        <v>155</v>
      </c>
    </row>
    <row r="114" spans="1:114" s="10" customFormat="1" x14ac:dyDescent="0.25">
      <c r="A114" s="2">
        <v>2050</v>
      </c>
      <c r="B114" s="3">
        <v>63</v>
      </c>
      <c r="C114" s="3">
        <v>0</v>
      </c>
      <c r="D114" s="3">
        <v>1</v>
      </c>
      <c r="E114" s="3">
        <v>1</v>
      </c>
      <c r="F114" s="3">
        <v>1</v>
      </c>
      <c r="G114" s="3">
        <v>1</v>
      </c>
      <c r="H114" s="1">
        <v>0</v>
      </c>
      <c r="I114" s="3">
        <v>0</v>
      </c>
      <c r="J114" s="3">
        <v>4</v>
      </c>
      <c r="K114" s="3">
        <v>0</v>
      </c>
      <c r="L114" s="3">
        <v>0</v>
      </c>
      <c r="M114" s="3"/>
      <c r="N114" s="3">
        <v>1</v>
      </c>
      <c r="O114" s="3">
        <v>0</v>
      </c>
      <c r="P114" s="3">
        <v>1</v>
      </c>
      <c r="Q114" s="3"/>
      <c r="R114" s="3">
        <v>1</v>
      </c>
      <c r="S114" s="3">
        <v>1</v>
      </c>
      <c r="T114" s="3">
        <v>0</v>
      </c>
      <c r="U114" s="3">
        <v>0</v>
      </c>
      <c r="V114" s="3">
        <v>0</v>
      </c>
      <c r="W114" s="3">
        <v>0</v>
      </c>
      <c r="X114" s="3">
        <v>1</v>
      </c>
      <c r="Y114" s="3">
        <v>1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 s="3">
        <v>0</v>
      </c>
      <c r="AF114" s="3">
        <v>0</v>
      </c>
      <c r="AG114" s="3">
        <v>22.5</v>
      </c>
      <c r="AH114" s="4">
        <v>1.49</v>
      </c>
      <c r="AI114" s="3">
        <v>114</v>
      </c>
      <c r="AJ114" s="3">
        <v>62</v>
      </c>
      <c r="AK114" s="5">
        <f t="shared" si="73"/>
        <v>79.333333333333329</v>
      </c>
      <c r="AL114" s="3">
        <v>87</v>
      </c>
      <c r="AM114" s="3">
        <v>2</v>
      </c>
      <c r="AN114" s="3">
        <v>1</v>
      </c>
      <c r="AO114" s="3">
        <v>40</v>
      </c>
      <c r="AP114" s="3">
        <v>16</v>
      </c>
      <c r="AQ114" s="3">
        <v>24</v>
      </c>
      <c r="AR114" s="1">
        <f t="shared" si="74"/>
        <v>24</v>
      </c>
      <c r="AS114" s="7">
        <f t="shared" si="75"/>
        <v>24</v>
      </c>
      <c r="AT114" s="3">
        <v>18</v>
      </c>
      <c r="AU114" s="4">
        <v>2.8756999999999997</v>
      </c>
      <c r="AV114" s="3">
        <v>1.93</v>
      </c>
      <c r="AW114" s="19">
        <f t="shared" si="58"/>
        <v>0.33949741315594972</v>
      </c>
      <c r="AX114" s="7">
        <f t="shared" si="59"/>
        <v>2.0864485168828462</v>
      </c>
      <c r="AY114" s="7">
        <f t="shared" si="60"/>
        <v>248.70466321243524</v>
      </c>
      <c r="AZ114" s="7">
        <f t="shared" si="61"/>
        <v>3246.9775474956818</v>
      </c>
      <c r="BA114" s="7">
        <f t="shared" si="62"/>
        <v>33.054022988505743</v>
      </c>
      <c r="BB114" s="7">
        <f t="shared" si="63"/>
        <v>22.183908045977013</v>
      </c>
      <c r="BC114" s="7">
        <f t="shared" si="64"/>
        <v>18.504337164750957</v>
      </c>
      <c r="BD114" s="7">
        <f t="shared" si="65"/>
        <v>6.939126436781609</v>
      </c>
      <c r="BE114" s="19"/>
      <c r="BF114" s="19">
        <f t="shared" si="66"/>
        <v>0.72608408387523049</v>
      </c>
      <c r="BG114" s="19">
        <f t="shared" si="76"/>
        <v>1.2101401397920508</v>
      </c>
      <c r="BH114" s="19">
        <f t="shared" si="77"/>
        <v>1.3772509578544059</v>
      </c>
      <c r="BI114" s="19">
        <f t="shared" si="69"/>
        <v>5.5555555555555552E-2</v>
      </c>
      <c r="BJ114" s="19"/>
      <c r="BK114" s="5">
        <v>0</v>
      </c>
      <c r="BL114" s="5"/>
      <c r="BM114" s="5"/>
      <c r="BN114" s="5"/>
      <c r="BO114" s="5"/>
      <c r="BP114" s="3">
        <v>1</v>
      </c>
      <c r="BQ114" s="3">
        <v>0</v>
      </c>
      <c r="BR114" s="3">
        <v>17.5</v>
      </c>
      <c r="BS114" s="3">
        <v>7.5</v>
      </c>
      <c r="BT114" s="3">
        <v>7.3</v>
      </c>
      <c r="BU114" s="3">
        <v>1.5</v>
      </c>
      <c r="BV114" s="3"/>
      <c r="BX114" s="3">
        <v>1</v>
      </c>
      <c r="BY114" s="3">
        <v>1</v>
      </c>
      <c r="BZ114" s="3">
        <v>128</v>
      </c>
      <c r="CA114" s="3">
        <v>36</v>
      </c>
      <c r="CB114" s="4">
        <v>1.9</v>
      </c>
      <c r="CC114" s="28">
        <v>27</v>
      </c>
      <c r="CD114" s="8"/>
      <c r="CE114" s="8"/>
      <c r="CF114" s="3">
        <v>3770</v>
      </c>
      <c r="CG114" s="3">
        <v>1</v>
      </c>
      <c r="CH114" s="12">
        <v>1674.4047619047619</v>
      </c>
      <c r="CI114" s="19">
        <f t="shared" si="70"/>
        <v>7.4232130150746896</v>
      </c>
      <c r="CJ114" s="5">
        <v>1031.2854540383419</v>
      </c>
      <c r="CK114" s="19">
        <f t="shared" si="71"/>
        <v>6.9385613167314668</v>
      </c>
      <c r="CM114" s="36">
        <v>40490</v>
      </c>
      <c r="CN114" s="36"/>
      <c r="CO114" s="36"/>
      <c r="CP114" s="36"/>
      <c r="CQ114" s="20"/>
      <c r="CR114" s="36">
        <v>44272</v>
      </c>
      <c r="CS114" s="36">
        <v>40543</v>
      </c>
      <c r="CT114" s="1">
        <f t="shared" si="72"/>
        <v>53</v>
      </c>
      <c r="CU114" s="3">
        <v>1</v>
      </c>
      <c r="CV114" s="40">
        <v>40543</v>
      </c>
      <c r="CW114" s="20">
        <f>(CV114-CM114)</f>
        <v>53</v>
      </c>
      <c r="CX114" s="20">
        <v>1</v>
      </c>
      <c r="CY114" s="20">
        <v>53</v>
      </c>
      <c r="CZ114" s="1">
        <v>1</v>
      </c>
      <c r="DA114" s="3" t="s">
        <v>141</v>
      </c>
    </row>
    <row r="115" spans="1:114" s="10" customFormat="1" x14ac:dyDescent="0.25">
      <c r="A115" s="2">
        <v>2052</v>
      </c>
      <c r="B115" s="3">
        <v>53</v>
      </c>
      <c r="C115" s="3">
        <v>1</v>
      </c>
      <c r="D115" s="3">
        <v>0</v>
      </c>
      <c r="E115" s="3">
        <v>1</v>
      </c>
      <c r="F115" s="3">
        <v>1</v>
      </c>
      <c r="G115" s="3">
        <v>1</v>
      </c>
      <c r="H115" s="1">
        <v>0</v>
      </c>
      <c r="I115" s="3">
        <v>0</v>
      </c>
      <c r="J115" s="3">
        <v>4</v>
      </c>
      <c r="K115" s="3">
        <v>1</v>
      </c>
      <c r="L115" s="3">
        <v>0</v>
      </c>
      <c r="M115" s="3"/>
      <c r="N115" s="3">
        <v>0</v>
      </c>
      <c r="O115" s="3">
        <v>0</v>
      </c>
      <c r="P115" s="3">
        <v>1</v>
      </c>
      <c r="Q115" s="3">
        <v>1</v>
      </c>
      <c r="R115" s="3">
        <v>1</v>
      </c>
      <c r="S115" s="3">
        <v>1</v>
      </c>
      <c r="T115" s="3">
        <v>1</v>
      </c>
      <c r="U115" s="3">
        <v>0</v>
      </c>
      <c r="V115" s="3">
        <v>0</v>
      </c>
      <c r="W115" s="3">
        <v>1</v>
      </c>
      <c r="X115" s="3">
        <v>1</v>
      </c>
      <c r="Y115" s="3">
        <v>1</v>
      </c>
      <c r="Z115" s="3">
        <v>1</v>
      </c>
      <c r="AA115" s="3">
        <v>0</v>
      </c>
      <c r="AB115" s="3">
        <v>1</v>
      </c>
      <c r="AC115" s="3">
        <v>1</v>
      </c>
      <c r="AD115" s="3">
        <v>1</v>
      </c>
      <c r="AE115" s="3">
        <v>0</v>
      </c>
      <c r="AF115" s="3">
        <v>0</v>
      </c>
      <c r="AG115" s="3">
        <v>31</v>
      </c>
      <c r="AH115" s="4">
        <v>2.3199999999999998</v>
      </c>
      <c r="AI115" s="3">
        <v>100</v>
      </c>
      <c r="AJ115" s="3">
        <v>62</v>
      </c>
      <c r="AK115" s="5">
        <f t="shared" si="73"/>
        <v>74.666666666666671</v>
      </c>
      <c r="AL115" s="3">
        <v>81</v>
      </c>
      <c r="AM115" s="3">
        <v>3</v>
      </c>
      <c r="AN115" s="3">
        <v>27</v>
      </c>
      <c r="AO115" s="3"/>
      <c r="AP115" s="3"/>
      <c r="AQ115" s="3">
        <v>43</v>
      </c>
      <c r="AR115" s="3"/>
      <c r="AS115" s="8"/>
      <c r="AT115" s="3">
        <v>34</v>
      </c>
      <c r="AU115" s="4">
        <v>3.9439999999999995</v>
      </c>
      <c r="AV115" s="3">
        <v>1.7</v>
      </c>
      <c r="AW115" s="19">
        <f t="shared" si="58"/>
        <v>0.28144863266814485</v>
      </c>
      <c r="AX115" s="7">
        <f t="shared" si="59"/>
        <v>2.2819472616632863</v>
      </c>
      <c r="AY115" s="7">
        <f t="shared" si="60"/>
        <v>423.52941176470591</v>
      </c>
      <c r="AZ115" s="7">
        <f t="shared" si="61"/>
        <v>2243.1372549019611</v>
      </c>
      <c r="BA115" s="7">
        <f t="shared" si="62"/>
        <v>48.691358024691347</v>
      </c>
      <c r="BB115" s="7">
        <f t="shared" si="63"/>
        <v>20.987654320987655</v>
      </c>
      <c r="BC115" s="7">
        <f t="shared" si="64"/>
        <v>11.607572016460907</v>
      </c>
      <c r="BD115" s="7">
        <f t="shared" si="65"/>
        <v>4.5669135802469132</v>
      </c>
      <c r="BE115" s="19"/>
      <c r="BF115" s="19">
        <f t="shared" si="66"/>
        <v>0.88311359026369185</v>
      </c>
      <c r="BG115" s="19"/>
      <c r="BH115" s="19"/>
      <c r="BI115" s="19">
        <f t="shared" si="69"/>
        <v>0.79411764705882348</v>
      </c>
      <c r="BJ115" s="19"/>
      <c r="BK115" s="5">
        <v>0</v>
      </c>
      <c r="BL115" s="5"/>
      <c r="BM115" s="5"/>
      <c r="BN115" s="5"/>
      <c r="BO115" s="5"/>
      <c r="BP115" s="3">
        <v>1</v>
      </c>
      <c r="BQ115" s="3">
        <v>0</v>
      </c>
      <c r="BR115" s="3">
        <v>15</v>
      </c>
      <c r="BS115" s="3">
        <v>7.3</v>
      </c>
      <c r="BT115" s="3">
        <v>7.1</v>
      </c>
      <c r="BU115" s="3">
        <v>0.95</v>
      </c>
      <c r="BV115" s="3"/>
      <c r="BX115" s="3">
        <v>1</v>
      </c>
      <c r="BY115" s="3">
        <v>1</v>
      </c>
      <c r="BZ115" s="3">
        <v>127</v>
      </c>
      <c r="CA115" s="3">
        <v>64</v>
      </c>
      <c r="CB115" s="4">
        <v>2.9</v>
      </c>
      <c r="CC115" s="28">
        <v>28</v>
      </c>
      <c r="CD115" s="8"/>
      <c r="CE115" s="8"/>
      <c r="CF115" s="3">
        <v>5827</v>
      </c>
      <c r="CG115" s="3">
        <v>1</v>
      </c>
      <c r="CH115" s="12">
        <v>3090.1960784313724</v>
      </c>
      <c r="CI115" s="19">
        <f t="shared" si="70"/>
        <v>8.0359898236815894</v>
      </c>
      <c r="CJ115" s="5">
        <v>1572.3566174930843</v>
      </c>
      <c r="CK115" s="19">
        <f t="shared" si="71"/>
        <v>7.3603308031728716</v>
      </c>
      <c r="CM115" s="36">
        <v>40497</v>
      </c>
      <c r="CN115" s="36">
        <v>40499</v>
      </c>
      <c r="CO115" s="20">
        <f>(CN115-CM115)</f>
        <v>2</v>
      </c>
      <c r="CP115" s="36"/>
      <c r="CQ115" s="20"/>
      <c r="CR115" s="36">
        <v>44272</v>
      </c>
      <c r="CS115" s="36">
        <v>44125</v>
      </c>
      <c r="CT115" s="1">
        <f t="shared" si="72"/>
        <v>3628</v>
      </c>
      <c r="CU115" s="3">
        <v>0</v>
      </c>
      <c r="CV115" s="3"/>
      <c r="CW115" s="3"/>
      <c r="CX115" s="3">
        <v>1</v>
      </c>
      <c r="CY115" s="3">
        <v>2</v>
      </c>
      <c r="CZ115" s="1">
        <v>1</v>
      </c>
      <c r="DA115" s="3" t="s">
        <v>149</v>
      </c>
    </row>
    <row r="116" spans="1:114" s="10" customFormat="1" x14ac:dyDescent="0.25">
      <c r="A116" s="2">
        <v>2053</v>
      </c>
      <c r="B116" s="3">
        <v>62</v>
      </c>
      <c r="C116" s="3">
        <v>0</v>
      </c>
      <c r="D116" s="3">
        <v>0</v>
      </c>
      <c r="E116" s="3">
        <v>1</v>
      </c>
      <c r="F116" s="3">
        <v>1</v>
      </c>
      <c r="G116" s="3">
        <v>0</v>
      </c>
      <c r="H116" s="1">
        <v>1</v>
      </c>
      <c r="I116" s="3">
        <v>0</v>
      </c>
      <c r="J116" s="3">
        <v>4</v>
      </c>
      <c r="K116" s="3">
        <v>1</v>
      </c>
      <c r="L116" s="3">
        <v>0</v>
      </c>
      <c r="M116" s="3"/>
      <c r="N116" s="3">
        <v>1</v>
      </c>
      <c r="O116" s="3">
        <v>0</v>
      </c>
      <c r="P116" s="3">
        <v>1</v>
      </c>
      <c r="Q116" s="3">
        <v>1</v>
      </c>
      <c r="R116" s="3">
        <v>1</v>
      </c>
      <c r="S116" s="3">
        <v>1</v>
      </c>
      <c r="T116" s="3">
        <v>0</v>
      </c>
      <c r="U116" s="3">
        <v>0</v>
      </c>
      <c r="V116" s="3">
        <v>0</v>
      </c>
      <c r="W116" s="3">
        <v>0</v>
      </c>
      <c r="X116" s="3">
        <v>1</v>
      </c>
      <c r="Y116" s="3">
        <v>1</v>
      </c>
      <c r="Z116" s="3">
        <v>1</v>
      </c>
      <c r="AA116" s="3">
        <v>1</v>
      </c>
      <c r="AB116" s="3">
        <v>1</v>
      </c>
      <c r="AC116" s="3">
        <v>0</v>
      </c>
      <c r="AD116" s="3">
        <v>1</v>
      </c>
      <c r="AE116" s="3">
        <v>0</v>
      </c>
      <c r="AF116" s="3">
        <v>0</v>
      </c>
      <c r="AG116" s="3">
        <v>32.299999999999997</v>
      </c>
      <c r="AH116" s="4">
        <v>2.13</v>
      </c>
      <c r="AI116" s="3">
        <v>93</v>
      </c>
      <c r="AJ116" s="3">
        <v>62</v>
      </c>
      <c r="AK116" s="5">
        <f t="shared" si="73"/>
        <v>72.333333333333329</v>
      </c>
      <c r="AL116" s="3">
        <v>85</v>
      </c>
      <c r="AM116" s="3">
        <v>3</v>
      </c>
      <c r="AN116" s="3">
        <v>8</v>
      </c>
      <c r="AO116" s="3">
        <v>32</v>
      </c>
      <c r="AP116" s="3">
        <v>17</v>
      </c>
      <c r="AQ116" s="3">
        <v>21</v>
      </c>
      <c r="AR116" s="1">
        <f>(AO116-AP116)</f>
        <v>15</v>
      </c>
      <c r="AS116" s="7">
        <f>(AR116/AN116)</f>
        <v>1.875</v>
      </c>
      <c r="AT116" s="3">
        <v>12</v>
      </c>
      <c r="AU116" s="4">
        <v>3.5996999999999999</v>
      </c>
      <c r="AV116" s="3">
        <v>1.69</v>
      </c>
      <c r="AW116" s="19">
        <f t="shared" si="58"/>
        <v>0.27104951958610496</v>
      </c>
      <c r="AX116" s="7">
        <f t="shared" si="59"/>
        <v>2.5002083506958912</v>
      </c>
      <c r="AY116" s="7">
        <f t="shared" si="60"/>
        <v>426.03550295857991</v>
      </c>
      <c r="AZ116" s="7">
        <f t="shared" si="61"/>
        <v>3045.3648915187373</v>
      </c>
      <c r="BA116" s="7">
        <f t="shared" si="62"/>
        <v>42.349411764705877</v>
      </c>
      <c r="BB116" s="7">
        <f t="shared" si="63"/>
        <v>19.882352941176471</v>
      </c>
      <c r="BC116" s="7">
        <f t="shared" si="64"/>
        <v>16.314133333333331</v>
      </c>
      <c r="BD116" s="7">
        <f t="shared" si="65"/>
        <v>3.5152000000000001</v>
      </c>
      <c r="BE116" s="19"/>
      <c r="BF116" s="19">
        <f t="shared" si="66"/>
        <v>0.49587465622135185</v>
      </c>
      <c r="BG116" s="19">
        <f>(AO116/BA116)</f>
        <v>0.75561852376586947</v>
      </c>
      <c r="BH116" s="19">
        <f>(BA116/AR116)</f>
        <v>2.8232941176470585</v>
      </c>
      <c r="BI116" s="19">
        <f t="shared" si="69"/>
        <v>0.66666666666666663</v>
      </c>
      <c r="BJ116" s="19"/>
      <c r="BK116" s="5">
        <v>0</v>
      </c>
      <c r="BL116" s="5"/>
      <c r="BM116" s="5"/>
      <c r="BN116" s="5"/>
      <c r="BO116" s="5"/>
      <c r="BP116" s="3">
        <v>1</v>
      </c>
      <c r="BQ116" s="3">
        <v>0</v>
      </c>
      <c r="BR116" s="15">
        <v>17.5</v>
      </c>
      <c r="BS116" s="3">
        <v>6.8</v>
      </c>
      <c r="BT116" s="3">
        <v>6.4</v>
      </c>
      <c r="BU116" s="3">
        <v>1</v>
      </c>
      <c r="BV116" s="3"/>
      <c r="BX116" s="3">
        <v>1</v>
      </c>
      <c r="BY116" s="3">
        <v>0</v>
      </c>
      <c r="BZ116" s="3">
        <v>135</v>
      </c>
      <c r="CA116" s="3">
        <v>19</v>
      </c>
      <c r="CB116" s="4">
        <v>1.1000000000000001</v>
      </c>
      <c r="CC116" s="28">
        <v>88</v>
      </c>
      <c r="CD116" s="8"/>
      <c r="CE116" s="8"/>
      <c r="CF116" s="3">
        <v>5804</v>
      </c>
      <c r="CG116" s="3">
        <v>1</v>
      </c>
      <c r="CH116" s="12">
        <v>1333.3333333333335</v>
      </c>
      <c r="CI116" s="19">
        <f t="shared" si="70"/>
        <v>7.1954373514339185</v>
      </c>
      <c r="CJ116" s="5">
        <v>2469.0765157083802</v>
      </c>
      <c r="CK116" s="19">
        <f t="shared" si="71"/>
        <v>7.811599479431357</v>
      </c>
      <c r="CM116" s="36">
        <v>40504</v>
      </c>
      <c r="CN116" s="36"/>
      <c r="CO116" s="36"/>
      <c r="CP116" s="36"/>
      <c r="CQ116" s="20"/>
      <c r="CR116" s="36">
        <v>44272</v>
      </c>
      <c r="CS116" s="36">
        <v>40985</v>
      </c>
      <c r="CT116" s="1">
        <f t="shared" si="72"/>
        <v>481</v>
      </c>
      <c r="CU116" s="3">
        <v>1</v>
      </c>
      <c r="CV116" s="40">
        <v>40985</v>
      </c>
      <c r="CW116" s="3">
        <f>(CV116-CM116)</f>
        <v>481</v>
      </c>
      <c r="CX116" s="3">
        <v>1</v>
      </c>
      <c r="CY116" s="3">
        <v>481</v>
      </c>
      <c r="CZ116" s="3">
        <v>0</v>
      </c>
      <c r="DA116" s="9" t="s">
        <v>141</v>
      </c>
    </row>
    <row r="117" spans="1:114" s="14" customFormat="1" x14ac:dyDescent="0.25">
      <c r="A117" s="2">
        <v>2055</v>
      </c>
      <c r="B117" s="3">
        <v>71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1">
        <v>0</v>
      </c>
      <c r="I117" s="3">
        <v>0</v>
      </c>
      <c r="J117" s="3">
        <v>4</v>
      </c>
      <c r="K117" s="3">
        <v>1</v>
      </c>
      <c r="L117" s="3">
        <v>0</v>
      </c>
      <c r="M117" s="3"/>
      <c r="N117" s="3">
        <v>0</v>
      </c>
      <c r="O117" s="3">
        <v>1</v>
      </c>
      <c r="P117" s="3">
        <v>0</v>
      </c>
      <c r="Q117" s="3"/>
      <c r="R117" s="3">
        <v>0</v>
      </c>
      <c r="S117" s="3">
        <v>0</v>
      </c>
      <c r="T117" s="3">
        <v>1</v>
      </c>
      <c r="U117" s="3">
        <v>0</v>
      </c>
      <c r="V117" s="3">
        <v>0</v>
      </c>
      <c r="W117" s="3">
        <v>0</v>
      </c>
      <c r="X117" s="3">
        <v>1</v>
      </c>
      <c r="Y117" s="3">
        <v>1</v>
      </c>
      <c r="Z117" s="3">
        <v>1</v>
      </c>
      <c r="AA117" s="3">
        <v>1</v>
      </c>
      <c r="AB117" s="3">
        <v>0</v>
      </c>
      <c r="AC117" s="3">
        <v>0</v>
      </c>
      <c r="AD117" s="3">
        <v>1</v>
      </c>
      <c r="AE117" s="3">
        <v>0</v>
      </c>
      <c r="AF117" s="3">
        <v>0</v>
      </c>
      <c r="AG117" s="3">
        <v>23.5</v>
      </c>
      <c r="AH117" s="4">
        <v>1.62</v>
      </c>
      <c r="AI117" s="3">
        <v>128</v>
      </c>
      <c r="AJ117" s="3">
        <v>60</v>
      </c>
      <c r="AK117" s="5">
        <f t="shared" si="73"/>
        <v>82.666666666666671</v>
      </c>
      <c r="AL117" s="3">
        <v>66</v>
      </c>
      <c r="AM117" s="3">
        <v>1</v>
      </c>
      <c r="AN117" s="3">
        <v>8</v>
      </c>
      <c r="AO117" s="3">
        <v>41</v>
      </c>
      <c r="AP117" s="3">
        <v>15</v>
      </c>
      <c r="AQ117" s="3">
        <v>24</v>
      </c>
      <c r="AR117" s="1">
        <f>(AO117-AP117)</f>
        <v>26</v>
      </c>
      <c r="AS117" s="7">
        <f>(AR117/AN117)</f>
        <v>3.25</v>
      </c>
      <c r="AT117" s="3">
        <v>10</v>
      </c>
      <c r="AU117" s="4">
        <v>3.5964000000000005</v>
      </c>
      <c r="AV117" s="3">
        <v>2.2200000000000002</v>
      </c>
      <c r="AW117" s="19">
        <f t="shared" si="58"/>
        <v>0.40691796008869185</v>
      </c>
      <c r="AX117" s="7">
        <f t="shared" si="59"/>
        <v>3.8927816705594478</v>
      </c>
      <c r="AY117" s="7">
        <f t="shared" si="60"/>
        <v>504.50450450450444</v>
      </c>
      <c r="AZ117" s="7">
        <f t="shared" si="61"/>
        <v>2690.6906906906906</v>
      </c>
      <c r="BA117" s="7">
        <f t="shared" si="62"/>
        <v>54.490909090909099</v>
      </c>
      <c r="BB117" s="7">
        <f t="shared" si="63"/>
        <v>33.636363636363633</v>
      </c>
      <c r="BC117" s="7">
        <f t="shared" si="64"/>
        <v>33.241696969696967</v>
      </c>
      <c r="BD117" s="7">
        <f t="shared" si="65"/>
        <v>7.3192727272727263</v>
      </c>
      <c r="BE117" s="19"/>
      <c r="BF117" s="19">
        <f t="shared" si="66"/>
        <v>0.44044044044044039</v>
      </c>
      <c r="BG117" s="19">
        <f>(AO117/BA117)</f>
        <v>0.752419085752419</v>
      </c>
      <c r="BH117" s="19">
        <f>(BA117/AR117)</f>
        <v>2.0958041958041962</v>
      </c>
      <c r="BI117" s="19">
        <f t="shared" si="69"/>
        <v>0.8</v>
      </c>
      <c r="BJ117" s="19"/>
      <c r="BK117" s="5">
        <v>1</v>
      </c>
      <c r="BL117" s="5"/>
      <c r="BM117" s="5"/>
      <c r="BN117" s="5">
        <v>0</v>
      </c>
      <c r="BO117" s="5">
        <v>0</v>
      </c>
      <c r="BP117" s="3">
        <v>1</v>
      </c>
      <c r="BQ117" s="3">
        <v>0</v>
      </c>
      <c r="BR117" s="3">
        <v>27.5</v>
      </c>
      <c r="BS117" s="3">
        <v>4.0999999999999996</v>
      </c>
      <c r="BT117" s="3">
        <v>3.9</v>
      </c>
      <c r="BU117" s="3">
        <v>0.9</v>
      </c>
      <c r="BV117" s="3">
        <v>2.6</v>
      </c>
      <c r="BW117" s="10"/>
      <c r="BX117" s="3">
        <v>0</v>
      </c>
      <c r="BY117" s="3">
        <v>1</v>
      </c>
      <c r="BZ117" s="3">
        <v>139</v>
      </c>
      <c r="CA117" s="3">
        <v>28</v>
      </c>
      <c r="CB117" s="4">
        <v>1.3</v>
      </c>
      <c r="CC117" s="28">
        <v>49</v>
      </c>
      <c r="CD117" s="8"/>
      <c r="CE117" s="8"/>
      <c r="CF117" s="3">
        <v>391</v>
      </c>
      <c r="CG117" s="3">
        <v>0</v>
      </c>
      <c r="CH117" s="12">
        <v>2978.2312925170068</v>
      </c>
      <c r="CI117" s="19">
        <f t="shared" si="70"/>
        <v>7.9990848772921632</v>
      </c>
      <c r="CJ117" s="5">
        <v>2149.6969096298444</v>
      </c>
      <c r="CK117" s="19">
        <f t="shared" si="71"/>
        <v>7.6730821389189963</v>
      </c>
      <c r="CL117" s="10"/>
      <c r="CM117" s="36">
        <v>40519</v>
      </c>
      <c r="CN117" s="36"/>
      <c r="CO117" s="36"/>
      <c r="CP117" s="36"/>
      <c r="CQ117" s="20"/>
      <c r="CR117" s="36">
        <v>44274</v>
      </c>
      <c r="CS117" s="36">
        <v>44275</v>
      </c>
      <c r="CT117" s="1">
        <f t="shared" si="72"/>
        <v>3756</v>
      </c>
      <c r="CU117" s="3">
        <v>0</v>
      </c>
      <c r="CV117" s="3"/>
      <c r="CW117" s="3"/>
      <c r="CX117" s="3">
        <v>0</v>
      </c>
      <c r="CY117" s="3">
        <v>3756</v>
      </c>
      <c r="CZ117" s="1">
        <v>1</v>
      </c>
      <c r="DA117" s="3" t="s">
        <v>156</v>
      </c>
      <c r="DB117" s="10"/>
      <c r="DC117" s="10"/>
      <c r="DD117" s="10"/>
      <c r="DE117" s="10"/>
      <c r="DF117" s="10"/>
      <c r="DG117" s="10"/>
      <c r="DH117" s="10"/>
      <c r="DI117" s="10"/>
      <c r="DJ117" s="10"/>
    </row>
    <row r="118" spans="1:114" s="14" customFormat="1" x14ac:dyDescent="0.25">
      <c r="A118" s="2">
        <v>2059</v>
      </c>
      <c r="B118" s="3">
        <v>76</v>
      </c>
      <c r="C118" s="3">
        <v>0</v>
      </c>
      <c r="D118" s="3">
        <v>0</v>
      </c>
      <c r="E118" s="3">
        <v>1</v>
      </c>
      <c r="F118" s="3">
        <v>2</v>
      </c>
      <c r="G118" s="3">
        <v>0</v>
      </c>
      <c r="H118" s="1">
        <v>1</v>
      </c>
      <c r="I118" s="3">
        <v>0</v>
      </c>
      <c r="J118" s="3">
        <v>4</v>
      </c>
      <c r="K118" s="3">
        <v>1</v>
      </c>
      <c r="L118" s="3">
        <v>1</v>
      </c>
      <c r="M118" s="3"/>
      <c r="N118" s="3">
        <v>1</v>
      </c>
      <c r="O118" s="3">
        <v>0</v>
      </c>
      <c r="P118" s="3">
        <v>1</v>
      </c>
      <c r="Q118" s="3">
        <v>1</v>
      </c>
      <c r="R118" s="3">
        <v>0</v>
      </c>
      <c r="S118" s="3">
        <v>0</v>
      </c>
      <c r="T118" s="3">
        <v>1</v>
      </c>
      <c r="U118" s="3">
        <v>0</v>
      </c>
      <c r="V118" s="3">
        <v>0</v>
      </c>
      <c r="W118" s="3">
        <v>0</v>
      </c>
      <c r="X118" s="3">
        <v>1</v>
      </c>
      <c r="Y118" s="3">
        <v>1</v>
      </c>
      <c r="Z118" s="3">
        <v>1</v>
      </c>
      <c r="AA118" s="3">
        <v>0</v>
      </c>
      <c r="AB118" s="3">
        <v>0</v>
      </c>
      <c r="AC118" s="3">
        <v>0</v>
      </c>
      <c r="AD118" s="3">
        <v>1</v>
      </c>
      <c r="AE118" s="3">
        <v>0</v>
      </c>
      <c r="AF118" s="3">
        <v>0</v>
      </c>
      <c r="AG118" s="3">
        <v>40.700000000000003</v>
      </c>
      <c r="AH118" s="4">
        <v>2.44</v>
      </c>
      <c r="AI118" s="3">
        <v>119</v>
      </c>
      <c r="AJ118" s="3">
        <v>54</v>
      </c>
      <c r="AK118" s="5">
        <f t="shared" si="73"/>
        <v>75.666666666666671</v>
      </c>
      <c r="AL118" s="3">
        <v>64</v>
      </c>
      <c r="AM118" s="3">
        <v>3</v>
      </c>
      <c r="AN118" s="3">
        <v>14</v>
      </c>
      <c r="AO118" s="3">
        <v>44</v>
      </c>
      <c r="AP118" s="3">
        <v>30</v>
      </c>
      <c r="AQ118" s="3">
        <v>35</v>
      </c>
      <c r="AR118" s="1">
        <f>(AO118-AP118)</f>
        <v>14</v>
      </c>
      <c r="AS118" s="7">
        <f>(AR118/AN118)</f>
        <v>1</v>
      </c>
      <c r="AT118" s="3">
        <v>22</v>
      </c>
      <c r="AU118" s="4">
        <v>4.8311999999999999</v>
      </c>
      <c r="AV118" s="3">
        <v>1.98</v>
      </c>
      <c r="AW118" s="19">
        <f t="shared" si="58"/>
        <v>0.33219512195121959</v>
      </c>
      <c r="AX118" s="7">
        <f t="shared" si="59"/>
        <v>2.6908428547772809</v>
      </c>
      <c r="AY118" s="7">
        <f t="shared" si="60"/>
        <v>525.25252525252529</v>
      </c>
      <c r="AZ118" s="7">
        <f t="shared" si="61"/>
        <v>2491.5824915824919</v>
      </c>
      <c r="BA118" s="7">
        <f t="shared" si="62"/>
        <v>75.487499999999997</v>
      </c>
      <c r="BB118" s="7">
        <f t="shared" si="63"/>
        <v>30.9375</v>
      </c>
      <c r="BC118" s="7">
        <f t="shared" si="64"/>
        <v>22.580250000000003</v>
      </c>
      <c r="BD118" s="7">
        <f t="shared" si="65"/>
        <v>8.8357499999999991</v>
      </c>
      <c r="BE118" s="19"/>
      <c r="BF118" s="19">
        <f t="shared" si="66"/>
        <v>0.46365292266931613</v>
      </c>
      <c r="BG118" s="19">
        <f>(AO118/BA118)</f>
        <v>0.58287795992714031</v>
      </c>
      <c r="BH118" s="19">
        <f>(BA118/AR118)</f>
        <v>5.3919642857142858</v>
      </c>
      <c r="BI118" s="19">
        <f t="shared" si="69"/>
        <v>0.63636363636363635</v>
      </c>
      <c r="BJ118" s="19"/>
      <c r="BK118" s="5">
        <v>0</v>
      </c>
      <c r="BL118" s="5"/>
      <c r="BM118" s="5"/>
      <c r="BN118" s="5"/>
      <c r="BO118" s="5"/>
      <c r="BP118" s="3">
        <v>1</v>
      </c>
      <c r="BQ118" s="3">
        <v>0</v>
      </c>
      <c r="BR118" s="3">
        <v>67.5</v>
      </c>
      <c r="BS118" s="3">
        <v>4.4000000000000004</v>
      </c>
      <c r="BT118" s="3">
        <v>2.6</v>
      </c>
      <c r="BU118" s="3">
        <v>1.2</v>
      </c>
      <c r="BV118" s="3">
        <v>5.6</v>
      </c>
      <c r="BW118" s="10"/>
      <c r="BX118" s="3">
        <v>1</v>
      </c>
      <c r="BY118" s="3">
        <v>0</v>
      </c>
      <c r="BZ118" s="3">
        <v>134</v>
      </c>
      <c r="CA118" s="3">
        <v>85</v>
      </c>
      <c r="CB118" s="4">
        <v>1.6</v>
      </c>
      <c r="CC118" s="28">
        <v>42</v>
      </c>
      <c r="CD118" s="8"/>
      <c r="CE118" s="8"/>
      <c r="CF118" s="3">
        <v>1041</v>
      </c>
      <c r="CG118" s="3">
        <v>1</v>
      </c>
      <c r="CH118" s="12">
        <v>1748.9795918367345</v>
      </c>
      <c r="CI118" s="19">
        <f t="shared" si="70"/>
        <v>7.466787806475244</v>
      </c>
      <c r="CJ118" s="5">
        <v>1179.6479512122871</v>
      </c>
      <c r="CK118" s="19">
        <f t="shared" si="71"/>
        <v>7.0729713265152947</v>
      </c>
      <c r="CL118" s="10"/>
      <c r="CM118" s="36">
        <v>40563</v>
      </c>
      <c r="CN118" s="36"/>
      <c r="CO118" s="36"/>
      <c r="CP118" s="36"/>
      <c r="CQ118" s="20"/>
      <c r="CR118" s="36">
        <v>44274</v>
      </c>
      <c r="CS118" s="40">
        <v>40609</v>
      </c>
      <c r="CT118" s="1">
        <f t="shared" si="72"/>
        <v>46</v>
      </c>
      <c r="CU118" s="3">
        <v>1</v>
      </c>
      <c r="CV118" s="40">
        <v>40609</v>
      </c>
      <c r="CW118" s="3">
        <f>(CV118-CM118)</f>
        <v>46</v>
      </c>
      <c r="CX118" s="3">
        <v>1</v>
      </c>
      <c r="CY118" s="3">
        <v>46</v>
      </c>
      <c r="CZ118" s="1">
        <v>1</v>
      </c>
      <c r="DA118" s="3"/>
      <c r="DB118" s="10"/>
      <c r="DC118" s="10"/>
      <c r="DD118" s="10"/>
      <c r="DE118" s="10"/>
      <c r="DF118" s="10"/>
      <c r="DG118" s="10"/>
      <c r="DH118" s="10"/>
      <c r="DI118" s="10"/>
      <c r="DJ118" s="10"/>
    </row>
    <row r="119" spans="1:114" s="14" customFormat="1" x14ac:dyDescent="0.25">
      <c r="A119" s="2">
        <v>2062</v>
      </c>
      <c r="B119" s="9">
        <v>64</v>
      </c>
      <c r="C119" s="9">
        <v>1</v>
      </c>
      <c r="D119" s="9">
        <v>0</v>
      </c>
      <c r="E119" s="9">
        <v>1</v>
      </c>
      <c r="F119" s="9">
        <v>1</v>
      </c>
      <c r="G119" s="9">
        <v>0</v>
      </c>
      <c r="H119" s="1">
        <v>1</v>
      </c>
      <c r="I119" s="9">
        <v>0</v>
      </c>
      <c r="J119" s="9">
        <v>4</v>
      </c>
      <c r="K119" s="9">
        <v>1</v>
      </c>
      <c r="L119" s="9">
        <v>1</v>
      </c>
      <c r="M119" s="9"/>
      <c r="N119" s="9">
        <v>1</v>
      </c>
      <c r="O119" s="9">
        <v>0</v>
      </c>
      <c r="P119" s="9">
        <v>0</v>
      </c>
      <c r="Q119" s="9"/>
      <c r="R119" s="9">
        <v>1</v>
      </c>
      <c r="S119" s="9">
        <v>1</v>
      </c>
      <c r="T119" s="9">
        <v>0</v>
      </c>
      <c r="U119" s="9">
        <v>0</v>
      </c>
      <c r="V119" s="9">
        <v>0</v>
      </c>
      <c r="W119" s="9">
        <v>0</v>
      </c>
      <c r="X119" s="9">
        <v>1</v>
      </c>
      <c r="Y119" s="9">
        <v>1</v>
      </c>
      <c r="Z119" s="9">
        <v>1</v>
      </c>
      <c r="AA119" s="9">
        <v>1</v>
      </c>
      <c r="AB119" s="9">
        <v>1</v>
      </c>
      <c r="AC119" s="9">
        <v>1</v>
      </c>
      <c r="AD119" s="9">
        <v>1</v>
      </c>
      <c r="AE119" s="9">
        <v>0</v>
      </c>
      <c r="AF119" s="9">
        <v>0</v>
      </c>
      <c r="AG119" s="9">
        <v>24</v>
      </c>
      <c r="AH119" s="11">
        <v>2.02</v>
      </c>
      <c r="AI119" s="9">
        <v>110</v>
      </c>
      <c r="AJ119" s="9">
        <v>79</v>
      </c>
      <c r="AK119" s="5">
        <f t="shared" si="73"/>
        <v>89.333333333333329</v>
      </c>
      <c r="AL119" s="9">
        <v>73</v>
      </c>
      <c r="AM119" s="9">
        <v>1</v>
      </c>
      <c r="AN119" s="9">
        <v>3</v>
      </c>
      <c r="AO119" s="9">
        <v>25</v>
      </c>
      <c r="AP119" s="9">
        <v>14</v>
      </c>
      <c r="AQ119" s="9">
        <v>18</v>
      </c>
      <c r="AR119" s="1">
        <f>(AO119-AP119)</f>
        <v>11</v>
      </c>
      <c r="AS119" s="7">
        <f>(AR119/AN119)</f>
        <v>3.6666666666666665</v>
      </c>
      <c r="AT119" s="9">
        <v>14</v>
      </c>
      <c r="AU119" s="4">
        <v>4.7671999999999999</v>
      </c>
      <c r="AV119" s="9">
        <v>2.36</v>
      </c>
      <c r="AW119" s="19">
        <f t="shared" si="58"/>
        <v>0.46746489283074644</v>
      </c>
      <c r="AX119" s="7">
        <f t="shared" si="59"/>
        <v>0.83906695754321192</v>
      </c>
      <c r="AY119" s="7">
        <f t="shared" si="60"/>
        <v>135.59322033898306</v>
      </c>
      <c r="AZ119" s="7">
        <f t="shared" si="61"/>
        <v>2926.5536723163841</v>
      </c>
      <c r="BA119" s="7">
        <f t="shared" si="62"/>
        <v>65.30410958904109</v>
      </c>
      <c r="BB119" s="7">
        <f t="shared" si="63"/>
        <v>32.328767123287669</v>
      </c>
      <c r="BC119" s="7">
        <f t="shared" si="64"/>
        <v>33.121899543378987</v>
      </c>
      <c r="BD119" s="7">
        <f t="shared" si="65"/>
        <v>6.5950684931506842</v>
      </c>
      <c r="BE119" s="19"/>
      <c r="BF119" s="19">
        <f t="shared" si="66"/>
        <v>0.27563349555294514</v>
      </c>
      <c r="BG119" s="19">
        <f>(AO119/BA119)</f>
        <v>0.38282429937909046</v>
      </c>
      <c r="BH119" s="19">
        <f>(BA119/AR119)</f>
        <v>5.9367372353673717</v>
      </c>
      <c r="BI119" s="19">
        <f t="shared" si="69"/>
        <v>0.21428571428571427</v>
      </c>
      <c r="BJ119" s="19"/>
      <c r="BK119" s="12">
        <v>0</v>
      </c>
      <c r="BL119" s="12"/>
      <c r="BM119" s="12"/>
      <c r="BN119" s="12"/>
      <c r="BO119" s="12"/>
      <c r="BP119" s="9">
        <v>1</v>
      </c>
      <c r="BQ119" s="9">
        <v>0</v>
      </c>
      <c r="BR119" s="9">
        <v>7.5</v>
      </c>
      <c r="BS119" s="9">
        <v>7.9</v>
      </c>
      <c r="BT119" s="9">
        <v>6.9</v>
      </c>
      <c r="BU119" s="9">
        <v>1.3</v>
      </c>
      <c r="BV119" s="9">
        <v>4.0999999999999996</v>
      </c>
      <c r="BX119" s="9">
        <v>1</v>
      </c>
      <c r="BY119" s="9">
        <v>0</v>
      </c>
      <c r="BZ119" s="9">
        <v>135</v>
      </c>
      <c r="CA119" s="9">
        <v>33</v>
      </c>
      <c r="CB119" s="11">
        <v>1.6</v>
      </c>
      <c r="CC119" s="29">
        <v>53</v>
      </c>
      <c r="CD119" s="13"/>
      <c r="CE119" s="13"/>
      <c r="CF119" s="9">
        <v>823</v>
      </c>
      <c r="CG119" s="9">
        <v>1</v>
      </c>
      <c r="CH119" s="12">
        <v>888.31168831168839</v>
      </c>
      <c r="CI119" s="19">
        <f t="shared" si="70"/>
        <v>6.7893226817569579</v>
      </c>
      <c r="CJ119" s="12">
        <v>815.36187674096641</v>
      </c>
      <c r="CK119" s="19">
        <f t="shared" si="71"/>
        <v>6.7036320352339756</v>
      </c>
      <c r="CM119" s="36">
        <v>40626</v>
      </c>
      <c r="CN119" s="36">
        <v>40637</v>
      </c>
      <c r="CO119" s="20">
        <f>(CN119-CM119)</f>
        <v>11</v>
      </c>
      <c r="CP119" s="36">
        <v>41974</v>
      </c>
      <c r="CQ119" s="43">
        <f>(CP119-CM119)</f>
        <v>1348</v>
      </c>
      <c r="CR119" s="36">
        <v>44274</v>
      </c>
      <c r="CS119" s="42">
        <v>44556</v>
      </c>
      <c r="CT119" s="9">
        <f t="shared" si="72"/>
        <v>3930</v>
      </c>
      <c r="CU119" s="9">
        <v>0</v>
      </c>
      <c r="CV119" s="9"/>
      <c r="CW119" s="9"/>
      <c r="CX119" s="9">
        <v>1</v>
      </c>
      <c r="CY119" s="9">
        <v>11</v>
      </c>
      <c r="CZ119" s="3">
        <v>0</v>
      </c>
    </row>
    <row r="120" spans="1:114" s="14" customFormat="1" x14ac:dyDescent="0.25">
      <c r="A120" s="2">
        <v>2064</v>
      </c>
      <c r="B120" s="9">
        <v>65</v>
      </c>
      <c r="C120" s="9">
        <v>0</v>
      </c>
      <c r="D120" s="9">
        <v>1</v>
      </c>
      <c r="E120" s="9">
        <v>1</v>
      </c>
      <c r="F120" s="9">
        <v>1</v>
      </c>
      <c r="G120" s="9">
        <v>1</v>
      </c>
      <c r="H120" s="1">
        <v>0</v>
      </c>
      <c r="I120" s="9">
        <v>0</v>
      </c>
      <c r="J120" s="9">
        <v>4</v>
      </c>
      <c r="K120" s="9">
        <v>1</v>
      </c>
      <c r="L120" s="9">
        <v>0</v>
      </c>
      <c r="M120" s="9"/>
      <c r="N120" s="9">
        <v>0</v>
      </c>
      <c r="O120" s="9">
        <v>1</v>
      </c>
      <c r="P120" s="9">
        <v>1</v>
      </c>
      <c r="Q120" s="9">
        <v>1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1</v>
      </c>
      <c r="Y120" s="9">
        <v>1</v>
      </c>
      <c r="Z120" s="9">
        <v>0</v>
      </c>
      <c r="AA120" s="9">
        <v>1</v>
      </c>
      <c r="AB120" s="9">
        <v>1</v>
      </c>
      <c r="AC120" s="9">
        <v>0</v>
      </c>
      <c r="AD120" s="9">
        <v>1</v>
      </c>
      <c r="AE120" s="9">
        <v>0</v>
      </c>
      <c r="AF120" s="9">
        <v>0</v>
      </c>
      <c r="AG120" s="9">
        <v>25</v>
      </c>
      <c r="AH120" s="11">
        <v>1.6</v>
      </c>
      <c r="AI120" s="9">
        <v>116</v>
      </c>
      <c r="AJ120" s="9">
        <v>46</v>
      </c>
      <c r="AK120" s="5">
        <f t="shared" si="73"/>
        <v>69.333333333333329</v>
      </c>
      <c r="AL120" s="9">
        <v>90</v>
      </c>
      <c r="AM120" s="9">
        <v>3</v>
      </c>
      <c r="AN120" s="9">
        <v>20</v>
      </c>
      <c r="AO120" s="9">
        <v>44</v>
      </c>
      <c r="AP120" s="9">
        <v>25</v>
      </c>
      <c r="AQ120" s="9">
        <v>31</v>
      </c>
      <c r="AR120" s="1">
        <f>(AO120-AP120)</f>
        <v>19</v>
      </c>
      <c r="AS120" s="7">
        <f>(AR120/AN120)</f>
        <v>0.95</v>
      </c>
      <c r="AT120" s="9">
        <v>27</v>
      </c>
      <c r="AU120" s="4">
        <v>1.968</v>
      </c>
      <c r="AV120" s="9">
        <v>1.23</v>
      </c>
      <c r="AW120" s="19">
        <f t="shared" si="58"/>
        <v>0.18909090909090906</v>
      </c>
      <c r="AX120" s="7">
        <f t="shared" si="59"/>
        <v>2.0325203252032522</v>
      </c>
      <c r="AY120" s="7">
        <f t="shared" si="60"/>
        <v>260.16260162601628</v>
      </c>
      <c r="AZ120" s="7">
        <f t="shared" si="61"/>
        <v>3208.6720867208669</v>
      </c>
      <c r="BA120" s="7">
        <f t="shared" si="62"/>
        <v>21.866666666666667</v>
      </c>
      <c r="BB120" s="7">
        <f t="shared" si="63"/>
        <v>13.666666666666666</v>
      </c>
      <c r="BC120" s="7">
        <f t="shared" si="64"/>
        <v>7.8683555555555538</v>
      </c>
      <c r="BD120" s="7">
        <f t="shared" si="65"/>
        <v>2.0445333333333329</v>
      </c>
      <c r="BE120" s="19"/>
      <c r="BF120" s="19">
        <f t="shared" si="66"/>
        <v>1.4176829268292683</v>
      </c>
      <c r="BG120" s="19">
        <f>(AO120/BA120)</f>
        <v>2.0121951219512195</v>
      </c>
      <c r="BH120" s="19">
        <f>(BA120/AR120)</f>
        <v>1.1508771929824562</v>
      </c>
      <c r="BI120" s="19">
        <f t="shared" si="69"/>
        <v>0.7407407407407407</v>
      </c>
      <c r="BJ120" s="19"/>
      <c r="BK120" s="12">
        <v>0</v>
      </c>
      <c r="BL120" s="12"/>
      <c r="BM120" s="12"/>
      <c r="BN120" s="12"/>
      <c r="BO120" s="12"/>
      <c r="BP120" s="9">
        <v>1</v>
      </c>
      <c r="BQ120" s="9">
        <v>0</v>
      </c>
      <c r="BR120" s="9">
        <v>40</v>
      </c>
      <c r="BS120" s="9"/>
      <c r="BT120" s="9"/>
      <c r="BU120" s="9"/>
      <c r="BV120" s="9">
        <v>4.9000000000000004</v>
      </c>
      <c r="BX120" s="9">
        <v>1</v>
      </c>
      <c r="BY120" s="9">
        <v>0</v>
      </c>
      <c r="BZ120" s="9">
        <v>136</v>
      </c>
      <c r="CA120" s="9">
        <v>49</v>
      </c>
      <c r="CB120" s="11">
        <v>2</v>
      </c>
      <c r="CC120" s="29">
        <v>25</v>
      </c>
      <c r="CD120" s="13"/>
      <c r="CE120" s="13"/>
      <c r="CF120" s="9">
        <v>4992</v>
      </c>
      <c r="CG120" s="9">
        <v>1</v>
      </c>
      <c r="CH120" s="12">
        <v>1145.3125</v>
      </c>
      <c r="CI120" s="19">
        <f t="shared" si="70"/>
        <v>7.0434328045150707</v>
      </c>
      <c r="CJ120" s="12"/>
      <c r="CK120" s="31"/>
      <c r="CM120" s="36">
        <v>40645</v>
      </c>
      <c r="CN120" s="38"/>
      <c r="CO120" s="38"/>
      <c r="CP120" s="36"/>
      <c r="CQ120" s="22"/>
      <c r="CR120" s="36">
        <v>44274</v>
      </c>
      <c r="CS120" s="42">
        <v>40904</v>
      </c>
      <c r="CT120" s="1">
        <f t="shared" si="72"/>
        <v>259</v>
      </c>
      <c r="CU120" s="3">
        <v>1</v>
      </c>
      <c r="CV120" s="40">
        <v>40904</v>
      </c>
      <c r="CW120" s="3">
        <f>(CV120-CM120)</f>
        <v>259</v>
      </c>
      <c r="CX120" s="3">
        <v>1</v>
      </c>
      <c r="CY120" s="3">
        <v>259</v>
      </c>
      <c r="CZ120" s="3">
        <v>0</v>
      </c>
      <c r="DA120" s="10" t="s">
        <v>141</v>
      </c>
      <c r="DB120" s="10"/>
      <c r="DC120" s="10"/>
    </row>
    <row r="121" spans="1:114" s="14" customFormat="1" x14ac:dyDescent="0.25">
      <c r="A121" s="2"/>
      <c r="B121" s="9"/>
      <c r="C121" s="9"/>
      <c r="D121" s="9"/>
      <c r="E121" s="9"/>
      <c r="F121" s="9"/>
      <c r="G121" s="9"/>
      <c r="H121" s="1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11"/>
      <c r="AI121" s="9"/>
      <c r="AJ121" s="9"/>
      <c r="AK121" s="5"/>
      <c r="AL121" s="9"/>
      <c r="AM121" s="9"/>
      <c r="AN121" s="9"/>
      <c r="AO121" s="9"/>
      <c r="AP121" s="9"/>
      <c r="AQ121" s="9"/>
      <c r="AR121" s="1"/>
      <c r="AS121" s="7"/>
      <c r="AT121" s="9"/>
      <c r="AU121" s="4"/>
      <c r="AV121" s="9"/>
      <c r="AW121" s="19"/>
      <c r="AX121" s="7"/>
      <c r="AY121" s="7"/>
      <c r="AZ121" s="7"/>
      <c r="BA121" s="7"/>
      <c r="BB121" s="7"/>
      <c r="BC121" s="7"/>
      <c r="BD121" s="7"/>
      <c r="BE121" s="19"/>
      <c r="BF121" s="19"/>
      <c r="BG121" s="19"/>
      <c r="BH121" s="19"/>
      <c r="BI121" s="19"/>
      <c r="BJ121" s="19"/>
      <c r="BK121" s="12"/>
      <c r="BL121" s="12"/>
      <c r="BM121" s="12"/>
      <c r="BN121" s="12"/>
      <c r="BO121" s="12"/>
      <c r="BP121" s="9"/>
      <c r="BQ121" s="9"/>
      <c r="BR121" s="9"/>
      <c r="BS121" s="9"/>
      <c r="BT121" s="9"/>
      <c r="BU121" s="9"/>
      <c r="BV121" s="9"/>
      <c r="BX121" s="9"/>
      <c r="BY121" s="9"/>
      <c r="BZ121" s="9"/>
      <c r="CA121" s="9"/>
      <c r="CB121" s="11"/>
      <c r="CC121" s="29"/>
      <c r="CD121" s="13"/>
      <c r="CE121" s="13"/>
      <c r="CF121" s="9"/>
      <c r="CG121" s="9"/>
      <c r="CH121" s="12"/>
      <c r="CI121" s="19"/>
      <c r="CJ121" s="43">
        <f>MEDIAN(CJ86:CJ120)</f>
        <v>1542.952952746542</v>
      </c>
      <c r="CK121" s="31"/>
      <c r="CM121" s="36"/>
      <c r="CN121" s="38"/>
      <c r="CO121" s="38"/>
      <c r="CP121" s="36"/>
      <c r="CQ121" s="22"/>
      <c r="CR121" s="36"/>
      <c r="CS121" s="42"/>
      <c r="CT121" s="1"/>
      <c r="CU121" s="3"/>
      <c r="CV121" s="40"/>
      <c r="CW121" s="3"/>
      <c r="CX121" s="3"/>
      <c r="CY121" s="3"/>
      <c r="CZ121" s="3"/>
      <c r="DA121" s="10"/>
      <c r="DB121" s="10"/>
      <c r="DC121" s="10"/>
    </row>
    <row r="122" spans="1:114" s="10" customFormat="1" x14ac:dyDescent="0.25">
      <c r="A122" t="s">
        <v>111</v>
      </c>
      <c r="B122"/>
      <c r="C122" s="1" t="s">
        <v>16</v>
      </c>
      <c r="D122" s="1" t="s">
        <v>19</v>
      </c>
      <c r="E122" t="s">
        <v>54</v>
      </c>
      <c r="F122" s="1" t="s">
        <v>24</v>
      </c>
      <c r="G122" s="1" t="s">
        <v>26</v>
      </c>
      <c r="H122" s="1" t="s">
        <v>97</v>
      </c>
      <c r="I122" s="1" t="s">
        <v>55</v>
      </c>
      <c r="J122" s="1" t="s">
        <v>28</v>
      </c>
      <c r="K122" s="1" t="s">
        <v>22</v>
      </c>
      <c r="L122" s="1" t="s">
        <v>22</v>
      </c>
      <c r="M122" s="1" t="s">
        <v>22</v>
      </c>
      <c r="N122" s="1" t="s">
        <v>22</v>
      </c>
      <c r="O122" s="1" t="s">
        <v>22</v>
      </c>
      <c r="P122" s="1" t="s">
        <v>22</v>
      </c>
      <c r="Q122" s="1" t="s">
        <v>54</v>
      </c>
      <c r="R122" s="1" t="s">
        <v>22</v>
      </c>
      <c r="S122" s="1" t="s">
        <v>22</v>
      </c>
      <c r="T122" s="1" t="s">
        <v>22</v>
      </c>
      <c r="U122" s="1" t="s">
        <v>22</v>
      </c>
      <c r="V122" s="1" t="s">
        <v>22</v>
      </c>
      <c r="W122" s="1" t="s">
        <v>22</v>
      </c>
      <c r="X122" s="1" t="s">
        <v>22</v>
      </c>
      <c r="Y122" s="1" t="s">
        <v>40</v>
      </c>
      <c r="Z122" s="1" t="s">
        <v>22</v>
      </c>
      <c r="AA122" s="1" t="s">
        <v>22</v>
      </c>
      <c r="AB122" s="1" t="s">
        <v>22</v>
      </c>
      <c r="AC122" s="1" t="s">
        <v>22</v>
      </c>
      <c r="AD122" s="1" t="s">
        <v>22</v>
      </c>
      <c r="AE122" s="1" t="s">
        <v>22</v>
      </c>
      <c r="AF122" s="1" t="s">
        <v>45</v>
      </c>
      <c r="AG122" s="1"/>
      <c r="AH122" s="19"/>
      <c r="AI122" s="1"/>
      <c r="AJ122" s="1"/>
      <c r="AK122" s="20"/>
      <c r="AL122" s="1"/>
      <c r="AM122" s="1" t="s">
        <v>56</v>
      </c>
      <c r="AN122" s="1"/>
      <c r="AO122" s="1"/>
      <c r="AP122" s="1"/>
      <c r="AQ122" s="1"/>
      <c r="AR122" s="1"/>
      <c r="AS122" s="7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7"/>
      <c r="BE122" s="1"/>
      <c r="BF122" s="1"/>
      <c r="BG122" s="1"/>
      <c r="BH122" s="1"/>
      <c r="BI122" s="1"/>
      <c r="BJ122" s="1"/>
      <c r="BK122" s="1" t="s">
        <v>22</v>
      </c>
      <c r="BL122" s="7"/>
      <c r="BM122" s="20"/>
      <c r="BN122" s="1"/>
      <c r="BO122" s="1" t="s">
        <v>22</v>
      </c>
      <c r="BP122" s="1" t="s">
        <v>22</v>
      </c>
      <c r="BQ122" s="1" t="s">
        <v>100</v>
      </c>
      <c r="BR122" s="1"/>
      <c r="BS122" s="1"/>
      <c r="BT122" s="1"/>
      <c r="BU122" s="1"/>
      <c r="BV122" s="1"/>
      <c r="BW122" s="1"/>
      <c r="BX122" s="1" t="s">
        <v>97</v>
      </c>
      <c r="BY122" s="1" t="s">
        <v>97</v>
      </c>
      <c r="BZ122" s="1"/>
      <c r="CA122" s="1"/>
      <c r="CB122" s="19"/>
      <c r="CC122" s="27"/>
      <c r="CD122" s="7"/>
      <c r="CE122" s="7"/>
      <c r="CF122" s="1"/>
      <c r="CG122" s="1"/>
      <c r="CH122" s="43">
        <f>MEDIAN(CH86:CH120)</f>
        <v>2038.4509190000001</v>
      </c>
      <c r="CI122" s="32"/>
      <c r="CJ122" s="26" t="s">
        <v>176</v>
      </c>
      <c r="CK122" s="33"/>
      <c r="CL122"/>
      <c r="CM122" s="1"/>
      <c r="CN122" s="1"/>
      <c r="CO122" s="1"/>
      <c r="CP122" s="1"/>
      <c r="CQ122" s="20"/>
      <c r="CR122" s="1"/>
      <c r="CS122" s="1"/>
      <c r="CT122" s="1"/>
      <c r="CU122" s="1"/>
      <c r="CV122" s="1"/>
      <c r="CW122" s="1"/>
      <c r="CX122" s="1" t="s">
        <v>22</v>
      </c>
      <c r="CY122" s="1"/>
      <c r="CZ122" s="1" t="s">
        <v>161</v>
      </c>
      <c r="DA122"/>
      <c r="DB122"/>
      <c r="DC122"/>
      <c r="DD122"/>
      <c r="DE122"/>
      <c r="DF122"/>
      <c r="DG122"/>
      <c r="DH122"/>
      <c r="DI122"/>
      <c r="DJ122"/>
    </row>
    <row r="123" spans="1:114" s="10" customFormat="1" x14ac:dyDescent="0.25">
      <c r="A123" t="s">
        <v>112</v>
      </c>
      <c r="B123"/>
      <c r="C123" s="1" t="s">
        <v>17</v>
      </c>
      <c r="D123" s="1" t="s">
        <v>20</v>
      </c>
      <c r="E123" t="s">
        <v>53</v>
      </c>
      <c r="F123" s="1" t="s">
        <v>25</v>
      </c>
      <c r="G123" s="1" t="s">
        <v>27</v>
      </c>
      <c r="H123" s="1" t="s">
        <v>108</v>
      </c>
      <c r="I123" s="1" t="s">
        <v>57</v>
      </c>
      <c r="J123" s="1" t="s">
        <v>29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23</v>
      </c>
      <c r="Q123" s="1" t="s">
        <v>53</v>
      </c>
      <c r="R123" s="1" t="s">
        <v>23</v>
      </c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23</v>
      </c>
      <c r="X123" s="1" t="s">
        <v>23</v>
      </c>
      <c r="Y123" s="1" t="s">
        <v>41</v>
      </c>
      <c r="Z123" s="1" t="s">
        <v>23</v>
      </c>
      <c r="AA123" s="1" t="s">
        <v>23</v>
      </c>
      <c r="AB123" s="1" t="s">
        <v>23</v>
      </c>
      <c r="AC123" s="1" t="s">
        <v>23</v>
      </c>
      <c r="AD123" s="1" t="s">
        <v>23</v>
      </c>
      <c r="AE123" s="1" t="s">
        <v>23</v>
      </c>
      <c r="AF123" s="1" t="s">
        <v>46</v>
      </c>
      <c r="AG123" s="1"/>
      <c r="AH123" s="19"/>
      <c r="AI123" s="1"/>
      <c r="AJ123" s="1"/>
      <c r="AK123" s="20"/>
      <c r="AL123" s="1"/>
      <c r="AM123" s="1" t="s">
        <v>81</v>
      </c>
      <c r="AN123" s="1"/>
      <c r="AO123" s="1"/>
      <c r="AP123" s="1"/>
      <c r="AQ123" s="1"/>
      <c r="AR123" s="1"/>
      <c r="AS123" s="7"/>
      <c r="AT123" s="1"/>
      <c r="AU123" s="1"/>
      <c r="AV123" s="1"/>
      <c r="AW123" s="1"/>
      <c r="AX123" s="1"/>
      <c r="AY123" s="1"/>
      <c r="AZ123" s="20"/>
      <c r="BA123" s="20"/>
      <c r="BB123" s="20"/>
      <c r="BC123" s="1"/>
      <c r="BD123" s="7"/>
      <c r="BE123" s="1"/>
      <c r="BF123" s="1"/>
      <c r="BG123" s="1"/>
      <c r="BH123" s="1"/>
      <c r="BI123" s="1"/>
      <c r="BJ123" s="1"/>
      <c r="BK123" s="1" t="s">
        <v>23</v>
      </c>
      <c r="BL123" s="1"/>
      <c r="BM123" s="20"/>
      <c r="BN123" s="1"/>
      <c r="BO123" s="1" t="s">
        <v>23</v>
      </c>
      <c r="BP123" s="1" t="s">
        <v>23</v>
      </c>
      <c r="BQ123" s="1" t="s">
        <v>101</v>
      </c>
      <c r="BR123" s="1"/>
      <c r="BS123" s="1"/>
      <c r="BT123" s="1"/>
      <c r="BU123" s="1"/>
      <c r="BV123" s="1"/>
      <c r="BW123" s="1"/>
      <c r="BX123" s="1" t="s">
        <v>108</v>
      </c>
      <c r="BY123" s="1" t="s">
        <v>108</v>
      </c>
      <c r="BZ123" s="1"/>
      <c r="CA123" s="1"/>
      <c r="CB123" s="19"/>
      <c r="CC123" s="27"/>
      <c r="CD123" s="1"/>
      <c r="CE123" s="1"/>
      <c r="CF123" s="1"/>
      <c r="CG123" s="1"/>
      <c r="CH123"/>
      <c r="CI123" s="33"/>
      <c r="CK123" s="33"/>
      <c r="CL123"/>
      <c r="CM123" s="1"/>
      <c r="CN123" s="1"/>
      <c r="CO123" s="1"/>
      <c r="CP123" s="1"/>
      <c r="CQ123" s="20"/>
      <c r="CR123" s="1"/>
      <c r="CS123" s="1"/>
      <c r="CT123" s="1"/>
      <c r="CU123" s="1"/>
      <c r="CV123" s="1"/>
      <c r="CW123" s="1"/>
      <c r="CX123" s="1" t="s">
        <v>23</v>
      </c>
      <c r="CY123" s="1"/>
      <c r="CZ123" s="1" t="s">
        <v>162</v>
      </c>
      <c r="DA123"/>
      <c r="DB123"/>
      <c r="DC123"/>
      <c r="DD123"/>
      <c r="DE123"/>
      <c r="DF123"/>
      <c r="DG123"/>
      <c r="DH123"/>
      <c r="DI123"/>
      <c r="DJ123"/>
    </row>
    <row r="124" spans="1:114" x14ac:dyDescent="0.25">
      <c r="A124" s="23"/>
      <c r="B124" s="10"/>
      <c r="C124" s="1" t="s">
        <v>18</v>
      </c>
      <c r="D124" s="10"/>
      <c r="E124" s="10"/>
      <c r="F124" s="10"/>
      <c r="G124" s="10"/>
      <c r="H124" s="10"/>
      <c r="I124" s="3"/>
      <c r="J124" s="1" t="s">
        <v>30</v>
      </c>
      <c r="K124" s="10"/>
      <c r="L124" s="3"/>
      <c r="M124" s="10"/>
      <c r="N124" s="10"/>
      <c r="O124" s="10"/>
      <c r="P124" s="10"/>
      <c r="Q124" s="3"/>
      <c r="R124" s="3"/>
      <c r="S124" s="3"/>
      <c r="T124" s="10"/>
      <c r="U124" s="10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4"/>
      <c r="AI124" s="3"/>
      <c r="AJ124" s="3"/>
      <c r="AK124" s="5"/>
      <c r="AL124" s="3"/>
      <c r="AM124" s="3"/>
      <c r="AN124" s="3"/>
      <c r="AO124" s="3"/>
      <c r="AP124" s="3"/>
      <c r="AQ124" s="3"/>
      <c r="AR124" s="3"/>
      <c r="AS124" s="8"/>
      <c r="AT124" s="3"/>
      <c r="AU124" s="3"/>
      <c r="AV124" s="3"/>
      <c r="AW124" s="3"/>
      <c r="AX124" s="3"/>
      <c r="AY124" s="8"/>
      <c r="AZ124" s="3"/>
      <c r="BA124" s="3"/>
      <c r="BB124" s="3"/>
      <c r="BC124" s="10"/>
      <c r="BD124" s="8"/>
      <c r="BE124" s="3"/>
      <c r="BF124" s="3"/>
      <c r="BG124" s="3"/>
      <c r="BH124" s="3"/>
      <c r="BI124" s="3"/>
      <c r="BJ124" s="3"/>
      <c r="BK124" s="5"/>
      <c r="BL124" s="8"/>
      <c r="BM124" s="5"/>
      <c r="BN124" s="10"/>
      <c r="BO124" s="10"/>
      <c r="BP124" s="3"/>
      <c r="BQ124" s="3"/>
      <c r="BR124" s="3"/>
      <c r="BS124" s="3"/>
      <c r="BT124" s="3"/>
      <c r="BU124" s="3"/>
      <c r="BV124" s="3"/>
      <c r="BW124" s="10"/>
      <c r="BX124" s="3"/>
      <c r="BY124" s="3"/>
      <c r="BZ124" s="3"/>
      <c r="CA124" s="3"/>
      <c r="CB124" s="4"/>
      <c r="CC124" s="28"/>
      <c r="CD124" s="8"/>
      <c r="CE124" s="8"/>
      <c r="CF124" s="3"/>
      <c r="CG124" s="3"/>
      <c r="CH124" s="14" t="s">
        <v>166</v>
      </c>
      <c r="CI124" s="31"/>
      <c r="CJ124" s="5">
        <f>QUARTILE(CJ86:CJ119,2)</f>
        <v>1542.952952746542</v>
      </c>
      <c r="CK124" s="34"/>
      <c r="CL124" s="10"/>
      <c r="CM124" s="3"/>
      <c r="CN124" s="3"/>
      <c r="CO124" s="3"/>
      <c r="CP124" s="3"/>
      <c r="CQ124" s="5"/>
      <c r="CR124" s="3"/>
      <c r="CS124" s="3"/>
      <c r="CT124" s="3"/>
      <c r="CU124" s="3"/>
      <c r="CV124" s="3"/>
      <c r="CW124" s="3"/>
      <c r="CX124" s="3"/>
      <c r="CY124" s="3"/>
      <c r="CZ124" s="3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</row>
    <row r="125" spans="1:114" x14ac:dyDescent="0.25">
      <c r="A125" s="23"/>
      <c r="B125" s="10"/>
      <c r="C125" s="1" t="s">
        <v>21</v>
      </c>
      <c r="D125" s="10"/>
      <c r="E125" s="10"/>
      <c r="F125" s="10"/>
      <c r="G125" s="10"/>
      <c r="H125" s="10"/>
      <c r="I125" s="3"/>
      <c r="J125" s="1" t="s">
        <v>31</v>
      </c>
      <c r="K125" s="10"/>
      <c r="L125" s="3"/>
      <c r="M125" s="10"/>
      <c r="N125" s="10"/>
      <c r="O125" s="10"/>
      <c r="P125" s="10"/>
      <c r="Q125" s="3"/>
      <c r="R125" s="3"/>
      <c r="S125" s="3"/>
      <c r="T125" s="10"/>
      <c r="U125" s="10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4"/>
      <c r="AI125" s="3"/>
      <c r="AJ125" s="3"/>
      <c r="AK125" s="5"/>
      <c r="AL125" s="3"/>
      <c r="AM125" s="3"/>
      <c r="AN125" s="3"/>
      <c r="AO125" s="3"/>
      <c r="AP125" s="3"/>
      <c r="AQ125" s="3"/>
      <c r="AR125" s="3"/>
      <c r="AS125" s="8"/>
      <c r="AT125" s="3"/>
      <c r="AU125" s="3"/>
      <c r="AV125" s="3"/>
      <c r="AW125" s="3"/>
      <c r="AX125" s="3"/>
      <c r="AY125" s="8"/>
      <c r="AZ125" s="3"/>
      <c r="BA125" s="3"/>
      <c r="BB125" s="3"/>
      <c r="BC125" s="10"/>
      <c r="BD125" s="8"/>
      <c r="BE125" s="3"/>
      <c r="BF125" s="3"/>
      <c r="BG125" s="3"/>
      <c r="BH125" s="3"/>
      <c r="BI125" s="3"/>
      <c r="BJ125" s="3"/>
      <c r="BK125" s="5"/>
      <c r="BL125" s="8"/>
      <c r="BM125" s="5"/>
      <c r="BN125" s="3"/>
      <c r="BO125" s="3"/>
      <c r="BP125" s="3"/>
      <c r="BQ125" s="3"/>
      <c r="BR125" s="3"/>
      <c r="BS125" s="3"/>
      <c r="BT125" s="3"/>
      <c r="BU125" s="3"/>
      <c r="BV125" s="3"/>
      <c r="BW125" s="10"/>
      <c r="BX125" s="3"/>
      <c r="BY125" s="3"/>
      <c r="BZ125" s="3"/>
      <c r="CA125" s="3"/>
      <c r="CB125" s="4"/>
      <c r="CC125" s="28"/>
      <c r="CD125" s="8"/>
      <c r="CE125" s="8"/>
      <c r="CF125" s="3"/>
      <c r="CG125" s="3"/>
      <c r="CH125" s="14"/>
      <c r="CI125" s="31"/>
      <c r="CJ125" s="20">
        <f>QUARTILE(CJ86:CJ119,1)</f>
        <v>1232.3396353869739</v>
      </c>
      <c r="CK125" s="34"/>
      <c r="CL125" s="10"/>
      <c r="CR125" s="3"/>
      <c r="CS125" s="3"/>
      <c r="DA125"/>
      <c r="DD125" s="10"/>
      <c r="DE125" s="10"/>
      <c r="DF125" s="10"/>
      <c r="DG125" s="10"/>
      <c r="DH125" s="10"/>
      <c r="DI125" s="10"/>
      <c r="DJ125" s="10"/>
    </row>
    <row r="126" spans="1:114" x14ac:dyDescent="0.25">
      <c r="A126"/>
      <c r="B126"/>
      <c r="D126"/>
      <c r="E126"/>
      <c r="G126"/>
      <c r="H126"/>
      <c r="K126"/>
      <c r="M126"/>
      <c r="N126"/>
      <c r="T126"/>
      <c r="U126"/>
      <c r="Y126" s="1" t="s">
        <v>42</v>
      </c>
      <c r="AF126" s="1" t="s">
        <v>47</v>
      </c>
      <c r="AH126" s="19"/>
      <c r="AK126" s="20"/>
      <c r="AM126" s="1" t="s">
        <v>58</v>
      </c>
      <c r="AT126" s="7"/>
      <c r="BD126" s="20"/>
      <c r="BL126" s="7"/>
      <c r="BN126" s="7"/>
      <c r="BO126" s="7"/>
      <c r="BS126" s="1"/>
      <c r="BT126" s="1"/>
      <c r="BU126" s="1"/>
      <c r="BX126" s="1" t="s">
        <v>109</v>
      </c>
      <c r="CH126" s="7"/>
      <c r="CJ126" s="43">
        <f>QUARTILE(CJ86:CJ119,3)</f>
        <v>1959.4263995563597</v>
      </c>
      <c r="CK126" s="33"/>
      <c r="CL126"/>
      <c r="DA126"/>
    </row>
    <row r="127" spans="1:114" x14ac:dyDescent="0.25">
      <c r="A127"/>
      <c r="B127"/>
      <c r="D127"/>
      <c r="E127"/>
      <c r="F127"/>
      <c r="G127"/>
      <c r="H127"/>
      <c r="K127"/>
      <c r="M127"/>
      <c r="N127"/>
      <c r="O127"/>
      <c r="P127"/>
      <c r="T127"/>
      <c r="U127"/>
      <c r="AH127" s="19"/>
      <c r="AK127" s="20"/>
      <c r="AX127" s="7"/>
      <c r="BD127" s="20"/>
      <c r="BL127" s="20"/>
      <c r="BN127" s="7"/>
      <c r="BO127" s="7"/>
      <c r="BS127" s="1"/>
      <c r="BT127" s="1"/>
      <c r="BU127" s="1"/>
      <c r="CF127" s="7"/>
      <c r="CG127" s="7"/>
      <c r="CJ127" s="17"/>
      <c r="CK127" s="33"/>
      <c r="CL127"/>
      <c r="CM127" s="3"/>
      <c r="CN127" s="3"/>
      <c r="CO127" s="3"/>
      <c r="CP127" s="3"/>
      <c r="CQ127" s="5"/>
      <c r="DA127"/>
    </row>
    <row r="128" spans="1:114" x14ac:dyDescent="0.25">
      <c r="A128"/>
      <c r="B128"/>
      <c r="C128"/>
      <c r="D128"/>
      <c r="E128"/>
      <c r="F128"/>
      <c r="G128"/>
      <c r="H128"/>
      <c r="K128"/>
      <c r="M128"/>
      <c r="N128"/>
      <c r="O128"/>
      <c r="P128"/>
      <c r="Q128"/>
      <c r="R128"/>
      <c r="T128"/>
      <c r="U128"/>
      <c r="V128"/>
      <c r="AK128" s="19"/>
      <c r="AN128" s="20"/>
      <c r="AQ128" s="21"/>
      <c r="AV128" s="7"/>
      <c r="AW128" s="7"/>
      <c r="BE128" s="7"/>
      <c r="BO128" s="1"/>
      <c r="BQ128" s="20"/>
      <c r="BR128" s="20"/>
      <c r="CK128" s="33"/>
      <c r="CL128" s="10"/>
      <c r="DA128"/>
    </row>
    <row r="129" spans="1:114" x14ac:dyDescent="0.25">
      <c r="A129"/>
      <c r="B129"/>
      <c r="C129"/>
      <c r="D129"/>
      <c r="E129"/>
      <c r="F129"/>
      <c r="G129"/>
      <c r="H129"/>
      <c r="K129"/>
      <c r="L129"/>
      <c r="M129"/>
      <c r="N129"/>
      <c r="O129"/>
      <c r="P129"/>
      <c r="Q129"/>
      <c r="R129"/>
      <c r="S129"/>
      <c r="T129"/>
      <c r="U129"/>
      <c r="V129"/>
      <c r="AL129" s="19"/>
      <c r="AR129" s="21"/>
      <c r="BB129" s="7"/>
      <c r="BO129" s="1"/>
      <c r="BP129" s="20"/>
      <c r="BQ129" s="20"/>
      <c r="BR129" s="7"/>
      <c r="BU129" s="1"/>
      <c r="CK129" s="34"/>
      <c r="CL129" s="10"/>
      <c r="CM129" s="3"/>
      <c r="CN129" s="3"/>
      <c r="CO129" s="3"/>
      <c r="CP129" s="3"/>
      <c r="CQ129" s="5"/>
      <c r="CT129" s="5"/>
      <c r="CU129" s="3"/>
      <c r="CV129" s="3"/>
      <c r="CW129" s="3"/>
      <c r="CX129" s="3"/>
      <c r="CY129" s="3"/>
      <c r="CZ129" s="3"/>
      <c r="DA129" s="10"/>
      <c r="DB129" s="10"/>
      <c r="DC129" s="10"/>
    </row>
    <row r="130" spans="1:114" s="10" customFormat="1" x14ac:dyDescent="0.25">
      <c r="A130" s="23"/>
      <c r="I130" s="3"/>
      <c r="J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4"/>
      <c r="AM130" s="3"/>
      <c r="AN130" s="3"/>
      <c r="AO130" s="3"/>
      <c r="AP130" s="3"/>
      <c r="AQ130" s="3"/>
      <c r="AR130" s="6"/>
      <c r="AS130" s="3"/>
      <c r="AT130" s="3"/>
      <c r="AU130" s="3"/>
      <c r="AV130" s="3"/>
      <c r="AW130" s="3"/>
      <c r="AX130" s="3"/>
      <c r="AY130" s="3"/>
      <c r="BC130" s="8"/>
      <c r="BD130" s="3"/>
      <c r="BE130" s="3"/>
      <c r="BF130" s="3"/>
      <c r="BG130" s="3"/>
      <c r="BH130" s="3"/>
      <c r="BI130" s="3"/>
      <c r="BJ130" s="3"/>
      <c r="BK130" s="5"/>
      <c r="BL130" s="3"/>
      <c r="BM130" s="5"/>
      <c r="BN130" s="3"/>
      <c r="BO130" s="3"/>
      <c r="BP130" s="3"/>
      <c r="BQ130" s="5"/>
      <c r="BR130" s="5"/>
      <c r="BS130" s="7"/>
      <c r="BT130" s="8"/>
      <c r="BU130" s="8"/>
      <c r="BV130" s="3"/>
      <c r="BW130" s="3"/>
      <c r="BX130" s="3"/>
      <c r="BY130" s="3"/>
      <c r="BZ130" s="3"/>
      <c r="CA130" s="3"/>
      <c r="CB130" s="4"/>
      <c r="CC130" s="28"/>
      <c r="CD130" s="3"/>
      <c r="CE130" s="3"/>
      <c r="CF130" s="3"/>
      <c r="CG130" s="3"/>
      <c r="CH130" s="3"/>
      <c r="CI130" s="4"/>
      <c r="CJ130" s="3"/>
      <c r="CK130" s="34"/>
      <c r="CM130" s="5"/>
      <c r="CN130" s="5"/>
      <c r="CO130" s="5"/>
      <c r="CP130" s="5"/>
      <c r="CQ130" s="5"/>
      <c r="CR130" s="5"/>
      <c r="CS130" s="5"/>
      <c r="CT130" s="3"/>
      <c r="CU130" s="3"/>
      <c r="CV130" s="3"/>
      <c r="CW130" s="3"/>
      <c r="CX130" s="3"/>
      <c r="CY130" s="3"/>
      <c r="CZ130" s="3"/>
    </row>
    <row r="131" spans="1:114" s="10" customFormat="1" x14ac:dyDescent="0.25">
      <c r="A131" s="23"/>
      <c r="I131" s="3"/>
      <c r="J131" s="3"/>
      <c r="P131" s="14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/>
      <c r="AH131" s="3"/>
      <c r="AI131" s="3"/>
      <c r="AJ131" s="3"/>
      <c r="AK131" s="3"/>
      <c r="AL131" s="3"/>
      <c r="AM131" s="4"/>
      <c r="AN131" s="3"/>
      <c r="AO131" s="5"/>
      <c r="AP131" s="3"/>
      <c r="AQ131" s="3"/>
      <c r="AR131" s="3"/>
      <c r="AS131" s="6"/>
      <c r="AT131" s="3"/>
      <c r="AU131" s="3"/>
      <c r="AV131" s="3"/>
      <c r="AW131" s="3"/>
      <c r="AX131" s="3"/>
      <c r="AY131" s="3"/>
      <c r="AZ131" s="3"/>
      <c r="BA131" s="3"/>
      <c r="BB131" s="8"/>
      <c r="BC131" s="3"/>
      <c r="BD131" s="3"/>
      <c r="BE131" s="3"/>
      <c r="BF131" s="3"/>
      <c r="BG131" s="3"/>
      <c r="BH131" s="3"/>
      <c r="BI131" s="3"/>
      <c r="BJ131" s="3"/>
      <c r="BK131" s="5"/>
      <c r="BL131" s="3"/>
      <c r="BM131" s="5"/>
      <c r="BN131" s="3"/>
      <c r="BO131" s="3"/>
      <c r="BP131" s="5"/>
      <c r="BQ131" s="7"/>
      <c r="BR131" s="8"/>
      <c r="BS131" s="8"/>
      <c r="BT131" s="3"/>
      <c r="BU131" s="3"/>
      <c r="BV131" s="3"/>
      <c r="BW131" s="3"/>
      <c r="BX131" s="3"/>
      <c r="BY131" s="3"/>
      <c r="BZ131" s="3"/>
      <c r="CA131" s="3"/>
      <c r="CB131" s="4"/>
      <c r="CC131" s="28"/>
      <c r="CD131" s="3"/>
      <c r="CE131" s="3"/>
      <c r="CF131" s="3"/>
      <c r="CG131" s="3"/>
      <c r="CH131" s="3"/>
      <c r="CI131" s="4"/>
      <c r="CJ131" s="5" t="s">
        <v>182</v>
      </c>
      <c r="CK131" s="34"/>
      <c r="CL131" s="24"/>
      <c r="CM131" s="1"/>
      <c r="CN131" s="1"/>
      <c r="CO131" s="1"/>
      <c r="CP131" s="1"/>
      <c r="CQ131" s="20"/>
      <c r="CR131" s="3"/>
      <c r="CS131" s="3"/>
      <c r="CT131" s="1"/>
      <c r="CU131" s="1"/>
      <c r="CV131" s="1"/>
      <c r="CW131" s="1"/>
      <c r="CX131" s="1"/>
      <c r="CY131" s="1"/>
      <c r="CZ131" s="1"/>
      <c r="DA131"/>
      <c r="DB131"/>
      <c r="DC131"/>
    </row>
    <row r="132" spans="1:114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K132" s="22"/>
      <c r="BL132"/>
      <c r="BM132" s="2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 s="33"/>
      <c r="CC132" s="30"/>
      <c r="CD132"/>
      <c r="CE132"/>
      <c r="CF132"/>
      <c r="CG132"/>
      <c r="CJ132"/>
      <c r="CK132" s="33"/>
      <c r="CL132"/>
      <c r="DA132"/>
    </row>
    <row r="133" spans="1:114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K133" s="22"/>
      <c r="BL133"/>
      <c r="BM133" s="22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 s="33"/>
      <c r="CC133" s="30"/>
      <c r="CD133"/>
      <c r="CE133"/>
      <c r="CF133"/>
      <c r="CG133"/>
      <c r="CJ133"/>
      <c r="CK133" s="33"/>
      <c r="CL133"/>
      <c r="DB133" s="1"/>
      <c r="DC133" s="1"/>
    </row>
    <row r="134" spans="1:114" x14ac:dyDescent="0.25">
      <c r="BO134" s="1"/>
      <c r="BS134" s="1"/>
      <c r="BT134" s="1"/>
      <c r="BU134" s="1"/>
      <c r="BV134" s="19"/>
      <c r="BY134" s="7"/>
      <c r="DB134" s="1"/>
      <c r="DC134" s="1"/>
      <c r="DD134" s="1"/>
      <c r="DE134" s="1"/>
      <c r="DF134" s="1"/>
      <c r="DG134" s="1"/>
    </row>
    <row r="135" spans="1:114" x14ac:dyDescent="0.25">
      <c r="BO135" s="1"/>
      <c r="BS135" s="1"/>
      <c r="BT135" s="1"/>
      <c r="BU135" s="1"/>
      <c r="BX135" s="19"/>
      <c r="BZ135" s="7"/>
      <c r="CA135" s="7"/>
      <c r="DB135" s="1"/>
      <c r="DC135" s="1"/>
      <c r="DD135" s="1"/>
      <c r="DE135" s="1"/>
      <c r="DF135" s="1"/>
      <c r="DG135" s="1"/>
      <c r="DH135" s="1"/>
      <c r="DI135" s="1"/>
      <c r="DJ135" s="1"/>
    </row>
    <row r="136" spans="1:114" x14ac:dyDescent="0.25">
      <c r="BO136" s="1"/>
      <c r="BS136" s="1"/>
      <c r="BT136" s="1"/>
      <c r="BU136" s="1"/>
      <c r="BX136" s="19"/>
      <c r="BZ136" s="7"/>
      <c r="CA136" s="7"/>
      <c r="DB136" s="1"/>
      <c r="DC136" s="1"/>
      <c r="DD136" s="1"/>
      <c r="DE136" s="1"/>
      <c r="DF136" s="1"/>
      <c r="DG136" s="1"/>
      <c r="DH136" s="1"/>
      <c r="DI136" s="1"/>
      <c r="DJ136" s="1"/>
    </row>
    <row r="137" spans="1:114" x14ac:dyDescent="0.25">
      <c r="BO137" s="1"/>
      <c r="BS137" s="1"/>
      <c r="BT137" s="1"/>
      <c r="BU137" s="1"/>
      <c r="BX137" s="19"/>
      <c r="BZ137" s="7"/>
      <c r="CA137" s="7"/>
      <c r="DB137" s="1"/>
      <c r="DC137" s="1"/>
      <c r="DD137" s="1"/>
      <c r="DE137" s="1"/>
      <c r="DF137" s="1"/>
      <c r="DG137" s="1"/>
      <c r="DH137" s="1"/>
      <c r="DI137" s="1"/>
      <c r="DJ137" s="1"/>
    </row>
    <row r="138" spans="1:114" x14ac:dyDescent="0.25">
      <c r="BO138" s="1"/>
      <c r="BR138" s="19"/>
      <c r="BS138" s="1"/>
      <c r="BT138" s="1"/>
      <c r="BU138" s="1"/>
      <c r="BW138" s="7"/>
      <c r="BX138" s="7"/>
    </row>
  </sheetData>
  <sortState xmlns:xlrd2="http://schemas.microsoft.com/office/spreadsheetml/2017/richdata2" ref="A2:DJ120">
    <sortCondition ref="J2:J120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57BF4-0DBC-473A-9866-9749B1628006}">
  <sheetPr codeName="Sheet5"/>
  <dimension ref="A1:DL129"/>
  <sheetViews>
    <sheetView workbookViewId="0">
      <pane xSplit="8835" ySplit="660" topLeftCell="CK28"/>
      <selection activeCell="CM113" sqref="CM113"/>
      <selection pane="topRight" activeCell="BH1" sqref="BH1"/>
      <selection pane="bottomLeft" activeCell="A76" sqref="A76"/>
      <selection pane="bottomRight" activeCell="CK28" sqref="CK28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89" width="39.140625" style="19" customWidth="1"/>
    <col min="90" max="90" width="37" style="1" customWidth="1"/>
    <col min="91" max="91" width="30.42578125" style="19" customWidth="1"/>
    <col min="92" max="92" width="11.85546875" style="1" customWidth="1"/>
    <col min="93" max="96" width="19.28515625" style="1" customWidth="1"/>
    <col min="97" max="97" width="19.28515625" style="20" customWidth="1"/>
    <col min="98" max="98" width="26.85546875" style="1" customWidth="1"/>
    <col min="99" max="99" width="35.140625" style="1" customWidth="1"/>
    <col min="100" max="100" width="20.140625" style="1" customWidth="1"/>
    <col min="101" max="101" width="30.140625" style="1" customWidth="1"/>
    <col min="102" max="106" width="22.42578125" style="1" customWidth="1"/>
    <col min="107" max="107" width="73.7109375" style="1" customWidth="1"/>
  </cols>
  <sheetData>
    <row r="1" spans="1:116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172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20" t="s">
        <v>71</v>
      </c>
      <c r="CM1" s="19" t="s">
        <v>123</v>
      </c>
      <c r="CN1" s="22"/>
      <c r="CO1" s="1" t="s">
        <v>124</v>
      </c>
      <c r="CP1" s="1" t="s">
        <v>152</v>
      </c>
      <c r="CQ1" s="1" t="s">
        <v>125</v>
      </c>
      <c r="CR1" s="1" t="s">
        <v>151</v>
      </c>
      <c r="CS1" s="20" t="s">
        <v>125</v>
      </c>
      <c r="CT1" s="1" t="s">
        <v>127</v>
      </c>
      <c r="CU1" s="1" t="s">
        <v>138</v>
      </c>
      <c r="CV1" s="1" t="s">
        <v>125</v>
      </c>
      <c r="CW1" s="1" t="s">
        <v>131</v>
      </c>
      <c r="CX1" s="1" t="s">
        <v>126</v>
      </c>
      <c r="CY1" s="1" t="s">
        <v>125</v>
      </c>
      <c r="CZ1" s="1" t="s">
        <v>158</v>
      </c>
      <c r="DA1" s="1" t="s">
        <v>125</v>
      </c>
      <c r="DB1" s="1" t="s">
        <v>160</v>
      </c>
      <c r="DC1" s="1" t="s">
        <v>128</v>
      </c>
    </row>
    <row r="2" spans="1:116" x14ac:dyDescent="0.25">
      <c r="A2" s="2">
        <v>2007</v>
      </c>
      <c r="B2" s="3">
        <v>41</v>
      </c>
      <c r="C2" s="3">
        <v>1</v>
      </c>
      <c r="D2" s="3">
        <v>0</v>
      </c>
      <c r="E2" s="3">
        <v>0</v>
      </c>
      <c r="F2" s="3">
        <v>1</v>
      </c>
      <c r="G2" s="3">
        <v>1</v>
      </c>
      <c r="H2" s="1">
        <v>0</v>
      </c>
      <c r="I2" s="3">
        <v>1</v>
      </c>
      <c r="J2" s="3">
        <v>1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0</v>
      </c>
      <c r="S2" s="3">
        <v>0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</v>
      </c>
      <c r="AB2" s="3">
        <v>1</v>
      </c>
      <c r="AC2" s="3">
        <v>0</v>
      </c>
      <c r="AD2" s="3">
        <v>1</v>
      </c>
      <c r="AE2" s="3">
        <v>0</v>
      </c>
      <c r="AF2" s="3">
        <v>0</v>
      </c>
      <c r="AG2" s="3">
        <v>36.799999999999997</v>
      </c>
      <c r="AH2" s="4">
        <v>2.38</v>
      </c>
      <c r="AI2" s="3">
        <v>131</v>
      </c>
      <c r="AJ2" s="3">
        <v>74</v>
      </c>
      <c r="AK2" s="5">
        <f t="shared" ref="AK2:AK31" si="0">(AI2+2*AJ2)/3</f>
        <v>93</v>
      </c>
      <c r="AL2" s="3">
        <v>97</v>
      </c>
      <c r="AM2" s="3">
        <v>1</v>
      </c>
      <c r="AN2" s="3">
        <v>3</v>
      </c>
      <c r="AO2" s="3">
        <v>35</v>
      </c>
      <c r="AP2" s="3">
        <v>13</v>
      </c>
      <c r="AQ2" s="3">
        <v>20</v>
      </c>
      <c r="AR2" s="3">
        <f t="shared" ref="AR2:AR31" si="1">(AO2-AP2)</f>
        <v>22</v>
      </c>
      <c r="AS2" s="7">
        <f t="shared" ref="AS2:AS31" si="2">(AR2/AN2)</f>
        <v>7.333333333333333</v>
      </c>
      <c r="AT2" s="3">
        <v>13</v>
      </c>
      <c r="AU2" s="4">
        <v>9.2343999999999991</v>
      </c>
      <c r="AV2" s="3">
        <v>3.88</v>
      </c>
      <c r="AW2" s="19">
        <f t="shared" ref="AW2:AW31" si="3">(AK2*AV2/451)</f>
        <v>0.80008869179600883</v>
      </c>
      <c r="AX2" s="7">
        <f t="shared" ref="AX2:AX31" si="4">((AQ2-AT2)/AU2)</f>
        <v>0.75803517283201949</v>
      </c>
      <c r="AY2" s="7">
        <f t="shared" ref="AY2:AY31" si="5">((AQ2-AT2)*80/AV2)</f>
        <v>144.32989690721649</v>
      </c>
      <c r="AZ2" s="7">
        <f t="shared" ref="AZ2:AZ31" si="6">((AK2-AN2)*80/AV2)</f>
        <v>1855.6701030927836</v>
      </c>
      <c r="BA2" s="7">
        <f t="shared" ref="BA2:BA31" si="7">(AU2/AL2*1000)</f>
        <v>95.199999999999989</v>
      </c>
      <c r="BB2" s="7">
        <f t="shared" ref="BB2:BB31" si="8">(AV2*1000/AL2)</f>
        <v>40</v>
      </c>
      <c r="BC2" s="7">
        <f t="shared" ref="BC2:BC31" si="9">(BB2*(AK2-AT2)*0.0136)</f>
        <v>43.519999999999996</v>
      </c>
      <c r="BD2" s="7">
        <f t="shared" ref="BD2:BD31" si="10">(BB2*(AQ2-AN2)*0.0136)</f>
        <v>9.2479999999999993</v>
      </c>
      <c r="BE2" s="19"/>
      <c r="BF2" s="19">
        <f t="shared" ref="BF2:BF31" si="11">(AQ2/BA2)</f>
        <v>0.21008403361344541</v>
      </c>
      <c r="BG2" s="19">
        <f t="shared" ref="BG2:BG31" si="12">(AO2/BA2)</f>
        <v>0.36764705882352944</v>
      </c>
      <c r="BH2" s="19">
        <v>0.21008403361344541</v>
      </c>
      <c r="BI2" s="19">
        <f t="shared" ref="BI2:BI31" si="13">(BA2/AR2)</f>
        <v>4.3272727272727272</v>
      </c>
      <c r="BJ2" s="19">
        <f t="shared" ref="BJ2:BJ31" si="14">(AN2/AT2)</f>
        <v>0.23076923076923078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>
        <v>67.5</v>
      </c>
      <c r="BT2" s="3">
        <v>4.9000000000000004</v>
      </c>
      <c r="BU2" s="3">
        <v>3.8</v>
      </c>
      <c r="BV2" s="3">
        <v>1.1000000000000001</v>
      </c>
      <c r="BW2" s="3">
        <v>5.2</v>
      </c>
      <c r="BX2" s="10"/>
      <c r="BY2" s="3">
        <v>1</v>
      </c>
      <c r="BZ2" s="3">
        <v>1</v>
      </c>
      <c r="CA2" s="3">
        <v>142</v>
      </c>
      <c r="CB2" s="3">
        <v>28</v>
      </c>
      <c r="CC2" s="4">
        <v>2</v>
      </c>
      <c r="CD2" s="28">
        <v>45</v>
      </c>
      <c r="CE2" s="8"/>
      <c r="CF2" s="8"/>
      <c r="CG2" s="3">
        <v>50</v>
      </c>
      <c r="CH2" s="3">
        <v>0</v>
      </c>
      <c r="CI2" s="3">
        <v>1</v>
      </c>
      <c r="CJ2" s="12">
        <v>332.38636363636363</v>
      </c>
      <c r="CK2" s="19">
        <f t="shared" ref="CK2:CK31" si="15">LN(CJ2)</f>
        <v>5.8062980381817964</v>
      </c>
      <c r="CL2" s="5">
        <v>1337.2336203378434</v>
      </c>
      <c r="CM2" s="19">
        <f t="shared" ref="CM2:CM31" si="16">LN(CL2)</f>
        <v>7.1983582965704747</v>
      </c>
      <c r="CN2" s="10"/>
      <c r="CO2" s="36">
        <v>43419</v>
      </c>
      <c r="CP2" s="36"/>
      <c r="CQ2" s="36"/>
      <c r="CR2" s="36"/>
      <c r="CT2" s="36">
        <v>44478</v>
      </c>
      <c r="CU2" s="36">
        <v>44473</v>
      </c>
      <c r="CV2" s="1">
        <f t="shared" ref="CV2:CV31" si="17">(CU2-CO2)</f>
        <v>1054</v>
      </c>
      <c r="CW2" s="1">
        <v>0</v>
      </c>
      <c r="CZ2" s="1">
        <v>0</v>
      </c>
      <c r="DA2" s="1">
        <v>1054</v>
      </c>
      <c r="DB2" s="3">
        <v>0</v>
      </c>
      <c r="DC2" s="3"/>
      <c r="DD2" s="10"/>
      <c r="DE2" s="10"/>
      <c r="DF2" s="10"/>
      <c r="DG2" s="10"/>
      <c r="DH2" s="10"/>
      <c r="DI2" s="10"/>
      <c r="DJ2" s="10"/>
      <c r="DK2" s="10"/>
      <c r="DL2" s="10"/>
    </row>
    <row r="3" spans="1:116" x14ac:dyDescent="0.25">
      <c r="A3" s="2">
        <v>2049</v>
      </c>
      <c r="B3" s="3">
        <v>65</v>
      </c>
      <c r="C3" s="3">
        <v>1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3</v>
      </c>
      <c r="K3" s="3">
        <v>1</v>
      </c>
      <c r="L3" s="3">
        <v>1</v>
      </c>
      <c r="M3" s="3"/>
      <c r="N3" s="3">
        <v>0</v>
      </c>
      <c r="O3" s="3">
        <v>0</v>
      </c>
      <c r="P3" s="3">
        <v>0</v>
      </c>
      <c r="Q3" s="3"/>
      <c r="R3" s="3">
        <v>1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1</v>
      </c>
      <c r="AA3" s="3">
        <v>1</v>
      </c>
      <c r="AB3" s="3">
        <v>1</v>
      </c>
      <c r="AC3" s="3">
        <v>0</v>
      </c>
      <c r="AD3" s="3">
        <v>1</v>
      </c>
      <c r="AE3" s="3">
        <v>0</v>
      </c>
      <c r="AF3" s="3">
        <v>2</v>
      </c>
      <c r="AG3" s="3">
        <v>27.5</v>
      </c>
      <c r="AH3" s="4">
        <v>1.99</v>
      </c>
      <c r="AI3" s="3">
        <v>140</v>
      </c>
      <c r="AJ3" s="3">
        <v>79</v>
      </c>
      <c r="AK3" s="5">
        <f t="shared" si="0"/>
        <v>99.333333333333329</v>
      </c>
      <c r="AL3" s="3">
        <v>105</v>
      </c>
      <c r="AM3" s="3">
        <v>1</v>
      </c>
      <c r="AN3" s="3">
        <v>4</v>
      </c>
      <c r="AO3" s="3">
        <v>38</v>
      </c>
      <c r="AP3" s="3">
        <v>18</v>
      </c>
      <c r="AQ3" s="3">
        <v>25</v>
      </c>
      <c r="AR3" s="1">
        <f t="shared" si="1"/>
        <v>20</v>
      </c>
      <c r="AS3" s="7">
        <f t="shared" si="2"/>
        <v>5</v>
      </c>
      <c r="AT3" s="3">
        <v>17</v>
      </c>
      <c r="AU3" s="4">
        <v>5.7709999999999999</v>
      </c>
      <c r="AV3" s="3">
        <v>2.9</v>
      </c>
      <c r="AW3" s="19">
        <f t="shared" si="3"/>
        <v>0.63872875092387282</v>
      </c>
      <c r="AX3" s="7">
        <f t="shared" si="4"/>
        <v>1.3862415525905389</v>
      </c>
      <c r="AY3" s="7">
        <f t="shared" si="5"/>
        <v>220.68965517241381</v>
      </c>
      <c r="AZ3" s="7">
        <f t="shared" si="6"/>
        <v>2629.8850574712642</v>
      </c>
      <c r="BA3" s="7">
        <f t="shared" si="7"/>
        <v>54.961904761904762</v>
      </c>
      <c r="BB3" s="7">
        <f t="shared" si="8"/>
        <v>27.61904761904762</v>
      </c>
      <c r="BC3" s="7">
        <f t="shared" si="9"/>
        <v>30.925968253968254</v>
      </c>
      <c r="BD3" s="7">
        <f t="shared" si="10"/>
        <v>7.8879999999999999</v>
      </c>
      <c r="BE3" s="19"/>
      <c r="BF3" s="19">
        <f t="shared" si="11"/>
        <v>0.4548605094437706</v>
      </c>
      <c r="BG3" s="19">
        <f t="shared" si="12"/>
        <v>0.69138797435453125</v>
      </c>
      <c r="BH3" s="19">
        <v>0.4548605094437706</v>
      </c>
      <c r="BI3" s="19">
        <f t="shared" si="13"/>
        <v>2.7480952380952379</v>
      </c>
      <c r="BJ3" s="19">
        <f t="shared" si="14"/>
        <v>0.23529411764705882</v>
      </c>
      <c r="BK3" s="19"/>
      <c r="BL3" s="5">
        <v>0</v>
      </c>
      <c r="BM3" s="5"/>
      <c r="BN3" s="5"/>
      <c r="BO3" s="5"/>
      <c r="BP3" s="5"/>
      <c r="BQ3" s="3">
        <v>1</v>
      </c>
      <c r="BR3" s="3">
        <v>0</v>
      </c>
      <c r="BS3" s="3">
        <v>35</v>
      </c>
      <c r="BT3" s="3">
        <v>4.9000000000000004</v>
      </c>
      <c r="BU3" s="3">
        <v>3.9</v>
      </c>
      <c r="BV3" s="3">
        <v>1.2</v>
      </c>
      <c r="BW3" s="3">
        <v>3.5</v>
      </c>
      <c r="BX3" s="10"/>
      <c r="BY3" s="3">
        <v>0</v>
      </c>
      <c r="BZ3" s="3">
        <v>0</v>
      </c>
      <c r="CA3" s="3">
        <v>141</v>
      </c>
      <c r="CB3" s="3">
        <v>82</v>
      </c>
      <c r="CC3" s="4">
        <v>2.8</v>
      </c>
      <c r="CD3" s="28">
        <v>28</v>
      </c>
      <c r="CE3" s="8"/>
      <c r="CF3" s="8"/>
      <c r="CG3" s="3">
        <v>178</v>
      </c>
      <c r="CH3" s="3">
        <v>0</v>
      </c>
      <c r="CI3" s="3">
        <v>1</v>
      </c>
      <c r="CJ3" s="12">
        <v>340</v>
      </c>
      <c r="CK3" s="19">
        <f t="shared" si="15"/>
        <v>5.8289456176102075</v>
      </c>
      <c r="CL3" s="5">
        <v>894.7261584805243</v>
      </c>
      <c r="CM3" s="19">
        <f t="shared" si="16"/>
        <v>6.7965177032788571</v>
      </c>
      <c r="CN3" s="10"/>
      <c r="CO3" s="41">
        <v>40245</v>
      </c>
      <c r="CP3" s="41"/>
      <c r="CQ3" s="41"/>
      <c r="CR3" s="41"/>
      <c r="CT3" s="36">
        <v>44272</v>
      </c>
      <c r="CU3" s="36">
        <v>43723</v>
      </c>
      <c r="CV3" s="1">
        <f t="shared" si="17"/>
        <v>3478</v>
      </c>
      <c r="CW3" s="3">
        <v>0</v>
      </c>
      <c r="CX3" s="3"/>
      <c r="CY3" s="3"/>
      <c r="CZ3" s="3">
        <v>0</v>
      </c>
      <c r="DA3" s="3">
        <v>3478</v>
      </c>
      <c r="DB3" s="3">
        <v>0</v>
      </c>
      <c r="DC3" t="s">
        <v>148</v>
      </c>
      <c r="DD3" s="10"/>
      <c r="DE3" s="10"/>
      <c r="DF3" s="10"/>
      <c r="DG3" s="10"/>
      <c r="DH3" s="10"/>
      <c r="DI3" s="10"/>
      <c r="DJ3" s="10"/>
      <c r="DK3" s="10"/>
      <c r="DL3" s="10"/>
    </row>
    <row r="4" spans="1:116" x14ac:dyDescent="0.25">
      <c r="A4" s="25">
        <v>1119</v>
      </c>
      <c r="B4" s="1">
        <v>58</v>
      </c>
      <c r="C4" s="1">
        <v>0</v>
      </c>
      <c r="D4" s="1">
        <v>1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3</v>
      </c>
      <c r="K4" s="1">
        <v>1</v>
      </c>
      <c r="L4" s="1">
        <v>1</v>
      </c>
      <c r="M4" s="1">
        <v>1</v>
      </c>
      <c r="N4" s="1">
        <v>1</v>
      </c>
      <c r="O4" s="1">
        <v>0</v>
      </c>
      <c r="P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0</v>
      </c>
      <c r="AG4" s="1">
        <v>38</v>
      </c>
      <c r="AH4" s="1">
        <v>2.04</v>
      </c>
      <c r="AI4" s="1">
        <v>141</v>
      </c>
      <c r="AJ4" s="1">
        <v>74</v>
      </c>
      <c r="AK4" s="5">
        <f t="shared" si="0"/>
        <v>96.333333333333329</v>
      </c>
      <c r="AL4" s="1">
        <v>85</v>
      </c>
      <c r="AM4" s="1">
        <v>1</v>
      </c>
      <c r="AN4" s="1">
        <v>5</v>
      </c>
      <c r="AO4" s="1">
        <v>20</v>
      </c>
      <c r="AP4" s="1">
        <v>7</v>
      </c>
      <c r="AQ4" s="1">
        <v>14</v>
      </c>
      <c r="AR4" s="1">
        <f t="shared" si="1"/>
        <v>13</v>
      </c>
      <c r="AS4" s="7">
        <f t="shared" si="2"/>
        <v>2.6</v>
      </c>
      <c r="AT4" s="1">
        <v>10</v>
      </c>
      <c r="AU4" s="19">
        <v>5.47</v>
      </c>
      <c r="AV4" s="1">
        <v>2.68</v>
      </c>
      <c r="AW4" s="19">
        <f t="shared" si="3"/>
        <v>0.5724464153732447</v>
      </c>
      <c r="AX4" s="7">
        <f t="shared" si="4"/>
        <v>0.73126142595978061</v>
      </c>
      <c r="AY4" s="7">
        <f t="shared" si="5"/>
        <v>119.40298507462686</v>
      </c>
      <c r="AZ4" s="7">
        <f t="shared" si="6"/>
        <v>2726.3681592039798</v>
      </c>
      <c r="BA4" s="7">
        <f t="shared" si="7"/>
        <v>64.35294117647058</v>
      </c>
      <c r="BB4" s="7">
        <f t="shared" si="8"/>
        <v>31.529411764705884</v>
      </c>
      <c r="BC4" s="7">
        <f t="shared" si="9"/>
        <v>37.019733333333328</v>
      </c>
      <c r="BD4" s="7">
        <f t="shared" si="10"/>
        <v>3.8591999999999995</v>
      </c>
      <c r="BE4" s="19">
        <v>2.1910420475319929</v>
      </c>
      <c r="BF4" s="19">
        <f t="shared" si="11"/>
        <v>0.21755027422303477</v>
      </c>
      <c r="BG4" s="19">
        <f t="shared" si="12"/>
        <v>0.31078610603290679</v>
      </c>
      <c r="BH4" s="19">
        <v>0.21755027422303477</v>
      </c>
      <c r="BI4" s="19">
        <f t="shared" si="13"/>
        <v>4.9502262443438907</v>
      </c>
      <c r="BJ4" s="19">
        <f t="shared" si="14"/>
        <v>0.5</v>
      </c>
      <c r="BK4" s="19"/>
      <c r="BL4" s="20">
        <v>1</v>
      </c>
      <c r="BM4" s="1">
        <v>12</v>
      </c>
      <c r="BP4" s="1"/>
      <c r="BQ4" s="1">
        <v>1</v>
      </c>
      <c r="BR4" s="1">
        <v>0</v>
      </c>
      <c r="BS4" s="1">
        <v>66</v>
      </c>
      <c r="BT4" s="1">
        <v>4.3</v>
      </c>
      <c r="BU4" s="1">
        <v>2.8</v>
      </c>
      <c r="BV4" s="1">
        <v>0.44</v>
      </c>
      <c r="BX4" s="1">
        <v>15</v>
      </c>
      <c r="BY4" s="1">
        <v>0</v>
      </c>
      <c r="BZ4" s="1">
        <v>1</v>
      </c>
      <c r="CA4" s="25">
        <v>139</v>
      </c>
      <c r="CB4" s="25">
        <v>30</v>
      </c>
      <c r="CC4" s="44">
        <v>1.19</v>
      </c>
      <c r="CD4" s="27">
        <v>50</v>
      </c>
      <c r="CE4" s="1">
        <v>20</v>
      </c>
      <c r="CF4" s="1">
        <v>0</v>
      </c>
      <c r="CI4" s="1">
        <v>1</v>
      </c>
      <c r="CJ4" s="20">
        <v>508.3518795</v>
      </c>
      <c r="CK4" s="19">
        <f t="shared" si="15"/>
        <v>6.2311738839701629</v>
      </c>
      <c r="CL4" s="20">
        <v>899.50075409999999</v>
      </c>
      <c r="CM4" s="19">
        <f t="shared" si="16"/>
        <v>6.8018398917448781</v>
      </c>
      <c r="CN4" s="22"/>
      <c r="CO4" s="36">
        <v>43370</v>
      </c>
      <c r="CP4" s="36"/>
      <c r="CQ4" s="36"/>
      <c r="CR4" s="36"/>
      <c r="CT4" s="36">
        <v>44478</v>
      </c>
      <c r="CU4" s="36">
        <v>44461</v>
      </c>
      <c r="CV4" s="1">
        <f t="shared" si="17"/>
        <v>1091</v>
      </c>
      <c r="CW4" s="1">
        <v>0</v>
      </c>
      <c r="CZ4" s="1">
        <v>0</v>
      </c>
      <c r="DA4" s="1">
        <v>1091</v>
      </c>
      <c r="DB4" s="3">
        <v>0</v>
      </c>
      <c r="DC4"/>
    </row>
    <row r="5" spans="1:116" x14ac:dyDescent="0.25">
      <c r="A5" s="2">
        <v>2009</v>
      </c>
      <c r="B5" s="3">
        <v>35</v>
      </c>
      <c r="C5" s="3">
        <v>0</v>
      </c>
      <c r="D5" s="3">
        <v>1</v>
      </c>
      <c r="E5" s="3">
        <v>1</v>
      </c>
      <c r="F5" s="3">
        <v>1</v>
      </c>
      <c r="G5" s="3">
        <v>1</v>
      </c>
      <c r="H5" s="1">
        <v>0</v>
      </c>
      <c r="I5" s="3">
        <v>1</v>
      </c>
      <c r="J5" s="3">
        <v>2</v>
      </c>
      <c r="K5" s="3">
        <v>0</v>
      </c>
      <c r="L5" s="3">
        <v>1</v>
      </c>
      <c r="M5" s="3"/>
      <c r="N5" s="3">
        <v>0</v>
      </c>
      <c r="O5" s="3">
        <v>0</v>
      </c>
      <c r="P5" s="3">
        <v>0</v>
      </c>
      <c r="Q5" s="3"/>
      <c r="R5" s="3">
        <v>0</v>
      </c>
      <c r="S5" s="3">
        <v>0</v>
      </c>
      <c r="T5" s="3">
        <v>0</v>
      </c>
      <c r="U5" s="3">
        <v>1</v>
      </c>
      <c r="V5" s="3">
        <v>0</v>
      </c>
      <c r="W5" s="3">
        <v>0</v>
      </c>
      <c r="X5" s="3">
        <v>0</v>
      </c>
      <c r="Y5" s="3">
        <v>0</v>
      </c>
      <c r="Z5" s="3">
        <v>1</v>
      </c>
      <c r="AA5" s="3">
        <v>1</v>
      </c>
      <c r="AB5" s="3">
        <v>0</v>
      </c>
      <c r="AC5" s="3">
        <v>0</v>
      </c>
      <c r="AD5" s="3">
        <v>1</v>
      </c>
      <c r="AE5" s="3">
        <v>0</v>
      </c>
      <c r="AF5" s="3">
        <v>0</v>
      </c>
      <c r="AG5" s="3">
        <v>22</v>
      </c>
      <c r="AH5" s="4">
        <v>1.7</v>
      </c>
      <c r="AI5" s="3">
        <v>136</v>
      </c>
      <c r="AJ5" s="3">
        <v>88</v>
      </c>
      <c r="AK5" s="5">
        <f t="shared" si="0"/>
        <v>104</v>
      </c>
      <c r="AL5" s="3">
        <v>101</v>
      </c>
      <c r="AM5" s="3">
        <v>1</v>
      </c>
      <c r="AN5" s="3">
        <v>7</v>
      </c>
      <c r="AO5" s="3">
        <v>22</v>
      </c>
      <c r="AP5" s="3">
        <v>8</v>
      </c>
      <c r="AQ5" s="3">
        <v>16</v>
      </c>
      <c r="AR5" s="3">
        <f t="shared" si="1"/>
        <v>14</v>
      </c>
      <c r="AS5" s="7">
        <f t="shared" si="2"/>
        <v>2</v>
      </c>
      <c r="AT5" s="3">
        <v>10</v>
      </c>
      <c r="AU5" s="4">
        <v>4.5049999999999999</v>
      </c>
      <c r="AV5" s="3">
        <v>2.65</v>
      </c>
      <c r="AW5" s="19">
        <f t="shared" si="3"/>
        <v>0.61108647450110853</v>
      </c>
      <c r="AX5" s="7">
        <f t="shared" si="4"/>
        <v>1.3318534961154274</v>
      </c>
      <c r="AY5" s="7">
        <f t="shared" si="5"/>
        <v>181.13207547169813</v>
      </c>
      <c r="AZ5" s="7">
        <f t="shared" si="6"/>
        <v>2928.3018867924529</v>
      </c>
      <c r="BA5" s="7">
        <f t="shared" si="7"/>
        <v>44.603960396039604</v>
      </c>
      <c r="BB5" s="7">
        <f t="shared" si="8"/>
        <v>26.237623762376238</v>
      </c>
      <c r="BC5" s="7">
        <f t="shared" si="9"/>
        <v>33.542178217821778</v>
      </c>
      <c r="BD5" s="7">
        <f t="shared" si="10"/>
        <v>3.2114851485148512</v>
      </c>
      <c r="BE5" s="19"/>
      <c r="BF5" s="19">
        <f t="shared" si="11"/>
        <v>0.35871254162042177</v>
      </c>
      <c r="BG5" s="19">
        <f t="shared" si="12"/>
        <v>0.4932297447280799</v>
      </c>
      <c r="BH5" s="19">
        <v>0.35871254162042177</v>
      </c>
      <c r="BI5" s="19">
        <f t="shared" si="13"/>
        <v>3.185997171145686</v>
      </c>
      <c r="BJ5" s="19">
        <f t="shared" si="14"/>
        <v>0.7</v>
      </c>
      <c r="BK5" s="19"/>
      <c r="BL5" s="5">
        <v>0</v>
      </c>
      <c r="BM5" s="5"/>
      <c r="BN5" s="5"/>
      <c r="BO5" s="5"/>
      <c r="BP5" s="5"/>
      <c r="BQ5" s="3">
        <v>1</v>
      </c>
      <c r="BR5" s="3">
        <v>0</v>
      </c>
      <c r="BS5" s="3">
        <v>40</v>
      </c>
      <c r="BT5" s="3">
        <v>4.5</v>
      </c>
      <c r="BU5" s="3">
        <v>3</v>
      </c>
      <c r="BV5" s="3">
        <v>1.1000000000000001</v>
      </c>
      <c r="BW5" s="3"/>
      <c r="BX5" s="10"/>
      <c r="BY5" s="3">
        <v>1</v>
      </c>
      <c r="BZ5" s="3">
        <v>1</v>
      </c>
      <c r="CA5" s="3">
        <v>142</v>
      </c>
      <c r="CB5" s="3">
        <v>19</v>
      </c>
      <c r="CC5" s="4">
        <v>1.1000000000000001</v>
      </c>
      <c r="CD5" s="28">
        <v>56</v>
      </c>
      <c r="CE5" s="8"/>
      <c r="CF5" s="8"/>
      <c r="CG5" s="3">
        <v>442</v>
      </c>
      <c r="CH5" s="3">
        <v>0</v>
      </c>
      <c r="CI5" s="3">
        <v>1</v>
      </c>
      <c r="CJ5" s="12">
        <v>541.4860681114551</v>
      </c>
      <c r="CK5" s="19">
        <f t="shared" si="15"/>
        <v>6.2943173377840367</v>
      </c>
      <c r="CL5" s="5">
        <v>927.15472476583966</v>
      </c>
      <c r="CM5" s="19">
        <f t="shared" si="16"/>
        <v>6.8321204607705885</v>
      </c>
      <c r="CN5" s="10"/>
      <c r="CO5" s="36">
        <v>43425</v>
      </c>
      <c r="CP5" s="36"/>
      <c r="CQ5" s="36"/>
      <c r="CR5" s="36"/>
      <c r="CT5" s="36">
        <v>44478</v>
      </c>
      <c r="CU5" s="36">
        <v>44477</v>
      </c>
      <c r="CV5" s="1">
        <f t="shared" si="17"/>
        <v>1052</v>
      </c>
      <c r="CW5" s="1">
        <v>0</v>
      </c>
      <c r="CZ5" s="1">
        <v>0</v>
      </c>
      <c r="DA5" s="1">
        <v>1052</v>
      </c>
      <c r="DB5" s="3">
        <v>0</v>
      </c>
      <c r="DC5" s="3"/>
      <c r="DD5" s="10"/>
      <c r="DE5" s="10"/>
      <c r="DF5" s="10"/>
      <c r="DG5" s="10"/>
      <c r="DH5" s="10"/>
      <c r="DI5" s="10"/>
      <c r="DJ5" s="10"/>
      <c r="DK5" s="10"/>
      <c r="DL5" s="10"/>
    </row>
    <row r="6" spans="1:116" x14ac:dyDescent="0.25">
      <c r="A6" s="25">
        <v>1069</v>
      </c>
      <c r="B6" s="1">
        <v>61</v>
      </c>
      <c r="C6" s="1">
        <v>0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3</v>
      </c>
      <c r="K6" s="1">
        <v>1</v>
      </c>
      <c r="L6" s="1">
        <v>1</v>
      </c>
      <c r="M6" s="1">
        <v>1</v>
      </c>
      <c r="N6" s="1">
        <v>0</v>
      </c>
      <c r="O6" s="1">
        <v>0</v>
      </c>
      <c r="P6" s="1">
        <v>0</v>
      </c>
      <c r="R6" s="1">
        <v>0</v>
      </c>
      <c r="S6" s="1">
        <v>0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1</v>
      </c>
      <c r="AA6" s="1">
        <v>1</v>
      </c>
      <c r="AB6" s="1">
        <v>0</v>
      </c>
      <c r="AC6" s="1">
        <v>0</v>
      </c>
      <c r="AD6" s="1">
        <v>1</v>
      </c>
      <c r="AE6" s="1">
        <v>0</v>
      </c>
      <c r="AF6" s="1">
        <v>0</v>
      </c>
      <c r="AG6" s="1">
        <v>47.88</v>
      </c>
      <c r="AH6" s="1">
        <v>2.4700000000000002</v>
      </c>
      <c r="AI6" s="1">
        <v>130</v>
      </c>
      <c r="AJ6" s="1">
        <v>82</v>
      </c>
      <c r="AK6" s="5">
        <f t="shared" si="0"/>
        <v>98</v>
      </c>
      <c r="AL6" s="1">
        <v>104</v>
      </c>
      <c r="AM6" s="1">
        <v>1</v>
      </c>
      <c r="AN6" s="1">
        <v>16</v>
      </c>
      <c r="AO6" s="1">
        <v>48</v>
      </c>
      <c r="AP6" s="1">
        <v>24</v>
      </c>
      <c r="AQ6" s="1">
        <v>37</v>
      </c>
      <c r="AR6" s="1">
        <f t="shared" si="1"/>
        <v>24</v>
      </c>
      <c r="AS6" s="7">
        <f t="shared" si="2"/>
        <v>1.5</v>
      </c>
      <c r="AT6" s="1">
        <v>22</v>
      </c>
      <c r="AU6" s="19">
        <v>6.46</v>
      </c>
      <c r="AV6" s="1">
        <v>2.61</v>
      </c>
      <c r="AW6" s="19">
        <f t="shared" si="3"/>
        <v>0.56713968957871397</v>
      </c>
      <c r="AX6" s="7">
        <f t="shared" si="4"/>
        <v>2.321981424148607</v>
      </c>
      <c r="AY6" s="7">
        <f t="shared" si="5"/>
        <v>459.77011494252878</v>
      </c>
      <c r="AZ6" s="7">
        <f t="shared" si="6"/>
        <v>2513.4099616858239</v>
      </c>
      <c r="BA6" s="7">
        <f t="shared" si="7"/>
        <v>62.115384615384613</v>
      </c>
      <c r="BB6" s="7">
        <f t="shared" si="8"/>
        <v>25.096153846153847</v>
      </c>
      <c r="BC6" s="7">
        <f t="shared" si="9"/>
        <v>25.939384615384615</v>
      </c>
      <c r="BD6" s="7">
        <f t="shared" si="10"/>
        <v>7.1674615384615388</v>
      </c>
      <c r="BE6" s="19">
        <v>2.2699690402476782</v>
      </c>
      <c r="BF6" s="19">
        <f t="shared" si="11"/>
        <v>0.59566563467492262</v>
      </c>
      <c r="BG6" s="19">
        <f t="shared" si="12"/>
        <v>0.77275541795665637</v>
      </c>
      <c r="BH6" s="19">
        <v>0.77275541795665637</v>
      </c>
      <c r="BI6" s="19">
        <f t="shared" si="13"/>
        <v>2.5881410256410255</v>
      </c>
      <c r="BJ6" s="19">
        <f t="shared" si="14"/>
        <v>0.72727272727272729</v>
      </c>
      <c r="BK6" s="19"/>
      <c r="BL6" s="20">
        <v>1</v>
      </c>
      <c r="BM6" s="1">
        <v>18</v>
      </c>
      <c r="BO6" s="1">
        <v>0</v>
      </c>
      <c r="BP6" s="1">
        <v>0</v>
      </c>
      <c r="BQ6" s="1">
        <v>1</v>
      </c>
      <c r="BR6" s="1">
        <v>0</v>
      </c>
      <c r="BS6" s="1">
        <v>60</v>
      </c>
      <c r="BT6" s="1">
        <v>4.9000000000000004</v>
      </c>
      <c r="BU6" s="1">
        <v>3</v>
      </c>
      <c r="BV6" s="1">
        <v>0.48</v>
      </c>
      <c r="BW6" s="1">
        <v>4.7</v>
      </c>
      <c r="BX6" s="1">
        <v>27</v>
      </c>
      <c r="BY6" s="1">
        <v>0</v>
      </c>
      <c r="BZ6" s="1">
        <v>1</v>
      </c>
      <c r="CA6" s="25">
        <v>138</v>
      </c>
      <c r="CB6" s="25">
        <v>17</v>
      </c>
      <c r="CC6" s="44">
        <v>0.79</v>
      </c>
      <c r="CD6" s="27">
        <v>90</v>
      </c>
      <c r="CE6" s="1">
        <v>61</v>
      </c>
      <c r="CF6" s="1">
        <v>0</v>
      </c>
      <c r="CI6" s="1">
        <v>1</v>
      </c>
      <c r="CJ6" s="20">
        <v>678.26408739999999</v>
      </c>
      <c r="CK6" s="19">
        <f t="shared" si="15"/>
        <v>6.5195367215408142</v>
      </c>
      <c r="CL6" s="20">
        <v>1079.3661910000001</v>
      </c>
      <c r="CM6" s="19">
        <f t="shared" si="16"/>
        <v>6.9841292876632393</v>
      </c>
      <c r="CN6" s="22"/>
      <c r="CO6" s="36">
        <v>43369</v>
      </c>
      <c r="CP6" s="36"/>
      <c r="CQ6" s="36"/>
      <c r="CR6" s="36"/>
      <c r="CT6" s="36">
        <v>44478</v>
      </c>
      <c r="CU6" s="36">
        <v>44463</v>
      </c>
      <c r="CV6" s="1">
        <f t="shared" si="17"/>
        <v>1094</v>
      </c>
      <c r="CW6" s="1">
        <v>0</v>
      </c>
      <c r="CZ6" s="1">
        <v>0</v>
      </c>
      <c r="DA6" s="1">
        <v>1094</v>
      </c>
      <c r="DB6" s="3">
        <v>0</v>
      </c>
      <c r="DC6"/>
    </row>
    <row r="7" spans="1:116" x14ac:dyDescent="0.25">
      <c r="A7" s="2">
        <v>2041</v>
      </c>
      <c r="B7" s="3">
        <v>47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1">
        <v>1</v>
      </c>
      <c r="I7" s="3">
        <v>1</v>
      </c>
      <c r="J7" s="3">
        <v>1</v>
      </c>
      <c r="K7" s="3">
        <v>1</v>
      </c>
      <c r="L7" s="3">
        <v>0</v>
      </c>
      <c r="M7" s="3"/>
      <c r="N7" s="3">
        <v>1</v>
      </c>
      <c r="O7" s="3">
        <v>0</v>
      </c>
      <c r="P7" s="3">
        <v>1</v>
      </c>
      <c r="Q7" s="3"/>
      <c r="R7" s="3">
        <v>0</v>
      </c>
      <c r="S7" s="3">
        <v>0</v>
      </c>
      <c r="T7" s="3">
        <v>0</v>
      </c>
      <c r="U7" s="3">
        <v>1</v>
      </c>
      <c r="V7" s="3">
        <v>0</v>
      </c>
      <c r="W7" s="3">
        <v>0</v>
      </c>
      <c r="X7" s="3">
        <v>0</v>
      </c>
      <c r="Y7" s="3">
        <v>0</v>
      </c>
      <c r="Z7" s="3">
        <v>1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26</v>
      </c>
      <c r="AH7" s="4">
        <v>2.04</v>
      </c>
      <c r="AI7" s="3">
        <v>152</v>
      </c>
      <c r="AJ7" s="3">
        <v>88</v>
      </c>
      <c r="AK7" s="5">
        <f t="shared" si="0"/>
        <v>109.33333333333333</v>
      </c>
      <c r="AL7" s="3">
        <v>81</v>
      </c>
      <c r="AM7" s="3">
        <v>2</v>
      </c>
      <c r="AN7" s="3">
        <v>1</v>
      </c>
      <c r="AO7" s="3">
        <v>20</v>
      </c>
      <c r="AP7" s="3">
        <v>8</v>
      </c>
      <c r="AQ7" s="3">
        <v>13</v>
      </c>
      <c r="AR7" s="1">
        <f t="shared" si="1"/>
        <v>12</v>
      </c>
      <c r="AS7" s="7">
        <f t="shared" si="2"/>
        <v>12</v>
      </c>
      <c r="AT7" s="3">
        <v>8</v>
      </c>
      <c r="AU7" s="4">
        <v>6.8952</v>
      </c>
      <c r="AV7" s="3">
        <v>3.38</v>
      </c>
      <c r="AW7" s="19">
        <f t="shared" si="3"/>
        <v>0.81939393939393934</v>
      </c>
      <c r="AX7" s="7">
        <f t="shared" si="4"/>
        <v>0.72514212785706</v>
      </c>
      <c r="AY7" s="7">
        <f t="shared" si="5"/>
        <v>118.34319526627219</v>
      </c>
      <c r="AZ7" s="7">
        <f t="shared" si="6"/>
        <v>2564.102564102564</v>
      </c>
      <c r="BA7" s="7">
        <f t="shared" si="7"/>
        <v>85.125925925925927</v>
      </c>
      <c r="BB7" s="7">
        <f t="shared" si="8"/>
        <v>41.728395061728392</v>
      </c>
      <c r="BC7" s="7">
        <f t="shared" si="9"/>
        <v>57.50729218106995</v>
      </c>
      <c r="BD7" s="7">
        <f t="shared" si="10"/>
        <v>6.8100740740740733</v>
      </c>
      <c r="BE7" s="19"/>
      <c r="BF7" s="19">
        <f t="shared" si="11"/>
        <v>0.15271493212669685</v>
      </c>
      <c r="BG7" s="19">
        <f t="shared" si="12"/>
        <v>0.23494604942568742</v>
      </c>
      <c r="BH7" s="19">
        <v>0.15271493212669685</v>
      </c>
      <c r="BI7" s="19">
        <f t="shared" si="13"/>
        <v>7.0938271604938272</v>
      </c>
      <c r="BJ7" s="19">
        <f t="shared" si="14"/>
        <v>0.125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57.5</v>
      </c>
      <c r="BT7" s="3">
        <v>4.5999999999999996</v>
      </c>
      <c r="BU7" s="3">
        <v>2.9</v>
      </c>
      <c r="BV7" s="3">
        <v>1.1000000000000001</v>
      </c>
      <c r="BW7" s="3"/>
      <c r="BX7" s="10"/>
      <c r="BY7" s="3">
        <v>1</v>
      </c>
      <c r="BZ7" s="3">
        <v>1</v>
      </c>
      <c r="CA7" s="3">
        <v>142</v>
      </c>
      <c r="CB7" s="3">
        <v>30</v>
      </c>
      <c r="CC7" s="4">
        <v>1.4</v>
      </c>
      <c r="CD7" s="28">
        <v>54</v>
      </c>
      <c r="CE7" s="8"/>
      <c r="CF7" s="8"/>
      <c r="CG7" s="3">
        <v>137</v>
      </c>
      <c r="CH7" s="3">
        <v>0</v>
      </c>
      <c r="CI7" s="3">
        <v>1</v>
      </c>
      <c r="CJ7" s="12">
        <v>714.92537313432831</v>
      </c>
      <c r="CK7" s="19">
        <f t="shared" si="15"/>
        <v>6.5721781640080401</v>
      </c>
      <c r="CL7" s="5">
        <v>407.89328149453138</v>
      </c>
      <c r="CM7" s="19">
        <f t="shared" si="16"/>
        <v>6.0110055752256963</v>
      </c>
      <c r="CN7" s="10"/>
      <c r="CO7" s="36">
        <v>40497</v>
      </c>
      <c r="CP7" s="36">
        <v>40499</v>
      </c>
      <c r="CQ7" s="20">
        <f>(CP7-CO7)</f>
        <v>2</v>
      </c>
      <c r="CR7" s="36"/>
      <c r="CT7" s="36">
        <v>44272</v>
      </c>
      <c r="CU7" s="36">
        <v>44125</v>
      </c>
      <c r="CV7" s="1">
        <f t="shared" si="17"/>
        <v>3628</v>
      </c>
      <c r="CW7" s="3">
        <v>0</v>
      </c>
      <c r="CX7" s="3"/>
      <c r="CY7" s="3"/>
      <c r="CZ7" s="3">
        <v>1</v>
      </c>
      <c r="DA7" s="3">
        <v>2</v>
      </c>
      <c r="DB7" s="3">
        <v>0</v>
      </c>
      <c r="DC7" s="3"/>
      <c r="DD7" s="10"/>
      <c r="DE7" s="10"/>
      <c r="DF7" s="10"/>
      <c r="DG7" s="10"/>
      <c r="DH7" s="10"/>
      <c r="DI7" s="10"/>
      <c r="DJ7" s="10"/>
      <c r="DK7" s="10"/>
      <c r="DL7" s="10"/>
    </row>
    <row r="8" spans="1:116" x14ac:dyDescent="0.25">
      <c r="A8" s="2">
        <v>2058</v>
      </c>
      <c r="B8" s="3">
        <v>61</v>
      </c>
      <c r="C8" s="3">
        <v>0</v>
      </c>
      <c r="D8" s="3">
        <v>0</v>
      </c>
      <c r="E8" s="3">
        <v>0</v>
      </c>
      <c r="F8" s="3">
        <v>1</v>
      </c>
      <c r="G8" s="3">
        <v>0</v>
      </c>
      <c r="H8" s="1">
        <v>1</v>
      </c>
      <c r="I8" s="3">
        <v>1</v>
      </c>
      <c r="J8" s="3">
        <v>1</v>
      </c>
      <c r="K8" s="3">
        <v>0</v>
      </c>
      <c r="L8" s="3">
        <v>1</v>
      </c>
      <c r="M8" s="3"/>
      <c r="N8" s="3">
        <v>1</v>
      </c>
      <c r="O8" s="3">
        <v>0</v>
      </c>
      <c r="P8" s="3">
        <v>1</v>
      </c>
      <c r="Q8" s="3">
        <v>1</v>
      </c>
      <c r="R8" s="3">
        <v>0</v>
      </c>
      <c r="S8" s="3">
        <v>0</v>
      </c>
      <c r="T8" s="3">
        <v>0</v>
      </c>
      <c r="U8" s="3">
        <v>1</v>
      </c>
      <c r="V8" s="3">
        <v>0</v>
      </c>
      <c r="W8" s="3">
        <v>0</v>
      </c>
      <c r="X8" s="3">
        <v>0</v>
      </c>
      <c r="Y8" s="3">
        <v>1</v>
      </c>
      <c r="Z8" s="3">
        <v>1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34.5</v>
      </c>
      <c r="AH8" s="4">
        <v>2.15</v>
      </c>
      <c r="AI8" s="3">
        <v>120</v>
      </c>
      <c r="AJ8" s="3">
        <v>70</v>
      </c>
      <c r="AK8" s="5">
        <f t="shared" si="0"/>
        <v>86.666666666666671</v>
      </c>
      <c r="AL8" s="3">
        <v>94</v>
      </c>
      <c r="AM8" s="3">
        <v>1</v>
      </c>
      <c r="AN8" s="3">
        <v>10</v>
      </c>
      <c r="AO8" s="3">
        <v>27</v>
      </c>
      <c r="AP8" s="3">
        <v>17</v>
      </c>
      <c r="AQ8" s="3">
        <v>20</v>
      </c>
      <c r="AR8" s="1">
        <f t="shared" si="1"/>
        <v>10</v>
      </c>
      <c r="AS8" s="7">
        <f t="shared" si="2"/>
        <v>1</v>
      </c>
      <c r="AT8" s="3">
        <v>14</v>
      </c>
      <c r="AU8" s="4">
        <v>6.4929999999999994</v>
      </c>
      <c r="AV8" s="3">
        <v>3.02</v>
      </c>
      <c r="AW8" s="19">
        <f t="shared" si="3"/>
        <v>0.58033998521803398</v>
      </c>
      <c r="AX8" s="7">
        <f t="shared" si="4"/>
        <v>0.92407207762205457</v>
      </c>
      <c r="AY8" s="7">
        <f t="shared" si="5"/>
        <v>158.94039735099338</v>
      </c>
      <c r="AZ8" s="7">
        <f t="shared" si="6"/>
        <v>2030.9050772626933</v>
      </c>
      <c r="BA8" s="7">
        <f t="shared" si="7"/>
        <v>69.074468085106375</v>
      </c>
      <c r="BB8" s="7">
        <f t="shared" si="8"/>
        <v>32.127659574468083</v>
      </c>
      <c r="BC8" s="7">
        <f t="shared" si="9"/>
        <v>31.750695035460993</v>
      </c>
      <c r="BD8" s="7">
        <f t="shared" si="10"/>
        <v>4.3693617021276587</v>
      </c>
      <c r="BE8" s="19"/>
      <c r="BF8" s="19">
        <f t="shared" si="11"/>
        <v>0.28954258432157709</v>
      </c>
      <c r="BG8" s="19">
        <f t="shared" si="12"/>
        <v>0.39088248883412913</v>
      </c>
      <c r="BH8" s="19">
        <v>0.28954258432157709</v>
      </c>
      <c r="BI8" s="19">
        <f t="shared" si="13"/>
        <v>6.9074468085106373</v>
      </c>
      <c r="BJ8" s="19">
        <f t="shared" si="14"/>
        <v>0.7142857142857143</v>
      </c>
      <c r="BK8" s="19"/>
      <c r="BL8" s="5">
        <v>0</v>
      </c>
      <c r="BM8" s="5"/>
      <c r="BN8" s="5"/>
      <c r="BO8" s="5"/>
      <c r="BP8" s="5"/>
      <c r="BQ8" s="3">
        <v>1</v>
      </c>
      <c r="BR8" s="3">
        <v>0</v>
      </c>
      <c r="BS8" s="3">
        <v>55</v>
      </c>
      <c r="BT8" s="3">
        <v>4.5999999999999996</v>
      </c>
      <c r="BU8" s="3">
        <v>2.6</v>
      </c>
      <c r="BV8" s="3">
        <v>0.93</v>
      </c>
      <c r="BW8" s="3">
        <v>5.3</v>
      </c>
      <c r="BX8" s="10"/>
      <c r="BY8" s="3">
        <v>1</v>
      </c>
      <c r="BZ8" s="3">
        <v>0</v>
      </c>
      <c r="CA8" s="3">
        <v>140</v>
      </c>
      <c r="CB8" s="3">
        <v>26</v>
      </c>
      <c r="CC8" s="4">
        <v>1</v>
      </c>
      <c r="CD8" s="28">
        <v>90</v>
      </c>
      <c r="CE8" s="8"/>
      <c r="CF8" s="8"/>
      <c r="CG8" s="3">
        <v>167</v>
      </c>
      <c r="CH8" s="3">
        <v>0</v>
      </c>
      <c r="CI8" s="3">
        <v>1</v>
      </c>
      <c r="CJ8" s="12">
        <v>730.28169014084506</v>
      </c>
      <c r="CK8" s="19">
        <f t="shared" si="15"/>
        <v>6.5934303366163576</v>
      </c>
      <c r="CL8" s="5">
        <v>239.46703333776145</v>
      </c>
      <c r="CM8" s="19">
        <f t="shared" si="16"/>
        <v>5.4784157595176</v>
      </c>
      <c r="CN8" s="10"/>
      <c r="CO8" s="36">
        <v>40563</v>
      </c>
      <c r="CP8" s="36"/>
      <c r="CQ8" s="36"/>
      <c r="CR8" s="36"/>
      <c r="CT8" s="36">
        <v>44274</v>
      </c>
      <c r="CU8" s="36">
        <v>40609</v>
      </c>
      <c r="CV8" s="1">
        <f t="shared" si="17"/>
        <v>46</v>
      </c>
      <c r="CW8" s="3">
        <v>1</v>
      </c>
      <c r="CX8" s="40">
        <v>40609</v>
      </c>
      <c r="CY8" s="3">
        <f>(CX8-CO8)</f>
        <v>46</v>
      </c>
      <c r="CZ8" s="3">
        <v>1</v>
      </c>
      <c r="DA8" s="3">
        <v>46</v>
      </c>
      <c r="DB8" s="3">
        <v>0</v>
      </c>
      <c r="DC8" s="3"/>
      <c r="DD8" s="10"/>
      <c r="DE8" s="10"/>
      <c r="DF8" s="10"/>
      <c r="DG8" s="10"/>
      <c r="DH8" s="10"/>
      <c r="DI8" s="10"/>
      <c r="DJ8" s="10"/>
      <c r="DK8" s="10"/>
      <c r="DL8" s="10"/>
    </row>
    <row r="9" spans="1:116" x14ac:dyDescent="0.25">
      <c r="A9" s="2">
        <v>2056</v>
      </c>
      <c r="B9" s="3">
        <v>49</v>
      </c>
      <c r="C9" s="3">
        <v>0</v>
      </c>
      <c r="D9" s="3">
        <v>0</v>
      </c>
      <c r="E9" s="3">
        <v>0</v>
      </c>
      <c r="F9" s="3">
        <v>2</v>
      </c>
      <c r="G9" s="3">
        <v>1</v>
      </c>
      <c r="H9" s="1">
        <v>0</v>
      </c>
      <c r="I9" s="3">
        <v>1</v>
      </c>
      <c r="J9" s="3">
        <v>1</v>
      </c>
      <c r="K9" s="3">
        <v>0</v>
      </c>
      <c r="L9" s="3">
        <v>0</v>
      </c>
      <c r="M9" s="3"/>
      <c r="N9" s="3">
        <v>0</v>
      </c>
      <c r="O9" s="3">
        <v>0</v>
      </c>
      <c r="P9" s="3">
        <v>1</v>
      </c>
      <c r="Q9" s="3"/>
      <c r="R9" s="3">
        <v>0</v>
      </c>
      <c r="S9" s="3">
        <v>0</v>
      </c>
      <c r="T9" s="3">
        <v>0</v>
      </c>
      <c r="U9" s="3">
        <v>1</v>
      </c>
      <c r="V9" s="3">
        <v>0</v>
      </c>
      <c r="W9" s="3">
        <v>0</v>
      </c>
      <c r="X9" s="3">
        <v>0</v>
      </c>
      <c r="Y9" s="3">
        <v>0</v>
      </c>
      <c r="Z9" s="3">
        <v>1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23</v>
      </c>
      <c r="AH9" s="4">
        <v>1.7</v>
      </c>
      <c r="AI9" s="3">
        <v>118</v>
      </c>
      <c r="AJ9" s="3">
        <v>78</v>
      </c>
      <c r="AK9" s="5">
        <f t="shared" si="0"/>
        <v>91.333333333333329</v>
      </c>
      <c r="AL9" s="3">
        <v>88</v>
      </c>
      <c r="AM9" s="3">
        <v>1</v>
      </c>
      <c r="AN9" s="3">
        <v>4</v>
      </c>
      <c r="AO9" s="3">
        <v>18</v>
      </c>
      <c r="AP9" s="3">
        <v>8</v>
      </c>
      <c r="AQ9" s="3">
        <v>11</v>
      </c>
      <c r="AR9" s="1">
        <f t="shared" si="1"/>
        <v>10</v>
      </c>
      <c r="AS9" s="7">
        <f t="shared" si="2"/>
        <v>2.5</v>
      </c>
      <c r="AT9" s="3">
        <v>6</v>
      </c>
      <c r="AU9" s="4">
        <v>3.8080000000000003</v>
      </c>
      <c r="AV9" s="3">
        <v>2.2400000000000002</v>
      </c>
      <c r="AW9" s="19">
        <f t="shared" si="3"/>
        <v>0.45362897265336294</v>
      </c>
      <c r="AX9" s="7">
        <f t="shared" si="4"/>
        <v>1.3130252100840336</v>
      </c>
      <c r="AY9" s="7">
        <f t="shared" si="5"/>
        <v>178.57142857142856</v>
      </c>
      <c r="AZ9" s="7">
        <f t="shared" si="6"/>
        <v>3119.0476190476184</v>
      </c>
      <c r="BA9" s="7">
        <f t="shared" si="7"/>
        <v>43.272727272727273</v>
      </c>
      <c r="BB9" s="7">
        <f t="shared" si="8"/>
        <v>25.454545454545453</v>
      </c>
      <c r="BC9" s="7">
        <f t="shared" si="9"/>
        <v>29.540848484848482</v>
      </c>
      <c r="BD9" s="7">
        <f t="shared" si="10"/>
        <v>2.4232727272727272</v>
      </c>
      <c r="BE9" s="19"/>
      <c r="BF9" s="19">
        <f t="shared" si="11"/>
        <v>0.25420168067226889</v>
      </c>
      <c r="BG9" s="19">
        <f t="shared" si="12"/>
        <v>0.41596638655462187</v>
      </c>
      <c r="BH9" s="19">
        <v>0.25420168067226889</v>
      </c>
      <c r="BI9" s="19">
        <f t="shared" si="13"/>
        <v>4.3272727272727272</v>
      </c>
      <c r="BJ9" s="19">
        <f t="shared" si="14"/>
        <v>0.66666666666666663</v>
      </c>
      <c r="BK9" s="19"/>
      <c r="BL9" s="5">
        <v>0</v>
      </c>
      <c r="BM9" s="5"/>
      <c r="BN9" s="5"/>
      <c r="BO9" s="5"/>
      <c r="BP9" s="5"/>
      <c r="BQ9" s="3">
        <v>1</v>
      </c>
      <c r="BR9" s="3">
        <v>0</v>
      </c>
      <c r="BS9" s="3">
        <v>55</v>
      </c>
      <c r="BT9" s="3"/>
      <c r="BU9" s="3"/>
      <c r="BV9" s="3"/>
      <c r="BW9" s="3"/>
      <c r="BX9" s="10"/>
      <c r="BY9" s="3">
        <v>1</v>
      </c>
      <c r="BZ9" s="3">
        <v>0</v>
      </c>
      <c r="CA9" s="3">
        <v>141</v>
      </c>
      <c r="CB9" s="3">
        <v>25</v>
      </c>
      <c r="CC9" s="4">
        <v>1.1000000000000001</v>
      </c>
      <c r="CD9" s="28">
        <v>77</v>
      </c>
      <c r="CE9" s="8"/>
      <c r="CF9" s="8"/>
      <c r="CG9" s="3">
        <v>366</v>
      </c>
      <c r="CH9" s="3">
        <v>0</v>
      </c>
      <c r="CI9" s="3">
        <v>1</v>
      </c>
      <c r="CJ9" s="12">
        <v>828.9473684210526</v>
      </c>
      <c r="CK9" s="19">
        <f t="shared" si="15"/>
        <v>6.7201566650873383</v>
      </c>
      <c r="CL9" s="5">
        <v>744.87765334955429</v>
      </c>
      <c r="CM9" s="19">
        <f t="shared" si="16"/>
        <v>6.6132199812014987</v>
      </c>
      <c r="CN9" s="10"/>
      <c r="CO9" s="41">
        <v>40262</v>
      </c>
      <c r="CP9" s="41"/>
      <c r="CQ9" s="41"/>
      <c r="CR9" s="41">
        <v>40272</v>
      </c>
      <c r="CS9" s="43">
        <f>(CR9-CO9)</f>
        <v>10</v>
      </c>
      <c r="CT9" s="36">
        <v>44272</v>
      </c>
      <c r="CU9" s="36">
        <v>42707</v>
      </c>
      <c r="CV9" s="1">
        <f t="shared" si="17"/>
        <v>2445</v>
      </c>
      <c r="CW9" s="3">
        <v>1</v>
      </c>
      <c r="CX9" s="36">
        <v>42707</v>
      </c>
      <c r="CY9" s="20">
        <f>(CX9-CO9)</f>
        <v>2445</v>
      </c>
      <c r="CZ9" s="20">
        <v>1</v>
      </c>
      <c r="DA9" s="20">
        <v>10</v>
      </c>
      <c r="DB9" s="3">
        <v>0</v>
      </c>
      <c r="DC9" s="3"/>
      <c r="DD9" s="10"/>
      <c r="DE9" s="10"/>
      <c r="DF9" s="10"/>
      <c r="DG9" s="10"/>
      <c r="DH9" s="10"/>
      <c r="DI9" s="10"/>
      <c r="DJ9" s="10"/>
      <c r="DK9" s="10"/>
      <c r="DL9" s="10"/>
    </row>
    <row r="10" spans="1:116" x14ac:dyDescent="0.25">
      <c r="A10" s="2">
        <v>2037</v>
      </c>
      <c r="B10" s="3">
        <v>56</v>
      </c>
      <c r="C10" s="3">
        <v>0</v>
      </c>
      <c r="D10" s="3">
        <v>0</v>
      </c>
      <c r="E10" s="3">
        <v>1</v>
      </c>
      <c r="F10" s="3">
        <v>1</v>
      </c>
      <c r="G10" s="3">
        <v>0</v>
      </c>
      <c r="H10" s="1">
        <v>1</v>
      </c>
      <c r="I10" s="3">
        <v>0</v>
      </c>
      <c r="J10" s="3">
        <v>4</v>
      </c>
      <c r="K10" s="3">
        <v>0</v>
      </c>
      <c r="L10" s="3">
        <v>0</v>
      </c>
      <c r="M10" s="3"/>
      <c r="N10" s="3">
        <v>1</v>
      </c>
      <c r="O10" s="3">
        <v>1</v>
      </c>
      <c r="P10" s="3">
        <v>0</v>
      </c>
      <c r="Q10" s="3"/>
      <c r="R10" s="3">
        <v>1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</v>
      </c>
      <c r="Z10" s="3">
        <v>1</v>
      </c>
      <c r="AA10" s="3">
        <v>1</v>
      </c>
      <c r="AB10" s="3">
        <v>1</v>
      </c>
      <c r="AC10" s="3">
        <v>0</v>
      </c>
      <c r="AD10" s="3">
        <v>1</v>
      </c>
      <c r="AE10" s="3">
        <v>0</v>
      </c>
      <c r="AF10" s="3">
        <v>2</v>
      </c>
      <c r="AG10" s="3">
        <v>26.5</v>
      </c>
      <c r="AH10" s="4">
        <v>2.0099999999999998</v>
      </c>
      <c r="AI10" s="3">
        <v>104</v>
      </c>
      <c r="AJ10" s="3">
        <v>72</v>
      </c>
      <c r="AK10" s="5">
        <f t="shared" si="0"/>
        <v>82.666666666666671</v>
      </c>
      <c r="AL10" s="3">
        <v>88</v>
      </c>
      <c r="AM10" s="3">
        <v>1</v>
      </c>
      <c r="AN10" s="3">
        <v>5</v>
      </c>
      <c r="AO10" s="3">
        <v>22</v>
      </c>
      <c r="AP10" s="3">
        <v>10</v>
      </c>
      <c r="AQ10" s="3">
        <v>14</v>
      </c>
      <c r="AR10" s="1">
        <f t="shared" si="1"/>
        <v>12</v>
      </c>
      <c r="AS10" s="7">
        <f t="shared" si="2"/>
        <v>2.4</v>
      </c>
      <c r="AT10" s="3">
        <v>8</v>
      </c>
      <c r="AU10" s="4">
        <v>3.8390999999999993</v>
      </c>
      <c r="AV10" s="3">
        <v>1.91</v>
      </c>
      <c r="AW10" s="19">
        <f t="shared" si="3"/>
        <v>0.35009608277900961</v>
      </c>
      <c r="AX10" s="7">
        <f t="shared" si="4"/>
        <v>1.56286629678831</v>
      </c>
      <c r="AY10" s="7">
        <f t="shared" si="5"/>
        <v>251.30890052356023</v>
      </c>
      <c r="AZ10" s="7">
        <f t="shared" si="6"/>
        <v>3253.0541012216408</v>
      </c>
      <c r="BA10" s="7">
        <f t="shared" si="7"/>
        <v>43.626136363636355</v>
      </c>
      <c r="BB10" s="7">
        <f t="shared" si="8"/>
        <v>21.704545454545453</v>
      </c>
      <c r="BC10" s="7">
        <f t="shared" si="9"/>
        <v>22.040242424242422</v>
      </c>
      <c r="BD10" s="7">
        <f t="shared" si="10"/>
        <v>2.656636363636363</v>
      </c>
      <c r="BE10" s="19"/>
      <c r="BF10" s="19">
        <f t="shared" si="11"/>
        <v>0.32090854627386634</v>
      </c>
      <c r="BG10" s="19">
        <f t="shared" si="12"/>
        <v>0.50428485843036142</v>
      </c>
      <c r="BH10" s="19">
        <v>0.32090854627386634</v>
      </c>
      <c r="BI10" s="19">
        <f t="shared" si="13"/>
        <v>3.635511363636363</v>
      </c>
      <c r="BJ10" s="19">
        <f t="shared" si="14"/>
        <v>0.625</v>
      </c>
      <c r="BK10" s="19"/>
      <c r="BL10" s="5">
        <v>0</v>
      </c>
      <c r="BM10" s="5"/>
      <c r="BN10" s="5"/>
      <c r="BO10" s="5"/>
      <c r="BP10" s="5"/>
      <c r="BQ10" s="3">
        <v>1</v>
      </c>
      <c r="BR10" s="3">
        <v>0</v>
      </c>
      <c r="BS10" s="3">
        <v>35</v>
      </c>
      <c r="BT10" s="3">
        <v>4.8</v>
      </c>
      <c r="BU10" s="3">
        <v>4.2</v>
      </c>
      <c r="BV10" s="3">
        <v>1</v>
      </c>
      <c r="BW10" s="3">
        <v>4.5999999999999996</v>
      </c>
      <c r="BX10" s="10"/>
      <c r="BY10" s="3">
        <v>1</v>
      </c>
      <c r="BZ10" s="3">
        <v>1</v>
      </c>
      <c r="CA10" s="3">
        <v>136</v>
      </c>
      <c r="CB10" s="3">
        <v>21</v>
      </c>
      <c r="CC10" s="4">
        <v>1.3</v>
      </c>
      <c r="CD10" s="28">
        <v>69</v>
      </c>
      <c r="CE10" s="8"/>
      <c r="CF10" s="8"/>
      <c r="CG10" s="3">
        <v>448</v>
      </c>
      <c r="CH10" s="3">
        <v>0</v>
      </c>
      <c r="CI10" s="3">
        <v>1</v>
      </c>
      <c r="CJ10" s="12">
        <v>870.58823529411757</v>
      </c>
      <c r="CK10" s="19">
        <f t="shared" si="15"/>
        <v>6.7691691156959903</v>
      </c>
      <c r="CL10" s="5">
        <v>1616.9280484032786</v>
      </c>
      <c r="CM10" s="19">
        <f t="shared" si="16"/>
        <v>7.3882833616194183</v>
      </c>
      <c r="CN10" s="10"/>
      <c r="CO10" s="36">
        <v>40472</v>
      </c>
      <c r="CP10" s="10"/>
      <c r="CQ10" s="10"/>
      <c r="CR10" s="36"/>
      <c r="CT10" s="36">
        <v>44272</v>
      </c>
      <c r="CU10" s="36">
        <v>42115</v>
      </c>
      <c r="CV10" s="1">
        <f t="shared" si="17"/>
        <v>1643</v>
      </c>
      <c r="CW10" s="3">
        <v>1</v>
      </c>
      <c r="CX10" s="36">
        <v>42115</v>
      </c>
      <c r="CY10" s="20">
        <f>(CX10-CO10)</f>
        <v>1643</v>
      </c>
      <c r="CZ10" s="20">
        <v>1</v>
      </c>
      <c r="DA10" s="20">
        <v>1643</v>
      </c>
      <c r="DB10" s="3">
        <v>0</v>
      </c>
      <c r="DC10" s="3" t="s">
        <v>141</v>
      </c>
      <c r="DD10" s="10"/>
      <c r="DE10" s="10"/>
      <c r="DF10" s="10"/>
      <c r="DG10" s="10"/>
      <c r="DH10" s="10"/>
      <c r="DI10" s="10"/>
      <c r="DJ10" s="10"/>
      <c r="DK10" s="10"/>
      <c r="DL10" s="10"/>
    </row>
    <row r="11" spans="1:116" x14ac:dyDescent="0.25">
      <c r="A11" s="2">
        <v>2035</v>
      </c>
      <c r="B11" s="3">
        <v>45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1">
        <v>0</v>
      </c>
      <c r="I11" s="3">
        <v>0</v>
      </c>
      <c r="J11" s="3">
        <v>3</v>
      </c>
      <c r="K11" s="3">
        <v>0</v>
      </c>
      <c r="L11" s="3">
        <v>0</v>
      </c>
      <c r="M11" s="3"/>
      <c r="N11" s="3">
        <v>1</v>
      </c>
      <c r="O11" s="3">
        <v>1</v>
      </c>
      <c r="P11" s="3">
        <v>1</v>
      </c>
      <c r="Q11" s="3"/>
      <c r="R11" s="3">
        <v>0</v>
      </c>
      <c r="S11" s="3">
        <v>0</v>
      </c>
      <c r="T11" s="3">
        <v>1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1</v>
      </c>
      <c r="AE11" s="3">
        <v>0</v>
      </c>
      <c r="AF11" s="3">
        <v>2</v>
      </c>
      <c r="AG11" s="3">
        <v>23.5</v>
      </c>
      <c r="AH11" s="4">
        <v>1.83</v>
      </c>
      <c r="AI11" s="3">
        <v>106</v>
      </c>
      <c r="AJ11" s="3">
        <v>63</v>
      </c>
      <c r="AK11" s="5">
        <f t="shared" si="0"/>
        <v>77.333333333333329</v>
      </c>
      <c r="AL11" s="3">
        <v>72</v>
      </c>
      <c r="AM11" s="3">
        <v>1</v>
      </c>
      <c r="AN11" s="3">
        <v>8</v>
      </c>
      <c r="AO11" s="3">
        <v>55</v>
      </c>
      <c r="AP11" s="3">
        <v>35</v>
      </c>
      <c r="AQ11" s="3">
        <v>45</v>
      </c>
      <c r="AR11" s="1">
        <f t="shared" si="1"/>
        <v>20</v>
      </c>
      <c r="AS11" s="7">
        <f t="shared" si="2"/>
        <v>2.5</v>
      </c>
      <c r="AT11" s="3">
        <v>19</v>
      </c>
      <c r="AU11" s="4">
        <v>3.39</v>
      </c>
      <c r="AV11" s="3">
        <v>1.85</v>
      </c>
      <c r="AW11" s="19">
        <f t="shared" si="3"/>
        <v>0.31722099039172208</v>
      </c>
      <c r="AX11" s="7">
        <f t="shared" si="4"/>
        <v>7.6696165191740411</v>
      </c>
      <c r="AY11" s="7">
        <f t="shared" si="5"/>
        <v>1124.3243243243244</v>
      </c>
      <c r="AZ11" s="7">
        <f t="shared" si="6"/>
        <v>2998.1981981981976</v>
      </c>
      <c r="BA11" s="7">
        <f t="shared" si="7"/>
        <v>47.083333333333336</v>
      </c>
      <c r="BB11" s="7">
        <f t="shared" si="8"/>
        <v>25.694444444444443</v>
      </c>
      <c r="BC11" s="7">
        <f t="shared" si="9"/>
        <v>20.384259259259256</v>
      </c>
      <c r="BD11" s="7">
        <f t="shared" si="10"/>
        <v>12.929444444444442</v>
      </c>
      <c r="BE11" s="19">
        <v>2.25</v>
      </c>
      <c r="BF11" s="19">
        <f t="shared" si="11"/>
        <v>0.95575221238938046</v>
      </c>
      <c r="BG11" s="19">
        <f t="shared" si="12"/>
        <v>1.168141592920354</v>
      </c>
      <c r="BH11" s="19">
        <v>1.168141592920354</v>
      </c>
      <c r="BI11" s="19">
        <f t="shared" si="13"/>
        <v>2.354166666666667</v>
      </c>
      <c r="BJ11" s="19">
        <f t="shared" si="14"/>
        <v>0.42105263157894735</v>
      </c>
      <c r="BK11" s="19"/>
      <c r="BL11" s="5">
        <v>1</v>
      </c>
      <c r="BM11" s="5">
        <v>19</v>
      </c>
      <c r="BN11" s="5">
        <v>50</v>
      </c>
      <c r="BO11" s="5">
        <v>0</v>
      </c>
      <c r="BP11" s="5">
        <v>0</v>
      </c>
      <c r="BQ11" s="3">
        <v>1</v>
      </c>
      <c r="BR11" s="3" t="s">
        <v>60</v>
      </c>
      <c r="BS11" s="5">
        <v>50</v>
      </c>
      <c r="BT11" s="3">
        <v>5.4</v>
      </c>
      <c r="BU11" s="3">
        <v>4.3</v>
      </c>
      <c r="BV11" s="3">
        <v>0.83</v>
      </c>
      <c r="BW11" s="3">
        <v>4.5</v>
      </c>
      <c r="BX11" s="10"/>
      <c r="BY11" s="3">
        <v>1</v>
      </c>
      <c r="BZ11" s="3">
        <v>1</v>
      </c>
      <c r="CA11" s="3">
        <v>141</v>
      </c>
      <c r="CB11" s="3">
        <v>9</v>
      </c>
      <c r="CC11" s="4">
        <v>0.5</v>
      </c>
      <c r="CD11" s="28">
        <v>90</v>
      </c>
      <c r="CE11" s="8"/>
      <c r="CF11" s="8"/>
      <c r="CG11" s="3">
        <v>596</v>
      </c>
      <c r="CH11" s="3">
        <v>0</v>
      </c>
      <c r="CI11" s="3">
        <v>1</v>
      </c>
      <c r="CJ11" s="12">
        <v>906.66666666666663</v>
      </c>
      <c r="CK11" s="19">
        <f t="shared" si="15"/>
        <v>6.8097748706219337</v>
      </c>
      <c r="CL11" s="5">
        <v>379.67119750501365</v>
      </c>
      <c r="CM11" s="19">
        <f t="shared" si="16"/>
        <v>5.9393056084348554</v>
      </c>
      <c r="CN11" s="10"/>
      <c r="CO11" s="41">
        <v>40224</v>
      </c>
      <c r="CP11" s="41"/>
      <c r="CQ11" s="41"/>
      <c r="CR11" s="41"/>
      <c r="CT11" s="36">
        <v>44272</v>
      </c>
      <c r="CU11" s="36">
        <v>44085</v>
      </c>
      <c r="CV11" s="1">
        <f t="shared" si="17"/>
        <v>3861</v>
      </c>
      <c r="CW11" s="3">
        <v>0</v>
      </c>
      <c r="CX11" s="3"/>
      <c r="CY11" s="3"/>
      <c r="CZ11" s="3">
        <v>0</v>
      </c>
      <c r="DA11" s="3">
        <v>3861</v>
      </c>
      <c r="DB11" s="3">
        <v>0</v>
      </c>
      <c r="DC11" s="3" t="s">
        <v>144</v>
      </c>
      <c r="DD11" s="10"/>
      <c r="DE11" s="10"/>
      <c r="DF11" s="10"/>
      <c r="DG11" s="10"/>
      <c r="DH11" s="10"/>
      <c r="DI11" s="10"/>
      <c r="DJ11" s="10"/>
      <c r="DK11" s="10"/>
      <c r="DL11" s="10"/>
    </row>
    <row r="12" spans="1:116" x14ac:dyDescent="0.25">
      <c r="A12" s="2">
        <v>2002</v>
      </c>
      <c r="B12" s="3">
        <v>19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1">
        <v>0</v>
      </c>
      <c r="I12" s="3">
        <v>1</v>
      </c>
      <c r="J12" s="3">
        <v>4</v>
      </c>
      <c r="K12" s="3">
        <v>1</v>
      </c>
      <c r="L12" s="3">
        <v>0</v>
      </c>
      <c r="M12" s="3"/>
      <c r="N12" s="3">
        <v>1</v>
      </c>
      <c r="O12" s="3">
        <v>0</v>
      </c>
      <c r="P12" s="3">
        <v>0</v>
      </c>
      <c r="Q12" s="3"/>
      <c r="R12" s="3">
        <v>0</v>
      </c>
      <c r="S12" s="3">
        <v>0</v>
      </c>
      <c r="T12" s="3">
        <v>1</v>
      </c>
      <c r="U12" s="3">
        <v>0</v>
      </c>
      <c r="V12" s="3">
        <v>0</v>
      </c>
      <c r="W12" s="3">
        <v>0</v>
      </c>
      <c r="X12" s="3">
        <v>1</v>
      </c>
      <c r="Y12" s="3">
        <v>1</v>
      </c>
      <c r="Z12" s="3">
        <v>0</v>
      </c>
      <c r="AA12" s="3">
        <v>0</v>
      </c>
      <c r="AB12" s="3">
        <v>0</v>
      </c>
      <c r="AC12" s="3">
        <v>0</v>
      </c>
      <c r="AD12" s="3">
        <v>1</v>
      </c>
      <c r="AE12" s="3">
        <v>0</v>
      </c>
      <c r="AF12" s="3">
        <v>2</v>
      </c>
      <c r="AG12" s="3">
        <v>29</v>
      </c>
      <c r="AH12" s="4">
        <v>1.75</v>
      </c>
      <c r="AI12" s="3">
        <v>115</v>
      </c>
      <c r="AJ12" s="3">
        <v>84</v>
      </c>
      <c r="AK12" s="5">
        <f t="shared" si="0"/>
        <v>94.333333333333329</v>
      </c>
      <c r="AL12" s="3">
        <v>69</v>
      </c>
      <c r="AM12" s="3">
        <v>1</v>
      </c>
      <c r="AN12" s="3">
        <v>7</v>
      </c>
      <c r="AO12" s="3">
        <v>103</v>
      </c>
      <c r="AP12" s="3">
        <v>46</v>
      </c>
      <c r="AQ12" s="3">
        <v>64</v>
      </c>
      <c r="AR12" s="3">
        <f t="shared" si="1"/>
        <v>57</v>
      </c>
      <c r="AS12" s="7">
        <f t="shared" si="2"/>
        <v>8.1428571428571423</v>
      </c>
      <c r="AT12" s="3">
        <v>10</v>
      </c>
      <c r="AU12" s="4">
        <v>2.835</v>
      </c>
      <c r="AV12" s="3">
        <v>1.62</v>
      </c>
      <c r="AW12" s="19">
        <f t="shared" si="3"/>
        <v>0.33884700665188466</v>
      </c>
      <c r="AX12" s="7">
        <f t="shared" si="4"/>
        <v>19.047619047619047</v>
      </c>
      <c r="AY12" s="7">
        <f t="shared" si="5"/>
        <v>2666.6666666666665</v>
      </c>
      <c r="AZ12" s="7">
        <f t="shared" si="6"/>
        <v>4312.7572016460899</v>
      </c>
      <c r="BA12" s="7">
        <f t="shared" si="7"/>
        <v>41.086956521739133</v>
      </c>
      <c r="BB12" s="7">
        <f t="shared" si="8"/>
        <v>23.478260869565219</v>
      </c>
      <c r="BC12" s="7">
        <f t="shared" si="9"/>
        <v>26.927999999999997</v>
      </c>
      <c r="BD12" s="7">
        <f t="shared" si="10"/>
        <v>18.200347826086958</v>
      </c>
      <c r="BE12" s="19"/>
      <c r="BF12" s="19">
        <f t="shared" si="11"/>
        <v>1.5576719576719575</v>
      </c>
      <c r="BG12" s="19">
        <f t="shared" si="12"/>
        <v>2.5068783068783067</v>
      </c>
      <c r="BH12" s="19">
        <v>2.5068783068783067</v>
      </c>
      <c r="BI12" s="19">
        <f t="shared" si="13"/>
        <v>0.7208237986270023</v>
      </c>
      <c r="BJ12" s="19">
        <f t="shared" si="14"/>
        <v>0.7</v>
      </c>
      <c r="BK12" s="19"/>
      <c r="BL12" s="5">
        <v>0</v>
      </c>
      <c r="BM12" s="5"/>
      <c r="BN12" s="5"/>
      <c r="BO12" s="5"/>
      <c r="BP12" s="5"/>
      <c r="BQ12" s="3">
        <v>1</v>
      </c>
      <c r="BR12" s="3">
        <v>0</v>
      </c>
      <c r="BS12" s="3">
        <v>62.5</v>
      </c>
      <c r="BT12" s="3">
        <v>3.8</v>
      </c>
      <c r="BU12" s="3">
        <v>2.2999999999999998</v>
      </c>
      <c r="BV12" s="3">
        <v>1</v>
      </c>
      <c r="BW12" s="3">
        <v>3.7</v>
      </c>
      <c r="BX12" s="10"/>
      <c r="BY12" s="3">
        <v>1</v>
      </c>
      <c r="BZ12" s="3">
        <v>0</v>
      </c>
      <c r="CA12" s="3">
        <v>135</v>
      </c>
      <c r="CB12" s="3">
        <v>28</v>
      </c>
      <c r="CC12" s="4">
        <v>1.3</v>
      </c>
      <c r="CD12" s="28">
        <v>70</v>
      </c>
      <c r="CE12" s="8"/>
      <c r="CF12" s="8"/>
      <c r="CG12" s="3">
        <v>399</v>
      </c>
      <c r="CH12" s="3">
        <v>0</v>
      </c>
      <c r="CI12" s="3">
        <v>1</v>
      </c>
      <c r="CJ12" s="12">
        <v>916.38418079096039</v>
      </c>
      <c r="CK12" s="19">
        <f t="shared" si="15"/>
        <v>6.8204356880896206</v>
      </c>
      <c r="CL12" s="5">
        <v>1628.7263151153088</v>
      </c>
      <c r="CM12" s="19">
        <f t="shared" si="16"/>
        <v>7.3955535865775639</v>
      </c>
      <c r="CN12" s="10"/>
      <c r="CO12" s="36">
        <v>43404</v>
      </c>
      <c r="CP12" s="36"/>
      <c r="CQ12" s="36"/>
      <c r="CR12" s="36"/>
      <c r="CT12" s="36">
        <v>44478</v>
      </c>
      <c r="CU12" s="36">
        <v>44274</v>
      </c>
      <c r="CV12" s="1">
        <f t="shared" si="17"/>
        <v>870</v>
      </c>
      <c r="CW12" s="1">
        <v>1</v>
      </c>
      <c r="CX12" s="36">
        <v>44274</v>
      </c>
      <c r="CY12" s="20">
        <f>(CX12-CO12)</f>
        <v>870</v>
      </c>
      <c r="CZ12" s="1">
        <v>1</v>
      </c>
      <c r="DA12" s="1">
        <v>870</v>
      </c>
      <c r="DB12" s="3">
        <v>0</v>
      </c>
      <c r="DC12" s="3" t="s">
        <v>141</v>
      </c>
      <c r="DD12" s="10"/>
      <c r="DE12" s="10"/>
      <c r="DF12" s="10"/>
      <c r="DG12" s="10"/>
      <c r="DH12" s="10"/>
      <c r="DI12" s="10"/>
      <c r="DJ12" s="10"/>
      <c r="DK12" s="10"/>
      <c r="DL12" s="10"/>
    </row>
    <row r="13" spans="1:116" x14ac:dyDescent="0.25">
      <c r="A13" s="25">
        <v>1070</v>
      </c>
      <c r="B13" s="1">
        <v>62</v>
      </c>
      <c r="C13" s="1">
        <v>0</v>
      </c>
      <c r="D13" s="1">
        <v>0</v>
      </c>
      <c r="E13" s="1">
        <v>0</v>
      </c>
      <c r="F13" s="1">
        <v>2</v>
      </c>
      <c r="H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1</v>
      </c>
      <c r="AA13" s="1">
        <v>1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20.94</v>
      </c>
      <c r="AH13" s="1">
        <v>1.83</v>
      </c>
      <c r="AI13" s="1">
        <v>151</v>
      </c>
      <c r="AJ13" s="1">
        <v>91</v>
      </c>
      <c r="AK13" s="5">
        <f t="shared" si="0"/>
        <v>111</v>
      </c>
      <c r="AL13" s="1">
        <v>56</v>
      </c>
      <c r="AM13" s="1">
        <v>1</v>
      </c>
      <c r="AN13" s="1">
        <v>6</v>
      </c>
      <c r="AO13" s="1">
        <v>29</v>
      </c>
      <c r="AP13" s="1">
        <v>11</v>
      </c>
      <c r="AQ13" s="1">
        <v>19</v>
      </c>
      <c r="AR13" s="1">
        <f t="shared" si="1"/>
        <v>18</v>
      </c>
      <c r="AS13" s="7">
        <f t="shared" si="2"/>
        <v>3</v>
      </c>
      <c r="AT13" s="1">
        <v>12</v>
      </c>
      <c r="AU13" s="19">
        <v>4.42</v>
      </c>
      <c r="AV13" s="1">
        <v>2.41</v>
      </c>
      <c r="AW13" s="19">
        <f t="shared" si="3"/>
        <v>0.59314855875831485</v>
      </c>
      <c r="AX13" s="7">
        <f t="shared" si="4"/>
        <v>1.5837104072398189</v>
      </c>
      <c r="AY13" s="7">
        <f t="shared" si="5"/>
        <v>232.36514522821577</v>
      </c>
      <c r="AZ13" s="7">
        <f t="shared" si="6"/>
        <v>3485.4771784232362</v>
      </c>
      <c r="BA13" s="7">
        <f t="shared" si="7"/>
        <v>78.928571428571431</v>
      </c>
      <c r="BB13" s="7">
        <f t="shared" si="8"/>
        <v>43.035714285714285</v>
      </c>
      <c r="BC13" s="7">
        <f t="shared" si="9"/>
        <v>57.943285714285707</v>
      </c>
      <c r="BD13" s="7">
        <f t="shared" si="10"/>
        <v>7.6087142857142842</v>
      </c>
      <c r="BE13" s="19"/>
      <c r="BF13" s="19">
        <f t="shared" si="11"/>
        <v>0.24072398190045249</v>
      </c>
      <c r="BG13" s="19">
        <f t="shared" si="12"/>
        <v>0.36742081447963798</v>
      </c>
      <c r="BH13" s="19">
        <v>0.24072398190045249</v>
      </c>
      <c r="BI13" s="19">
        <f t="shared" si="13"/>
        <v>4.3849206349206353</v>
      </c>
      <c r="BJ13" s="19">
        <f t="shared" si="14"/>
        <v>0.5</v>
      </c>
      <c r="BK13" s="19"/>
      <c r="BL13" s="20">
        <v>1</v>
      </c>
      <c r="BO13" s="1">
        <v>1</v>
      </c>
      <c r="BP13" s="1"/>
      <c r="BQ13" s="1">
        <v>1</v>
      </c>
      <c r="BR13" s="1">
        <v>0</v>
      </c>
      <c r="BS13" s="1">
        <v>54</v>
      </c>
      <c r="BT13" s="1">
        <v>5.6</v>
      </c>
      <c r="BU13" s="1">
        <v>3.5</v>
      </c>
      <c r="BV13" s="1">
        <v>0.26</v>
      </c>
      <c r="BW13" s="1">
        <v>3.7</v>
      </c>
      <c r="BX13" s="1">
        <v>51.7</v>
      </c>
      <c r="BY13" s="1">
        <v>1</v>
      </c>
      <c r="CA13" s="25">
        <v>138</v>
      </c>
      <c r="CB13" s="25">
        <v>18</v>
      </c>
      <c r="CC13" s="44">
        <v>0.87</v>
      </c>
      <c r="CD13" s="27">
        <v>90</v>
      </c>
      <c r="CE13" s="1">
        <v>156</v>
      </c>
      <c r="CF13" s="1">
        <v>1</v>
      </c>
      <c r="CI13" s="1">
        <v>1</v>
      </c>
      <c r="CJ13" s="20">
        <v>916.93023249999999</v>
      </c>
      <c r="CK13" s="19">
        <f t="shared" si="15"/>
        <v>6.8210313870283601</v>
      </c>
      <c r="CL13" s="20">
        <v>1758.524993</v>
      </c>
      <c r="CM13" s="19">
        <f t="shared" si="16"/>
        <v>7.4722306644943002</v>
      </c>
      <c r="CN13" s="22"/>
      <c r="CO13" s="36">
        <v>43369</v>
      </c>
      <c r="CP13" s="36"/>
      <c r="CQ13" s="36"/>
      <c r="CR13" s="36"/>
      <c r="CT13" s="36">
        <v>44217</v>
      </c>
      <c r="CU13" s="36">
        <v>43455</v>
      </c>
      <c r="CV13" s="1">
        <f t="shared" si="17"/>
        <v>86</v>
      </c>
      <c r="CW13" s="1">
        <v>1</v>
      </c>
      <c r="CX13" s="36">
        <v>43455</v>
      </c>
      <c r="CY13" s="20">
        <f>(CX13-CO13)</f>
        <v>86</v>
      </c>
      <c r="CZ13" s="20">
        <v>1</v>
      </c>
      <c r="DA13" s="20">
        <v>86</v>
      </c>
      <c r="DB13" s="3">
        <v>0</v>
      </c>
      <c r="DC13"/>
    </row>
    <row r="14" spans="1:116" x14ac:dyDescent="0.25">
      <c r="A14" s="25">
        <v>1016</v>
      </c>
      <c r="B14" s="1">
        <v>53</v>
      </c>
      <c r="C14" s="1">
        <v>0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1</v>
      </c>
      <c r="J14" s="1">
        <v>4</v>
      </c>
      <c r="K14" s="1">
        <v>0</v>
      </c>
      <c r="L14" s="1">
        <v>1</v>
      </c>
      <c r="M14" s="1">
        <v>1</v>
      </c>
      <c r="N14" s="1">
        <v>0</v>
      </c>
      <c r="O14" s="1">
        <v>1</v>
      </c>
      <c r="P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0</v>
      </c>
      <c r="W14" s="1">
        <v>0</v>
      </c>
      <c r="X14" s="1">
        <v>0</v>
      </c>
      <c r="Y14" s="1">
        <v>2</v>
      </c>
      <c r="Z14" s="1">
        <v>1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43.48</v>
      </c>
      <c r="AH14" s="1">
        <v>2.5099999999999998</v>
      </c>
      <c r="AI14" s="1">
        <v>137</v>
      </c>
      <c r="AJ14" s="1">
        <v>71</v>
      </c>
      <c r="AK14" s="5">
        <f t="shared" si="0"/>
        <v>93</v>
      </c>
      <c r="AL14" s="1">
        <v>73</v>
      </c>
      <c r="AM14" s="1">
        <v>1</v>
      </c>
      <c r="AN14" s="1">
        <v>6</v>
      </c>
      <c r="AO14" s="1">
        <v>38</v>
      </c>
      <c r="AP14" s="1">
        <v>17</v>
      </c>
      <c r="AQ14" s="1">
        <v>26</v>
      </c>
      <c r="AR14" s="1">
        <f t="shared" si="1"/>
        <v>21</v>
      </c>
      <c r="AS14" s="7">
        <f t="shared" si="2"/>
        <v>3.5</v>
      </c>
      <c r="AT14" s="1">
        <v>13</v>
      </c>
      <c r="AU14" s="19">
        <v>5.13</v>
      </c>
      <c r="AV14" s="1">
        <v>2.04</v>
      </c>
      <c r="AW14" s="19">
        <f t="shared" si="3"/>
        <v>0.42066518847006651</v>
      </c>
      <c r="AX14" s="7">
        <f t="shared" si="4"/>
        <v>2.53411306042885</v>
      </c>
      <c r="AY14" s="7">
        <f t="shared" si="5"/>
        <v>509.80392156862746</v>
      </c>
      <c r="AZ14" s="7">
        <f t="shared" si="6"/>
        <v>3411.7647058823527</v>
      </c>
      <c r="BA14" s="7">
        <f t="shared" si="7"/>
        <v>70.273972602739718</v>
      </c>
      <c r="BB14" s="7">
        <f t="shared" si="8"/>
        <v>27.945205479452056</v>
      </c>
      <c r="BC14" s="7">
        <f t="shared" si="9"/>
        <v>30.404383561643836</v>
      </c>
      <c r="BD14" s="7">
        <f t="shared" si="10"/>
        <v>7.6010958904109591</v>
      </c>
      <c r="BE14" s="19"/>
      <c r="BF14" s="19">
        <f t="shared" si="11"/>
        <v>0.36998050682261213</v>
      </c>
      <c r="BG14" s="19">
        <f t="shared" si="12"/>
        <v>0.54074074074074086</v>
      </c>
      <c r="BH14" s="19">
        <v>0.54074074074074086</v>
      </c>
      <c r="BI14" s="19">
        <f t="shared" si="13"/>
        <v>3.3463796477495102</v>
      </c>
      <c r="BJ14" s="19">
        <f t="shared" si="14"/>
        <v>0.46153846153846156</v>
      </c>
      <c r="BK14" s="19"/>
      <c r="BL14" s="20">
        <v>1</v>
      </c>
      <c r="BO14" s="1">
        <v>0</v>
      </c>
      <c r="BP14" s="1">
        <v>0</v>
      </c>
      <c r="BQ14" s="1">
        <v>1</v>
      </c>
      <c r="BR14" s="1">
        <v>0</v>
      </c>
      <c r="BS14" s="1">
        <v>55</v>
      </c>
      <c r="BT14" s="1">
        <v>4.7</v>
      </c>
      <c r="BU14" s="1">
        <v>3.7</v>
      </c>
      <c r="BV14" s="1">
        <v>0.31</v>
      </c>
      <c r="BX14" s="1">
        <v>37</v>
      </c>
      <c r="BY14" s="1">
        <v>1</v>
      </c>
      <c r="CA14" s="25">
        <v>133</v>
      </c>
      <c r="CB14" s="25">
        <v>18</v>
      </c>
      <c r="CC14" s="44">
        <v>1.27</v>
      </c>
      <c r="CD14" s="27">
        <v>48</v>
      </c>
      <c r="CE14" s="1">
        <v>70</v>
      </c>
      <c r="CF14" s="1">
        <v>0</v>
      </c>
      <c r="CI14" s="1">
        <v>1</v>
      </c>
      <c r="CJ14" s="20">
        <v>983.77614300000005</v>
      </c>
      <c r="CK14" s="19">
        <f t="shared" si="15"/>
        <v>6.8913983742196772</v>
      </c>
      <c r="CL14" s="20">
        <v>718.5312113</v>
      </c>
      <c r="CM14" s="19">
        <f t="shared" si="16"/>
        <v>6.5772091441024028</v>
      </c>
      <c r="CN14" s="22"/>
      <c r="CO14" s="36">
        <v>43213</v>
      </c>
      <c r="CP14" s="36"/>
      <c r="CQ14" s="36"/>
      <c r="CR14" s="36"/>
      <c r="CT14" s="36" t="s">
        <v>163</v>
      </c>
      <c r="CU14" s="36">
        <v>44291</v>
      </c>
      <c r="CV14" s="1">
        <f t="shared" si="17"/>
        <v>1078</v>
      </c>
      <c r="CW14" s="1">
        <v>0</v>
      </c>
      <c r="CZ14" s="1">
        <v>0</v>
      </c>
      <c r="DA14" s="1">
        <v>906</v>
      </c>
      <c r="DB14" s="3">
        <v>0</v>
      </c>
      <c r="DC14"/>
    </row>
    <row r="15" spans="1:116" x14ac:dyDescent="0.25">
      <c r="A15" s="2">
        <v>2016</v>
      </c>
      <c r="B15" s="3">
        <v>25</v>
      </c>
      <c r="C15" s="3">
        <v>0</v>
      </c>
      <c r="D15" s="3">
        <v>1</v>
      </c>
      <c r="E15" s="3">
        <v>0</v>
      </c>
      <c r="F15" s="3">
        <v>2</v>
      </c>
      <c r="G15" s="3">
        <v>1</v>
      </c>
      <c r="H15" s="1">
        <v>0</v>
      </c>
      <c r="I15" s="3">
        <v>1</v>
      </c>
      <c r="J15" s="3">
        <v>1</v>
      </c>
      <c r="K15" s="3">
        <v>0</v>
      </c>
      <c r="L15" s="3">
        <v>0</v>
      </c>
      <c r="M15" s="3"/>
      <c r="N15" s="3">
        <v>1</v>
      </c>
      <c r="O15" s="3">
        <v>0</v>
      </c>
      <c r="P15" s="3">
        <v>1</v>
      </c>
      <c r="Q15" s="3"/>
      <c r="R15" s="3">
        <v>0</v>
      </c>
      <c r="S15" s="3">
        <v>0</v>
      </c>
      <c r="T15" s="3">
        <v>0</v>
      </c>
      <c r="U15" s="3">
        <v>1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24.5</v>
      </c>
      <c r="AH15" s="4">
        <v>1.78</v>
      </c>
      <c r="AI15" s="3">
        <v>135</v>
      </c>
      <c r="AJ15" s="3">
        <v>83</v>
      </c>
      <c r="AK15" s="5">
        <f t="shared" si="0"/>
        <v>100.33333333333333</v>
      </c>
      <c r="AL15" s="3">
        <v>83</v>
      </c>
      <c r="AM15" s="3">
        <v>1</v>
      </c>
      <c r="AN15" s="3">
        <v>4</v>
      </c>
      <c r="AO15" s="3">
        <v>22</v>
      </c>
      <c r="AP15" s="3">
        <v>8</v>
      </c>
      <c r="AQ15" s="3">
        <v>11</v>
      </c>
      <c r="AR15" s="3">
        <f t="shared" si="1"/>
        <v>14</v>
      </c>
      <c r="AS15" s="7">
        <f t="shared" si="2"/>
        <v>3.5</v>
      </c>
      <c r="AT15" s="3">
        <v>7</v>
      </c>
      <c r="AU15" s="4">
        <v>5.3044000000000002</v>
      </c>
      <c r="AV15" s="3">
        <v>2.98</v>
      </c>
      <c r="AW15" s="19">
        <f t="shared" si="3"/>
        <v>0.66295639320029565</v>
      </c>
      <c r="AX15" s="7">
        <f t="shared" si="4"/>
        <v>0.75409094336777016</v>
      </c>
      <c r="AY15" s="7">
        <f t="shared" si="5"/>
        <v>107.38255033557047</v>
      </c>
      <c r="AZ15" s="7">
        <f t="shared" si="6"/>
        <v>2586.1297539149887</v>
      </c>
      <c r="BA15" s="7">
        <f t="shared" si="7"/>
        <v>63.908433734939763</v>
      </c>
      <c r="BB15" s="7">
        <f t="shared" si="8"/>
        <v>35.903614457831324</v>
      </c>
      <c r="BC15" s="7">
        <f t="shared" si="9"/>
        <v>45.573654618473888</v>
      </c>
      <c r="BD15" s="7">
        <f t="shared" si="10"/>
        <v>3.4180240963855417</v>
      </c>
      <c r="BE15" s="19"/>
      <c r="BF15" s="19">
        <f t="shared" si="11"/>
        <v>0.17212125782369353</v>
      </c>
      <c r="BG15" s="19">
        <f t="shared" si="12"/>
        <v>0.34424251564738706</v>
      </c>
      <c r="BH15" s="19">
        <v>0.17212125782369353</v>
      </c>
      <c r="BI15" s="19">
        <f t="shared" si="13"/>
        <v>4.5648881239242689</v>
      </c>
      <c r="BJ15" s="19">
        <f t="shared" si="14"/>
        <v>0.5714285714285714</v>
      </c>
      <c r="BK15" s="19"/>
      <c r="BL15" s="5">
        <v>0</v>
      </c>
      <c r="BM15" s="5"/>
      <c r="BN15" s="5"/>
      <c r="BO15" s="5"/>
      <c r="BP15" s="5"/>
      <c r="BQ15" s="3">
        <v>1</v>
      </c>
      <c r="BR15" s="3">
        <v>0</v>
      </c>
      <c r="BS15" s="3">
        <v>62.5</v>
      </c>
      <c r="BT15" s="3">
        <v>4.0999999999999996</v>
      </c>
      <c r="BU15" s="3"/>
      <c r="BV15" s="3">
        <v>0.95</v>
      </c>
      <c r="BW15" s="3">
        <v>3.4</v>
      </c>
      <c r="BX15" s="10"/>
      <c r="BY15" s="3">
        <v>1</v>
      </c>
      <c r="BZ15" s="3">
        <v>0</v>
      </c>
      <c r="CA15" s="3">
        <v>139</v>
      </c>
      <c r="CB15" s="3">
        <v>29</v>
      </c>
      <c r="CC15" s="4">
        <v>0.9</v>
      </c>
      <c r="CD15" s="28">
        <v>90</v>
      </c>
      <c r="CE15" s="8"/>
      <c r="CF15" s="8"/>
      <c r="CG15" s="3">
        <v>649</v>
      </c>
      <c r="CH15" s="3">
        <v>1</v>
      </c>
      <c r="CI15" s="3">
        <v>1</v>
      </c>
      <c r="CJ15" s="12">
        <v>1102.016129032258</v>
      </c>
      <c r="CK15" s="19">
        <f t="shared" si="15"/>
        <v>7.0048966257511776</v>
      </c>
      <c r="CL15" s="5">
        <v>2542.7603235432657</v>
      </c>
      <c r="CM15" s="19">
        <f t="shared" si="16"/>
        <v>7.8410055114889161</v>
      </c>
      <c r="CN15" s="10"/>
      <c r="CO15" s="36">
        <v>43427</v>
      </c>
      <c r="CP15" s="36"/>
      <c r="CQ15" s="36"/>
      <c r="CR15" s="36"/>
      <c r="CT15" s="36">
        <v>44478</v>
      </c>
      <c r="CU15" s="36">
        <v>44420</v>
      </c>
      <c r="CV15" s="1">
        <f t="shared" si="17"/>
        <v>993</v>
      </c>
      <c r="CW15" s="1">
        <v>0</v>
      </c>
      <c r="CZ15" s="1">
        <v>0</v>
      </c>
      <c r="DA15" s="1">
        <v>993</v>
      </c>
      <c r="DB15" s="3">
        <v>0</v>
      </c>
      <c r="DC15" s="3" t="s">
        <v>153</v>
      </c>
      <c r="DD15" s="10"/>
      <c r="DE15" s="10"/>
      <c r="DF15" s="10"/>
      <c r="DG15" s="10"/>
      <c r="DH15" s="10"/>
      <c r="DI15" s="10"/>
      <c r="DJ15" s="10"/>
      <c r="DK15" s="10"/>
      <c r="DL15" s="10"/>
    </row>
    <row r="16" spans="1:116" x14ac:dyDescent="0.25">
      <c r="A16" s="2">
        <v>2023</v>
      </c>
      <c r="B16" s="3">
        <v>54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1">
        <v>0</v>
      </c>
      <c r="I16" s="3">
        <v>1</v>
      </c>
      <c r="J16" s="3">
        <v>2</v>
      </c>
      <c r="K16" s="3">
        <v>1</v>
      </c>
      <c r="L16" s="3">
        <v>0</v>
      </c>
      <c r="M16" s="3"/>
      <c r="N16" s="3">
        <v>0</v>
      </c>
      <c r="O16" s="3">
        <v>0</v>
      </c>
      <c r="P16" s="3">
        <v>1</v>
      </c>
      <c r="Q16" s="3"/>
      <c r="R16" s="3">
        <v>1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16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42</v>
      </c>
      <c r="AH16" s="4">
        <v>2.15</v>
      </c>
      <c r="AI16" s="3">
        <v>151</v>
      </c>
      <c r="AJ16" s="3">
        <v>96</v>
      </c>
      <c r="AK16" s="5">
        <f t="shared" si="0"/>
        <v>114.33333333333333</v>
      </c>
      <c r="AL16" s="3">
        <v>70</v>
      </c>
      <c r="AM16" s="3">
        <v>1</v>
      </c>
      <c r="AN16" s="3">
        <v>10</v>
      </c>
      <c r="AO16" s="3">
        <v>36</v>
      </c>
      <c r="AP16" s="3">
        <v>18</v>
      </c>
      <c r="AQ16" s="3">
        <v>23</v>
      </c>
      <c r="AR16" s="1">
        <f t="shared" si="1"/>
        <v>18</v>
      </c>
      <c r="AS16" s="7">
        <f t="shared" si="2"/>
        <v>1.8</v>
      </c>
      <c r="AT16" s="3">
        <v>12</v>
      </c>
      <c r="AU16" s="4">
        <v>5.6760000000000002</v>
      </c>
      <c r="AV16" s="3">
        <v>2.64</v>
      </c>
      <c r="AW16" s="19">
        <f t="shared" si="3"/>
        <v>0.66926829268292676</v>
      </c>
      <c r="AX16" s="7">
        <f t="shared" si="4"/>
        <v>1.9379844961240309</v>
      </c>
      <c r="AY16" s="7">
        <f t="shared" si="5"/>
        <v>333.33333333333331</v>
      </c>
      <c r="AZ16" s="7">
        <f t="shared" si="6"/>
        <v>3161.6161616161612</v>
      </c>
      <c r="BA16" s="7">
        <f t="shared" si="7"/>
        <v>81.085714285714289</v>
      </c>
      <c r="BB16" s="7">
        <f t="shared" si="8"/>
        <v>37.714285714285715</v>
      </c>
      <c r="BC16" s="7">
        <f t="shared" si="9"/>
        <v>52.488228571428571</v>
      </c>
      <c r="BD16" s="7">
        <f t="shared" si="10"/>
        <v>6.6678857142857142</v>
      </c>
      <c r="BE16" s="19"/>
      <c r="BF16" s="19">
        <f t="shared" si="11"/>
        <v>0.28365045806906269</v>
      </c>
      <c r="BG16" s="19">
        <f t="shared" si="12"/>
        <v>0.44397463002114163</v>
      </c>
      <c r="BH16" s="19">
        <v>0.28365045806906269</v>
      </c>
      <c r="BI16" s="19">
        <f t="shared" si="13"/>
        <v>4.5047619047619047</v>
      </c>
      <c r="BJ16" s="19">
        <f t="shared" si="14"/>
        <v>0.83333333333333337</v>
      </c>
      <c r="BK16" s="19"/>
      <c r="BL16" s="5">
        <v>0</v>
      </c>
      <c r="BM16" s="5"/>
      <c r="BN16" s="5"/>
      <c r="BO16" s="5"/>
      <c r="BP16" s="5"/>
      <c r="BQ16" s="3">
        <v>1</v>
      </c>
      <c r="BR16" s="9">
        <v>0</v>
      </c>
      <c r="BS16" s="3"/>
      <c r="BT16" s="3">
        <v>5</v>
      </c>
      <c r="BU16" s="3">
        <v>4.0999999999999996</v>
      </c>
      <c r="BV16" s="3">
        <v>0.86</v>
      </c>
      <c r="BW16" s="3"/>
      <c r="BX16" s="10"/>
      <c r="BY16" s="3"/>
      <c r="BZ16" s="9">
        <v>0</v>
      </c>
      <c r="CA16" s="3">
        <v>137</v>
      </c>
      <c r="CB16" s="3">
        <v>28</v>
      </c>
      <c r="CC16" s="4">
        <v>1.5</v>
      </c>
      <c r="CD16" s="28">
        <v>56</v>
      </c>
      <c r="CE16" s="8"/>
      <c r="CF16" s="8"/>
      <c r="CG16" s="3">
        <v>220</v>
      </c>
      <c r="CH16" s="3">
        <v>0</v>
      </c>
      <c r="CI16" s="3">
        <v>1</v>
      </c>
      <c r="CJ16" s="12">
        <v>1248.3516483516485</v>
      </c>
      <c r="CK16" s="19">
        <f t="shared" si="15"/>
        <v>7.1295792787523382</v>
      </c>
      <c r="CL16" s="5">
        <v>1053.4891177296067</v>
      </c>
      <c r="CM16" s="19">
        <f t="shared" si="16"/>
        <v>6.959862903555968</v>
      </c>
      <c r="CN16" s="10"/>
      <c r="CO16" s="36">
        <v>43621</v>
      </c>
      <c r="CP16" s="36"/>
      <c r="CQ16" s="36"/>
      <c r="CR16" s="36"/>
      <c r="CT16" s="36">
        <v>44480</v>
      </c>
      <c r="CU16" s="36">
        <v>44383</v>
      </c>
      <c r="CV16" s="1">
        <f t="shared" si="17"/>
        <v>762</v>
      </c>
      <c r="CW16" s="1">
        <v>0</v>
      </c>
      <c r="CZ16" s="1">
        <v>0</v>
      </c>
      <c r="DA16" s="1">
        <v>608</v>
      </c>
      <c r="DB16" s="3">
        <v>0</v>
      </c>
      <c r="DC16" s="3" t="s">
        <v>145</v>
      </c>
      <c r="DD16" s="10"/>
      <c r="DE16" s="10"/>
      <c r="DF16" s="10"/>
      <c r="DG16" s="10"/>
      <c r="DH16" s="10"/>
      <c r="DI16" s="10"/>
      <c r="DJ16" s="10"/>
      <c r="DK16" s="10"/>
      <c r="DL16" s="10"/>
    </row>
    <row r="17" spans="1:116" x14ac:dyDescent="0.25">
      <c r="A17" s="2">
        <v>2061</v>
      </c>
      <c r="B17" s="9">
        <v>58</v>
      </c>
      <c r="C17" s="9">
        <v>0</v>
      </c>
      <c r="D17" s="9">
        <v>0</v>
      </c>
      <c r="E17" s="35">
        <v>0</v>
      </c>
      <c r="F17" s="9">
        <v>1</v>
      </c>
      <c r="G17" s="9">
        <v>0</v>
      </c>
      <c r="H17" s="1">
        <v>1</v>
      </c>
      <c r="I17" s="9">
        <v>0</v>
      </c>
      <c r="J17" s="9">
        <v>1</v>
      </c>
      <c r="K17" s="9">
        <v>1</v>
      </c>
      <c r="L17" s="9">
        <v>1</v>
      </c>
      <c r="M17" s="9"/>
      <c r="N17" s="9">
        <v>1</v>
      </c>
      <c r="O17" s="9">
        <v>0</v>
      </c>
      <c r="P17" s="9">
        <v>0</v>
      </c>
      <c r="Q17" s="9"/>
      <c r="R17" s="9">
        <v>0</v>
      </c>
      <c r="S17" s="9">
        <v>0</v>
      </c>
      <c r="T17" s="9">
        <v>0</v>
      </c>
      <c r="U17" s="9">
        <v>1</v>
      </c>
      <c r="V17" s="9">
        <v>0</v>
      </c>
      <c r="W17" s="9">
        <v>0</v>
      </c>
      <c r="X17" s="9">
        <v>0</v>
      </c>
      <c r="Y17" s="9">
        <v>0</v>
      </c>
      <c r="Z17" s="9">
        <v>1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27.5</v>
      </c>
      <c r="AH17" s="11">
        <v>2.1</v>
      </c>
      <c r="AI17" s="9">
        <v>141</v>
      </c>
      <c r="AJ17" s="9">
        <v>88</v>
      </c>
      <c r="AK17" s="5">
        <f t="shared" si="0"/>
        <v>105.66666666666667</v>
      </c>
      <c r="AL17" s="9">
        <v>92</v>
      </c>
      <c r="AM17" s="9">
        <v>1</v>
      </c>
      <c r="AN17" s="9">
        <v>4</v>
      </c>
      <c r="AO17" s="9">
        <v>22</v>
      </c>
      <c r="AP17" s="9">
        <v>10</v>
      </c>
      <c r="AQ17" s="9">
        <v>13</v>
      </c>
      <c r="AR17" s="1">
        <f t="shared" si="1"/>
        <v>12</v>
      </c>
      <c r="AS17" s="7">
        <f t="shared" si="2"/>
        <v>3</v>
      </c>
      <c r="AT17" s="9">
        <v>9</v>
      </c>
      <c r="AU17" s="4">
        <v>5.2080000000000002</v>
      </c>
      <c r="AV17" s="9">
        <v>2.48</v>
      </c>
      <c r="AW17" s="19">
        <f t="shared" si="3"/>
        <v>0.58104951958610496</v>
      </c>
      <c r="AX17" s="7">
        <f t="shared" si="4"/>
        <v>0.76804915514592931</v>
      </c>
      <c r="AY17" s="7">
        <f t="shared" si="5"/>
        <v>129.03225806451613</v>
      </c>
      <c r="AZ17" s="7">
        <f t="shared" si="6"/>
        <v>3279.5698924731187</v>
      </c>
      <c r="BA17" s="7">
        <f t="shared" si="7"/>
        <v>56.608695652173914</v>
      </c>
      <c r="BB17" s="7">
        <f t="shared" si="8"/>
        <v>26.956521739130434</v>
      </c>
      <c r="BC17" s="7">
        <f t="shared" si="9"/>
        <v>35.438840579710146</v>
      </c>
      <c r="BD17" s="7">
        <f t="shared" si="10"/>
        <v>3.2994782608695647</v>
      </c>
      <c r="BE17" s="19"/>
      <c r="BF17" s="19">
        <f t="shared" si="11"/>
        <v>0.22964669738863286</v>
      </c>
      <c r="BG17" s="19">
        <f t="shared" si="12"/>
        <v>0.38863287250384027</v>
      </c>
      <c r="BH17" s="19">
        <v>0.22964669738863286</v>
      </c>
      <c r="BI17" s="19">
        <f t="shared" si="13"/>
        <v>4.7173913043478262</v>
      </c>
      <c r="BJ17" s="19">
        <f t="shared" si="14"/>
        <v>0.44444444444444442</v>
      </c>
      <c r="BK17" s="19"/>
      <c r="BL17" s="12">
        <v>0</v>
      </c>
      <c r="BM17" s="12"/>
      <c r="BN17" s="12"/>
      <c r="BO17" s="12"/>
      <c r="BP17" s="12"/>
      <c r="BQ17" s="9">
        <v>1</v>
      </c>
      <c r="BR17" s="9">
        <v>0</v>
      </c>
      <c r="BS17" s="9">
        <v>55</v>
      </c>
      <c r="BT17" s="9">
        <v>4.0999999999999996</v>
      </c>
      <c r="BU17" s="9">
        <v>2.6</v>
      </c>
      <c r="BV17" s="9">
        <v>1</v>
      </c>
      <c r="BW17" s="9">
        <v>3.7</v>
      </c>
      <c r="BX17" s="14"/>
      <c r="BY17" s="9">
        <v>1</v>
      </c>
      <c r="BZ17" s="9">
        <v>0</v>
      </c>
      <c r="CA17" s="9">
        <v>140</v>
      </c>
      <c r="CB17" s="9">
        <v>16</v>
      </c>
      <c r="CC17" s="11">
        <v>0.9</v>
      </c>
      <c r="CD17" s="29">
        <v>90</v>
      </c>
      <c r="CE17" s="13"/>
      <c r="CF17" s="13"/>
      <c r="CG17" s="9">
        <v>159</v>
      </c>
      <c r="CH17" s="9">
        <v>0</v>
      </c>
      <c r="CI17" s="9">
        <v>1</v>
      </c>
      <c r="CJ17" s="12">
        <v>1291.2280701754385</v>
      </c>
      <c r="CK17" s="19">
        <f t="shared" si="15"/>
        <v>7.1633490368824173</v>
      </c>
      <c r="CL17" s="12">
        <v>506.87694432079036</v>
      </c>
      <c r="CM17" s="19">
        <f t="shared" si="16"/>
        <v>6.2282682607603039</v>
      </c>
      <c r="CN17" s="14"/>
      <c r="CO17" s="36">
        <v>40626</v>
      </c>
      <c r="CP17" s="36">
        <v>40637</v>
      </c>
      <c r="CQ17" s="20">
        <f>(CP17-CO17)</f>
        <v>11</v>
      </c>
      <c r="CR17" s="36">
        <v>41974</v>
      </c>
      <c r="CS17" s="43">
        <f>(CR17-CO17)</f>
        <v>1348</v>
      </c>
      <c r="CT17" s="36">
        <v>44274</v>
      </c>
      <c r="CU17" s="36">
        <v>44556</v>
      </c>
      <c r="CV17" s="9">
        <f t="shared" si="17"/>
        <v>3930</v>
      </c>
      <c r="CW17" s="9">
        <v>0</v>
      </c>
      <c r="CX17" s="9"/>
      <c r="CY17" s="9"/>
      <c r="CZ17" s="9">
        <v>1</v>
      </c>
      <c r="DA17" s="9">
        <v>11</v>
      </c>
      <c r="DB17" s="3">
        <v>0</v>
      </c>
      <c r="DC17" s="14"/>
      <c r="DD17" s="14"/>
      <c r="DE17" s="14"/>
      <c r="DF17" s="14"/>
      <c r="DG17" s="14"/>
      <c r="DH17" s="14"/>
      <c r="DI17" s="14"/>
      <c r="DJ17" s="14"/>
      <c r="DK17" s="14"/>
      <c r="DL17" s="14"/>
    </row>
    <row r="18" spans="1:116" x14ac:dyDescent="0.25">
      <c r="A18" s="25">
        <v>1020</v>
      </c>
      <c r="B18" s="1">
        <v>75</v>
      </c>
      <c r="C18" s="1">
        <v>0</v>
      </c>
      <c r="D18" s="1">
        <v>1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3</v>
      </c>
      <c r="K18" s="1">
        <v>1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1</v>
      </c>
      <c r="AA18" s="1">
        <v>1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48</v>
      </c>
      <c r="AH18" s="1">
        <v>2.02</v>
      </c>
      <c r="AI18" s="1">
        <v>154</v>
      </c>
      <c r="AJ18" s="1">
        <v>72</v>
      </c>
      <c r="AK18" s="5">
        <f t="shared" si="0"/>
        <v>99.333333333333329</v>
      </c>
      <c r="AL18" s="1">
        <v>65</v>
      </c>
      <c r="AM18" s="1">
        <v>1</v>
      </c>
      <c r="AN18" s="1">
        <v>11</v>
      </c>
      <c r="AO18" s="1">
        <v>44</v>
      </c>
      <c r="AP18" s="1">
        <v>9</v>
      </c>
      <c r="AQ18" s="1">
        <v>25</v>
      </c>
      <c r="AR18" s="1">
        <f t="shared" si="1"/>
        <v>35</v>
      </c>
      <c r="AS18" s="7">
        <f t="shared" si="2"/>
        <v>3.1818181818181817</v>
      </c>
      <c r="AT18" s="1">
        <v>16</v>
      </c>
      <c r="AU18" s="19">
        <v>7.88</v>
      </c>
      <c r="AV18" s="1">
        <v>3.58</v>
      </c>
      <c r="AW18" s="19">
        <f t="shared" si="3"/>
        <v>0.78849963045085003</v>
      </c>
      <c r="AX18" s="7">
        <f t="shared" si="4"/>
        <v>1.1421319796954315</v>
      </c>
      <c r="AY18" s="7">
        <f t="shared" si="5"/>
        <v>201.11731843575419</v>
      </c>
      <c r="AZ18" s="7">
        <f t="shared" si="6"/>
        <v>1973.9292364990688</v>
      </c>
      <c r="BA18" s="7">
        <f t="shared" si="7"/>
        <v>121.23076923076923</v>
      </c>
      <c r="BB18" s="7">
        <f t="shared" si="8"/>
        <v>55.07692307692308</v>
      </c>
      <c r="BC18" s="7">
        <f t="shared" si="9"/>
        <v>62.420512820512819</v>
      </c>
      <c r="BD18" s="7">
        <f t="shared" si="10"/>
        <v>10.486646153846154</v>
      </c>
      <c r="BE18" s="19">
        <v>1.29</v>
      </c>
      <c r="BF18" s="19">
        <f t="shared" si="11"/>
        <v>0.20621827411167512</v>
      </c>
      <c r="BG18" s="19">
        <f t="shared" si="12"/>
        <v>0.36294416243654826</v>
      </c>
      <c r="BH18" s="19">
        <v>0.20621827411167512</v>
      </c>
      <c r="BI18" s="19">
        <f t="shared" si="13"/>
        <v>3.4637362637362634</v>
      </c>
      <c r="BJ18" s="19">
        <f t="shared" si="14"/>
        <v>0.6875</v>
      </c>
      <c r="BK18" s="19"/>
      <c r="BL18" s="20">
        <v>1</v>
      </c>
      <c r="BM18" s="1">
        <v>26</v>
      </c>
      <c r="BO18" s="1">
        <v>0</v>
      </c>
      <c r="BP18" s="1">
        <v>0</v>
      </c>
      <c r="BQ18" s="1">
        <v>1</v>
      </c>
      <c r="BR18" s="1">
        <v>0</v>
      </c>
      <c r="BS18" s="1">
        <v>60</v>
      </c>
      <c r="BT18" s="1"/>
      <c r="BU18" s="1"/>
      <c r="BV18" s="1"/>
      <c r="CA18" s="25">
        <v>141</v>
      </c>
      <c r="CB18" s="25">
        <v>31</v>
      </c>
      <c r="CC18" s="44">
        <v>1.0900000000000001</v>
      </c>
      <c r="CD18" s="27">
        <v>50</v>
      </c>
      <c r="CE18" s="1">
        <v>35</v>
      </c>
      <c r="CF18" s="1">
        <v>0</v>
      </c>
      <c r="CI18" s="1">
        <v>1</v>
      </c>
      <c r="CJ18" s="20">
        <v>1329.01487</v>
      </c>
      <c r="CK18" s="19">
        <f t="shared" si="15"/>
        <v>7.1921932475144574</v>
      </c>
      <c r="CL18" s="20">
        <v>1189.6214</v>
      </c>
      <c r="CM18" s="19">
        <f t="shared" si="16"/>
        <v>7.0813903842242212</v>
      </c>
      <c r="CN18" s="22"/>
      <c r="CO18" s="36">
        <v>43215</v>
      </c>
      <c r="CP18" s="36"/>
      <c r="CQ18" s="36"/>
      <c r="CR18" s="36"/>
      <c r="CT18" s="36" t="s">
        <v>163</v>
      </c>
      <c r="CU18" s="36">
        <v>44475</v>
      </c>
      <c r="CV18" s="1">
        <f t="shared" si="17"/>
        <v>1260</v>
      </c>
      <c r="CW18" s="1">
        <v>0</v>
      </c>
      <c r="CZ18" s="1">
        <v>0</v>
      </c>
      <c r="DA18" s="1">
        <v>1059</v>
      </c>
      <c r="DB18" s="3">
        <v>0</v>
      </c>
      <c r="DC18"/>
    </row>
    <row r="19" spans="1:116" x14ac:dyDescent="0.25">
      <c r="A19" s="25">
        <v>1075</v>
      </c>
      <c r="B19" s="1">
        <v>67</v>
      </c>
      <c r="C19" s="1">
        <v>2</v>
      </c>
      <c r="D19" s="1">
        <v>1</v>
      </c>
      <c r="E19" s="1">
        <v>1</v>
      </c>
      <c r="F19" s="1">
        <v>1</v>
      </c>
      <c r="G19" s="1">
        <v>1</v>
      </c>
      <c r="H19" s="1">
        <v>0</v>
      </c>
      <c r="I19" s="1">
        <v>1</v>
      </c>
      <c r="J19" s="1">
        <v>3</v>
      </c>
      <c r="K19" s="1">
        <v>1</v>
      </c>
      <c r="L19" s="1">
        <v>1</v>
      </c>
      <c r="M19" s="1">
        <v>1</v>
      </c>
      <c r="N19" s="1">
        <v>1</v>
      </c>
      <c r="O19" s="1">
        <v>0</v>
      </c>
      <c r="P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</v>
      </c>
      <c r="AA19" s="1">
        <v>1</v>
      </c>
      <c r="AB19" s="1">
        <v>1</v>
      </c>
      <c r="AC19" s="1">
        <v>0</v>
      </c>
      <c r="AD19" s="1">
        <v>1</v>
      </c>
      <c r="AE19" s="1">
        <v>0</v>
      </c>
      <c r="AF19" s="1">
        <v>0</v>
      </c>
      <c r="AG19" s="1">
        <v>28.42</v>
      </c>
      <c r="AH19" s="1">
        <v>1.45</v>
      </c>
      <c r="AI19" s="1">
        <v>130</v>
      </c>
      <c r="AJ19" s="1">
        <v>60</v>
      </c>
      <c r="AK19" s="5">
        <f t="shared" si="0"/>
        <v>83.333333333333329</v>
      </c>
      <c r="AL19" s="1">
        <v>73</v>
      </c>
      <c r="AM19" s="1">
        <v>1</v>
      </c>
      <c r="AN19" s="1">
        <v>10</v>
      </c>
      <c r="AO19" s="1">
        <v>51</v>
      </c>
      <c r="AP19" s="1">
        <v>24</v>
      </c>
      <c r="AQ19" s="1">
        <v>39</v>
      </c>
      <c r="AR19" s="1">
        <f t="shared" si="1"/>
        <v>27</v>
      </c>
      <c r="AS19" s="7">
        <f t="shared" si="2"/>
        <v>2.7</v>
      </c>
      <c r="AT19" s="1">
        <v>22</v>
      </c>
      <c r="AU19" s="19">
        <v>3.4</v>
      </c>
      <c r="AV19" s="1">
        <v>2.34</v>
      </c>
      <c r="AW19" s="19">
        <f t="shared" si="3"/>
        <v>0.4323725055432372</v>
      </c>
      <c r="AX19" s="7">
        <f t="shared" si="4"/>
        <v>5</v>
      </c>
      <c r="AY19" s="7">
        <f t="shared" si="5"/>
        <v>581.19658119658118</v>
      </c>
      <c r="AZ19" s="7">
        <f t="shared" si="6"/>
        <v>2507.1225071225072</v>
      </c>
      <c r="BA19" s="7">
        <f t="shared" si="7"/>
        <v>46.575342465753423</v>
      </c>
      <c r="BB19" s="7">
        <f t="shared" si="8"/>
        <v>32.054794520547944</v>
      </c>
      <c r="BC19" s="7">
        <f t="shared" si="9"/>
        <v>26.737972602739724</v>
      </c>
      <c r="BD19" s="7">
        <f t="shared" si="10"/>
        <v>12.642410958904108</v>
      </c>
      <c r="BE19" s="19">
        <v>3.1132352941176471</v>
      </c>
      <c r="BF19" s="19">
        <f t="shared" si="11"/>
        <v>0.83735294117647063</v>
      </c>
      <c r="BG19" s="19">
        <f t="shared" si="12"/>
        <v>1.095</v>
      </c>
      <c r="BH19" s="19">
        <v>1.095</v>
      </c>
      <c r="BI19" s="19">
        <f t="shared" si="13"/>
        <v>1.7250126839167934</v>
      </c>
      <c r="BJ19" s="19">
        <f t="shared" si="14"/>
        <v>0.45454545454545453</v>
      </c>
      <c r="BK19" s="19"/>
      <c r="BL19" s="20">
        <v>1</v>
      </c>
      <c r="BM19" s="1">
        <v>27</v>
      </c>
      <c r="BO19" s="1">
        <v>1</v>
      </c>
      <c r="BP19" s="1">
        <v>0</v>
      </c>
      <c r="BQ19" s="1">
        <v>1</v>
      </c>
      <c r="BR19" s="1">
        <v>0</v>
      </c>
      <c r="BS19" s="1">
        <v>22.5</v>
      </c>
      <c r="BT19" s="1"/>
      <c r="BU19" s="1"/>
      <c r="BV19" s="1"/>
      <c r="CA19" s="25">
        <v>135</v>
      </c>
      <c r="CB19" s="25">
        <v>28</v>
      </c>
      <c r="CC19" s="44">
        <v>1.23</v>
      </c>
      <c r="CD19" s="27">
        <v>45</v>
      </c>
      <c r="CE19" s="1">
        <v>42</v>
      </c>
      <c r="CF19" s="1">
        <v>0</v>
      </c>
      <c r="CI19" s="1">
        <v>1</v>
      </c>
      <c r="CJ19" s="20">
        <v>1491.492393</v>
      </c>
      <c r="CK19" s="19">
        <f t="shared" si="15"/>
        <v>7.3075325037071339</v>
      </c>
      <c r="CL19" s="20">
        <v>187.0216633</v>
      </c>
      <c r="CM19" s="19">
        <f t="shared" si="16"/>
        <v>5.2312244566689605</v>
      </c>
      <c r="CN19" s="22"/>
      <c r="CO19" s="36">
        <v>43370</v>
      </c>
      <c r="CP19" s="36"/>
      <c r="CQ19" s="36"/>
      <c r="CR19" s="36"/>
      <c r="CT19" s="36">
        <v>44478</v>
      </c>
      <c r="CU19" s="36">
        <v>44448</v>
      </c>
      <c r="CV19" s="1">
        <f t="shared" si="17"/>
        <v>1078</v>
      </c>
      <c r="CW19" s="1">
        <v>0</v>
      </c>
      <c r="CZ19" s="1">
        <v>0</v>
      </c>
      <c r="DA19" s="1">
        <v>1078</v>
      </c>
      <c r="DB19" s="3">
        <v>0</v>
      </c>
      <c r="DC19"/>
    </row>
    <row r="20" spans="1:116" x14ac:dyDescent="0.25">
      <c r="A20" s="25">
        <v>1056</v>
      </c>
      <c r="B20" s="1">
        <v>73</v>
      </c>
      <c r="C20" s="1">
        <v>0</v>
      </c>
      <c r="D20" s="1">
        <v>1</v>
      </c>
      <c r="E20" s="1">
        <v>1</v>
      </c>
      <c r="F20" s="1">
        <v>2</v>
      </c>
      <c r="G20" s="1">
        <v>1</v>
      </c>
      <c r="H20" s="1">
        <v>0</v>
      </c>
      <c r="I20" s="1">
        <v>1</v>
      </c>
      <c r="J20" s="1">
        <v>2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2</v>
      </c>
      <c r="AG20" s="1">
        <v>32.799999999999997</v>
      </c>
      <c r="AH20" s="1">
        <v>1.89</v>
      </c>
      <c r="AI20" s="1">
        <v>117</v>
      </c>
      <c r="AJ20" s="1">
        <v>43</v>
      </c>
      <c r="AK20" s="5">
        <f t="shared" si="0"/>
        <v>67.666666666666671</v>
      </c>
      <c r="AL20" s="1">
        <v>72</v>
      </c>
      <c r="AM20" s="1">
        <v>1</v>
      </c>
      <c r="AN20" s="1">
        <v>3</v>
      </c>
      <c r="AO20" s="1">
        <v>33</v>
      </c>
      <c r="AP20" s="1">
        <v>6</v>
      </c>
      <c r="AQ20" s="1">
        <v>17</v>
      </c>
      <c r="AR20" s="1">
        <f t="shared" si="1"/>
        <v>27</v>
      </c>
      <c r="AS20" s="7">
        <f t="shared" si="2"/>
        <v>9</v>
      </c>
      <c r="AT20" s="1">
        <v>7</v>
      </c>
      <c r="AU20" s="19">
        <v>5.0599999999999996</v>
      </c>
      <c r="AV20" s="1">
        <v>2.68</v>
      </c>
      <c r="AW20" s="19">
        <f t="shared" si="3"/>
        <v>0.40209903917220996</v>
      </c>
      <c r="AX20" s="7">
        <f t="shared" si="4"/>
        <v>1.9762845849802373</v>
      </c>
      <c r="AY20" s="7">
        <f t="shared" si="5"/>
        <v>298.50746268656712</v>
      </c>
      <c r="AZ20" s="7">
        <f t="shared" si="6"/>
        <v>1930.3482587064677</v>
      </c>
      <c r="BA20" s="7">
        <f t="shared" si="7"/>
        <v>70.277777777777771</v>
      </c>
      <c r="BB20" s="7">
        <f t="shared" si="8"/>
        <v>37.222222222222221</v>
      </c>
      <c r="BC20" s="7">
        <f t="shared" si="9"/>
        <v>30.710814814814814</v>
      </c>
      <c r="BD20" s="7">
        <f t="shared" si="10"/>
        <v>7.0871111111111107</v>
      </c>
      <c r="BE20" s="19">
        <v>2.4047430830039529</v>
      </c>
      <c r="BF20" s="19">
        <f t="shared" si="11"/>
        <v>0.24189723320158105</v>
      </c>
      <c r="BG20" s="19">
        <f t="shared" si="12"/>
        <v>0.46956521739130441</v>
      </c>
      <c r="BH20" s="19">
        <v>0.24189723320158105</v>
      </c>
      <c r="BI20" s="19">
        <f t="shared" si="13"/>
        <v>2.6028806584362139</v>
      </c>
      <c r="BJ20" s="19">
        <f t="shared" si="14"/>
        <v>0.42857142857142855</v>
      </c>
      <c r="BK20" s="19"/>
      <c r="BL20" s="20">
        <v>1</v>
      </c>
      <c r="BM20" s="1">
        <v>15</v>
      </c>
      <c r="BO20" s="1">
        <v>3</v>
      </c>
      <c r="BP20" s="1">
        <v>0</v>
      </c>
      <c r="BQ20" s="1">
        <v>1</v>
      </c>
      <c r="BR20" s="1">
        <v>0</v>
      </c>
      <c r="BS20" s="1">
        <v>70</v>
      </c>
      <c r="BT20" s="1">
        <v>3.8</v>
      </c>
      <c r="BU20" s="1">
        <v>2.4</v>
      </c>
      <c r="BV20" s="1">
        <v>0.49</v>
      </c>
      <c r="BW20" s="1">
        <v>4.0999999999999996</v>
      </c>
      <c r="BX20" s="1">
        <v>29.3</v>
      </c>
      <c r="BY20" s="1">
        <v>0</v>
      </c>
      <c r="CA20" s="25">
        <v>136</v>
      </c>
      <c r="CB20" s="25">
        <v>25</v>
      </c>
      <c r="CC20" s="44">
        <v>1.75</v>
      </c>
      <c r="CD20" s="27">
        <v>28</v>
      </c>
      <c r="CE20" s="1">
        <v>187</v>
      </c>
      <c r="CF20" s="1">
        <v>1</v>
      </c>
      <c r="CI20" s="1">
        <v>1</v>
      </c>
      <c r="CJ20" s="20">
        <v>1506.8289520000001</v>
      </c>
      <c r="CK20" s="19">
        <f t="shared" si="15"/>
        <v>7.3177626898621249</v>
      </c>
      <c r="CL20" s="20">
        <v>1317.448296</v>
      </c>
      <c r="CM20" s="19">
        <f t="shared" si="16"/>
        <v>7.1834520356226799</v>
      </c>
      <c r="CN20" s="22"/>
      <c r="CO20" s="36">
        <v>43299</v>
      </c>
      <c r="CP20" s="36"/>
      <c r="CQ20" s="36"/>
      <c r="CR20" s="36"/>
      <c r="CT20" s="36">
        <v>44217</v>
      </c>
      <c r="CU20" s="36">
        <v>43436</v>
      </c>
      <c r="CV20" s="1">
        <f t="shared" si="17"/>
        <v>137</v>
      </c>
      <c r="CW20" s="1">
        <v>1</v>
      </c>
      <c r="CX20" s="36">
        <v>43436</v>
      </c>
      <c r="CY20" s="20">
        <f>(CX20-CO20)</f>
        <v>137</v>
      </c>
      <c r="CZ20" s="20">
        <v>1</v>
      </c>
      <c r="DA20" s="20">
        <v>137</v>
      </c>
      <c r="DB20" s="1">
        <v>1</v>
      </c>
      <c r="DC20"/>
    </row>
    <row r="21" spans="1:116" x14ac:dyDescent="0.25">
      <c r="A21" s="2">
        <v>2060</v>
      </c>
      <c r="B21" s="3">
        <v>65</v>
      </c>
      <c r="C21" s="3">
        <v>0</v>
      </c>
      <c r="D21" s="3">
        <v>0</v>
      </c>
      <c r="E21" s="3">
        <v>1</v>
      </c>
      <c r="F21" s="3">
        <v>1</v>
      </c>
      <c r="G21" s="3">
        <v>0</v>
      </c>
      <c r="H21" s="1">
        <v>1</v>
      </c>
      <c r="I21" s="3">
        <v>1</v>
      </c>
      <c r="J21" s="3">
        <v>2</v>
      </c>
      <c r="K21" s="3">
        <v>1</v>
      </c>
      <c r="L21" s="3">
        <v>0</v>
      </c>
      <c r="M21" s="3"/>
      <c r="N21" s="3">
        <v>1</v>
      </c>
      <c r="O21" s="3">
        <v>0</v>
      </c>
      <c r="P21" s="3">
        <v>0</v>
      </c>
      <c r="Q21" s="3"/>
      <c r="R21" s="3">
        <v>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1</v>
      </c>
      <c r="AA21" s="3">
        <v>1</v>
      </c>
      <c r="AB21" s="3">
        <v>1</v>
      </c>
      <c r="AC21" s="3">
        <v>0</v>
      </c>
      <c r="AD21" s="3">
        <v>1</v>
      </c>
      <c r="AE21" s="3">
        <v>0</v>
      </c>
      <c r="AF21" s="3">
        <v>0</v>
      </c>
      <c r="AG21" s="3">
        <v>26.7</v>
      </c>
      <c r="AH21" s="4">
        <v>2.02</v>
      </c>
      <c r="AI21" s="3">
        <v>113</v>
      </c>
      <c r="AJ21" s="3">
        <v>74</v>
      </c>
      <c r="AK21" s="5">
        <f t="shared" si="0"/>
        <v>87</v>
      </c>
      <c r="AL21" s="3">
        <v>63</v>
      </c>
      <c r="AM21" s="3">
        <v>1</v>
      </c>
      <c r="AN21" s="3">
        <v>3</v>
      </c>
      <c r="AO21" s="3">
        <v>23</v>
      </c>
      <c r="AP21" s="3">
        <v>8</v>
      </c>
      <c r="AQ21" s="3">
        <v>13</v>
      </c>
      <c r="AR21" s="1">
        <f t="shared" si="1"/>
        <v>15</v>
      </c>
      <c r="AS21" s="7">
        <f t="shared" si="2"/>
        <v>5</v>
      </c>
      <c r="AT21" s="3">
        <v>8</v>
      </c>
      <c r="AU21" s="4">
        <v>3.5754000000000001</v>
      </c>
      <c r="AV21" s="3">
        <v>1.77</v>
      </c>
      <c r="AW21" s="19">
        <f t="shared" si="3"/>
        <v>0.34144124168514417</v>
      </c>
      <c r="AX21" s="7">
        <f t="shared" si="4"/>
        <v>1.3984449292386865</v>
      </c>
      <c r="AY21" s="7">
        <f t="shared" si="5"/>
        <v>225.98870056497174</v>
      </c>
      <c r="AZ21" s="7">
        <f t="shared" si="6"/>
        <v>3796.6101694915255</v>
      </c>
      <c r="BA21" s="7">
        <f t="shared" si="7"/>
        <v>56.75238095238096</v>
      </c>
      <c r="BB21" s="7">
        <f t="shared" si="8"/>
        <v>28.095238095238095</v>
      </c>
      <c r="BC21" s="7">
        <f t="shared" si="9"/>
        <v>30.185523809523808</v>
      </c>
      <c r="BD21" s="7">
        <f t="shared" si="10"/>
        <v>3.8209523809523809</v>
      </c>
      <c r="BE21" s="19"/>
      <c r="BF21" s="19">
        <f t="shared" si="11"/>
        <v>0.22906527940929683</v>
      </c>
      <c r="BG21" s="19">
        <f t="shared" si="12"/>
        <v>0.40526934049337132</v>
      </c>
      <c r="BH21" s="19">
        <v>0.22906527940929683</v>
      </c>
      <c r="BI21" s="19">
        <f t="shared" si="13"/>
        <v>3.7834920634920639</v>
      </c>
      <c r="BJ21" s="19">
        <f t="shared" si="14"/>
        <v>0.375</v>
      </c>
      <c r="BK21" s="19"/>
      <c r="BL21" s="5">
        <v>0</v>
      </c>
      <c r="BM21" s="5"/>
      <c r="BN21" s="5"/>
      <c r="BO21" s="5"/>
      <c r="BP21" s="5"/>
      <c r="BQ21" s="3">
        <v>1</v>
      </c>
      <c r="BR21" s="3">
        <v>0</v>
      </c>
      <c r="BS21" s="3">
        <v>12.5</v>
      </c>
      <c r="BT21" s="3">
        <v>6.3</v>
      </c>
      <c r="BU21" s="3">
        <v>5.9</v>
      </c>
      <c r="BV21" s="3">
        <v>1</v>
      </c>
      <c r="BW21" s="3">
        <v>4.3</v>
      </c>
      <c r="BX21" s="10"/>
      <c r="BY21" s="3">
        <v>1</v>
      </c>
      <c r="BZ21" s="3">
        <v>1</v>
      </c>
      <c r="CA21" s="3">
        <v>140</v>
      </c>
      <c r="CB21" s="3">
        <v>17</v>
      </c>
      <c r="CC21" s="4">
        <v>1</v>
      </c>
      <c r="CD21" s="28">
        <v>90</v>
      </c>
      <c r="CE21" s="8"/>
      <c r="CF21" s="8"/>
      <c r="CG21" s="3">
        <v>753</v>
      </c>
      <c r="CH21" s="3">
        <v>1</v>
      </c>
      <c r="CI21" s="3">
        <v>1</v>
      </c>
      <c r="CJ21" s="12">
        <v>1510</v>
      </c>
      <c r="CK21" s="19">
        <f t="shared" si="15"/>
        <v>7.3198649298089702</v>
      </c>
      <c r="CL21" s="5">
        <v>2185.6504443267022</v>
      </c>
      <c r="CM21" s="19">
        <f t="shared" si="16"/>
        <v>7.6896687494206581</v>
      </c>
      <c r="CN21" s="10"/>
      <c r="CO21" s="36">
        <v>40605</v>
      </c>
      <c r="CP21" s="36"/>
      <c r="CQ21" s="36"/>
      <c r="CR21" s="36"/>
      <c r="CS21" s="22"/>
      <c r="CT21" s="36">
        <v>44274</v>
      </c>
      <c r="CU21" s="36">
        <v>44168</v>
      </c>
      <c r="CV21" s="9">
        <f t="shared" si="17"/>
        <v>3563</v>
      </c>
      <c r="CW21" s="9">
        <v>0</v>
      </c>
      <c r="CX21" s="9"/>
      <c r="CY21" s="9"/>
      <c r="CZ21" s="9">
        <v>0</v>
      </c>
      <c r="DA21" s="9">
        <v>3563</v>
      </c>
      <c r="DB21" s="1">
        <v>1</v>
      </c>
      <c r="DC21" s="14"/>
      <c r="DD21" s="14"/>
      <c r="DE21" s="14"/>
      <c r="DF21" s="14"/>
      <c r="DG21" s="10"/>
      <c r="DH21" s="10"/>
      <c r="DI21" s="10"/>
      <c r="DJ21" s="10"/>
      <c r="DK21" s="10"/>
      <c r="DL21" s="10"/>
    </row>
    <row r="22" spans="1:116" x14ac:dyDescent="0.25">
      <c r="A22" s="25">
        <v>1037</v>
      </c>
      <c r="B22" s="1">
        <v>63</v>
      </c>
      <c r="C22" s="1">
        <v>0</v>
      </c>
      <c r="D22" s="1">
        <v>1</v>
      </c>
      <c r="E22" s="1">
        <v>1</v>
      </c>
      <c r="F22" s="1">
        <v>2</v>
      </c>
      <c r="G22" s="1">
        <v>1</v>
      </c>
      <c r="H22" s="1">
        <v>0</v>
      </c>
      <c r="I22" s="1">
        <v>1</v>
      </c>
      <c r="J22" s="1">
        <v>2</v>
      </c>
      <c r="K22" s="1">
        <v>1</v>
      </c>
      <c r="L22" s="1">
        <v>1</v>
      </c>
      <c r="M22" s="1">
        <v>1</v>
      </c>
      <c r="N22" s="1">
        <v>1</v>
      </c>
      <c r="O22" s="1">
        <v>0</v>
      </c>
      <c r="P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</v>
      </c>
      <c r="AB22" s="1">
        <v>0</v>
      </c>
      <c r="AC22" s="1">
        <v>0</v>
      </c>
      <c r="AD22" s="1">
        <v>1</v>
      </c>
      <c r="AE22" s="1">
        <v>0</v>
      </c>
      <c r="AF22" s="1">
        <v>0</v>
      </c>
      <c r="AG22" s="1">
        <v>48.9</v>
      </c>
      <c r="AH22" s="1">
        <v>2.02</v>
      </c>
      <c r="AI22" s="1">
        <v>150</v>
      </c>
      <c r="AJ22" s="1">
        <v>71</v>
      </c>
      <c r="AK22" s="5">
        <f t="shared" si="0"/>
        <v>97.333333333333329</v>
      </c>
      <c r="AL22" s="1">
        <v>76</v>
      </c>
      <c r="AM22" s="1">
        <v>1</v>
      </c>
      <c r="AN22" s="1">
        <v>14</v>
      </c>
      <c r="AO22" s="1">
        <v>43</v>
      </c>
      <c r="AP22" s="1">
        <v>20</v>
      </c>
      <c r="AQ22" s="1">
        <v>30</v>
      </c>
      <c r="AR22" s="1">
        <f t="shared" si="1"/>
        <v>23</v>
      </c>
      <c r="AS22" s="7">
        <f t="shared" si="2"/>
        <v>1.6428571428571428</v>
      </c>
      <c r="AT22" s="1">
        <v>27</v>
      </c>
      <c r="AU22" s="19">
        <v>5.12</v>
      </c>
      <c r="AV22" s="1">
        <v>2.54</v>
      </c>
      <c r="AW22" s="19">
        <f t="shared" si="3"/>
        <v>0.54817442719881748</v>
      </c>
      <c r="AX22" s="7">
        <f t="shared" si="4"/>
        <v>0.5859375</v>
      </c>
      <c r="AY22" s="7">
        <f t="shared" si="5"/>
        <v>94.488188976377955</v>
      </c>
      <c r="AZ22" s="7">
        <f t="shared" si="6"/>
        <v>2624.6719160104985</v>
      </c>
      <c r="BA22" s="7">
        <f t="shared" si="7"/>
        <v>67.368421052631575</v>
      </c>
      <c r="BB22" s="7">
        <f t="shared" si="8"/>
        <v>33.421052631578945</v>
      </c>
      <c r="BC22" s="7">
        <f t="shared" si="9"/>
        <v>31.968350877192975</v>
      </c>
      <c r="BD22" s="7">
        <f t="shared" si="10"/>
        <v>7.2724210526315778</v>
      </c>
      <c r="BE22" s="19">
        <v>2.1226562499999999</v>
      </c>
      <c r="BF22" s="19">
        <f t="shared" si="11"/>
        <v>0.4453125</v>
      </c>
      <c r="BG22" s="19">
        <f t="shared" si="12"/>
        <v>0.63828125000000002</v>
      </c>
      <c r="BH22" s="19">
        <v>0.63828125000000002</v>
      </c>
      <c r="BI22" s="19">
        <f t="shared" si="13"/>
        <v>2.9290617848970251</v>
      </c>
      <c r="BJ22" s="19">
        <f t="shared" si="14"/>
        <v>0.51851851851851849</v>
      </c>
      <c r="BK22" s="19"/>
      <c r="BL22" s="20">
        <v>1</v>
      </c>
      <c r="BM22" s="1">
        <v>20</v>
      </c>
      <c r="BO22" s="1">
        <v>0</v>
      </c>
      <c r="BP22" s="1">
        <v>0</v>
      </c>
      <c r="BQ22" s="1">
        <v>1</v>
      </c>
      <c r="BR22" s="1">
        <v>0</v>
      </c>
      <c r="BS22" s="1">
        <v>60</v>
      </c>
      <c r="BT22" s="1">
        <v>4.8</v>
      </c>
      <c r="BU22" s="1">
        <v>3.1</v>
      </c>
      <c r="BV22" s="1">
        <v>0.38</v>
      </c>
      <c r="BW22" s="1">
        <v>3.6</v>
      </c>
      <c r="BX22" s="1">
        <v>22</v>
      </c>
      <c r="BY22" s="1">
        <v>0</v>
      </c>
      <c r="CA22" s="25">
        <v>140</v>
      </c>
      <c r="CB22" s="25">
        <v>14</v>
      </c>
      <c r="CC22" s="44">
        <v>0.93</v>
      </c>
      <c r="CD22" s="27">
        <v>66</v>
      </c>
      <c r="CE22" s="1">
        <v>164</v>
      </c>
      <c r="CF22" s="1">
        <v>1</v>
      </c>
      <c r="CI22" s="1">
        <v>1</v>
      </c>
      <c r="CJ22" s="20">
        <v>1676.4175700000001</v>
      </c>
      <c r="CK22" s="19">
        <f t="shared" si="15"/>
        <v>7.4244143967881673</v>
      </c>
      <c r="CL22" s="20">
        <v>1397.1778730000001</v>
      </c>
      <c r="CM22" s="19">
        <f t="shared" si="16"/>
        <v>7.2422096761339292</v>
      </c>
      <c r="CN22" s="22"/>
      <c r="CO22" s="36">
        <v>43244</v>
      </c>
      <c r="CP22" s="36"/>
      <c r="CQ22" s="36"/>
      <c r="CR22" s="36"/>
      <c r="CT22" s="36">
        <v>44217</v>
      </c>
      <c r="CU22" s="36">
        <v>43405</v>
      </c>
      <c r="CV22" s="1">
        <f t="shared" si="17"/>
        <v>161</v>
      </c>
      <c r="CW22" s="1">
        <v>1</v>
      </c>
      <c r="CX22" s="36">
        <v>43405</v>
      </c>
      <c r="CY22" s="20">
        <f t="shared" ref="CY22:CY29" si="18">(CX22-CO22)</f>
        <v>161</v>
      </c>
      <c r="CZ22" s="20">
        <v>1</v>
      </c>
      <c r="DA22" s="20">
        <v>161</v>
      </c>
      <c r="DB22" s="1">
        <v>1</v>
      </c>
      <c r="DC22"/>
    </row>
    <row r="23" spans="1:116" x14ac:dyDescent="0.25">
      <c r="A23" s="2">
        <v>2020</v>
      </c>
      <c r="B23" s="3">
        <v>38</v>
      </c>
      <c r="C23" s="3">
        <v>0</v>
      </c>
      <c r="D23" s="3">
        <v>0</v>
      </c>
      <c r="E23" s="3">
        <v>1</v>
      </c>
      <c r="F23" s="3">
        <v>1</v>
      </c>
      <c r="G23" s="3">
        <v>0</v>
      </c>
      <c r="H23" s="1">
        <v>1</v>
      </c>
      <c r="I23" s="3">
        <v>0</v>
      </c>
      <c r="J23" s="3">
        <v>4</v>
      </c>
      <c r="K23" s="3">
        <v>1</v>
      </c>
      <c r="L23" s="3">
        <v>1</v>
      </c>
      <c r="M23" s="3"/>
      <c r="N23" s="3">
        <v>1</v>
      </c>
      <c r="O23" s="3">
        <v>0</v>
      </c>
      <c r="P23" s="3">
        <v>0</v>
      </c>
      <c r="Q23" s="3"/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6">
        <v>1</v>
      </c>
      <c r="Y23" s="3">
        <v>1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27.5</v>
      </c>
      <c r="AH23" s="4">
        <v>2.0499999999999998</v>
      </c>
      <c r="AI23" s="3">
        <v>98</v>
      </c>
      <c r="AJ23" s="3">
        <v>58</v>
      </c>
      <c r="AK23" s="5">
        <f t="shared" si="0"/>
        <v>71.333333333333329</v>
      </c>
      <c r="AL23" s="3">
        <v>90</v>
      </c>
      <c r="AM23" s="3">
        <v>1</v>
      </c>
      <c r="AN23" s="3">
        <v>16</v>
      </c>
      <c r="AO23" s="3">
        <v>46</v>
      </c>
      <c r="AP23" s="3">
        <v>28</v>
      </c>
      <c r="AQ23" s="3">
        <v>34</v>
      </c>
      <c r="AR23" s="3">
        <f t="shared" si="1"/>
        <v>18</v>
      </c>
      <c r="AS23" s="7">
        <f t="shared" si="2"/>
        <v>1.125</v>
      </c>
      <c r="AT23" s="3">
        <v>29</v>
      </c>
      <c r="AU23" s="4">
        <v>3.5669999999999997</v>
      </c>
      <c r="AV23" s="3">
        <v>1.74</v>
      </c>
      <c r="AW23" s="19">
        <f t="shared" si="3"/>
        <v>0.27521064301552106</v>
      </c>
      <c r="AX23" s="7">
        <f t="shared" si="4"/>
        <v>1.4017381553125876</v>
      </c>
      <c r="AY23" s="7">
        <f t="shared" si="5"/>
        <v>229.88505747126436</v>
      </c>
      <c r="AZ23" s="7">
        <f t="shared" si="6"/>
        <v>2544.0613026819919</v>
      </c>
      <c r="BA23" s="7">
        <f t="shared" si="7"/>
        <v>39.633333333333333</v>
      </c>
      <c r="BB23" s="7">
        <f t="shared" si="8"/>
        <v>19.333333333333332</v>
      </c>
      <c r="BC23" s="7">
        <f t="shared" si="9"/>
        <v>11.130844444444442</v>
      </c>
      <c r="BD23" s="7">
        <f t="shared" si="10"/>
        <v>4.7328000000000001</v>
      </c>
      <c r="BE23" s="19"/>
      <c r="BF23" s="19">
        <f t="shared" si="11"/>
        <v>0.85786375105130364</v>
      </c>
      <c r="BG23" s="19">
        <f t="shared" si="12"/>
        <v>1.1606391925988226</v>
      </c>
      <c r="BH23" s="19">
        <v>1.1606391925988226</v>
      </c>
      <c r="BI23" s="19">
        <f t="shared" si="13"/>
        <v>2.2018518518518517</v>
      </c>
      <c r="BJ23" s="19">
        <f t="shared" si="14"/>
        <v>0.55172413793103448</v>
      </c>
      <c r="BK23" s="19"/>
      <c r="BL23" s="12">
        <v>0</v>
      </c>
      <c r="BM23" s="12"/>
      <c r="BN23" s="5"/>
      <c r="BO23" s="12"/>
      <c r="BP23" s="12"/>
      <c r="BQ23" s="3">
        <v>1</v>
      </c>
      <c r="BR23" s="9">
        <v>0</v>
      </c>
      <c r="BS23" s="3">
        <v>17.5</v>
      </c>
      <c r="BT23" s="3">
        <v>6.2</v>
      </c>
      <c r="BU23" s="3">
        <v>5.9</v>
      </c>
      <c r="BV23" s="3">
        <v>0.92</v>
      </c>
      <c r="BW23" s="16">
        <v>4.5999999999999996</v>
      </c>
      <c r="BX23" s="10"/>
      <c r="BY23" s="16">
        <v>1</v>
      </c>
      <c r="BZ23" s="3">
        <v>0</v>
      </c>
      <c r="CA23" s="3">
        <v>135</v>
      </c>
      <c r="CB23" s="3">
        <v>25</v>
      </c>
      <c r="CC23" s="4">
        <v>1</v>
      </c>
      <c r="CD23" s="28">
        <v>87</v>
      </c>
      <c r="CE23" s="8"/>
      <c r="CF23" s="8"/>
      <c r="CG23" s="3">
        <v>166</v>
      </c>
      <c r="CH23" s="3">
        <v>0</v>
      </c>
      <c r="CI23" s="3">
        <v>1</v>
      </c>
      <c r="CJ23" s="12">
        <v>1719.0789473684208</v>
      </c>
      <c r="CK23" s="19">
        <f t="shared" si="15"/>
        <v>7.4495439306624274</v>
      </c>
      <c r="CL23" s="5">
        <v>1318.5283583206808</v>
      </c>
      <c r="CM23" s="19">
        <f t="shared" si="16"/>
        <v>7.1842715135792492</v>
      </c>
      <c r="CN23" s="10"/>
      <c r="CO23" s="41">
        <v>40410</v>
      </c>
      <c r="CP23" s="41"/>
      <c r="CQ23" s="41"/>
      <c r="CR23" s="41"/>
      <c r="CT23" s="36">
        <v>44272</v>
      </c>
      <c r="CU23" s="36">
        <v>40607</v>
      </c>
      <c r="CV23" s="1">
        <f t="shared" si="17"/>
        <v>197</v>
      </c>
      <c r="CW23" s="3">
        <v>1</v>
      </c>
      <c r="CX23" s="40">
        <v>40607</v>
      </c>
      <c r="CY23" s="3">
        <f t="shared" si="18"/>
        <v>197</v>
      </c>
      <c r="CZ23" s="3">
        <v>1</v>
      </c>
      <c r="DA23" s="3">
        <v>197</v>
      </c>
      <c r="DB23" s="1">
        <v>1</v>
      </c>
      <c r="DC23" s="3" t="s">
        <v>143</v>
      </c>
      <c r="DD23" s="10"/>
      <c r="DE23" s="10"/>
      <c r="DF23" s="10"/>
      <c r="DG23" s="10"/>
      <c r="DH23" s="10"/>
      <c r="DI23" s="10"/>
      <c r="DJ23" s="10"/>
      <c r="DK23" s="10"/>
      <c r="DL23" s="10"/>
    </row>
    <row r="24" spans="1:116" x14ac:dyDescent="0.25">
      <c r="A24" s="25">
        <v>1013</v>
      </c>
      <c r="B24" s="1">
        <v>65</v>
      </c>
      <c r="C24" s="1">
        <v>1</v>
      </c>
      <c r="D24" s="1">
        <v>1</v>
      </c>
      <c r="E24" s="1">
        <v>1</v>
      </c>
      <c r="F24" s="1">
        <v>2</v>
      </c>
      <c r="G24" s="1">
        <v>1</v>
      </c>
      <c r="H24" s="1">
        <v>0</v>
      </c>
      <c r="I24" s="1">
        <v>1</v>
      </c>
      <c r="J24" s="1">
        <v>4</v>
      </c>
      <c r="K24" s="1">
        <v>1</v>
      </c>
      <c r="L24" s="1">
        <v>1</v>
      </c>
      <c r="M24" s="1">
        <v>1</v>
      </c>
      <c r="N24" s="1">
        <v>0</v>
      </c>
      <c r="O24" s="1">
        <v>0</v>
      </c>
      <c r="P24" s="1">
        <v>0</v>
      </c>
      <c r="R24" s="1">
        <v>0</v>
      </c>
      <c r="S24" s="1">
        <v>0</v>
      </c>
      <c r="T24" s="1">
        <v>1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43.8</v>
      </c>
      <c r="AH24" s="1">
        <v>2.06</v>
      </c>
      <c r="AI24" s="1">
        <v>139</v>
      </c>
      <c r="AJ24" s="1">
        <v>103</v>
      </c>
      <c r="AK24" s="5">
        <f t="shared" si="0"/>
        <v>115</v>
      </c>
      <c r="AL24" s="1">
        <v>84</v>
      </c>
      <c r="AM24" s="1">
        <v>1</v>
      </c>
      <c r="AN24" s="1">
        <v>9</v>
      </c>
      <c r="AO24" s="1">
        <v>59</v>
      </c>
      <c r="AP24" s="1">
        <v>25</v>
      </c>
      <c r="AQ24" s="1">
        <v>39</v>
      </c>
      <c r="AR24" s="1">
        <f t="shared" si="1"/>
        <v>34</v>
      </c>
      <c r="AS24" s="7">
        <f t="shared" si="2"/>
        <v>3.7777777777777777</v>
      </c>
      <c r="AT24" s="1">
        <v>17</v>
      </c>
      <c r="AU24" s="19">
        <v>5.9</v>
      </c>
      <c r="AV24" s="1">
        <v>2.87</v>
      </c>
      <c r="AW24" s="19">
        <f t="shared" si="3"/>
        <v>0.73181818181818181</v>
      </c>
      <c r="AX24" s="7">
        <f t="shared" si="4"/>
        <v>3.7288135593220337</v>
      </c>
      <c r="AY24" s="7">
        <f t="shared" si="5"/>
        <v>613.24041811846689</v>
      </c>
      <c r="AZ24" s="7">
        <f t="shared" si="6"/>
        <v>2954.7038327526129</v>
      </c>
      <c r="BA24" s="7">
        <f t="shared" si="7"/>
        <v>70.238095238095241</v>
      </c>
      <c r="BB24" s="7">
        <f t="shared" si="8"/>
        <v>34.166666666666664</v>
      </c>
      <c r="BC24" s="7">
        <f t="shared" si="9"/>
        <v>45.537333333333329</v>
      </c>
      <c r="BD24" s="7">
        <f t="shared" si="10"/>
        <v>13.94</v>
      </c>
      <c r="BE24" s="19"/>
      <c r="BF24" s="19">
        <f t="shared" si="11"/>
        <v>0.55525423728813561</v>
      </c>
      <c r="BG24" s="19">
        <f t="shared" si="12"/>
        <v>0.84</v>
      </c>
      <c r="BH24" s="19">
        <v>0.84</v>
      </c>
      <c r="BI24" s="19">
        <f t="shared" si="13"/>
        <v>2.0658263305322131</v>
      </c>
      <c r="BJ24" s="19">
        <f t="shared" si="14"/>
        <v>0.52941176470588236</v>
      </c>
      <c r="BK24" s="19"/>
      <c r="BL24" s="20">
        <v>0</v>
      </c>
      <c r="BP24" s="1">
        <v>0</v>
      </c>
      <c r="BQ24" s="1">
        <v>1</v>
      </c>
      <c r="BR24" s="1">
        <v>0</v>
      </c>
      <c r="BS24" s="1">
        <v>72</v>
      </c>
      <c r="BT24" s="1">
        <v>3.8</v>
      </c>
      <c r="BU24" s="1">
        <v>2</v>
      </c>
      <c r="BV24" s="1">
        <v>0.47</v>
      </c>
      <c r="BW24" s="1">
        <v>3.8</v>
      </c>
      <c r="BX24" s="1">
        <v>47.7</v>
      </c>
      <c r="BY24" s="1">
        <v>1</v>
      </c>
      <c r="BZ24" s="1">
        <v>1</v>
      </c>
      <c r="CA24" s="25">
        <v>140</v>
      </c>
      <c r="CB24" s="25">
        <v>25</v>
      </c>
      <c r="CC24" s="44">
        <v>1.1100000000000001</v>
      </c>
      <c r="CD24" s="27">
        <v>60</v>
      </c>
      <c r="CE24" s="1">
        <v>67</v>
      </c>
      <c r="CF24" s="1">
        <v>0</v>
      </c>
      <c r="CI24" s="1">
        <v>1</v>
      </c>
      <c r="CJ24" s="20">
        <v>2038.4509190000001</v>
      </c>
      <c r="CK24" s="19">
        <f t="shared" si="15"/>
        <v>7.6199454449520374</v>
      </c>
      <c r="CL24" s="20">
        <v>1513.5492879999999</v>
      </c>
      <c r="CM24" s="19">
        <f t="shared" si="16"/>
        <v>7.3222126935080052</v>
      </c>
      <c r="CN24" s="22"/>
      <c r="CO24" s="36">
        <v>43209</v>
      </c>
      <c r="CP24" s="36"/>
      <c r="CQ24" s="36"/>
      <c r="CR24" s="36"/>
      <c r="CT24" s="36">
        <v>44217</v>
      </c>
      <c r="CU24" s="36">
        <v>43231</v>
      </c>
      <c r="CV24" s="1">
        <f t="shared" si="17"/>
        <v>22</v>
      </c>
      <c r="CW24" s="1">
        <v>1</v>
      </c>
      <c r="CX24" s="36">
        <v>43231</v>
      </c>
      <c r="CY24" s="20">
        <f t="shared" si="18"/>
        <v>22</v>
      </c>
      <c r="CZ24" s="20">
        <v>1</v>
      </c>
      <c r="DA24" s="20">
        <v>22</v>
      </c>
      <c r="DB24" s="1">
        <v>1</v>
      </c>
      <c r="DC24" t="s">
        <v>129</v>
      </c>
    </row>
    <row r="25" spans="1:116" x14ac:dyDescent="0.25">
      <c r="A25" s="2">
        <v>2034</v>
      </c>
      <c r="B25" s="3">
        <v>57</v>
      </c>
      <c r="C25" s="9">
        <v>1</v>
      </c>
      <c r="D25" s="3">
        <v>0</v>
      </c>
      <c r="E25" s="3">
        <v>1</v>
      </c>
      <c r="F25" s="3">
        <v>2</v>
      </c>
      <c r="G25" s="3">
        <v>1</v>
      </c>
      <c r="H25" s="1">
        <v>0</v>
      </c>
      <c r="I25" s="3">
        <v>1</v>
      </c>
      <c r="J25" s="3">
        <v>3</v>
      </c>
      <c r="K25" s="3">
        <v>1</v>
      </c>
      <c r="L25" s="3">
        <v>1</v>
      </c>
      <c r="M25" s="3"/>
      <c r="N25" s="3">
        <v>1</v>
      </c>
      <c r="O25" s="3">
        <v>1</v>
      </c>
      <c r="P25" s="3">
        <v>1</v>
      </c>
      <c r="Q25" s="3">
        <v>1</v>
      </c>
      <c r="R25" s="3">
        <v>0</v>
      </c>
      <c r="S25" s="3">
        <v>0</v>
      </c>
      <c r="T25" s="3">
        <v>1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36.5</v>
      </c>
      <c r="AH25" s="4">
        <v>2.2999999999999998</v>
      </c>
      <c r="AI25" s="3">
        <v>119</v>
      </c>
      <c r="AJ25" s="3">
        <v>87</v>
      </c>
      <c r="AK25" s="5">
        <f t="shared" si="0"/>
        <v>97.666666666666671</v>
      </c>
      <c r="AL25" s="3">
        <v>94</v>
      </c>
      <c r="AM25" s="3">
        <v>1</v>
      </c>
      <c r="AN25" s="3">
        <v>12</v>
      </c>
      <c r="AO25" s="3">
        <v>81</v>
      </c>
      <c r="AP25" s="3">
        <v>30</v>
      </c>
      <c r="AQ25" s="3">
        <v>56</v>
      </c>
      <c r="AR25" s="1">
        <f t="shared" si="1"/>
        <v>51</v>
      </c>
      <c r="AS25" s="7">
        <f t="shared" si="2"/>
        <v>4.25</v>
      </c>
      <c r="AT25" s="3">
        <v>27</v>
      </c>
      <c r="AU25" s="4">
        <v>7.11</v>
      </c>
      <c r="AV25" s="3">
        <v>3.09</v>
      </c>
      <c r="AW25" s="19">
        <f t="shared" si="3"/>
        <v>0.66915742793791577</v>
      </c>
      <c r="AX25" s="7">
        <f t="shared" si="4"/>
        <v>4.0787623066104075</v>
      </c>
      <c r="AY25" s="7">
        <f t="shared" si="5"/>
        <v>750.80906148867314</v>
      </c>
      <c r="AZ25" s="7">
        <f t="shared" si="6"/>
        <v>2217.9072276159659</v>
      </c>
      <c r="BA25" s="7">
        <f t="shared" si="7"/>
        <v>75.638297872340431</v>
      </c>
      <c r="BB25" s="7">
        <f t="shared" si="8"/>
        <v>32.872340425531917</v>
      </c>
      <c r="BC25" s="7">
        <f t="shared" si="9"/>
        <v>31.592510638297874</v>
      </c>
      <c r="BD25" s="7">
        <f t="shared" si="10"/>
        <v>19.670808510638299</v>
      </c>
      <c r="BE25" s="19">
        <v>1.57</v>
      </c>
      <c r="BF25" s="19">
        <f t="shared" si="11"/>
        <v>0.74036568213783394</v>
      </c>
      <c r="BG25" s="19">
        <f t="shared" si="12"/>
        <v>1.070886075949367</v>
      </c>
      <c r="BH25" s="19">
        <v>1.070886075949367</v>
      </c>
      <c r="BI25" s="19">
        <f t="shared" si="13"/>
        <v>1.4831038798498124</v>
      </c>
      <c r="BJ25" s="19">
        <f t="shared" si="14"/>
        <v>0.44444444444444442</v>
      </c>
      <c r="BK25" s="19"/>
      <c r="BL25" s="5">
        <v>1</v>
      </c>
      <c r="BM25" s="5">
        <v>20</v>
      </c>
      <c r="BN25" s="5"/>
      <c r="BO25" s="5">
        <v>0</v>
      </c>
      <c r="BP25" s="5">
        <v>0</v>
      </c>
      <c r="BQ25" s="3">
        <v>1</v>
      </c>
      <c r="BR25" s="3">
        <v>0</v>
      </c>
      <c r="BS25" s="3">
        <v>65.5</v>
      </c>
      <c r="BT25" s="3">
        <v>5</v>
      </c>
      <c r="BU25" s="3">
        <v>3.1</v>
      </c>
      <c r="BV25" s="3">
        <v>1.2</v>
      </c>
      <c r="BW25" s="3">
        <v>3.8</v>
      </c>
      <c r="BX25" s="10"/>
      <c r="BY25" s="3">
        <v>1</v>
      </c>
      <c r="BZ25" s="3">
        <v>1</v>
      </c>
      <c r="CA25" s="3">
        <v>136</v>
      </c>
      <c r="CB25" s="3">
        <v>18</v>
      </c>
      <c r="CC25" s="4">
        <v>0.8</v>
      </c>
      <c r="CD25" s="28">
        <v>90</v>
      </c>
      <c r="CE25" s="8"/>
      <c r="CF25" s="8"/>
      <c r="CG25" s="3">
        <v>599</v>
      </c>
      <c r="CH25" s="3">
        <v>0</v>
      </c>
      <c r="CI25" s="3">
        <v>1</v>
      </c>
      <c r="CJ25" s="12">
        <v>2131.521739130435</v>
      </c>
      <c r="CK25" s="19">
        <f t="shared" si="15"/>
        <v>7.6645914351353976</v>
      </c>
      <c r="CL25" s="5">
        <v>891.33206970368622</v>
      </c>
      <c r="CM25" s="19">
        <f t="shared" si="16"/>
        <v>6.7927170513080535</v>
      </c>
      <c r="CN25" s="10"/>
      <c r="CO25" s="41">
        <v>40217</v>
      </c>
      <c r="CP25" s="41"/>
      <c r="CQ25" s="41"/>
      <c r="CR25" s="41"/>
      <c r="CT25" s="36">
        <v>44272</v>
      </c>
      <c r="CU25" s="36">
        <v>43850</v>
      </c>
      <c r="CV25" s="1">
        <f t="shared" si="17"/>
        <v>3633</v>
      </c>
      <c r="CW25" s="3">
        <v>1</v>
      </c>
      <c r="CX25" s="40">
        <v>43850</v>
      </c>
      <c r="CY25" s="20">
        <f t="shared" si="18"/>
        <v>3633</v>
      </c>
      <c r="CZ25" s="20">
        <v>1</v>
      </c>
      <c r="DA25" s="20">
        <v>3633</v>
      </c>
      <c r="DB25" s="1">
        <v>1</v>
      </c>
      <c r="DC25" s="3" t="s">
        <v>147</v>
      </c>
      <c r="DD25" s="10"/>
      <c r="DE25" s="10"/>
      <c r="DF25" s="10"/>
      <c r="DG25" s="10"/>
      <c r="DH25" s="10"/>
      <c r="DI25" s="10"/>
      <c r="DJ25" s="10"/>
      <c r="DK25" s="10"/>
      <c r="DL25" s="10"/>
    </row>
    <row r="26" spans="1:116" x14ac:dyDescent="0.25">
      <c r="A26" s="2">
        <v>2011</v>
      </c>
      <c r="B26" s="3">
        <v>49</v>
      </c>
      <c r="C26" s="3">
        <v>0</v>
      </c>
      <c r="D26" s="3">
        <v>0</v>
      </c>
      <c r="E26" s="3">
        <v>1</v>
      </c>
      <c r="F26" s="3">
        <v>1</v>
      </c>
      <c r="G26" s="3">
        <v>0</v>
      </c>
      <c r="H26" s="1">
        <v>1</v>
      </c>
      <c r="I26" s="3">
        <v>1</v>
      </c>
      <c r="J26" s="3">
        <v>2</v>
      </c>
      <c r="K26" s="3">
        <v>0</v>
      </c>
      <c r="L26" s="3">
        <v>1</v>
      </c>
      <c r="M26" s="3"/>
      <c r="N26" s="3">
        <v>1</v>
      </c>
      <c r="O26" s="3">
        <v>0</v>
      </c>
      <c r="P26" s="3">
        <v>1</v>
      </c>
      <c r="Q26" s="3"/>
      <c r="R26" s="3">
        <v>1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1</v>
      </c>
      <c r="AA26" s="3">
        <v>1</v>
      </c>
      <c r="AB26" s="3">
        <v>1</v>
      </c>
      <c r="AC26" s="3">
        <v>0</v>
      </c>
      <c r="AD26" s="3">
        <v>1</v>
      </c>
      <c r="AE26" s="3">
        <v>0</v>
      </c>
      <c r="AF26" s="3">
        <v>2</v>
      </c>
      <c r="AG26" s="3">
        <v>35.4</v>
      </c>
      <c r="AH26" s="4">
        <v>2.23</v>
      </c>
      <c r="AI26" s="3">
        <v>150</v>
      </c>
      <c r="AJ26" s="3">
        <v>84</v>
      </c>
      <c r="AK26" s="5">
        <f t="shared" si="0"/>
        <v>106</v>
      </c>
      <c r="AL26" s="3">
        <v>66</v>
      </c>
      <c r="AM26" s="3">
        <v>1</v>
      </c>
      <c r="AN26" s="3">
        <v>5</v>
      </c>
      <c r="AO26" s="3">
        <v>38</v>
      </c>
      <c r="AP26" s="3">
        <v>14</v>
      </c>
      <c r="AQ26" s="3">
        <v>25</v>
      </c>
      <c r="AR26" s="3">
        <f t="shared" si="1"/>
        <v>24</v>
      </c>
      <c r="AS26" s="7">
        <f t="shared" si="2"/>
        <v>4.8</v>
      </c>
      <c r="AT26" s="3">
        <v>16</v>
      </c>
      <c r="AU26" s="4">
        <v>4.9060000000000006</v>
      </c>
      <c r="AV26" s="3">
        <v>2.2000000000000002</v>
      </c>
      <c r="AW26" s="19">
        <f t="shared" si="3"/>
        <v>0.51707317073170733</v>
      </c>
      <c r="AX26" s="7">
        <f t="shared" si="4"/>
        <v>1.8344883815735831</v>
      </c>
      <c r="AY26" s="7">
        <f t="shared" si="5"/>
        <v>327.27272727272725</v>
      </c>
      <c r="AZ26" s="7">
        <f t="shared" si="6"/>
        <v>3672.7272727272725</v>
      </c>
      <c r="BA26" s="7">
        <f t="shared" si="7"/>
        <v>74.333333333333343</v>
      </c>
      <c r="BB26" s="7">
        <f t="shared" si="8"/>
        <v>33.333333333333336</v>
      </c>
      <c r="BC26" s="7">
        <f t="shared" si="9"/>
        <v>40.799999999999997</v>
      </c>
      <c r="BD26" s="7">
        <f t="shared" si="10"/>
        <v>9.0666666666666664</v>
      </c>
      <c r="BE26" s="19"/>
      <c r="BF26" s="19">
        <f t="shared" si="11"/>
        <v>0.33632286995515692</v>
      </c>
      <c r="BG26" s="19">
        <f t="shared" si="12"/>
        <v>0.51121076233183849</v>
      </c>
      <c r="BH26" s="19">
        <v>0.33632286995515692</v>
      </c>
      <c r="BI26" s="19">
        <f t="shared" si="13"/>
        <v>3.0972222222222228</v>
      </c>
      <c r="BJ26" s="19">
        <f t="shared" si="14"/>
        <v>0.3125</v>
      </c>
      <c r="BK26" s="19"/>
      <c r="BL26" s="5">
        <v>0</v>
      </c>
      <c r="BM26" s="5"/>
      <c r="BN26" s="5"/>
      <c r="BO26" s="5"/>
      <c r="BP26" s="5"/>
      <c r="BQ26" s="3">
        <v>1</v>
      </c>
      <c r="BR26" s="3">
        <v>0</v>
      </c>
      <c r="BS26" s="3">
        <v>30</v>
      </c>
      <c r="BT26" s="3">
        <v>6.6</v>
      </c>
      <c r="BU26" s="3">
        <v>6</v>
      </c>
      <c r="BV26" s="3">
        <v>1</v>
      </c>
      <c r="BW26" s="3">
        <v>4.0999999999999996</v>
      </c>
      <c r="BX26" s="10"/>
      <c r="BY26" s="3">
        <v>1</v>
      </c>
      <c r="BZ26" s="3">
        <v>0</v>
      </c>
      <c r="CA26" s="3">
        <v>142</v>
      </c>
      <c r="CB26" s="3">
        <v>13</v>
      </c>
      <c r="CC26" s="4">
        <v>0.9</v>
      </c>
      <c r="CD26" s="28">
        <v>90</v>
      </c>
      <c r="CE26" s="8"/>
      <c r="CF26" s="8"/>
      <c r="CG26" s="3">
        <v>178</v>
      </c>
      <c r="CH26" s="3">
        <v>0</v>
      </c>
      <c r="CI26" s="3">
        <v>1</v>
      </c>
      <c r="CJ26" s="12">
        <v>2307.6923076923076</v>
      </c>
      <c r="CK26" s="19">
        <f t="shared" si="15"/>
        <v>7.7440033031827555</v>
      </c>
      <c r="CL26" s="5">
        <v>15440.159587835227</v>
      </c>
      <c r="CM26" s="19">
        <f t="shared" si="16"/>
        <v>9.6447271595250417</v>
      </c>
      <c r="CN26" s="10"/>
      <c r="CO26" s="41">
        <v>40399</v>
      </c>
      <c r="CP26" s="41"/>
      <c r="CQ26" s="41"/>
      <c r="CR26" s="41"/>
      <c r="CT26" s="36">
        <v>44272</v>
      </c>
      <c r="CU26" s="36">
        <v>40552</v>
      </c>
      <c r="CV26" s="1">
        <f t="shared" si="17"/>
        <v>153</v>
      </c>
      <c r="CW26" s="3">
        <v>1</v>
      </c>
      <c r="CX26" s="40">
        <v>40552</v>
      </c>
      <c r="CY26" s="20">
        <f t="shared" si="18"/>
        <v>153</v>
      </c>
      <c r="CZ26" s="20">
        <v>1</v>
      </c>
      <c r="DA26" s="20">
        <v>153</v>
      </c>
      <c r="DB26" s="1">
        <v>1</v>
      </c>
      <c r="DC26" s="3"/>
      <c r="DD26" s="10"/>
      <c r="DE26" s="10"/>
      <c r="DF26" s="10"/>
      <c r="DG26" s="10"/>
      <c r="DH26" s="10"/>
      <c r="DI26" s="10"/>
      <c r="DJ26" s="10"/>
      <c r="DK26" s="10"/>
      <c r="DL26" s="10"/>
    </row>
    <row r="27" spans="1:116" x14ac:dyDescent="0.25">
      <c r="A27" s="25">
        <v>1035</v>
      </c>
      <c r="B27" s="1">
        <v>57</v>
      </c>
      <c r="C27" s="1">
        <v>0</v>
      </c>
      <c r="D27" s="1">
        <v>1</v>
      </c>
      <c r="E27" s="1">
        <v>1</v>
      </c>
      <c r="F27" s="1">
        <v>1</v>
      </c>
      <c r="G27" s="1">
        <v>1</v>
      </c>
      <c r="H27" s="1">
        <v>0</v>
      </c>
      <c r="I27" s="1">
        <v>1</v>
      </c>
      <c r="J27" s="1">
        <v>3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0</v>
      </c>
      <c r="AF27" s="1">
        <v>0</v>
      </c>
      <c r="AG27" s="1">
        <v>51.6</v>
      </c>
      <c r="AH27" s="1">
        <v>2.2000000000000002</v>
      </c>
      <c r="AI27" s="1">
        <v>163</v>
      </c>
      <c r="AJ27" s="1">
        <v>80</v>
      </c>
      <c r="AK27" s="5">
        <f t="shared" si="0"/>
        <v>107.66666666666667</v>
      </c>
      <c r="AL27" s="1">
        <v>82</v>
      </c>
      <c r="AM27" s="1">
        <v>1</v>
      </c>
      <c r="AN27" s="1">
        <v>13</v>
      </c>
      <c r="AO27" s="1">
        <v>77</v>
      </c>
      <c r="AP27" s="1">
        <v>31</v>
      </c>
      <c r="AQ27" s="1">
        <v>49</v>
      </c>
      <c r="AR27" s="1">
        <f t="shared" si="1"/>
        <v>46</v>
      </c>
      <c r="AS27" s="7">
        <f t="shared" si="2"/>
        <v>3.5384615384615383</v>
      </c>
      <c r="AT27" s="1">
        <v>15</v>
      </c>
      <c r="AU27" s="19">
        <v>3.24</v>
      </c>
      <c r="AV27" s="1">
        <v>1.47</v>
      </c>
      <c r="AW27" s="19">
        <f t="shared" si="3"/>
        <v>0.35093126385809315</v>
      </c>
      <c r="AX27" s="7">
        <f t="shared" si="4"/>
        <v>10.493827160493826</v>
      </c>
      <c r="AY27" s="7">
        <f t="shared" si="5"/>
        <v>1850.3401360544217</v>
      </c>
      <c r="AZ27" s="7">
        <f t="shared" si="6"/>
        <v>5151.9274376417243</v>
      </c>
      <c r="BA27" s="7">
        <f t="shared" si="7"/>
        <v>39.512195121951223</v>
      </c>
      <c r="BB27" s="7">
        <f t="shared" si="8"/>
        <v>17.926829268292682</v>
      </c>
      <c r="BC27" s="7">
        <f t="shared" si="9"/>
        <v>22.592585365853658</v>
      </c>
      <c r="BD27" s="7">
        <f t="shared" si="10"/>
        <v>8.7769756097560965</v>
      </c>
      <c r="BE27" s="19"/>
      <c r="BF27" s="19">
        <f t="shared" si="11"/>
        <v>1.2401234567901234</v>
      </c>
      <c r="BG27" s="19">
        <f t="shared" si="12"/>
        <v>1.9487654320987653</v>
      </c>
      <c r="BH27" s="19">
        <v>1.9487654320987653</v>
      </c>
      <c r="BI27" s="19">
        <f t="shared" si="13"/>
        <v>0.85896076352067874</v>
      </c>
      <c r="BJ27" s="19">
        <f t="shared" si="14"/>
        <v>0.8666666666666667</v>
      </c>
      <c r="BK27" s="19"/>
      <c r="BL27" s="20">
        <v>0</v>
      </c>
      <c r="BP27" s="1"/>
      <c r="BQ27" s="1">
        <v>1</v>
      </c>
      <c r="BR27" s="1">
        <v>0</v>
      </c>
      <c r="BS27" s="1">
        <v>70</v>
      </c>
      <c r="BT27" s="1">
        <v>3.9</v>
      </c>
      <c r="BU27" s="1">
        <v>2.1</v>
      </c>
      <c r="BV27" s="1">
        <v>0.53</v>
      </c>
      <c r="BW27" s="1">
        <v>3.6</v>
      </c>
      <c r="CA27" s="25">
        <v>139</v>
      </c>
      <c r="CB27" s="25">
        <v>21</v>
      </c>
      <c r="CC27" s="44">
        <v>0.93</v>
      </c>
      <c r="CD27" s="27">
        <v>69</v>
      </c>
      <c r="CE27" s="1">
        <v>189</v>
      </c>
      <c r="CF27" s="1">
        <v>1</v>
      </c>
      <c r="CI27" s="1">
        <v>1</v>
      </c>
      <c r="CJ27" s="20">
        <v>2366.0682160000001</v>
      </c>
      <c r="CK27" s="19">
        <f t="shared" si="15"/>
        <v>7.7689848759063054</v>
      </c>
      <c r="CL27" s="20">
        <v>1390.4658810000001</v>
      </c>
      <c r="CM27" s="19">
        <f t="shared" si="16"/>
        <v>7.2373941361561487</v>
      </c>
      <c r="CN27" s="22"/>
      <c r="CO27" s="36">
        <v>43236</v>
      </c>
      <c r="CP27" s="36"/>
      <c r="CQ27" s="36"/>
      <c r="CR27" s="36"/>
      <c r="CT27" s="36" t="s">
        <v>163</v>
      </c>
      <c r="CU27" s="36">
        <v>44403</v>
      </c>
      <c r="CV27" s="1">
        <f t="shared" si="17"/>
        <v>1167</v>
      </c>
      <c r="CW27" s="1">
        <v>1</v>
      </c>
      <c r="CX27" s="36">
        <v>44403</v>
      </c>
      <c r="CY27" s="20">
        <f t="shared" si="18"/>
        <v>1167</v>
      </c>
      <c r="CZ27" s="1">
        <v>1</v>
      </c>
      <c r="DA27" s="1">
        <v>1019</v>
      </c>
      <c r="DB27" s="1">
        <v>1</v>
      </c>
      <c r="DC27"/>
    </row>
    <row r="28" spans="1:116" x14ac:dyDescent="0.25">
      <c r="A28" s="2">
        <v>2004</v>
      </c>
      <c r="B28" s="3">
        <v>62</v>
      </c>
      <c r="C28" s="3">
        <v>0</v>
      </c>
      <c r="D28" s="3">
        <v>0</v>
      </c>
      <c r="E28" s="3">
        <v>1</v>
      </c>
      <c r="F28" s="3">
        <v>1</v>
      </c>
      <c r="G28" s="3">
        <v>1</v>
      </c>
      <c r="H28" s="1">
        <v>0</v>
      </c>
      <c r="I28" s="3">
        <v>1</v>
      </c>
      <c r="J28" s="3">
        <v>2</v>
      </c>
      <c r="K28" s="3">
        <v>0</v>
      </c>
      <c r="L28" s="3">
        <v>0</v>
      </c>
      <c r="M28" s="3"/>
      <c r="N28" s="3">
        <v>0</v>
      </c>
      <c r="O28" s="3">
        <v>0</v>
      </c>
      <c r="P28" s="3">
        <v>1</v>
      </c>
      <c r="Q28" s="3"/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1</v>
      </c>
      <c r="AC28" s="3">
        <v>0</v>
      </c>
      <c r="AD28" s="3">
        <v>1</v>
      </c>
      <c r="AE28" s="3">
        <v>0</v>
      </c>
      <c r="AF28" s="3">
        <v>0</v>
      </c>
      <c r="AG28" s="3">
        <v>38</v>
      </c>
      <c r="AH28" s="4">
        <v>2.4</v>
      </c>
      <c r="AI28" s="3">
        <v>107</v>
      </c>
      <c r="AJ28" s="3">
        <v>68</v>
      </c>
      <c r="AK28" s="5">
        <f t="shared" si="0"/>
        <v>81</v>
      </c>
      <c r="AL28" s="3">
        <v>60</v>
      </c>
      <c r="AM28" s="3">
        <v>1</v>
      </c>
      <c r="AN28" s="3">
        <v>15</v>
      </c>
      <c r="AO28" s="3">
        <v>37</v>
      </c>
      <c r="AP28" s="3">
        <v>20</v>
      </c>
      <c r="AQ28" s="3">
        <v>25</v>
      </c>
      <c r="AR28" s="3">
        <f t="shared" si="1"/>
        <v>17</v>
      </c>
      <c r="AS28" s="7">
        <f t="shared" si="2"/>
        <v>1.1333333333333333</v>
      </c>
      <c r="AT28" s="3">
        <v>21</v>
      </c>
      <c r="AU28" s="4">
        <v>4.4400000000000004</v>
      </c>
      <c r="AV28" s="3">
        <v>1.85</v>
      </c>
      <c r="AW28" s="19">
        <f t="shared" si="3"/>
        <v>0.33226164079822618</v>
      </c>
      <c r="AX28" s="7">
        <f t="shared" si="4"/>
        <v>0.9009009009009008</v>
      </c>
      <c r="AY28" s="7">
        <f t="shared" si="5"/>
        <v>172.97297297297297</v>
      </c>
      <c r="AZ28" s="7">
        <f t="shared" si="6"/>
        <v>2854.0540540540537</v>
      </c>
      <c r="BA28" s="7">
        <f t="shared" si="7"/>
        <v>74.000000000000014</v>
      </c>
      <c r="BB28" s="7">
        <f t="shared" si="8"/>
        <v>30.833333333333332</v>
      </c>
      <c r="BC28" s="7">
        <f t="shared" si="9"/>
        <v>25.16</v>
      </c>
      <c r="BD28" s="7">
        <f t="shared" si="10"/>
        <v>4.1933333333333325</v>
      </c>
      <c r="BE28" s="19">
        <v>1.36</v>
      </c>
      <c r="BF28" s="19">
        <f t="shared" si="11"/>
        <v>0.33783783783783777</v>
      </c>
      <c r="BG28" s="19">
        <f t="shared" si="12"/>
        <v>0.49999999999999989</v>
      </c>
      <c r="BH28" s="19">
        <v>0.33783783783783777</v>
      </c>
      <c r="BI28" s="19">
        <f t="shared" si="13"/>
        <v>4.3529411764705888</v>
      </c>
      <c r="BJ28" s="19">
        <f t="shared" si="14"/>
        <v>0.7142857142857143</v>
      </c>
      <c r="BK28" s="19"/>
      <c r="BL28" s="5">
        <v>1</v>
      </c>
      <c r="BM28" s="5">
        <v>26</v>
      </c>
      <c r="BN28" s="5"/>
      <c r="BO28" s="5">
        <v>0</v>
      </c>
      <c r="BP28" s="5">
        <v>0</v>
      </c>
      <c r="BQ28" s="3">
        <v>1</v>
      </c>
      <c r="BR28" s="3">
        <v>0</v>
      </c>
      <c r="BS28" s="3">
        <v>17.5</v>
      </c>
      <c r="BT28" s="3">
        <v>6.2</v>
      </c>
      <c r="BU28" s="3">
        <v>5.6</v>
      </c>
      <c r="BV28" s="3">
        <v>1.3</v>
      </c>
      <c r="BW28" s="3"/>
      <c r="BX28" s="10"/>
      <c r="BY28" s="3">
        <v>1</v>
      </c>
      <c r="BZ28" s="3">
        <v>0</v>
      </c>
      <c r="CA28" s="3">
        <v>140</v>
      </c>
      <c r="CB28" s="3">
        <v>27</v>
      </c>
      <c r="CC28" s="4">
        <v>1.97</v>
      </c>
      <c r="CD28" s="28">
        <v>49</v>
      </c>
      <c r="CE28" s="8"/>
      <c r="CF28" s="8"/>
      <c r="CG28" s="3">
        <v>337.2</v>
      </c>
      <c r="CH28" s="3">
        <v>0</v>
      </c>
      <c r="CI28" s="3">
        <v>1</v>
      </c>
      <c r="CJ28" s="12">
        <v>2489.808917197452</v>
      </c>
      <c r="CK28" s="19">
        <f t="shared" si="15"/>
        <v>7.8199612464327384</v>
      </c>
      <c r="CL28" s="5">
        <v>901.26268952488977</v>
      </c>
      <c r="CM28" s="19">
        <f t="shared" si="16"/>
        <v>6.8037967684166976</v>
      </c>
      <c r="CN28" s="10"/>
      <c r="CO28" s="36">
        <v>43409</v>
      </c>
      <c r="CP28" s="36"/>
      <c r="CQ28" s="36"/>
      <c r="CR28" s="36"/>
      <c r="CT28" s="36">
        <v>44217</v>
      </c>
      <c r="CU28" s="36">
        <v>43731</v>
      </c>
      <c r="CV28" s="1">
        <f t="shared" si="17"/>
        <v>322</v>
      </c>
      <c r="CW28" s="1">
        <v>1</v>
      </c>
      <c r="CX28" s="36">
        <v>43731</v>
      </c>
      <c r="CY28" s="20">
        <f t="shared" si="18"/>
        <v>322</v>
      </c>
      <c r="CZ28" s="20">
        <v>1</v>
      </c>
      <c r="DA28" s="20">
        <v>322</v>
      </c>
      <c r="DB28" s="1">
        <v>1</v>
      </c>
      <c r="DC28" s="39" t="s">
        <v>141</v>
      </c>
      <c r="DD28" s="10"/>
      <c r="DE28" s="10"/>
      <c r="DF28" s="10"/>
      <c r="DG28" s="10"/>
      <c r="DH28" s="10"/>
      <c r="DI28" s="10"/>
      <c r="DJ28" s="10"/>
      <c r="DK28" s="10"/>
      <c r="DL28" s="10"/>
    </row>
    <row r="29" spans="1:116" x14ac:dyDescent="0.25">
      <c r="A29" s="2">
        <v>2063</v>
      </c>
      <c r="B29" s="9">
        <v>62</v>
      </c>
      <c r="C29" s="9">
        <v>0</v>
      </c>
      <c r="D29" s="9">
        <v>0</v>
      </c>
      <c r="E29" s="9">
        <v>1</v>
      </c>
      <c r="F29" s="9">
        <v>1</v>
      </c>
      <c r="G29" s="9">
        <v>0</v>
      </c>
      <c r="H29" s="1">
        <v>1</v>
      </c>
      <c r="I29" s="9">
        <v>1</v>
      </c>
      <c r="J29" s="9">
        <v>3</v>
      </c>
      <c r="K29" s="9">
        <v>0</v>
      </c>
      <c r="L29" s="9">
        <v>0</v>
      </c>
      <c r="M29" s="9"/>
      <c r="N29" s="9">
        <v>1</v>
      </c>
      <c r="O29" s="9">
        <v>0</v>
      </c>
      <c r="P29" s="9">
        <v>1</v>
      </c>
      <c r="Q29" s="9"/>
      <c r="R29" s="9">
        <v>1</v>
      </c>
      <c r="S29" s="9">
        <v>1</v>
      </c>
      <c r="T29" s="9">
        <v>0</v>
      </c>
      <c r="U29" s="9">
        <v>0</v>
      </c>
      <c r="V29" s="9">
        <v>0</v>
      </c>
      <c r="W29" s="9">
        <v>0</v>
      </c>
      <c r="X29" s="9">
        <v>1</v>
      </c>
      <c r="Y29" s="9">
        <v>0</v>
      </c>
      <c r="Z29" s="9">
        <v>1</v>
      </c>
      <c r="AA29" s="9">
        <v>0</v>
      </c>
      <c r="AB29" s="9">
        <v>1</v>
      </c>
      <c r="AC29" s="9">
        <v>0</v>
      </c>
      <c r="AD29" s="9">
        <v>0</v>
      </c>
      <c r="AE29" s="9">
        <v>0</v>
      </c>
      <c r="AF29" s="9">
        <v>0</v>
      </c>
      <c r="AG29" s="9">
        <v>24</v>
      </c>
      <c r="AH29" s="11">
        <v>1.95</v>
      </c>
      <c r="AI29" s="9">
        <v>125</v>
      </c>
      <c r="AJ29" s="9">
        <v>82</v>
      </c>
      <c r="AK29" s="5">
        <f t="shared" si="0"/>
        <v>96.333333333333329</v>
      </c>
      <c r="AL29" s="9">
        <v>69</v>
      </c>
      <c r="AM29" s="9">
        <v>1</v>
      </c>
      <c r="AN29" s="9">
        <v>8</v>
      </c>
      <c r="AO29" s="9">
        <v>16</v>
      </c>
      <c r="AP29" s="9">
        <v>6</v>
      </c>
      <c r="AQ29" s="9">
        <v>10</v>
      </c>
      <c r="AR29" s="1">
        <f t="shared" si="1"/>
        <v>10</v>
      </c>
      <c r="AS29" s="7">
        <f t="shared" si="2"/>
        <v>1.25</v>
      </c>
      <c r="AT29" s="9">
        <v>7</v>
      </c>
      <c r="AU29" s="4">
        <v>3.9584999999999995</v>
      </c>
      <c r="AV29" s="9">
        <v>2.0299999999999998</v>
      </c>
      <c r="AW29" s="19">
        <f t="shared" si="3"/>
        <v>0.43360679970436061</v>
      </c>
      <c r="AX29" s="7">
        <f t="shared" si="4"/>
        <v>0.75786282682834416</v>
      </c>
      <c r="AY29" s="7">
        <f t="shared" si="5"/>
        <v>118.22660098522168</v>
      </c>
      <c r="AZ29" s="7">
        <f t="shared" si="6"/>
        <v>3481.1165845648607</v>
      </c>
      <c r="BA29" s="7">
        <f t="shared" si="7"/>
        <v>57.369565217391298</v>
      </c>
      <c r="BB29" s="7">
        <f t="shared" si="8"/>
        <v>29.420289855072461</v>
      </c>
      <c r="BC29" s="7">
        <f t="shared" si="9"/>
        <v>35.743690821256031</v>
      </c>
      <c r="BD29" s="7">
        <f t="shared" si="10"/>
        <v>0.80023188405797085</v>
      </c>
      <c r="BE29" s="19"/>
      <c r="BF29" s="19">
        <f t="shared" si="11"/>
        <v>0.17430845017051916</v>
      </c>
      <c r="BG29" s="19">
        <f t="shared" si="12"/>
        <v>0.27889352027283065</v>
      </c>
      <c r="BH29" s="19">
        <v>0.17430845017051916</v>
      </c>
      <c r="BI29" s="19">
        <f t="shared" si="13"/>
        <v>5.7369565217391294</v>
      </c>
      <c r="BJ29" s="19">
        <f t="shared" si="14"/>
        <v>1.1428571428571428</v>
      </c>
      <c r="BK29" s="19"/>
      <c r="BL29" s="12">
        <v>0</v>
      </c>
      <c r="BM29" s="12"/>
      <c r="BN29" s="12"/>
      <c r="BO29" s="12"/>
      <c r="BP29" s="12"/>
      <c r="BQ29" s="9">
        <v>1</v>
      </c>
      <c r="BR29" s="9">
        <v>0</v>
      </c>
      <c r="BS29" s="9">
        <v>22.5</v>
      </c>
      <c r="BT29" s="9">
        <v>5.0999999999999996</v>
      </c>
      <c r="BU29" s="9">
        <v>3.7</v>
      </c>
      <c r="BV29" s="9">
        <v>0.8</v>
      </c>
      <c r="BW29" s="9">
        <v>3.6</v>
      </c>
      <c r="BX29" s="14"/>
      <c r="BY29" s="9">
        <v>0</v>
      </c>
      <c r="BZ29" s="9">
        <v>1</v>
      </c>
      <c r="CA29" s="9">
        <v>133</v>
      </c>
      <c r="CB29" s="9">
        <v>25</v>
      </c>
      <c r="CC29" s="11">
        <v>0.8</v>
      </c>
      <c r="CD29" s="29">
        <v>90</v>
      </c>
      <c r="CE29" s="13"/>
      <c r="CF29" s="13"/>
      <c r="CG29" s="9">
        <v>620</v>
      </c>
      <c r="CH29" s="9">
        <v>1</v>
      </c>
      <c r="CI29" s="9">
        <v>1</v>
      </c>
      <c r="CJ29" s="12">
        <v>2619.1176470588234</v>
      </c>
      <c r="CK29" s="19">
        <f t="shared" si="15"/>
        <v>7.8705927641016462</v>
      </c>
      <c r="CL29" s="12">
        <v>1232.5424258160597</v>
      </c>
      <c r="CM29" s="19">
        <f t="shared" si="16"/>
        <v>7.1168343278932129</v>
      </c>
      <c r="CN29" s="14"/>
      <c r="CO29" s="36">
        <v>40645</v>
      </c>
      <c r="CP29" s="38"/>
      <c r="CQ29" s="38"/>
      <c r="CR29" s="36"/>
      <c r="CS29" s="22"/>
      <c r="CT29" s="36">
        <v>44274</v>
      </c>
      <c r="CU29" s="36">
        <v>40904</v>
      </c>
      <c r="CV29" s="1">
        <f t="shared" si="17"/>
        <v>259</v>
      </c>
      <c r="CW29" s="3">
        <v>1</v>
      </c>
      <c r="CX29" s="40">
        <v>40904</v>
      </c>
      <c r="CY29" s="3">
        <f t="shared" si="18"/>
        <v>259</v>
      </c>
      <c r="CZ29" s="3">
        <v>1</v>
      </c>
      <c r="DA29" s="3">
        <v>259</v>
      </c>
      <c r="DB29" s="1">
        <v>1</v>
      </c>
      <c r="DC29" s="14" t="s">
        <v>157</v>
      </c>
      <c r="DD29" s="14"/>
      <c r="DE29" s="14"/>
      <c r="DF29" s="14"/>
      <c r="DG29" s="14"/>
      <c r="DH29" s="14"/>
      <c r="DI29" s="14"/>
      <c r="DJ29" s="14"/>
      <c r="DK29" s="14"/>
      <c r="DL29" s="14"/>
    </row>
    <row r="30" spans="1:116" x14ac:dyDescent="0.25">
      <c r="A30" s="25">
        <v>1043</v>
      </c>
      <c r="B30" s="1">
        <v>65</v>
      </c>
      <c r="C30" s="1">
        <v>0</v>
      </c>
      <c r="D30" s="1">
        <v>0</v>
      </c>
      <c r="E30" s="1">
        <v>1</v>
      </c>
      <c r="F30" s="1">
        <v>2</v>
      </c>
      <c r="G30" s="1">
        <v>1</v>
      </c>
      <c r="H30" s="1">
        <v>0</v>
      </c>
      <c r="I30" s="1">
        <v>1</v>
      </c>
      <c r="J30" s="1">
        <v>3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1</v>
      </c>
      <c r="AC30" s="1">
        <v>0</v>
      </c>
      <c r="AD30" s="1">
        <v>1</v>
      </c>
      <c r="AE30" s="1">
        <v>0</v>
      </c>
      <c r="AF30" s="1">
        <v>0</v>
      </c>
      <c r="AG30" s="1">
        <v>23.48</v>
      </c>
      <c r="AH30" s="1">
        <v>1.87</v>
      </c>
      <c r="AI30" s="1">
        <v>106</v>
      </c>
      <c r="AJ30" s="1">
        <v>52</v>
      </c>
      <c r="AK30" s="5">
        <f t="shared" si="0"/>
        <v>70</v>
      </c>
      <c r="AL30" s="1">
        <v>66</v>
      </c>
      <c r="AM30" s="1">
        <v>1</v>
      </c>
      <c r="AN30" s="1">
        <v>17</v>
      </c>
      <c r="AO30" s="1">
        <v>100</v>
      </c>
      <c r="AP30" s="1">
        <v>37</v>
      </c>
      <c r="AQ30" s="1">
        <v>65</v>
      </c>
      <c r="AR30" s="1">
        <f t="shared" si="1"/>
        <v>63</v>
      </c>
      <c r="AS30" s="7">
        <f t="shared" si="2"/>
        <v>3.7058823529411766</v>
      </c>
      <c r="AT30" s="1">
        <v>33</v>
      </c>
      <c r="AU30" s="19">
        <v>4.72</v>
      </c>
      <c r="AV30" s="1">
        <v>2.52</v>
      </c>
      <c r="AW30" s="19">
        <f t="shared" si="3"/>
        <v>0.39113082039911312</v>
      </c>
      <c r="AX30" s="7">
        <f t="shared" si="4"/>
        <v>6.7796610169491531</v>
      </c>
      <c r="AY30" s="7">
        <f t="shared" si="5"/>
        <v>1015.8730158730159</v>
      </c>
      <c r="AZ30" s="7">
        <f t="shared" si="6"/>
        <v>1682.5396825396824</v>
      </c>
      <c r="BA30" s="7">
        <f t="shared" si="7"/>
        <v>71.515151515151516</v>
      </c>
      <c r="BB30" s="7">
        <f t="shared" si="8"/>
        <v>38.18181818181818</v>
      </c>
      <c r="BC30" s="7">
        <f t="shared" si="9"/>
        <v>19.213090909090909</v>
      </c>
      <c r="BD30" s="7">
        <f t="shared" si="10"/>
        <v>24.925090909090905</v>
      </c>
      <c r="BE30" s="19">
        <v>1.3703389830508474</v>
      </c>
      <c r="BF30" s="19">
        <f t="shared" si="11"/>
        <v>0.90889830508474578</v>
      </c>
      <c r="BG30" s="19">
        <f t="shared" si="12"/>
        <v>1.3983050847457628</v>
      </c>
      <c r="BH30" s="19">
        <v>1.3983050847457628</v>
      </c>
      <c r="BI30" s="19">
        <f t="shared" si="13"/>
        <v>1.1351611351611353</v>
      </c>
      <c r="BJ30" s="19">
        <f t="shared" si="14"/>
        <v>0.51515151515151514</v>
      </c>
      <c r="BK30" s="19"/>
      <c r="BL30" s="20">
        <v>1</v>
      </c>
      <c r="BM30" s="1">
        <v>19</v>
      </c>
      <c r="BO30" s="1">
        <v>2</v>
      </c>
      <c r="BP30" s="1">
        <v>0</v>
      </c>
      <c r="BQ30" s="1">
        <v>1</v>
      </c>
      <c r="BR30" s="1">
        <v>0</v>
      </c>
      <c r="BS30" s="1">
        <v>75</v>
      </c>
      <c r="BT30" s="1">
        <v>3.4</v>
      </c>
      <c r="BU30" s="1">
        <v>2.2000000000000002</v>
      </c>
      <c r="BV30" s="1">
        <v>0.89</v>
      </c>
      <c r="BX30" s="1">
        <v>69.7</v>
      </c>
      <c r="BY30" s="1">
        <v>1</v>
      </c>
      <c r="CA30" s="25">
        <v>140</v>
      </c>
      <c r="CB30" s="25">
        <v>10</v>
      </c>
      <c r="CC30" s="44">
        <v>0.9</v>
      </c>
      <c r="CD30" s="27">
        <v>89</v>
      </c>
      <c r="CE30" s="1">
        <v>148</v>
      </c>
      <c r="CF30" s="1">
        <v>0</v>
      </c>
      <c r="CI30" s="1">
        <v>1</v>
      </c>
      <c r="CJ30" s="20">
        <v>2773.1953469999999</v>
      </c>
      <c r="CK30" s="19">
        <f t="shared" si="15"/>
        <v>7.9277554892218394</v>
      </c>
      <c r="CL30" s="20">
        <v>3204.6363689999998</v>
      </c>
      <c r="CM30" s="19">
        <f t="shared" si="16"/>
        <v>8.0723539055076952</v>
      </c>
      <c r="CN30" s="22"/>
      <c r="CO30" s="36">
        <v>43250</v>
      </c>
      <c r="CP30" s="36"/>
      <c r="CQ30" s="36"/>
      <c r="CR30" s="36"/>
      <c r="CT30" s="36">
        <v>44478</v>
      </c>
      <c r="CU30" s="36">
        <v>44476</v>
      </c>
      <c r="CV30" s="1">
        <f t="shared" si="17"/>
        <v>1226</v>
      </c>
      <c r="CW30" s="1">
        <v>0</v>
      </c>
      <c r="CZ30" s="1">
        <v>0</v>
      </c>
      <c r="DA30" s="1">
        <v>1226</v>
      </c>
      <c r="DB30" s="1">
        <v>1</v>
      </c>
      <c r="DC30" t="s">
        <v>133</v>
      </c>
    </row>
    <row r="31" spans="1:116" x14ac:dyDescent="0.25">
      <c r="A31" s="2">
        <v>2055</v>
      </c>
      <c r="B31" s="3">
        <v>71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1">
        <v>0</v>
      </c>
      <c r="I31" s="3">
        <v>0</v>
      </c>
      <c r="J31" s="3">
        <v>4</v>
      </c>
      <c r="K31" s="3">
        <v>1</v>
      </c>
      <c r="L31" s="3">
        <v>0</v>
      </c>
      <c r="M31" s="3"/>
      <c r="N31" s="3">
        <v>0</v>
      </c>
      <c r="O31" s="3">
        <v>1</v>
      </c>
      <c r="P31" s="3">
        <v>0</v>
      </c>
      <c r="Q31" s="3"/>
      <c r="R31" s="3">
        <v>0</v>
      </c>
      <c r="S31" s="3">
        <v>0</v>
      </c>
      <c r="T31" s="3">
        <v>1</v>
      </c>
      <c r="U31" s="3">
        <v>0</v>
      </c>
      <c r="V31" s="3">
        <v>0</v>
      </c>
      <c r="W31" s="3">
        <v>0</v>
      </c>
      <c r="X31" s="3">
        <v>1</v>
      </c>
      <c r="Y31" s="3">
        <v>1</v>
      </c>
      <c r="Z31" s="3">
        <v>1</v>
      </c>
      <c r="AA31" s="3">
        <v>1</v>
      </c>
      <c r="AB31" s="3">
        <v>0</v>
      </c>
      <c r="AC31" s="3">
        <v>0</v>
      </c>
      <c r="AD31" s="3">
        <v>1</v>
      </c>
      <c r="AE31" s="3">
        <v>0</v>
      </c>
      <c r="AF31" s="3">
        <v>0</v>
      </c>
      <c r="AG31" s="3">
        <v>23.5</v>
      </c>
      <c r="AH31" s="4">
        <v>1.62</v>
      </c>
      <c r="AI31" s="3">
        <v>128</v>
      </c>
      <c r="AJ31" s="3">
        <v>60</v>
      </c>
      <c r="AK31" s="5">
        <f t="shared" si="0"/>
        <v>82.666666666666671</v>
      </c>
      <c r="AL31" s="3">
        <v>66</v>
      </c>
      <c r="AM31" s="3">
        <v>1</v>
      </c>
      <c r="AN31" s="3">
        <v>8</v>
      </c>
      <c r="AO31" s="3">
        <v>41</v>
      </c>
      <c r="AP31" s="3">
        <v>15</v>
      </c>
      <c r="AQ31" s="3">
        <v>24</v>
      </c>
      <c r="AR31" s="1">
        <f t="shared" si="1"/>
        <v>26</v>
      </c>
      <c r="AS31" s="7">
        <f t="shared" si="2"/>
        <v>3.25</v>
      </c>
      <c r="AT31" s="3">
        <v>10</v>
      </c>
      <c r="AU31" s="4">
        <v>3.5964000000000005</v>
      </c>
      <c r="AV31" s="3">
        <v>2.2200000000000002</v>
      </c>
      <c r="AW31" s="19">
        <f t="shared" si="3"/>
        <v>0.40691796008869185</v>
      </c>
      <c r="AX31" s="7">
        <f t="shared" si="4"/>
        <v>3.8927816705594478</v>
      </c>
      <c r="AY31" s="7">
        <f t="shared" si="5"/>
        <v>504.50450450450444</v>
      </c>
      <c r="AZ31" s="7">
        <f t="shared" si="6"/>
        <v>2690.6906906906906</v>
      </c>
      <c r="BA31" s="7">
        <f t="shared" si="7"/>
        <v>54.490909090909099</v>
      </c>
      <c r="BB31" s="7">
        <f t="shared" si="8"/>
        <v>33.636363636363633</v>
      </c>
      <c r="BC31" s="7">
        <f t="shared" si="9"/>
        <v>33.241696969696967</v>
      </c>
      <c r="BD31" s="7">
        <f t="shared" si="10"/>
        <v>7.3192727272727263</v>
      </c>
      <c r="BE31" s="19"/>
      <c r="BF31" s="19">
        <f t="shared" si="11"/>
        <v>0.44044044044044039</v>
      </c>
      <c r="BG31" s="19">
        <f t="shared" si="12"/>
        <v>0.752419085752419</v>
      </c>
      <c r="BH31" s="19">
        <v>0.44044044044044039</v>
      </c>
      <c r="BI31" s="19">
        <f t="shared" si="13"/>
        <v>2.0958041958041962</v>
      </c>
      <c r="BJ31" s="19">
        <f t="shared" si="14"/>
        <v>0.8</v>
      </c>
      <c r="BK31" s="19"/>
      <c r="BL31" s="5">
        <v>1</v>
      </c>
      <c r="BM31" s="5"/>
      <c r="BN31" s="5"/>
      <c r="BO31" s="5">
        <v>0</v>
      </c>
      <c r="BP31" s="5">
        <v>0</v>
      </c>
      <c r="BQ31" s="3">
        <v>1</v>
      </c>
      <c r="BR31" s="3">
        <v>0</v>
      </c>
      <c r="BS31" s="3">
        <v>27.5</v>
      </c>
      <c r="BT31" s="3">
        <v>4.0999999999999996</v>
      </c>
      <c r="BU31" s="3">
        <v>3.9</v>
      </c>
      <c r="BV31" s="3">
        <v>0.9</v>
      </c>
      <c r="BW31" s="3">
        <v>2.6</v>
      </c>
      <c r="BX31" s="10"/>
      <c r="BY31" s="3">
        <v>0</v>
      </c>
      <c r="BZ31" s="3">
        <v>1</v>
      </c>
      <c r="CA31" s="3">
        <v>139</v>
      </c>
      <c r="CB31" s="3">
        <v>28</v>
      </c>
      <c r="CC31" s="4">
        <v>1.3</v>
      </c>
      <c r="CD31" s="28">
        <v>49</v>
      </c>
      <c r="CE31" s="8"/>
      <c r="CF31" s="8"/>
      <c r="CG31" s="3">
        <v>391</v>
      </c>
      <c r="CH31" s="3">
        <v>0</v>
      </c>
      <c r="CI31" s="3">
        <v>1</v>
      </c>
      <c r="CJ31" s="12">
        <v>2978.2312925170068</v>
      </c>
      <c r="CK31" s="19">
        <f t="shared" si="15"/>
        <v>7.9990848772921632</v>
      </c>
      <c r="CL31" s="5">
        <v>2149.6969096298444</v>
      </c>
      <c r="CM31" s="19">
        <f t="shared" si="16"/>
        <v>7.6730821389189963</v>
      </c>
      <c r="CN31" s="10"/>
      <c r="CO31" s="41">
        <v>40261</v>
      </c>
      <c r="CP31" s="41"/>
      <c r="CQ31" s="41"/>
      <c r="CR31" s="41"/>
      <c r="CT31" s="36">
        <v>44272</v>
      </c>
      <c r="CU31" s="36">
        <v>44260</v>
      </c>
      <c r="CV31" s="1">
        <f t="shared" si="17"/>
        <v>3999</v>
      </c>
      <c r="CW31" s="3">
        <v>0</v>
      </c>
      <c r="CX31" s="3"/>
      <c r="CY31" s="3"/>
      <c r="CZ31" s="3">
        <v>0</v>
      </c>
      <c r="DA31" s="3">
        <v>3999</v>
      </c>
      <c r="DB31" s="1">
        <v>1</v>
      </c>
      <c r="DC31" s="3" t="s">
        <v>156</v>
      </c>
      <c r="DD31" s="10"/>
      <c r="DE31" s="10"/>
      <c r="DF31" s="10"/>
      <c r="DG31" s="10"/>
      <c r="DH31" s="10"/>
      <c r="DI31" s="10"/>
      <c r="DJ31" s="10"/>
      <c r="DK31" s="10"/>
      <c r="DL31" s="10"/>
    </row>
    <row r="32" spans="1:116" x14ac:dyDescent="0.25">
      <c r="A32" s="25"/>
      <c r="AK32" s="5"/>
      <c r="AS32" s="7"/>
      <c r="AU32" s="19"/>
      <c r="AW32" s="19"/>
      <c r="AX32" s="7"/>
      <c r="AY32" s="7"/>
      <c r="AZ32" s="7"/>
      <c r="BA32" s="7"/>
      <c r="BB32" s="7"/>
      <c r="BC32" s="7"/>
      <c r="BD32" s="7"/>
      <c r="BE32" s="19"/>
      <c r="BF32" s="19"/>
      <c r="BG32" s="19"/>
      <c r="BH32" s="19"/>
      <c r="BI32" s="19"/>
      <c r="BJ32" s="19"/>
      <c r="BK32" s="19"/>
      <c r="BP32" s="1"/>
      <c r="BT32" s="1"/>
      <c r="BU32" s="1"/>
      <c r="BV32" s="1"/>
      <c r="CA32" s="25"/>
      <c r="CB32" s="25"/>
      <c r="CC32" s="44"/>
      <c r="CJ32" s="20"/>
      <c r="CL32" s="20"/>
      <c r="CN32" s="22"/>
      <c r="CO32" s="36"/>
      <c r="CP32" s="36"/>
      <c r="CQ32" s="36"/>
      <c r="CR32" s="36"/>
      <c r="CT32" s="36"/>
      <c r="CU32" s="36"/>
      <c r="DC32"/>
    </row>
    <row r="33" spans="1:116" x14ac:dyDescent="0.25">
      <c r="A33" s="25"/>
      <c r="AK33" s="5"/>
      <c r="AS33" s="7"/>
      <c r="AU33" s="19"/>
      <c r="AW33" s="19"/>
      <c r="AX33" s="7"/>
      <c r="AY33" s="7"/>
      <c r="AZ33" s="7"/>
      <c r="BA33" s="7"/>
      <c r="BB33" s="7"/>
      <c r="BC33" s="7"/>
      <c r="BD33" s="7"/>
      <c r="BE33" s="19"/>
      <c r="BF33" s="19"/>
      <c r="BG33" s="19"/>
      <c r="BH33" s="19"/>
      <c r="BI33" s="19"/>
      <c r="BJ33" s="19"/>
      <c r="BK33" s="19"/>
      <c r="BP33" s="1"/>
      <c r="BT33" s="1"/>
      <c r="BU33" s="1"/>
      <c r="BV33" s="1"/>
      <c r="CA33" s="25"/>
      <c r="CB33" s="25"/>
      <c r="CC33" s="44"/>
      <c r="CJ33" s="20">
        <f>COUNT(CJ20:CJ31)</f>
        <v>12</v>
      </c>
      <c r="CL33" s="20">
        <f>MEDIAN(CL2:CL31)</f>
        <v>1211.0819129080298</v>
      </c>
      <c r="CN33" s="22"/>
      <c r="CO33" s="36"/>
      <c r="CP33" s="36"/>
      <c r="CQ33" s="36"/>
      <c r="CR33" s="36"/>
      <c r="CT33" s="36"/>
      <c r="CU33" s="36"/>
      <c r="DC33"/>
    </row>
    <row r="34" spans="1:116" x14ac:dyDescent="0.25">
      <c r="A34" s="25"/>
      <c r="AK34" s="5"/>
      <c r="AS34" s="7"/>
      <c r="AU34" s="19"/>
      <c r="AW34" s="19"/>
      <c r="AX34" s="7"/>
      <c r="AY34" s="7"/>
      <c r="AZ34" s="7"/>
      <c r="BA34" s="7"/>
      <c r="BB34" s="7"/>
      <c r="BC34" s="7"/>
      <c r="BD34" s="7"/>
      <c r="BE34" s="19"/>
      <c r="BF34" s="19"/>
      <c r="BG34" s="19"/>
      <c r="BH34" s="19"/>
      <c r="BI34" s="19"/>
      <c r="BJ34" s="19"/>
      <c r="BK34" s="19"/>
      <c r="BP34" s="1"/>
      <c r="BT34" s="1"/>
      <c r="BU34" s="1"/>
      <c r="BV34" s="1"/>
      <c r="CA34" s="25"/>
      <c r="CB34" s="25"/>
      <c r="CC34" s="44"/>
      <c r="CJ34" s="21">
        <f>(CJ33/30)</f>
        <v>0.4</v>
      </c>
      <c r="CL34" s="20"/>
      <c r="CN34" s="22"/>
      <c r="CO34" s="36"/>
      <c r="CP34" s="36"/>
      <c r="CQ34" s="36"/>
      <c r="CR34" s="36"/>
      <c r="CT34" s="36"/>
      <c r="CU34" s="36"/>
      <c r="DC34"/>
    </row>
    <row r="35" spans="1:116" x14ac:dyDescent="0.25">
      <c r="A35" s="25"/>
      <c r="AK35" s="5"/>
      <c r="AS35" s="7"/>
      <c r="AU35" s="19"/>
      <c r="AW35" s="19"/>
      <c r="AX35" s="7"/>
      <c r="AY35" s="7"/>
      <c r="AZ35" s="7"/>
      <c r="BA35" s="7"/>
      <c r="BB35" s="7"/>
      <c r="BC35" s="7"/>
      <c r="BD35" s="7"/>
      <c r="BE35" s="19"/>
      <c r="BF35" s="19"/>
      <c r="BG35" s="19"/>
      <c r="BH35" s="19"/>
      <c r="BI35" s="19"/>
      <c r="BJ35" s="19"/>
      <c r="BK35" s="19"/>
      <c r="BP35" s="1"/>
      <c r="BT35" s="1"/>
      <c r="BU35" s="1"/>
      <c r="BV35" s="1"/>
      <c r="CA35" s="25"/>
      <c r="CB35" s="25"/>
      <c r="CC35" s="44"/>
      <c r="CJ35" s="20">
        <f>MEDIAN(CJ2:CJ31)</f>
        <v>1269.7898592635433</v>
      </c>
      <c r="CL35" s="20"/>
      <c r="CN35" s="22"/>
      <c r="CO35" s="36"/>
      <c r="CP35" s="36"/>
      <c r="CQ35" s="36"/>
      <c r="CR35" s="36"/>
      <c r="CT35" s="36"/>
      <c r="CU35" s="36"/>
      <c r="DC35"/>
    </row>
    <row r="36" spans="1:116" x14ac:dyDescent="0.25">
      <c r="A36" s="25"/>
      <c r="AK36" s="5"/>
      <c r="AS36" s="7"/>
      <c r="AU36" s="19"/>
      <c r="AW36" s="19"/>
      <c r="AX36" s="7"/>
      <c r="AY36" s="7"/>
      <c r="AZ36" s="7"/>
      <c r="BA36" s="7"/>
      <c r="BB36" s="7"/>
      <c r="BC36" s="7"/>
      <c r="BD36" s="7"/>
      <c r="BE36" s="19"/>
      <c r="BF36" s="19"/>
      <c r="BG36" s="19"/>
      <c r="BH36" s="19"/>
      <c r="BI36" s="19"/>
      <c r="BJ36" s="19"/>
      <c r="BK36" s="19"/>
      <c r="BP36" s="1"/>
      <c r="BT36" s="1"/>
      <c r="BU36" s="1"/>
      <c r="BV36" s="1"/>
      <c r="CA36" s="25"/>
      <c r="CB36" s="25"/>
      <c r="CC36" s="44"/>
      <c r="CJ36" s="20"/>
      <c r="CL36" s="20"/>
      <c r="CN36" s="22"/>
      <c r="CO36" s="36"/>
      <c r="CP36" s="36"/>
      <c r="CQ36" s="36"/>
      <c r="CR36" s="36"/>
      <c r="CT36" s="36"/>
      <c r="CU36" s="36"/>
      <c r="DC36"/>
    </row>
    <row r="37" spans="1:116" x14ac:dyDescent="0.25">
      <c r="A37" s="25"/>
      <c r="AK37" s="5"/>
      <c r="AS37" s="7"/>
      <c r="AU37" s="19"/>
      <c r="AW37" s="19"/>
      <c r="AX37" s="7"/>
      <c r="AY37" s="7"/>
      <c r="AZ37" s="7"/>
      <c r="BA37" s="7"/>
      <c r="BB37" s="7"/>
      <c r="BC37" s="7"/>
      <c r="BD37" s="7"/>
      <c r="BE37" s="19"/>
      <c r="BF37" s="19"/>
      <c r="BG37" s="19"/>
      <c r="BH37" s="19"/>
      <c r="BI37" s="19"/>
      <c r="BJ37" s="19"/>
      <c r="BK37" s="19"/>
      <c r="BP37" s="1"/>
      <c r="BT37" s="1"/>
      <c r="BU37" s="1"/>
      <c r="BV37" s="1"/>
      <c r="CA37" s="25"/>
      <c r="CB37" s="25"/>
      <c r="CC37" s="44"/>
      <c r="CJ37" s="20"/>
      <c r="CL37" s="20"/>
      <c r="CN37" s="22"/>
      <c r="CO37" s="36"/>
      <c r="CP37" s="36"/>
      <c r="CQ37" s="36"/>
      <c r="CR37" s="36"/>
      <c r="CT37" s="36"/>
      <c r="CU37" s="36"/>
      <c r="DC37"/>
    </row>
    <row r="38" spans="1:116" x14ac:dyDescent="0.25">
      <c r="A38" s="25"/>
      <c r="AK38" s="5"/>
      <c r="AS38" s="7"/>
      <c r="AU38" s="19"/>
      <c r="AW38" s="19"/>
      <c r="AX38" s="7"/>
      <c r="AY38" s="7"/>
      <c r="AZ38" s="7"/>
      <c r="BA38" s="7"/>
      <c r="BB38" s="7"/>
      <c r="BC38" s="7"/>
      <c r="BD38" s="7"/>
      <c r="BE38" s="19"/>
      <c r="BF38" s="19"/>
      <c r="BG38" s="19"/>
      <c r="BH38" s="19"/>
      <c r="BI38" s="19"/>
      <c r="BJ38" s="19"/>
      <c r="BK38" s="19"/>
      <c r="BP38" s="1"/>
      <c r="BT38" s="1"/>
      <c r="BU38" s="1"/>
      <c r="BV38" s="1"/>
      <c r="CA38" s="25"/>
      <c r="CB38" s="25"/>
      <c r="CC38" s="44"/>
      <c r="CJ38" s="20"/>
      <c r="CL38" s="20"/>
      <c r="CN38" s="22"/>
      <c r="CO38" s="36"/>
      <c r="CP38" s="36"/>
      <c r="CQ38" s="36"/>
      <c r="CR38" s="36"/>
      <c r="CT38" s="36"/>
      <c r="CU38" s="36"/>
      <c r="DC38"/>
    </row>
    <row r="39" spans="1:116" x14ac:dyDescent="0.25">
      <c r="A39" s="25"/>
      <c r="AK39" s="5"/>
      <c r="AS39" s="7"/>
      <c r="AU39" s="19"/>
      <c r="AW39" s="19"/>
      <c r="AX39" s="7"/>
      <c r="AY39" s="7"/>
      <c r="AZ39" s="7"/>
      <c r="BA39" s="7"/>
      <c r="BB39" s="7"/>
      <c r="BC39" s="7"/>
      <c r="BD39" s="7"/>
      <c r="BE39" s="19"/>
      <c r="BF39" s="19"/>
      <c r="BG39" s="19"/>
      <c r="BH39" s="19"/>
      <c r="BI39" s="19"/>
      <c r="BJ39" s="19"/>
      <c r="BK39" s="19"/>
      <c r="BP39" s="1"/>
      <c r="BT39" s="1"/>
      <c r="BU39" s="1"/>
      <c r="BV39" s="1"/>
      <c r="CA39" s="25"/>
      <c r="CB39" s="25"/>
      <c r="CC39" s="44"/>
      <c r="CJ39" s="20"/>
      <c r="CL39" s="20"/>
      <c r="CN39" s="22"/>
      <c r="CO39" s="36"/>
      <c r="CP39" s="36"/>
      <c r="CQ39" s="36"/>
      <c r="CR39" s="36"/>
      <c r="CT39" s="36"/>
      <c r="CU39" s="36"/>
      <c r="DC39"/>
    </row>
    <row r="40" spans="1:116" x14ac:dyDescent="0.25">
      <c r="A40" s="2">
        <v>2008</v>
      </c>
      <c r="B40" s="3">
        <v>65</v>
      </c>
      <c r="C40" s="3">
        <v>0</v>
      </c>
      <c r="D40" s="3">
        <v>0</v>
      </c>
      <c r="E40" s="3">
        <v>1</v>
      </c>
      <c r="F40" s="3">
        <v>1</v>
      </c>
      <c r="G40" s="3">
        <v>1</v>
      </c>
      <c r="H40" s="1">
        <v>0</v>
      </c>
      <c r="I40" s="3">
        <v>1</v>
      </c>
      <c r="J40" s="3">
        <v>2</v>
      </c>
      <c r="K40" s="3">
        <v>1</v>
      </c>
      <c r="L40" s="3">
        <v>0</v>
      </c>
      <c r="M40" s="3"/>
      <c r="N40" s="3">
        <v>0</v>
      </c>
      <c r="O40" s="3">
        <v>0</v>
      </c>
      <c r="P40" s="3">
        <v>1</v>
      </c>
      <c r="Q40" s="3">
        <v>1</v>
      </c>
      <c r="R40" s="3">
        <v>0</v>
      </c>
      <c r="S40" s="3">
        <v>0</v>
      </c>
      <c r="T40" s="3">
        <v>1</v>
      </c>
      <c r="U40" s="3">
        <v>0</v>
      </c>
      <c r="V40" s="3">
        <v>1</v>
      </c>
      <c r="W40" s="3">
        <v>0</v>
      </c>
      <c r="X40" s="3">
        <v>1</v>
      </c>
      <c r="Y40" s="3">
        <v>1</v>
      </c>
      <c r="Z40" s="3">
        <v>0</v>
      </c>
      <c r="AA40" s="3">
        <v>0</v>
      </c>
      <c r="AB40" s="3">
        <v>1</v>
      </c>
      <c r="AC40" s="3">
        <v>0</v>
      </c>
      <c r="AD40" s="3">
        <v>1</v>
      </c>
      <c r="AE40" s="3">
        <v>0</v>
      </c>
      <c r="AF40" s="3">
        <v>0</v>
      </c>
      <c r="AG40" s="3">
        <v>28</v>
      </c>
      <c r="AH40" s="4">
        <v>2.15</v>
      </c>
      <c r="AI40" s="3">
        <v>98</v>
      </c>
      <c r="AJ40" s="3">
        <v>76</v>
      </c>
      <c r="AK40" s="5">
        <f t="shared" ref="AK40:AK53" si="19">(AI40+2*AJ40)/3</f>
        <v>83.333333333333329</v>
      </c>
      <c r="AL40" s="3">
        <v>78</v>
      </c>
      <c r="AM40" s="3">
        <v>3</v>
      </c>
      <c r="AN40" s="3">
        <v>6</v>
      </c>
      <c r="AO40" s="3">
        <v>27</v>
      </c>
      <c r="AP40" s="3">
        <v>10</v>
      </c>
      <c r="AQ40" s="3">
        <v>17</v>
      </c>
      <c r="AR40" s="3">
        <f t="shared" ref="AR40:AR69" si="20">(AO40-AP40)</f>
        <v>17</v>
      </c>
      <c r="AS40" s="7">
        <f t="shared" ref="AS40:AS69" si="21">(AR40/AN40)</f>
        <v>2.8333333333333335</v>
      </c>
      <c r="AT40" s="3">
        <v>9</v>
      </c>
      <c r="AU40" s="4">
        <v>3.0314999999999999</v>
      </c>
      <c r="AV40" s="3">
        <v>1.41</v>
      </c>
      <c r="AW40" s="19">
        <f t="shared" ref="AW40:AW53" si="22">(AK40*AV40/451)</f>
        <v>0.26053215077605318</v>
      </c>
      <c r="AX40" s="7">
        <f t="shared" ref="AX40:AX69" si="23">((AQ40-AT40)/AU40)</f>
        <v>2.6389576117433613</v>
      </c>
      <c r="AY40" s="7">
        <f t="shared" ref="AY40:AY69" si="24">((AQ40-AT40)*80/AV40)</f>
        <v>453.90070921985819</v>
      </c>
      <c r="AZ40" s="7">
        <f t="shared" ref="AZ40:AZ53" si="25">((AK40-AN40)*80/AV40)</f>
        <v>4387.706855791962</v>
      </c>
      <c r="BA40" s="7">
        <f t="shared" ref="BA40:BA69" si="26">(AU40/AL40*1000)</f>
        <v>38.865384615384613</v>
      </c>
      <c r="BB40" s="7">
        <f t="shared" ref="BB40:BB69" si="27">(AV40*1000/AL40)</f>
        <v>18.076923076923077</v>
      </c>
      <c r="BC40" s="7">
        <f t="shared" ref="BC40:BC53" si="28">(BB40*(AK40-AT40)*0.0136)</f>
        <v>18.274564102564099</v>
      </c>
      <c r="BD40" s="7">
        <f t="shared" ref="BD40:BD69" si="29">(BB40*(AQ40-AN40)*0.0136)</f>
        <v>2.7043076923076921</v>
      </c>
      <c r="BE40" s="19"/>
      <c r="BF40" s="19">
        <f t="shared" ref="BF40:BF69" si="30">(AQ40/BA40)</f>
        <v>0.43740722414646216</v>
      </c>
      <c r="BG40" s="19">
        <f t="shared" ref="BG40:BG69" si="31">(AO40/BA40)</f>
        <v>0.69470559129143994</v>
      </c>
      <c r="BH40" s="19">
        <v>0.43740722414646216</v>
      </c>
      <c r="BI40" s="19">
        <f t="shared" ref="BI40:BI69" si="32">(BA40/AR40)</f>
        <v>2.2861990950226243</v>
      </c>
      <c r="BJ40" s="19">
        <f t="shared" ref="BJ40:BJ69" si="33">(AN40/AT40)</f>
        <v>0.66666666666666663</v>
      </c>
      <c r="BK40" s="19"/>
      <c r="BL40" s="5">
        <v>0</v>
      </c>
      <c r="BM40" s="5"/>
      <c r="BN40" s="5"/>
      <c r="BO40" s="5"/>
      <c r="BP40" s="5"/>
      <c r="BQ40" s="3">
        <v>1</v>
      </c>
      <c r="BR40" s="3">
        <v>0</v>
      </c>
      <c r="BS40" s="3"/>
      <c r="BT40" s="3"/>
      <c r="BU40" s="3"/>
      <c r="BV40" s="3"/>
      <c r="BW40" s="3">
        <v>4.2</v>
      </c>
      <c r="BX40" s="10"/>
      <c r="BY40" s="3">
        <v>1</v>
      </c>
      <c r="BZ40" s="3">
        <v>0</v>
      </c>
      <c r="CA40" s="3">
        <v>139</v>
      </c>
      <c r="CB40" s="3">
        <v>20</v>
      </c>
      <c r="CC40" s="4">
        <v>1.1000000000000001</v>
      </c>
      <c r="CD40" s="28">
        <v>87</v>
      </c>
      <c r="CE40" s="8"/>
      <c r="CF40" s="8"/>
      <c r="CG40" s="3">
        <v>1679</v>
      </c>
      <c r="CH40" s="3">
        <v>1</v>
      </c>
      <c r="CI40" s="3">
        <v>2</v>
      </c>
      <c r="CJ40" s="12">
        <v>472.17391304347825</v>
      </c>
      <c r="CK40" s="19">
        <f t="shared" ref="CK40:CK69" si="34">LN(CJ40)</f>
        <v>6.1573473775587768</v>
      </c>
      <c r="CL40" s="5">
        <v>2463.0543542197324</v>
      </c>
      <c r="CM40" s="19">
        <f t="shared" ref="CM40:CM69" si="35">LN(CL40)</f>
        <v>7.8091574661757504</v>
      </c>
      <c r="CN40" s="10"/>
      <c r="CO40" s="36">
        <v>43419</v>
      </c>
      <c r="CP40" s="36"/>
      <c r="CQ40" s="36"/>
      <c r="CR40" s="36"/>
      <c r="CT40" s="36">
        <v>44478</v>
      </c>
      <c r="CU40" s="36">
        <v>44463</v>
      </c>
      <c r="CV40" s="1">
        <f t="shared" ref="CV40:CV69" si="36">(CU40-CO40)</f>
        <v>1044</v>
      </c>
      <c r="CW40" s="1">
        <v>0</v>
      </c>
      <c r="CZ40" s="1">
        <v>0</v>
      </c>
      <c r="DA40" s="1">
        <v>1044</v>
      </c>
      <c r="DB40" s="3">
        <v>0</v>
      </c>
      <c r="DC40" s="3"/>
      <c r="DD40" s="10"/>
      <c r="DE40" s="10"/>
      <c r="DF40" s="10"/>
      <c r="DG40" s="10"/>
      <c r="DH40" s="10"/>
      <c r="DI40" s="10"/>
      <c r="DJ40" s="10"/>
      <c r="DK40" s="10"/>
      <c r="DL40" s="10"/>
    </row>
    <row r="41" spans="1:116" x14ac:dyDescent="0.25">
      <c r="A41" s="25">
        <v>1032</v>
      </c>
      <c r="B41" s="1">
        <v>85</v>
      </c>
      <c r="C41" s="1">
        <v>0</v>
      </c>
      <c r="D41" s="1">
        <v>0</v>
      </c>
      <c r="E41" s="1">
        <v>1</v>
      </c>
      <c r="F41" s="1">
        <v>2</v>
      </c>
      <c r="G41" s="1">
        <v>1</v>
      </c>
      <c r="H41" s="1">
        <v>0</v>
      </c>
      <c r="I41" s="1">
        <v>1</v>
      </c>
      <c r="J41" s="1">
        <v>2</v>
      </c>
      <c r="K41" s="1">
        <v>1</v>
      </c>
      <c r="L41" s="1">
        <v>0</v>
      </c>
      <c r="M41" s="1">
        <v>1</v>
      </c>
      <c r="N41" s="1">
        <v>1</v>
      </c>
      <c r="O41" s="1">
        <v>1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1</v>
      </c>
      <c r="AC41" s="1">
        <v>1</v>
      </c>
      <c r="AD41" s="1">
        <v>1</v>
      </c>
      <c r="AE41" s="1">
        <v>0</v>
      </c>
      <c r="AF41" s="1">
        <v>0</v>
      </c>
      <c r="AG41" s="1">
        <v>26.2</v>
      </c>
      <c r="AH41" s="1">
        <v>1.86</v>
      </c>
      <c r="AI41" s="1">
        <v>150</v>
      </c>
      <c r="AJ41" s="1">
        <v>81</v>
      </c>
      <c r="AK41" s="5">
        <f t="shared" si="19"/>
        <v>104</v>
      </c>
      <c r="AL41" s="1">
        <v>75</v>
      </c>
      <c r="AM41" s="1">
        <v>1</v>
      </c>
      <c r="AN41" s="1">
        <v>5</v>
      </c>
      <c r="AO41" s="1">
        <v>47</v>
      </c>
      <c r="AP41" s="1">
        <v>4</v>
      </c>
      <c r="AQ41" s="1">
        <v>25</v>
      </c>
      <c r="AR41" s="1">
        <f t="shared" si="20"/>
        <v>43</v>
      </c>
      <c r="AS41" s="7">
        <f t="shared" si="21"/>
        <v>8.6</v>
      </c>
      <c r="AT41" s="1">
        <v>5</v>
      </c>
      <c r="AU41" s="19">
        <v>5.97</v>
      </c>
      <c r="AV41" s="1">
        <v>3.21</v>
      </c>
      <c r="AW41" s="19">
        <f t="shared" si="22"/>
        <v>0.74022172949002207</v>
      </c>
      <c r="AX41" s="7">
        <f t="shared" si="23"/>
        <v>3.3500837520938025</v>
      </c>
      <c r="AY41" s="7">
        <f t="shared" si="24"/>
        <v>498.44236760124613</v>
      </c>
      <c r="AZ41" s="7">
        <f t="shared" si="25"/>
        <v>2467.2897196261683</v>
      </c>
      <c r="BA41" s="7">
        <f t="shared" si="26"/>
        <v>79.599999999999994</v>
      </c>
      <c r="BB41" s="7">
        <f t="shared" si="27"/>
        <v>42.8</v>
      </c>
      <c r="BC41" s="7">
        <f t="shared" si="28"/>
        <v>57.625919999999994</v>
      </c>
      <c r="BD41" s="7">
        <f t="shared" si="29"/>
        <v>11.641599999999999</v>
      </c>
      <c r="BE41" s="19"/>
      <c r="BF41" s="19">
        <f t="shared" si="30"/>
        <v>0.314070351758794</v>
      </c>
      <c r="BG41" s="19">
        <f t="shared" si="31"/>
        <v>0.59045226130653272</v>
      </c>
      <c r="BH41" s="19">
        <v>0.314070351758794</v>
      </c>
      <c r="BI41" s="19">
        <f t="shared" si="32"/>
        <v>1.8511627906976742</v>
      </c>
      <c r="BJ41" s="19">
        <f t="shared" si="33"/>
        <v>1</v>
      </c>
      <c r="BK41" s="19"/>
      <c r="BL41" s="20">
        <v>1</v>
      </c>
      <c r="BO41" s="1">
        <v>3</v>
      </c>
      <c r="BP41" s="1">
        <v>0</v>
      </c>
      <c r="BQ41" s="1">
        <v>1</v>
      </c>
      <c r="BR41" s="1">
        <v>0</v>
      </c>
      <c r="BS41" s="1">
        <v>70</v>
      </c>
      <c r="BT41" s="1">
        <v>4.5999999999999996</v>
      </c>
      <c r="BU41" s="1">
        <v>1.6</v>
      </c>
      <c r="BV41" s="1">
        <v>0.46</v>
      </c>
      <c r="BX41" s="1">
        <v>38</v>
      </c>
      <c r="BY41" s="1">
        <v>1</v>
      </c>
      <c r="BZ41" s="1">
        <v>1</v>
      </c>
      <c r="CA41" s="25">
        <v>138</v>
      </c>
      <c r="CB41" s="25">
        <v>35</v>
      </c>
      <c r="CC41" s="44">
        <v>1.78</v>
      </c>
      <c r="CD41" s="27">
        <v>34</v>
      </c>
      <c r="CE41" s="1">
        <v>724</v>
      </c>
      <c r="CF41" s="1">
        <v>1</v>
      </c>
      <c r="CI41" s="1">
        <v>2</v>
      </c>
      <c r="CJ41" s="20">
        <v>541.53700000000003</v>
      </c>
      <c r="CK41" s="19">
        <f t="shared" si="34"/>
        <v>6.2944113928232728</v>
      </c>
      <c r="CL41" s="20">
        <v>3221.5210000000002</v>
      </c>
      <c r="CM41" s="19">
        <f t="shared" si="35"/>
        <v>8.0776088872599185</v>
      </c>
      <c r="CN41" s="22"/>
      <c r="CO41" s="36">
        <v>43235</v>
      </c>
      <c r="CP41" s="36"/>
      <c r="CQ41" s="36"/>
      <c r="CR41" s="36"/>
      <c r="CT41" s="36">
        <v>44217</v>
      </c>
      <c r="CU41" s="36">
        <v>43432</v>
      </c>
      <c r="CV41" s="1">
        <f t="shared" si="36"/>
        <v>197</v>
      </c>
      <c r="CW41" s="1">
        <v>1</v>
      </c>
      <c r="CX41" s="36">
        <v>43432</v>
      </c>
      <c r="CY41" s="20">
        <f>(CX41-CO41)</f>
        <v>197</v>
      </c>
      <c r="CZ41" s="20">
        <v>1</v>
      </c>
      <c r="DA41" s="20">
        <v>197</v>
      </c>
      <c r="DB41" s="3">
        <v>0</v>
      </c>
      <c r="DC41"/>
    </row>
    <row r="42" spans="1:116" x14ac:dyDescent="0.25">
      <c r="A42" s="2">
        <v>2032</v>
      </c>
      <c r="B42" s="3">
        <v>52</v>
      </c>
      <c r="C42" s="3">
        <v>1</v>
      </c>
      <c r="D42" s="3">
        <v>0</v>
      </c>
      <c r="E42" s="3">
        <v>1</v>
      </c>
      <c r="F42" s="3">
        <v>1</v>
      </c>
      <c r="G42" s="3">
        <v>1</v>
      </c>
      <c r="H42" s="1">
        <v>0</v>
      </c>
      <c r="I42" s="3">
        <v>0</v>
      </c>
      <c r="J42" s="3">
        <v>3</v>
      </c>
      <c r="K42" s="3">
        <v>1</v>
      </c>
      <c r="L42" s="3">
        <v>1</v>
      </c>
      <c r="M42" s="3"/>
      <c r="N42" s="3">
        <v>0</v>
      </c>
      <c r="O42" s="3">
        <v>0</v>
      </c>
      <c r="P42" s="3">
        <v>0</v>
      </c>
      <c r="Q42" s="3"/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1</v>
      </c>
      <c r="Y42" s="3">
        <v>2</v>
      </c>
      <c r="Z42" s="3">
        <v>1</v>
      </c>
      <c r="AA42" s="3">
        <v>1</v>
      </c>
      <c r="AB42" s="3">
        <v>0</v>
      </c>
      <c r="AC42" s="3">
        <v>0</v>
      </c>
      <c r="AD42" s="3">
        <v>0</v>
      </c>
      <c r="AE42" s="3">
        <v>0</v>
      </c>
      <c r="AF42" s="3">
        <v>2</v>
      </c>
      <c r="AG42" s="9">
        <v>24.5</v>
      </c>
      <c r="AH42" s="11">
        <v>1.9</v>
      </c>
      <c r="AI42" s="3">
        <v>110</v>
      </c>
      <c r="AJ42" s="3">
        <v>83</v>
      </c>
      <c r="AK42" s="5">
        <f t="shared" si="19"/>
        <v>92</v>
      </c>
      <c r="AL42" s="3">
        <v>84</v>
      </c>
      <c r="AM42" s="3">
        <v>1</v>
      </c>
      <c r="AN42" s="9">
        <v>8</v>
      </c>
      <c r="AO42" s="3">
        <v>41</v>
      </c>
      <c r="AP42" s="3">
        <v>23</v>
      </c>
      <c r="AQ42" s="9">
        <v>28</v>
      </c>
      <c r="AR42" s="1">
        <f t="shared" si="20"/>
        <v>18</v>
      </c>
      <c r="AS42" s="7">
        <f t="shared" si="21"/>
        <v>2.25</v>
      </c>
      <c r="AT42" s="9">
        <v>23</v>
      </c>
      <c r="AU42" s="4">
        <v>3.8569999999999993</v>
      </c>
      <c r="AV42" s="3">
        <v>2.0299999999999998</v>
      </c>
      <c r="AW42" s="19">
        <f t="shared" si="22"/>
        <v>0.41410199556541016</v>
      </c>
      <c r="AX42" s="7">
        <f t="shared" si="23"/>
        <v>1.2963443090484834</v>
      </c>
      <c r="AY42" s="7">
        <f t="shared" si="24"/>
        <v>197.04433497536948</v>
      </c>
      <c r="AZ42" s="7">
        <f t="shared" si="25"/>
        <v>3310.3448275862074</v>
      </c>
      <c r="BA42" s="7">
        <f t="shared" si="26"/>
        <v>45.916666666666664</v>
      </c>
      <c r="BB42" s="7">
        <f t="shared" si="27"/>
        <v>24.166666666666664</v>
      </c>
      <c r="BC42" s="7">
        <f t="shared" si="28"/>
        <v>22.677999999999997</v>
      </c>
      <c r="BD42" s="7">
        <f t="shared" si="29"/>
        <v>6.5733333333333324</v>
      </c>
      <c r="BE42" s="19"/>
      <c r="BF42" s="19">
        <f t="shared" si="30"/>
        <v>0.60980036297640661</v>
      </c>
      <c r="BG42" s="19">
        <f t="shared" si="31"/>
        <v>0.89292196007259528</v>
      </c>
      <c r="BH42" s="19">
        <v>0.89292196007259528</v>
      </c>
      <c r="BI42" s="19">
        <f t="shared" si="32"/>
        <v>2.5509259259259256</v>
      </c>
      <c r="BJ42" s="19">
        <f t="shared" si="33"/>
        <v>0.34782608695652173</v>
      </c>
      <c r="BK42" s="19"/>
      <c r="BL42" s="5">
        <v>0</v>
      </c>
      <c r="BM42" s="5"/>
      <c r="BN42" s="5"/>
      <c r="BO42" s="5"/>
      <c r="BP42" s="5"/>
      <c r="BQ42" s="9">
        <v>1</v>
      </c>
      <c r="BR42" s="9">
        <v>0</v>
      </c>
      <c r="BS42" s="3">
        <v>17.5</v>
      </c>
      <c r="BT42" s="3"/>
      <c r="BU42" s="3"/>
      <c r="BV42" s="3"/>
      <c r="BW42" s="3"/>
      <c r="BX42" s="10"/>
      <c r="BY42" s="3">
        <v>1</v>
      </c>
      <c r="BZ42" s="3"/>
      <c r="CA42" s="5">
        <v>139</v>
      </c>
      <c r="CB42" s="5">
        <v>13</v>
      </c>
      <c r="CC42" s="4">
        <v>1</v>
      </c>
      <c r="CD42" s="28">
        <v>90</v>
      </c>
      <c r="CE42" s="8"/>
      <c r="CF42" s="8"/>
      <c r="CG42" s="3">
        <v>770</v>
      </c>
      <c r="CH42" s="3">
        <v>1</v>
      </c>
      <c r="CI42" s="3">
        <v>2</v>
      </c>
      <c r="CJ42" s="12">
        <v>545.69892473118284</v>
      </c>
      <c r="CK42" s="19">
        <f t="shared" si="34"/>
        <v>6.3020674037507778</v>
      </c>
      <c r="CL42" s="5">
        <v>852.07614837044071</v>
      </c>
      <c r="CM42" s="19">
        <f t="shared" si="35"/>
        <v>6.7476758988571612</v>
      </c>
      <c r="CN42" s="10"/>
      <c r="CO42" s="41">
        <v>40214</v>
      </c>
      <c r="CP42" s="41"/>
      <c r="CQ42" s="41"/>
      <c r="CR42" s="41"/>
      <c r="CT42" s="36">
        <v>44272</v>
      </c>
      <c r="CU42" s="36">
        <v>40769</v>
      </c>
      <c r="CV42" s="1">
        <f t="shared" si="36"/>
        <v>555</v>
      </c>
      <c r="CW42" s="3">
        <v>1</v>
      </c>
      <c r="CX42" s="36">
        <v>40769</v>
      </c>
      <c r="CY42" s="20">
        <f>(CX42-CO42)</f>
        <v>555</v>
      </c>
      <c r="CZ42" s="20">
        <v>1</v>
      </c>
      <c r="DA42" s="20">
        <v>555</v>
      </c>
      <c r="DB42" s="3">
        <v>0</v>
      </c>
      <c r="DC42" s="3"/>
      <c r="DD42" s="10"/>
      <c r="DE42" s="10"/>
      <c r="DF42" s="10"/>
      <c r="DG42" s="10"/>
      <c r="DH42" s="10"/>
      <c r="DI42" s="10"/>
      <c r="DJ42" s="10"/>
      <c r="DK42" s="10"/>
      <c r="DL42" s="10"/>
    </row>
    <row r="43" spans="1:116" x14ac:dyDescent="0.25">
      <c r="A43" s="25">
        <v>1072</v>
      </c>
      <c r="B43" s="1">
        <v>53</v>
      </c>
      <c r="C43" s="1">
        <v>0</v>
      </c>
      <c r="D43" s="1">
        <v>0</v>
      </c>
      <c r="E43" s="1">
        <v>1</v>
      </c>
      <c r="F43" s="1">
        <v>1</v>
      </c>
      <c r="G43" s="1">
        <v>0</v>
      </c>
      <c r="H43" s="1">
        <v>0</v>
      </c>
      <c r="I43" s="1">
        <v>2</v>
      </c>
      <c r="J43" s="1">
        <v>2</v>
      </c>
      <c r="K43" s="1">
        <v>1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2</v>
      </c>
      <c r="Z43" s="1">
        <v>1</v>
      </c>
      <c r="AA43" s="1">
        <v>1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26.89</v>
      </c>
      <c r="AH43" s="1">
        <v>2.42</v>
      </c>
      <c r="AI43" s="1">
        <v>117</v>
      </c>
      <c r="AJ43" s="1">
        <v>72</v>
      </c>
      <c r="AK43" s="5">
        <f t="shared" si="19"/>
        <v>87</v>
      </c>
      <c r="AL43" s="1">
        <v>81</v>
      </c>
      <c r="AM43" s="1">
        <v>1</v>
      </c>
      <c r="AN43" s="1">
        <v>5</v>
      </c>
      <c r="AO43" s="1">
        <v>31</v>
      </c>
      <c r="AP43" s="1">
        <v>14</v>
      </c>
      <c r="AQ43" s="1">
        <v>23</v>
      </c>
      <c r="AR43" s="1">
        <f t="shared" si="20"/>
        <v>17</v>
      </c>
      <c r="AS43" s="7">
        <f t="shared" si="21"/>
        <v>3.4</v>
      </c>
      <c r="AT43" s="1">
        <v>17</v>
      </c>
      <c r="AU43" s="19">
        <v>6.78</v>
      </c>
      <c r="AV43" s="1">
        <v>2.8</v>
      </c>
      <c r="AW43" s="19">
        <f t="shared" si="22"/>
        <v>0.54013303769401333</v>
      </c>
      <c r="AX43" s="7">
        <f t="shared" si="23"/>
        <v>0.88495575221238931</v>
      </c>
      <c r="AY43" s="7">
        <f t="shared" si="24"/>
        <v>171.42857142857144</v>
      </c>
      <c r="AZ43" s="7">
        <f t="shared" si="25"/>
        <v>2342.8571428571431</v>
      </c>
      <c r="BA43" s="7">
        <f t="shared" si="26"/>
        <v>83.703703703703709</v>
      </c>
      <c r="BB43" s="7">
        <f t="shared" si="27"/>
        <v>34.567901234567898</v>
      </c>
      <c r="BC43" s="7">
        <f t="shared" si="28"/>
        <v>32.90864197530864</v>
      </c>
      <c r="BD43" s="7">
        <f t="shared" si="29"/>
        <v>8.4622222222222216</v>
      </c>
      <c r="BE43" s="19">
        <v>1.4814159292035398</v>
      </c>
      <c r="BF43" s="19">
        <f t="shared" si="30"/>
        <v>0.27477876106194687</v>
      </c>
      <c r="BG43" s="19">
        <f t="shared" si="31"/>
        <v>0.37035398230088495</v>
      </c>
      <c r="BH43" s="19">
        <v>0.27477876106194687</v>
      </c>
      <c r="BI43" s="19">
        <f t="shared" si="32"/>
        <v>4.9237472766884531</v>
      </c>
      <c r="BJ43" s="19">
        <f t="shared" si="33"/>
        <v>0.29411764705882354</v>
      </c>
      <c r="BK43" s="19"/>
      <c r="BL43" s="20">
        <v>1</v>
      </c>
      <c r="BM43" s="1">
        <v>7</v>
      </c>
      <c r="BO43" s="1">
        <v>0</v>
      </c>
      <c r="BP43" s="1">
        <v>0</v>
      </c>
      <c r="BQ43" s="1">
        <v>1</v>
      </c>
      <c r="BR43" s="1">
        <v>0</v>
      </c>
      <c r="BS43" s="1">
        <v>16</v>
      </c>
      <c r="BT43" s="1">
        <v>7.1</v>
      </c>
      <c r="BU43" s="1">
        <v>6.6</v>
      </c>
      <c r="BV43" s="1">
        <v>0.25</v>
      </c>
      <c r="BX43" s="1">
        <v>56</v>
      </c>
      <c r="BY43" s="1">
        <v>1</v>
      </c>
      <c r="BZ43" s="1">
        <v>1</v>
      </c>
      <c r="CA43" s="25">
        <v>137</v>
      </c>
      <c r="CB43" s="25">
        <v>15</v>
      </c>
      <c r="CC43" s="44">
        <v>1.07</v>
      </c>
      <c r="CD43" s="27">
        <v>79</v>
      </c>
      <c r="CE43" s="1">
        <v>413</v>
      </c>
      <c r="CF43" s="1">
        <v>1</v>
      </c>
      <c r="CI43" s="1">
        <v>2</v>
      </c>
      <c r="CJ43" s="20">
        <v>707.43604130000006</v>
      </c>
      <c r="CK43" s="19">
        <f t="shared" si="34"/>
        <v>6.561647224441578</v>
      </c>
      <c r="CL43" s="20">
        <v>1465.024105</v>
      </c>
      <c r="CM43" s="19">
        <f t="shared" si="35"/>
        <v>7.2896269752407177</v>
      </c>
      <c r="CN43" s="22"/>
      <c r="CO43" s="41">
        <v>40371</v>
      </c>
      <c r="CP43" s="41"/>
      <c r="CQ43" s="41"/>
      <c r="CR43" s="41"/>
      <c r="CT43" s="36">
        <v>44272</v>
      </c>
      <c r="CU43" s="36">
        <v>42467</v>
      </c>
      <c r="CV43" s="1">
        <f t="shared" si="36"/>
        <v>2096</v>
      </c>
      <c r="CW43" s="3">
        <v>1</v>
      </c>
      <c r="CX43" s="36">
        <v>42467</v>
      </c>
      <c r="CY43" s="20">
        <f>(CX43-CO43)</f>
        <v>2096</v>
      </c>
      <c r="CZ43" s="20">
        <v>1</v>
      </c>
      <c r="DA43" s="20">
        <v>2096</v>
      </c>
      <c r="DB43" s="3">
        <v>0</v>
      </c>
      <c r="DC43"/>
    </row>
    <row r="44" spans="1:116" x14ac:dyDescent="0.25">
      <c r="A44" s="2">
        <v>2030</v>
      </c>
      <c r="B44" s="3">
        <v>69</v>
      </c>
      <c r="C44" s="3">
        <v>0</v>
      </c>
      <c r="D44" s="3">
        <v>1</v>
      </c>
      <c r="E44" s="3">
        <v>1</v>
      </c>
      <c r="F44" s="3">
        <v>1</v>
      </c>
      <c r="G44" s="3">
        <v>1</v>
      </c>
      <c r="H44" s="1">
        <v>0</v>
      </c>
      <c r="I44" s="3">
        <v>1</v>
      </c>
      <c r="J44" s="3">
        <v>2</v>
      </c>
      <c r="K44" s="3">
        <v>1</v>
      </c>
      <c r="L44" s="3">
        <v>0</v>
      </c>
      <c r="M44" s="3"/>
      <c r="N44" s="3">
        <v>0</v>
      </c>
      <c r="O44" s="3">
        <v>1</v>
      </c>
      <c r="P44" s="3">
        <v>1</v>
      </c>
      <c r="Q44" s="3">
        <v>0</v>
      </c>
      <c r="R44" s="3">
        <v>0</v>
      </c>
      <c r="S44" s="3">
        <v>1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37</v>
      </c>
      <c r="AH44" s="4">
        <v>2.17</v>
      </c>
      <c r="AI44" s="3">
        <v>148</v>
      </c>
      <c r="AJ44" s="3">
        <v>59</v>
      </c>
      <c r="AK44" s="5">
        <f t="shared" si="19"/>
        <v>88.666666666666671</v>
      </c>
      <c r="AL44" s="3">
        <v>72</v>
      </c>
      <c r="AM44" s="3">
        <v>1</v>
      </c>
      <c r="AN44" s="3">
        <v>8</v>
      </c>
      <c r="AO44" s="3">
        <v>35</v>
      </c>
      <c r="AP44" s="3">
        <v>16</v>
      </c>
      <c r="AQ44" s="3">
        <v>22</v>
      </c>
      <c r="AR44" s="1">
        <f t="shared" si="20"/>
        <v>19</v>
      </c>
      <c r="AS44" s="7">
        <f t="shared" si="21"/>
        <v>2.375</v>
      </c>
      <c r="AT44" s="3">
        <v>16</v>
      </c>
      <c r="AU44" s="4">
        <v>5.0994999999999999</v>
      </c>
      <c r="AV44" s="3">
        <v>2.35</v>
      </c>
      <c r="AW44" s="19">
        <f t="shared" si="22"/>
        <v>0.46201034737620106</v>
      </c>
      <c r="AX44" s="7">
        <f t="shared" si="23"/>
        <v>1.1765859397980194</v>
      </c>
      <c r="AY44" s="7">
        <f t="shared" si="24"/>
        <v>204.25531914893617</v>
      </c>
      <c r="AZ44" s="7">
        <f t="shared" si="25"/>
        <v>2746.0992907801419</v>
      </c>
      <c r="BA44" s="7">
        <f t="shared" si="26"/>
        <v>70.826388888888886</v>
      </c>
      <c r="BB44" s="7">
        <f t="shared" si="27"/>
        <v>32.638888888888886</v>
      </c>
      <c r="BC44" s="7">
        <f t="shared" si="28"/>
        <v>32.255925925925922</v>
      </c>
      <c r="BD44" s="7">
        <f t="shared" si="29"/>
        <v>6.2144444444444433</v>
      </c>
      <c r="BE44" s="19">
        <v>2.81</v>
      </c>
      <c r="BF44" s="19">
        <f t="shared" si="30"/>
        <v>0.31061868810667714</v>
      </c>
      <c r="BG44" s="19">
        <f t="shared" si="31"/>
        <v>0.4941660947151682</v>
      </c>
      <c r="BH44" s="19">
        <v>0.31061868810667714</v>
      </c>
      <c r="BI44" s="19">
        <f t="shared" si="32"/>
        <v>3.7277046783625729</v>
      </c>
      <c r="BJ44" s="19">
        <f t="shared" si="33"/>
        <v>0.5</v>
      </c>
      <c r="BK44" s="19"/>
      <c r="BL44" s="5">
        <v>1</v>
      </c>
      <c r="BM44" s="5">
        <v>18</v>
      </c>
      <c r="BN44" s="5"/>
      <c r="BO44" s="5">
        <v>0</v>
      </c>
      <c r="BP44" s="5">
        <v>0</v>
      </c>
      <c r="BQ44" s="3">
        <v>1</v>
      </c>
      <c r="BR44" s="9">
        <v>0</v>
      </c>
      <c r="BS44" s="3">
        <v>42.5</v>
      </c>
      <c r="BT44" s="3">
        <v>5.6</v>
      </c>
      <c r="BU44" s="3">
        <v>4.4000000000000004</v>
      </c>
      <c r="BV44" s="3">
        <v>0.8</v>
      </c>
      <c r="BW44" s="3">
        <v>3.8</v>
      </c>
      <c r="BX44" s="10"/>
      <c r="BY44" s="3">
        <v>0</v>
      </c>
      <c r="BZ44" s="3">
        <v>1</v>
      </c>
      <c r="CA44" s="3">
        <v>140</v>
      </c>
      <c r="CB44" s="3">
        <v>18</v>
      </c>
      <c r="CC44" s="4">
        <v>1.1000000000000001</v>
      </c>
      <c r="CD44" s="28">
        <v>49</v>
      </c>
      <c r="CE44" s="8"/>
      <c r="CF44" s="8"/>
      <c r="CG44" s="3">
        <v>1076</v>
      </c>
      <c r="CH44" s="3">
        <v>1</v>
      </c>
      <c r="CI44" s="3">
        <v>2</v>
      </c>
      <c r="CJ44" s="12">
        <v>810.04016064257019</v>
      </c>
      <c r="CK44" s="19">
        <f t="shared" si="34"/>
        <v>6.697083827477595</v>
      </c>
      <c r="CL44" s="5">
        <v>1154.7867954838453</v>
      </c>
      <c r="CM44" s="19">
        <f t="shared" si="35"/>
        <v>7.0516710132618936</v>
      </c>
      <c r="CN44" s="10"/>
      <c r="CO44" s="36">
        <v>43693</v>
      </c>
      <c r="CP44" s="36"/>
      <c r="CQ44" s="36"/>
      <c r="CR44" s="36"/>
      <c r="CT44" s="36">
        <v>44479</v>
      </c>
      <c r="CU44" s="36">
        <v>44461</v>
      </c>
      <c r="CV44" s="1">
        <f t="shared" si="36"/>
        <v>768</v>
      </c>
      <c r="CW44" s="1">
        <v>0</v>
      </c>
      <c r="CZ44" s="1">
        <v>0</v>
      </c>
      <c r="DA44" s="1">
        <v>768</v>
      </c>
      <c r="DB44" s="3">
        <v>0</v>
      </c>
      <c r="DC44" s="3"/>
      <c r="DD44" s="10"/>
      <c r="DE44" s="10"/>
      <c r="DF44" s="10"/>
      <c r="DG44" s="10"/>
      <c r="DH44" s="10"/>
      <c r="DI44" s="10"/>
      <c r="DJ44" s="10"/>
      <c r="DK44" s="10"/>
      <c r="DL44" s="10"/>
    </row>
    <row r="45" spans="1:116" x14ac:dyDescent="0.25">
      <c r="A45" s="2">
        <v>2062</v>
      </c>
      <c r="B45" s="9">
        <v>64</v>
      </c>
      <c r="C45" s="9">
        <v>1</v>
      </c>
      <c r="D45" s="9">
        <v>0</v>
      </c>
      <c r="E45" s="9">
        <v>1</v>
      </c>
      <c r="F45" s="9">
        <v>1</v>
      </c>
      <c r="G45" s="9">
        <v>0</v>
      </c>
      <c r="H45" s="1">
        <v>1</v>
      </c>
      <c r="I45" s="9">
        <v>0</v>
      </c>
      <c r="J45" s="9">
        <v>4</v>
      </c>
      <c r="K45" s="9">
        <v>1</v>
      </c>
      <c r="L45" s="9">
        <v>1</v>
      </c>
      <c r="M45" s="9"/>
      <c r="N45" s="9">
        <v>1</v>
      </c>
      <c r="O45" s="9">
        <v>0</v>
      </c>
      <c r="P45" s="9">
        <v>0</v>
      </c>
      <c r="Q45" s="9"/>
      <c r="R45" s="9">
        <v>1</v>
      </c>
      <c r="S45" s="9">
        <v>1</v>
      </c>
      <c r="T45" s="9">
        <v>0</v>
      </c>
      <c r="U45" s="9">
        <v>0</v>
      </c>
      <c r="V45" s="9">
        <v>0</v>
      </c>
      <c r="W45" s="9">
        <v>0</v>
      </c>
      <c r="X45" s="9">
        <v>1</v>
      </c>
      <c r="Y45" s="9">
        <v>1</v>
      </c>
      <c r="Z45" s="9">
        <v>1</v>
      </c>
      <c r="AA45" s="9">
        <v>1</v>
      </c>
      <c r="AB45" s="9">
        <v>1</v>
      </c>
      <c r="AC45" s="9">
        <v>1</v>
      </c>
      <c r="AD45" s="9">
        <v>1</v>
      </c>
      <c r="AE45" s="9">
        <v>0</v>
      </c>
      <c r="AF45" s="9">
        <v>0</v>
      </c>
      <c r="AG45" s="9">
        <v>24</v>
      </c>
      <c r="AH45" s="11">
        <v>2.02</v>
      </c>
      <c r="AI45" s="9">
        <v>110</v>
      </c>
      <c r="AJ45" s="9">
        <v>79</v>
      </c>
      <c r="AK45" s="5">
        <f t="shared" si="19"/>
        <v>89.333333333333329</v>
      </c>
      <c r="AL45" s="9">
        <v>73</v>
      </c>
      <c r="AM45" s="9">
        <v>1</v>
      </c>
      <c r="AN45" s="9">
        <v>3</v>
      </c>
      <c r="AO45" s="9">
        <v>25</v>
      </c>
      <c r="AP45" s="9">
        <v>14</v>
      </c>
      <c r="AQ45" s="9">
        <v>18</v>
      </c>
      <c r="AR45" s="1">
        <f t="shared" si="20"/>
        <v>11</v>
      </c>
      <c r="AS45" s="7">
        <f t="shared" si="21"/>
        <v>3.6666666666666665</v>
      </c>
      <c r="AT45" s="9">
        <v>14</v>
      </c>
      <c r="AU45" s="4">
        <v>4.7671999999999999</v>
      </c>
      <c r="AV45" s="9">
        <v>2.36</v>
      </c>
      <c r="AW45" s="19">
        <f t="shared" si="22"/>
        <v>0.46746489283074644</v>
      </c>
      <c r="AX45" s="7">
        <f t="shared" si="23"/>
        <v>0.83906695754321192</v>
      </c>
      <c r="AY45" s="7">
        <f t="shared" si="24"/>
        <v>135.59322033898306</v>
      </c>
      <c r="AZ45" s="7">
        <f t="shared" si="25"/>
        <v>2926.5536723163841</v>
      </c>
      <c r="BA45" s="7">
        <f t="shared" si="26"/>
        <v>65.30410958904109</v>
      </c>
      <c r="BB45" s="7">
        <f t="shared" si="27"/>
        <v>32.328767123287669</v>
      </c>
      <c r="BC45" s="7">
        <f t="shared" si="28"/>
        <v>33.121899543378987</v>
      </c>
      <c r="BD45" s="7">
        <f t="shared" si="29"/>
        <v>6.5950684931506842</v>
      </c>
      <c r="BE45" s="19"/>
      <c r="BF45" s="19">
        <f t="shared" si="30"/>
        <v>0.27563349555294514</v>
      </c>
      <c r="BG45" s="19">
        <f t="shared" si="31"/>
        <v>0.38282429937909046</v>
      </c>
      <c r="BH45" s="19">
        <v>0.27563349555294514</v>
      </c>
      <c r="BI45" s="19">
        <f t="shared" si="32"/>
        <v>5.9367372353673717</v>
      </c>
      <c r="BJ45" s="19">
        <f t="shared" si="33"/>
        <v>0.21428571428571427</v>
      </c>
      <c r="BK45" s="19"/>
      <c r="BL45" s="12">
        <v>0</v>
      </c>
      <c r="BM45" s="12"/>
      <c r="BN45" s="12"/>
      <c r="BO45" s="12"/>
      <c r="BP45" s="12"/>
      <c r="BQ45" s="9">
        <v>1</v>
      </c>
      <c r="BR45" s="9">
        <v>0</v>
      </c>
      <c r="BS45" s="9">
        <v>7.5</v>
      </c>
      <c r="BT45" s="9">
        <v>7.9</v>
      </c>
      <c r="BU45" s="9">
        <v>6.9</v>
      </c>
      <c r="BV45" s="9">
        <v>1.3</v>
      </c>
      <c r="BW45" s="9">
        <v>4.0999999999999996</v>
      </c>
      <c r="BX45" s="14"/>
      <c r="BY45" s="9">
        <v>1</v>
      </c>
      <c r="BZ45" s="9">
        <v>0</v>
      </c>
      <c r="CA45" s="9">
        <v>135</v>
      </c>
      <c r="CB45" s="9">
        <v>33</v>
      </c>
      <c r="CC45" s="11">
        <v>1.6</v>
      </c>
      <c r="CD45" s="29">
        <v>53</v>
      </c>
      <c r="CE45" s="13"/>
      <c r="CF45" s="13"/>
      <c r="CG45" s="9">
        <v>823</v>
      </c>
      <c r="CH45" s="9">
        <v>1</v>
      </c>
      <c r="CI45" s="9">
        <v>2</v>
      </c>
      <c r="CJ45" s="12">
        <v>888.31168831168839</v>
      </c>
      <c r="CK45" s="19">
        <f t="shared" si="34"/>
        <v>6.7893226817569579</v>
      </c>
      <c r="CL45" s="12">
        <v>815.36187674096641</v>
      </c>
      <c r="CM45" s="19">
        <f t="shared" si="35"/>
        <v>6.7036320352339756</v>
      </c>
      <c r="CN45" s="14"/>
      <c r="CO45" s="36">
        <v>40633</v>
      </c>
      <c r="CP45" s="38"/>
      <c r="CQ45" s="38"/>
      <c r="CR45" s="36">
        <v>40654</v>
      </c>
      <c r="CS45" s="43">
        <f>(CR45-CO45)</f>
        <v>21</v>
      </c>
      <c r="CT45" s="36">
        <v>44274</v>
      </c>
      <c r="CU45" s="36">
        <v>44275</v>
      </c>
      <c r="CV45" s="9">
        <f t="shared" si="36"/>
        <v>3642</v>
      </c>
      <c r="CW45" s="9">
        <v>0</v>
      </c>
      <c r="CX45" s="9"/>
      <c r="CY45" s="14"/>
      <c r="CZ45" s="9">
        <v>1</v>
      </c>
      <c r="DA45" s="9">
        <v>21</v>
      </c>
      <c r="DB45" s="3">
        <v>0</v>
      </c>
      <c r="DC45" s="14"/>
      <c r="DD45" s="14"/>
      <c r="DE45" s="14"/>
      <c r="DF45" s="14"/>
      <c r="DG45" s="14"/>
      <c r="DH45" s="14"/>
      <c r="DI45" s="14"/>
      <c r="DJ45" s="14"/>
      <c r="DK45" s="14"/>
      <c r="DL45" s="14"/>
    </row>
    <row r="46" spans="1:116" x14ac:dyDescent="0.25">
      <c r="A46" s="2">
        <v>2031</v>
      </c>
      <c r="B46" s="3">
        <v>63</v>
      </c>
      <c r="C46" s="3">
        <v>0</v>
      </c>
      <c r="D46" s="3">
        <v>0</v>
      </c>
      <c r="E46" s="3">
        <v>1</v>
      </c>
      <c r="F46" s="3">
        <v>1</v>
      </c>
      <c r="G46" s="3">
        <v>0</v>
      </c>
      <c r="H46" s="1">
        <v>1</v>
      </c>
      <c r="I46" s="3">
        <v>0</v>
      </c>
      <c r="J46" s="3">
        <v>3</v>
      </c>
      <c r="K46" s="3">
        <v>1</v>
      </c>
      <c r="L46" s="3">
        <v>0</v>
      </c>
      <c r="M46" s="3"/>
      <c r="N46" s="3">
        <v>1</v>
      </c>
      <c r="O46" s="3">
        <v>0</v>
      </c>
      <c r="P46" s="3">
        <v>1</v>
      </c>
      <c r="Q46" s="3"/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1</v>
      </c>
      <c r="Y46" s="3">
        <v>0</v>
      </c>
      <c r="Z46" s="3">
        <v>1</v>
      </c>
      <c r="AA46" s="3">
        <v>1</v>
      </c>
      <c r="AB46" s="3">
        <v>1</v>
      </c>
      <c r="AC46" s="3">
        <v>0</v>
      </c>
      <c r="AD46" s="3">
        <v>1</v>
      </c>
      <c r="AE46" s="3">
        <v>0</v>
      </c>
      <c r="AF46" s="3">
        <v>2</v>
      </c>
      <c r="AG46" s="3">
        <v>29.5</v>
      </c>
      <c r="AH46" s="4">
        <v>2.09</v>
      </c>
      <c r="AI46" s="3">
        <v>120</v>
      </c>
      <c r="AJ46" s="3">
        <v>74</v>
      </c>
      <c r="AK46" s="5">
        <f t="shared" si="19"/>
        <v>89.333333333333329</v>
      </c>
      <c r="AL46" s="3">
        <v>103</v>
      </c>
      <c r="AM46" s="3">
        <v>1</v>
      </c>
      <c r="AN46" s="3">
        <v>11</v>
      </c>
      <c r="AO46" s="3">
        <v>35</v>
      </c>
      <c r="AP46" s="3">
        <v>17</v>
      </c>
      <c r="AQ46" s="3">
        <v>27</v>
      </c>
      <c r="AR46" s="1">
        <f t="shared" si="20"/>
        <v>18</v>
      </c>
      <c r="AS46" s="7">
        <f t="shared" si="21"/>
        <v>1.6363636363636365</v>
      </c>
      <c r="AT46" s="3">
        <v>20</v>
      </c>
      <c r="AU46" s="4">
        <v>5.83</v>
      </c>
      <c r="AV46" s="3">
        <v>2.79</v>
      </c>
      <c r="AW46" s="19">
        <f t="shared" si="22"/>
        <v>0.55263858093126383</v>
      </c>
      <c r="AX46" s="7">
        <f t="shared" si="23"/>
        <v>1.2006861063464838</v>
      </c>
      <c r="AY46" s="7">
        <f t="shared" si="24"/>
        <v>200.71684587813621</v>
      </c>
      <c r="AZ46" s="7">
        <f t="shared" si="25"/>
        <v>2246.117084826762</v>
      </c>
      <c r="BA46" s="7">
        <f t="shared" si="26"/>
        <v>56.601941747572816</v>
      </c>
      <c r="BB46" s="7">
        <f t="shared" si="27"/>
        <v>27.087378640776699</v>
      </c>
      <c r="BC46" s="7">
        <f t="shared" si="28"/>
        <v>25.541592233009705</v>
      </c>
      <c r="BD46" s="7">
        <f t="shared" si="29"/>
        <v>5.894213592233009</v>
      </c>
      <c r="BE46" s="19">
        <v>2.25</v>
      </c>
      <c r="BF46" s="19">
        <f t="shared" si="30"/>
        <v>0.47701543739279589</v>
      </c>
      <c r="BG46" s="19">
        <f t="shared" si="31"/>
        <v>0.61835334476843906</v>
      </c>
      <c r="BH46" s="19">
        <v>0.61835334476843906</v>
      </c>
      <c r="BI46" s="19">
        <f t="shared" si="32"/>
        <v>3.144552319309601</v>
      </c>
      <c r="BJ46" s="19">
        <f t="shared" si="33"/>
        <v>0.55000000000000004</v>
      </c>
      <c r="BK46" s="19"/>
      <c r="BL46" s="5">
        <v>1</v>
      </c>
      <c r="BM46" s="5">
        <v>16</v>
      </c>
      <c r="BN46" s="5"/>
      <c r="BO46" s="5">
        <v>3</v>
      </c>
      <c r="BP46" s="5">
        <v>0</v>
      </c>
      <c r="BQ46" s="3">
        <v>1</v>
      </c>
      <c r="BR46" s="9">
        <v>0</v>
      </c>
      <c r="BS46" s="3">
        <v>35</v>
      </c>
      <c r="BT46" s="3">
        <v>5.7</v>
      </c>
      <c r="BU46" s="3">
        <v>5.2</v>
      </c>
      <c r="BV46" s="3">
        <v>1.1000000000000001</v>
      </c>
      <c r="BW46" s="3">
        <v>4.4000000000000004</v>
      </c>
      <c r="BX46" s="10"/>
      <c r="BY46" s="3">
        <v>1</v>
      </c>
      <c r="BZ46" s="3">
        <v>0</v>
      </c>
      <c r="CA46" s="3">
        <v>136</v>
      </c>
      <c r="CB46" s="3">
        <v>43</v>
      </c>
      <c r="CC46" s="4">
        <v>2</v>
      </c>
      <c r="CD46" s="28">
        <v>34</v>
      </c>
      <c r="CE46" s="8"/>
      <c r="CF46" s="8"/>
      <c r="CG46" s="3">
        <v>1971</v>
      </c>
      <c r="CH46" s="3">
        <v>1</v>
      </c>
      <c r="CI46" s="3">
        <v>2</v>
      </c>
      <c r="CJ46" s="12">
        <v>900</v>
      </c>
      <c r="CK46" s="19">
        <f t="shared" si="34"/>
        <v>6.8023947633243109</v>
      </c>
      <c r="CL46" s="5">
        <v>1319.4023438573167</v>
      </c>
      <c r="CM46" s="19">
        <f t="shared" si="35"/>
        <v>7.1849341432441554</v>
      </c>
      <c r="CN46" s="10"/>
      <c r="CO46" s="41">
        <v>40459</v>
      </c>
      <c r="CP46" s="41"/>
      <c r="CQ46" s="41"/>
      <c r="CR46" s="41"/>
      <c r="CT46" s="36">
        <v>44272</v>
      </c>
      <c r="CU46" s="36">
        <v>44271</v>
      </c>
      <c r="CV46" s="1">
        <f t="shared" si="36"/>
        <v>3812</v>
      </c>
      <c r="CW46" s="3">
        <v>0</v>
      </c>
      <c r="CX46" s="3"/>
      <c r="CY46" s="3"/>
      <c r="CZ46" s="3">
        <v>0</v>
      </c>
      <c r="DA46" s="3">
        <v>3812</v>
      </c>
      <c r="DB46" s="3">
        <v>0</v>
      </c>
      <c r="DC46" s="3" t="s">
        <v>144</v>
      </c>
      <c r="DD46" s="10"/>
      <c r="DE46" s="10"/>
      <c r="DF46" s="10"/>
      <c r="DG46" s="10"/>
      <c r="DH46" s="10"/>
      <c r="DI46" s="10"/>
      <c r="DJ46" s="10"/>
      <c r="DK46" s="10"/>
      <c r="DL46" s="10"/>
    </row>
    <row r="47" spans="1:116" x14ac:dyDescent="0.25">
      <c r="A47" s="2">
        <v>2029</v>
      </c>
      <c r="B47" s="3">
        <v>58</v>
      </c>
      <c r="C47" s="3">
        <v>0</v>
      </c>
      <c r="D47" s="3">
        <v>0</v>
      </c>
      <c r="E47" s="3">
        <v>1</v>
      </c>
      <c r="F47" s="3">
        <v>1</v>
      </c>
      <c r="G47" s="3">
        <v>0</v>
      </c>
      <c r="H47" s="1">
        <v>1</v>
      </c>
      <c r="I47" s="3">
        <v>1</v>
      </c>
      <c r="J47" s="3">
        <v>2</v>
      </c>
      <c r="K47" s="3">
        <v>1</v>
      </c>
      <c r="L47" s="3">
        <v>1</v>
      </c>
      <c r="M47" s="3"/>
      <c r="N47" s="3">
        <v>1</v>
      </c>
      <c r="O47" s="3">
        <v>0</v>
      </c>
      <c r="P47" s="3">
        <v>1</v>
      </c>
      <c r="Q47" s="3"/>
      <c r="R47" s="3">
        <v>0</v>
      </c>
      <c r="S47" s="3">
        <v>0</v>
      </c>
      <c r="T47" s="3">
        <v>1</v>
      </c>
      <c r="U47" s="3">
        <v>1</v>
      </c>
      <c r="V47" s="3">
        <v>0</v>
      </c>
      <c r="W47" s="3">
        <v>0</v>
      </c>
      <c r="X47" s="3">
        <v>0</v>
      </c>
      <c r="Y47" s="3">
        <v>1</v>
      </c>
      <c r="Z47" s="3">
        <v>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28</v>
      </c>
      <c r="AH47" s="4">
        <v>2.15</v>
      </c>
      <c r="AI47" s="3">
        <v>118</v>
      </c>
      <c r="AJ47" s="3">
        <v>80</v>
      </c>
      <c r="AK47" s="5">
        <f t="shared" si="19"/>
        <v>92.666666666666671</v>
      </c>
      <c r="AL47" s="3">
        <v>76</v>
      </c>
      <c r="AM47" s="3">
        <v>1</v>
      </c>
      <c r="AN47" s="3">
        <v>4</v>
      </c>
      <c r="AO47" s="3">
        <v>20</v>
      </c>
      <c r="AP47" s="3">
        <v>10</v>
      </c>
      <c r="AQ47" s="3">
        <v>13</v>
      </c>
      <c r="AR47" s="1">
        <f t="shared" si="20"/>
        <v>10</v>
      </c>
      <c r="AS47" s="7">
        <f t="shared" si="21"/>
        <v>2.5</v>
      </c>
      <c r="AT47" s="3">
        <v>8</v>
      </c>
      <c r="AU47" s="4">
        <v>3.0959999999999996</v>
      </c>
      <c r="AV47" s="3">
        <v>1.44</v>
      </c>
      <c r="AW47" s="19">
        <f t="shared" si="22"/>
        <v>0.2958758314855876</v>
      </c>
      <c r="AX47" s="7">
        <f t="shared" si="23"/>
        <v>1.6149870801033595</v>
      </c>
      <c r="AY47" s="7">
        <f t="shared" si="24"/>
        <v>277.77777777777777</v>
      </c>
      <c r="AZ47" s="7">
        <f t="shared" si="25"/>
        <v>4925.9259259259261</v>
      </c>
      <c r="BA47" s="7">
        <f t="shared" si="26"/>
        <v>40.736842105263158</v>
      </c>
      <c r="BB47" s="7">
        <f t="shared" si="27"/>
        <v>18.94736842105263</v>
      </c>
      <c r="BC47" s="7">
        <f t="shared" si="28"/>
        <v>21.817263157894732</v>
      </c>
      <c r="BD47" s="7">
        <f t="shared" si="29"/>
        <v>2.3191578947368416</v>
      </c>
      <c r="BE47" s="19"/>
      <c r="BF47" s="19">
        <f t="shared" si="30"/>
        <v>0.31912144702842377</v>
      </c>
      <c r="BG47" s="19">
        <f t="shared" si="31"/>
        <v>0.49095607235142119</v>
      </c>
      <c r="BH47" s="19">
        <v>0.31912144702842377</v>
      </c>
      <c r="BI47" s="19">
        <f t="shared" si="32"/>
        <v>4.0736842105263156</v>
      </c>
      <c r="BJ47" s="19">
        <f t="shared" si="33"/>
        <v>0.5</v>
      </c>
      <c r="BK47" s="19"/>
      <c r="BL47" s="5">
        <v>0</v>
      </c>
      <c r="BM47" s="5"/>
      <c r="BN47" s="5"/>
      <c r="BO47" s="5"/>
      <c r="BP47" s="5"/>
      <c r="BQ47" s="3">
        <v>1</v>
      </c>
      <c r="BR47" s="9">
        <v>0</v>
      </c>
      <c r="BS47" s="3">
        <v>57.5</v>
      </c>
      <c r="BT47" s="3">
        <v>4.3</v>
      </c>
      <c r="BU47" s="3">
        <v>3.1</v>
      </c>
      <c r="BV47" s="3">
        <v>1.1000000000000001</v>
      </c>
      <c r="BW47" s="3"/>
      <c r="BX47" s="10"/>
      <c r="BY47" s="3">
        <v>1</v>
      </c>
      <c r="BZ47" s="3">
        <v>0</v>
      </c>
      <c r="CA47" s="3">
        <v>139</v>
      </c>
      <c r="CB47" s="3">
        <v>39</v>
      </c>
      <c r="CC47" s="4">
        <v>1.8</v>
      </c>
      <c r="CD47" s="28">
        <v>39</v>
      </c>
      <c r="CE47" s="8"/>
      <c r="CF47" s="8"/>
      <c r="CG47" s="3">
        <v>1495</v>
      </c>
      <c r="CH47" s="3">
        <v>1</v>
      </c>
      <c r="CI47" s="3">
        <v>2</v>
      </c>
      <c r="CJ47" s="12">
        <v>1010.4430379746835</v>
      </c>
      <c r="CK47" s="19">
        <f t="shared" si="34"/>
        <v>6.9181441651159616</v>
      </c>
      <c r="CL47" s="5">
        <v>591.03216016667329</v>
      </c>
      <c r="CM47" s="19">
        <f t="shared" si="35"/>
        <v>6.3818704324512465</v>
      </c>
      <c r="CN47" s="10"/>
      <c r="CO47" s="41">
        <v>40455</v>
      </c>
      <c r="CP47" s="41">
        <v>40471</v>
      </c>
      <c r="CQ47" s="20">
        <f>(CP47-CO47)</f>
        <v>16</v>
      </c>
      <c r="CR47" s="41">
        <v>41611</v>
      </c>
      <c r="CS47" s="43">
        <f>(CR47-CO47)</f>
        <v>1156</v>
      </c>
      <c r="CT47" s="36">
        <v>44272</v>
      </c>
      <c r="CU47" s="36">
        <v>44207</v>
      </c>
      <c r="CV47" s="1">
        <f t="shared" si="36"/>
        <v>3752</v>
      </c>
      <c r="CW47" s="3">
        <v>0</v>
      </c>
      <c r="CX47" s="3"/>
      <c r="CY47" s="3"/>
      <c r="CZ47" s="3">
        <v>1</v>
      </c>
      <c r="DA47" s="3">
        <v>16</v>
      </c>
      <c r="DB47" s="3">
        <v>0</v>
      </c>
      <c r="DC47" s="3" t="s">
        <v>146</v>
      </c>
      <c r="DD47" s="10"/>
      <c r="DE47" s="10"/>
      <c r="DF47" s="10"/>
      <c r="DG47" s="10"/>
      <c r="DH47" s="10"/>
      <c r="DI47" s="10"/>
      <c r="DJ47" s="10"/>
      <c r="DK47" s="10"/>
      <c r="DL47" s="10"/>
    </row>
    <row r="48" spans="1:116" x14ac:dyDescent="0.25">
      <c r="A48" s="25">
        <v>1007</v>
      </c>
      <c r="B48" s="1">
        <v>86</v>
      </c>
      <c r="C48" s="1">
        <v>0</v>
      </c>
      <c r="D48" s="1">
        <v>1</v>
      </c>
      <c r="E48" s="1">
        <v>1</v>
      </c>
      <c r="F48" s="1">
        <v>2</v>
      </c>
      <c r="G48" s="1">
        <v>1</v>
      </c>
      <c r="H48" s="1">
        <v>0</v>
      </c>
      <c r="I48" s="1">
        <v>1</v>
      </c>
      <c r="J48" s="1">
        <v>2</v>
      </c>
      <c r="K48" s="1">
        <v>1</v>
      </c>
      <c r="L48" s="1">
        <v>0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1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25.8</v>
      </c>
      <c r="AH48" s="1">
        <v>1.98</v>
      </c>
      <c r="AI48" s="1">
        <v>131</v>
      </c>
      <c r="AJ48" s="1">
        <v>62</v>
      </c>
      <c r="AK48" s="5">
        <f t="shared" si="19"/>
        <v>85</v>
      </c>
      <c r="AL48" s="1">
        <v>62</v>
      </c>
      <c r="AM48" s="1">
        <v>3</v>
      </c>
      <c r="AN48" s="1">
        <v>10</v>
      </c>
      <c r="AO48" s="1">
        <v>53</v>
      </c>
      <c r="AP48" s="1">
        <v>21</v>
      </c>
      <c r="AQ48" s="1">
        <v>34</v>
      </c>
      <c r="AR48" s="1">
        <f t="shared" si="20"/>
        <v>32</v>
      </c>
      <c r="AS48" s="7">
        <f t="shared" si="21"/>
        <v>3.2</v>
      </c>
      <c r="AT48" s="1">
        <v>22</v>
      </c>
      <c r="AU48" s="19">
        <v>4.91</v>
      </c>
      <c r="AV48" s="1">
        <v>2.48</v>
      </c>
      <c r="AW48" s="19">
        <f t="shared" si="22"/>
        <v>0.46740576496674058</v>
      </c>
      <c r="AX48" s="7">
        <f t="shared" si="23"/>
        <v>2.4439918533604885</v>
      </c>
      <c r="AY48" s="7">
        <f t="shared" si="24"/>
        <v>387.09677419354841</v>
      </c>
      <c r="AZ48" s="7">
        <f t="shared" si="25"/>
        <v>2419.3548387096776</v>
      </c>
      <c r="BA48" s="7">
        <f t="shared" si="26"/>
        <v>79.193548387096769</v>
      </c>
      <c r="BB48" s="7">
        <f t="shared" si="27"/>
        <v>40</v>
      </c>
      <c r="BC48" s="7">
        <f t="shared" si="28"/>
        <v>34.271999999999998</v>
      </c>
      <c r="BD48" s="7">
        <f t="shared" si="29"/>
        <v>13.055999999999999</v>
      </c>
      <c r="BE48" s="19"/>
      <c r="BF48" s="19">
        <f t="shared" si="30"/>
        <v>0.42932790224032591</v>
      </c>
      <c r="BG48" s="19">
        <f t="shared" si="31"/>
        <v>0.66924643584521393</v>
      </c>
      <c r="BH48" s="19">
        <v>0.66924643584521393</v>
      </c>
      <c r="BI48" s="19">
        <f t="shared" si="32"/>
        <v>2.474798387096774</v>
      </c>
      <c r="BJ48" s="19">
        <f t="shared" si="33"/>
        <v>0.45454545454545453</v>
      </c>
      <c r="BK48" s="19"/>
      <c r="BL48" s="20">
        <v>1</v>
      </c>
      <c r="BO48" s="1">
        <v>1</v>
      </c>
      <c r="BP48" s="1">
        <v>1</v>
      </c>
      <c r="BQ48" s="1">
        <v>1</v>
      </c>
      <c r="BR48" s="1">
        <v>0</v>
      </c>
      <c r="BS48" s="1">
        <v>60</v>
      </c>
      <c r="BT48" s="1">
        <v>4.7</v>
      </c>
      <c r="BU48" s="1">
        <v>3</v>
      </c>
      <c r="BV48" s="1">
        <v>0.76</v>
      </c>
      <c r="BW48" s="1">
        <v>5.8</v>
      </c>
      <c r="BX48" s="1">
        <v>72</v>
      </c>
      <c r="BY48" s="1">
        <v>1</v>
      </c>
      <c r="BZ48" s="1">
        <v>1</v>
      </c>
      <c r="CA48" s="1">
        <v>139</v>
      </c>
      <c r="CB48" s="1">
        <v>24</v>
      </c>
      <c r="CC48" s="19">
        <v>1.02</v>
      </c>
      <c r="CD48" s="27">
        <v>50</v>
      </c>
      <c r="CE48" s="1">
        <v>248</v>
      </c>
      <c r="CF48" s="1">
        <v>1</v>
      </c>
      <c r="CI48" s="1">
        <v>2</v>
      </c>
      <c r="CJ48" s="20">
        <v>1041.878201</v>
      </c>
      <c r="CK48" s="19">
        <f t="shared" si="34"/>
        <v>6.9487803258458696</v>
      </c>
      <c r="CL48" s="20">
        <v>817.92866249999997</v>
      </c>
      <c r="CM48" s="19">
        <f t="shared" si="35"/>
        <v>6.7067751231420623</v>
      </c>
      <c r="CN48" s="22"/>
      <c r="CO48" s="36">
        <v>43206</v>
      </c>
      <c r="CP48" s="36"/>
      <c r="CQ48" s="36"/>
      <c r="CR48" s="36"/>
      <c r="CT48" s="36">
        <v>44479</v>
      </c>
      <c r="CU48" s="36">
        <v>44466</v>
      </c>
      <c r="CV48" s="1">
        <f t="shared" si="36"/>
        <v>1260</v>
      </c>
      <c r="CW48" s="1">
        <v>0</v>
      </c>
      <c r="CZ48" s="1">
        <v>0</v>
      </c>
      <c r="DA48" s="1">
        <v>1260</v>
      </c>
      <c r="DB48" s="3">
        <v>0</v>
      </c>
      <c r="DC48" t="s">
        <v>134</v>
      </c>
    </row>
    <row r="49" spans="1:116" x14ac:dyDescent="0.25">
      <c r="A49" s="25">
        <v>1034</v>
      </c>
      <c r="B49" s="1">
        <v>83</v>
      </c>
      <c r="C49" s="1">
        <v>0</v>
      </c>
      <c r="D49" s="1">
        <v>1</v>
      </c>
      <c r="E49" s="1">
        <v>1</v>
      </c>
      <c r="F49" s="1">
        <v>2</v>
      </c>
      <c r="G49" s="1">
        <v>1</v>
      </c>
      <c r="H49" s="1">
        <v>0</v>
      </c>
      <c r="I49" s="1">
        <v>0</v>
      </c>
      <c r="J49" s="1">
        <v>4</v>
      </c>
      <c r="K49" s="1">
        <v>1</v>
      </c>
      <c r="L49" s="1">
        <v>0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1</v>
      </c>
      <c r="Z49" s="1">
        <v>1</v>
      </c>
      <c r="AA49" s="1">
        <v>1</v>
      </c>
      <c r="AB49" s="1">
        <v>1</v>
      </c>
      <c r="AC49" s="1">
        <v>0</v>
      </c>
      <c r="AD49" s="1">
        <v>1</v>
      </c>
      <c r="AE49" s="1">
        <v>0</v>
      </c>
      <c r="AF49" s="1">
        <v>2</v>
      </c>
      <c r="AG49" s="1">
        <v>38.299999999999997</v>
      </c>
      <c r="AH49" s="1">
        <v>1.97</v>
      </c>
      <c r="AI49" s="1">
        <v>122</v>
      </c>
      <c r="AJ49" s="1">
        <v>57</v>
      </c>
      <c r="AK49" s="5">
        <f t="shared" si="19"/>
        <v>78.666666666666671</v>
      </c>
      <c r="AL49" s="1">
        <v>61</v>
      </c>
      <c r="AM49" s="1">
        <v>2</v>
      </c>
      <c r="AN49" s="1">
        <v>10</v>
      </c>
      <c r="AO49" s="1">
        <v>34</v>
      </c>
      <c r="AP49" s="1">
        <v>15</v>
      </c>
      <c r="AQ49" s="1">
        <v>24</v>
      </c>
      <c r="AR49" s="1">
        <f t="shared" si="20"/>
        <v>19</v>
      </c>
      <c r="AS49" s="7">
        <f t="shared" si="21"/>
        <v>1.9</v>
      </c>
      <c r="AT49" s="1">
        <v>20</v>
      </c>
      <c r="AU49" s="19">
        <v>4.05</v>
      </c>
      <c r="AV49" s="1">
        <v>1.47</v>
      </c>
      <c r="AW49" s="19">
        <f t="shared" si="22"/>
        <v>0.2564079822616408</v>
      </c>
      <c r="AX49" s="7">
        <f t="shared" si="23"/>
        <v>0.98765432098765438</v>
      </c>
      <c r="AY49" s="7">
        <f t="shared" si="24"/>
        <v>217.68707482993199</v>
      </c>
      <c r="AZ49" s="7">
        <f t="shared" si="25"/>
        <v>3736.9614512471662</v>
      </c>
      <c r="BA49" s="7">
        <f t="shared" si="26"/>
        <v>66.393442622950815</v>
      </c>
      <c r="BB49" s="7">
        <f t="shared" si="27"/>
        <v>24.098360655737704</v>
      </c>
      <c r="BC49" s="7">
        <f t="shared" si="28"/>
        <v>19.227278688524589</v>
      </c>
      <c r="BD49" s="7">
        <f t="shared" si="29"/>
        <v>4.588327868852458</v>
      </c>
      <c r="BE49" s="19"/>
      <c r="BF49" s="19">
        <f t="shared" si="30"/>
        <v>0.36148148148148151</v>
      </c>
      <c r="BG49" s="19">
        <f t="shared" si="31"/>
        <v>0.51209876543209876</v>
      </c>
      <c r="BH49" s="19">
        <v>0.36148148148148151</v>
      </c>
      <c r="BI49" s="19">
        <f t="shared" si="32"/>
        <v>3.4943917169974115</v>
      </c>
      <c r="BJ49" s="19">
        <f t="shared" si="33"/>
        <v>0.5</v>
      </c>
      <c r="BK49" s="19"/>
      <c r="BL49" s="20">
        <v>1</v>
      </c>
      <c r="BO49" s="1">
        <v>3</v>
      </c>
      <c r="BP49" s="1"/>
      <c r="BQ49" s="1">
        <v>1</v>
      </c>
      <c r="BR49" s="1">
        <v>0</v>
      </c>
      <c r="BS49" s="1">
        <v>65</v>
      </c>
      <c r="BT49" s="1">
        <v>4</v>
      </c>
      <c r="BU49" s="1">
        <v>2.4</v>
      </c>
      <c r="BV49" s="1">
        <v>0.61</v>
      </c>
      <c r="BW49" s="1">
        <v>5.3</v>
      </c>
      <c r="BX49" s="1">
        <v>55.9</v>
      </c>
      <c r="BY49" s="1">
        <v>1</v>
      </c>
      <c r="CA49" s="25">
        <v>134</v>
      </c>
      <c r="CB49" s="25">
        <v>30</v>
      </c>
      <c r="CC49" s="44">
        <v>1.1000000000000001</v>
      </c>
      <c r="CD49" s="27">
        <v>46</v>
      </c>
      <c r="CE49" s="1">
        <v>252</v>
      </c>
      <c r="CF49" s="1">
        <v>1</v>
      </c>
      <c r="CI49" s="1">
        <v>2</v>
      </c>
      <c r="CJ49" s="20">
        <v>1050.7691319999999</v>
      </c>
      <c r="CK49" s="19">
        <f t="shared" si="34"/>
        <v>6.9572776816661683</v>
      </c>
      <c r="CL49" s="20">
        <v>1740.829612</v>
      </c>
      <c r="CM49" s="19">
        <f t="shared" si="35"/>
        <v>7.4621170670867984</v>
      </c>
      <c r="CN49" s="22"/>
      <c r="CO49" s="36">
        <v>43236</v>
      </c>
      <c r="CP49" s="36"/>
      <c r="CQ49" s="36"/>
      <c r="CR49" s="36"/>
      <c r="CT49" s="36">
        <v>44228</v>
      </c>
      <c r="CU49" s="36">
        <v>44228</v>
      </c>
      <c r="CV49" s="1">
        <f t="shared" si="36"/>
        <v>992</v>
      </c>
      <c r="CW49" s="1">
        <v>1</v>
      </c>
      <c r="CX49" s="36">
        <v>44228</v>
      </c>
      <c r="CY49" s="20">
        <f>(CX49-CO49)</f>
        <v>992</v>
      </c>
      <c r="CZ49" s="20">
        <v>1</v>
      </c>
      <c r="DA49" s="20">
        <v>992</v>
      </c>
      <c r="DB49" s="3">
        <v>0</v>
      </c>
      <c r="DC49"/>
    </row>
    <row r="50" spans="1:116" x14ac:dyDescent="0.25">
      <c r="A50" s="25">
        <v>1076</v>
      </c>
      <c r="B50" s="1">
        <v>63</v>
      </c>
      <c r="C50" s="1">
        <v>0</v>
      </c>
      <c r="D50" s="1">
        <v>0</v>
      </c>
      <c r="E50" s="1">
        <v>1</v>
      </c>
      <c r="F50" s="1">
        <v>1</v>
      </c>
      <c r="G50" s="1">
        <v>0</v>
      </c>
      <c r="H50" s="1">
        <v>1</v>
      </c>
      <c r="I50" s="1">
        <v>0</v>
      </c>
      <c r="J50" s="1">
        <v>4</v>
      </c>
      <c r="K50" s="1">
        <v>1</v>
      </c>
      <c r="L50" s="1">
        <v>0</v>
      </c>
      <c r="M50" s="1">
        <v>1</v>
      </c>
      <c r="N50" s="1">
        <v>1</v>
      </c>
      <c r="O50" s="1">
        <v>0</v>
      </c>
      <c r="P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2</v>
      </c>
      <c r="Z50" s="1">
        <v>1</v>
      </c>
      <c r="AA50" s="1">
        <v>1</v>
      </c>
      <c r="AB50" s="1">
        <v>1</v>
      </c>
      <c r="AC50" s="1">
        <v>0</v>
      </c>
      <c r="AD50" s="1">
        <v>0</v>
      </c>
      <c r="AE50" s="1">
        <v>0</v>
      </c>
      <c r="AF50" s="1">
        <v>2</v>
      </c>
      <c r="AG50" s="1">
        <v>28.39</v>
      </c>
      <c r="AH50" s="1">
        <v>2.09</v>
      </c>
      <c r="AI50" s="1">
        <v>139</v>
      </c>
      <c r="AJ50" s="1">
        <v>91</v>
      </c>
      <c r="AK50" s="5">
        <f t="shared" si="19"/>
        <v>107</v>
      </c>
      <c r="AL50" s="1">
        <v>97</v>
      </c>
      <c r="AM50" s="1">
        <v>1</v>
      </c>
      <c r="AN50" s="1">
        <v>6</v>
      </c>
      <c r="AO50" s="1">
        <v>35</v>
      </c>
      <c r="AP50" s="1">
        <v>20</v>
      </c>
      <c r="AQ50" s="1">
        <v>27</v>
      </c>
      <c r="AR50" s="1">
        <f t="shared" si="20"/>
        <v>15</v>
      </c>
      <c r="AS50" s="7">
        <f t="shared" si="21"/>
        <v>2.5</v>
      </c>
      <c r="AT50" s="1">
        <v>13</v>
      </c>
      <c r="AU50" s="19">
        <v>5.53</v>
      </c>
      <c r="AV50" s="1">
        <v>2.65</v>
      </c>
      <c r="AW50" s="19">
        <f t="shared" si="22"/>
        <v>0.62871396895787146</v>
      </c>
      <c r="AX50" s="7">
        <f t="shared" si="23"/>
        <v>2.5316455696202529</v>
      </c>
      <c r="AY50" s="7">
        <f t="shared" si="24"/>
        <v>422.64150943396226</v>
      </c>
      <c r="AZ50" s="7">
        <f t="shared" si="25"/>
        <v>3049.0566037735848</v>
      </c>
      <c r="BA50" s="7">
        <f t="shared" si="26"/>
        <v>57.010309278350519</v>
      </c>
      <c r="BB50" s="7">
        <f t="shared" si="27"/>
        <v>27.319587628865978</v>
      </c>
      <c r="BC50" s="7">
        <f t="shared" si="28"/>
        <v>34.925360824742263</v>
      </c>
      <c r="BD50" s="7">
        <f t="shared" si="29"/>
        <v>7.8024742268041232</v>
      </c>
      <c r="BE50" s="19"/>
      <c r="BF50" s="19">
        <f t="shared" si="30"/>
        <v>0.47359855334538875</v>
      </c>
      <c r="BG50" s="19">
        <f t="shared" si="31"/>
        <v>0.61392405063291133</v>
      </c>
      <c r="BH50" s="19">
        <v>0.61392405063291133</v>
      </c>
      <c r="BI50" s="19">
        <f t="shared" si="32"/>
        <v>3.800687285223368</v>
      </c>
      <c r="BJ50" s="19">
        <f t="shared" si="33"/>
        <v>0.46153846153846156</v>
      </c>
      <c r="BK50" s="19"/>
      <c r="BL50" s="20">
        <v>1</v>
      </c>
      <c r="BO50" s="1">
        <v>1</v>
      </c>
      <c r="BP50" s="1">
        <v>0</v>
      </c>
      <c r="BQ50" s="1">
        <v>1</v>
      </c>
      <c r="BR50" s="1">
        <v>0</v>
      </c>
      <c r="BS50" s="1">
        <v>27</v>
      </c>
      <c r="BT50" s="1">
        <v>6.4</v>
      </c>
      <c r="BU50" s="1">
        <v>5.5</v>
      </c>
      <c r="BV50" s="1">
        <v>0.31</v>
      </c>
      <c r="BW50" s="1">
        <v>3.9</v>
      </c>
      <c r="BX50" s="1">
        <v>33.799999999999997</v>
      </c>
      <c r="BY50" s="1">
        <v>0</v>
      </c>
      <c r="CA50" s="25">
        <v>136</v>
      </c>
      <c r="CB50" s="25">
        <v>13</v>
      </c>
      <c r="CC50" s="44">
        <v>0.93</v>
      </c>
      <c r="CD50" s="27">
        <v>85</v>
      </c>
      <c r="CE50" s="1">
        <v>415</v>
      </c>
      <c r="CF50" s="1">
        <v>1</v>
      </c>
      <c r="CI50" s="1">
        <v>2</v>
      </c>
      <c r="CJ50" s="20">
        <v>1069.420601</v>
      </c>
      <c r="CK50" s="19">
        <f t="shared" si="34"/>
        <v>6.9748722864023938</v>
      </c>
      <c r="CL50" s="20">
        <v>1613.4683110000001</v>
      </c>
      <c r="CM50" s="19">
        <f t="shared" si="35"/>
        <v>7.3861413713859188</v>
      </c>
      <c r="CN50" s="22"/>
      <c r="CO50" s="41">
        <v>40373</v>
      </c>
      <c r="CP50" s="41"/>
      <c r="CQ50" s="41"/>
      <c r="CR50" s="41"/>
      <c r="CT50" s="36">
        <v>44272</v>
      </c>
      <c r="CU50" s="36">
        <v>41156</v>
      </c>
      <c r="CV50" s="1">
        <f t="shared" si="36"/>
        <v>783</v>
      </c>
      <c r="CW50" s="3">
        <v>1</v>
      </c>
      <c r="CX50" s="36">
        <v>41156</v>
      </c>
      <c r="CY50" s="20">
        <f>(CX50-CO50)</f>
        <v>783</v>
      </c>
      <c r="CZ50" s="20">
        <v>1</v>
      </c>
      <c r="DA50" s="20">
        <v>783</v>
      </c>
      <c r="DB50" s="3">
        <v>0</v>
      </c>
      <c r="DC50" t="s">
        <v>135</v>
      </c>
    </row>
    <row r="51" spans="1:116" x14ac:dyDescent="0.25">
      <c r="A51" s="2">
        <v>2003</v>
      </c>
      <c r="B51" s="3">
        <v>57</v>
      </c>
      <c r="C51" s="3">
        <v>0</v>
      </c>
      <c r="D51" s="3">
        <v>0</v>
      </c>
      <c r="E51" s="3">
        <v>1</v>
      </c>
      <c r="F51" s="3">
        <v>1</v>
      </c>
      <c r="G51" s="3">
        <v>0</v>
      </c>
      <c r="H51" s="1">
        <v>1</v>
      </c>
      <c r="I51" s="3">
        <v>1</v>
      </c>
      <c r="J51" s="3">
        <v>3</v>
      </c>
      <c r="K51" s="3">
        <v>1</v>
      </c>
      <c r="L51" s="3">
        <v>0</v>
      </c>
      <c r="M51" s="3"/>
      <c r="N51" s="3">
        <v>1</v>
      </c>
      <c r="O51" s="3">
        <v>0</v>
      </c>
      <c r="P51" s="3">
        <v>1</v>
      </c>
      <c r="Q51" s="3"/>
      <c r="R51" s="3">
        <v>0</v>
      </c>
      <c r="S51" s="3">
        <v>0</v>
      </c>
      <c r="T51" s="3">
        <v>0</v>
      </c>
      <c r="U51" s="3">
        <v>1</v>
      </c>
      <c r="V51" s="3">
        <v>0</v>
      </c>
      <c r="W51" s="3">
        <v>0</v>
      </c>
      <c r="X51" s="3">
        <v>0</v>
      </c>
      <c r="Y51" s="3">
        <v>0</v>
      </c>
      <c r="Z51" s="3">
        <v>1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21.5</v>
      </c>
      <c r="AH51" s="4">
        <v>1.93</v>
      </c>
      <c r="AI51" s="3">
        <v>114</v>
      </c>
      <c r="AJ51" s="3">
        <v>77</v>
      </c>
      <c r="AK51" s="5">
        <f t="shared" si="19"/>
        <v>89.333333333333329</v>
      </c>
      <c r="AL51" s="3">
        <v>81</v>
      </c>
      <c r="AM51" s="3">
        <v>1</v>
      </c>
      <c r="AN51" s="3">
        <v>3</v>
      </c>
      <c r="AO51" s="3">
        <v>25</v>
      </c>
      <c r="AP51" s="3">
        <v>10</v>
      </c>
      <c r="AQ51" s="3">
        <v>15</v>
      </c>
      <c r="AR51" s="3">
        <f t="shared" si="20"/>
        <v>15</v>
      </c>
      <c r="AS51" s="7">
        <f t="shared" si="21"/>
        <v>5</v>
      </c>
      <c r="AT51" s="3">
        <v>9</v>
      </c>
      <c r="AU51" s="4">
        <v>5.3267999999999995</v>
      </c>
      <c r="AV51" s="3">
        <v>2.76</v>
      </c>
      <c r="AW51" s="19">
        <f t="shared" si="22"/>
        <v>0.54669623059866956</v>
      </c>
      <c r="AX51" s="7">
        <f t="shared" si="23"/>
        <v>1.1263798152737103</v>
      </c>
      <c r="AY51" s="7">
        <f t="shared" si="24"/>
        <v>173.91304347826087</v>
      </c>
      <c r="AZ51" s="7">
        <f t="shared" si="25"/>
        <v>2502.4154589371979</v>
      </c>
      <c r="BA51" s="7">
        <f t="shared" si="26"/>
        <v>65.762962962962959</v>
      </c>
      <c r="BB51" s="7">
        <f t="shared" si="27"/>
        <v>34.074074074074076</v>
      </c>
      <c r="BC51" s="7">
        <f t="shared" si="28"/>
        <v>37.227061728395064</v>
      </c>
      <c r="BD51" s="7">
        <f t="shared" si="29"/>
        <v>5.560888888888889</v>
      </c>
      <c r="BE51" s="19"/>
      <c r="BF51" s="19">
        <f t="shared" si="30"/>
        <v>0.22809191259292635</v>
      </c>
      <c r="BG51" s="19">
        <f t="shared" si="31"/>
        <v>0.38015318765487727</v>
      </c>
      <c r="BH51" s="19">
        <v>0.22809191259292635</v>
      </c>
      <c r="BI51" s="19">
        <f t="shared" si="32"/>
        <v>4.3841975308641974</v>
      </c>
      <c r="BJ51" s="19">
        <f t="shared" si="33"/>
        <v>0.33333333333333331</v>
      </c>
      <c r="BK51" s="19"/>
      <c r="BL51" s="5">
        <v>0</v>
      </c>
      <c r="BM51" s="5"/>
      <c r="BN51" s="5"/>
      <c r="BO51" s="5"/>
      <c r="BP51" s="5"/>
      <c r="BQ51" s="3">
        <v>1</v>
      </c>
      <c r="BR51" s="3">
        <v>0</v>
      </c>
      <c r="BS51" s="3">
        <v>62.5</v>
      </c>
      <c r="BT51" s="3">
        <v>4.8</v>
      </c>
      <c r="BU51" s="3">
        <v>3.3</v>
      </c>
      <c r="BV51" s="3">
        <v>1</v>
      </c>
      <c r="BW51" s="3"/>
      <c r="BX51" s="10"/>
      <c r="BY51" s="3">
        <v>1</v>
      </c>
      <c r="BZ51" s="3">
        <v>0</v>
      </c>
      <c r="CA51" s="3">
        <v>140</v>
      </c>
      <c r="CB51" s="3">
        <v>23</v>
      </c>
      <c r="CC51" s="4">
        <v>1.2</v>
      </c>
      <c r="CD51" s="28">
        <v>90</v>
      </c>
      <c r="CE51" s="8"/>
      <c r="CF51" s="8"/>
      <c r="CG51" s="3">
        <v>860</v>
      </c>
      <c r="CH51" s="3">
        <v>1</v>
      </c>
      <c r="CI51" s="3">
        <v>2</v>
      </c>
      <c r="CJ51" s="12">
        <v>1109.0909090909092</v>
      </c>
      <c r="CK51" s="19">
        <f t="shared" si="34"/>
        <v>7.0112959579229779</v>
      </c>
      <c r="CL51" s="5">
        <v>3764.3254646879909</v>
      </c>
      <c r="CM51" s="19">
        <f t="shared" si="35"/>
        <v>8.2333239647376022</v>
      </c>
      <c r="CN51" s="10"/>
      <c r="CO51" s="41">
        <v>40374</v>
      </c>
      <c r="CP51" s="41"/>
      <c r="CQ51" s="41"/>
      <c r="CR51" s="41"/>
      <c r="CT51" s="36">
        <v>44272</v>
      </c>
      <c r="CU51" s="36">
        <v>42398</v>
      </c>
      <c r="CV51" s="1">
        <f t="shared" si="36"/>
        <v>2024</v>
      </c>
      <c r="CW51" s="3">
        <v>0</v>
      </c>
      <c r="CX51" s="3"/>
      <c r="CY51" s="20"/>
      <c r="CZ51" s="20">
        <v>0</v>
      </c>
      <c r="DA51" s="20">
        <v>2024</v>
      </c>
      <c r="DB51" s="3">
        <v>0</v>
      </c>
      <c r="DC51" s="39" t="s">
        <v>139</v>
      </c>
      <c r="DD51" s="10"/>
      <c r="DE51" s="10"/>
      <c r="DF51" s="10"/>
      <c r="DG51" s="10"/>
      <c r="DH51" s="10"/>
      <c r="DI51" s="10"/>
      <c r="DJ51" s="10"/>
      <c r="DK51" s="10"/>
      <c r="DL51" s="10"/>
    </row>
    <row r="52" spans="1:116" x14ac:dyDescent="0.25">
      <c r="A52" s="2">
        <v>2006</v>
      </c>
      <c r="B52" s="3">
        <v>62</v>
      </c>
      <c r="C52" s="3">
        <v>0</v>
      </c>
      <c r="D52" s="3">
        <v>1</v>
      </c>
      <c r="E52" s="3">
        <v>1</v>
      </c>
      <c r="F52" s="3">
        <v>2</v>
      </c>
      <c r="G52" s="3">
        <v>0</v>
      </c>
      <c r="H52" s="1">
        <v>1</v>
      </c>
      <c r="I52" s="3">
        <v>1</v>
      </c>
      <c r="J52" s="3">
        <v>2</v>
      </c>
      <c r="K52" s="3">
        <v>1</v>
      </c>
      <c r="L52" s="3">
        <v>1</v>
      </c>
      <c r="M52" s="3"/>
      <c r="N52" s="3">
        <v>1</v>
      </c>
      <c r="O52" s="3">
        <v>0</v>
      </c>
      <c r="P52" s="3">
        <v>0</v>
      </c>
      <c r="Q52" s="3"/>
      <c r="R52" s="3">
        <v>0</v>
      </c>
      <c r="S52" s="3">
        <v>0</v>
      </c>
      <c r="T52" s="3">
        <v>1</v>
      </c>
      <c r="U52" s="3">
        <v>1</v>
      </c>
      <c r="V52" s="3">
        <v>0</v>
      </c>
      <c r="W52" s="3">
        <v>0</v>
      </c>
      <c r="X52" s="3">
        <v>0</v>
      </c>
      <c r="Y52" s="3">
        <v>1</v>
      </c>
      <c r="Z52" s="3">
        <v>0</v>
      </c>
      <c r="AA52" s="3">
        <v>0</v>
      </c>
      <c r="AB52" s="3">
        <v>0</v>
      </c>
      <c r="AC52" s="3">
        <v>0</v>
      </c>
      <c r="AD52" s="3">
        <v>1</v>
      </c>
      <c r="AE52" s="3">
        <v>0</v>
      </c>
      <c r="AF52" s="3">
        <v>2</v>
      </c>
      <c r="AG52" s="3">
        <v>23.5</v>
      </c>
      <c r="AH52" s="4">
        <v>1.71</v>
      </c>
      <c r="AI52" s="3">
        <v>137</v>
      </c>
      <c r="AJ52" s="3">
        <v>64</v>
      </c>
      <c r="AK52" s="5">
        <f t="shared" si="19"/>
        <v>88.333333333333329</v>
      </c>
      <c r="AL52" s="3">
        <v>69</v>
      </c>
      <c r="AM52" s="3">
        <v>1</v>
      </c>
      <c r="AN52" s="3">
        <v>4</v>
      </c>
      <c r="AO52" s="3">
        <v>25</v>
      </c>
      <c r="AP52" s="3">
        <v>10</v>
      </c>
      <c r="AQ52" s="3">
        <v>15</v>
      </c>
      <c r="AR52" s="3">
        <f t="shared" si="20"/>
        <v>15</v>
      </c>
      <c r="AS52" s="7">
        <f t="shared" si="21"/>
        <v>3.75</v>
      </c>
      <c r="AT52" s="3">
        <v>8</v>
      </c>
      <c r="AU52" s="4">
        <v>4.1040000000000001</v>
      </c>
      <c r="AV52" s="3">
        <v>2.4</v>
      </c>
      <c r="AW52" s="19">
        <f t="shared" si="22"/>
        <v>0.47006651884700656</v>
      </c>
      <c r="AX52" s="7">
        <f t="shared" si="23"/>
        <v>1.7056530214424952</v>
      </c>
      <c r="AY52" s="7">
        <f t="shared" si="24"/>
        <v>233.33333333333334</v>
      </c>
      <c r="AZ52" s="7">
        <f t="shared" si="25"/>
        <v>2811.1111111111109</v>
      </c>
      <c r="BA52" s="7">
        <f t="shared" si="26"/>
        <v>59.478260869565219</v>
      </c>
      <c r="BB52" s="7">
        <f t="shared" si="27"/>
        <v>34.782608695652172</v>
      </c>
      <c r="BC52" s="7">
        <f t="shared" si="28"/>
        <v>38.001159420289852</v>
      </c>
      <c r="BD52" s="7">
        <f t="shared" si="29"/>
        <v>5.2034782608695647</v>
      </c>
      <c r="BE52" s="19"/>
      <c r="BF52" s="19">
        <f t="shared" si="30"/>
        <v>0.25219298245614036</v>
      </c>
      <c r="BG52" s="19">
        <f t="shared" si="31"/>
        <v>0.4203216374269006</v>
      </c>
      <c r="BH52" s="19">
        <v>0.25219298245614036</v>
      </c>
      <c r="BI52" s="19">
        <f t="shared" si="32"/>
        <v>3.965217391304348</v>
      </c>
      <c r="BJ52" s="19">
        <f t="shared" si="33"/>
        <v>0.5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3">
        <v>62.5</v>
      </c>
      <c r="BT52" s="3">
        <v>4</v>
      </c>
      <c r="BU52" s="3">
        <v>2.2999999999999998</v>
      </c>
      <c r="BV52" s="3">
        <v>1.2</v>
      </c>
      <c r="BW52" s="3"/>
      <c r="BX52" s="10"/>
      <c r="BY52" s="3">
        <v>1</v>
      </c>
      <c r="BZ52" s="3">
        <v>1</v>
      </c>
      <c r="CA52" s="3">
        <v>132</v>
      </c>
      <c r="CB52" s="3">
        <v>31</v>
      </c>
      <c r="CC52" s="4">
        <v>1.8</v>
      </c>
      <c r="CD52" s="28">
        <v>28</v>
      </c>
      <c r="CE52" s="8"/>
      <c r="CF52" s="8"/>
      <c r="CG52" s="3">
        <v>2196</v>
      </c>
      <c r="CH52" s="3">
        <v>1</v>
      </c>
      <c r="CI52" s="3">
        <v>2</v>
      </c>
      <c r="CJ52" s="12">
        <v>1157.6923076923076</v>
      </c>
      <c r="CK52" s="19">
        <f t="shared" si="34"/>
        <v>7.0541839127154846</v>
      </c>
      <c r="CL52" s="5">
        <v>10897.356430003359</v>
      </c>
      <c r="CM52" s="19">
        <f t="shared" si="35"/>
        <v>9.2962755094447438</v>
      </c>
      <c r="CN52" s="10"/>
      <c r="CO52" s="41">
        <v>40393</v>
      </c>
      <c r="CP52" s="41"/>
      <c r="CQ52" s="41"/>
      <c r="CR52" s="41"/>
      <c r="CT52" s="36">
        <v>44272</v>
      </c>
      <c r="CU52" s="36">
        <v>41561</v>
      </c>
      <c r="CV52" s="1">
        <f t="shared" si="36"/>
        <v>1168</v>
      </c>
      <c r="CW52" s="3">
        <v>1</v>
      </c>
      <c r="CX52" s="40">
        <v>41561</v>
      </c>
      <c r="CY52" s="20">
        <f>(CX52-CO52)</f>
        <v>1168</v>
      </c>
      <c r="CZ52" s="20">
        <v>1</v>
      </c>
      <c r="DA52" s="20">
        <v>1168</v>
      </c>
      <c r="DB52" s="3">
        <v>0</v>
      </c>
      <c r="DC52" s="3" t="s">
        <v>141</v>
      </c>
      <c r="DD52" s="10"/>
      <c r="DE52" s="10"/>
      <c r="DF52" s="10"/>
      <c r="DG52" s="10"/>
      <c r="DH52" s="10"/>
      <c r="DI52" s="10"/>
      <c r="DJ52" s="10"/>
      <c r="DK52" s="10"/>
      <c r="DL52" s="10"/>
    </row>
    <row r="53" spans="1:116" x14ac:dyDescent="0.25">
      <c r="A53" s="2">
        <v>2038</v>
      </c>
      <c r="B53" s="3">
        <v>58</v>
      </c>
      <c r="C53" s="3">
        <v>0</v>
      </c>
      <c r="D53" s="3">
        <v>0</v>
      </c>
      <c r="E53" s="3">
        <v>1</v>
      </c>
      <c r="F53" s="3">
        <v>1</v>
      </c>
      <c r="G53" s="3">
        <v>0</v>
      </c>
      <c r="H53" s="1">
        <v>1</v>
      </c>
      <c r="I53" s="3">
        <v>0</v>
      </c>
      <c r="J53" s="3">
        <v>3</v>
      </c>
      <c r="K53" s="3">
        <v>1</v>
      </c>
      <c r="L53" s="3">
        <v>1</v>
      </c>
      <c r="M53" s="3"/>
      <c r="N53" s="3">
        <v>1</v>
      </c>
      <c r="O53" s="3">
        <v>0</v>
      </c>
      <c r="P53" s="3">
        <v>1</v>
      </c>
      <c r="Q53" s="3"/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1</v>
      </c>
      <c r="Y53" s="3">
        <v>0</v>
      </c>
      <c r="Z53" s="3">
        <v>1</v>
      </c>
      <c r="AA53" s="3">
        <v>0</v>
      </c>
      <c r="AB53" s="3">
        <v>1</v>
      </c>
      <c r="AC53" s="3">
        <v>0</v>
      </c>
      <c r="AD53" s="3">
        <v>1</v>
      </c>
      <c r="AE53" s="3">
        <v>0</v>
      </c>
      <c r="AF53" s="3">
        <v>0</v>
      </c>
      <c r="AG53" s="3">
        <v>38</v>
      </c>
      <c r="AH53" s="4">
        <v>2.46</v>
      </c>
      <c r="AI53" s="3">
        <v>105</v>
      </c>
      <c r="AJ53" s="3">
        <v>71</v>
      </c>
      <c r="AK53" s="5">
        <f t="shared" si="19"/>
        <v>82.333333333333329</v>
      </c>
      <c r="AL53" s="3">
        <v>90</v>
      </c>
      <c r="AM53" s="3">
        <v>1</v>
      </c>
      <c r="AN53" s="3">
        <v>17</v>
      </c>
      <c r="AO53" s="3">
        <v>62</v>
      </c>
      <c r="AP53" s="3">
        <v>27</v>
      </c>
      <c r="AQ53" s="3">
        <v>42</v>
      </c>
      <c r="AR53" s="1">
        <f t="shared" si="20"/>
        <v>35</v>
      </c>
      <c r="AS53" s="7">
        <f t="shared" si="21"/>
        <v>2.0588235294117645</v>
      </c>
      <c r="AT53" s="3">
        <v>27</v>
      </c>
      <c r="AU53" s="4">
        <v>3.0996000000000001</v>
      </c>
      <c r="AV53" s="3">
        <v>1.26</v>
      </c>
      <c r="AW53" s="19">
        <f t="shared" si="22"/>
        <v>0.23002217294900221</v>
      </c>
      <c r="AX53" s="7">
        <f t="shared" si="23"/>
        <v>4.8393341076267902</v>
      </c>
      <c r="AY53" s="7">
        <f t="shared" si="24"/>
        <v>952.38095238095241</v>
      </c>
      <c r="AZ53" s="7">
        <f t="shared" si="25"/>
        <v>4148.1481481481478</v>
      </c>
      <c r="BA53" s="7">
        <f t="shared" si="26"/>
        <v>34.44</v>
      </c>
      <c r="BB53" s="7">
        <f t="shared" si="27"/>
        <v>14</v>
      </c>
      <c r="BC53" s="7">
        <f t="shared" si="28"/>
        <v>10.535466666666666</v>
      </c>
      <c r="BD53" s="7">
        <f t="shared" si="29"/>
        <v>4.76</v>
      </c>
      <c r="BE53" s="19"/>
      <c r="BF53" s="19">
        <f t="shared" si="30"/>
        <v>1.2195121951219512</v>
      </c>
      <c r="BG53" s="19">
        <f t="shared" si="31"/>
        <v>1.8002322880371662</v>
      </c>
      <c r="BH53" s="19">
        <v>1.8002322880371662</v>
      </c>
      <c r="BI53" s="19">
        <f t="shared" si="32"/>
        <v>0.98399999999999999</v>
      </c>
      <c r="BJ53" s="19">
        <f t="shared" si="33"/>
        <v>0.62962962962962965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>
        <v>22.5</v>
      </c>
      <c r="BT53" s="3">
        <v>7.1</v>
      </c>
      <c r="BU53" s="3">
        <v>6.5</v>
      </c>
      <c r="BV53" s="3">
        <v>1.1000000000000001</v>
      </c>
      <c r="BW53" s="3">
        <v>5.9</v>
      </c>
      <c r="BX53" s="10"/>
      <c r="BY53" s="3">
        <v>1</v>
      </c>
      <c r="BZ53" s="3">
        <v>0</v>
      </c>
      <c r="CA53" s="3">
        <v>136</v>
      </c>
      <c r="CB53" s="3">
        <v>26</v>
      </c>
      <c r="CC53" s="4">
        <v>1.2</v>
      </c>
      <c r="CD53" s="28">
        <v>90</v>
      </c>
      <c r="CE53" s="8"/>
      <c r="CF53" s="8"/>
      <c r="CG53" s="3">
        <v>2124</v>
      </c>
      <c r="CH53" s="3">
        <v>1</v>
      </c>
      <c r="CI53" s="3">
        <v>2</v>
      </c>
      <c r="CJ53" s="12">
        <v>1160.204081632653</v>
      </c>
      <c r="CK53" s="19">
        <f t="shared" si="34"/>
        <v>7.0563512010680558</v>
      </c>
      <c r="CL53" s="5">
        <v>673.80102216712953</v>
      </c>
      <c r="CM53" s="19">
        <f t="shared" si="35"/>
        <v>6.5129348479898974</v>
      </c>
      <c r="CN53" s="10"/>
      <c r="CO53" s="36">
        <v>40490</v>
      </c>
      <c r="CP53" s="36"/>
      <c r="CQ53" s="36"/>
      <c r="CR53" s="36"/>
      <c r="CT53" s="36">
        <v>44272</v>
      </c>
      <c r="CU53" s="36">
        <v>40543</v>
      </c>
      <c r="CV53" s="1">
        <f t="shared" si="36"/>
        <v>53</v>
      </c>
      <c r="CW53" s="3">
        <v>1</v>
      </c>
      <c r="CX53" s="40">
        <v>40543</v>
      </c>
      <c r="CY53" s="20">
        <f>(CX53-CO53)</f>
        <v>53</v>
      </c>
      <c r="CZ53" s="20">
        <v>1</v>
      </c>
      <c r="DA53" s="20">
        <v>53</v>
      </c>
      <c r="DB53" s="3">
        <v>0</v>
      </c>
      <c r="DC53" s="3" t="s">
        <v>144</v>
      </c>
      <c r="DD53" s="10"/>
      <c r="DE53" s="10"/>
      <c r="DF53" s="10"/>
      <c r="DG53" s="10"/>
      <c r="DH53" s="10"/>
      <c r="DI53" s="10"/>
      <c r="DJ53" s="10"/>
      <c r="DK53" s="10"/>
      <c r="DL53" s="10"/>
    </row>
    <row r="54" spans="1:116" x14ac:dyDescent="0.25">
      <c r="A54" s="2">
        <v>2057</v>
      </c>
      <c r="B54" s="3">
        <v>68</v>
      </c>
      <c r="C54" s="3">
        <v>1</v>
      </c>
      <c r="D54" s="3">
        <v>0</v>
      </c>
      <c r="E54" s="3">
        <v>0</v>
      </c>
      <c r="F54" s="3">
        <v>1</v>
      </c>
      <c r="G54" s="3">
        <v>0</v>
      </c>
      <c r="H54" s="1">
        <v>1</v>
      </c>
      <c r="I54" s="3">
        <v>1</v>
      </c>
      <c r="J54" s="3">
        <v>1</v>
      </c>
      <c r="K54" s="3">
        <v>1</v>
      </c>
      <c r="L54" s="3">
        <v>0</v>
      </c>
      <c r="M54" s="3"/>
      <c r="N54" s="3">
        <v>1</v>
      </c>
      <c r="O54" s="3">
        <v>0</v>
      </c>
      <c r="P54" s="3">
        <v>1</v>
      </c>
      <c r="Q54" s="3"/>
      <c r="R54" s="3">
        <v>1</v>
      </c>
      <c r="S54" s="3">
        <v>0</v>
      </c>
      <c r="T54" s="3">
        <v>0</v>
      </c>
      <c r="U54" s="3">
        <v>0</v>
      </c>
      <c r="V54" s="3">
        <v>1</v>
      </c>
      <c r="W54" s="3">
        <v>0</v>
      </c>
      <c r="X54" s="3">
        <v>1</v>
      </c>
      <c r="Y54" s="3">
        <v>1</v>
      </c>
      <c r="Z54" s="3">
        <v>1</v>
      </c>
      <c r="AA54" s="3">
        <v>1</v>
      </c>
      <c r="AB54" s="3">
        <v>1</v>
      </c>
      <c r="AC54" s="3">
        <v>0</v>
      </c>
      <c r="AD54" s="3">
        <v>1</v>
      </c>
      <c r="AE54" s="3">
        <v>0</v>
      </c>
      <c r="AF54" s="3">
        <v>0</v>
      </c>
      <c r="AG54" s="3">
        <v>28</v>
      </c>
      <c r="AH54" s="4">
        <v>2.35</v>
      </c>
      <c r="AI54" s="3"/>
      <c r="AJ54" s="3"/>
      <c r="AK54" s="5"/>
      <c r="AL54" s="3">
        <v>74</v>
      </c>
      <c r="AM54" s="3">
        <v>1</v>
      </c>
      <c r="AN54" s="3">
        <v>16</v>
      </c>
      <c r="AO54" s="3">
        <v>37</v>
      </c>
      <c r="AP54" s="3">
        <v>20</v>
      </c>
      <c r="AQ54" s="3">
        <v>26</v>
      </c>
      <c r="AR54" s="1">
        <f t="shared" si="20"/>
        <v>17</v>
      </c>
      <c r="AS54" s="7">
        <f t="shared" si="21"/>
        <v>1.0625</v>
      </c>
      <c r="AT54" s="3">
        <v>22</v>
      </c>
      <c r="AU54" s="4">
        <v>4.2065000000000001</v>
      </c>
      <c r="AV54" s="3">
        <v>1.79</v>
      </c>
      <c r="AW54" s="19"/>
      <c r="AX54" s="7">
        <f t="shared" si="23"/>
        <v>0.95090930702484244</v>
      </c>
      <c r="AY54" s="7">
        <f t="shared" si="24"/>
        <v>178.77094972067039</v>
      </c>
      <c r="AZ54" s="7"/>
      <c r="BA54" s="7">
        <f t="shared" si="26"/>
        <v>56.844594594594597</v>
      </c>
      <c r="BB54" s="7">
        <f t="shared" si="27"/>
        <v>24.189189189189189</v>
      </c>
      <c r="BC54" s="7"/>
      <c r="BD54" s="7">
        <f t="shared" si="29"/>
        <v>3.2897297297297299</v>
      </c>
      <c r="BE54" s="19"/>
      <c r="BF54" s="19">
        <f t="shared" si="30"/>
        <v>0.45738737667894924</v>
      </c>
      <c r="BG54" s="19">
        <f t="shared" si="31"/>
        <v>0.65089742065850464</v>
      </c>
      <c r="BH54" s="19">
        <v>0.65089742065850464</v>
      </c>
      <c r="BI54" s="19">
        <f t="shared" si="32"/>
        <v>3.3437996820349762</v>
      </c>
      <c r="BJ54" s="19">
        <f t="shared" si="33"/>
        <v>0.72727272727272729</v>
      </c>
      <c r="BK54" s="19"/>
      <c r="BL54" s="5">
        <v>0</v>
      </c>
      <c r="BM54" s="5"/>
      <c r="BN54" s="5"/>
      <c r="BO54" s="5"/>
      <c r="BP54" s="5"/>
      <c r="BQ54" s="3">
        <v>1</v>
      </c>
      <c r="BR54" s="3">
        <v>0</v>
      </c>
      <c r="BS54" s="3"/>
      <c r="BT54" s="3">
        <v>6.2</v>
      </c>
      <c r="BU54" s="3">
        <v>5.4</v>
      </c>
      <c r="BV54" s="3">
        <v>1</v>
      </c>
      <c r="BW54" s="3"/>
      <c r="BX54" s="10"/>
      <c r="BY54" s="3">
        <v>1</v>
      </c>
      <c r="BZ54" s="3">
        <v>0</v>
      </c>
      <c r="CA54" s="3">
        <v>142</v>
      </c>
      <c r="CB54" s="3">
        <v>26</v>
      </c>
      <c r="CC54" s="4">
        <v>2</v>
      </c>
      <c r="CD54" s="28">
        <v>42</v>
      </c>
      <c r="CE54" s="8"/>
      <c r="CF54" s="8"/>
      <c r="CG54" s="3">
        <v>1145</v>
      </c>
      <c r="CH54" s="3">
        <v>1</v>
      </c>
      <c r="CI54" s="3">
        <v>2</v>
      </c>
      <c r="CJ54" s="12">
        <v>1241.5966386554621</v>
      </c>
      <c r="CK54" s="19">
        <f t="shared" si="34"/>
        <v>7.1241534421568149</v>
      </c>
      <c r="CL54" s="5">
        <v>1058.9701844312465</v>
      </c>
      <c r="CM54" s="19">
        <f t="shared" si="35"/>
        <v>6.965052190749204</v>
      </c>
      <c r="CN54" s="10"/>
      <c r="CO54" s="36">
        <v>40549</v>
      </c>
      <c r="CP54" s="36"/>
      <c r="CQ54" s="36"/>
      <c r="CR54" s="36"/>
      <c r="CS54" s="22"/>
      <c r="CT54" s="36">
        <v>44274</v>
      </c>
      <c r="CU54" s="36">
        <v>44272</v>
      </c>
      <c r="CV54" s="3">
        <f t="shared" si="36"/>
        <v>3723</v>
      </c>
      <c r="CW54" s="3">
        <v>0</v>
      </c>
      <c r="CX54" s="3"/>
      <c r="CY54" s="3"/>
      <c r="CZ54" s="3">
        <v>0</v>
      </c>
      <c r="DA54" s="3">
        <v>3723</v>
      </c>
      <c r="DB54" s="3">
        <v>0</v>
      </c>
      <c r="DC54" s="3"/>
      <c r="DD54" s="10"/>
      <c r="DE54" s="10"/>
      <c r="DF54" s="10"/>
      <c r="DG54" s="10"/>
      <c r="DH54" s="10"/>
      <c r="DI54" s="10"/>
      <c r="DJ54" s="10"/>
      <c r="DK54" s="10"/>
      <c r="DL54" s="10"/>
    </row>
    <row r="55" spans="1:116" s="1" customFormat="1" x14ac:dyDescent="0.25">
      <c r="A55" s="2">
        <v>2039</v>
      </c>
      <c r="B55" s="3">
        <v>61</v>
      </c>
      <c r="C55" s="3">
        <v>0</v>
      </c>
      <c r="D55" s="3">
        <v>1</v>
      </c>
      <c r="E55" s="3">
        <v>1</v>
      </c>
      <c r="F55" s="3">
        <v>1</v>
      </c>
      <c r="G55" s="3">
        <v>0</v>
      </c>
      <c r="H55" s="1">
        <v>1</v>
      </c>
      <c r="I55" s="3">
        <v>0</v>
      </c>
      <c r="J55" s="3">
        <v>4</v>
      </c>
      <c r="K55" s="3">
        <v>1</v>
      </c>
      <c r="L55" s="3">
        <v>1</v>
      </c>
      <c r="M55" s="3"/>
      <c r="N55" s="3">
        <v>1</v>
      </c>
      <c r="O55" s="3">
        <v>0</v>
      </c>
      <c r="P55" s="3">
        <v>1</v>
      </c>
      <c r="Q55" s="3">
        <v>1</v>
      </c>
      <c r="R55" s="3">
        <v>1</v>
      </c>
      <c r="S55" s="3">
        <v>1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1</v>
      </c>
      <c r="AA55" s="3">
        <v>1</v>
      </c>
      <c r="AB55" s="3">
        <v>1</v>
      </c>
      <c r="AC55" s="3">
        <v>0</v>
      </c>
      <c r="AD55" s="3">
        <v>0</v>
      </c>
      <c r="AE55" s="3">
        <v>0</v>
      </c>
      <c r="AF55" s="3">
        <v>0</v>
      </c>
      <c r="AG55" s="3">
        <v>32</v>
      </c>
      <c r="AH55" s="4">
        <v>2.13</v>
      </c>
      <c r="AI55" s="3">
        <v>129</v>
      </c>
      <c r="AJ55" s="3">
        <v>69</v>
      </c>
      <c r="AK55" s="5">
        <f t="shared" ref="AK55:AK69" si="37">(AI55+2*AJ55)/3</f>
        <v>89</v>
      </c>
      <c r="AL55" s="3">
        <v>60</v>
      </c>
      <c r="AM55" s="3">
        <v>1</v>
      </c>
      <c r="AN55" s="3">
        <v>9</v>
      </c>
      <c r="AO55" s="3">
        <v>46</v>
      </c>
      <c r="AP55" s="3">
        <v>21</v>
      </c>
      <c r="AQ55" s="3">
        <v>29</v>
      </c>
      <c r="AR55" s="1">
        <f t="shared" si="20"/>
        <v>25</v>
      </c>
      <c r="AS55" s="7">
        <f t="shared" si="21"/>
        <v>2.7777777777777777</v>
      </c>
      <c r="AT55" s="3">
        <v>22</v>
      </c>
      <c r="AU55" s="4">
        <v>4.6646999999999998</v>
      </c>
      <c r="AV55" s="3">
        <v>2.19</v>
      </c>
      <c r="AW55" s="19">
        <f t="shared" ref="AW55:AW69" si="38">(AK55*AV55/451)</f>
        <v>0.43217294900221731</v>
      </c>
      <c r="AX55" s="7">
        <f t="shared" si="23"/>
        <v>1.5006324093725214</v>
      </c>
      <c r="AY55" s="7">
        <f t="shared" si="24"/>
        <v>255.70776255707764</v>
      </c>
      <c r="AZ55" s="7">
        <f t="shared" ref="AZ55:AZ69" si="39">((AK55-AN55)*80/AV55)</f>
        <v>2922.3744292237443</v>
      </c>
      <c r="BA55" s="7">
        <f t="shared" si="26"/>
        <v>77.74499999999999</v>
      </c>
      <c r="BB55" s="7">
        <f t="shared" si="27"/>
        <v>36.5</v>
      </c>
      <c r="BC55" s="7">
        <f t="shared" ref="BC55:BC69" si="40">(BB55*(AK55-AT55)*0.0136)</f>
        <v>33.258800000000001</v>
      </c>
      <c r="BD55" s="7">
        <f t="shared" si="29"/>
        <v>9.927999999999999</v>
      </c>
      <c r="BE55" s="19"/>
      <c r="BF55" s="19">
        <f t="shared" si="30"/>
        <v>0.3730143417583125</v>
      </c>
      <c r="BG55" s="19">
        <f t="shared" si="31"/>
        <v>0.59167792140973707</v>
      </c>
      <c r="BH55" s="19">
        <v>0.59167792140973707</v>
      </c>
      <c r="BI55" s="19">
        <f t="shared" si="32"/>
        <v>3.1097999999999995</v>
      </c>
      <c r="BJ55" s="19">
        <f t="shared" si="33"/>
        <v>0.40909090909090912</v>
      </c>
      <c r="BK55" s="19"/>
      <c r="BL55" s="5">
        <v>0</v>
      </c>
      <c r="BM55" s="5"/>
      <c r="BN55" s="5"/>
      <c r="BO55" s="5"/>
      <c r="BP55" s="5"/>
      <c r="BQ55" s="3">
        <v>1</v>
      </c>
      <c r="BR55" s="3">
        <v>0</v>
      </c>
      <c r="BS55" s="3">
        <v>25</v>
      </c>
      <c r="BT55" s="3"/>
      <c r="BU55" s="3"/>
      <c r="BV55" s="3"/>
      <c r="BW55" s="3"/>
      <c r="BX55" s="10"/>
      <c r="BY55" s="3"/>
      <c r="BZ55" s="3"/>
      <c r="CA55" s="3">
        <v>140</v>
      </c>
      <c r="CB55" s="3">
        <v>19</v>
      </c>
      <c r="CC55" s="4">
        <v>0.8</v>
      </c>
      <c r="CD55" s="28">
        <v>90</v>
      </c>
      <c r="CE55" s="8"/>
      <c r="CF55" s="8"/>
      <c r="CG55" s="3">
        <v>1638</v>
      </c>
      <c r="CH55" s="3">
        <v>1</v>
      </c>
      <c r="CI55" s="3">
        <v>2</v>
      </c>
      <c r="CJ55" s="12">
        <v>1255.3191489361702</v>
      </c>
      <c r="CK55" s="19">
        <f t="shared" si="34"/>
        <v>7.1351451211777981</v>
      </c>
      <c r="CL55" s="5">
        <v>973.95189601715515</v>
      </c>
      <c r="CM55" s="19">
        <f t="shared" si="35"/>
        <v>6.8813619143501681</v>
      </c>
      <c r="CN55" s="10"/>
      <c r="CO55" s="36">
        <v>40493</v>
      </c>
      <c r="CP55" s="36"/>
      <c r="CQ55" s="36"/>
      <c r="CR55" s="36"/>
      <c r="CS55" s="20"/>
      <c r="CT55" s="36">
        <v>44274</v>
      </c>
      <c r="CU55" s="36">
        <v>41691</v>
      </c>
      <c r="CV55" s="1">
        <f t="shared" si="36"/>
        <v>1198</v>
      </c>
      <c r="CW55" s="3">
        <v>1</v>
      </c>
      <c r="CX55" s="40">
        <v>41691</v>
      </c>
      <c r="CY55" s="3">
        <f>(CX55-CO55)</f>
        <v>1198</v>
      </c>
      <c r="CZ55" s="3">
        <v>1</v>
      </c>
      <c r="DA55" s="3">
        <v>1198</v>
      </c>
      <c r="DB55" s="3">
        <v>0</v>
      </c>
      <c r="DC55" s="3" t="s">
        <v>141</v>
      </c>
      <c r="DD55" s="10"/>
      <c r="DE55" s="10"/>
      <c r="DF55" s="10"/>
      <c r="DG55" s="10"/>
      <c r="DH55" s="10"/>
      <c r="DI55" s="10"/>
      <c r="DJ55" s="10"/>
      <c r="DK55" s="10"/>
      <c r="DL55" s="10"/>
    </row>
    <row r="56" spans="1:116" s="10" customFormat="1" x14ac:dyDescent="0.25">
      <c r="A56" s="25">
        <v>1021</v>
      </c>
      <c r="B56" s="1">
        <v>78</v>
      </c>
      <c r="C56" s="1">
        <v>0</v>
      </c>
      <c r="D56" s="1">
        <v>1</v>
      </c>
      <c r="E56" s="1">
        <v>1</v>
      </c>
      <c r="F56" s="1">
        <v>2</v>
      </c>
      <c r="G56" s="1">
        <v>1</v>
      </c>
      <c r="H56" s="1">
        <v>0</v>
      </c>
      <c r="I56" s="1">
        <v>1</v>
      </c>
      <c r="J56" s="1">
        <v>3</v>
      </c>
      <c r="K56" s="1">
        <v>1</v>
      </c>
      <c r="L56" s="1">
        <v>1</v>
      </c>
      <c r="M56" s="1">
        <v>1</v>
      </c>
      <c r="N56" s="1">
        <v>1</v>
      </c>
      <c r="O56" s="1">
        <v>0</v>
      </c>
      <c r="P56" s="1">
        <v>1</v>
      </c>
      <c r="Q56" s="1">
        <v>1</v>
      </c>
      <c r="R56" s="1">
        <v>0</v>
      </c>
      <c r="S56" s="1">
        <v>0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1</v>
      </c>
      <c r="AA56" s="1">
        <v>0</v>
      </c>
      <c r="AB56" s="1">
        <v>1</v>
      </c>
      <c r="AC56" s="1">
        <v>0</v>
      </c>
      <c r="AD56" s="1">
        <v>1</v>
      </c>
      <c r="AE56" s="1">
        <v>0</v>
      </c>
      <c r="AF56" s="1">
        <v>0</v>
      </c>
      <c r="AG56" s="1">
        <v>33</v>
      </c>
      <c r="AH56" s="1">
        <v>1.88</v>
      </c>
      <c r="AI56" s="1">
        <v>122</v>
      </c>
      <c r="AJ56" s="1">
        <v>54</v>
      </c>
      <c r="AK56" s="5">
        <f t="shared" si="37"/>
        <v>76.666666666666671</v>
      </c>
      <c r="AL56" s="1">
        <v>59</v>
      </c>
      <c r="AM56" s="1">
        <v>3</v>
      </c>
      <c r="AN56" s="1">
        <v>10</v>
      </c>
      <c r="AO56" s="1">
        <v>56</v>
      </c>
      <c r="AP56" s="1">
        <v>20</v>
      </c>
      <c r="AQ56" s="1">
        <v>35</v>
      </c>
      <c r="AR56" s="1">
        <f t="shared" si="20"/>
        <v>36</v>
      </c>
      <c r="AS56" s="7">
        <f t="shared" si="21"/>
        <v>3.6</v>
      </c>
      <c r="AT56" s="1">
        <v>17</v>
      </c>
      <c r="AU56" s="19">
        <v>3.8</v>
      </c>
      <c r="AV56" s="1">
        <v>2.02</v>
      </c>
      <c r="AW56" s="19">
        <f t="shared" si="38"/>
        <v>0.34338507021433851</v>
      </c>
      <c r="AX56" s="7">
        <f t="shared" si="23"/>
        <v>4.7368421052631584</v>
      </c>
      <c r="AY56" s="7">
        <f t="shared" si="24"/>
        <v>712.87128712871288</v>
      </c>
      <c r="AZ56" s="7">
        <f t="shared" si="39"/>
        <v>2640.2640264026404</v>
      </c>
      <c r="BA56" s="7">
        <f t="shared" si="26"/>
        <v>64.406779661016941</v>
      </c>
      <c r="BB56" s="7">
        <f t="shared" si="27"/>
        <v>34.237288135593218</v>
      </c>
      <c r="BC56" s="7">
        <f t="shared" si="40"/>
        <v>27.782418079096043</v>
      </c>
      <c r="BD56" s="7">
        <f t="shared" si="29"/>
        <v>11.640677966101693</v>
      </c>
      <c r="BE56" s="19"/>
      <c r="BF56" s="19">
        <f t="shared" si="30"/>
        <v>0.54342105263157903</v>
      </c>
      <c r="BG56" s="19">
        <f t="shared" si="31"/>
        <v>0.8694736842105264</v>
      </c>
      <c r="BH56" s="19">
        <v>0.8694736842105264</v>
      </c>
      <c r="BI56" s="19">
        <f t="shared" si="32"/>
        <v>1.7890772128060262</v>
      </c>
      <c r="BJ56" s="19">
        <f t="shared" si="33"/>
        <v>0.58823529411764708</v>
      </c>
      <c r="BK56" s="19"/>
      <c r="BL56" s="20">
        <v>0</v>
      </c>
      <c r="BM56" s="1"/>
      <c r="BN56" s="20"/>
      <c r="BO56" s="1"/>
      <c r="BP56" s="1"/>
      <c r="BQ56" s="1">
        <v>1</v>
      </c>
      <c r="BR56" s="1">
        <v>0</v>
      </c>
      <c r="BS56" s="1">
        <v>70</v>
      </c>
      <c r="BT56" s="1">
        <v>4.2</v>
      </c>
      <c r="BU56" s="1">
        <v>2.2000000000000002</v>
      </c>
      <c r="BV56" s="1">
        <v>0.51</v>
      </c>
      <c r="BW56" s="1">
        <v>4.7</v>
      </c>
      <c r="BX56" s="1">
        <v>51.5</v>
      </c>
      <c r="BY56" s="1">
        <v>1</v>
      </c>
      <c r="BZ56" s="1"/>
      <c r="CA56" s="25">
        <v>139</v>
      </c>
      <c r="CB56" s="25">
        <v>37</v>
      </c>
      <c r="CC56" s="44">
        <v>1.2</v>
      </c>
      <c r="CD56" s="27">
        <v>43</v>
      </c>
      <c r="CE56" s="1">
        <v>215</v>
      </c>
      <c r="CF56" s="1">
        <v>1</v>
      </c>
      <c r="CG56" s="1"/>
      <c r="CH56" s="1"/>
      <c r="CI56" s="1">
        <v>2</v>
      </c>
      <c r="CJ56" s="20">
        <v>1268.335</v>
      </c>
      <c r="CK56" s="19">
        <f t="shared" si="34"/>
        <v>7.1454602956872604</v>
      </c>
      <c r="CL56" s="20">
        <v>2576.056</v>
      </c>
      <c r="CM56" s="19">
        <f t="shared" si="35"/>
        <v>7.8540148261183873</v>
      </c>
      <c r="CN56" s="22"/>
      <c r="CO56" s="36">
        <v>43215</v>
      </c>
      <c r="CP56" s="36"/>
      <c r="CQ56" s="36"/>
      <c r="CR56" s="36"/>
      <c r="CS56" s="20"/>
      <c r="CT56" s="36">
        <v>44217</v>
      </c>
      <c r="CU56" s="36">
        <v>43252</v>
      </c>
      <c r="CV56" s="1">
        <f t="shared" si="36"/>
        <v>37</v>
      </c>
      <c r="CW56" s="1">
        <v>1</v>
      </c>
      <c r="CX56" s="36">
        <v>43252</v>
      </c>
      <c r="CY56" s="20">
        <f>(CX56-CO56)</f>
        <v>37</v>
      </c>
      <c r="CZ56" s="20">
        <v>1</v>
      </c>
      <c r="DA56" s="20">
        <v>37</v>
      </c>
      <c r="DB56" s="3">
        <v>0</v>
      </c>
      <c r="DC56" t="s">
        <v>129</v>
      </c>
      <c r="DD56"/>
      <c r="DE56"/>
      <c r="DF56"/>
      <c r="DG56"/>
      <c r="DH56"/>
      <c r="DI56"/>
      <c r="DJ56"/>
      <c r="DK56"/>
      <c r="DL56"/>
    </row>
    <row r="57" spans="1:116" s="10" customFormat="1" x14ac:dyDescent="0.25">
      <c r="A57" s="25">
        <v>1053</v>
      </c>
      <c r="B57" s="1">
        <v>89</v>
      </c>
      <c r="C57" s="1">
        <v>0</v>
      </c>
      <c r="D57" s="1">
        <v>1</v>
      </c>
      <c r="E57" s="1">
        <v>1</v>
      </c>
      <c r="F57" s="1">
        <v>2</v>
      </c>
      <c r="G57" s="1">
        <v>1</v>
      </c>
      <c r="H57" s="1">
        <v>0</v>
      </c>
      <c r="I57" s="1">
        <v>1</v>
      </c>
      <c r="J57" s="1">
        <v>3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1</v>
      </c>
      <c r="AA57" s="1">
        <v>0</v>
      </c>
      <c r="AB57" s="1">
        <v>1</v>
      </c>
      <c r="AC57" s="1">
        <v>0</v>
      </c>
      <c r="AD57" s="1">
        <v>1</v>
      </c>
      <c r="AE57" s="1">
        <v>0</v>
      </c>
      <c r="AF57" s="1">
        <v>0</v>
      </c>
      <c r="AG57" s="1">
        <v>33.229999999999997</v>
      </c>
      <c r="AH57" s="1">
        <v>1.82</v>
      </c>
      <c r="AI57" s="1">
        <v>161</v>
      </c>
      <c r="AJ57" s="1">
        <v>74</v>
      </c>
      <c r="AK57" s="5">
        <f t="shared" si="37"/>
        <v>103</v>
      </c>
      <c r="AL57" s="1">
        <v>65</v>
      </c>
      <c r="AM57" s="1">
        <v>1</v>
      </c>
      <c r="AN57" s="1">
        <v>2</v>
      </c>
      <c r="AO57" s="1">
        <v>30</v>
      </c>
      <c r="AP57" s="1">
        <v>3</v>
      </c>
      <c r="AQ57" s="1">
        <v>14</v>
      </c>
      <c r="AR57" s="1">
        <f t="shared" si="20"/>
        <v>27</v>
      </c>
      <c r="AS57" s="7">
        <f t="shared" si="21"/>
        <v>13.5</v>
      </c>
      <c r="AT57" s="1">
        <v>6</v>
      </c>
      <c r="AU57" s="19">
        <v>3.83</v>
      </c>
      <c r="AV57" s="1">
        <v>2.1</v>
      </c>
      <c r="AW57" s="19">
        <f t="shared" si="38"/>
        <v>0.4796008869179601</v>
      </c>
      <c r="AX57" s="7">
        <f t="shared" si="23"/>
        <v>2.0887728459530024</v>
      </c>
      <c r="AY57" s="7">
        <f t="shared" si="24"/>
        <v>304.76190476190476</v>
      </c>
      <c r="AZ57" s="7">
        <f t="shared" si="39"/>
        <v>3847.6190476190473</v>
      </c>
      <c r="BA57" s="7">
        <f t="shared" si="26"/>
        <v>58.923076923076927</v>
      </c>
      <c r="BB57" s="7">
        <f t="shared" si="27"/>
        <v>32.307692307692307</v>
      </c>
      <c r="BC57" s="7">
        <f t="shared" si="40"/>
        <v>42.620307692307691</v>
      </c>
      <c r="BD57" s="7">
        <f t="shared" si="29"/>
        <v>5.272615384615384</v>
      </c>
      <c r="BE57" s="19"/>
      <c r="BF57" s="19">
        <f t="shared" si="30"/>
        <v>0.23759791122715404</v>
      </c>
      <c r="BG57" s="19">
        <f t="shared" si="31"/>
        <v>0.50913838120104438</v>
      </c>
      <c r="BH57" s="19">
        <v>0.23759791122715404</v>
      </c>
      <c r="BI57" s="19">
        <f t="shared" si="32"/>
        <v>2.1823361823361824</v>
      </c>
      <c r="BJ57" s="19">
        <f t="shared" si="33"/>
        <v>0.33333333333333331</v>
      </c>
      <c r="BK57" s="19"/>
      <c r="BL57" s="20">
        <v>0</v>
      </c>
      <c r="BM57" s="1"/>
      <c r="BN57" s="20"/>
      <c r="BO57" s="1"/>
      <c r="BP57" s="1"/>
      <c r="BQ57" s="1">
        <v>1</v>
      </c>
      <c r="BR57" s="1">
        <v>0</v>
      </c>
      <c r="BS57" s="1">
        <v>75</v>
      </c>
      <c r="BT57" s="1"/>
      <c r="BU57" s="1"/>
      <c r="BV57" s="1"/>
      <c r="BW57" s="1"/>
      <c r="BX57" s="1"/>
      <c r="BY57" s="1"/>
      <c r="BZ57" s="1"/>
      <c r="CA57" s="25">
        <v>143</v>
      </c>
      <c r="CB57" s="25">
        <v>26</v>
      </c>
      <c r="CC57" s="44">
        <v>2.11</v>
      </c>
      <c r="CD57" s="27">
        <v>20</v>
      </c>
      <c r="CE57" s="1">
        <v>203</v>
      </c>
      <c r="CF57" s="1">
        <v>1</v>
      </c>
      <c r="CG57" s="1"/>
      <c r="CH57" s="1"/>
      <c r="CI57" s="1">
        <v>2</v>
      </c>
      <c r="CJ57" s="20">
        <v>1310.7445809999999</v>
      </c>
      <c r="CK57" s="19">
        <f t="shared" si="34"/>
        <v>7.1783506371698254</v>
      </c>
      <c r="CL57" s="20">
        <v>931.1330236</v>
      </c>
      <c r="CM57" s="19">
        <f t="shared" si="35"/>
        <v>6.8364021495622804</v>
      </c>
      <c r="CN57" s="22"/>
      <c r="CO57" s="36">
        <v>43250</v>
      </c>
      <c r="CP57" s="36"/>
      <c r="CQ57" s="36"/>
      <c r="CR57" s="36"/>
      <c r="CS57" s="20"/>
      <c r="CT57" s="36">
        <v>44479</v>
      </c>
      <c r="CU57" s="36">
        <v>44170</v>
      </c>
      <c r="CV57" s="1">
        <f t="shared" si="36"/>
        <v>920</v>
      </c>
      <c r="CW57" s="1">
        <v>0</v>
      </c>
      <c r="CX57" s="1"/>
      <c r="CY57" s="1"/>
      <c r="CZ57" s="1">
        <v>0</v>
      </c>
      <c r="DA57" s="1">
        <v>920</v>
      </c>
      <c r="DB57" s="3">
        <v>0</v>
      </c>
      <c r="DC57"/>
      <c r="DD57"/>
      <c r="DE57"/>
      <c r="DF57"/>
      <c r="DG57"/>
      <c r="DH57"/>
      <c r="DI57"/>
      <c r="DJ57"/>
      <c r="DK57"/>
      <c r="DL57"/>
    </row>
    <row r="58" spans="1:116" s="10" customFormat="1" x14ac:dyDescent="0.25">
      <c r="A58" s="25">
        <v>1061</v>
      </c>
      <c r="B58" s="1">
        <v>61</v>
      </c>
      <c r="C58" s="1">
        <v>0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3</v>
      </c>
      <c r="K58" s="1">
        <v>1</v>
      </c>
      <c r="L58" s="1">
        <v>1</v>
      </c>
      <c r="M58" s="1">
        <v>1</v>
      </c>
      <c r="N58" s="1">
        <v>1</v>
      </c>
      <c r="O58" s="1">
        <v>0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2</v>
      </c>
      <c r="Z58" s="1">
        <v>1</v>
      </c>
      <c r="AA58" s="1">
        <v>1</v>
      </c>
      <c r="AB58" s="1">
        <v>1</v>
      </c>
      <c r="AC58" s="1">
        <v>0</v>
      </c>
      <c r="AD58" s="1">
        <v>1</v>
      </c>
      <c r="AE58" s="1">
        <v>0</v>
      </c>
      <c r="AF58" s="1">
        <v>0</v>
      </c>
      <c r="AG58" s="1">
        <v>33.4</v>
      </c>
      <c r="AH58" s="1">
        <v>2.27</v>
      </c>
      <c r="AI58" s="1">
        <v>129</v>
      </c>
      <c r="AJ58" s="1">
        <v>71</v>
      </c>
      <c r="AK58" s="5">
        <f t="shared" si="37"/>
        <v>90.333333333333329</v>
      </c>
      <c r="AL58" s="1">
        <v>93</v>
      </c>
      <c r="AM58" s="1">
        <v>1</v>
      </c>
      <c r="AN58" s="1">
        <v>10</v>
      </c>
      <c r="AO58" s="1">
        <v>32</v>
      </c>
      <c r="AP58" s="1">
        <v>20</v>
      </c>
      <c r="AQ58" s="1">
        <v>24</v>
      </c>
      <c r="AR58" s="1">
        <f t="shared" si="20"/>
        <v>12</v>
      </c>
      <c r="AS58" s="7">
        <f t="shared" si="21"/>
        <v>1.2</v>
      </c>
      <c r="AT58" s="1">
        <v>15</v>
      </c>
      <c r="AU58" s="19">
        <v>5.05</v>
      </c>
      <c r="AV58" s="1">
        <v>2.2200000000000002</v>
      </c>
      <c r="AW58" s="19">
        <f t="shared" si="38"/>
        <v>0.44465631929046567</v>
      </c>
      <c r="AX58" s="7">
        <f t="shared" si="23"/>
        <v>1.7821782178217822</v>
      </c>
      <c r="AY58" s="7">
        <f t="shared" si="24"/>
        <v>324.32432432432432</v>
      </c>
      <c r="AZ58" s="7">
        <f t="shared" si="39"/>
        <v>2894.8948948948942</v>
      </c>
      <c r="BA58" s="7">
        <f t="shared" si="26"/>
        <v>54.3010752688172</v>
      </c>
      <c r="BB58" s="7">
        <f t="shared" si="27"/>
        <v>23.870967741935484</v>
      </c>
      <c r="BC58" s="7">
        <f t="shared" si="40"/>
        <v>24.456602150537634</v>
      </c>
      <c r="BD58" s="7">
        <f t="shared" si="29"/>
        <v>4.5450322580645155</v>
      </c>
      <c r="BE58" s="19">
        <v>2.0994059405940595</v>
      </c>
      <c r="BF58" s="19">
        <f t="shared" si="30"/>
        <v>0.44198019801980198</v>
      </c>
      <c r="BG58" s="19">
        <f t="shared" si="31"/>
        <v>0.58930693069306939</v>
      </c>
      <c r="BH58" s="19">
        <v>0.44198019801980198</v>
      </c>
      <c r="BI58" s="19">
        <f t="shared" si="32"/>
        <v>4.5250896057347667</v>
      </c>
      <c r="BJ58" s="19">
        <f t="shared" si="33"/>
        <v>0.66666666666666663</v>
      </c>
      <c r="BK58" s="19"/>
      <c r="BL58" s="20">
        <v>1</v>
      </c>
      <c r="BM58" s="1">
        <v>22</v>
      </c>
      <c r="BN58" s="20"/>
      <c r="BO58" s="1">
        <v>3</v>
      </c>
      <c r="BP58" s="1">
        <v>0</v>
      </c>
      <c r="BQ58" s="1">
        <v>1</v>
      </c>
      <c r="BR58" s="1">
        <v>0</v>
      </c>
      <c r="BS58" s="1">
        <v>25</v>
      </c>
      <c r="BT58" s="1"/>
      <c r="BU58" s="1"/>
      <c r="BV58" s="1"/>
      <c r="BW58" s="1"/>
      <c r="BX58" s="1"/>
      <c r="BY58" s="1"/>
      <c r="BZ58" s="1"/>
      <c r="CA58" s="25">
        <v>139</v>
      </c>
      <c r="CB58" s="25">
        <v>35</v>
      </c>
      <c r="CC58" s="44">
        <v>1.58</v>
      </c>
      <c r="CD58" s="27">
        <v>47</v>
      </c>
      <c r="CE58" s="1">
        <v>399</v>
      </c>
      <c r="CF58" s="1">
        <v>1</v>
      </c>
      <c r="CG58" s="1"/>
      <c r="CH58" s="1"/>
      <c r="CI58" s="1">
        <v>2</v>
      </c>
      <c r="CJ58" s="20">
        <v>1312.3408890000001</v>
      </c>
      <c r="CK58" s="19">
        <f t="shared" si="34"/>
        <v>7.1795677596885685</v>
      </c>
      <c r="CL58" s="20">
        <v>1484.2853050000001</v>
      </c>
      <c r="CM58" s="19">
        <f t="shared" si="35"/>
        <v>7.3026886592920119</v>
      </c>
      <c r="CN58" s="22"/>
      <c r="CO58" s="36">
        <v>40312</v>
      </c>
      <c r="CP58" s="36"/>
      <c r="CQ58" s="36"/>
      <c r="CR58" s="36"/>
      <c r="CS58" s="20"/>
      <c r="CT58" s="36">
        <v>44272</v>
      </c>
      <c r="CU58" s="36">
        <v>40728</v>
      </c>
      <c r="CV58" s="1">
        <f t="shared" si="36"/>
        <v>416</v>
      </c>
      <c r="CW58" s="3">
        <v>1</v>
      </c>
      <c r="CX58" s="40">
        <v>40728</v>
      </c>
      <c r="CY58" s="20">
        <f>(CX58-CO58)</f>
        <v>416</v>
      </c>
      <c r="CZ58" s="20">
        <v>1</v>
      </c>
      <c r="DA58" s="20">
        <v>416</v>
      </c>
      <c r="DB58" s="3">
        <v>0</v>
      </c>
      <c r="DC58"/>
      <c r="DD58"/>
      <c r="DE58"/>
      <c r="DF58"/>
      <c r="DG58"/>
      <c r="DH58"/>
      <c r="DI58"/>
      <c r="DJ58"/>
      <c r="DK58"/>
      <c r="DL58"/>
    </row>
    <row r="59" spans="1:116" s="10" customFormat="1" x14ac:dyDescent="0.25">
      <c r="A59" s="2">
        <v>2047</v>
      </c>
      <c r="B59" s="3">
        <v>51</v>
      </c>
      <c r="C59" s="3">
        <v>1</v>
      </c>
      <c r="D59" s="3">
        <v>0</v>
      </c>
      <c r="E59" s="3">
        <v>1</v>
      </c>
      <c r="F59" s="3">
        <v>2</v>
      </c>
      <c r="G59" s="3">
        <v>1</v>
      </c>
      <c r="H59" s="1">
        <v>0</v>
      </c>
      <c r="I59" s="3">
        <v>0</v>
      </c>
      <c r="J59" s="3">
        <v>4</v>
      </c>
      <c r="K59" s="3">
        <v>1</v>
      </c>
      <c r="L59" s="3">
        <v>0</v>
      </c>
      <c r="M59" s="3"/>
      <c r="N59" s="3">
        <v>0</v>
      </c>
      <c r="O59" s="3">
        <v>1</v>
      </c>
      <c r="P59" s="3">
        <v>1</v>
      </c>
      <c r="Q59" s="3">
        <v>1</v>
      </c>
      <c r="R59" s="3">
        <v>0</v>
      </c>
      <c r="S59" s="3">
        <v>0</v>
      </c>
      <c r="T59" s="3">
        <v>1</v>
      </c>
      <c r="U59" s="3">
        <v>0</v>
      </c>
      <c r="V59" s="3">
        <v>0</v>
      </c>
      <c r="W59" s="3">
        <v>0</v>
      </c>
      <c r="X59" s="3">
        <v>1</v>
      </c>
      <c r="Y59" s="3">
        <v>0</v>
      </c>
      <c r="Z59" s="3">
        <v>0</v>
      </c>
      <c r="AA59" s="3">
        <v>1</v>
      </c>
      <c r="AB59" s="3">
        <v>1</v>
      </c>
      <c r="AC59" s="3">
        <v>0</v>
      </c>
      <c r="AD59" s="3">
        <v>1</v>
      </c>
      <c r="AE59" s="3">
        <v>0</v>
      </c>
      <c r="AF59" s="3">
        <v>0</v>
      </c>
      <c r="AG59" s="3">
        <v>32</v>
      </c>
      <c r="AH59" s="4">
        <v>2.19</v>
      </c>
      <c r="AI59" s="3">
        <v>116</v>
      </c>
      <c r="AJ59" s="3">
        <v>82</v>
      </c>
      <c r="AK59" s="5">
        <f t="shared" si="37"/>
        <v>93.333333333333329</v>
      </c>
      <c r="AL59" s="3">
        <v>60</v>
      </c>
      <c r="AM59" s="3">
        <v>3</v>
      </c>
      <c r="AN59" s="3">
        <v>16</v>
      </c>
      <c r="AO59" s="3">
        <v>62</v>
      </c>
      <c r="AP59" s="3">
        <v>27</v>
      </c>
      <c r="AQ59" s="3">
        <v>40</v>
      </c>
      <c r="AR59" s="1">
        <f t="shared" si="20"/>
        <v>35</v>
      </c>
      <c r="AS59" s="7">
        <f t="shared" si="21"/>
        <v>2.1875</v>
      </c>
      <c r="AT59" s="3">
        <v>22</v>
      </c>
      <c r="AU59" s="4">
        <v>4.9931999999999999</v>
      </c>
      <c r="AV59" s="3">
        <v>2.2799999999999998</v>
      </c>
      <c r="AW59" s="19">
        <f t="shared" si="38"/>
        <v>0.471840354767184</v>
      </c>
      <c r="AX59" s="7">
        <f t="shared" si="23"/>
        <v>3.6049026676279743</v>
      </c>
      <c r="AY59" s="7">
        <f t="shared" si="24"/>
        <v>631.57894736842115</v>
      </c>
      <c r="AZ59" s="7">
        <f t="shared" si="39"/>
        <v>2713.4502923976606</v>
      </c>
      <c r="BA59" s="7">
        <f t="shared" si="26"/>
        <v>83.22</v>
      </c>
      <c r="BB59" s="7">
        <f t="shared" si="27"/>
        <v>38</v>
      </c>
      <c r="BC59" s="7">
        <f t="shared" si="40"/>
        <v>36.865066666666664</v>
      </c>
      <c r="BD59" s="7">
        <f t="shared" si="29"/>
        <v>12.4032</v>
      </c>
      <c r="BE59" s="19"/>
      <c r="BF59" s="19">
        <f t="shared" si="30"/>
        <v>0.48065368901706323</v>
      </c>
      <c r="BG59" s="19">
        <f t="shared" si="31"/>
        <v>0.74501321797644793</v>
      </c>
      <c r="BH59" s="19">
        <v>0.74501321797644793</v>
      </c>
      <c r="BI59" s="19">
        <f t="shared" si="32"/>
        <v>2.3777142857142857</v>
      </c>
      <c r="BJ59" s="19">
        <f t="shared" si="33"/>
        <v>0.72727272727272729</v>
      </c>
      <c r="BK59" s="19"/>
      <c r="BL59" s="5">
        <v>0</v>
      </c>
      <c r="BM59" s="5"/>
      <c r="BN59" s="5"/>
      <c r="BO59" s="5"/>
      <c r="BP59" s="5"/>
      <c r="BQ59" s="3">
        <v>1</v>
      </c>
      <c r="BR59" s="3">
        <v>0</v>
      </c>
      <c r="BS59" s="3">
        <v>67.5</v>
      </c>
      <c r="BT59" s="3">
        <v>5.5</v>
      </c>
      <c r="BU59" s="3">
        <v>3.6</v>
      </c>
      <c r="BV59" s="3">
        <v>1.3</v>
      </c>
      <c r="BW59" s="3">
        <v>4.8</v>
      </c>
      <c r="BY59" s="3">
        <v>1</v>
      </c>
      <c r="BZ59" s="3">
        <v>1</v>
      </c>
      <c r="CA59" s="3">
        <v>137</v>
      </c>
      <c r="CB59" s="3">
        <v>44</v>
      </c>
      <c r="CC59" s="4">
        <v>1.4</v>
      </c>
      <c r="CD59" s="28">
        <v>85</v>
      </c>
      <c r="CE59" s="8"/>
      <c r="CF59" s="8"/>
      <c r="CG59" s="3">
        <v>2051</v>
      </c>
      <c r="CH59" s="3">
        <v>1</v>
      </c>
      <c r="CI59" s="3">
        <v>2</v>
      </c>
      <c r="CJ59" s="12">
        <v>1391.304347826087</v>
      </c>
      <c r="CK59" s="19">
        <f t="shared" si="34"/>
        <v>7.2379969658527141</v>
      </c>
      <c r="CL59" s="5">
        <v>1443.0164213863575</v>
      </c>
      <c r="CM59" s="19">
        <f t="shared" si="35"/>
        <v>7.2744909387412449</v>
      </c>
      <c r="CO59" s="41">
        <v>40232</v>
      </c>
      <c r="CP59" s="41"/>
      <c r="CQ59" s="41"/>
      <c r="CR59" s="41"/>
      <c r="CS59" s="20"/>
      <c r="CT59" s="36">
        <v>44272</v>
      </c>
      <c r="CU59" s="36">
        <v>41391</v>
      </c>
      <c r="CV59" s="1">
        <f t="shared" si="36"/>
        <v>1159</v>
      </c>
      <c r="CW59" s="3">
        <v>0</v>
      </c>
      <c r="CX59" s="3"/>
      <c r="CY59" s="3"/>
      <c r="CZ59" s="3">
        <v>0</v>
      </c>
      <c r="DA59" s="3">
        <v>1159</v>
      </c>
      <c r="DB59" s="3">
        <v>0</v>
      </c>
      <c r="DC59" s="3" t="s">
        <v>141</v>
      </c>
    </row>
    <row r="60" spans="1:116" s="10" customFormat="1" x14ac:dyDescent="0.25">
      <c r="A60" s="25">
        <v>1023</v>
      </c>
      <c r="B60" s="1">
        <v>69</v>
      </c>
      <c r="C60" s="1">
        <v>0</v>
      </c>
      <c r="D60" s="1">
        <v>1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4</v>
      </c>
      <c r="K60" s="1">
        <v>1</v>
      </c>
      <c r="L60" s="1">
        <v>1</v>
      </c>
      <c r="M60" s="1">
        <v>0</v>
      </c>
      <c r="N60" s="1">
        <v>0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1</v>
      </c>
      <c r="AC60" s="1">
        <v>0</v>
      </c>
      <c r="AD60" s="1">
        <v>1</v>
      </c>
      <c r="AE60" s="1">
        <v>0</v>
      </c>
      <c r="AF60" s="1">
        <v>0</v>
      </c>
      <c r="AG60" s="1">
        <v>59.74</v>
      </c>
      <c r="AH60" s="1">
        <v>2.42</v>
      </c>
      <c r="AI60" s="1">
        <v>123</v>
      </c>
      <c r="AJ60" s="1">
        <v>65</v>
      </c>
      <c r="AK60" s="5">
        <f t="shared" si="37"/>
        <v>84.333333333333329</v>
      </c>
      <c r="AL60" s="1">
        <v>65</v>
      </c>
      <c r="AM60" s="1">
        <v>1</v>
      </c>
      <c r="AN60" s="1">
        <v>16</v>
      </c>
      <c r="AO60" s="1">
        <v>54</v>
      </c>
      <c r="AP60" s="1">
        <v>24</v>
      </c>
      <c r="AQ60" s="1">
        <v>39</v>
      </c>
      <c r="AR60" s="1">
        <f t="shared" si="20"/>
        <v>30</v>
      </c>
      <c r="AS60" s="7">
        <f t="shared" si="21"/>
        <v>1.875</v>
      </c>
      <c r="AT60" s="1">
        <v>26</v>
      </c>
      <c r="AU60" s="19">
        <v>6.95</v>
      </c>
      <c r="AV60" s="1">
        <v>2.87</v>
      </c>
      <c r="AW60" s="19">
        <f t="shared" si="38"/>
        <v>0.53666666666666663</v>
      </c>
      <c r="AX60" s="7">
        <f t="shared" si="23"/>
        <v>1.8705035971223021</v>
      </c>
      <c r="AY60" s="7">
        <f t="shared" si="24"/>
        <v>362.36933797909404</v>
      </c>
      <c r="AZ60" s="7">
        <f t="shared" si="39"/>
        <v>1904.7619047619046</v>
      </c>
      <c r="BA60" s="7">
        <f t="shared" si="26"/>
        <v>106.92307692307692</v>
      </c>
      <c r="BB60" s="7">
        <f t="shared" si="27"/>
        <v>44.153846153846153</v>
      </c>
      <c r="BC60" s="7">
        <f t="shared" si="40"/>
        <v>35.02871794871794</v>
      </c>
      <c r="BD60" s="7">
        <f t="shared" si="29"/>
        <v>13.811323076923076</v>
      </c>
      <c r="BE60" s="19">
        <v>1.2</v>
      </c>
      <c r="BF60" s="19">
        <f t="shared" si="30"/>
        <v>0.36474820143884895</v>
      </c>
      <c r="BG60" s="19">
        <f t="shared" si="31"/>
        <v>0.50503597122302157</v>
      </c>
      <c r="BH60" s="19">
        <v>0.50503597122302157</v>
      </c>
      <c r="BI60" s="19">
        <f t="shared" si="32"/>
        <v>3.5641025641025639</v>
      </c>
      <c r="BJ60" s="19">
        <f t="shared" si="33"/>
        <v>0.61538461538461542</v>
      </c>
      <c r="BK60" s="19"/>
      <c r="BL60" s="20">
        <v>1</v>
      </c>
      <c r="BM60" s="1">
        <v>32</v>
      </c>
      <c r="BN60" s="20"/>
      <c r="BO60" s="1">
        <v>0</v>
      </c>
      <c r="BP60" s="1">
        <v>0</v>
      </c>
      <c r="BQ60" s="1">
        <v>1</v>
      </c>
      <c r="BR60" s="1">
        <v>0</v>
      </c>
      <c r="BS60" s="1">
        <v>40</v>
      </c>
      <c r="BT60" s="1"/>
      <c r="BU60" s="1"/>
      <c r="BV60" s="1"/>
      <c r="BW60" s="1"/>
      <c r="BX60" s="1"/>
      <c r="BY60" s="1"/>
      <c r="BZ60" s="1"/>
      <c r="CA60" s="25">
        <v>138</v>
      </c>
      <c r="CB60" s="25">
        <v>32</v>
      </c>
      <c r="CC60" s="44">
        <v>1.74</v>
      </c>
      <c r="CD60" s="27">
        <v>29</v>
      </c>
      <c r="CE60" s="1">
        <v>311</v>
      </c>
      <c r="CF60" s="1">
        <v>1</v>
      </c>
      <c r="CG60" s="1"/>
      <c r="CH60" s="1"/>
      <c r="CI60" s="1">
        <v>2</v>
      </c>
      <c r="CJ60" s="20">
        <v>1391.337</v>
      </c>
      <c r="CK60" s="19">
        <f t="shared" si="34"/>
        <v>7.2380204343273267</v>
      </c>
      <c r="CL60" s="20">
        <v>1929.7621999999999</v>
      </c>
      <c r="CM60" s="19">
        <f t="shared" si="35"/>
        <v>7.5651520618724222</v>
      </c>
      <c r="CN60" s="22"/>
      <c r="CO60" s="36">
        <v>43217</v>
      </c>
      <c r="CP60" s="36"/>
      <c r="CQ60" s="36"/>
      <c r="CR60" s="36"/>
      <c r="CS60" s="20"/>
      <c r="CT60" s="36">
        <v>44217</v>
      </c>
      <c r="CU60" s="36">
        <v>43369</v>
      </c>
      <c r="CV60" s="1">
        <f t="shared" si="36"/>
        <v>152</v>
      </c>
      <c r="CW60" s="1">
        <v>1</v>
      </c>
      <c r="CX60" s="36">
        <v>43369</v>
      </c>
      <c r="CY60" s="20">
        <f>(CX60-CO60)</f>
        <v>152</v>
      </c>
      <c r="CZ60" s="20">
        <v>1</v>
      </c>
      <c r="DA60" s="20">
        <v>152</v>
      </c>
      <c r="DB60" s="3">
        <v>0</v>
      </c>
      <c r="DC60" t="s">
        <v>129</v>
      </c>
      <c r="DD60"/>
      <c r="DE60"/>
      <c r="DF60"/>
      <c r="DG60"/>
      <c r="DH60"/>
      <c r="DI60"/>
      <c r="DJ60"/>
      <c r="DK60"/>
      <c r="DL60"/>
    </row>
    <row r="61" spans="1:116" s="10" customFormat="1" x14ac:dyDescent="0.25">
      <c r="A61" s="2">
        <v>2027</v>
      </c>
      <c r="B61" s="3">
        <v>42</v>
      </c>
      <c r="C61" s="3">
        <v>1</v>
      </c>
      <c r="D61" s="3">
        <v>0</v>
      </c>
      <c r="E61" s="3">
        <v>1</v>
      </c>
      <c r="F61" s="3">
        <v>1</v>
      </c>
      <c r="G61" s="3">
        <v>1</v>
      </c>
      <c r="H61" s="1">
        <v>0</v>
      </c>
      <c r="I61" s="3">
        <v>0</v>
      </c>
      <c r="J61" s="3">
        <v>3</v>
      </c>
      <c r="K61" s="3">
        <v>0</v>
      </c>
      <c r="L61" s="3">
        <v>0</v>
      </c>
      <c r="M61" s="3"/>
      <c r="N61" s="3">
        <v>0</v>
      </c>
      <c r="O61" s="3">
        <v>1</v>
      </c>
      <c r="P61" s="3">
        <v>0</v>
      </c>
      <c r="Q61" s="3"/>
      <c r="R61" s="3">
        <v>1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16">
        <v>1</v>
      </c>
      <c r="Y61" s="3">
        <v>2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1</v>
      </c>
      <c r="AG61" s="3">
        <v>22.5</v>
      </c>
      <c r="AH61" s="4">
        <v>2.14</v>
      </c>
      <c r="AI61" s="3">
        <v>95</v>
      </c>
      <c r="AJ61" s="3">
        <v>66</v>
      </c>
      <c r="AK61" s="5">
        <f t="shared" si="37"/>
        <v>75.666666666666671</v>
      </c>
      <c r="AL61" s="3">
        <v>78</v>
      </c>
      <c r="AM61" s="3">
        <v>2</v>
      </c>
      <c r="AN61" s="3">
        <v>13</v>
      </c>
      <c r="AO61" s="3">
        <v>50</v>
      </c>
      <c r="AP61" s="3">
        <v>25</v>
      </c>
      <c r="AQ61" s="3">
        <v>33</v>
      </c>
      <c r="AR61" s="1">
        <f t="shared" si="20"/>
        <v>25</v>
      </c>
      <c r="AS61" s="7">
        <f t="shared" si="21"/>
        <v>1.9230769230769231</v>
      </c>
      <c r="AT61" s="3">
        <v>28</v>
      </c>
      <c r="AU61" s="4">
        <v>3.1457999999999999</v>
      </c>
      <c r="AV61" s="3">
        <v>1.47</v>
      </c>
      <c r="AW61" s="19">
        <f t="shared" si="38"/>
        <v>0.24662971175166298</v>
      </c>
      <c r="AX61" s="7">
        <f t="shared" si="23"/>
        <v>1.589420815054994</v>
      </c>
      <c r="AY61" s="7">
        <f t="shared" si="24"/>
        <v>272.108843537415</v>
      </c>
      <c r="AZ61" s="7">
        <f t="shared" si="39"/>
        <v>3410.4308390022679</v>
      </c>
      <c r="BA61" s="7">
        <f t="shared" si="26"/>
        <v>40.330769230769235</v>
      </c>
      <c r="BB61" s="7">
        <f t="shared" si="27"/>
        <v>18.846153846153847</v>
      </c>
      <c r="BC61" s="7">
        <f t="shared" si="40"/>
        <v>12.217333333333334</v>
      </c>
      <c r="BD61" s="7">
        <f t="shared" si="29"/>
        <v>5.1261538461538461</v>
      </c>
      <c r="BE61" s="19"/>
      <c r="BF61" s="19">
        <f t="shared" si="30"/>
        <v>0.81823383559031082</v>
      </c>
      <c r="BG61" s="19">
        <f t="shared" si="31"/>
        <v>1.2397482357428951</v>
      </c>
      <c r="BH61" s="19">
        <v>1.2397482357428951</v>
      </c>
      <c r="BI61" s="19">
        <f t="shared" si="32"/>
        <v>1.6132307692307695</v>
      </c>
      <c r="BJ61" s="19">
        <f t="shared" si="33"/>
        <v>0.4642857142857143</v>
      </c>
      <c r="BK61" s="19"/>
      <c r="BL61" s="5">
        <v>0</v>
      </c>
      <c r="BM61" s="5"/>
      <c r="BN61" s="5"/>
      <c r="BO61" s="5"/>
      <c r="BP61" s="5"/>
      <c r="BQ61" s="3">
        <v>1</v>
      </c>
      <c r="BR61" s="9">
        <v>0</v>
      </c>
      <c r="BS61" s="15">
        <v>10</v>
      </c>
      <c r="BT61" s="3">
        <v>8.6999999999999993</v>
      </c>
      <c r="BU61" s="3">
        <v>7.9</v>
      </c>
      <c r="BV61" s="3">
        <v>0.93</v>
      </c>
      <c r="BW61" s="16">
        <v>4.7</v>
      </c>
      <c r="BY61" s="16">
        <v>1</v>
      </c>
      <c r="BZ61" s="9">
        <v>0</v>
      </c>
      <c r="CA61" s="3">
        <v>136</v>
      </c>
      <c r="CB61" s="3">
        <v>17</v>
      </c>
      <c r="CC61" s="4">
        <v>1</v>
      </c>
      <c r="CD61" s="29">
        <v>90</v>
      </c>
      <c r="CE61" s="8"/>
      <c r="CF61" s="8"/>
      <c r="CG61" s="3">
        <v>1932</v>
      </c>
      <c r="CH61" s="3">
        <v>1</v>
      </c>
      <c r="CI61" s="3">
        <v>2</v>
      </c>
      <c r="CJ61" s="12">
        <v>1465.0980392156862</v>
      </c>
      <c r="CK61" s="19">
        <f t="shared" si="34"/>
        <v>7.2896774401783988</v>
      </c>
      <c r="CL61" s="5">
        <v>1424.1356669546039</v>
      </c>
      <c r="CM61" s="19">
        <f t="shared" si="35"/>
        <v>7.2613203591716413</v>
      </c>
      <c r="CO61" s="36">
        <v>43678</v>
      </c>
      <c r="CP61" s="36"/>
      <c r="CQ61" s="36"/>
      <c r="CR61" s="36"/>
      <c r="CS61" s="20"/>
      <c r="CT61" s="36">
        <v>44479</v>
      </c>
      <c r="CU61" s="36">
        <v>44474</v>
      </c>
      <c r="CV61" s="1">
        <f t="shared" si="36"/>
        <v>796</v>
      </c>
      <c r="CW61" s="1">
        <v>0</v>
      </c>
      <c r="CX61" s="1"/>
      <c r="CY61" s="1"/>
      <c r="CZ61" s="1">
        <v>0</v>
      </c>
      <c r="DA61" s="1">
        <v>796</v>
      </c>
      <c r="DB61" s="3">
        <v>0</v>
      </c>
      <c r="DC61" s="3" t="s">
        <v>144</v>
      </c>
    </row>
    <row r="62" spans="1:116" s="10" customFormat="1" x14ac:dyDescent="0.25">
      <c r="A62" s="2">
        <v>2059</v>
      </c>
      <c r="B62" s="3">
        <v>76</v>
      </c>
      <c r="C62" s="3">
        <v>0</v>
      </c>
      <c r="D62" s="3">
        <v>0</v>
      </c>
      <c r="E62" s="3">
        <v>1</v>
      </c>
      <c r="F62" s="3">
        <v>2</v>
      </c>
      <c r="G62" s="3">
        <v>0</v>
      </c>
      <c r="H62" s="1">
        <v>1</v>
      </c>
      <c r="I62" s="3">
        <v>0</v>
      </c>
      <c r="J62" s="3">
        <v>4</v>
      </c>
      <c r="K62" s="3">
        <v>1</v>
      </c>
      <c r="L62" s="3">
        <v>1</v>
      </c>
      <c r="M62" s="3"/>
      <c r="N62" s="3">
        <v>1</v>
      </c>
      <c r="O62" s="3">
        <v>0</v>
      </c>
      <c r="P62" s="3">
        <v>1</v>
      </c>
      <c r="Q62" s="3">
        <v>1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1</v>
      </c>
      <c r="Y62" s="3">
        <v>1</v>
      </c>
      <c r="Z62" s="3">
        <v>1</v>
      </c>
      <c r="AA62" s="3">
        <v>0</v>
      </c>
      <c r="AB62" s="3">
        <v>0</v>
      </c>
      <c r="AC62" s="3">
        <v>0</v>
      </c>
      <c r="AD62" s="3">
        <v>1</v>
      </c>
      <c r="AE62" s="3">
        <v>0</v>
      </c>
      <c r="AF62" s="3">
        <v>0</v>
      </c>
      <c r="AG62" s="3">
        <v>40.700000000000003</v>
      </c>
      <c r="AH62" s="4">
        <v>2.44</v>
      </c>
      <c r="AI62" s="3">
        <v>119</v>
      </c>
      <c r="AJ62" s="3">
        <v>54</v>
      </c>
      <c r="AK62" s="5">
        <f t="shared" si="37"/>
        <v>75.666666666666671</v>
      </c>
      <c r="AL62" s="3">
        <v>64</v>
      </c>
      <c r="AM62" s="3">
        <v>3</v>
      </c>
      <c r="AN62" s="3">
        <v>14</v>
      </c>
      <c r="AO62" s="3">
        <v>44</v>
      </c>
      <c r="AP62" s="3">
        <v>30</v>
      </c>
      <c r="AQ62" s="3">
        <v>35</v>
      </c>
      <c r="AR62" s="1">
        <f t="shared" si="20"/>
        <v>14</v>
      </c>
      <c r="AS62" s="7">
        <f t="shared" si="21"/>
        <v>1</v>
      </c>
      <c r="AT62" s="3">
        <v>22</v>
      </c>
      <c r="AU62" s="4">
        <v>4.8311999999999999</v>
      </c>
      <c r="AV62" s="3">
        <v>1.98</v>
      </c>
      <c r="AW62" s="19">
        <f t="shared" si="38"/>
        <v>0.33219512195121959</v>
      </c>
      <c r="AX62" s="7">
        <f t="shared" si="23"/>
        <v>2.6908428547772809</v>
      </c>
      <c r="AY62" s="7">
        <f t="shared" si="24"/>
        <v>525.25252525252529</v>
      </c>
      <c r="AZ62" s="7">
        <f t="shared" si="39"/>
        <v>2491.5824915824919</v>
      </c>
      <c r="BA62" s="7">
        <f t="shared" si="26"/>
        <v>75.487499999999997</v>
      </c>
      <c r="BB62" s="7">
        <f t="shared" si="27"/>
        <v>30.9375</v>
      </c>
      <c r="BC62" s="7">
        <f t="shared" si="40"/>
        <v>22.580250000000003</v>
      </c>
      <c r="BD62" s="7">
        <f t="shared" si="29"/>
        <v>8.8357499999999991</v>
      </c>
      <c r="BE62" s="19"/>
      <c r="BF62" s="19">
        <f t="shared" si="30"/>
        <v>0.46365292266931613</v>
      </c>
      <c r="BG62" s="19">
        <f t="shared" si="31"/>
        <v>0.58287795992714031</v>
      </c>
      <c r="BH62" s="19">
        <v>0.58287795992714031</v>
      </c>
      <c r="BI62" s="19">
        <f t="shared" si="32"/>
        <v>5.3919642857142858</v>
      </c>
      <c r="BJ62" s="19">
        <f t="shared" si="33"/>
        <v>0.63636363636363635</v>
      </c>
      <c r="BK62" s="19"/>
      <c r="BL62" s="5">
        <v>0</v>
      </c>
      <c r="BM62" s="5"/>
      <c r="BN62" s="5"/>
      <c r="BO62" s="5"/>
      <c r="BP62" s="5"/>
      <c r="BQ62" s="3">
        <v>1</v>
      </c>
      <c r="BR62" s="3">
        <v>0</v>
      </c>
      <c r="BS62" s="3">
        <v>67.5</v>
      </c>
      <c r="BT62" s="3">
        <v>4.4000000000000004</v>
      </c>
      <c r="BU62" s="3">
        <v>2.6</v>
      </c>
      <c r="BV62" s="3">
        <v>1.2</v>
      </c>
      <c r="BW62" s="3">
        <v>5.6</v>
      </c>
      <c r="BY62" s="3">
        <v>1</v>
      </c>
      <c r="BZ62" s="3">
        <v>0</v>
      </c>
      <c r="CA62" s="3">
        <v>134</v>
      </c>
      <c r="CB62" s="3">
        <v>85</v>
      </c>
      <c r="CC62" s="4">
        <v>1.6</v>
      </c>
      <c r="CD62" s="28">
        <v>42</v>
      </c>
      <c r="CE62" s="8"/>
      <c r="CF62" s="8"/>
      <c r="CG62" s="3">
        <v>1041</v>
      </c>
      <c r="CH62" s="3">
        <v>1</v>
      </c>
      <c r="CI62" s="3">
        <v>2</v>
      </c>
      <c r="CJ62" s="12">
        <v>1748.9795918367345</v>
      </c>
      <c r="CK62" s="19">
        <f t="shared" si="34"/>
        <v>7.466787806475244</v>
      </c>
      <c r="CL62" s="5">
        <v>1179.6479512122871</v>
      </c>
      <c r="CM62" s="19">
        <f t="shared" si="35"/>
        <v>7.0729713265152947</v>
      </c>
      <c r="CO62" s="36">
        <v>40584</v>
      </c>
      <c r="CP62" s="36"/>
      <c r="CQ62" s="36"/>
      <c r="CR62" s="36"/>
      <c r="CS62" s="22"/>
      <c r="CT62" s="36">
        <v>44274</v>
      </c>
      <c r="CU62" s="36">
        <v>44251</v>
      </c>
      <c r="CV62" s="3">
        <f t="shared" si="36"/>
        <v>3667</v>
      </c>
      <c r="CW62" s="3">
        <v>0</v>
      </c>
      <c r="CX62" s="3"/>
      <c r="CY62" s="3"/>
      <c r="CZ62" s="3">
        <v>0</v>
      </c>
      <c r="DA62" s="3">
        <v>3667</v>
      </c>
      <c r="DB62" s="1">
        <v>1</v>
      </c>
      <c r="DC62" s="3"/>
    </row>
    <row r="63" spans="1:116" s="10" customFormat="1" x14ac:dyDescent="0.25">
      <c r="A63" s="2">
        <v>2012</v>
      </c>
      <c r="B63" s="3">
        <v>62</v>
      </c>
      <c r="C63" s="3">
        <v>0</v>
      </c>
      <c r="D63" s="3">
        <v>1</v>
      </c>
      <c r="E63" s="3">
        <v>1</v>
      </c>
      <c r="F63" s="3">
        <v>2</v>
      </c>
      <c r="G63" s="3">
        <v>1</v>
      </c>
      <c r="H63" s="1">
        <v>0</v>
      </c>
      <c r="I63" s="3">
        <v>1</v>
      </c>
      <c r="J63" s="3">
        <v>3</v>
      </c>
      <c r="K63" s="3">
        <v>1</v>
      </c>
      <c r="L63" s="3">
        <v>0</v>
      </c>
      <c r="M63" s="3"/>
      <c r="N63" s="3">
        <v>1</v>
      </c>
      <c r="O63" s="3">
        <v>1</v>
      </c>
      <c r="P63" s="3">
        <v>0</v>
      </c>
      <c r="Q63" s="3"/>
      <c r="R63" s="3">
        <v>1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1</v>
      </c>
      <c r="AA63" s="3">
        <v>0</v>
      </c>
      <c r="AB63" s="3">
        <v>1</v>
      </c>
      <c r="AC63" s="3">
        <v>0</v>
      </c>
      <c r="AD63" s="3">
        <v>0</v>
      </c>
      <c r="AE63" s="3">
        <v>0</v>
      </c>
      <c r="AF63" s="3">
        <v>0</v>
      </c>
      <c r="AG63" s="3">
        <v>25.5</v>
      </c>
      <c r="AH63" s="4">
        <v>1.64</v>
      </c>
      <c r="AI63" s="3">
        <v>182</v>
      </c>
      <c r="AJ63" s="3">
        <v>80</v>
      </c>
      <c r="AK63" s="5">
        <f t="shared" si="37"/>
        <v>114</v>
      </c>
      <c r="AL63" s="3">
        <v>71</v>
      </c>
      <c r="AM63" s="3">
        <v>1</v>
      </c>
      <c r="AN63" s="3">
        <v>8</v>
      </c>
      <c r="AO63" s="3">
        <v>36</v>
      </c>
      <c r="AP63" s="3">
        <v>19</v>
      </c>
      <c r="AQ63" s="3">
        <v>27</v>
      </c>
      <c r="AR63" s="3">
        <f t="shared" si="20"/>
        <v>17</v>
      </c>
      <c r="AS63" s="7">
        <f t="shared" si="21"/>
        <v>2.125</v>
      </c>
      <c r="AT63" s="3">
        <v>19</v>
      </c>
      <c r="AU63" s="4">
        <v>3.8375999999999997</v>
      </c>
      <c r="AV63" s="3">
        <v>2.34</v>
      </c>
      <c r="AW63" s="19">
        <f t="shared" si="38"/>
        <v>0.59148558758314851</v>
      </c>
      <c r="AX63" s="7">
        <f t="shared" si="23"/>
        <v>2.0846362309776945</v>
      </c>
      <c r="AY63" s="7">
        <f t="shared" si="24"/>
        <v>273.5042735042735</v>
      </c>
      <c r="AZ63" s="7">
        <f t="shared" si="39"/>
        <v>3623.931623931624</v>
      </c>
      <c r="BA63" s="7">
        <f t="shared" si="26"/>
        <v>54.050704225352113</v>
      </c>
      <c r="BB63" s="7">
        <f t="shared" si="27"/>
        <v>32.95774647887324</v>
      </c>
      <c r="BC63" s="7">
        <f t="shared" si="40"/>
        <v>42.581408450704224</v>
      </c>
      <c r="BD63" s="7">
        <f t="shared" si="29"/>
        <v>8.5162816901408451</v>
      </c>
      <c r="BE63" s="19">
        <v>4.68</v>
      </c>
      <c r="BF63" s="19">
        <f t="shared" si="30"/>
        <v>0.49953095684803001</v>
      </c>
      <c r="BG63" s="19">
        <f t="shared" si="31"/>
        <v>0.66604127579737338</v>
      </c>
      <c r="BH63" s="19">
        <v>0.66604127579737338</v>
      </c>
      <c r="BI63" s="19">
        <f t="shared" si="32"/>
        <v>3.179453189726595</v>
      </c>
      <c r="BJ63" s="19">
        <f t="shared" si="33"/>
        <v>0.42105263157894735</v>
      </c>
      <c r="BK63" s="19"/>
      <c r="BL63" s="5">
        <v>1</v>
      </c>
      <c r="BM63" s="5">
        <v>20</v>
      </c>
      <c r="BN63" s="5">
        <v>75</v>
      </c>
      <c r="BO63" s="5">
        <v>1</v>
      </c>
      <c r="BP63" s="5">
        <v>0</v>
      </c>
      <c r="BQ63" s="3">
        <v>1</v>
      </c>
      <c r="BR63" s="3">
        <v>1</v>
      </c>
      <c r="BS63" s="3">
        <v>75</v>
      </c>
      <c r="BT63" s="3"/>
      <c r="BU63" s="3"/>
      <c r="BV63" s="3"/>
      <c r="BW63" s="3"/>
      <c r="BY63" s="3"/>
      <c r="BZ63" s="3"/>
      <c r="CA63" s="3">
        <v>136</v>
      </c>
      <c r="CB63" s="3">
        <v>15</v>
      </c>
      <c r="CC63" s="4">
        <v>0.9</v>
      </c>
      <c r="CD63" s="28">
        <v>65</v>
      </c>
      <c r="CE63" s="8"/>
      <c r="CF63" s="8"/>
      <c r="CG63" s="3">
        <v>1497</v>
      </c>
      <c r="CH63" s="3">
        <v>1</v>
      </c>
      <c r="CI63" s="3">
        <v>2</v>
      </c>
      <c r="CJ63" s="12">
        <v>1902.5974025974026</v>
      </c>
      <c r="CK63" s="19">
        <f t="shared" si="34"/>
        <v>7.550975285585575</v>
      </c>
      <c r="CL63" s="5">
        <v>7138.0228918452531</v>
      </c>
      <c r="CM63" s="19">
        <f t="shared" si="35"/>
        <v>8.8731911110840844</v>
      </c>
      <c r="CO63" s="36">
        <v>43425</v>
      </c>
      <c r="CP63" s="36"/>
      <c r="CQ63" s="36"/>
      <c r="CR63" s="36"/>
      <c r="CS63" s="20"/>
      <c r="CT63" s="36">
        <v>44479</v>
      </c>
      <c r="CU63" s="36">
        <v>44452</v>
      </c>
      <c r="CV63" s="1">
        <f t="shared" si="36"/>
        <v>1027</v>
      </c>
      <c r="CW63" s="1">
        <v>0</v>
      </c>
      <c r="CX63" s="1"/>
      <c r="CY63" s="1"/>
      <c r="CZ63" s="1">
        <v>0</v>
      </c>
      <c r="DA63" s="1">
        <v>1027</v>
      </c>
      <c r="DB63" s="1">
        <v>1</v>
      </c>
      <c r="DC63" s="3"/>
    </row>
    <row r="64" spans="1:116" s="10" customFormat="1" x14ac:dyDescent="0.25">
      <c r="A64" s="2">
        <v>2046</v>
      </c>
      <c r="B64" s="3">
        <v>53</v>
      </c>
      <c r="C64" s="3">
        <v>1</v>
      </c>
      <c r="D64" s="3">
        <v>0</v>
      </c>
      <c r="E64" s="3">
        <v>1</v>
      </c>
      <c r="F64" s="3">
        <v>1</v>
      </c>
      <c r="G64" s="3">
        <v>0</v>
      </c>
      <c r="H64" s="1">
        <v>1</v>
      </c>
      <c r="I64" s="3">
        <v>0</v>
      </c>
      <c r="J64" s="3">
        <v>4</v>
      </c>
      <c r="K64" s="3">
        <v>0</v>
      </c>
      <c r="L64" s="3">
        <v>0</v>
      </c>
      <c r="M64" s="3"/>
      <c r="N64" s="3">
        <v>1</v>
      </c>
      <c r="O64" s="3">
        <v>0</v>
      </c>
      <c r="P64" s="3">
        <v>0</v>
      </c>
      <c r="Q64" s="3"/>
      <c r="R64" s="3">
        <v>1</v>
      </c>
      <c r="S64" s="3">
        <v>0</v>
      </c>
      <c r="T64" s="3">
        <v>1</v>
      </c>
      <c r="U64" s="3">
        <v>0</v>
      </c>
      <c r="V64" s="3">
        <v>0</v>
      </c>
      <c r="W64" s="3">
        <v>0</v>
      </c>
      <c r="X64" s="3">
        <v>1</v>
      </c>
      <c r="Y64" s="3">
        <v>1</v>
      </c>
      <c r="Z64" s="3">
        <v>1</v>
      </c>
      <c r="AA64" s="3">
        <v>1</v>
      </c>
      <c r="AB64" s="3">
        <v>1</v>
      </c>
      <c r="AC64" s="3">
        <v>0</v>
      </c>
      <c r="AD64" s="3">
        <v>0</v>
      </c>
      <c r="AE64" s="3">
        <v>0</v>
      </c>
      <c r="AF64" s="3">
        <v>1</v>
      </c>
      <c r="AG64" s="3">
        <v>37.5</v>
      </c>
      <c r="AH64" s="4">
        <v>2.41</v>
      </c>
      <c r="AI64" s="3">
        <v>102</v>
      </c>
      <c r="AJ64" s="3">
        <v>76</v>
      </c>
      <c r="AK64" s="5">
        <f t="shared" si="37"/>
        <v>84.666666666666671</v>
      </c>
      <c r="AL64" s="3">
        <v>105</v>
      </c>
      <c r="AM64" s="3">
        <v>1</v>
      </c>
      <c r="AN64" s="3">
        <v>15</v>
      </c>
      <c r="AO64" s="3">
        <v>76</v>
      </c>
      <c r="AP64" s="3">
        <v>36</v>
      </c>
      <c r="AQ64" s="3">
        <v>52</v>
      </c>
      <c r="AR64" s="1">
        <f t="shared" si="20"/>
        <v>40</v>
      </c>
      <c r="AS64" s="7">
        <f t="shared" si="21"/>
        <v>2.6666666666666665</v>
      </c>
      <c r="AT64" s="3">
        <v>37</v>
      </c>
      <c r="AU64" s="4">
        <v>2.6028000000000002</v>
      </c>
      <c r="AV64" s="3">
        <v>1.08</v>
      </c>
      <c r="AW64" s="19">
        <f t="shared" si="38"/>
        <v>0.20274944567627498</v>
      </c>
      <c r="AX64" s="7">
        <f t="shared" si="23"/>
        <v>5.7630244352236044</v>
      </c>
      <c r="AY64" s="7">
        <f t="shared" si="24"/>
        <v>1111.1111111111111</v>
      </c>
      <c r="AZ64" s="7">
        <f t="shared" si="39"/>
        <v>5160.4938271604942</v>
      </c>
      <c r="BA64" s="7">
        <f t="shared" si="26"/>
        <v>24.78857142857143</v>
      </c>
      <c r="BB64" s="7">
        <f t="shared" si="27"/>
        <v>10.285714285714286</v>
      </c>
      <c r="BC64" s="7">
        <f t="shared" si="40"/>
        <v>6.6678857142857151</v>
      </c>
      <c r="BD64" s="7">
        <f t="shared" si="29"/>
        <v>5.1757714285714291</v>
      </c>
      <c r="BE64" s="19"/>
      <c r="BF64" s="19">
        <f t="shared" si="30"/>
        <v>2.0977408944213924</v>
      </c>
      <c r="BG64" s="19">
        <f t="shared" si="31"/>
        <v>3.0659289995389578</v>
      </c>
      <c r="BH64" s="19">
        <v>3.0659289995389578</v>
      </c>
      <c r="BI64" s="19">
        <f t="shared" si="32"/>
        <v>0.61971428571428577</v>
      </c>
      <c r="BJ64" s="19">
        <f t="shared" si="33"/>
        <v>0.40540540540540543</v>
      </c>
      <c r="BK64" s="19"/>
      <c r="BL64" s="5">
        <v>0</v>
      </c>
      <c r="BM64" s="5"/>
      <c r="BN64" s="5"/>
      <c r="BO64" s="5"/>
      <c r="BP64" s="5"/>
      <c r="BQ64" s="3">
        <v>1</v>
      </c>
      <c r="BR64" s="3">
        <v>0</v>
      </c>
      <c r="BS64" s="3">
        <v>10</v>
      </c>
      <c r="BT64" s="3">
        <v>6.5</v>
      </c>
      <c r="BU64" s="3">
        <v>5.8</v>
      </c>
      <c r="BV64" s="3">
        <v>0.8</v>
      </c>
      <c r="BW64" s="3">
        <v>5.3</v>
      </c>
      <c r="BY64" s="3">
        <v>1</v>
      </c>
      <c r="BZ64" s="3">
        <v>1</v>
      </c>
      <c r="CA64" s="3">
        <v>131</v>
      </c>
      <c r="CB64" s="3">
        <v>43</v>
      </c>
      <c r="CC64" s="4">
        <v>1.6</v>
      </c>
      <c r="CD64" s="28">
        <v>55</v>
      </c>
      <c r="CE64" s="8"/>
      <c r="CF64" s="8"/>
      <c r="CG64" s="3">
        <v>2077</v>
      </c>
      <c r="CH64" s="3">
        <v>1</v>
      </c>
      <c r="CI64" s="3">
        <v>2</v>
      </c>
      <c r="CJ64" s="12">
        <v>2145.7831325301204</v>
      </c>
      <c r="CK64" s="19">
        <f t="shared" si="34"/>
        <v>7.6712598614811549</v>
      </c>
      <c r="CL64" s="5">
        <v>2292.2977080661281</v>
      </c>
      <c r="CM64" s="19">
        <f t="shared" si="35"/>
        <v>7.7373099594808519</v>
      </c>
      <c r="CO64" s="36">
        <v>40519</v>
      </c>
      <c r="CP64" s="36"/>
      <c r="CQ64" s="36"/>
      <c r="CR64" s="36"/>
      <c r="CS64" s="20"/>
      <c r="CT64" s="36">
        <v>44274</v>
      </c>
      <c r="CU64" s="36">
        <v>44275</v>
      </c>
      <c r="CV64" s="1">
        <f t="shared" si="36"/>
        <v>3756</v>
      </c>
      <c r="CW64" s="3">
        <v>0</v>
      </c>
      <c r="CX64" s="3"/>
      <c r="CY64" s="3"/>
      <c r="CZ64" s="3">
        <v>0</v>
      </c>
      <c r="DA64" s="3">
        <v>3756</v>
      </c>
      <c r="DB64" s="1">
        <v>1</v>
      </c>
      <c r="DC64" s="3"/>
    </row>
    <row r="65" spans="1:116" s="10" customFormat="1" x14ac:dyDescent="0.25">
      <c r="A65" s="25">
        <v>1068</v>
      </c>
      <c r="B65" s="1">
        <v>58</v>
      </c>
      <c r="C65" s="1">
        <v>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0</v>
      </c>
      <c r="J65" s="1">
        <v>3</v>
      </c>
      <c r="K65" s="1">
        <v>0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0</v>
      </c>
      <c r="S65" s="1">
        <v>0</v>
      </c>
      <c r="T65" s="1">
        <v>1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  <c r="Z65" s="1">
        <v>1</v>
      </c>
      <c r="AA65" s="1">
        <v>0</v>
      </c>
      <c r="AB65" s="1">
        <v>1</v>
      </c>
      <c r="AC65" s="1">
        <v>0</v>
      </c>
      <c r="AD65" s="1">
        <v>1</v>
      </c>
      <c r="AE65" s="1">
        <v>0</v>
      </c>
      <c r="AF65" s="1">
        <v>0</v>
      </c>
      <c r="AG65" s="1">
        <v>31.87</v>
      </c>
      <c r="AH65" s="1">
        <v>2.14</v>
      </c>
      <c r="AI65" s="1">
        <v>87</v>
      </c>
      <c r="AJ65" s="1">
        <v>41</v>
      </c>
      <c r="AK65" s="5">
        <f t="shared" si="37"/>
        <v>56.333333333333336</v>
      </c>
      <c r="AL65" s="1">
        <v>87</v>
      </c>
      <c r="AM65" s="1">
        <v>1</v>
      </c>
      <c r="AN65" s="1">
        <v>18</v>
      </c>
      <c r="AO65" s="1">
        <v>42</v>
      </c>
      <c r="AP65" s="1">
        <v>17</v>
      </c>
      <c r="AQ65" s="1">
        <v>29</v>
      </c>
      <c r="AR65" s="1">
        <f t="shared" si="20"/>
        <v>25</v>
      </c>
      <c r="AS65" s="7">
        <f t="shared" si="21"/>
        <v>1.3888888888888888</v>
      </c>
      <c r="AT65" s="1">
        <v>19</v>
      </c>
      <c r="AU65" s="19">
        <v>3.58</v>
      </c>
      <c r="AV65" s="1">
        <v>1.67</v>
      </c>
      <c r="AW65" s="19">
        <f t="shared" si="38"/>
        <v>0.20859571322985956</v>
      </c>
      <c r="AX65" s="7">
        <f t="shared" si="23"/>
        <v>2.7932960893854748</v>
      </c>
      <c r="AY65" s="7">
        <f t="shared" si="24"/>
        <v>479.04191616766468</v>
      </c>
      <c r="AZ65" s="7">
        <f t="shared" si="39"/>
        <v>1836.3273453093816</v>
      </c>
      <c r="BA65" s="7">
        <f t="shared" si="26"/>
        <v>41.149425287356323</v>
      </c>
      <c r="BB65" s="7">
        <f t="shared" si="27"/>
        <v>19.195402298850574</v>
      </c>
      <c r="BC65" s="7">
        <f t="shared" si="40"/>
        <v>9.7461455938697306</v>
      </c>
      <c r="BD65" s="7">
        <f t="shared" si="29"/>
        <v>2.8716321839080456</v>
      </c>
      <c r="BE65" s="19"/>
      <c r="BF65" s="19">
        <f t="shared" si="30"/>
        <v>0.70474860335195533</v>
      </c>
      <c r="BG65" s="19">
        <f t="shared" si="31"/>
        <v>1.0206703910614525</v>
      </c>
      <c r="BH65" s="19">
        <v>1.0206703910614525</v>
      </c>
      <c r="BI65" s="19">
        <f t="shared" si="32"/>
        <v>1.6459770114942529</v>
      </c>
      <c r="BJ65" s="19">
        <f t="shared" si="33"/>
        <v>0.94736842105263153</v>
      </c>
      <c r="BK65" s="19"/>
      <c r="BL65" s="20">
        <v>1</v>
      </c>
      <c r="BM65" s="1"/>
      <c r="BN65" s="20"/>
      <c r="BO65" s="1">
        <v>1</v>
      </c>
      <c r="BP65" s="1">
        <v>0</v>
      </c>
      <c r="BQ65" s="1">
        <v>1</v>
      </c>
      <c r="BR65" s="1">
        <v>0</v>
      </c>
      <c r="BS65" s="1">
        <v>15</v>
      </c>
      <c r="BT65" s="1">
        <v>5.0999999999999996</v>
      </c>
      <c r="BU65" s="1">
        <v>4.7</v>
      </c>
      <c r="BV65" s="1">
        <v>0.36</v>
      </c>
      <c r="BW65" s="1">
        <v>4.4000000000000004</v>
      </c>
      <c r="BX65" s="1"/>
      <c r="BY65" s="1"/>
      <c r="BZ65" s="1"/>
      <c r="CA65" s="25">
        <v>135</v>
      </c>
      <c r="CB65" s="25">
        <v>37</v>
      </c>
      <c r="CC65" s="44">
        <v>1.37</v>
      </c>
      <c r="CD65" s="27">
        <v>56</v>
      </c>
      <c r="CE65" s="1">
        <v>293</v>
      </c>
      <c r="CF65" s="1">
        <v>1</v>
      </c>
      <c r="CG65" s="1"/>
      <c r="CH65" s="1"/>
      <c r="CI65" s="1">
        <v>2</v>
      </c>
      <c r="CJ65" s="20">
        <v>2726.2166569999999</v>
      </c>
      <c r="CK65" s="19">
        <f t="shared" si="34"/>
        <v>7.9106700870879987</v>
      </c>
      <c r="CL65" s="20">
        <v>3661.8003060000001</v>
      </c>
      <c r="CM65" s="19">
        <f t="shared" si="35"/>
        <v>8.205710192343961</v>
      </c>
      <c r="CN65" s="22"/>
      <c r="CO65" s="41">
        <v>40352</v>
      </c>
      <c r="CP65" s="41"/>
      <c r="CQ65" s="41"/>
      <c r="CR65" s="41"/>
      <c r="CS65" s="20"/>
      <c r="CT65" s="36">
        <v>44272</v>
      </c>
      <c r="CU65" s="36">
        <v>40986</v>
      </c>
      <c r="CV65" s="1">
        <f t="shared" si="36"/>
        <v>634</v>
      </c>
      <c r="CW65" s="3">
        <v>1</v>
      </c>
      <c r="CX65" s="36">
        <v>40986</v>
      </c>
      <c r="CY65" s="20">
        <f>(CX65-CO65)</f>
        <v>634</v>
      </c>
      <c r="CZ65" s="20">
        <v>1</v>
      </c>
      <c r="DA65" s="20">
        <v>634</v>
      </c>
      <c r="DB65" s="1">
        <v>1</v>
      </c>
      <c r="DC65" t="s">
        <v>129</v>
      </c>
      <c r="DD65"/>
      <c r="DE65"/>
      <c r="DF65"/>
      <c r="DG65"/>
      <c r="DH65"/>
      <c r="DI65"/>
      <c r="DJ65"/>
      <c r="DK65"/>
      <c r="DL65"/>
    </row>
    <row r="66" spans="1:116" s="10" customFormat="1" x14ac:dyDescent="0.25">
      <c r="A66" s="25">
        <v>1063</v>
      </c>
      <c r="B66" s="1">
        <v>65</v>
      </c>
      <c r="C66" s="1">
        <v>0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0</v>
      </c>
      <c r="J66" s="1">
        <v>4</v>
      </c>
      <c r="K66" s="1">
        <v>1</v>
      </c>
      <c r="L66" s="1">
        <v>1</v>
      </c>
      <c r="M66" s="1">
        <v>1</v>
      </c>
      <c r="N66" s="1">
        <v>0</v>
      </c>
      <c r="O66" s="1">
        <v>0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 s="1">
        <v>1</v>
      </c>
      <c r="AA66" s="1">
        <v>1</v>
      </c>
      <c r="AB66" s="1">
        <v>1</v>
      </c>
      <c r="AC66" s="1">
        <v>0</v>
      </c>
      <c r="AD66" s="1">
        <v>1</v>
      </c>
      <c r="AE66" s="1">
        <v>0</v>
      </c>
      <c r="AF66" s="1">
        <v>0</v>
      </c>
      <c r="AG66" s="1">
        <v>30.5</v>
      </c>
      <c r="AH66" s="1">
        <v>2.0299999999999998</v>
      </c>
      <c r="AI66" s="1">
        <v>83</v>
      </c>
      <c r="AJ66" s="1">
        <v>61</v>
      </c>
      <c r="AK66" s="5">
        <f t="shared" si="37"/>
        <v>68.333333333333329</v>
      </c>
      <c r="AL66" s="1">
        <v>81</v>
      </c>
      <c r="AM66" s="1">
        <v>1</v>
      </c>
      <c r="AN66" s="1">
        <v>11</v>
      </c>
      <c r="AO66" s="1">
        <v>53</v>
      </c>
      <c r="AP66" s="1">
        <v>23</v>
      </c>
      <c r="AQ66" s="1">
        <v>35</v>
      </c>
      <c r="AR66" s="1">
        <f t="shared" si="20"/>
        <v>30</v>
      </c>
      <c r="AS66" s="7">
        <f t="shared" si="21"/>
        <v>2.7272727272727271</v>
      </c>
      <c r="AT66" s="1">
        <v>23</v>
      </c>
      <c r="AU66" s="19">
        <v>4.72</v>
      </c>
      <c r="AV66" s="1">
        <v>2.3199999999999998</v>
      </c>
      <c r="AW66" s="19">
        <f t="shared" si="38"/>
        <v>0.35151515151515145</v>
      </c>
      <c r="AX66" s="7">
        <f t="shared" si="23"/>
        <v>2.5423728813559325</v>
      </c>
      <c r="AY66" s="7">
        <f t="shared" si="24"/>
        <v>413.79310344827587</v>
      </c>
      <c r="AZ66" s="7">
        <f t="shared" si="39"/>
        <v>1977.0114942528735</v>
      </c>
      <c r="BA66" s="7">
        <f t="shared" si="26"/>
        <v>58.271604938271601</v>
      </c>
      <c r="BB66" s="7">
        <f t="shared" si="27"/>
        <v>28.641975308641975</v>
      </c>
      <c r="BC66" s="7">
        <f t="shared" si="40"/>
        <v>17.658732510288061</v>
      </c>
      <c r="BD66" s="7">
        <f t="shared" si="29"/>
        <v>9.3487407407407392</v>
      </c>
      <c r="BE66" s="19"/>
      <c r="BF66" s="19">
        <f t="shared" si="30"/>
        <v>0.60063559322033899</v>
      </c>
      <c r="BG66" s="19">
        <f t="shared" si="31"/>
        <v>0.9095338983050848</v>
      </c>
      <c r="BH66" s="19">
        <v>0.9095338983050848</v>
      </c>
      <c r="BI66" s="19">
        <f t="shared" si="32"/>
        <v>1.94238683127572</v>
      </c>
      <c r="BJ66" s="19">
        <f t="shared" si="33"/>
        <v>0.47826086956521741</v>
      </c>
      <c r="BK66" s="19"/>
      <c r="BL66" s="20">
        <v>0</v>
      </c>
      <c r="BM66" s="1"/>
      <c r="BN66" s="20"/>
      <c r="BO66" s="1"/>
      <c r="BP66" s="1">
        <v>0</v>
      </c>
      <c r="BQ66" s="1">
        <v>1</v>
      </c>
      <c r="BR66" s="1">
        <v>0</v>
      </c>
      <c r="BS66" s="1">
        <v>30</v>
      </c>
      <c r="BT66" s="1">
        <v>6.7</v>
      </c>
      <c r="BU66" s="1">
        <v>6.1</v>
      </c>
      <c r="BV66" s="1">
        <v>0.32</v>
      </c>
      <c r="BW66" s="1">
        <v>5.5</v>
      </c>
      <c r="BX66" s="1">
        <v>42</v>
      </c>
      <c r="BY66" s="1">
        <v>1</v>
      </c>
      <c r="BZ66" s="1"/>
      <c r="CA66" s="25">
        <v>131</v>
      </c>
      <c r="CB66" s="25">
        <v>18</v>
      </c>
      <c r="CC66" s="44">
        <v>0.97</v>
      </c>
      <c r="CD66" s="27">
        <v>82</v>
      </c>
      <c r="CE66" s="1">
        <v>758</v>
      </c>
      <c r="CF66" s="1">
        <v>1</v>
      </c>
      <c r="CG66" s="1"/>
      <c r="CH66" s="1"/>
      <c r="CI66" s="1">
        <v>2</v>
      </c>
      <c r="CJ66" s="20">
        <v>3260.009423</v>
      </c>
      <c r="CK66" s="19">
        <f t="shared" si="34"/>
        <v>8.0894853648473735</v>
      </c>
      <c r="CL66" s="20">
        <v>955.70465360000003</v>
      </c>
      <c r="CM66" s="19">
        <f t="shared" si="35"/>
        <v>6.8624489255707317</v>
      </c>
      <c r="CN66" s="22"/>
      <c r="CO66" s="36">
        <v>43318</v>
      </c>
      <c r="CP66" s="36"/>
      <c r="CQ66" s="36"/>
      <c r="CR66" s="36"/>
      <c r="CS66" s="20"/>
      <c r="CT66" s="36">
        <v>44217</v>
      </c>
      <c r="CU66" s="36">
        <v>43844</v>
      </c>
      <c r="CV66" s="1">
        <f t="shared" si="36"/>
        <v>526</v>
      </c>
      <c r="CW66" s="1">
        <v>1</v>
      </c>
      <c r="CX66" s="36">
        <v>43844</v>
      </c>
      <c r="CY66" s="20">
        <f>(CX66-CO66)</f>
        <v>526</v>
      </c>
      <c r="CZ66" s="20">
        <v>1</v>
      </c>
      <c r="DA66" s="20">
        <v>526</v>
      </c>
      <c r="DB66" s="1">
        <v>1</v>
      </c>
      <c r="DC66" t="s">
        <v>129</v>
      </c>
      <c r="DD66"/>
      <c r="DE66"/>
      <c r="DF66"/>
      <c r="DG66"/>
      <c r="DH66"/>
      <c r="DI66"/>
      <c r="DJ66"/>
      <c r="DK66"/>
      <c r="DL66"/>
    </row>
    <row r="67" spans="1:116" s="10" customFormat="1" x14ac:dyDescent="0.25">
      <c r="A67" s="2">
        <v>2014</v>
      </c>
      <c r="B67" s="3">
        <v>59</v>
      </c>
      <c r="C67" s="3">
        <v>1</v>
      </c>
      <c r="D67" s="3">
        <v>0</v>
      </c>
      <c r="E67" s="3">
        <v>1</v>
      </c>
      <c r="F67" s="3">
        <v>1</v>
      </c>
      <c r="G67" s="3">
        <v>0</v>
      </c>
      <c r="H67" s="1">
        <v>1</v>
      </c>
      <c r="I67" s="3">
        <v>1</v>
      </c>
      <c r="J67" s="3">
        <v>4</v>
      </c>
      <c r="K67" s="3">
        <v>1</v>
      </c>
      <c r="L67" s="3">
        <v>1</v>
      </c>
      <c r="M67" s="3"/>
      <c r="N67" s="3">
        <v>1</v>
      </c>
      <c r="O67" s="3">
        <v>0</v>
      </c>
      <c r="P67" s="3">
        <v>1</v>
      </c>
      <c r="Q67" s="3"/>
      <c r="R67" s="3">
        <v>0</v>
      </c>
      <c r="S67" s="3">
        <v>0</v>
      </c>
      <c r="T67" s="3">
        <v>0</v>
      </c>
      <c r="U67" s="3">
        <v>1</v>
      </c>
      <c r="V67" s="3">
        <v>0</v>
      </c>
      <c r="W67" s="3">
        <v>0</v>
      </c>
      <c r="X67" s="3">
        <v>0</v>
      </c>
      <c r="Y67" s="3">
        <v>1</v>
      </c>
      <c r="Z67" s="3">
        <v>1</v>
      </c>
      <c r="AA67" s="3">
        <v>1</v>
      </c>
      <c r="AB67" s="3">
        <v>0</v>
      </c>
      <c r="AC67" s="3">
        <v>0</v>
      </c>
      <c r="AD67" s="3">
        <v>1</v>
      </c>
      <c r="AE67" s="3">
        <v>0</v>
      </c>
      <c r="AF67" s="3">
        <v>0</v>
      </c>
      <c r="AG67" s="3">
        <v>26</v>
      </c>
      <c r="AH67" s="4">
        <v>1.72</v>
      </c>
      <c r="AI67" s="3">
        <v>121</v>
      </c>
      <c r="AJ67" s="3">
        <v>88</v>
      </c>
      <c r="AK67" s="5">
        <f t="shared" si="37"/>
        <v>99</v>
      </c>
      <c r="AL67" s="3">
        <v>100</v>
      </c>
      <c r="AM67" s="3">
        <v>1</v>
      </c>
      <c r="AN67" s="3">
        <v>7</v>
      </c>
      <c r="AO67" s="3">
        <v>24</v>
      </c>
      <c r="AP67" s="3">
        <v>12</v>
      </c>
      <c r="AQ67" s="3">
        <v>16</v>
      </c>
      <c r="AR67" s="3">
        <f t="shared" si="20"/>
        <v>12</v>
      </c>
      <c r="AS67" s="7">
        <f t="shared" si="21"/>
        <v>1.7142857142857142</v>
      </c>
      <c r="AT67" s="3">
        <v>10</v>
      </c>
      <c r="AU67" s="4">
        <v>3.4055999999999997</v>
      </c>
      <c r="AV67" s="3">
        <v>1.98</v>
      </c>
      <c r="AW67" s="19">
        <f t="shared" si="38"/>
        <v>0.43463414634146341</v>
      </c>
      <c r="AX67" s="7">
        <f t="shared" si="23"/>
        <v>1.7618040873854828</v>
      </c>
      <c r="AY67" s="7">
        <f t="shared" si="24"/>
        <v>242.42424242424244</v>
      </c>
      <c r="AZ67" s="7">
        <f t="shared" si="39"/>
        <v>3717.1717171717173</v>
      </c>
      <c r="BA67" s="7">
        <f t="shared" si="26"/>
        <v>34.055999999999997</v>
      </c>
      <c r="BB67" s="7">
        <f t="shared" si="27"/>
        <v>19.8</v>
      </c>
      <c r="BC67" s="7">
        <f t="shared" si="40"/>
        <v>23.965920000000001</v>
      </c>
      <c r="BD67" s="7">
        <f t="shared" si="29"/>
        <v>2.4235199999999999</v>
      </c>
      <c r="BE67" s="19"/>
      <c r="BF67" s="19">
        <f t="shared" si="30"/>
        <v>0.46981442330279544</v>
      </c>
      <c r="BG67" s="19">
        <f t="shared" si="31"/>
        <v>0.70472163495419315</v>
      </c>
      <c r="BH67" s="19">
        <v>0.46981442330279544</v>
      </c>
      <c r="BI67" s="19">
        <f t="shared" si="32"/>
        <v>2.8379999999999996</v>
      </c>
      <c r="BJ67" s="19">
        <f t="shared" si="33"/>
        <v>0.7</v>
      </c>
      <c r="BK67" s="19"/>
      <c r="BL67" s="5">
        <v>0</v>
      </c>
      <c r="BM67" s="5"/>
      <c r="BN67" s="5"/>
      <c r="BO67" s="5"/>
      <c r="BP67" s="5"/>
      <c r="BQ67" s="3">
        <v>1</v>
      </c>
      <c r="BR67" s="3">
        <v>0</v>
      </c>
      <c r="BS67" s="3">
        <v>32.5</v>
      </c>
      <c r="BT67" s="3">
        <v>4</v>
      </c>
      <c r="BU67" s="3">
        <v>3.6</v>
      </c>
      <c r="BV67" s="3">
        <v>0.8</v>
      </c>
      <c r="BW67" s="3"/>
      <c r="BY67" s="3">
        <v>1</v>
      </c>
      <c r="BZ67" s="3">
        <v>0</v>
      </c>
      <c r="CA67" s="3">
        <v>142</v>
      </c>
      <c r="CB67" s="3">
        <v>29</v>
      </c>
      <c r="CC67" s="4">
        <v>1.6</v>
      </c>
      <c r="CD67" s="28">
        <v>54</v>
      </c>
      <c r="CE67" s="8"/>
      <c r="CF67" s="8"/>
      <c r="CG67" s="3">
        <v>1297</v>
      </c>
      <c r="CH67" s="3">
        <v>1</v>
      </c>
      <c r="CI67" s="3">
        <v>2</v>
      </c>
      <c r="CJ67" s="12">
        <v>3544.0559440559441</v>
      </c>
      <c r="CK67" s="19">
        <f t="shared" si="34"/>
        <v>8.1730270971692143</v>
      </c>
      <c r="CL67" s="5">
        <v>1426.0904365045594</v>
      </c>
      <c r="CM67" s="19">
        <f t="shared" si="35"/>
        <v>7.2626920186719639</v>
      </c>
      <c r="CO67" s="41">
        <v>40408</v>
      </c>
      <c r="CP67" s="41"/>
      <c r="CQ67" s="41"/>
      <c r="CR67" s="41"/>
      <c r="CS67" s="20"/>
      <c r="CT67" s="36">
        <v>44272</v>
      </c>
      <c r="CU67" s="36">
        <v>41593</v>
      </c>
      <c r="CV67" s="1">
        <f t="shared" si="36"/>
        <v>1185</v>
      </c>
      <c r="CW67" s="3">
        <v>1</v>
      </c>
      <c r="CX67" s="40">
        <v>41593</v>
      </c>
      <c r="CY67" s="3">
        <f>(CX67-CO67)</f>
        <v>1185</v>
      </c>
      <c r="CZ67" s="3">
        <v>1</v>
      </c>
      <c r="DA67" s="3">
        <v>1185</v>
      </c>
      <c r="DB67" s="1">
        <v>1</v>
      </c>
      <c r="DC67" s="3"/>
    </row>
    <row r="68" spans="1:116" s="10" customFormat="1" x14ac:dyDescent="0.25">
      <c r="A68" s="2">
        <v>2026</v>
      </c>
      <c r="B68" s="3">
        <v>63</v>
      </c>
      <c r="C68" s="3">
        <v>0</v>
      </c>
      <c r="D68" s="3">
        <v>0</v>
      </c>
      <c r="E68" s="3">
        <v>1</v>
      </c>
      <c r="F68" s="3">
        <v>1</v>
      </c>
      <c r="G68" s="3">
        <v>0</v>
      </c>
      <c r="H68" s="1">
        <v>1</v>
      </c>
      <c r="I68" s="3">
        <v>1</v>
      </c>
      <c r="J68" s="3">
        <v>2</v>
      </c>
      <c r="K68" s="3">
        <v>1</v>
      </c>
      <c r="L68" s="3">
        <v>0</v>
      </c>
      <c r="M68" s="3"/>
      <c r="N68" s="3">
        <v>1</v>
      </c>
      <c r="O68" s="3">
        <v>1</v>
      </c>
      <c r="P68" s="3">
        <v>1</v>
      </c>
      <c r="Q68" s="3"/>
      <c r="R68" s="3">
        <v>0</v>
      </c>
      <c r="S68" s="3">
        <v>0</v>
      </c>
      <c r="T68" s="3">
        <v>1</v>
      </c>
      <c r="U68" s="3">
        <v>1</v>
      </c>
      <c r="V68" s="3">
        <v>0</v>
      </c>
      <c r="W68" s="3">
        <v>0</v>
      </c>
      <c r="X68" s="16">
        <v>0</v>
      </c>
      <c r="Y68" s="3">
        <v>1</v>
      </c>
      <c r="Z68" s="3">
        <v>1</v>
      </c>
      <c r="AA68" s="3">
        <v>1</v>
      </c>
      <c r="AB68" s="3">
        <v>1</v>
      </c>
      <c r="AC68" s="3">
        <v>0</v>
      </c>
      <c r="AD68" s="3">
        <v>1</v>
      </c>
      <c r="AE68" s="3">
        <v>0</v>
      </c>
      <c r="AF68" s="3">
        <v>0</v>
      </c>
      <c r="AG68" s="3">
        <v>30.8</v>
      </c>
      <c r="AH68" s="4">
        <v>2.5</v>
      </c>
      <c r="AI68" s="3">
        <v>176</v>
      </c>
      <c r="AJ68" s="3">
        <v>91</v>
      </c>
      <c r="AK68" s="5">
        <f t="shared" si="37"/>
        <v>119.33333333333333</v>
      </c>
      <c r="AL68" s="3">
        <v>74</v>
      </c>
      <c r="AM68" s="3">
        <v>1</v>
      </c>
      <c r="AN68" s="3">
        <v>10</v>
      </c>
      <c r="AO68" s="3">
        <v>40</v>
      </c>
      <c r="AP68" s="3">
        <v>18</v>
      </c>
      <c r="AQ68" s="3">
        <v>26</v>
      </c>
      <c r="AR68" s="1">
        <f t="shared" si="20"/>
        <v>22</v>
      </c>
      <c r="AS68" s="7">
        <f t="shared" si="21"/>
        <v>2.2000000000000002</v>
      </c>
      <c r="AT68" s="3">
        <v>16</v>
      </c>
      <c r="AU68" s="4">
        <v>7.1999999999999993</v>
      </c>
      <c r="AV68" s="3">
        <v>2.88</v>
      </c>
      <c r="AW68" s="19">
        <f t="shared" si="38"/>
        <v>0.76203991130820392</v>
      </c>
      <c r="AX68" s="7">
        <f t="shared" si="23"/>
        <v>1.3888888888888891</v>
      </c>
      <c r="AY68" s="7">
        <f t="shared" si="24"/>
        <v>277.77777777777777</v>
      </c>
      <c r="AZ68" s="7">
        <f t="shared" si="39"/>
        <v>3037.037037037037</v>
      </c>
      <c r="BA68" s="7">
        <f t="shared" si="26"/>
        <v>97.297297297297291</v>
      </c>
      <c r="BB68" s="7">
        <f t="shared" si="27"/>
        <v>38.918918918918919</v>
      </c>
      <c r="BC68" s="7">
        <f t="shared" si="40"/>
        <v>54.69405405405405</v>
      </c>
      <c r="BD68" s="7">
        <f t="shared" si="29"/>
        <v>8.4687567567567559</v>
      </c>
      <c r="BE68" s="19"/>
      <c r="BF68" s="19">
        <f t="shared" si="30"/>
        <v>0.26722222222222225</v>
      </c>
      <c r="BG68" s="19">
        <f t="shared" si="31"/>
        <v>0.41111111111111115</v>
      </c>
      <c r="BH68" s="19">
        <v>0.41111111111111115</v>
      </c>
      <c r="BI68" s="19">
        <f t="shared" si="32"/>
        <v>4.4226044226044223</v>
      </c>
      <c r="BJ68" s="19">
        <f t="shared" si="33"/>
        <v>0.625</v>
      </c>
      <c r="BK68" s="19"/>
      <c r="BL68" s="5">
        <v>0</v>
      </c>
      <c r="BM68" s="5"/>
      <c r="BN68" s="5"/>
      <c r="BO68" s="5"/>
      <c r="BP68" s="5"/>
      <c r="BQ68" s="3">
        <v>1</v>
      </c>
      <c r="BR68" s="9">
        <v>0</v>
      </c>
      <c r="BS68" s="3">
        <v>67.5</v>
      </c>
      <c r="BT68" s="3">
        <v>4.5999999999999996</v>
      </c>
      <c r="BU68" s="3">
        <v>2.9</v>
      </c>
      <c r="BV68" s="3">
        <v>0.98</v>
      </c>
      <c r="BW68" s="3"/>
      <c r="BY68" s="16">
        <v>1</v>
      </c>
      <c r="BZ68" s="3">
        <v>1</v>
      </c>
      <c r="CA68" s="3">
        <v>144</v>
      </c>
      <c r="CB68" s="3">
        <v>30</v>
      </c>
      <c r="CC68" s="4">
        <v>1.6</v>
      </c>
      <c r="CD68" s="28">
        <v>44</v>
      </c>
      <c r="CE68" s="8"/>
      <c r="CF68" s="8"/>
      <c r="CG68" s="3">
        <v>1380</v>
      </c>
      <c r="CH68" s="3">
        <v>1</v>
      </c>
      <c r="CI68" s="3">
        <v>2</v>
      </c>
      <c r="CJ68" s="12">
        <v>4296.0784313725489</v>
      </c>
      <c r="CK68" s="19">
        <f t="shared" si="34"/>
        <v>8.3654578928592329</v>
      </c>
      <c r="CL68" s="5">
        <v>689.58186405433935</v>
      </c>
      <c r="CM68" s="19">
        <f t="shared" si="35"/>
        <v>6.536085419778507</v>
      </c>
      <c r="CO68" s="41">
        <v>40438</v>
      </c>
      <c r="CP68" s="41"/>
      <c r="CQ68" s="41"/>
      <c r="CR68" s="41"/>
      <c r="CS68" s="20"/>
      <c r="CT68" s="36">
        <v>44272</v>
      </c>
      <c r="CU68" s="36">
        <v>42514</v>
      </c>
      <c r="CV68" s="1">
        <f t="shared" si="36"/>
        <v>2076</v>
      </c>
      <c r="CW68" s="3">
        <v>1</v>
      </c>
      <c r="CX68" s="40">
        <v>42514</v>
      </c>
      <c r="CY68" s="20">
        <f>(CX68-CO68)</f>
        <v>2076</v>
      </c>
      <c r="CZ68" s="20">
        <v>1</v>
      </c>
      <c r="DA68" s="20">
        <v>2076</v>
      </c>
      <c r="DB68" s="1">
        <v>1</v>
      </c>
      <c r="DC68" s="3"/>
    </row>
    <row r="69" spans="1:116" s="10" customFormat="1" x14ac:dyDescent="0.25">
      <c r="A69" s="2">
        <v>2019</v>
      </c>
      <c r="B69" s="3">
        <v>74</v>
      </c>
      <c r="C69" s="3">
        <v>0</v>
      </c>
      <c r="D69" s="3">
        <v>0</v>
      </c>
      <c r="E69" s="3">
        <v>1</v>
      </c>
      <c r="F69" s="3">
        <v>1</v>
      </c>
      <c r="G69" s="3">
        <v>1</v>
      </c>
      <c r="H69" s="1">
        <v>0</v>
      </c>
      <c r="I69" s="3">
        <v>0</v>
      </c>
      <c r="J69" s="3">
        <v>4</v>
      </c>
      <c r="K69" s="3">
        <v>0</v>
      </c>
      <c r="L69" s="3">
        <v>0</v>
      </c>
      <c r="M69" s="3"/>
      <c r="N69" s="3">
        <v>0</v>
      </c>
      <c r="O69" s="3">
        <v>0</v>
      </c>
      <c r="P69" s="3">
        <v>1</v>
      </c>
      <c r="Q69" s="3">
        <v>1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16">
        <v>0</v>
      </c>
      <c r="Y69" s="3">
        <v>0</v>
      </c>
      <c r="Z69" s="3">
        <v>0</v>
      </c>
      <c r="AA69" s="3">
        <v>1</v>
      </c>
      <c r="AB69" s="3">
        <v>0</v>
      </c>
      <c r="AC69" s="3">
        <v>0</v>
      </c>
      <c r="AD69" s="3">
        <v>1</v>
      </c>
      <c r="AE69" s="3">
        <v>0</v>
      </c>
      <c r="AF69" s="3">
        <v>0</v>
      </c>
      <c r="AG69" s="9">
        <v>35</v>
      </c>
      <c r="AH69" s="11">
        <v>2.27</v>
      </c>
      <c r="AI69" s="9">
        <v>101</v>
      </c>
      <c r="AJ69" s="9">
        <v>79</v>
      </c>
      <c r="AK69" s="5">
        <f t="shared" si="37"/>
        <v>86.333333333333329</v>
      </c>
      <c r="AL69" s="9">
        <v>79</v>
      </c>
      <c r="AM69" s="9">
        <v>3</v>
      </c>
      <c r="AN69" s="9">
        <v>9</v>
      </c>
      <c r="AO69" s="9">
        <v>45</v>
      </c>
      <c r="AP69" s="9">
        <v>22</v>
      </c>
      <c r="AQ69" s="9">
        <v>32</v>
      </c>
      <c r="AR69" s="9">
        <f t="shared" si="20"/>
        <v>23</v>
      </c>
      <c r="AS69" s="7">
        <f t="shared" si="21"/>
        <v>2.5555555555555554</v>
      </c>
      <c r="AT69" s="9">
        <v>25</v>
      </c>
      <c r="AU69" s="4">
        <v>5.2891000000000004</v>
      </c>
      <c r="AV69" s="9">
        <v>2.33</v>
      </c>
      <c r="AW69" s="19">
        <f t="shared" si="38"/>
        <v>0.44602365114560238</v>
      </c>
      <c r="AX69" s="7">
        <f t="shared" si="23"/>
        <v>1.3234765839178688</v>
      </c>
      <c r="AY69" s="7">
        <f t="shared" si="24"/>
        <v>240.34334763948496</v>
      </c>
      <c r="AZ69" s="7">
        <f t="shared" si="39"/>
        <v>2655.2217453505004</v>
      </c>
      <c r="BA69" s="7">
        <f t="shared" si="26"/>
        <v>66.950632911392418</v>
      </c>
      <c r="BB69" s="7">
        <f t="shared" si="27"/>
        <v>29.49367088607595</v>
      </c>
      <c r="BC69" s="7">
        <f t="shared" si="40"/>
        <v>24.601654008438818</v>
      </c>
      <c r="BD69" s="7">
        <f t="shared" si="29"/>
        <v>9.225620253164557</v>
      </c>
      <c r="BE69" s="19"/>
      <c r="BF69" s="19">
        <f t="shared" si="30"/>
        <v>0.47796411487776741</v>
      </c>
      <c r="BG69" s="19">
        <f t="shared" si="31"/>
        <v>0.67213703654686041</v>
      </c>
      <c r="BH69" s="19">
        <v>0.67213703654686041</v>
      </c>
      <c r="BI69" s="19">
        <f t="shared" si="32"/>
        <v>2.9108970831040182</v>
      </c>
      <c r="BJ69" s="19">
        <f t="shared" si="33"/>
        <v>0.36</v>
      </c>
      <c r="BK69" s="19"/>
      <c r="BL69" s="5">
        <v>1</v>
      </c>
      <c r="BM69" s="5"/>
      <c r="BN69" s="5"/>
      <c r="BO69" s="5">
        <v>0</v>
      </c>
      <c r="BP69" s="5">
        <v>0</v>
      </c>
      <c r="BQ69" s="9">
        <v>1</v>
      </c>
      <c r="BR69" s="9">
        <v>0</v>
      </c>
      <c r="BS69" s="16">
        <v>27.5</v>
      </c>
      <c r="BT69" s="16">
        <v>5.8</v>
      </c>
      <c r="BU69" s="16">
        <v>4.8</v>
      </c>
      <c r="BV69" s="16">
        <v>0.99</v>
      </c>
      <c r="BW69" s="3"/>
      <c r="BY69" s="9">
        <v>1</v>
      </c>
      <c r="BZ69" s="16">
        <v>0</v>
      </c>
      <c r="CA69" s="9">
        <v>139</v>
      </c>
      <c r="CB69" s="9">
        <v>23</v>
      </c>
      <c r="CC69" s="11">
        <v>1</v>
      </c>
      <c r="CD69" s="29">
        <v>90</v>
      </c>
      <c r="CE69" s="13"/>
      <c r="CF69" s="13"/>
      <c r="CG69" s="9">
        <v>1810</v>
      </c>
      <c r="CH69" s="9">
        <v>1</v>
      </c>
      <c r="CI69" s="9">
        <v>2</v>
      </c>
      <c r="CJ69" s="12">
        <v>11228.571428571429</v>
      </c>
      <c r="CK69" s="19">
        <f t="shared" si="34"/>
        <v>9.326216829361984</v>
      </c>
      <c r="CL69" s="5">
        <v>2889.9638055224937</v>
      </c>
      <c r="CM69" s="19">
        <f t="shared" si="35"/>
        <v>7.9689992569873915</v>
      </c>
      <c r="CO69" s="36">
        <v>43585</v>
      </c>
      <c r="CP69" s="36"/>
      <c r="CQ69" s="36"/>
      <c r="CR69" s="36"/>
      <c r="CS69" s="20"/>
      <c r="CT69" s="36">
        <v>44478</v>
      </c>
      <c r="CU69" s="36">
        <v>44473</v>
      </c>
      <c r="CV69" s="1">
        <f t="shared" si="36"/>
        <v>888</v>
      </c>
      <c r="CW69" s="1">
        <v>0</v>
      </c>
      <c r="CX69" s="1"/>
      <c r="CY69" s="1"/>
      <c r="CZ69" s="1">
        <v>0</v>
      </c>
      <c r="DA69" s="1">
        <v>888</v>
      </c>
      <c r="DB69" s="1">
        <v>1</v>
      </c>
      <c r="DC69" s="3" t="s">
        <v>141</v>
      </c>
    </row>
    <row r="70" spans="1:116" s="10" customFormat="1" x14ac:dyDescent="0.25">
      <c r="A70" s="2"/>
      <c r="B70" s="3"/>
      <c r="C70" s="3"/>
      <c r="D70" s="3"/>
      <c r="E70" s="3"/>
      <c r="F70" s="3"/>
      <c r="G70" s="3"/>
      <c r="H70" s="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4"/>
      <c r="AI70" s="3"/>
      <c r="AJ70" s="3"/>
      <c r="AK70" s="5"/>
      <c r="AL70" s="3"/>
      <c r="AM70" s="3"/>
      <c r="AN70" s="3"/>
      <c r="AO70" s="3"/>
      <c r="AP70" s="3"/>
      <c r="AQ70" s="3"/>
      <c r="AR70" s="1"/>
      <c r="AS70" s="7"/>
      <c r="AT70" s="3"/>
      <c r="AU70" s="4"/>
      <c r="AV70" s="3"/>
      <c r="AW70" s="19"/>
      <c r="AX70" s="7"/>
      <c r="AY70" s="7"/>
      <c r="AZ70" s="7"/>
      <c r="BA70" s="7"/>
      <c r="BB70" s="7"/>
      <c r="BC70" s="7"/>
      <c r="BD70" s="7"/>
      <c r="BE70" s="19"/>
      <c r="BF70" s="19"/>
      <c r="BG70" s="19"/>
      <c r="BH70" s="19"/>
      <c r="BI70" s="19"/>
      <c r="BJ70" s="19"/>
      <c r="BK70" s="19"/>
      <c r="BL70" s="5"/>
      <c r="BM70" s="5"/>
      <c r="BN70" s="5"/>
      <c r="BO70" s="5"/>
      <c r="BP70" s="5"/>
      <c r="BQ70" s="3"/>
      <c r="BR70" s="3"/>
      <c r="BS70" s="3"/>
      <c r="BT70" s="3"/>
      <c r="BU70" s="3"/>
      <c r="BV70" s="3"/>
      <c r="BW70" s="3"/>
      <c r="BY70" s="3"/>
      <c r="BZ70" s="3"/>
      <c r="CA70" s="3"/>
      <c r="CB70" s="3"/>
      <c r="CC70" s="4"/>
      <c r="CD70" s="28"/>
      <c r="CE70" s="8"/>
      <c r="CF70" s="8"/>
      <c r="CG70" s="3"/>
      <c r="CH70" s="3"/>
      <c r="CI70" s="3"/>
      <c r="CJ70" s="12"/>
      <c r="CK70" s="19"/>
      <c r="CL70" s="5"/>
      <c r="CM70" s="19"/>
      <c r="CO70" s="36"/>
      <c r="CP70" s="36"/>
      <c r="CQ70" s="36"/>
      <c r="CR70" s="36"/>
      <c r="CS70" s="20"/>
      <c r="CT70" s="36"/>
      <c r="CU70" s="36"/>
      <c r="CV70" s="1"/>
      <c r="CW70" s="3"/>
      <c r="CX70" s="3"/>
      <c r="CY70" s="3"/>
      <c r="CZ70" s="3"/>
      <c r="DA70" s="3"/>
      <c r="DB70" s="1"/>
      <c r="DC70" s="3"/>
    </row>
    <row r="71" spans="1:116" s="10" customFormat="1" x14ac:dyDescent="0.25">
      <c r="A71" s="2"/>
      <c r="B71" s="3"/>
      <c r="C71" s="3"/>
      <c r="D71" s="3"/>
      <c r="E71" s="3"/>
      <c r="F71" s="3"/>
      <c r="G71" s="3"/>
      <c r="H71" s="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4"/>
      <c r="AI71" s="3"/>
      <c r="AJ71" s="3"/>
      <c r="AK71" s="5"/>
      <c r="AL71" s="3"/>
      <c r="AM71" s="3"/>
      <c r="AN71" s="3"/>
      <c r="AO71" s="3"/>
      <c r="AP71" s="3"/>
      <c r="AQ71" s="3"/>
      <c r="AR71" s="1"/>
      <c r="AS71" s="7"/>
      <c r="AT71" s="3"/>
      <c r="AU71" s="4"/>
      <c r="AV71" s="3"/>
      <c r="AW71" s="19"/>
      <c r="AX71" s="7"/>
      <c r="AY71" s="7"/>
      <c r="AZ71" s="7"/>
      <c r="BA71" s="7"/>
      <c r="BB71" s="7"/>
      <c r="BC71" s="7"/>
      <c r="BD71" s="7"/>
      <c r="BE71" s="19"/>
      <c r="BF71" s="19"/>
      <c r="BG71" s="19"/>
      <c r="BH71" s="19"/>
      <c r="BI71" s="19"/>
      <c r="BJ71" s="19"/>
      <c r="BK71" s="19"/>
      <c r="BL71" s="5"/>
      <c r="BM71" s="5"/>
      <c r="BN71" s="5"/>
      <c r="BO71" s="5"/>
      <c r="BP71" s="5"/>
      <c r="BQ71" s="3"/>
      <c r="BR71" s="3"/>
      <c r="BS71" s="3"/>
      <c r="BT71" s="3"/>
      <c r="BU71" s="3"/>
      <c r="BV71" s="3"/>
      <c r="BW71" s="3"/>
      <c r="BY71" s="3"/>
      <c r="BZ71" s="3"/>
      <c r="CA71" s="3"/>
      <c r="CB71" s="3"/>
      <c r="CC71" s="4"/>
      <c r="CD71" s="28"/>
      <c r="CE71" s="8"/>
      <c r="CF71" s="8"/>
      <c r="CG71" s="3"/>
      <c r="CH71" s="3"/>
      <c r="CI71" s="3"/>
      <c r="CJ71" s="12">
        <f>COUNT(CJ62:CJ69)</f>
        <v>8</v>
      </c>
      <c r="CK71" s="19"/>
      <c r="CL71" s="5">
        <f>MEDIAN(CL40:CL69)</f>
        <v>1434.5534289454586</v>
      </c>
      <c r="CM71" s="19"/>
      <c r="CO71" s="36"/>
      <c r="CP71" s="36"/>
      <c r="CQ71" s="36"/>
      <c r="CR71" s="36"/>
      <c r="CS71" s="20"/>
      <c r="CT71" s="36"/>
      <c r="CU71" s="36"/>
      <c r="CV71" s="1"/>
      <c r="CW71" s="3"/>
      <c r="CX71" s="3"/>
      <c r="CY71" s="3"/>
      <c r="CZ71" s="3"/>
      <c r="DA71" s="3"/>
      <c r="DB71" s="1"/>
      <c r="DC71" s="3"/>
    </row>
    <row r="72" spans="1:116" s="10" customFormat="1" x14ac:dyDescent="0.25">
      <c r="A72" s="2"/>
      <c r="B72" s="3"/>
      <c r="C72" s="3"/>
      <c r="D72" s="3"/>
      <c r="E72" s="3"/>
      <c r="F72" s="3"/>
      <c r="G72" s="3"/>
      <c r="H72" s="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4"/>
      <c r="AI72" s="3"/>
      <c r="AJ72" s="3"/>
      <c r="AK72" s="5"/>
      <c r="AL72" s="3"/>
      <c r="AM72" s="3"/>
      <c r="AN72" s="3"/>
      <c r="AO72" s="3"/>
      <c r="AP72" s="3"/>
      <c r="AQ72" s="3"/>
      <c r="AR72" s="1"/>
      <c r="AS72" s="7"/>
      <c r="AT72" s="3"/>
      <c r="AU72" s="4"/>
      <c r="AV72" s="3"/>
      <c r="AW72" s="19"/>
      <c r="AX72" s="7"/>
      <c r="AY72" s="7"/>
      <c r="AZ72" s="7"/>
      <c r="BA72" s="7"/>
      <c r="BB72" s="7"/>
      <c r="BC72" s="7"/>
      <c r="BD72" s="7"/>
      <c r="BE72" s="19"/>
      <c r="BF72" s="19"/>
      <c r="BG72" s="19"/>
      <c r="BH72" s="19"/>
      <c r="BI72" s="19"/>
      <c r="BJ72" s="19"/>
      <c r="BK72" s="19"/>
      <c r="BL72" s="5"/>
      <c r="BM72" s="5"/>
      <c r="BN72" s="5"/>
      <c r="BO72" s="5"/>
      <c r="BP72" s="5"/>
      <c r="BQ72" s="3"/>
      <c r="BR72" s="3"/>
      <c r="BS72" s="3"/>
      <c r="BT72" s="3"/>
      <c r="BU72" s="3"/>
      <c r="BV72" s="3"/>
      <c r="BW72" s="3"/>
      <c r="BY72" s="3"/>
      <c r="BZ72" s="3"/>
      <c r="CA72" s="3"/>
      <c r="CB72" s="3"/>
      <c r="CC72" s="4"/>
      <c r="CD72" s="28"/>
      <c r="CE72" s="8"/>
      <c r="CF72" s="8"/>
      <c r="CG72" s="3"/>
      <c r="CH72" s="3"/>
      <c r="CI72" s="3"/>
      <c r="CJ72" s="48">
        <f>(CJ71/30)</f>
        <v>0.26666666666666666</v>
      </c>
      <c r="CK72" s="19"/>
      <c r="CL72" s="5"/>
      <c r="CM72" s="19"/>
      <c r="CO72" s="36"/>
      <c r="CP72" s="36"/>
      <c r="CQ72" s="36"/>
      <c r="CR72" s="36"/>
      <c r="CS72" s="20"/>
      <c r="CT72" s="36"/>
      <c r="CU72" s="36"/>
      <c r="CV72" s="1"/>
      <c r="CW72" s="3"/>
      <c r="CX72" s="3"/>
      <c r="CY72" s="3"/>
      <c r="CZ72" s="3"/>
      <c r="DA72" s="3"/>
      <c r="DB72" s="1"/>
      <c r="DC72" s="3"/>
    </row>
    <row r="73" spans="1:116" s="10" customFormat="1" x14ac:dyDescent="0.25">
      <c r="A73" s="2"/>
      <c r="B73" s="3"/>
      <c r="C73" s="3"/>
      <c r="D73" s="3"/>
      <c r="E73" s="3"/>
      <c r="F73" s="3"/>
      <c r="G73" s="3"/>
      <c r="H73" s="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4"/>
      <c r="AI73" s="3"/>
      <c r="AJ73" s="3"/>
      <c r="AK73" s="5"/>
      <c r="AL73" s="3"/>
      <c r="AM73" s="3"/>
      <c r="AN73" s="3"/>
      <c r="AO73" s="3"/>
      <c r="AP73" s="3"/>
      <c r="AQ73" s="3"/>
      <c r="AR73" s="1"/>
      <c r="AS73" s="7"/>
      <c r="AT73" s="3"/>
      <c r="AU73" s="4"/>
      <c r="AV73" s="3"/>
      <c r="AW73" s="19"/>
      <c r="AX73" s="7"/>
      <c r="AY73" s="7"/>
      <c r="AZ73" s="7"/>
      <c r="BA73" s="7"/>
      <c r="BB73" s="7"/>
      <c r="BC73" s="7"/>
      <c r="BD73" s="7"/>
      <c r="BE73" s="19"/>
      <c r="BF73" s="19"/>
      <c r="BG73" s="19"/>
      <c r="BH73" s="19"/>
      <c r="BI73" s="19"/>
      <c r="BJ73" s="19"/>
      <c r="BK73" s="19"/>
      <c r="BL73" s="5"/>
      <c r="BM73" s="5"/>
      <c r="BN73" s="5"/>
      <c r="BO73" s="5"/>
      <c r="BP73" s="5"/>
      <c r="BQ73" s="3"/>
      <c r="BR73" s="3"/>
      <c r="BS73" s="3"/>
      <c r="BT73" s="3"/>
      <c r="BU73" s="3"/>
      <c r="BV73" s="3"/>
      <c r="BW73" s="3"/>
      <c r="BY73" s="3"/>
      <c r="BZ73" s="3"/>
      <c r="CA73" s="3"/>
      <c r="CB73" s="3"/>
      <c r="CC73" s="4"/>
      <c r="CD73" s="28"/>
      <c r="CE73" s="8"/>
      <c r="CF73" s="8"/>
      <c r="CG73" s="3"/>
      <c r="CH73" s="3"/>
      <c r="CI73" s="3"/>
      <c r="CJ73" s="12">
        <f>MEDIAN(CJ40:CJ69)</f>
        <v>1248.4578937958163</v>
      </c>
      <c r="CK73" s="19"/>
      <c r="CL73" s="5"/>
      <c r="CM73" s="19"/>
      <c r="CO73" s="36"/>
      <c r="CP73" s="36"/>
      <c r="CQ73" s="36"/>
      <c r="CR73" s="36"/>
      <c r="CS73" s="20"/>
      <c r="CT73" s="36"/>
      <c r="CU73" s="36"/>
      <c r="CV73" s="1"/>
      <c r="CW73" s="3"/>
      <c r="CX73" s="3"/>
      <c r="CY73" s="3"/>
      <c r="CZ73" s="3"/>
      <c r="DA73" s="3"/>
      <c r="DB73" s="1"/>
      <c r="DC73" s="3"/>
    </row>
    <row r="74" spans="1:116" s="10" customFormat="1" x14ac:dyDescent="0.25">
      <c r="A74" s="2"/>
      <c r="B74" s="3"/>
      <c r="C74" s="3"/>
      <c r="D74" s="3"/>
      <c r="E74" s="3"/>
      <c r="F74" s="3"/>
      <c r="G74" s="3"/>
      <c r="H74" s="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4"/>
      <c r="AI74" s="3"/>
      <c r="AJ74" s="3"/>
      <c r="AK74" s="5"/>
      <c r="AL74" s="3"/>
      <c r="AM74" s="3"/>
      <c r="AN74" s="3"/>
      <c r="AO74" s="3"/>
      <c r="AP74" s="3"/>
      <c r="AQ74" s="3"/>
      <c r="AR74" s="1"/>
      <c r="AS74" s="7"/>
      <c r="AT74" s="3"/>
      <c r="AU74" s="4"/>
      <c r="AV74" s="3"/>
      <c r="AW74" s="19"/>
      <c r="AX74" s="7"/>
      <c r="AY74" s="7"/>
      <c r="AZ74" s="7"/>
      <c r="BA74" s="7"/>
      <c r="BB74" s="7"/>
      <c r="BC74" s="7"/>
      <c r="BD74" s="7"/>
      <c r="BE74" s="19"/>
      <c r="BF74" s="19"/>
      <c r="BG74" s="19"/>
      <c r="BH74" s="19"/>
      <c r="BI74" s="19"/>
      <c r="BJ74" s="19"/>
      <c r="BK74" s="19"/>
      <c r="BL74" s="5"/>
      <c r="BM74" s="5"/>
      <c r="BN74" s="5"/>
      <c r="BO74" s="5"/>
      <c r="BP74" s="5"/>
      <c r="BQ74" s="3"/>
      <c r="BR74" s="3"/>
      <c r="BS74" s="3"/>
      <c r="BT74" s="3"/>
      <c r="BU74" s="3"/>
      <c r="BV74" s="3"/>
      <c r="BW74" s="3"/>
      <c r="BY74" s="3"/>
      <c r="BZ74" s="3"/>
      <c r="CA74" s="3"/>
      <c r="CB74" s="3"/>
      <c r="CC74" s="4"/>
      <c r="CD74" s="28"/>
      <c r="CE74" s="8"/>
      <c r="CF74" s="8"/>
      <c r="CG74" s="3"/>
      <c r="CH74" s="3"/>
      <c r="CI74" s="3"/>
      <c r="CJ74" s="12"/>
      <c r="CK74" s="19"/>
      <c r="CL74" s="5"/>
      <c r="CM74" s="19"/>
      <c r="CO74" s="36"/>
      <c r="CP74" s="36"/>
      <c r="CQ74" s="36"/>
      <c r="CR74" s="36"/>
      <c r="CS74" s="20"/>
      <c r="CT74" s="36"/>
      <c r="CU74" s="36"/>
      <c r="CV74" s="1"/>
      <c r="CW74" s="3"/>
      <c r="CX74" s="3"/>
      <c r="CY74" s="3"/>
      <c r="CZ74" s="3"/>
      <c r="DA74" s="3"/>
      <c r="DB74" s="1"/>
      <c r="DC74" s="3"/>
    </row>
    <row r="75" spans="1:116" s="10" customFormat="1" x14ac:dyDescent="0.25">
      <c r="A75" s="2"/>
      <c r="B75" s="3"/>
      <c r="C75" s="3"/>
      <c r="D75" s="3"/>
      <c r="E75" s="3"/>
      <c r="F75" s="3"/>
      <c r="G75" s="3"/>
      <c r="H75" s="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4"/>
      <c r="AI75" s="3"/>
      <c r="AJ75" s="3"/>
      <c r="AK75" s="5"/>
      <c r="AL75" s="3"/>
      <c r="AM75" s="3"/>
      <c r="AN75" s="3"/>
      <c r="AO75" s="3"/>
      <c r="AP75" s="3"/>
      <c r="AQ75" s="3"/>
      <c r="AR75" s="1"/>
      <c r="AS75" s="7"/>
      <c r="AT75" s="3"/>
      <c r="AU75" s="4"/>
      <c r="AV75" s="3"/>
      <c r="AW75" s="19"/>
      <c r="AX75" s="7"/>
      <c r="AY75" s="7"/>
      <c r="AZ75" s="7"/>
      <c r="BA75" s="7"/>
      <c r="BB75" s="7"/>
      <c r="BC75" s="7"/>
      <c r="BD75" s="7"/>
      <c r="BE75" s="19"/>
      <c r="BF75" s="19"/>
      <c r="BG75" s="19"/>
      <c r="BH75" s="19"/>
      <c r="BI75" s="19"/>
      <c r="BJ75" s="19"/>
      <c r="BK75" s="19"/>
      <c r="BL75" s="5"/>
      <c r="BM75" s="5"/>
      <c r="BN75" s="5"/>
      <c r="BO75" s="5"/>
      <c r="BP75" s="5"/>
      <c r="BQ75" s="3"/>
      <c r="BR75" s="3"/>
      <c r="BS75" s="3"/>
      <c r="BT75" s="3"/>
      <c r="BU75" s="3"/>
      <c r="BV75" s="3"/>
      <c r="BW75" s="3"/>
      <c r="BY75" s="3"/>
      <c r="BZ75" s="3"/>
      <c r="CA75" s="3"/>
      <c r="CB75" s="3"/>
      <c r="CC75" s="4"/>
      <c r="CD75" s="28"/>
      <c r="CE75" s="8"/>
      <c r="CF75" s="8"/>
      <c r="CG75" s="3"/>
      <c r="CH75" s="3"/>
      <c r="CI75" s="3"/>
      <c r="CJ75" s="12"/>
      <c r="CK75" s="19"/>
      <c r="CL75" s="5"/>
      <c r="CM75" s="19"/>
      <c r="CO75" s="36"/>
      <c r="CP75" s="36"/>
      <c r="CQ75" s="36"/>
      <c r="CR75" s="36"/>
      <c r="CS75" s="20"/>
      <c r="CT75" s="36"/>
      <c r="CU75" s="36"/>
      <c r="CV75" s="1"/>
      <c r="CW75" s="3"/>
      <c r="CX75" s="3"/>
      <c r="CY75" s="3"/>
      <c r="CZ75" s="3"/>
      <c r="DA75" s="3"/>
      <c r="DB75" s="1"/>
      <c r="DC75" s="3"/>
    </row>
    <row r="76" spans="1:116" s="10" customFormat="1" x14ac:dyDescent="0.25">
      <c r="A76" s="2"/>
      <c r="B76" s="3"/>
      <c r="C76" s="3"/>
      <c r="D76" s="3"/>
      <c r="E76" s="3"/>
      <c r="F76" s="3"/>
      <c r="G76" s="3"/>
      <c r="H76" s="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4"/>
      <c r="AI76" s="3"/>
      <c r="AJ76" s="3"/>
      <c r="AK76" s="5"/>
      <c r="AL76" s="3"/>
      <c r="AM76" s="3"/>
      <c r="AN76" s="3"/>
      <c r="AO76" s="3"/>
      <c r="AP76" s="3"/>
      <c r="AQ76" s="3"/>
      <c r="AR76" s="1"/>
      <c r="AS76" s="7"/>
      <c r="AT76" s="3"/>
      <c r="AU76" s="4"/>
      <c r="AV76" s="3"/>
      <c r="AW76" s="19"/>
      <c r="AX76" s="7"/>
      <c r="AY76" s="7"/>
      <c r="AZ76" s="7"/>
      <c r="BA76" s="7"/>
      <c r="BB76" s="7"/>
      <c r="BC76" s="7"/>
      <c r="BD76" s="7"/>
      <c r="BE76" s="19"/>
      <c r="BF76" s="19"/>
      <c r="BG76" s="19"/>
      <c r="BH76" s="19"/>
      <c r="BI76" s="19"/>
      <c r="BJ76" s="19"/>
      <c r="BK76" s="19"/>
      <c r="BL76" s="5"/>
      <c r="BM76" s="5"/>
      <c r="BN76" s="5"/>
      <c r="BO76" s="5"/>
      <c r="BP76" s="5"/>
      <c r="BQ76" s="3"/>
      <c r="BR76" s="3"/>
      <c r="BS76" s="3"/>
      <c r="BT76" s="3"/>
      <c r="BU76" s="3"/>
      <c r="BV76" s="3"/>
      <c r="BW76" s="3"/>
      <c r="BY76" s="3"/>
      <c r="BZ76" s="3"/>
      <c r="CA76" s="3"/>
      <c r="CB76" s="3"/>
      <c r="CC76" s="4"/>
      <c r="CD76" s="28"/>
      <c r="CE76" s="8"/>
      <c r="CF76" s="8"/>
      <c r="CG76" s="3"/>
      <c r="CH76" s="3"/>
      <c r="CI76" s="3"/>
      <c r="CJ76" s="12"/>
      <c r="CK76" s="19"/>
      <c r="CL76" s="5"/>
      <c r="CM76" s="19"/>
      <c r="CO76" s="36"/>
      <c r="CP76" s="36"/>
      <c r="CQ76" s="36"/>
      <c r="CR76" s="36"/>
      <c r="CS76" s="20"/>
      <c r="CT76" s="36"/>
      <c r="CU76" s="36"/>
      <c r="CV76" s="1"/>
      <c r="CW76" s="3"/>
      <c r="CX76" s="3"/>
      <c r="CY76" s="3"/>
      <c r="CZ76" s="3"/>
      <c r="DA76" s="3"/>
      <c r="DB76" s="1"/>
      <c r="DC76" s="3"/>
    </row>
    <row r="77" spans="1:116" s="10" customFormat="1" x14ac:dyDescent="0.25">
      <c r="A77" s="2">
        <v>2024</v>
      </c>
      <c r="B77" s="3">
        <v>55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3</v>
      </c>
      <c r="K77" s="3">
        <v>0</v>
      </c>
      <c r="L77" s="3">
        <v>0</v>
      </c>
      <c r="M77" s="3"/>
      <c r="N77" s="3">
        <v>1</v>
      </c>
      <c r="O77" s="3">
        <v>0</v>
      </c>
      <c r="P77" s="3">
        <v>0</v>
      </c>
      <c r="Q77" s="3"/>
      <c r="R77" s="3">
        <v>1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16">
        <v>0</v>
      </c>
      <c r="Y77" s="3">
        <v>0</v>
      </c>
      <c r="Z77" s="3">
        <v>1</v>
      </c>
      <c r="AA77" s="3">
        <v>1</v>
      </c>
      <c r="AB77" s="3">
        <v>1</v>
      </c>
      <c r="AC77" s="3">
        <v>0</v>
      </c>
      <c r="AD77" s="3">
        <v>1</v>
      </c>
      <c r="AE77" s="3">
        <v>0</v>
      </c>
      <c r="AF77" s="3">
        <v>0</v>
      </c>
      <c r="AG77" s="3">
        <v>31.6</v>
      </c>
      <c r="AH77" s="4">
        <v>2.0299999999999998</v>
      </c>
      <c r="AI77" s="3">
        <v>108</v>
      </c>
      <c r="AJ77" s="3">
        <v>64</v>
      </c>
      <c r="AK77" s="5">
        <f t="shared" ref="AK77:AK95" si="41">(AI77+2*AJ77)/3</f>
        <v>78.666666666666671</v>
      </c>
      <c r="AL77" s="3">
        <v>82</v>
      </c>
      <c r="AM77" s="3">
        <v>2</v>
      </c>
      <c r="AN77" s="3">
        <v>7</v>
      </c>
      <c r="AO77" s="3">
        <v>37</v>
      </c>
      <c r="AP77" s="3">
        <v>20</v>
      </c>
      <c r="AQ77" s="3">
        <v>25</v>
      </c>
      <c r="AR77" s="1">
        <f t="shared" ref="AR77:AR95" si="42">(AO77-AP77)</f>
        <v>17</v>
      </c>
      <c r="AS77" s="7">
        <f t="shared" ref="AS77:AS95" si="43">(AR77/AN77)</f>
        <v>2.4285714285714284</v>
      </c>
      <c r="AT77" s="3">
        <v>17</v>
      </c>
      <c r="AU77" s="4">
        <v>4.6689999999999996</v>
      </c>
      <c r="AV77" s="3">
        <v>2.2999999999999998</v>
      </c>
      <c r="AW77" s="19">
        <f t="shared" ref="AW77:AW106" si="44">(AK77*AV77/451)</f>
        <v>0.40118255728011826</v>
      </c>
      <c r="AX77" s="7">
        <f t="shared" ref="AX77:AX106" si="45">((AQ77-AT77)/AU77)</f>
        <v>1.7134289997858214</v>
      </c>
      <c r="AY77" s="7">
        <f t="shared" ref="AY77:AY106" si="46">((AQ77-AT77)*80/AV77)</f>
        <v>278.26086956521743</v>
      </c>
      <c r="AZ77" s="7">
        <f t="shared" ref="AZ77:AZ106" si="47">((AK77-AN77)*80/AV77)</f>
        <v>2492.7536231884064</v>
      </c>
      <c r="BA77" s="7">
        <f t="shared" ref="BA77:BA106" si="48">(AU77/AL77*1000)</f>
        <v>56.939024390243901</v>
      </c>
      <c r="BB77" s="7">
        <f t="shared" ref="BB77:BB106" si="49">(AV77*1000/AL77)</f>
        <v>28.048780487804876</v>
      </c>
      <c r="BC77" s="7">
        <f t="shared" ref="BC77:BC106" si="50">(BB77*(AK77-AT77)*0.0136)</f>
        <v>23.523577235772358</v>
      </c>
      <c r="BD77" s="7">
        <f t="shared" ref="BD77:BD106" si="51">(BB77*(AQ77-AN77)*0.0136)</f>
        <v>6.866341463414634</v>
      </c>
      <c r="BE77" s="19"/>
      <c r="BF77" s="19">
        <f t="shared" ref="BF77:BF106" si="52">(AQ77/BA77)</f>
        <v>0.43906618119511676</v>
      </c>
      <c r="BG77" s="19">
        <f t="shared" ref="BG77:BG95" si="53">(AO77/BA77)</f>
        <v>0.64981794816877281</v>
      </c>
      <c r="BH77" s="19">
        <v>0.43906618119511676</v>
      </c>
      <c r="BI77" s="19">
        <f t="shared" ref="BI77:BI95" si="54">(BA77/AR77)</f>
        <v>3.3493543758966999</v>
      </c>
      <c r="BJ77" s="19">
        <f t="shared" ref="BJ77:BJ106" si="55">(AN77/AT77)</f>
        <v>0.41176470588235292</v>
      </c>
      <c r="BK77" s="19"/>
      <c r="BL77" s="5">
        <v>0</v>
      </c>
      <c r="BM77" s="5"/>
      <c r="BN77" s="5"/>
      <c r="BO77" s="5"/>
      <c r="BP77" s="5"/>
      <c r="BQ77" s="3">
        <v>1</v>
      </c>
      <c r="BR77" s="9">
        <v>0</v>
      </c>
      <c r="BS77" s="3">
        <v>20</v>
      </c>
      <c r="BT77" s="3">
        <v>8.8000000000000007</v>
      </c>
      <c r="BU77" s="3">
        <v>3.9</v>
      </c>
      <c r="BV77" s="3">
        <v>0.99</v>
      </c>
      <c r="BW77" s="16">
        <v>5.9</v>
      </c>
      <c r="BY77" s="16">
        <v>1</v>
      </c>
      <c r="BZ77" s="3">
        <v>0</v>
      </c>
      <c r="CA77" s="3">
        <v>138</v>
      </c>
      <c r="CB77" s="3">
        <v>64</v>
      </c>
      <c r="CC77" s="4">
        <v>2</v>
      </c>
      <c r="CD77" s="28">
        <v>35</v>
      </c>
      <c r="CE77" s="8"/>
      <c r="CF77" s="8"/>
      <c r="CG77" s="3">
        <v>2618</v>
      </c>
      <c r="CH77" s="3">
        <v>1</v>
      </c>
      <c r="CI77" s="3">
        <v>3</v>
      </c>
      <c r="CJ77" s="12">
        <v>778.84615384615381</v>
      </c>
      <c r="CK77" s="19">
        <f t="shared" ref="CK77:CK106" si="56">LN(CJ77)</f>
        <v>6.6578135345132035</v>
      </c>
      <c r="CL77" s="5">
        <v>325.40634333387641</v>
      </c>
      <c r="CM77" s="19">
        <f>LN(CL77)</f>
        <v>5.7850746885527577</v>
      </c>
      <c r="CO77" s="41">
        <v>40430</v>
      </c>
      <c r="CP77" s="41"/>
      <c r="CQ77" s="41"/>
      <c r="CR77" s="41"/>
      <c r="CS77" s="20"/>
      <c r="CT77" s="36">
        <v>44272</v>
      </c>
      <c r="CU77" s="36">
        <v>44216</v>
      </c>
      <c r="CV77" s="1">
        <f t="shared" ref="CV77:CV106" si="57">(CU77-CO77)</f>
        <v>3786</v>
      </c>
      <c r="CW77" s="3">
        <v>0</v>
      </c>
      <c r="CX77" s="3"/>
      <c r="CY77" s="3"/>
      <c r="CZ77" s="3">
        <v>0</v>
      </c>
      <c r="DA77" s="3">
        <v>3786</v>
      </c>
      <c r="DB77" s="3">
        <v>0</v>
      </c>
      <c r="DC77" s="3" t="s">
        <v>144</v>
      </c>
    </row>
    <row r="78" spans="1:116" s="10" customFormat="1" x14ac:dyDescent="0.25">
      <c r="A78" s="25">
        <v>1044</v>
      </c>
      <c r="B78" s="1">
        <v>75</v>
      </c>
      <c r="C78" s="1">
        <v>0</v>
      </c>
      <c r="D78" s="1">
        <v>0</v>
      </c>
      <c r="E78" s="1">
        <v>1</v>
      </c>
      <c r="F78" s="1">
        <v>1</v>
      </c>
      <c r="G78" s="1">
        <v>0</v>
      </c>
      <c r="H78" s="1">
        <v>1</v>
      </c>
      <c r="I78" s="1">
        <v>1</v>
      </c>
      <c r="J78" s="1">
        <v>2</v>
      </c>
      <c r="K78" s="1">
        <v>1</v>
      </c>
      <c r="L78" s="1">
        <v>1</v>
      </c>
      <c r="M78" s="1">
        <v>1</v>
      </c>
      <c r="N78" s="1">
        <v>1</v>
      </c>
      <c r="O78" s="1">
        <v>0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0</v>
      </c>
      <c r="AD78" s="1">
        <v>1</v>
      </c>
      <c r="AE78" s="1">
        <v>0</v>
      </c>
      <c r="AF78" s="1">
        <v>0</v>
      </c>
      <c r="AG78" s="1">
        <v>27.2</v>
      </c>
      <c r="AH78" s="1">
        <v>2.1</v>
      </c>
      <c r="AI78" s="1">
        <v>121</v>
      </c>
      <c r="AJ78" s="1">
        <v>65</v>
      </c>
      <c r="AK78" s="5">
        <f t="shared" si="41"/>
        <v>83.666666666666671</v>
      </c>
      <c r="AL78" s="1">
        <v>85</v>
      </c>
      <c r="AM78" s="1">
        <v>1</v>
      </c>
      <c r="AN78" s="1">
        <v>2</v>
      </c>
      <c r="AO78" s="1">
        <v>29</v>
      </c>
      <c r="AP78" s="1">
        <v>8</v>
      </c>
      <c r="AQ78" s="1">
        <v>17</v>
      </c>
      <c r="AR78" s="1">
        <f t="shared" si="42"/>
        <v>21</v>
      </c>
      <c r="AS78" s="7">
        <f t="shared" si="43"/>
        <v>10.5</v>
      </c>
      <c r="AT78" s="1">
        <v>4</v>
      </c>
      <c r="AU78" s="19">
        <v>4.78</v>
      </c>
      <c r="AV78" s="1">
        <v>2.2799999999999998</v>
      </c>
      <c r="AW78" s="19">
        <f t="shared" si="44"/>
        <v>0.42297117516629712</v>
      </c>
      <c r="AX78" s="7">
        <f t="shared" si="45"/>
        <v>2.7196652719665271</v>
      </c>
      <c r="AY78" s="7">
        <f t="shared" si="46"/>
        <v>456.14035087719304</v>
      </c>
      <c r="AZ78" s="7">
        <f t="shared" si="47"/>
        <v>2865.4970760233923</v>
      </c>
      <c r="BA78" s="7">
        <f t="shared" si="48"/>
        <v>56.235294117647065</v>
      </c>
      <c r="BB78" s="7">
        <f t="shared" si="49"/>
        <v>26.823529411764707</v>
      </c>
      <c r="BC78" s="7">
        <f t="shared" si="50"/>
        <v>29.0624</v>
      </c>
      <c r="BD78" s="7">
        <f t="shared" si="51"/>
        <v>5.4719999999999995</v>
      </c>
      <c r="BE78" s="19">
        <v>2.3117154811715479</v>
      </c>
      <c r="BF78" s="19">
        <f t="shared" si="52"/>
        <v>0.30230125523012547</v>
      </c>
      <c r="BG78" s="19">
        <f t="shared" si="53"/>
        <v>0.5156903765690376</v>
      </c>
      <c r="BH78" s="19">
        <v>0.30230125523012547</v>
      </c>
      <c r="BI78" s="19">
        <f t="shared" si="54"/>
        <v>2.677871148459384</v>
      </c>
      <c r="BJ78" s="19">
        <f t="shared" si="55"/>
        <v>0.5</v>
      </c>
      <c r="BK78" s="19"/>
      <c r="BL78" s="20">
        <v>1</v>
      </c>
      <c r="BM78" s="1">
        <v>9</v>
      </c>
      <c r="BN78" s="20"/>
      <c r="BO78" s="1">
        <v>3</v>
      </c>
      <c r="BP78" s="1"/>
      <c r="BQ78" s="1">
        <v>1</v>
      </c>
      <c r="BR78" s="1">
        <v>0</v>
      </c>
      <c r="BS78" s="1">
        <v>35</v>
      </c>
      <c r="BT78" s="1">
        <v>4.9000000000000004</v>
      </c>
      <c r="BU78" s="1">
        <v>3.9</v>
      </c>
      <c r="BV78" s="1">
        <v>0.45</v>
      </c>
      <c r="BW78" s="1">
        <v>4.5</v>
      </c>
      <c r="BX78" s="1">
        <v>35</v>
      </c>
      <c r="BY78" s="1">
        <v>1</v>
      </c>
      <c r="BZ78" s="1"/>
      <c r="CA78" s="25">
        <v>141</v>
      </c>
      <c r="CB78" s="25">
        <v>23</v>
      </c>
      <c r="CC78" s="44">
        <v>1.86</v>
      </c>
      <c r="CD78" s="27">
        <v>35</v>
      </c>
      <c r="CE78" s="1">
        <v>1040</v>
      </c>
      <c r="CF78" s="1">
        <v>1</v>
      </c>
      <c r="CG78" s="1"/>
      <c r="CH78" s="1"/>
      <c r="CI78" s="1">
        <v>3</v>
      </c>
      <c r="CJ78" s="20">
        <v>897.65742379999995</v>
      </c>
      <c r="CK78" s="19">
        <f t="shared" si="56"/>
        <v>6.7997885075438766</v>
      </c>
      <c r="CL78" s="20">
        <v>645.05277060000003</v>
      </c>
      <c r="CM78" s="19">
        <f>LN(CL78)</f>
        <v>6.4693321283328382</v>
      </c>
      <c r="CN78" s="22"/>
      <c r="CO78" s="36">
        <v>40315</v>
      </c>
      <c r="CP78" s="36"/>
      <c r="CQ78" s="36"/>
      <c r="CR78" s="36"/>
      <c r="CS78" s="20"/>
      <c r="CT78" s="36">
        <v>44272</v>
      </c>
      <c r="CU78" s="36">
        <v>42888</v>
      </c>
      <c r="CV78" s="1">
        <f t="shared" si="57"/>
        <v>2573</v>
      </c>
      <c r="CW78" s="3">
        <v>1</v>
      </c>
      <c r="CX78" s="40">
        <v>42888</v>
      </c>
      <c r="CY78" s="20">
        <f>(CX78-CO78)</f>
        <v>2573</v>
      </c>
      <c r="CZ78" s="20">
        <v>1</v>
      </c>
      <c r="DA78" s="20">
        <v>2573</v>
      </c>
      <c r="DB78" s="3">
        <v>0</v>
      </c>
      <c r="DC78"/>
      <c r="DD78"/>
      <c r="DE78"/>
      <c r="DF78"/>
      <c r="DG78"/>
      <c r="DH78"/>
      <c r="DI78"/>
      <c r="DJ78"/>
      <c r="DK78"/>
      <c r="DL78"/>
    </row>
    <row r="79" spans="1:116" s="10" customFormat="1" x14ac:dyDescent="0.25">
      <c r="A79" s="2">
        <v>2051</v>
      </c>
      <c r="B79" s="3">
        <v>63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3</v>
      </c>
      <c r="K79" s="3">
        <v>0</v>
      </c>
      <c r="L79" s="3">
        <v>0</v>
      </c>
      <c r="M79" s="3"/>
      <c r="N79" s="3">
        <v>0</v>
      </c>
      <c r="O79" s="3">
        <v>0</v>
      </c>
      <c r="P79" s="3">
        <v>1</v>
      </c>
      <c r="Q79" s="3"/>
      <c r="R79" s="3">
        <v>1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1</v>
      </c>
      <c r="Y79" s="3">
        <v>1</v>
      </c>
      <c r="Z79" s="3">
        <v>0</v>
      </c>
      <c r="AA79" s="3">
        <v>1</v>
      </c>
      <c r="AB79" s="3">
        <v>1</v>
      </c>
      <c r="AC79" s="3">
        <v>0</v>
      </c>
      <c r="AD79" s="3">
        <v>1</v>
      </c>
      <c r="AE79" s="3">
        <v>0</v>
      </c>
      <c r="AF79" s="3">
        <v>0</v>
      </c>
      <c r="AG79" s="3">
        <v>20.5</v>
      </c>
      <c r="AH79" s="4">
        <v>1.78</v>
      </c>
      <c r="AI79" s="3">
        <v>110</v>
      </c>
      <c r="AJ79" s="3">
        <v>74</v>
      </c>
      <c r="AK79" s="5">
        <f t="shared" si="41"/>
        <v>86</v>
      </c>
      <c r="AL79" s="3">
        <v>82</v>
      </c>
      <c r="AM79" s="3">
        <v>1</v>
      </c>
      <c r="AN79" s="3">
        <v>10</v>
      </c>
      <c r="AO79" s="3">
        <v>58</v>
      </c>
      <c r="AP79" s="3">
        <v>25</v>
      </c>
      <c r="AQ79" s="3">
        <v>37</v>
      </c>
      <c r="AR79" s="1">
        <f t="shared" si="42"/>
        <v>33</v>
      </c>
      <c r="AS79" s="7">
        <f t="shared" si="43"/>
        <v>3.3</v>
      </c>
      <c r="AT79" s="3">
        <v>30</v>
      </c>
      <c r="AU79" s="4">
        <v>2.7234000000000003</v>
      </c>
      <c r="AV79" s="3">
        <v>1.53</v>
      </c>
      <c r="AW79" s="19">
        <f t="shared" si="44"/>
        <v>0.29175166297117522</v>
      </c>
      <c r="AX79" s="7">
        <f t="shared" si="45"/>
        <v>2.570316516119556</v>
      </c>
      <c r="AY79" s="7">
        <f t="shared" si="46"/>
        <v>366.01307189542484</v>
      </c>
      <c r="AZ79" s="7">
        <f t="shared" si="47"/>
        <v>3973.8562091503268</v>
      </c>
      <c r="BA79" s="7">
        <f t="shared" si="48"/>
        <v>33.212195121951218</v>
      </c>
      <c r="BB79" s="7">
        <f t="shared" si="49"/>
        <v>18.658536585365855</v>
      </c>
      <c r="BC79" s="7">
        <f t="shared" si="50"/>
        <v>14.210341463414634</v>
      </c>
      <c r="BD79" s="7">
        <f t="shared" si="51"/>
        <v>6.8514146341463418</v>
      </c>
      <c r="BE79" s="19"/>
      <c r="BF79" s="19">
        <f t="shared" si="52"/>
        <v>1.1140486157009621</v>
      </c>
      <c r="BG79" s="19">
        <f t="shared" si="53"/>
        <v>1.7463464786663729</v>
      </c>
      <c r="BH79" s="19">
        <v>1.7463464786663729</v>
      </c>
      <c r="BI79" s="19">
        <f t="shared" si="54"/>
        <v>1.0064301552106429</v>
      </c>
      <c r="BJ79" s="19">
        <f t="shared" si="55"/>
        <v>0.33333333333333331</v>
      </c>
      <c r="BK79" s="19"/>
      <c r="BL79" s="5">
        <v>0</v>
      </c>
      <c r="BM79" s="5"/>
      <c r="BN79" s="5"/>
      <c r="BO79" s="5"/>
      <c r="BP79" s="5"/>
      <c r="BQ79" s="3">
        <v>1</v>
      </c>
      <c r="BR79" s="3">
        <v>0</v>
      </c>
      <c r="BS79" s="3">
        <v>15</v>
      </c>
      <c r="BT79" s="3"/>
      <c r="BU79" s="3"/>
      <c r="BV79" s="3"/>
      <c r="BW79" s="3"/>
      <c r="BY79" s="3"/>
      <c r="BZ79" s="3"/>
      <c r="CA79" s="3">
        <v>141</v>
      </c>
      <c r="CB79" s="3">
        <v>29</v>
      </c>
      <c r="CC79" s="4">
        <v>1.3</v>
      </c>
      <c r="CD79" s="28">
        <v>50</v>
      </c>
      <c r="CE79" s="8"/>
      <c r="CF79" s="8"/>
      <c r="CG79" s="3">
        <v>7169</v>
      </c>
      <c r="CH79" s="3">
        <v>1</v>
      </c>
      <c r="CI79" s="3">
        <v>3</v>
      </c>
      <c r="CJ79" s="12">
        <v>1015.267175572519</v>
      </c>
      <c r="CK79" s="19">
        <f t="shared" si="56"/>
        <v>6.9229070840027394</v>
      </c>
      <c r="CL79" s="5">
        <v>1100.9825710385651</v>
      </c>
      <c r="CM79" s="19">
        <f>LN(CL79)</f>
        <v>7.0039583064780047</v>
      </c>
      <c r="CO79" s="41">
        <v>40252</v>
      </c>
      <c r="CP79" s="41"/>
      <c r="CQ79" s="41"/>
      <c r="CR79" s="41"/>
      <c r="CS79" s="20"/>
      <c r="CT79" s="36">
        <v>44272</v>
      </c>
      <c r="CU79" s="36">
        <v>44260</v>
      </c>
      <c r="CV79" s="1">
        <f t="shared" si="57"/>
        <v>4008</v>
      </c>
      <c r="CW79" s="3">
        <v>0</v>
      </c>
      <c r="CX79" s="3"/>
      <c r="CY79" s="3"/>
      <c r="CZ79" s="3">
        <v>0</v>
      </c>
      <c r="DA79" s="3">
        <v>4008</v>
      </c>
      <c r="DB79" s="3">
        <v>0</v>
      </c>
      <c r="DC79" s="3"/>
    </row>
    <row r="80" spans="1:116" s="10" customFormat="1" x14ac:dyDescent="0.25">
      <c r="A80" s="25">
        <v>1030</v>
      </c>
      <c r="B80" s="1">
        <v>80</v>
      </c>
      <c r="C80" s="1">
        <v>0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3</v>
      </c>
      <c r="K80" s="1">
        <v>1</v>
      </c>
      <c r="L80" s="1">
        <v>1</v>
      </c>
      <c r="M80" s="1">
        <v>1</v>
      </c>
      <c r="N80" s="1">
        <v>1</v>
      </c>
      <c r="O80" s="1">
        <v>0</v>
      </c>
      <c r="P80" s="1">
        <v>1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2</v>
      </c>
      <c r="Z80" s="1">
        <v>1</v>
      </c>
      <c r="AA80" s="1">
        <v>1</v>
      </c>
      <c r="AB80" s="1">
        <v>1</v>
      </c>
      <c r="AC80" s="1">
        <v>0</v>
      </c>
      <c r="AD80" s="1">
        <v>1</v>
      </c>
      <c r="AE80" s="1">
        <v>0</v>
      </c>
      <c r="AF80" s="1">
        <v>0</v>
      </c>
      <c r="AG80" s="1">
        <v>25.8</v>
      </c>
      <c r="AH80" s="1">
        <v>2.06</v>
      </c>
      <c r="AI80" s="1">
        <v>102</v>
      </c>
      <c r="AJ80" s="1">
        <v>63</v>
      </c>
      <c r="AK80" s="5">
        <f t="shared" si="41"/>
        <v>76</v>
      </c>
      <c r="AL80" s="1">
        <v>80</v>
      </c>
      <c r="AM80" s="1">
        <v>2</v>
      </c>
      <c r="AN80" s="1">
        <v>9</v>
      </c>
      <c r="AO80" s="1">
        <v>42</v>
      </c>
      <c r="AP80" s="1">
        <v>16</v>
      </c>
      <c r="AQ80" s="1">
        <v>27</v>
      </c>
      <c r="AR80" s="1">
        <f t="shared" si="42"/>
        <v>26</v>
      </c>
      <c r="AS80" s="7">
        <f t="shared" si="43"/>
        <v>2.8888888888888888</v>
      </c>
      <c r="AT80" s="1">
        <v>20</v>
      </c>
      <c r="AU80" s="19">
        <v>3.57</v>
      </c>
      <c r="AV80" s="1">
        <v>1.73</v>
      </c>
      <c r="AW80" s="19">
        <f t="shared" si="44"/>
        <v>0.29152993348115297</v>
      </c>
      <c r="AX80" s="7">
        <f t="shared" si="45"/>
        <v>1.9607843137254903</v>
      </c>
      <c r="AY80" s="7">
        <f t="shared" si="46"/>
        <v>323.69942196531792</v>
      </c>
      <c r="AZ80" s="7">
        <f t="shared" si="47"/>
        <v>3098.2658959537571</v>
      </c>
      <c r="BA80" s="7">
        <f t="shared" si="48"/>
        <v>44.625</v>
      </c>
      <c r="BB80" s="7">
        <f t="shared" si="49"/>
        <v>21.625</v>
      </c>
      <c r="BC80" s="7">
        <f t="shared" si="50"/>
        <v>16.4696</v>
      </c>
      <c r="BD80" s="7">
        <f t="shared" si="51"/>
        <v>5.2938000000000001</v>
      </c>
      <c r="BE80" s="19"/>
      <c r="BF80" s="19">
        <f t="shared" si="52"/>
        <v>0.60504201680672265</v>
      </c>
      <c r="BG80" s="19">
        <f t="shared" si="53"/>
        <v>0.94117647058823528</v>
      </c>
      <c r="BH80" s="19">
        <v>0.94117647058823528</v>
      </c>
      <c r="BI80" s="19">
        <f t="shared" si="54"/>
        <v>1.7163461538461537</v>
      </c>
      <c r="BJ80" s="19">
        <f t="shared" si="55"/>
        <v>0.45</v>
      </c>
      <c r="BK80" s="19"/>
      <c r="BL80" s="20">
        <v>0</v>
      </c>
      <c r="BM80" s="1"/>
      <c r="BN80" s="20"/>
      <c r="BO80" s="1"/>
      <c r="BP80" s="1"/>
      <c r="BQ80" s="1">
        <v>1</v>
      </c>
      <c r="BR80" s="1">
        <v>0</v>
      </c>
      <c r="BS80" s="1">
        <v>20</v>
      </c>
      <c r="BT80" s="1">
        <v>7.5</v>
      </c>
      <c r="BU80" s="1">
        <v>6.9</v>
      </c>
      <c r="BV80" s="1">
        <v>0.28999999999999998</v>
      </c>
      <c r="BW80" s="1">
        <v>5.6</v>
      </c>
      <c r="BX80" s="1">
        <v>39.5</v>
      </c>
      <c r="BY80" s="1">
        <v>1</v>
      </c>
      <c r="BZ80" s="1"/>
      <c r="CA80" s="25">
        <v>142</v>
      </c>
      <c r="CB80" s="25">
        <v>39</v>
      </c>
      <c r="CC80" s="44">
        <v>1.24</v>
      </c>
      <c r="CD80" s="27">
        <v>55</v>
      </c>
      <c r="CE80" s="1">
        <v>1647</v>
      </c>
      <c r="CF80" s="1">
        <v>1</v>
      </c>
      <c r="CG80" s="1"/>
      <c r="CH80" s="1"/>
      <c r="CI80" s="1">
        <v>3</v>
      </c>
      <c r="CJ80" s="20">
        <v>1115.944195</v>
      </c>
      <c r="CK80" s="19">
        <f t="shared" si="56"/>
        <v>7.0174561372107043</v>
      </c>
      <c r="CL80" s="20">
        <v>2764.9858049999998</v>
      </c>
      <c r="CM80" s="19">
        <f>LN(CL80)</f>
        <v>7.9247907801277053</v>
      </c>
      <c r="CN80" s="22"/>
      <c r="CO80" s="41">
        <v>40283</v>
      </c>
      <c r="CP80" s="41"/>
      <c r="CQ80" s="41"/>
      <c r="CR80" s="41"/>
      <c r="CS80" s="20"/>
      <c r="CT80" s="36">
        <v>44274</v>
      </c>
      <c r="CU80" s="36">
        <v>44274</v>
      </c>
      <c r="CV80" s="1">
        <f t="shared" si="57"/>
        <v>3991</v>
      </c>
      <c r="CW80" s="3">
        <v>0</v>
      </c>
      <c r="CX80" s="3"/>
      <c r="CY80" s="3"/>
      <c r="CZ80" s="3">
        <v>0</v>
      </c>
      <c r="DA80" s="3">
        <v>3991</v>
      </c>
      <c r="DB80" s="3">
        <v>0</v>
      </c>
      <c r="DC80" t="s">
        <v>129</v>
      </c>
      <c r="DD80"/>
      <c r="DE80"/>
      <c r="DF80"/>
      <c r="DG80"/>
      <c r="DH80"/>
      <c r="DI80"/>
      <c r="DJ80"/>
      <c r="DK80"/>
      <c r="DL80"/>
    </row>
    <row r="81" spans="1:116" s="10" customFormat="1" x14ac:dyDescent="0.25">
      <c r="A81" s="2">
        <v>2064</v>
      </c>
      <c r="B81" s="9">
        <v>65</v>
      </c>
      <c r="C81" s="9">
        <v>0</v>
      </c>
      <c r="D81" s="9">
        <v>1</v>
      </c>
      <c r="E81" s="9">
        <v>1</v>
      </c>
      <c r="F81" s="9">
        <v>1</v>
      </c>
      <c r="G81" s="9">
        <v>1</v>
      </c>
      <c r="H81" s="1">
        <v>0</v>
      </c>
      <c r="I81" s="9">
        <v>0</v>
      </c>
      <c r="J81" s="9">
        <v>4</v>
      </c>
      <c r="K81" s="9">
        <v>1</v>
      </c>
      <c r="L81" s="9">
        <v>0</v>
      </c>
      <c r="M81" s="9"/>
      <c r="N81" s="9">
        <v>0</v>
      </c>
      <c r="O81" s="9">
        <v>1</v>
      </c>
      <c r="P81" s="9">
        <v>1</v>
      </c>
      <c r="Q81" s="9">
        <v>1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1</v>
      </c>
      <c r="Y81" s="9">
        <v>1</v>
      </c>
      <c r="Z81" s="9">
        <v>0</v>
      </c>
      <c r="AA81" s="9">
        <v>1</v>
      </c>
      <c r="AB81" s="9">
        <v>1</v>
      </c>
      <c r="AC81" s="9">
        <v>0</v>
      </c>
      <c r="AD81" s="9">
        <v>1</v>
      </c>
      <c r="AE81" s="9">
        <v>0</v>
      </c>
      <c r="AF81" s="9">
        <v>0</v>
      </c>
      <c r="AG81" s="9">
        <v>25</v>
      </c>
      <c r="AH81" s="11">
        <v>1.6</v>
      </c>
      <c r="AI81" s="9">
        <v>116</v>
      </c>
      <c r="AJ81" s="9">
        <v>46</v>
      </c>
      <c r="AK81" s="5">
        <f t="shared" si="41"/>
        <v>69.333333333333329</v>
      </c>
      <c r="AL81" s="9">
        <v>90</v>
      </c>
      <c r="AM81" s="9">
        <v>3</v>
      </c>
      <c r="AN81" s="9">
        <v>20</v>
      </c>
      <c r="AO81" s="9">
        <v>44</v>
      </c>
      <c r="AP81" s="9">
        <v>25</v>
      </c>
      <c r="AQ81" s="9">
        <v>31</v>
      </c>
      <c r="AR81" s="1">
        <f t="shared" si="42"/>
        <v>19</v>
      </c>
      <c r="AS81" s="7">
        <f t="shared" si="43"/>
        <v>0.95</v>
      </c>
      <c r="AT81" s="9">
        <v>27</v>
      </c>
      <c r="AU81" s="4">
        <v>1.968</v>
      </c>
      <c r="AV81" s="9">
        <v>1.23</v>
      </c>
      <c r="AW81" s="19">
        <f t="shared" si="44"/>
        <v>0.18909090909090906</v>
      </c>
      <c r="AX81" s="7">
        <f t="shared" si="45"/>
        <v>2.0325203252032522</v>
      </c>
      <c r="AY81" s="7">
        <f t="shared" si="46"/>
        <v>260.16260162601628</v>
      </c>
      <c r="AZ81" s="7">
        <f t="shared" si="47"/>
        <v>3208.6720867208669</v>
      </c>
      <c r="BA81" s="7">
        <f t="shared" si="48"/>
        <v>21.866666666666667</v>
      </c>
      <c r="BB81" s="7">
        <f t="shared" si="49"/>
        <v>13.666666666666666</v>
      </c>
      <c r="BC81" s="7">
        <f t="shared" si="50"/>
        <v>7.8683555555555538</v>
      </c>
      <c r="BD81" s="7">
        <f t="shared" si="51"/>
        <v>2.0445333333333329</v>
      </c>
      <c r="BE81" s="19"/>
      <c r="BF81" s="19">
        <f t="shared" si="52"/>
        <v>1.4176829268292683</v>
      </c>
      <c r="BG81" s="19">
        <f t="shared" si="53"/>
        <v>2.0121951219512195</v>
      </c>
      <c r="BH81" s="19">
        <v>2.0121951219512195</v>
      </c>
      <c r="BI81" s="19">
        <f t="shared" si="54"/>
        <v>1.1508771929824562</v>
      </c>
      <c r="BJ81" s="19">
        <f t="shared" si="55"/>
        <v>0.7407407407407407</v>
      </c>
      <c r="BK81" s="19"/>
      <c r="BL81" s="12">
        <v>0</v>
      </c>
      <c r="BM81" s="12"/>
      <c r="BN81" s="12"/>
      <c r="BO81" s="12"/>
      <c r="BP81" s="12"/>
      <c r="BQ81" s="9">
        <v>1</v>
      </c>
      <c r="BR81" s="9">
        <v>0</v>
      </c>
      <c r="BS81" s="9">
        <v>40</v>
      </c>
      <c r="BT81" s="9"/>
      <c r="BU81" s="9"/>
      <c r="BV81" s="9"/>
      <c r="BW81" s="9">
        <v>4.9000000000000004</v>
      </c>
      <c r="BX81" s="14"/>
      <c r="BY81" s="9">
        <v>1</v>
      </c>
      <c r="BZ81" s="9">
        <v>0</v>
      </c>
      <c r="CA81" s="9">
        <v>136</v>
      </c>
      <c r="CB81" s="9">
        <v>49</v>
      </c>
      <c r="CC81" s="11">
        <v>2</v>
      </c>
      <c r="CD81" s="29">
        <v>25</v>
      </c>
      <c r="CE81" s="13"/>
      <c r="CF81" s="13"/>
      <c r="CG81" s="9">
        <v>4992</v>
      </c>
      <c r="CH81" s="9">
        <v>1</v>
      </c>
      <c r="CI81" s="9">
        <v>3</v>
      </c>
      <c r="CJ81" s="12">
        <v>1145.3125</v>
      </c>
      <c r="CK81" s="19">
        <f t="shared" si="56"/>
        <v>7.0434328045150707</v>
      </c>
      <c r="CL81" s="12"/>
      <c r="CM81" s="31"/>
      <c r="CN81" s="14"/>
      <c r="CO81" s="41">
        <v>40273</v>
      </c>
      <c r="CP81" s="41"/>
      <c r="CQ81" s="41"/>
      <c r="CR81" s="41"/>
      <c r="CS81" s="20"/>
      <c r="CT81" s="36">
        <v>44272</v>
      </c>
      <c r="CU81" s="36">
        <v>44272</v>
      </c>
      <c r="CV81" s="1">
        <f t="shared" si="57"/>
        <v>3999</v>
      </c>
      <c r="CW81" s="3">
        <v>0</v>
      </c>
      <c r="CY81" s="3"/>
      <c r="CZ81" s="3">
        <v>0</v>
      </c>
      <c r="DA81" s="3">
        <v>3999</v>
      </c>
      <c r="DB81" s="3">
        <v>0</v>
      </c>
      <c r="DC81" s="10" t="s">
        <v>141</v>
      </c>
      <c r="DF81" s="14"/>
      <c r="DG81" s="14"/>
      <c r="DH81" s="14"/>
      <c r="DI81" s="14"/>
      <c r="DJ81" s="14"/>
      <c r="DK81" s="14"/>
      <c r="DL81" s="14"/>
    </row>
    <row r="82" spans="1:116" s="10" customFormat="1" x14ac:dyDescent="0.25">
      <c r="A82" s="2">
        <v>2045</v>
      </c>
      <c r="B82" s="3">
        <v>61</v>
      </c>
      <c r="C82" s="3">
        <v>0</v>
      </c>
      <c r="D82" s="3">
        <v>0</v>
      </c>
      <c r="E82" s="3">
        <v>1</v>
      </c>
      <c r="F82" s="3">
        <v>1</v>
      </c>
      <c r="G82" s="3">
        <v>0</v>
      </c>
      <c r="H82" s="1">
        <v>1</v>
      </c>
      <c r="I82" s="3">
        <v>0</v>
      </c>
      <c r="J82" s="3">
        <v>4</v>
      </c>
      <c r="K82" s="3">
        <v>0</v>
      </c>
      <c r="L82" s="3">
        <v>0</v>
      </c>
      <c r="M82" s="3"/>
      <c r="N82" s="3">
        <v>1</v>
      </c>
      <c r="O82" s="3">
        <v>0</v>
      </c>
      <c r="P82" s="3">
        <v>1</v>
      </c>
      <c r="Q82" s="3">
        <v>0</v>
      </c>
      <c r="R82" s="3">
        <v>1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1</v>
      </c>
      <c r="Y82" s="3">
        <v>1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 s="3">
        <v>0</v>
      </c>
      <c r="AF82" s="3">
        <v>2</v>
      </c>
      <c r="AG82" s="3">
        <v>20</v>
      </c>
      <c r="AH82" s="4">
        <v>1.57</v>
      </c>
      <c r="AI82" s="3">
        <v>92</v>
      </c>
      <c r="AJ82" s="3">
        <v>74</v>
      </c>
      <c r="AK82" s="5">
        <f t="shared" si="41"/>
        <v>80</v>
      </c>
      <c r="AL82" s="3">
        <v>112</v>
      </c>
      <c r="AM82" s="3">
        <v>1</v>
      </c>
      <c r="AN82" s="3">
        <v>8</v>
      </c>
      <c r="AO82" s="3">
        <v>68</v>
      </c>
      <c r="AP82" s="3">
        <v>36</v>
      </c>
      <c r="AQ82" s="3">
        <v>49</v>
      </c>
      <c r="AR82" s="1">
        <f t="shared" si="42"/>
        <v>32</v>
      </c>
      <c r="AS82" s="7">
        <f t="shared" si="43"/>
        <v>4</v>
      </c>
      <c r="AT82" s="3">
        <v>36</v>
      </c>
      <c r="AU82" s="4">
        <v>2.3707000000000003</v>
      </c>
      <c r="AV82" s="3">
        <v>1.51</v>
      </c>
      <c r="AW82" s="19">
        <f t="shared" si="44"/>
        <v>0.2678492239467849</v>
      </c>
      <c r="AX82" s="7">
        <f t="shared" si="45"/>
        <v>5.4836124351457372</v>
      </c>
      <c r="AY82" s="7">
        <f t="shared" si="46"/>
        <v>688.74172185430461</v>
      </c>
      <c r="AZ82" s="7">
        <f t="shared" si="47"/>
        <v>3814.5695364238409</v>
      </c>
      <c r="BA82" s="7">
        <f t="shared" si="48"/>
        <v>21.16696428571429</v>
      </c>
      <c r="BB82" s="7">
        <f t="shared" si="49"/>
        <v>13.482142857142858</v>
      </c>
      <c r="BC82" s="7">
        <f t="shared" si="50"/>
        <v>8.0677142857142865</v>
      </c>
      <c r="BD82" s="7">
        <f t="shared" si="51"/>
        <v>7.5176428571428566</v>
      </c>
      <c r="BE82" s="19"/>
      <c r="BF82" s="19">
        <f t="shared" si="52"/>
        <v>2.3149280803138308</v>
      </c>
      <c r="BG82" s="19">
        <f t="shared" si="53"/>
        <v>3.2125532543130717</v>
      </c>
      <c r="BH82" s="19">
        <v>3.2125532543130717</v>
      </c>
      <c r="BI82" s="19">
        <f t="shared" si="54"/>
        <v>0.66146763392857155</v>
      </c>
      <c r="BJ82" s="19">
        <f t="shared" si="55"/>
        <v>0.22222222222222221</v>
      </c>
      <c r="BK82" s="19"/>
      <c r="BL82" s="5">
        <v>0</v>
      </c>
      <c r="BM82" s="5"/>
      <c r="BN82" s="5"/>
      <c r="BO82" s="5"/>
      <c r="BP82" s="5"/>
      <c r="BQ82" s="3">
        <v>1</v>
      </c>
      <c r="BR82" s="3">
        <v>0</v>
      </c>
      <c r="BS82" s="3">
        <v>10</v>
      </c>
      <c r="BT82" s="3">
        <v>7.8</v>
      </c>
      <c r="BU82" s="3">
        <v>7.8</v>
      </c>
      <c r="BV82" s="3">
        <v>0.99</v>
      </c>
      <c r="BW82" s="3">
        <v>4.5999999999999996</v>
      </c>
      <c r="BY82" s="3">
        <v>1</v>
      </c>
      <c r="BZ82" s="3">
        <v>0</v>
      </c>
      <c r="CA82" s="3">
        <v>139</v>
      </c>
      <c r="CB82" s="3">
        <v>28</v>
      </c>
      <c r="CC82" s="4">
        <v>1.5</v>
      </c>
      <c r="CD82" s="28">
        <v>47</v>
      </c>
      <c r="CE82" s="8"/>
      <c r="CF82" s="8"/>
      <c r="CG82" s="3">
        <v>7304</v>
      </c>
      <c r="CH82" s="3">
        <v>1</v>
      </c>
      <c r="CI82" s="3">
        <v>3</v>
      </c>
      <c r="CJ82" s="12">
        <v>1180.6451612903227</v>
      </c>
      <c r="CK82" s="19">
        <f t="shared" si="56"/>
        <v>7.0738163149043114</v>
      </c>
      <c r="CL82" s="5">
        <v>1407.1194706034428</v>
      </c>
      <c r="CM82" s="19">
        <f t="shared" ref="CM82:CM106" si="58">LN(CL82)</f>
        <v>7.2492999650969834</v>
      </c>
      <c r="CO82" s="36">
        <v>40511</v>
      </c>
      <c r="CP82" s="36"/>
      <c r="CQ82" s="36"/>
      <c r="CR82" s="36"/>
      <c r="CS82" s="20"/>
      <c r="CT82" s="36">
        <v>44274</v>
      </c>
      <c r="CU82" s="36">
        <v>41039</v>
      </c>
      <c r="CV82" s="1">
        <f t="shared" si="57"/>
        <v>528</v>
      </c>
      <c r="CW82" s="3">
        <v>1</v>
      </c>
      <c r="CX82" s="40">
        <v>41039</v>
      </c>
      <c r="CY82" s="3">
        <f>(CX82-CO82)</f>
        <v>528</v>
      </c>
      <c r="CZ82" s="3">
        <v>1</v>
      </c>
      <c r="DA82" s="3">
        <v>528</v>
      </c>
      <c r="DB82" s="3">
        <v>0</v>
      </c>
      <c r="DC82" s="3"/>
    </row>
    <row r="83" spans="1:116" s="10" customFormat="1" x14ac:dyDescent="0.25">
      <c r="A83" s="2">
        <v>2048</v>
      </c>
      <c r="B83" s="3">
        <v>66</v>
      </c>
      <c r="C83" s="3">
        <v>0</v>
      </c>
      <c r="D83" s="3">
        <v>0</v>
      </c>
      <c r="E83" s="3">
        <v>1</v>
      </c>
      <c r="F83" s="3">
        <v>1</v>
      </c>
      <c r="G83" s="3">
        <v>1</v>
      </c>
      <c r="H83" s="1">
        <v>0</v>
      </c>
      <c r="I83" s="3">
        <v>0</v>
      </c>
      <c r="J83" s="3">
        <v>4</v>
      </c>
      <c r="K83" s="3">
        <v>0</v>
      </c>
      <c r="L83" s="3">
        <v>0</v>
      </c>
      <c r="M83" s="3"/>
      <c r="N83" s="3">
        <v>0</v>
      </c>
      <c r="O83" s="3">
        <v>1</v>
      </c>
      <c r="P83" s="3">
        <v>1</v>
      </c>
      <c r="Q83" s="3">
        <v>1</v>
      </c>
      <c r="R83" s="3">
        <v>0</v>
      </c>
      <c r="S83" s="3">
        <v>1</v>
      </c>
      <c r="T83" s="3">
        <v>1</v>
      </c>
      <c r="U83" s="3">
        <v>0</v>
      </c>
      <c r="V83" s="3">
        <v>0</v>
      </c>
      <c r="W83" s="3">
        <v>0</v>
      </c>
      <c r="X83" s="3">
        <v>1</v>
      </c>
      <c r="Y83" s="3">
        <v>0</v>
      </c>
      <c r="Z83" s="3">
        <v>0</v>
      </c>
      <c r="AA83" s="3">
        <v>1</v>
      </c>
      <c r="AB83" s="3">
        <v>1</v>
      </c>
      <c r="AC83" s="3">
        <v>0</v>
      </c>
      <c r="AD83" s="3">
        <v>1</v>
      </c>
      <c r="AE83" s="3">
        <v>0</v>
      </c>
      <c r="AF83" s="3">
        <v>0</v>
      </c>
      <c r="AG83" s="3">
        <v>24.5</v>
      </c>
      <c r="AH83" s="4">
        <v>2.0499999999999998</v>
      </c>
      <c r="AI83" s="3">
        <v>75</v>
      </c>
      <c r="AJ83" s="3">
        <v>50</v>
      </c>
      <c r="AK83" s="5">
        <f t="shared" si="41"/>
        <v>58.333333333333336</v>
      </c>
      <c r="AL83" s="3">
        <v>72</v>
      </c>
      <c r="AM83" s="3">
        <v>2</v>
      </c>
      <c r="AN83" s="3">
        <v>6</v>
      </c>
      <c r="AO83" s="3">
        <v>36</v>
      </c>
      <c r="AP83" s="3">
        <v>12</v>
      </c>
      <c r="AQ83" s="3">
        <v>24</v>
      </c>
      <c r="AR83" s="1">
        <f t="shared" si="42"/>
        <v>24</v>
      </c>
      <c r="AS83" s="7">
        <f t="shared" si="43"/>
        <v>4</v>
      </c>
      <c r="AT83" s="3">
        <v>20</v>
      </c>
      <c r="AU83" s="4">
        <v>5.0839999999999996</v>
      </c>
      <c r="AV83" s="3">
        <v>2.48</v>
      </c>
      <c r="AW83" s="19">
        <f t="shared" si="44"/>
        <v>0.3207686622320769</v>
      </c>
      <c r="AX83" s="7">
        <f t="shared" si="45"/>
        <v>0.78678206136900086</v>
      </c>
      <c r="AY83" s="7">
        <f t="shared" si="46"/>
        <v>129.03225806451613</v>
      </c>
      <c r="AZ83" s="7">
        <f t="shared" si="47"/>
        <v>1688.1720430107528</v>
      </c>
      <c r="BA83" s="7">
        <f t="shared" si="48"/>
        <v>70.611111111111114</v>
      </c>
      <c r="BB83" s="7">
        <f t="shared" si="49"/>
        <v>34.444444444444443</v>
      </c>
      <c r="BC83" s="7">
        <f t="shared" si="50"/>
        <v>17.957037037037036</v>
      </c>
      <c r="BD83" s="7">
        <f t="shared" si="51"/>
        <v>8.4320000000000004</v>
      </c>
      <c r="BE83" s="19"/>
      <c r="BF83" s="19">
        <f t="shared" si="52"/>
        <v>0.3398898505114083</v>
      </c>
      <c r="BG83" s="19">
        <f t="shared" si="53"/>
        <v>0.50983477576711245</v>
      </c>
      <c r="BH83" s="19">
        <v>0.3398898505114083</v>
      </c>
      <c r="BI83" s="19">
        <f t="shared" si="54"/>
        <v>2.9421296296296298</v>
      </c>
      <c r="BJ83" s="19">
        <f t="shared" si="55"/>
        <v>0.3</v>
      </c>
      <c r="BK83" s="19"/>
      <c r="BL83" s="5">
        <v>0</v>
      </c>
      <c r="BM83" s="5"/>
      <c r="BN83" s="5"/>
      <c r="BO83" s="5"/>
      <c r="BP83" s="5"/>
      <c r="BQ83" s="3">
        <v>1</v>
      </c>
      <c r="BR83" s="3">
        <v>0</v>
      </c>
      <c r="BS83" s="3">
        <v>7.5</v>
      </c>
      <c r="BT83" s="3">
        <v>8.5</v>
      </c>
      <c r="BU83" s="3">
        <v>8.1</v>
      </c>
      <c r="BV83" s="3">
        <v>0.79</v>
      </c>
      <c r="BW83" s="3"/>
      <c r="BY83" s="3">
        <v>1</v>
      </c>
      <c r="BZ83" s="3">
        <v>1</v>
      </c>
      <c r="CA83" s="3">
        <v>138</v>
      </c>
      <c r="CB83" s="3">
        <v>17</v>
      </c>
      <c r="CC83" s="4">
        <v>0.9</v>
      </c>
      <c r="CD83" s="28">
        <v>90</v>
      </c>
      <c r="CE83" s="8"/>
      <c r="CF83" s="8"/>
      <c r="CG83" s="3">
        <v>5257</v>
      </c>
      <c r="CH83" s="3">
        <v>1</v>
      </c>
      <c r="CI83" s="3">
        <v>3</v>
      </c>
      <c r="CJ83" s="12">
        <v>1318.0722891566265</v>
      </c>
      <c r="CK83" s="19">
        <f t="shared" si="56"/>
        <v>7.1839255611734201</v>
      </c>
      <c r="CL83" s="5">
        <v>1969.3144660751461</v>
      </c>
      <c r="CM83" s="19">
        <f t="shared" si="58"/>
        <v>7.5854407744067052</v>
      </c>
      <c r="CO83" s="41">
        <v>40238</v>
      </c>
      <c r="CP83" s="41"/>
      <c r="CQ83" s="41"/>
      <c r="CR83" s="41"/>
      <c r="CS83" s="20"/>
      <c r="CT83" s="36">
        <v>44272</v>
      </c>
      <c r="CU83" s="36">
        <v>40777</v>
      </c>
      <c r="CV83" s="1">
        <f t="shared" si="57"/>
        <v>539</v>
      </c>
      <c r="CW83" s="3">
        <v>1</v>
      </c>
      <c r="CX83" s="36">
        <v>40777</v>
      </c>
      <c r="CY83" s="20">
        <f>(CX83-CO83)</f>
        <v>539</v>
      </c>
      <c r="CZ83" s="20">
        <v>1</v>
      </c>
      <c r="DA83" s="20">
        <v>539</v>
      </c>
      <c r="DB83" s="3">
        <v>0</v>
      </c>
      <c r="DC83" t="s">
        <v>155</v>
      </c>
    </row>
    <row r="84" spans="1:116" s="10" customFormat="1" x14ac:dyDescent="0.25">
      <c r="A84" s="2">
        <v>2053</v>
      </c>
      <c r="B84" s="3">
        <v>62</v>
      </c>
      <c r="C84" s="3">
        <v>0</v>
      </c>
      <c r="D84" s="3">
        <v>0</v>
      </c>
      <c r="E84" s="3">
        <v>1</v>
      </c>
      <c r="F84" s="3">
        <v>1</v>
      </c>
      <c r="G84" s="3">
        <v>0</v>
      </c>
      <c r="H84" s="1">
        <v>1</v>
      </c>
      <c r="I84" s="3">
        <v>0</v>
      </c>
      <c r="J84" s="3">
        <v>4</v>
      </c>
      <c r="K84" s="3">
        <v>1</v>
      </c>
      <c r="L84" s="3">
        <v>0</v>
      </c>
      <c r="M84" s="3"/>
      <c r="N84" s="3">
        <v>1</v>
      </c>
      <c r="O84" s="3">
        <v>0</v>
      </c>
      <c r="P84" s="3">
        <v>1</v>
      </c>
      <c r="Q84" s="3">
        <v>1</v>
      </c>
      <c r="R84" s="3">
        <v>1</v>
      </c>
      <c r="S84" s="3">
        <v>1</v>
      </c>
      <c r="T84" s="3">
        <v>0</v>
      </c>
      <c r="U84" s="3">
        <v>0</v>
      </c>
      <c r="V84" s="3">
        <v>0</v>
      </c>
      <c r="W84" s="3">
        <v>0</v>
      </c>
      <c r="X84" s="3">
        <v>1</v>
      </c>
      <c r="Y84" s="3">
        <v>1</v>
      </c>
      <c r="Z84" s="3">
        <v>1</v>
      </c>
      <c r="AA84" s="3">
        <v>1</v>
      </c>
      <c r="AB84" s="3">
        <v>1</v>
      </c>
      <c r="AC84" s="3">
        <v>0</v>
      </c>
      <c r="AD84" s="3">
        <v>1</v>
      </c>
      <c r="AE84" s="3">
        <v>0</v>
      </c>
      <c r="AF84" s="3">
        <v>0</v>
      </c>
      <c r="AG84" s="3">
        <v>32.299999999999997</v>
      </c>
      <c r="AH84" s="4">
        <v>2.13</v>
      </c>
      <c r="AI84" s="3">
        <v>93</v>
      </c>
      <c r="AJ84" s="3">
        <v>62</v>
      </c>
      <c r="AK84" s="5">
        <f t="shared" si="41"/>
        <v>72.333333333333329</v>
      </c>
      <c r="AL84" s="3">
        <v>85</v>
      </c>
      <c r="AM84" s="3">
        <v>3</v>
      </c>
      <c r="AN84" s="3">
        <v>8</v>
      </c>
      <c r="AO84" s="3">
        <v>32</v>
      </c>
      <c r="AP84" s="3">
        <v>17</v>
      </c>
      <c r="AQ84" s="3">
        <v>21</v>
      </c>
      <c r="AR84" s="1">
        <f t="shared" si="42"/>
        <v>15</v>
      </c>
      <c r="AS84" s="7">
        <f t="shared" si="43"/>
        <v>1.875</v>
      </c>
      <c r="AT84" s="3">
        <v>12</v>
      </c>
      <c r="AU84" s="4">
        <v>3.5996999999999999</v>
      </c>
      <c r="AV84" s="3">
        <v>1.69</v>
      </c>
      <c r="AW84" s="19">
        <f t="shared" si="44"/>
        <v>0.27104951958610496</v>
      </c>
      <c r="AX84" s="7">
        <f t="shared" si="45"/>
        <v>2.5002083506958912</v>
      </c>
      <c r="AY84" s="7">
        <f t="shared" si="46"/>
        <v>426.03550295857991</v>
      </c>
      <c r="AZ84" s="7">
        <f t="shared" si="47"/>
        <v>3045.3648915187373</v>
      </c>
      <c r="BA84" s="7">
        <f t="shared" si="48"/>
        <v>42.349411764705877</v>
      </c>
      <c r="BB84" s="7">
        <f t="shared" si="49"/>
        <v>19.882352941176471</v>
      </c>
      <c r="BC84" s="7">
        <f t="shared" si="50"/>
        <v>16.314133333333331</v>
      </c>
      <c r="BD84" s="7">
        <f t="shared" si="51"/>
        <v>3.5152000000000001</v>
      </c>
      <c r="BE84" s="19"/>
      <c r="BF84" s="19">
        <f t="shared" si="52"/>
        <v>0.49587465622135185</v>
      </c>
      <c r="BG84" s="19">
        <f t="shared" si="53"/>
        <v>0.75561852376586947</v>
      </c>
      <c r="BH84" s="19">
        <v>0.49587465622135185</v>
      </c>
      <c r="BI84" s="19">
        <f t="shared" si="54"/>
        <v>2.8232941176470585</v>
      </c>
      <c r="BJ84" s="19">
        <f t="shared" si="55"/>
        <v>0.66666666666666663</v>
      </c>
      <c r="BK84" s="19"/>
      <c r="BL84" s="5">
        <v>0</v>
      </c>
      <c r="BM84" s="5"/>
      <c r="BN84" s="5"/>
      <c r="BO84" s="5"/>
      <c r="BP84" s="5"/>
      <c r="BQ84" s="3">
        <v>1</v>
      </c>
      <c r="BR84" s="3">
        <v>0</v>
      </c>
      <c r="BS84" s="15">
        <v>17.5</v>
      </c>
      <c r="BT84" s="3">
        <v>6.8</v>
      </c>
      <c r="BU84" s="3">
        <v>6.4</v>
      </c>
      <c r="BV84" s="3">
        <v>1</v>
      </c>
      <c r="BW84" s="3"/>
      <c r="BY84" s="3">
        <v>1</v>
      </c>
      <c r="BZ84" s="3">
        <v>0</v>
      </c>
      <c r="CA84" s="3">
        <v>135</v>
      </c>
      <c r="CB84" s="3">
        <v>19</v>
      </c>
      <c r="CC84" s="4">
        <v>1.1000000000000001</v>
      </c>
      <c r="CD84" s="28">
        <v>88</v>
      </c>
      <c r="CE84" s="8"/>
      <c r="CF84" s="8"/>
      <c r="CG84" s="3">
        <v>5804</v>
      </c>
      <c r="CH84" s="3">
        <v>1</v>
      </c>
      <c r="CI84" s="3">
        <v>3</v>
      </c>
      <c r="CJ84" s="12">
        <v>1333.3333333333335</v>
      </c>
      <c r="CK84" s="19">
        <f t="shared" si="56"/>
        <v>7.1954373514339185</v>
      </c>
      <c r="CL84" s="5">
        <v>2469.0765157083802</v>
      </c>
      <c r="CM84" s="19">
        <f t="shared" si="58"/>
        <v>7.811599479431357</v>
      </c>
      <c r="CO84" s="36">
        <v>40521</v>
      </c>
      <c r="CP84" s="36"/>
      <c r="CQ84" s="36"/>
      <c r="CR84" s="36"/>
      <c r="CS84" s="22"/>
      <c r="CT84" s="36">
        <v>44274</v>
      </c>
      <c r="CU84" s="36">
        <v>43879</v>
      </c>
      <c r="CV84" s="3">
        <f t="shared" si="57"/>
        <v>3358</v>
      </c>
      <c r="CW84" s="3">
        <v>0</v>
      </c>
      <c r="CX84" s="3"/>
      <c r="CY84" s="3"/>
      <c r="CZ84" s="3">
        <v>0</v>
      </c>
      <c r="DA84" s="3">
        <v>3358</v>
      </c>
      <c r="DB84" s="3">
        <v>0</v>
      </c>
      <c r="DC84" s="9" t="s">
        <v>141</v>
      </c>
    </row>
    <row r="85" spans="1:116" s="10" customFormat="1" x14ac:dyDescent="0.25">
      <c r="A85" s="25">
        <v>1036</v>
      </c>
      <c r="B85" s="1">
        <v>64</v>
      </c>
      <c r="C85" s="1">
        <v>0</v>
      </c>
      <c r="D85" s="1">
        <v>0</v>
      </c>
      <c r="E85" s="1">
        <v>1</v>
      </c>
      <c r="F85" s="1">
        <v>1</v>
      </c>
      <c r="G85" s="1">
        <v>0</v>
      </c>
      <c r="H85" s="1">
        <v>1</v>
      </c>
      <c r="I85" s="1">
        <v>1</v>
      </c>
      <c r="J85" s="1">
        <v>3</v>
      </c>
      <c r="K85" s="1">
        <v>1</v>
      </c>
      <c r="L85" s="1">
        <v>0</v>
      </c>
      <c r="M85" s="1">
        <v>1</v>
      </c>
      <c r="N85" s="1">
        <v>1</v>
      </c>
      <c r="O85" s="1">
        <v>1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2</v>
      </c>
      <c r="Z85" s="1">
        <v>1</v>
      </c>
      <c r="AA85" s="1">
        <v>1</v>
      </c>
      <c r="AB85" s="1">
        <v>1</v>
      </c>
      <c r="AC85" s="1">
        <v>0</v>
      </c>
      <c r="AD85" s="1">
        <v>1</v>
      </c>
      <c r="AE85" s="1">
        <v>0</v>
      </c>
      <c r="AF85" s="1">
        <v>0</v>
      </c>
      <c r="AG85" s="1">
        <v>23.8</v>
      </c>
      <c r="AH85" s="1">
        <v>1.88</v>
      </c>
      <c r="AI85" s="1">
        <v>120</v>
      </c>
      <c r="AJ85" s="1">
        <v>42</v>
      </c>
      <c r="AK85" s="5">
        <f t="shared" si="41"/>
        <v>68</v>
      </c>
      <c r="AL85" s="1">
        <v>66</v>
      </c>
      <c r="AM85" s="1">
        <v>1</v>
      </c>
      <c r="AN85" s="1">
        <v>12</v>
      </c>
      <c r="AO85" s="1">
        <v>57</v>
      </c>
      <c r="AP85" s="1">
        <v>28</v>
      </c>
      <c r="AQ85" s="1">
        <v>33</v>
      </c>
      <c r="AR85" s="1">
        <f t="shared" si="42"/>
        <v>29</v>
      </c>
      <c r="AS85" s="7">
        <f t="shared" si="43"/>
        <v>2.4166666666666665</v>
      </c>
      <c r="AT85" s="1">
        <v>23</v>
      </c>
      <c r="AU85" s="19">
        <v>3.59</v>
      </c>
      <c r="AV85" s="1">
        <v>1.91</v>
      </c>
      <c r="AW85" s="19">
        <f t="shared" si="44"/>
        <v>0.28798226164079821</v>
      </c>
      <c r="AX85" s="7">
        <f t="shared" si="45"/>
        <v>2.785515320334262</v>
      </c>
      <c r="AY85" s="7">
        <f t="shared" si="46"/>
        <v>418.84816753926702</v>
      </c>
      <c r="AZ85" s="7">
        <f t="shared" si="47"/>
        <v>2345.5497382198955</v>
      </c>
      <c r="BA85" s="7">
        <f t="shared" si="48"/>
        <v>54.393939393939391</v>
      </c>
      <c r="BB85" s="7">
        <f t="shared" si="49"/>
        <v>28.939393939393938</v>
      </c>
      <c r="BC85" s="7">
        <f t="shared" si="50"/>
        <v>17.710909090909091</v>
      </c>
      <c r="BD85" s="7">
        <f t="shared" si="51"/>
        <v>8.2650909090909082</v>
      </c>
      <c r="BE85" s="19">
        <v>2.5186629526462396</v>
      </c>
      <c r="BF85" s="19">
        <f t="shared" si="52"/>
        <v>0.60668523676880226</v>
      </c>
      <c r="BG85" s="19">
        <f t="shared" si="53"/>
        <v>1.0479108635097494</v>
      </c>
      <c r="BH85" s="19">
        <v>1.0479108635097494</v>
      </c>
      <c r="BI85" s="19">
        <f t="shared" si="54"/>
        <v>1.8756530825496343</v>
      </c>
      <c r="BJ85" s="19">
        <f t="shared" si="55"/>
        <v>0.52173913043478259</v>
      </c>
      <c r="BK85" s="19"/>
      <c r="BL85" s="20">
        <v>1</v>
      </c>
      <c r="BM85" s="1">
        <v>34</v>
      </c>
      <c r="BN85" s="20"/>
      <c r="BO85" s="1">
        <v>3</v>
      </c>
      <c r="BP85" s="1"/>
      <c r="BQ85" s="1">
        <v>1</v>
      </c>
      <c r="BR85" s="1">
        <v>0</v>
      </c>
      <c r="BS85" s="1">
        <v>17</v>
      </c>
      <c r="BT85" s="1">
        <v>6.2</v>
      </c>
      <c r="BU85" s="1">
        <v>5.8</v>
      </c>
      <c r="BV85" s="1">
        <v>0.36</v>
      </c>
      <c r="BW85" s="1">
        <v>5.0999999999999996</v>
      </c>
      <c r="BX85" s="1">
        <v>54.8</v>
      </c>
      <c r="BY85" s="1">
        <v>1</v>
      </c>
      <c r="BZ85" s="1"/>
      <c r="CA85" s="25">
        <v>141</v>
      </c>
      <c r="CB85" s="25">
        <v>15</v>
      </c>
      <c r="CC85" s="44">
        <v>1.18</v>
      </c>
      <c r="CD85" s="27">
        <v>65</v>
      </c>
      <c r="CE85" s="1">
        <v>3018</v>
      </c>
      <c r="CF85" s="1">
        <v>1</v>
      </c>
      <c r="CG85" s="1"/>
      <c r="CH85" s="1"/>
      <c r="CI85" s="1">
        <v>3</v>
      </c>
      <c r="CJ85" s="20">
        <v>1350.73224</v>
      </c>
      <c r="CK85" s="19">
        <f t="shared" si="56"/>
        <v>7.2084021243867644</v>
      </c>
      <c r="CL85" s="20">
        <v>945.8621905</v>
      </c>
      <c r="CM85" s="19">
        <f t="shared" si="58"/>
        <v>6.8520968824358706</v>
      </c>
      <c r="CN85" s="22"/>
      <c r="CO85" s="36">
        <v>40301</v>
      </c>
      <c r="CP85" s="36"/>
      <c r="CQ85" s="36"/>
      <c r="CR85" s="36"/>
      <c r="CS85" s="20"/>
      <c r="CT85" s="36">
        <v>44272</v>
      </c>
      <c r="CU85" s="36">
        <v>41094</v>
      </c>
      <c r="CV85" s="1">
        <f t="shared" si="57"/>
        <v>793</v>
      </c>
      <c r="CW85" s="3">
        <v>1</v>
      </c>
      <c r="CX85" s="40">
        <v>41094</v>
      </c>
      <c r="CY85" s="20">
        <f>(CX85-CO85)</f>
        <v>793</v>
      </c>
      <c r="CZ85" s="20">
        <v>1</v>
      </c>
      <c r="DA85" s="20">
        <v>793</v>
      </c>
      <c r="DB85" s="3">
        <v>0</v>
      </c>
      <c r="DC85"/>
      <c r="DD85"/>
      <c r="DE85"/>
      <c r="DF85"/>
      <c r="DG85"/>
      <c r="DH85"/>
      <c r="DI85"/>
      <c r="DJ85"/>
      <c r="DK85"/>
      <c r="DL85"/>
    </row>
    <row r="86" spans="1:116" s="10" customFormat="1" x14ac:dyDescent="0.25">
      <c r="A86" s="2">
        <v>2013</v>
      </c>
      <c r="B86" s="3">
        <v>60</v>
      </c>
      <c r="C86" s="3">
        <v>0</v>
      </c>
      <c r="D86" s="3">
        <v>0</v>
      </c>
      <c r="E86" s="3">
        <v>1</v>
      </c>
      <c r="F86" s="3">
        <v>1</v>
      </c>
      <c r="G86" s="3">
        <v>0</v>
      </c>
      <c r="H86" s="1">
        <v>1</v>
      </c>
      <c r="I86" s="3">
        <v>0</v>
      </c>
      <c r="J86" s="3">
        <v>4</v>
      </c>
      <c r="K86" s="3">
        <v>1</v>
      </c>
      <c r="L86" s="3">
        <v>1</v>
      </c>
      <c r="M86" s="3"/>
      <c r="N86" s="3">
        <v>1</v>
      </c>
      <c r="O86" s="3">
        <v>1</v>
      </c>
      <c r="P86" s="3">
        <v>1</v>
      </c>
      <c r="Q86" s="3"/>
      <c r="R86" s="3">
        <v>1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1</v>
      </c>
      <c r="Y86" s="3">
        <v>1</v>
      </c>
      <c r="Z86" s="3">
        <v>1</v>
      </c>
      <c r="AA86" s="3">
        <v>0</v>
      </c>
      <c r="AB86" s="3">
        <v>1</v>
      </c>
      <c r="AC86" s="3">
        <v>1</v>
      </c>
      <c r="AD86" s="3">
        <v>0</v>
      </c>
      <c r="AE86" s="3">
        <v>0</v>
      </c>
      <c r="AF86" s="3">
        <v>0</v>
      </c>
      <c r="AG86" s="3">
        <v>37.6</v>
      </c>
      <c r="AH86" s="4">
        <v>1.79</v>
      </c>
      <c r="AI86" s="3">
        <v>85</v>
      </c>
      <c r="AJ86" s="3">
        <v>60</v>
      </c>
      <c r="AK86" s="5">
        <f t="shared" si="41"/>
        <v>68.333333333333329</v>
      </c>
      <c r="AL86" s="3">
        <v>75</v>
      </c>
      <c r="AM86" s="3">
        <v>2</v>
      </c>
      <c r="AN86" s="3">
        <v>16</v>
      </c>
      <c r="AO86" s="3">
        <v>58</v>
      </c>
      <c r="AP86" s="3">
        <v>29</v>
      </c>
      <c r="AQ86" s="3">
        <v>39</v>
      </c>
      <c r="AR86" s="3">
        <f t="shared" si="42"/>
        <v>29</v>
      </c>
      <c r="AS86" s="7">
        <f t="shared" si="43"/>
        <v>1.8125</v>
      </c>
      <c r="AT86" s="3">
        <v>30</v>
      </c>
      <c r="AU86" s="4">
        <v>3.0251000000000001</v>
      </c>
      <c r="AV86" s="3">
        <v>1.69</v>
      </c>
      <c r="AW86" s="19">
        <f t="shared" si="44"/>
        <v>0.25606060606060604</v>
      </c>
      <c r="AX86" s="7">
        <f t="shared" si="45"/>
        <v>2.9751082608839376</v>
      </c>
      <c r="AY86" s="7">
        <f t="shared" si="46"/>
        <v>426.03550295857991</v>
      </c>
      <c r="AZ86" s="7">
        <f t="shared" si="47"/>
        <v>2477.3175542406307</v>
      </c>
      <c r="BA86" s="7">
        <f t="shared" si="48"/>
        <v>40.334666666666671</v>
      </c>
      <c r="BB86" s="7">
        <f t="shared" si="49"/>
        <v>22.533333333333335</v>
      </c>
      <c r="BC86" s="7">
        <f t="shared" si="50"/>
        <v>11.747377777777777</v>
      </c>
      <c r="BD86" s="7">
        <f t="shared" si="51"/>
        <v>7.048426666666666</v>
      </c>
      <c r="BE86" s="19"/>
      <c r="BF86" s="19">
        <f t="shared" si="52"/>
        <v>0.96691018478727964</v>
      </c>
      <c r="BG86" s="19">
        <f t="shared" si="53"/>
        <v>1.4379689927605697</v>
      </c>
      <c r="BH86" s="19">
        <v>1.4379689927605697</v>
      </c>
      <c r="BI86" s="19">
        <f t="shared" si="54"/>
        <v>1.3908505747126438</v>
      </c>
      <c r="BJ86" s="19">
        <f t="shared" si="55"/>
        <v>0.53333333333333333</v>
      </c>
      <c r="BK86" s="19"/>
      <c r="BL86" s="5">
        <v>0</v>
      </c>
      <c r="BM86" s="5"/>
      <c r="BN86" s="5"/>
      <c r="BO86" s="5"/>
      <c r="BP86" s="5"/>
      <c r="BQ86" s="3">
        <v>1</v>
      </c>
      <c r="BR86" s="3">
        <v>0</v>
      </c>
      <c r="BS86" s="3">
        <v>20</v>
      </c>
      <c r="BT86" s="3">
        <v>7</v>
      </c>
      <c r="BU86" s="3">
        <v>6.7</v>
      </c>
      <c r="BV86" s="3">
        <v>1.3</v>
      </c>
      <c r="BW86" s="3"/>
      <c r="BY86" s="3">
        <v>1</v>
      </c>
      <c r="BZ86" s="3">
        <v>1</v>
      </c>
      <c r="CA86" s="3">
        <v>139</v>
      </c>
      <c r="CB86" s="3">
        <v>56</v>
      </c>
      <c r="CC86" s="4">
        <v>1.8</v>
      </c>
      <c r="CD86" s="28">
        <v>47</v>
      </c>
      <c r="CE86" s="8"/>
      <c r="CF86" s="8"/>
      <c r="CG86" s="3">
        <v>10322</v>
      </c>
      <c r="CH86" s="3">
        <v>1</v>
      </c>
      <c r="CI86" s="3">
        <v>3</v>
      </c>
      <c r="CJ86" s="12">
        <v>1468.8888888888889</v>
      </c>
      <c r="CK86" s="19">
        <f t="shared" si="56"/>
        <v>7.292261536069458</v>
      </c>
      <c r="CL86" s="5">
        <v>7069.3969057780678</v>
      </c>
      <c r="CM86" s="19">
        <f t="shared" si="58"/>
        <v>8.8635304519675131</v>
      </c>
      <c r="CO86" s="41">
        <v>40402</v>
      </c>
      <c r="CP86" s="41"/>
      <c r="CQ86" s="41"/>
      <c r="CR86" s="41"/>
      <c r="CS86" s="20"/>
      <c r="CT86" s="36">
        <v>44272</v>
      </c>
      <c r="CU86" s="36">
        <v>43476</v>
      </c>
      <c r="CV86" s="1">
        <f t="shared" si="57"/>
        <v>3074</v>
      </c>
      <c r="CW86" s="3">
        <v>1</v>
      </c>
      <c r="CX86" s="40">
        <v>43476</v>
      </c>
      <c r="CY86" s="20">
        <f>(CX86-CO86)</f>
        <v>3074</v>
      </c>
      <c r="CZ86" s="20">
        <v>1</v>
      </c>
      <c r="DA86" s="20">
        <v>3074</v>
      </c>
      <c r="DB86" s="3">
        <v>0</v>
      </c>
      <c r="DC86" s="3"/>
    </row>
    <row r="87" spans="1:116" s="10" customFormat="1" x14ac:dyDescent="0.25">
      <c r="A87" s="2">
        <v>2018</v>
      </c>
      <c r="B87" s="3">
        <v>65</v>
      </c>
      <c r="C87" s="3">
        <v>0</v>
      </c>
      <c r="D87" s="3">
        <v>1</v>
      </c>
      <c r="E87" s="3">
        <v>1</v>
      </c>
      <c r="F87" s="3">
        <v>1</v>
      </c>
      <c r="G87" s="3">
        <v>1</v>
      </c>
      <c r="H87" s="1">
        <v>0</v>
      </c>
      <c r="I87" s="3">
        <v>1</v>
      </c>
      <c r="J87" s="3">
        <v>3</v>
      </c>
      <c r="K87" s="3">
        <v>0</v>
      </c>
      <c r="L87" s="3">
        <v>1</v>
      </c>
      <c r="M87" s="3"/>
      <c r="N87" s="3">
        <v>0</v>
      </c>
      <c r="O87" s="3">
        <v>0</v>
      </c>
      <c r="P87" s="3">
        <v>0</v>
      </c>
      <c r="Q87" s="3"/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1</v>
      </c>
      <c r="AA87" s="3">
        <v>1</v>
      </c>
      <c r="AB87" s="3">
        <v>1</v>
      </c>
      <c r="AC87" s="3">
        <v>0</v>
      </c>
      <c r="AD87" s="3">
        <v>0</v>
      </c>
      <c r="AE87" s="3">
        <v>0</v>
      </c>
      <c r="AF87" s="3">
        <v>0</v>
      </c>
      <c r="AG87" s="3">
        <v>27.5</v>
      </c>
      <c r="AH87" s="4">
        <v>2</v>
      </c>
      <c r="AI87" s="3">
        <v>135</v>
      </c>
      <c r="AJ87" s="3">
        <v>81</v>
      </c>
      <c r="AK87" s="5">
        <f t="shared" si="41"/>
        <v>99</v>
      </c>
      <c r="AL87" s="3">
        <v>91</v>
      </c>
      <c r="AM87" s="3">
        <v>1</v>
      </c>
      <c r="AN87" s="3">
        <v>10</v>
      </c>
      <c r="AO87" s="3">
        <v>57</v>
      </c>
      <c r="AP87" s="3">
        <v>30</v>
      </c>
      <c r="AQ87" s="3">
        <v>41</v>
      </c>
      <c r="AR87" s="3">
        <f t="shared" si="42"/>
        <v>27</v>
      </c>
      <c r="AS87" s="7">
        <f t="shared" si="43"/>
        <v>2.7</v>
      </c>
      <c r="AT87" s="3">
        <v>31</v>
      </c>
      <c r="AU87" s="4">
        <v>4.2</v>
      </c>
      <c r="AV87" s="3">
        <v>2.1</v>
      </c>
      <c r="AW87" s="19">
        <f t="shared" si="44"/>
        <v>0.46097560975609758</v>
      </c>
      <c r="AX87" s="7">
        <f t="shared" si="45"/>
        <v>2.3809523809523809</v>
      </c>
      <c r="AY87" s="7">
        <f t="shared" si="46"/>
        <v>380.95238095238096</v>
      </c>
      <c r="AZ87" s="7">
        <f t="shared" si="47"/>
        <v>3390.4761904761904</v>
      </c>
      <c r="BA87" s="7">
        <f t="shared" si="48"/>
        <v>46.153846153846153</v>
      </c>
      <c r="BB87" s="7">
        <f t="shared" si="49"/>
        <v>23.076923076923077</v>
      </c>
      <c r="BC87" s="7">
        <f t="shared" si="50"/>
        <v>21.341538461538462</v>
      </c>
      <c r="BD87" s="7">
        <f t="shared" si="51"/>
        <v>9.7292307692307691</v>
      </c>
      <c r="BE87" s="19"/>
      <c r="BF87" s="19">
        <f t="shared" si="52"/>
        <v>0.88833333333333331</v>
      </c>
      <c r="BG87" s="19">
        <f t="shared" si="53"/>
        <v>1.2350000000000001</v>
      </c>
      <c r="BH87" s="19">
        <v>1.2350000000000001</v>
      </c>
      <c r="BI87" s="19">
        <f t="shared" si="54"/>
        <v>1.7094017094017093</v>
      </c>
      <c r="BJ87" s="19">
        <f t="shared" si="55"/>
        <v>0.32258064516129031</v>
      </c>
      <c r="BK87" s="19"/>
      <c r="BL87" s="5">
        <v>1</v>
      </c>
      <c r="BM87" s="5"/>
      <c r="BN87" s="5"/>
      <c r="BO87" s="5">
        <v>0</v>
      </c>
      <c r="BP87" s="5">
        <v>0</v>
      </c>
      <c r="BQ87" s="3">
        <v>1</v>
      </c>
      <c r="BR87" s="3">
        <v>0</v>
      </c>
      <c r="BS87" s="15">
        <v>15</v>
      </c>
      <c r="BT87" s="3">
        <v>6.3</v>
      </c>
      <c r="BU87" s="3">
        <v>5.5</v>
      </c>
      <c r="BV87" s="3">
        <v>1.1000000000000001</v>
      </c>
      <c r="BW87" s="3"/>
      <c r="BY87" s="3">
        <v>0</v>
      </c>
      <c r="BZ87" s="3">
        <v>1</v>
      </c>
      <c r="CA87" s="3">
        <v>147</v>
      </c>
      <c r="CB87" s="3">
        <v>16</v>
      </c>
      <c r="CC87" s="4">
        <v>1</v>
      </c>
      <c r="CD87" s="28">
        <v>68</v>
      </c>
      <c r="CE87" s="8"/>
      <c r="CF87" s="8"/>
      <c r="CG87" s="3">
        <v>2924</v>
      </c>
      <c r="CH87" s="3">
        <v>1</v>
      </c>
      <c r="CI87" s="3">
        <v>3</v>
      </c>
      <c r="CJ87" s="12">
        <v>1548.6301369863013</v>
      </c>
      <c r="CK87" s="19">
        <f t="shared" si="56"/>
        <v>7.3451260365577244</v>
      </c>
      <c r="CL87" s="5">
        <v>876.09138954460275</v>
      </c>
      <c r="CM87" s="19">
        <f t="shared" si="58"/>
        <v>6.7754704114589748</v>
      </c>
      <c r="CO87" s="36">
        <v>43427</v>
      </c>
      <c r="CP87" s="36"/>
      <c r="CQ87" s="36"/>
      <c r="CR87" s="36"/>
      <c r="CS87" s="20"/>
      <c r="CT87" s="36">
        <v>44479</v>
      </c>
      <c r="CU87" s="36">
        <v>44406</v>
      </c>
      <c r="CV87" s="1">
        <f t="shared" si="57"/>
        <v>979</v>
      </c>
      <c r="CW87" s="1">
        <v>0</v>
      </c>
      <c r="CX87" s="1"/>
      <c r="CY87" s="1"/>
      <c r="CZ87" s="1">
        <v>0</v>
      </c>
      <c r="DA87" s="1">
        <v>979</v>
      </c>
      <c r="DB87" s="1">
        <v>1</v>
      </c>
      <c r="DC87" s="3" t="s">
        <v>141</v>
      </c>
    </row>
    <row r="88" spans="1:116" s="10" customFormat="1" x14ac:dyDescent="0.25">
      <c r="A88" s="2">
        <v>2025</v>
      </c>
      <c r="B88" s="3">
        <v>56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1">
        <v>0</v>
      </c>
      <c r="I88" s="3">
        <v>0</v>
      </c>
      <c r="J88" s="3">
        <v>3</v>
      </c>
      <c r="K88" s="3">
        <v>1</v>
      </c>
      <c r="L88" s="3">
        <v>1</v>
      </c>
      <c r="M88" s="3"/>
      <c r="N88" s="3">
        <v>1</v>
      </c>
      <c r="O88" s="3">
        <v>0</v>
      </c>
      <c r="P88" s="3">
        <v>1</v>
      </c>
      <c r="Q88" s="3"/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16">
        <v>0</v>
      </c>
      <c r="Y88" s="3">
        <v>1</v>
      </c>
      <c r="Z88" s="3">
        <v>0</v>
      </c>
      <c r="AA88" s="3">
        <v>1</v>
      </c>
      <c r="AB88" s="3">
        <v>1</v>
      </c>
      <c r="AC88" s="3">
        <v>1</v>
      </c>
      <c r="AD88" s="3">
        <v>1</v>
      </c>
      <c r="AE88" s="3">
        <v>0</v>
      </c>
      <c r="AF88" s="3">
        <v>0</v>
      </c>
      <c r="AG88" s="3">
        <v>33.5</v>
      </c>
      <c r="AH88" s="4">
        <v>1.85</v>
      </c>
      <c r="AI88" s="3">
        <v>124</v>
      </c>
      <c r="AJ88" s="3">
        <v>77</v>
      </c>
      <c r="AK88" s="5">
        <f t="shared" si="41"/>
        <v>92.666666666666671</v>
      </c>
      <c r="AL88" s="3">
        <v>72</v>
      </c>
      <c r="AM88" s="3">
        <v>1</v>
      </c>
      <c r="AN88" s="3">
        <v>14</v>
      </c>
      <c r="AO88" s="9">
        <v>61</v>
      </c>
      <c r="AP88" s="9">
        <v>31</v>
      </c>
      <c r="AQ88" s="3">
        <v>43</v>
      </c>
      <c r="AR88" s="1">
        <f t="shared" si="42"/>
        <v>30</v>
      </c>
      <c r="AS88" s="7">
        <f t="shared" si="43"/>
        <v>2.1428571428571428</v>
      </c>
      <c r="AT88" s="3">
        <v>38</v>
      </c>
      <c r="AU88" s="4">
        <v>3.1635</v>
      </c>
      <c r="AV88" s="3">
        <v>1.71</v>
      </c>
      <c r="AW88" s="19">
        <f t="shared" si="44"/>
        <v>0.35135254988913528</v>
      </c>
      <c r="AX88" s="7">
        <f t="shared" si="45"/>
        <v>1.5805278963173701</v>
      </c>
      <c r="AY88" s="7">
        <f t="shared" si="46"/>
        <v>233.91812865497076</v>
      </c>
      <c r="AZ88" s="7">
        <f t="shared" si="47"/>
        <v>3680.3118908382071</v>
      </c>
      <c r="BA88" s="7">
        <f t="shared" si="48"/>
        <v>43.9375</v>
      </c>
      <c r="BB88" s="7">
        <f t="shared" si="49"/>
        <v>23.75</v>
      </c>
      <c r="BC88" s="7">
        <f t="shared" si="50"/>
        <v>17.657333333333334</v>
      </c>
      <c r="BD88" s="7">
        <f t="shared" si="51"/>
        <v>9.3669999999999991</v>
      </c>
      <c r="BE88" s="19">
        <v>3.1</v>
      </c>
      <c r="BF88" s="19">
        <f t="shared" si="52"/>
        <v>0.97866287339971547</v>
      </c>
      <c r="BG88" s="19">
        <f t="shared" si="53"/>
        <v>1.3883357041251778</v>
      </c>
      <c r="BH88" s="19">
        <v>1.3883357041251778</v>
      </c>
      <c r="BI88" s="19">
        <f t="shared" si="54"/>
        <v>1.4645833333333333</v>
      </c>
      <c r="BJ88" s="19">
        <f t="shared" si="55"/>
        <v>0.36842105263157893</v>
      </c>
      <c r="BK88" s="19"/>
      <c r="BL88" s="5">
        <v>1</v>
      </c>
      <c r="BM88" s="5">
        <v>25</v>
      </c>
      <c r="BN88" s="5"/>
      <c r="BO88" s="5">
        <v>1</v>
      </c>
      <c r="BP88" s="5">
        <v>0</v>
      </c>
      <c r="BQ88" s="3">
        <v>1</v>
      </c>
      <c r="BR88" s="9">
        <v>0</v>
      </c>
      <c r="BS88" s="3">
        <v>25</v>
      </c>
      <c r="BT88" s="3">
        <v>7.1</v>
      </c>
      <c r="BU88" s="3">
        <v>6.3</v>
      </c>
      <c r="BV88" s="3">
        <v>1.1000000000000001</v>
      </c>
      <c r="BW88" s="3"/>
      <c r="BY88" s="16">
        <v>1</v>
      </c>
      <c r="BZ88" s="3">
        <v>1</v>
      </c>
      <c r="CA88" s="3">
        <v>133</v>
      </c>
      <c r="CB88" s="3">
        <v>60</v>
      </c>
      <c r="CC88" s="4">
        <v>2.4</v>
      </c>
      <c r="CD88" s="28">
        <v>25</v>
      </c>
      <c r="CE88" s="8"/>
      <c r="CF88" s="8"/>
      <c r="CG88" s="3">
        <v>17859</v>
      </c>
      <c r="CH88" s="3">
        <v>1</v>
      </c>
      <c r="CI88" s="3">
        <v>3</v>
      </c>
      <c r="CJ88" s="12">
        <v>1656.5217391304348</v>
      </c>
      <c r="CK88" s="19">
        <f t="shared" si="56"/>
        <v>7.4124753451856424</v>
      </c>
      <c r="CL88" s="5">
        <v>638.67617881904835</v>
      </c>
      <c r="CM88" s="19">
        <f t="shared" si="58"/>
        <v>6.4593975635185625</v>
      </c>
      <c r="CO88" s="36">
        <v>43662</v>
      </c>
      <c r="CP88" s="36"/>
      <c r="CQ88" s="36"/>
      <c r="CR88" s="36"/>
      <c r="CS88" s="20"/>
      <c r="CT88" s="36">
        <v>44479</v>
      </c>
      <c r="CU88" s="36">
        <v>44465</v>
      </c>
      <c r="CV88" s="1">
        <f t="shared" si="57"/>
        <v>803</v>
      </c>
      <c r="CW88" s="1">
        <v>0</v>
      </c>
      <c r="CX88" s="1"/>
      <c r="CY88" s="1"/>
      <c r="CZ88" s="1">
        <v>0</v>
      </c>
      <c r="DA88" s="1">
        <v>803</v>
      </c>
      <c r="DB88" s="1">
        <v>1</v>
      </c>
      <c r="DC88" s="3" t="s">
        <v>141</v>
      </c>
    </row>
    <row r="89" spans="1:116" s="10" customFormat="1" x14ac:dyDescent="0.25">
      <c r="A89" s="25">
        <v>1073</v>
      </c>
      <c r="B89" s="1">
        <v>82</v>
      </c>
      <c r="C89" s="1">
        <v>0</v>
      </c>
      <c r="D89" s="1">
        <v>1</v>
      </c>
      <c r="E89" s="1">
        <v>1</v>
      </c>
      <c r="F89" s="1">
        <v>1</v>
      </c>
      <c r="G89" s="1">
        <v>0</v>
      </c>
      <c r="H89" s="1">
        <v>1</v>
      </c>
      <c r="I89" s="1">
        <v>1</v>
      </c>
      <c r="J89" s="1">
        <v>3</v>
      </c>
      <c r="K89" s="1">
        <v>1</v>
      </c>
      <c r="L89" s="1">
        <v>0</v>
      </c>
      <c r="M89" s="1">
        <v>1</v>
      </c>
      <c r="N89" s="1">
        <v>1</v>
      </c>
      <c r="O89" s="1">
        <v>1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1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27.31</v>
      </c>
      <c r="AH89" s="1">
        <v>1.62</v>
      </c>
      <c r="AI89" s="1">
        <v>109</v>
      </c>
      <c r="AJ89" s="1">
        <v>70</v>
      </c>
      <c r="AK89" s="5">
        <f t="shared" si="41"/>
        <v>83</v>
      </c>
      <c r="AL89" s="1">
        <v>63</v>
      </c>
      <c r="AM89" s="1">
        <v>1</v>
      </c>
      <c r="AN89" s="1">
        <v>3</v>
      </c>
      <c r="AO89" s="1">
        <v>24</v>
      </c>
      <c r="AP89" s="1">
        <v>6</v>
      </c>
      <c r="AQ89" s="1">
        <v>15</v>
      </c>
      <c r="AR89" s="1">
        <f t="shared" si="42"/>
        <v>18</v>
      </c>
      <c r="AS89" s="7">
        <f t="shared" si="43"/>
        <v>6</v>
      </c>
      <c r="AT89" s="1">
        <v>6</v>
      </c>
      <c r="AU89" s="19">
        <v>4.2300000000000004</v>
      </c>
      <c r="AV89" s="1">
        <v>2.6</v>
      </c>
      <c r="AW89" s="19">
        <f t="shared" si="44"/>
        <v>0.47849223946784925</v>
      </c>
      <c r="AX89" s="7">
        <f t="shared" si="45"/>
        <v>2.1276595744680851</v>
      </c>
      <c r="AY89" s="7">
        <f t="shared" si="46"/>
        <v>276.92307692307691</v>
      </c>
      <c r="AZ89" s="7">
        <f t="shared" si="47"/>
        <v>2461.5384615384614</v>
      </c>
      <c r="BA89" s="7">
        <f t="shared" si="48"/>
        <v>67.142857142857139</v>
      </c>
      <c r="BB89" s="7">
        <f t="shared" si="49"/>
        <v>41.269841269841272</v>
      </c>
      <c r="BC89" s="7">
        <f t="shared" si="50"/>
        <v>43.217777777777776</v>
      </c>
      <c r="BD89" s="7">
        <f t="shared" si="51"/>
        <v>6.7352380952380955</v>
      </c>
      <c r="BE89" s="19">
        <v>1.8617021276595747</v>
      </c>
      <c r="BF89" s="19">
        <f t="shared" si="52"/>
        <v>0.22340425531914895</v>
      </c>
      <c r="BG89" s="19">
        <f t="shared" si="53"/>
        <v>0.35744680851063831</v>
      </c>
      <c r="BH89" s="19">
        <v>0.22340425531914895</v>
      </c>
      <c r="BI89" s="19">
        <f t="shared" si="54"/>
        <v>3.7301587301587298</v>
      </c>
      <c r="BJ89" s="19">
        <f t="shared" si="55"/>
        <v>0.5</v>
      </c>
      <c r="BK89" s="19"/>
      <c r="BL89" s="20">
        <v>1</v>
      </c>
      <c r="BM89" s="1">
        <v>15</v>
      </c>
      <c r="BN89" s="20"/>
      <c r="BO89" s="1">
        <v>3</v>
      </c>
      <c r="BP89" s="1">
        <v>0</v>
      </c>
      <c r="BQ89" s="1">
        <v>1</v>
      </c>
      <c r="BR89" s="1">
        <v>0</v>
      </c>
      <c r="BS89" s="1">
        <v>25</v>
      </c>
      <c r="BT89" s="1">
        <v>5.8</v>
      </c>
      <c r="BU89" s="1">
        <v>5.6</v>
      </c>
      <c r="BV89" s="1">
        <v>0.26</v>
      </c>
      <c r="BW89" s="1"/>
      <c r="BX89" s="1">
        <v>72</v>
      </c>
      <c r="BY89" s="1">
        <v>1</v>
      </c>
      <c r="BZ89" s="1">
        <v>1</v>
      </c>
      <c r="CA89" s="25">
        <v>141</v>
      </c>
      <c r="CB89" s="25">
        <v>31</v>
      </c>
      <c r="CC89" s="44">
        <v>1.24</v>
      </c>
      <c r="CD89" s="27">
        <v>40</v>
      </c>
      <c r="CE89" s="1">
        <v>1068</v>
      </c>
      <c r="CF89" s="1">
        <v>1</v>
      </c>
      <c r="CG89" s="1"/>
      <c r="CH89" s="1"/>
      <c r="CI89" s="1">
        <v>3</v>
      </c>
      <c r="CJ89" s="20">
        <v>1659.4474499999999</v>
      </c>
      <c r="CK89" s="19">
        <f t="shared" si="56"/>
        <v>7.4142399644941381</v>
      </c>
      <c r="CL89" s="20">
        <v>753.38475570000003</v>
      </c>
      <c r="CM89" s="19">
        <f t="shared" si="58"/>
        <v>6.6245760610473905</v>
      </c>
      <c r="CN89" s="22"/>
      <c r="CO89" s="41">
        <v>40373</v>
      </c>
      <c r="CP89" s="41"/>
      <c r="CQ89" s="41"/>
      <c r="CR89" s="41"/>
      <c r="CS89" s="20"/>
      <c r="CT89" s="36">
        <v>44272</v>
      </c>
      <c r="CU89" s="36">
        <v>44271</v>
      </c>
      <c r="CV89" s="1">
        <f t="shared" si="57"/>
        <v>3898</v>
      </c>
      <c r="CW89" s="3">
        <v>0</v>
      </c>
      <c r="CX89" s="3"/>
      <c r="CY89" s="3"/>
      <c r="CZ89" s="3">
        <v>0</v>
      </c>
      <c r="DA89" s="3">
        <v>3898</v>
      </c>
      <c r="DB89" s="1">
        <v>1</v>
      </c>
      <c r="DC89" t="s">
        <v>135</v>
      </c>
      <c r="DD89"/>
      <c r="DE89"/>
      <c r="DF89"/>
      <c r="DG89"/>
      <c r="DH89"/>
      <c r="DI89"/>
      <c r="DJ89"/>
      <c r="DK89"/>
      <c r="DL89"/>
    </row>
    <row r="90" spans="1:116" s="10" customFormat="1" x14ac:dyDescent="0.25">
      <c r="A90" s="2">
        <v>2050</v>
      </c>
      <c r="B90" s="3">
        <v>63</v>
      </c>
      <c r="C90" s="3">
        <v>0</v>
      </c>
      <c r="D90" s="3">
        <v>1</v>
      </c>
      <c r="E90" s="3">
        <v>1</v>
      </c>
      <c r="F90" s="3">
        <v>1</v>
      </c>
      <c r="G90" s="3">
        <v>1</v>
      </c>
      <c r="H90" s="1">
        <v>0</v>
      </c>
      <c r="I90" s="3">
        <v>0</v>
      </c>
      <c r="J90" s="3">
        <v>4</v>
      </c>
      <c r="K90" s="3">
        <v>0</v>
      </c>
      <c r="L90" s="3">
        <v>0</v>
      </c>
      <c r="M90" s="3"/>
      <c r="N90" s="3">
        <v>1</v>
      </c>
      <c r="O90" s="3">
        <v>0</v>
      </c>
      <c r="P90" s="3">
        <v>1</v>
      </c>
      <c r="Q90" s="3"/>
      <c r="R90" s="3">
        <v>1</v>
      </c>
      <c r="S90" s="3">
        <v>1</v>
      </c>
      <c r="T90" s="3">
        <v>0</v>
      </c>
      <c r="U90" s="3">
        <v>0</v>
      </c>
      <c r="V90" s="3">
        <v>0</v>
      </c>
      <c r="W90" s="3">
        <v>0</v>
      </c>
      <c r="X90" s="3">
        <v>1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 s="3">
        <v>0</v>
      </c>
      <c r="AF90" s="3">
        <v>0</v>
      </c>
      <c r="AG90" s="3">
        <v>22.5</v>
      </c>
      <c r="AH90" s="4">
        <v>1.49</v>
      </c>
      <c r="AI90" s="3">
        <v>114</v>
      </c>
      <c r="AJ90" s="3">
        <v>62</v>
      </c>
      <c r="AK90" s="5">
        <f t="shared" si="41"/>
        <v>79.333333333333329</v>
      </c>
      <c r="AL90" s="3">
        <v>87</v>
      </c>
      <c r="AM90" s="3">
        <v>2</v>
      </c>
      <c r="AN90" s="3">
        <v>1</v>
      </c>
      <c r="AO90" s="3">
        <v>40</v>
      </c>
      <c r="AP90" s="3">
        <v>16</v>
      </c>
      <c r="AQ90" s="3">
        <v>24</v>
      </c>
      <c r="AR90" s="1">
        <f t="shared" si="42"/>
        <v>24</v>
      </c>
      <c r="AS90" s="7">
        <f t="shared" si="43"/>
        <v>24</v>
      </c>
      <c r="AT90" s="3">
        <v>18</v>
      </c>
      <c r="AU90" s="4">
        <v>2.8756999999999997</v>
      </c>
      <c r="AV90" s="3">
        <v>1.93</v>
      </c>
      <c r="AW90" s="19">
        <f t="shared" si="44"/>
        <v>0.33949741315594972</v>
      </c>
      <c r="AX90" s="7">
        <f t="shared" si="45"/>
        <v>2.0864485168828462</v>
      </c>
      <c r="AY90" s="7">
        <f t="shared" si="46"/>
        <v>248.70466321243524</v>
      </c>
      <c r="AZ90" s="7">
        <f t="shared" si="47"/>
        <v>3246.9775474956818</v>
      </c>
      <c r="BA90" s="7">
        <f t="shared" si="48"/>
        <v>33.054022988505743</v>
      </c>
      <c r="BB90" s="7">
        <f t="shared" si="49"/>
        <v>22.183908045977013</v>
      </c>
      <c r="BC90" s="7">
        <f t="shared" si="50"/>
        <v>18.504337164750957</v>
      </c>
      <c r="BD90" s="7">
        <f t="shared" si="51"/>
        <v>6.939126436781609</v>
      </c>
      <c r="BE90" s="19"/>
      <c r="BF90" s="19">
        <f t="shared" si="52"/>
        <v>0.72608408387523049</v>
      </c>
      <c r="BG90" s="19">
        <f t="shared" si="53"/>
        <v>1.2101401397920508</v>
      </c>
      <c r="BH90" s="19">
        <v>0.72608408387523049</v>
      </c>
      <c r="BI90" s="19">
        <f t="shared" si="54"/>
        <v>1.3772509578544059</v>
      </c>
      <c r="BJ90" s="19">
        <f t="shared" si="55"/>
        <v>5.5555555555555552E-2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17.5</v>
      </c>
      <c r="BT90" s="3">
        <v>7.5</v>
      </c>
      <c r="BU90" s="3">
        <v>7.3</v>
      </c>
      <c r="BV90" s="3">
        <v>1.5</v>
      </c>
      <c r="BW90" s="3"/>
      <c r="BY90" s="3">
        <v>1</v>
      </c>
      <c r="BZ90" s="3">
        <v>1</v>
      </c>
      <c r="CA90" s="3">
        <v>128</v>
      </c>
      <c r="CB90" s="3">
        <v>36</v>
      </c>
      <c r="CC90" s="4">
        <v>1.9</v>
      </c>
      <c r="CD90" s="28">
        <v>27</v>
      </c>
      <c r="CE90" s="8"/>
      <c r="CF90" s="8"/>
      <c r="CG90" s="3">
        <v>3770</v>
      </c>
      <c r="CH90" s="3">
        <v>1</v>
      </c>
      <c r="CI90" s="3">
        <v>3</v>
      </c>
      <c r="CJ90" s="12">
        <v>1674.4047619047619</v>
      </c>
      <c r="CK90" s="19">
        <f t="shared" si="56"/>
        <v>7.4232130150746896</v>
      </c>
      <c r="CL90" s="5">
        <v>1031.2854540383419</v>
      </c>
      <c r="CM90" s="19">
        <f t="shared" si="58"/>
        <v>6.9385613167314668</v>
      </c>
      <c r="CO90" s="41">
        <v>40246</v>
      </c>
      <c r="CP90" s="41"/>
      <c r="CQ90" s="41"/>
      <c r="CR90" s="41"/>
      <c r="CS90" s="20"/>
      <c r="CT90" s="36">
        <v>44272</v>
      </c>
      <c r="CU90" s="36">
        <v>44239</v>
      </c>
      <c r="CV90" s="1">
        <f t="shared" si="57"/>
        <v>3993</v>
      </c>
      <c r="CW90" s="3">
        <v>0</v>
      </c>
      <c r="CX90" s="3"/>
      <c r="CY90" s="3"/>
      <c r="CZ90" s="3">
        <v>0</v>
      </c>
      <c r="DA90" s="3">
        <v>3993</v>
      </c>
      <c r="DB90" s="1">
        <v>1</v>
      </c>
      <c r="DC90" s="3" t="s">
        <v>141</v>
      </c>
    </row>
    <row r="91" spans="1:116" s="10" customFormat="1" x14ac:dyDescent="0.25">
      <c r="A91" s="2">
        <v>2054</v>
      </c>
      <c r="B91" s="3">
        <v>69</v>
      </c>
      <c r="C91" s="3">
        <v>0</v>
      </c>
      <c r="D91" s="3">
        <v>0</v>
      </c>
      <c r="E91" s="3">
        <v>1</v>
      </c>
      <c r="F91" s="3">
        <v>1</v>
      </c>
      <c r="G91" s="3">
        <v>0</v>
      </c>
      <c r="H91" s="1">
        <v>1</v>
      </c>
      <c r="I91" s="3">
        <v>0</v>
      </c>
      <c r="J91" s="3">
        <v>3</v>
      </c>
      <c r="K91" s="9">
        <v>1</v>
      </c>
      <c r="L91" s="3">
        <v>0</v>
      </c>
      <c r="M91" s="9"/>
      <c r="N91" s="3">
        <v>1</v>
      </c>
      <c r="O91" s="9">
        <v>1</v>
      </c>
      <c r="P91" s="3">
        <v>0</v>
      </c>
      <c r="Q91" s="3"/>
      <c r="R91" s="3">
        <v>1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1</v>
      </c>
      <c r="Z91" s="3">
        <v>1</v>
      </c>
      <c r="AA91" s="3">
        <v>1</v>
      </c>
      <c r="AB91" s="3">
        <v>0</v>
      </c>
      <c r="AC91" s="3">
        <v>0</v>
      </c>
      <c r="AD91" s="3">
        <v>1</v>
      </c>
      <c r="AE91" s="3">
        <v>0</v>
      </c>
      <c r="AF91" s="3">
        <v>0</v>
      </c>
      <c r="AG91" s="3">
        <v>26.5</v>
      </c>
      <c r="AH91" s="4">
        <v>1.8</v>
      </c>
      <c r="AI91" s="3">
        <v>119</v>
      </c>
      <c r="AJ91" s="3">
        <v>71</v>
      </c>
      <c r="AK91" s="5">
        <f t="shared" si="41"/>
        <v>87</v>
      </c>
      <c r="AL91" s="3">
        <v>71</v>
      </c>
      <c r="AM91" s="3">
        <v>1</v>
      </c>
      <c r="AN91" s="3">
        <v>9</v>
      </c>
      <c r="AO91" s="3">
        <v>79</v>
      </c>
      <c r="AP91" s="3">
        <v>26</v>
      </c>
      <c r="AQ91" s="3">
        <v>45</v>
      </c>
      <c r="AR91" s="1">
        <f t="shared" si="42"/>
        <v>53</v>
      </c>
      <c r="AS91" s="7">
        <f t="shared" si="43"/>
        <v>5.8888888888888893</v>
      </c>
      <c r="AT91" s="3">
        <v>18</v>
      </c>
      <c r="AU91" s="4">
        <v>4.2300000000000004</v>
      </c>
      <c r="AV91" s="3">
        <v>2.35</v>
      </c>
      <c r="AW91" s="19">
        <f t="shared" si="44"/>
        <v>0.45332594235033263</v>
      </c>
      <c r="AX91" s="7">
        <f t="shared" si="45"/>
        <v>6.3829787234042543</v>
      </c>
      <c r="AY91" s="7">
        <f t="shared" si="46"/>
        <v>919.14893617021278</v>
      </c>
      <c r="AZ91" s="7">
        <f t="shared" si="47"/>
        <v>2655.3191489361702</v>
      </c>
      <c r="BA91" s="7">
        <f t="shared" si="48"/>
        <v>59.577464788732399</v>
      </c>
      <c r="BB91" s="7">
        <f t="shared" si="49"/>
        <v>33.098591549295776</v>
      </c>
      <c r="BC91" s="7">
        <f t="shared" si="50"/>
        <v>31.059718309859157</v>
      </c>
      <c r="BD91" s="7">
        <f t="shared" si="51"/>
        <v>16.205070422535208</v>
      </c>
      <c r="BE91" s="19"/>
      <c r="BF91" s="19">
        <f t="shared" si="52"/>
        <v>0.75531914893617014</v>
      </c>
      <c r="BG91" s="19">
        <f t="shared" si="53"/>
        <v>1.3260047281323877</v>
      </c>
      <c r="BH91" s="19">
        <v>1.3260047281323877</v>
      </c>
      <c r="BI91" s="19">
        <f t="shared" si="54"/>
        <v>1.124103109221366</v>
      </c>
      <c r="BJ91" s="19">
        <f t="shared" si="55"/>
        <v>0.5</v>
      </c>
      <c r="BK91" s="19"/>
      <c r="BL91" s="5">
        <v>0</v>
      </c>
      <c r="BM91" s="5"/>
      <c r="BN91" s="5"/>
      <c r="BO91" s="5"/>
      <c r="BP91" s="5"/>
      <c r="BQ91" s="3">
        <v>1</v>
      </c>
      <c r="BR91" s="3">
        <v>0</v>
      </c>
      <c r="BS91" s="3">
        <v>22.5</v>
      </c>
      <c r="BT91" s="3">
        <v>5.8</v>
      </c>
      <c r="BU91" s="3">
        <v>4.8</v>
      </c>
      <c r="BV91" s="3">
        <v>1</v>
      </c>
      <c r="BW91" s="3"/>
      <c r="BY91" s="3">
        <v>1</v>
      </c>
      <c r="BZ91" s="3">
        <v>1</v>
      </c>
      <c r="CA91" s="3">
        <v>139</v>
      </c>
      <c r="CB91" s="3">
        <v>30</v>
      </c>
      <c r="CC91" s="4">
        <v>1.3</v>
      </c>
      <c r="CD91" s="28">
        <v>55</v>
      </c>
      <c r="CE91" s="8"/>
      <c r="CF91" s="8"/>
      <c r="CG91" s="3">
        <v>3667</v>
      </c>
      <c r="CH91" s="3">
        <v>1</v>
      </c>
      <c r="CI91" s="3">
        <v>3</v>
      </c>
      <c r="CJ91" s="12">
        <v>1696.4705882352941</v>
      </c>
      <c r="CK91" s="19">
        <f t="shared" si="56"/>
        <v>7.436305247342669</v>
      </c>
      <c r="CL91" s="5">
        <v>2170.7995250837321</v>
      </c>
      <c r="CM91" s="19">
        <f t="shared" si="58"/>
        <v>7.6828508234144568</v>
      </c>
      <c r="CO91" s="36">
        <v>40526</v>
      </c>
      <c r="CP91" s="36"/>
      <c r="CQ91" s="36"/>
      <c r="CR91" s="36">
        <v>42037</v>
      </c>
      <c r="CS91" s="43">
        <f>(CR91-CO91)</f>
        <v>1511</v>
      </c>
      <c r="CT91" s="36">
        <v>44274</v>
      </c>
      <c r="CU91" s="36">
        <v>44263</v>
      </c>
      <c r="CV91" s="3">
        <f t="shared" si="57"/>
        <v>3737</v>
      </c>
      <c r="CW91" s="3">
        <v>0</v>
      </c>
      <c r="CX91" s="3"/>
      <c r="CY91" s="3"/>
      <c r="CZ91" s="3">
        <v>1</v>
      </c>
      <c r="DA91" s="3">
        <v>1511</v>
      </c>
      <c r="DB91" s="1">
        <v>1</v>
      </c>
      <c r="DC91" s="3" t="s">
        <v>141</v>
      </c>
    </row>
    <row r="92" spans="1:116" s="10" customFormat="1" x14ac:dyDescent="0.25">
      <c r="A92" s="2">
        <v>2028</v>
      </c>
      <c r="B92" s="3">
        <v>69</v>
      </c>
      <c r="C92" s="3">
        <v>0</v>
      </c>
      <c r="D92" s="3">
        <v>0</v>
      </c>
      <c r="E92" s="3">
        <v>1</v>
      </c>
      <c r="F92" s="3">
        <v>1</v>
      </c>
      <c r="G92" s="3">
        <v>0</v>
      </c>
      <c r="H92" s="1">
        <v>1</v>
      </c>
      <c r="I92" s="3">
        <v>0</v>
      </c>
      <c r="J92" s="3">
        <v>2</v>
      </c>
      <c r="K92" s="3">
        <v>1</v>
      </c>
      <c r="L92" s="3">
        <v>0</v>
      </c>
      <c r="M92" s="3"/>
      <c r="N92" s="3">
        <v>1</v>
      </c>
      <c r="O92" s="3">
        <v>0</v>
      </c>
      <c r="P92" s="3">
        <v>0</v>
      </c>
      <c r="Q92" s="3"/>
      <c r="R92" s="3">
        <v>1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16">
        <v>1</v>
      </c>
      <c r="Y92" s="3">
        <v>1</v>
      </c>
      <c r="Z92" s="3">
        <v>1</v>
      </c>
      <c r="AA92" s="3">
        <v>1</v>
      </c>
      <c r="AB92" s="3">
        <v>1</v>
      </c>
      <c r="AC92" s="3">
        <v>0</v>
      </c>
      <c r="AD92" s="3">
        <v>1</v>
      </c>
      <c r="AE92" s="3">
        <v>0</v>
      </c>
      <c r="AF92" s="3">
        <v>2</v>
      </c>
      <c r="AG92" s="3">
        <v>26</v>
      </c>
      <c r="AH92" s="4">
        <v>1.86</v>
      </c>
      <c r="AI92" s="3">
        <v>96</v>
      </c>
      <c r="AJ92" s="3">
        <v>59</v>
      </c>
      <c r="AK92" s="5">
        <f t="shared" si="41"/>
        <v>71.333333333333329</v>
      </c>
      <c r="AL92" s="3">
        <v>55</v>
      </c>
      <c r="AM92" s="3">
        <v>1</v>
      </c>
      <c r="AN92" s="3">
        <v>10</v>
      </c>
      <c r="AO92" s="3">
        <v>65</v>
      </c>
      <c r="AP92" s="3">
        <v>24</v>
      </c>
      <c r="AQ92" s="3">
        <v>37</v>
      </c>
      <c r="AR92" s="1">
        <f t="shared" si="42"/>
        <v>41</v>
      </c>
      <c r="AS92" s="7">
        <f t="shared" si="43"/>
        <v>4.0999999999999996</v>
      </c>
      <c r="AT92" s="3">
        <v>27</v>
      </c>
      <c r="AU92" s="4">
        <v>3.5339999999999998</v>
      </c>
      <c r="AV92" s="3">
        <v>1.9</v>
      </c>
      <c r="AW92" s="19">
        <f t="shared" si="44"/>
        <v>0.30051736881005175</v>
      </c>
      <c r="AX92" s="7">
        <f t="shared" si="45"/>
        <v>2.8296547821165818</v>
      </c>
      <c r="AY92" s="7">
        <f t="shared" si="46"/>
        <v>421.0526315789474</v>
      </c>
      <c r="AZ92" s="7">
        <f t="shared" si="47"/>
        <v>2582.4561403508769</v>
      </c>
      <c r="BA92" s="7">
        <f t="shared" si="48"/>
        <v>64.25454545454545</v>
      </c>
      <c r="BB92" s="7">
        <f t="shared" si="49"/>
        <v>34.545454545454547</v>
      </c>
      <c r="BC92" s="7">
        <f t="shared" si="50"/>
        <v>20.828606060606059</v>
      </c>
      <c r="BD92" s="7">
        <f t="shared" si="51"/>
        <v>12.685090909090908</v>
      </c>
      <c r="BE92" s="19"/>
      <c r="BF92" s="19">
        <f t="shared" si="52"/>
        <v>0.57583474816072444</v>
      </c>
      <c r="BG92" s="19">
        <f t="shared" si="53"/>
        <v>1.0116015846066782</v>
      </c>
      <c r="BH92" s="19">
        <v>1.0116015846066782</v>
      </c>
      <c r="BI92" s="19">
        <f t="shared" si="54"/>
        <v>1.5671840354767184</v>
      </c>
      <c r="BJ92" s="19">
        <f t="shared" si="55"/>
        <v>0.37037037037037035</v>
      </c>
      <c r="BK92" s="19"/>
      <c r="BL92" s="5">
        <v>0</v>
      </c>
      <c r="BM92" s="5"/>
      <c r="BN92" s="5"/>
      <c r="BO92" s="5"/>
      <c r="BP92" s="5"/>
      <c r="BQ92" s="3">
        <v>1</v>
      </c>
      <c r="BR92" s="9">
        <v>0</v>
      </c>
      <c r="BS92" s="3">
        <v>35</v>
      </c>
      <c r="BT92" s="3">
        <v>5.8</v>
      </c>
      <c r="BU92" s="3">
        <v>4.8</v>
      </c>
      <c r="BV92" s="3">
        <v>1.1000000000000001</v>
      </c>
      <c r="BW92" s="3">
        <v>4.5999999999999996</v>
      </c>
      <c r="BY92" s="3">
        <v>1</v>
      </c>
      <c r="BZ92" s="3">
        <v>1</v>
      </c>
      <c r="CA92" s="3">
        <v>143</v>
      </c>
      <c r="CB92" s="3">
        <v>15</v>
      </c>
      <c r="CC92" s="4">
        <v>1.3</v>
      </c>
      <c r="CD92" s="28">
        <v>69</v>
      </c>
      <c r="CE92" s="8"/>
      <c r="CF92" s="8"/>
      <c r="CG92" s="3">
        <v>6396</v>
      </c>
      <c r="CH92" s="3">
        <v>1</v>
      </c>
      <c r="CI92" s="3">
        <v>3</v>
      </c>
      <c r="CJ92" s="12">
        <v>1752.4691358024691</v>
      </c>
      <c r="CK92" s="19">
        <f t="shared" si="56"/>
        <v>7.468781007228678</v>
      </c>
      <c r="CL92" s="5">
        <v>1922.5382525973459</v>
      </c>
      <c r="CM92" s="19">
        <f t="shared" si="58"/>
        <v>7.561401598501666</v>
      </c>
      <c r="CO92" s="41">
        <v>40441</v>
      </c>
      <c r="CP92" s="41"/>
      <c r="CQ92" s="41"/>
      <c r="CR92" s="41"/>
      <c r="CS92" s="20"/>
      <c r="CT92" s="36">
        <v>44272</v>
      </c>
      <c r="CU92" s="36">
        <v>41203</v>
      </c>
      <c r="CV92" s="1">
        <f t="shared" si="57"/>
        <v>762</v>
      </c>
      <c r="CW92" s="3">
        <v>1</v>
      </c>
      <c r="CX92" s="36">
        <v>41203</v>
      </c>
      <c r="CY92" s="20">
        <f>(CX92-CO92)</f>
        <v>762</v>
      </c>
      <c r="CZ92" s="20">
        <v>1</v>
      </c>
      <c r="DA92" s="20">
        <v>762</v>
      </c>
      <c r="DB92" s="1">
        <v>1</v>
      </c>
      <c r="DC92" s="3"/>
    </row>
    <row r="93" spans="1:116" s="10" customFormat="1" x14ac:dyDescent="0.25">
      <c r="A93" s="2">
        <v>2042</v>
      </c>
      <c r="B93" s="3">
        <v>76</v>
      </c>
      <c r="C93" s="3">
        <v>0</v>
      </c>
      <c r="D93" s="3">
        <v>0</v>
      </c>
      <c r="E93" s="3">
        <v>1</v>
      </c>
      <c r="F93" s="3">
        <v>1</v>
      </c>
      <c r="G93" s="3">
        <v>0</v>
      </c>
      <c r="H93" s="1">
        <v>1</v>
      </c>
      <c r="I93" s="3">
        <v>0</v>
      </c>
      <c r="J93" s="3">
        <v>2</v>
      </c>
      <c r="K93" s="3">
        <v>0</v>
      </c>
      <c r="L93" s="3">
        <v>0</v>
      </c>
      <c r="M93" s="3"/>
      <c r="N93" s="3">
        <v>1</v>
      </c>
      <c r="O93" s="3">
        <v>1</v>
      </c>
      <c r="P93" s="3">
        <v>1</v>
      </c>
      <c r="Q93" s="3">
        <v>1</v>
      </c>
      <c r="R93" s="3">
        <v>1</v>
      </c>
      <c r="S93" s="3">
        <v>1</v>
      </c>
      <c r="T93" s="3">
        <v>0</v>
      </c>
      <c r="U93" s="3">
        <v>0</v>
      </c>
      <c r="V93" s="3">
        <v>0</v>
      </c>
      <c r="W93" s="3">
        <v>0</v>
      </c>
      <c r="X93" s="3">
        <v>1</v>
      </c>
      <c r="Y93" s="3">
        <v>1</v>
      </c>
      <c r="Z93" s="3">
        <v>1</v>
      </c>
      <c r="AA93" s="3">
        <v>1</v>
      </c>
      <c r="AB93" s="3">
        <v>1</v>
      </c>
      <c r="AC93" s="3">
        <v>0</v>
      </c>
      <c r="AD93" s="3">
        <v>1</v>
      </c>
      <c r="AE93" s="3">
        <v>0</v>
      </c>
      <c r="AF93" s="3">
        <v>1</v>
      </c>
      <c r="AG93" s="3">
        <v>24.5</v>
      </c>
      <c r="AH93" s="4">
        <v>1.95</v>
      </c>
      <c r="AI93" s="3">
        <v>90</v>
      </c>
      <c r="AJ93" s="3">
        <v>64</v>
      </c>
      <c r="AK93" s="5">
        <f t="shared" si="41"/>
        <v>72.666666666666671</v>
      </c>
      <c r="AL93" s="3">
        <v>69</v>
      </c>
      <c r="AM93" s="3">
        <v>2</v>
      </c>
      <c r="AN93" s="3">
        <v>22</v>
      </c>
      <c r="AO93" s="3">
        <v>37</v>
      </c>
      <c r="AP93" s="3">
        <v>24</v>
      </c>
      <c r="AQ93" s="3">
        <v>28</v>
      </c>
      <c r="AR93" s="1">
        <f t="shared" si="42"/>
        <v>13</v>
      </c>
      <c r="AS93" s="7">
        <f t="shared" si="43"/>
        <v>0.59090909090909094</v>
      </c>
      <c r="AT93" s="3">
        <v>21</v>
      </c>
      <c r="AU93" s="4">
        <v>4.3094999999999999</v>
      </c>
      <c r="AV93" s="3">
        <v>2.21</v>
      </c>
      <c r="AW93" s="19">
        <f t="shared" si="44"/>
        <v>0.35608277900960827</v>
      </c>
      <c r="AX93" s="7">
        <f t="shared" si="45"/>
        <v>1.6243183663998144</v>
      </c>
      <c r="AY93" s="7">
        <f t="shared" si="46"/>
        <v>253.39366515837105</v>
      </c>
      <c r="AZ93" s="7">
        <f t="shared" si="47"/>
        <v>1834.087481146305</v>
      </c>
      <c r="BA93" s="7">
        <f t="shared" si="48"/>
        <v>62.45652173913043</v>
      </c>
      <c r="BB93" s="7">
        <f t="shared" si="49"/>
        <v>32.028985507246375</v>
      </c>
      <c r="BC93" s="7">
        <f t="shared" si="50"/>
        <v>22.505700483091786</v>
      </c>
      <c r="BD93" s="7">
        <f t="shared" si="51"/>
        <v>2.613565217391304</v>
      </c>
      <c r="BE93" s="19"/>
      <c r="BF93" s="19">
        <f t="shared" si="52"/>
        <v>0.44831186912634879</v>
      </c>
      <c r="BG93" s="19">
        <f t="shared" si="53"/>
        <v>0.59241211277410377</v>
      </c>
      <c r="BH93" s="19">
        <v>0.59241211277410377</v>
      </c>
      <c r="BI93" s="19">
        <f t="shared" si="54"/>
        <v>4.8043478260869561</v>
      </c>
      <c r="BJ93" s="19">
        <f t="shared" si="55"/>
        <v>1.0476190476190477</v>
      </c>
      <c r="BK93" s="19"/>
      <c r="BL93" s="5">
        <v>0</v>
      </c>
      <c r="BM93" s="5"/>
      <c r="BN93" s="5"/>
      <c r="BO93" s="5"/>
      <c r="BP93" s="5"/>
      <c r="BQ93" s="3">
        <v>1</v>
      </c>
      <c r="BR93" s="3">
        <v>0</v>
      </c>
      <c r="BS93" s="3">
        <v>22.5</v>
      </c>
      <c r="BT93" s="3">
        <v>5.2</v>
      </c>
      <c r="BU93" s="3">
        <v>4.7</v>
      </c>
      <c r="BV93" s="3">
        <v>0.99</v>
      </c>
      <c r="BW93" s="3">
        <v>4.8</v>
      </c>
      <c r="BY93" s="3">
        <v>1</v>
      </c>
      <c r="BZ93" s="3">
        <v>0</v>
      </c>
      <c r="CA93" s="3">
        <v>139</v>
      </c>
      <c r="CB93" s="3">
        <v>90</v>
      </c>
      <c r="CC93" s="4">
        <v>3</v>
      </c>
      <c r="CD93" s="28">
        <v>20</v>
      </c>
      <c r="CE93" s="8"/>
      <c r="CF93" s="8"/>
      <c r="CG93" s="3">
        <v>6106</v>
      </c>
      <c r="CH93" s="3">
        <v>1</v>
      </c>
      <c r="CI93" s="3">
        <v>3</v>
      </c>
      <c r="CJ93" s="12">
        <v>1805.0847457627117</v>
      </c>
      <c r="CK93" s="19">
        <f t="shared" si="56"/>
        <v>7.4983628202258972</v>
      </c>
      <c r="CL93" s="5">
        <v>1099.2744118101134</v>
      </c>
      <c r="CM93" s="19">
        <f t="shared" si="58"/>
        <v>7.0024056155105923</v>
      </c>
      <c r="CO93" s="36">
        <v>40504</v>
      </c>
      <c r="CP93" s="36"/>
      <c r="CQ93" s="36"/>
      <c r="CR93" s="36"/>
      <c r="CS93" s="20"/>
      <c r="CT93" s="36">
        <v>44272</v>
      </c>
      <c r="CU93" s="36">
        <v>40985</v>
      </c>
      <c r="CV93" s="1">
        <f t="shared" si="57"/>
        <v>481</v>
      </c>
      <c r="CW93" s="3">
        <v>1</v>
      </c>
      <c r="CX93" s="40">
        <v>40985</v>
      </c>
      <c r="CY93" s="3">
        <f>(CX93-CO93)</f>
        <v>481</v>
      </c>
      <c r="CZ93" s="3">
        <v>1</v>
      </c>
      <c r="DA93" s="3">
        <v>481</v>
      </c>
      <c r="DB93" s="1">
        <v>1</v>
      </c>
      <c r="DC93" s="3"/>
    </row>
    <row r="94" spans="1:116" s="10" customFormat="1" x14ac:dyDescent="0.25">
      <c r="A94" s="25">
        <v>1046</v>
      </c>
      <c r="B94" s="1">
        <v>73</v>
      </c>
      <c r="C94" s="1">
        <v>0</v>
      </c>
      <c r="D94" s="1">
        <v>0</v>
      </c>
      <c r="E94" s="1">
        <v>1</v>
      </c>
      <c r="F94" s="1">
        <v>1</v>
      </c>
      <c r="G94" s="1">
        <v>0</v>
      </c>
      <c r="H94" s="1">
        <v>1</v>
      </c>
      <c r="I94" s="1">
        <v>0</v>
      </c>
      <c r="J94" s="1">
        <v>4</v>
      </c>
      <c r="K94" s="1">
        <v>1</v>
      </c>
      <c r="L94" s="1">
        <v>1</v>
      </c>
      <c r="M94" s="1">
        <v>1</v>
      </c>
      <c r="N94" s="1">
        <v>1</v>
      </c>
      <c r="O94" s="1">
        <v>0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0</v>
      </c>
      <c r="AD94" s="1">
        <v>1</v>
      </c>
      <c r="AE94" s="1">
        <v>0</v>
      </c>
      <c r="AF94" s="1">
        <v>0</v>
      </c>
      <c r="AG94" s="1">
        <v>26.8</v>
      </c>
      <c r="AH94" s="1">
        <v>1.71</v>
      </c>
      <c r="AI94" s="1">
        <v>106</v>
      </c>
      <c r="AJ94" s="1">
        <v>56</v>
      </c>
      <c r="AK94" s="5">
        <f t="shared" si="41"/>
        <v>72.666666666666671</v>
      </c>
      <c r="AL94" s="1">
        <v>82</v>
      </c>
      <c r="AM94" s="1">
        <v>1</v>
      </c>
      <c r="AN94" s="1">
        <v>3</v>
      </c>
      <c r="AO94" s="1">
        <v>48</v>
      </c>
      <c r="AP94" s="1">
        <v>21</v>
      </c>
      <c r="AQ94" s="1">
        <v>31</v>
      </c>
      <c r="AR94" s="1">
        <f t="shared" si="42"/>
        <v>27</v>
      </c>
      <c r="AS94" s="7">
        <f t="shared" si="43"/>
        <v>9</v>
      </c>
      <c r="AT94" s="1">
        <v>20</v>
      </c>
      <c r="AU94" s="19">
        <v>3.2</v>
      </c>
      <c r="AV94" s="1">
        <v>1.87</v>
      </c>
      <c r="AW94" s="19">
        <f t="shared" si="44"/>
        <v>0.30130081300813011</v>
      </c>
      <c r="AX94" s="7">
        <f t="shared" si="45"/>
        <v>3.4375</v>
      </c>
      <c r="AY94" s="7">
        <f t="shared" si="46"/>
        <v>470.58823529411762</v>
      </c>
      <c r="AZ94" s="7">
        <f t="shared" si="47"/>
        <v>2980.3921568627452</v>
      </c>
      <c r="BA94" s="7">
        <f t="shared" si="48"/>
        <v>39.024390243902438</v>
      </c>
      <c r="BB94" s="7">
        <f t="shared" si="49"/>
        <v>22.804878048780488</v>
      </c>
      <c r="BC94" s="7">
        <f t="shared" si="50"/>
        <v>16.334373983739837</v>
      </c>
      <c r="BD94" s="7">
        <f t="shared" si="51"/>
        <v>8.6840975609756086</v>
      </c>
      <c r="BE94" s="19">
        <v>2.7162500000000001</v>
      </c>
      <c r="BF94" s="19">
        <f t="shared" si="52"/>
        <v>0.79437500000000005</v>
      </c>
      <c r="BG94" s="19">
        <f t="shared" si="53"/>
        <v>1.23</v>
      </c>
      <c r="BH94" s="19">
        <v>1.23</v>
      </c>
      <c r="BI94" s="19">
        <f t="shared" si="54"/>
        <v>1.4453477868112015</v>
      </c>
      <c r="BJ94" s="19">
        <f t="shared" si="55"/>
        <v>0.15</v>
      </c>
      <c r="BK94" s="19"/>
      <c r="BL94" s="20">
        <v>1</v>
      </c>
      <c r="BM94" s="1">
        <v>15</v>
      </c>
      <c r="BN94" s="20"/>
      <c r="BO94" s="1">
        <v>3</v>
      </c>
      <c r="BP94" s="1">
        <v>0</v>
      </c>
      <c r="BQ94" s="1">
        <v>1</v>
      </c>
      <c r="BR94" s="1">
        <v>0</v>
      </c>
      <c r="BS94" s="1">
        <v>24</v>
      </c>
      <c r="BT94" s="1">
        <v>5.0999999999999996</v>
      </c>
      <c r="BU94" s="1">
        <v>4.7</v>
      </c>
      <c r="BV94" s="1">
        <v>0.39</v>
      </c>
      <c r="BW94" s="1">
        <v>3.9</v>
      </c>
      <c r="BX94" s="1">
        <v>42</v>
      </c>
      <c r="BY94" s="1">
        <v>1</v>
      </c>
      <c r="BZ94" s="1">
        <v>1</v>
      </c>
      <c r="CA94" s="25">
        <v>132</v>
      </c>
      <c r="CB94" s="25">
        <v>34</v>
      </c>
      <c r="CC94" s="44">
        <v>1.29</v>
      </c>
      <c r="CD94" s="27">
        <v>54</v>
      </c>
      <c r="CE94" s="1">
        <v>4700</v>
      </c>
      <c r="CF94" s="1">
        <v>1</v>
      </c>
      <c r="CG94" s="1"/>
      <c r="CH94" s="1"/>
      <c r="CI94" s="1">
        <v>3</v>
      </c>
      <c r="CJ94" s="20">
        <v>2051.4208060000001</v>
      </c>
      <c r="CK94" s="19">
        <f t="shared" si="56"/>
        <v>7.6262879081636932</v>
      </c>
      <c r="CL94" s="20">
        <v>1849.4345290000001</v>
      </c>
      <c r="CM94" s="19">
        <f t="shared" si="58"/>
        <v>7.522635211348832</v>
      </c>
      <c r="CN94" s="22"/>
      <c r="CO94" s="36">
        <v>40323</v>
      </c>
      <c r="CP94" s="36"/>
      <c r="CQ94" s="36"/>
      <c r="CR94" s="36"/>
      <c r="CS94" s="20"/>
      <c r="CT94" s="36">
        <v>44272</v>
      </c>
      <c r="CU94" s="36">
        <v>40609</v>
      </c>
      <c r="CV94" s="1">
        <f t="shared" si="57"/>
        <v>286</v>
      </c>
      <c r="CW94" s="3">
        <v>1</v>
      </c>
      <c r="CX94" s="40">
        <v>40609</v>
      </c>
      <c r="CY94" s="3">
        <f>(CX94-CO94)</f>
        <v>286</v>
      </c>
      <c r="CZ94" s="3">
        <v>1</v>
      </c>
      <c r="DA94" s="3">
        <v>286</v>
      </c>
      <c r="DB94" s="1">
        <v>1</v>
      </c>
      <c r="DC94" t="s">
        <v>130</v>
      </c>
      <c r="DD94"/>
      <c r="DE94"/>
      <c r="DF94"/>
      <c r="DG94"/>
      <c r="DH94"/>
      <c r="DI94"/>
      <c r="DJ94"/>
      <c r="DK94"/>
      <c r="DL94"/>
    </row>
    <row r="95" spans="1:116" s="10" customFormat="1" x14ac:dyDescent="0.25">
      <c r="A95" s="2">
        <v>2043</v>
      </c>
      <c r="B95" s="3">
        <v>62</v>
      </c>
      <c r="C95" s="3">
        <v>0</v>
      </c>
      <c r="D95" s="3">
        <v>1</v>
      </c>
      <c r="E95" s="3">
        <v>1</v>
      </c>
      <c r="F95" s="3">
        <v>1</v>
      </c>
      <c r="G95" s="3">
        <v>1</v>
      </c>
      <c r="H95" s="1">
        <v>0</v>
      </c>
      <c r="I95" s="3">
        <v>0</v>
      </c>
      <c r="J95" s="3">
        <v>4</v>
      </c>
      <c r="K95" s="3">
        <v>0</v>
      </c>
      <c r="L95" s="3">
        <v>0</v>
      </c>
      <c r="M95" s="3"/>
      <c r="N95" s="3">
        <v>0</v>
      </c>
      <c r="O95" s="3">
        <v>1</v>
      </c>
      <c r="P95" s="3">
        <v>1</v>
      </c>
      <c r="Q95" s="3"/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0</v>
      </c>
      <c r="AA95" s="3">
        <v>0</v>
      </c>
      <c r="AB95" s="3">
        <v>1</v>
      </c>
      <c r="AC95" s="3">
        <v>0</v>
      </c>
      <c r="AD95" s="3">
        <v>1</v>
      </c>
      <c r="AE95" s="3">
        <v>0</v>
      </c>
      <c r="AF95" s="3">
        <v>0</v>
      </c>
      <c r="AG95" s="3">
        <v>34</v>
      </c>
      <c r="AH95" s="4">
        <v>1.95</v>
      </c>
      <c r="AI95" s="3">
        <v>96</v>
      </c>
      <c r="AJ95" s="3">
        <v>72</v>
      </c>
      <c r="AK95" s="5">
        <f t="shared" si="41"/>
        <v>80</v>
      </c>
      <c r="AL95" s="3">
        <v>84</v>
      </c>
      <c r="AM95" s="3">
        <v>1</v>
      </c>
      <c r="AN95" s="3">
        <v>12</v>
      </c>
      <c r="AO95" s="3">
        <v>63</v>
      </c>
      <c r="AP95" s="3">
        <v>26</v>
      </c>
      <c r="AQ95" s="3">
        <v>46</v>
      </c>
      <c r="AR95" s="1">
        <f t="shared" si="42"/>
        <v>37</v>
      </c>
      <c r="AS95" s="7">
        <f t="shared" si="43"/>
        <v>3.0833333333333335</v>
      </c>
      <c r="AT95" s="3">
        <v>38</v>
      </c>
      <c r="AU95" s="4">
        <v>3.7049999999999996</v>
      </c>
      <c r="AV95" s="3">
        <v>1.9</v>
      </c>
      <c r="AW95" s="19">
        <f t="shared" si="44"/>
        <v>0.33702882483370289</v>
      </c>
      <c r="AX95" s="7">
        <f t="shared" si="45"/>
        <v>2.1592442645074228</v>
      </c>
      <c r="AY95" s="7">
        <f t="shared" si="46"/>
        <v>336.84210526315792</v>
      </c>
      <c r="AZ95" s="7">
        <f t="shared" si="47"/>
        <v>2863.1578947368421</v>
      </c>
      <c r="BA95" s="7">
        <f t="shared" si="48"/>
        <v>44.107142857142854</v>
      </c>
      <c r="BB95" s="7">
        <f t="shared" si="49"/>
        <v>22.61904761904762</v>
      </c>
      <c r="BC95" s="7">
        <f t="shared" si="50"/>
        <v>12.92</v>
      </c>
      <c r="BD95" s="7">
        <f t="shared" si="51"/>
        <v>10.459047619047618</v>
      </c>
      <c r="BE95" s="19"/>
      <c r="BF95" s="19">
        <f t="shared" si="52"/>
        <v>1.0429149797570851</v>
      </c>
      <c r="BG95" s="19">
        <f t="shared" si="53"/>
        <v>1.42834008097166</v>
      </c>
      <c r="BH95" s="19">
        <v>1.42834008097166</v>
      </c>
      <c r="BI95" s="19">
        <f t="shared" si="54"/>
        <v>1.192084942084942</v>
      </c>
      <c r="BJ95" s="19">
        <f t="shared" si="55"/>
        <v>0.31578947368421051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3">
        <v>27.5</v>
      </c>
      <c r="BT95" s="3">
        <v>7.1</v>
      </c>
      <c r="BU95" s="3">
        <v>6</v>
      </c>
      <c r="BV95" s="3">
        <v>0.87</v>
      </c>
      <c r="BW95" s="3">
        <v>4.8</v>
      </c>
      <c r="BY95" s="3">
        <v>1</v>
      </c>
      <c r="BZ95" s="3">
        <v>0</v>
      </c>
      <c r="CA95" s="3">
        <v>136</v>
      </c>
      <c r="CB95" s="3">
        <v>44</v>
      </c>
      <c r="CC95" s="4">
        <v>1.5</v>
      </c>
      <c r="CD95" s="28">
        <v>35</v>
      </c>
      <c r="CE95" s="8"/>
      <c r="CF95" s="8"/>
      <c r="CG95" s="3">
        <v>6067</v>
      </c>
      <c r="CH95" s="3">
        <v>1</v>
      </c>
      <c r="CI95" s="3">
        <v>3</v>
      </c>
      <c r="CJ95" s="12">
        <v>2101.5151515151515</v>
      </c>
      <c r="CK95" s="19">
        <f t="shared" si="56"/>
        <v>7.6504138642764978</v>
      </c>
      <c r="CL95" s="5">
        <v>1213.3708008492986</v>
      </c>
      <c r="CM95" s="19">
        <f t="shared" si="58"/>
        <v>7.1011575513067555</v>
      </c>
      <c r="CO95" s="41">
        <v>40231</v>
      </c>
      <c r="CP95" s="41"/>
      <c r="CQ95" s="41"/>
      <c r="CR95" s="41"/>
      <c r="CS95" s="20"/>
      <c r="CT95" s="36">
        <v>44272</v>
      </c>
      <c r="CU95" s="36">
        <v>41394</v>
      </c>
      <c r="CV95" s="1">
        <f t="shared" si="57"/>
        <v>1163</v>
      </c>
      <c r="CW95" s="3">
        <v>1</v>
      </c>
      <c r="CX95" s="40">
        <v>44210</v>
      </c>
      <c r="CY95" s="20">
        <f>(CX95-CO95)</f>
        <v>3979</v>
      </c>
      <c r="CZ95" s="20">
        <v>1</v>
      </c>
      <c r="DA95" s="20">
        <v>3979</v>
      </c>
      <c r="DB95" s="1">
        <v>1</v>
      </c>
      <c r="DC95" s="3" t="s">
        <v>144</v>
      </c>
    </row>
    <row r="96" spans="1:116" s="10" customFormat="1" x14ac:dyDescent="0.25">
      <c r="A96" s="2">
        <v>2021</v>
      </c>
      <c r="B96" s="3">
        <v>63</v>
      </c>
      <c r="C96" s="3">
        <v>0</v>
      </c>
      <c r="D96" s="3">
        <v>0</v>
      </c>
      <c r="E96" s="3">
        <v>1</v>
      </c>
      <c r="F96" s="3">
        <v>1</v>
      </c>
      <c r="G96" s="3">
        <v>0</v>
      </c>
      <c r="H96" s="1">
        <v>1</v>
      </c>
      <c r="I96" s="3">
        <v>0</v>
      </c>
      <c r="J96" s="3">
        <v>4</v>
      </c>
      <c r="K96" s="3">
        <v>0</v>
      </c>
      <c r="L96" s="3">
        <v>1</v>
      </c>
      <c r="M96" s="3"/>
      <c r="N96" s="3">
        <v>1</v>
      </c>
      <c r="O96" s="3">
        <v>0</v>
      </c>
      <c r="P96" s="3">
        <v>1</v>
      </c>
      <c r="Q96" s="3">
        <v>1</v>
      </c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16">
        <v>0</v>
      </c>
      <c r="Y96" s="3">
        <v>1</v>
      </c>
      <c r="Z96" s="3">
        <v>0</v>
      </c>
      <c r="AA96" s="3">
        <v>0</v>
      </c>
      <c r="AB96" s="3">
        <v>0</v>
      </c>
      <c r="AC96" s="3">
        <v>1</v>
      </c>
      <c r="AD96" s="3">
        <v>0</v>
      </c>
      <c r="AE96" s="3">
        <v>0</v>
      </c>
      <c r="AF96" s="3">
        <v>0</v>
      </c>
      <c r="AG96" s="9">
        <v>26</v>
      </c>
      <c r="AH96" s="11">
        <v>2.0699999999999998</v>
      </c>
      <c r="AI96" s="3"/>
      <c r="AJ96" s="3"/>
      <c r="AK96" s="5">
        <v>61</v>
      </c>
      <c r="AL96" s="3">
        <v>100</v>
      </c>
      <c r="AM96" s="3">
        <v>3</v>
      </c>
      <c r="AN96" s="3">
        <v>11</v>
      </c>
      <c r="AO96" s="3"/>
      <c r="AP96" s="3"/>
      <c r="AQ96" s="3">
        <v>32</v>
      </c>
      <c r="AR96" s="3"/>
      <c r="AS96" s="8"/>
      <c r="AT96" s="3">
        <v>22</v>
      </c>
      <c r="AU96" s="4">
        <v>4.9679999999999991</v>
      </c>
      <c r="AV96" s="3">
        <v>2.4</v>
      </c>
      <c r="AW96" s="19">
        <f t="shared" si="44"/>
        <v>0.32461197339246123</v>
      </c>
      <c r="AX96" s="7">
        <f t="shared" si="45"/>
        <v>2.0128824476650569</v>
      </c>
      <c r="AY96" s="7">
        <f t="shared" si="46"/>
        <v>333.33333333333337</v>
      </c>
      <c r="AZ96" s="7">
        <f t="shared" si="47"/>
        <v>1666.6666666666667</v>
      </c>
      <c r="BA96" s="7">
        <f t="shared" si="48"/>
        <v>49.679999999999986</v>
      </c>
      <c r="BB96" s="7">
        <f t="shared" si="49"/>
        <v>24</v>
      </c>
      <c r="BC96" s="7">
        <f t="shared" si="50"/>
        <v>12.7296</v>
      </c>
      <c r="BD96" s="7">
        <f t="shared" si="51"/>
        <v>6.8544</v>
      </c>
      <c r="BE96" s="19"/>
      <c r="BF96" s="19">
        <f t="shared" si="52"/>
        <v>0.64412238325281823</v>
      </c>
      <c r="BG96" s="19"/>
      <c r="BH96" s="46">
        <v>0.64</v>
      </c>
      <c r="BI96" s="19"/>
      <c r="BJ96" s="19">
        <f t="shared" si="55"/>
        <v>0.5</v>
      </c>
      <c r="BK96" s="19"/>
      <c r="BL96" s="5">
        <v>0</v>
      </c>
      <c r="BM96" s="5"/>
      <c r="BN96" s="5"/>
      <c r="BO96" s="5"/>
      <c r="BP96" s="5"/>
      <c r="BQ96" s="3">
        <v>1</v>
      </c>
      <c r="BR96" s="9">
        <v>0</v>
      </c>
      <c r="BS96" s="3">
        <v>7.5</v>
      </c>
      <c r="BT96" s="3">
        <v>6.9</v>
      </c>
      <c r="BU96" s="3">
        <v>6.6</v>
      </c>
      <c r="BV96" s="3">
        <v>0.8</v>
      </c>
      <c r="BW96" s="3"/>
      <c r="BY96" s="16">
        <v>1</v>
      </c>
      <c r="BZ96" s="3">
        <v>1</v>
      </c>
      <c r="CA96" s="3">
        <v>138</v>
      </c>
      <c r="CB96" s="3">
        <v>40</v>
      </c>
      <c r="CC96" s="4">
        <v>1.9</v>
      </c>
      <c r="CD96" s="28">
        <v>44</v>
      </c>
      <c r="CE96" s="8"/>
      <c r="CF96" s="8"/>
      <c r="CG96" s="3">
        <v>25777</v>
      </c>
      <c r="CH96" s="3">
        <v>1</v>
      </c>
      <c r="CI96" s="3">
        <v>3</v>
      </c>
      <c r="CJ96" s="12">
        <v>2177.4193548387098</v>
      </c>
      <c r="CK96" s="19">
        <f t="shared" si="56"/>
        <v>7.6858956723754748</v>
      </c>
      <c r="CL96" s="5">
        <v>982.30118875678568</v>
      </c>
      <c r="CM96" s="19">
        <f t="shared" si="58"/>
        <v>6.8898979708570085</v>
      </c>
      <c r="CO96" s="41">
        <v>40413</v>
      </c>
      <c r="CP96" s="41"/>
      <c r="CQ96" s="41"/>
      <c r="CR96" s="41"/>
      <c r="CS96" s="20"/>
      <c r="CT96" s="36">
        <v>44272</v>
      </c>
      <c r="CU96" s="36">
        <v>41774</v>
      </c>
      <c r="CV96" s="1">
        <f t="shared" si="57"/>
        <v>1361</v>
      </c>
      <c r="CW96" s="3">
        <v>1</v>
      </c>
      <c r="CX96" s="36">
        <v>41774</v>
      </c>
      <c r="CY96" s="20">
        <f>(CX96-CO96)</f>
        <v>1361</v>
      </c>
      <c r="CZ96" s="20">
        <v>1</v>
      </c>
      <c r="DA96" s="20">
        <v>1361</v>
      </c>
      <c r="DB96" s="1">
        <v>1</v>
      </c>
      <c r="DC96" s="3" t="s">
        <v>154</v>
      </c>
    </row>
    <row r="97" spans="1:116" s="10" customFormat="1" x14ac:dyDescent="0.25">
      <c r="A97" s="25">
        <v>1039</v>
      </c>
      <c r="B97" s="1">
        <v>57</v>
      </c>
      <c r="C97" s="1">
        <v>0</v>
      </c>
      <c r="D97" s="1">
        <v>1</v>
      </c>
      <c r="E97" s="1">
        <v>1</v>
      </c>
      <c r="F97" s="1">
        <v>1</v>
      </c>
      <c r="G97" s="1">
        <v>0</v>
      </c>
      <c r="H97" s="1">
        <v>1</v>
      </c>
      <c r="I97" s="1">
        <v>0</v>
      </c>
      <c r="J97" s="1">
        <v>4</v>
      </c>
      <c r="K97" s="1">
        <v>1</v>
      </c>
      <c r="L97" s="1">
        <v>1</v>
      </c>
      <c r="M97" s="1">
        <v>1</v>
      </c>
      <c r="N97" s="1">
        <v>1</v>
      </c>
      <c r="O97" s="1">
        <v>0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</v>
      </c>
      <c r="Z97" s="1">
        <v>1</v>
      </c>
      <c r="AA97" s="1">
        <v>1</v>
      </c>
      <c r="AB97" s="1">
        <v>1</v>
      </c>
      <c r="AC97" s="1">
        <v>0</v>
      </c>
      <c r="AD97" s="1">
        <v>1</v>
      </c>
      <c r="AE97" s="1">
        <v>1</v>
      </c>
      <c r="AF97" s="1">
        <v>0</v>
      </c>
      <c r="AG97" s="1">
        <v>27.1</v>
      </c>
      <c r="AH97" s="1">
        <v>1.7</v>
      </c>
      <c r="AI97" s="1">
        <v>126</v>
      </c>
      <c r="AJ97" s="1">
        <v>64</v>
      </c>
      <c r="AK97" s="5">
        <f t="shared" ref="AK97:AK106" si="59">(AI97+2*AJ97)/3</f>
        <v>84.666666666666671</v>
      </c>
      <c r="AL97" s="1">
        <v>65</v>
      </c>
      <c r="AM97" s="1">
        <v>1</v>
      </c>
      <c r="AN97" s="1">
        <v>10</v>
      </c>
      <c r="AO97" s="1">
        <v>50</v>
      </c>
      <c r="AP97" s="1">
        <v>20</v>
      </c>
      <c r="AQ97" s="1">
        <v>31</v>
      </c>
      <c r="AR97" s="1">
        <f>(AO97-AP97)</f>
        <v>30</v>
      </c>
      <c r="AS97" s="7">
        <f>(AR97/AN97)</f>
        <v>3</v>
      </c>
      <c r="AT97" s="1">
        <v>15</v>
      </c>
      <c r="AU97" s="19">
        <v>3.1</v>
      </c>
      <c r="AV97" s="1">
        <v>1.82</v>
      </c>
      <c r="AW97" s="19">
        <f t="shared" si="44"/>
        <v>0.34167036215816704</v>
      </c>
      <c r="AX97" s="7">
        <f t="shared" si="45"/>
        <v>5.161290322580645</v>
      </c>
      <c r="AY97" s="7">
        <f t="shared" si="46"/>
        <v>703.2967032967033</v>
      </c>
      <c r="AZ97" s="7">
        <f t="shared" si="47"/>
        <v>3282.0512820512822</v>
      </c>
      <c r="BA97" s="7">
        <f t="shared" si="48"/>
        <v>47.692307692307693</v>
      </c>
      <c r="BB97" s="7">
        <f t="shared" si="49"/>
        <v>28</v>
      </c>
      <c r="BC97" s="7">
        <f t="shared" si="50"/>
        <v>26.529066666666665</v>
      </c>
      <c r="BD97" s="7">
        <f t="shared" si="51"/>
        <v>7.9967999999999995</v>
      </c>
      <c r="BE97" s="19">
        <v>2.6838709677419352</v>
      </c>
      <c r="BF97" s="19">
        <f t="shared" si="52"/>
        <v>0.65</v>
      </c>
      <c r="BG97" s="19">
        <f>(AO97/BA97)</f>
        <v>1.0483870967741935</v>
      </c>
      <c r="BH97" s="19">
        <v>1.0483870967741935</v>
      </c>
      <c r="BI97" s="19">
        <f>(BA97/AR97)</f>
        <v>1.5897435897435899</v>
      </c>
      <c r="BJ97" s="19">
        <f t="shared" si="55"/>
        <v>0.66666666666666663</v>
      </c>
      <c r="BK97" s="19"/>
      <c r="BL97" s="20">
        <v>1</v>
      </c>
      <c r="BM97" s="1">
        <v>26</v>
      </c>
      <c r="BN97" s="20"/>
      <c r="BO97" s="1">
        <v>3</v>
      </c>
      <c r="BP97" s="1">
        <v>1</v>
      </c>
      <c r="BQ97" s="1">
        <v>1</v>
      </c>
      <c r="BR97" s="1">
        <v>0</v>
      </c>
      <c r="BS97" s="1">
        <v>19</v>
      </c>
      <c r="BT97" s="1">
        <v>4.5</v>
      </c>
      <c r="BU97" s="1">
        <v>3.6</v>
      </c>
      <c r="BV97" s="1">
        <v>0.5</v>
      </c>
      <c r="BW97" s="1">
        <v>4.2</v>
      </c>
      <c r="BX97" s="1">
        <v>34.4</v>
      </c>
      <c r="BY97" s="1">
        <v>1</v>
      </c>
      <c r="BZ97" s="1">
        <v>1</v>
      </c>
      <c r="CA97" s="25">
        <v>135</v>
      </c>
      <c r="CB97" s="25">
        <v>10</v>
      </c>
      <c r="CC97" s="44">
        <v>0.97</v>
      </c>
      <c r="CD97" s="27">
        <v>65</v>
      </c>
      <c r="CE97" s="1">
        <v>1326</v>
      </c>
      <c r="CF97" s="1">
        <v>1</v>
      </c>
      <c r="CG97" s="1"/>
      <c r="CH97" s="1"/>
      <c r="CI97" s="1">
        <v>3</v>
      </c>
      <c r="CJ97" s="20">
        <v>2355.1615790000001</v>
      </c>
      <c r="CK97" s="19">
        <f t="shared" si="56"/>
        <v>7.7643646151372279</v>
      </c>
      <c r="CL97" s="20">
        <v>4622.8931570000004</v>
      </c>
      <c r="CM97" s="19">
        <f t="shared" si="58"/>
        <v>8.438776012537943</v>
      </c>
      <c r="CN97" s="22"/>
      <c r="CO97" s="37">
        <v>40304</v>
      </c>
      <c r="CP97" s="37">
        <v>40310</v>
      </c>
      <c r="CQ97" s="43">
        <f>(CP97-CO97)</f>
        <v>6</v>
      </c>
      <c r="CR97" s="37">
        <v>40818</v>
      </c>
      <c r="CS97" s="43">
        <f>(CR97-CO97)</f>
        <v>514</v>
      </c>
      <c r="CT97" s="36">
        <v>44272</v>
      </c>
      <c r="CU97" s="36">
        <v>44260</v>
      </c>
      <c r="CV97" s="1">
        <f t="shared" si="57"/>
        <v>3956</v>
      </c>
      <c r="CW97" s="3">
        <v>0</v>
      </c>
      <c r="CX97" s="3"/>
      <c r="CY97" s="3"/>
      <c r="CZ97" s="3">
        <v>1</v>
      </c>
      <c r="DA97" s="3">
        <v>6</v>
      </c>
      <c r="DB97" s="1">
        <v>1</v>
      </c>
      <c r="DC97" t="s">
        <v>150</v>
      </c>
      <c r="DD97"/>
      <c r="DE97"/>
      <c r="DF97"/>
      <c r="DG97"/>
      <c r="DH97"/>
      <c r="DI97"/>
      <c r="DJ97"/>
      <c r="DK97"/>
      <c r="DL97"/>
    </row>
    <row r="98" spans="1:116" s="10" customFormat="1" x14ac:dyDescent="0.25">
      <c r="A98" s="2">
        <v>2036</v>
      </c>
      <c r="B98" s="3">
        <v>53</v>
      </c>
      <c r="C98" s="3">
        <v>0</v>
      </c>
      <c r="D98" s="3">
        <v>1</v>
      </c>
      <c r="E98" s="3">
        <v>1</v>
      </c>
      <c r="F98" s="3">
        <v>1</v>
      </c>
      <c r="G98" s="3">
        <v>0</v>
      </c>
      <c r="H98" s="1">
        <v>1</v>
      </c>
      <c r="I98" s="3">
        <v>0</v>
      </c>
      <c r="J98" s="3">
        <v>3</v>
      </c>
      <c r="K98" s="3">
        <v>0</v>
      </c>
      <c r="L98" s="3">
        <v>1</v>
      </c>
      <c r="M98" s="3"/>
      <c r="N98" s="3">
        <v>1</v>
      </c>
      <c r="O98" s="3">
        <v>0</v>
      </c>
      <c r="P98" s="3">
        <v>1</v>
      </c>
      <c r="Q98" s="3"/>
      <c r="R98" s="3">
        <v>1</v>
      </c>
      <c r="S98" s="3">
        <v>1</v>
      </c>
      <c r="T98" s="3">
        <v>0</v>
      </c>
      <c r="U98" s="3">
        <v>0</v>
      </c>
      <c r="V98" s="3">
        <v>0</v>
      </c>
      <c r="W98" s="3">
        <v>0</v>
      </c>
      <c r="X98" s="3">
        <v>1</v>
      </c>
      <c r="Y98" s="3">
        <v>1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21</v>
      </c>
      <c r="AH98" s="4">
        <v>1.47</v>
      </c>
      <c r="AI98" s="3">
        <v>74</v>
      </c>
      <c r="AJ98" s="3">
        <v>44</v>
      </c>
      <c r="AK98" s="5">
        <f t="shared" si="59"/>
        <v>54</v>
      </c>
      <c r="AL98" s="3">
        <v>57</v>
      </c>
      <c r="AM98" s="3">
        <v>1</v>
      </c>
      <c r="AN98" s="3">
        <v>7</v>
      </c>
      <c r="AO98" s="3">
        <v>45</v>
      </c>
      <c r="AP98" s="3">
        <v>14</v>
      </c>
      <c r="AQ98" s="3">
        <v>27</v>
      </c>
      <c r="AR98" s="1">
        <f>(AO98-AP98)</f>
        <v>31</v>
      </c>
      <c r="AS98" s="7">
        <f>(AR98/AN98)</f>
        <v>4.4285714285714288</v>
      </c>
      <c r="AT98" s="3">
        <v>15</v>
      </c>
      <c r="AU98" s="4">
        <v>2.6313</v>
      </c>
      <c r="AV98" s="3">
        <v>1.79</v>
      </c>
      <c r="AW98" s="19">
        <f t="shared" si="44"/>
        <v>0.21432372505543237</v>
      </c>
      <c r="AX98" s="7">
        <f t="shared" si="45"/>
        <v>4.5604834112415915</v>
      </c>
      <c r="AY98" s="7">
        <f t="shared" si="46"/>
        <v>536.31284916201116</v>
      </c>
      <c r="AZ98" s="7">
        <f t="shared" si="47"/>
        <v>2100.558659217877</v>
      </c>
      <c r="BA98" s="7">
        <f t="shared" si="48"/>
        <v>46.163157894736841</v>
      </c>
      <c r="BB98" s="7">
        <f t="shared" si="49"/>
        <v>31.403508771929825</v>
      </c>
      <c r="BC98" s="7">
        <f t="shared" si="50"/>
        <v>16.656421052631579</v>
      </c>
      <c r="BD98" s="7">
        <f t="shared" si="51"/>
        <v>8.5417543859649125</v>
      </c>
      <c r="BE98" s="19"/>
      <c r="BF98" s="19">
        <f t="shared" si="52"/>
        <v>0.58488199749173408</v>
      </c>
      <c r="BG98" s="19">
        <f>(AO98/BA98)</f>
        <v>0.97480332915289025</v>
      </c>
      <c r="BH98" s="19">
        <v>0.97480332915289025</v>
      </c>
      <c r="BI98" s="19">
        <f>(BA98/AR98)</f>
        <v>1.4891341256366724</v>
      </c>
      <c r="BJ98" s="19">
        <f t="shared" si="55"/>
        <v>0.46666666666666667</v>
      </c>
      <c r="BK98" s="19"/>
      <c r="BL98" s="5">
        <v>0</v>
      </c>
      <c r="BM98" s="5"/>
      <c r="BN98" s="5"/>
      <c r="BO98" s="5"/>
      <c r="BP98" s="5"/>
      <c r="BQ98" s="3">
        <v>1</v>
      </c>
      <c r="BR98" s="3">
        <v>0</v>
      </c>
      <c r="BS98" s="3">
        <v>22.5</v>
      </c>
      <c r="BT98" s="3">
        <v>5.8</v>
      </c>
      <c r="BU98" s="3">
        <v>5</v>
      </c>
      <c r="BV98" s="3">
        <v>0.88</v>
      </c>
      <c r="BW98" s="3">
        <v>4.3</v>
      </c>
      <c r="BY98" s="3">
        <v>1</v>
      </c>
      <c r="BZ98" s="3">
        <v>1</v>
      </c>
      <c r="CA98" s="3">
        <v>122</v>
      </c>
      <c r="CB98" s="3">
        <v>123</v>
      </c>
      <c r="CC98" s="4">
        <v>2.5</v>
      </c>
      <c r="CD98" s="28">
        <v>20</v>
      </c>
      <c r="CE98" s="8"/>
      <c r="CF98" s="8"/>
      <c r="CG98" s="3">
        <v>9846</v>
      </c>
      <c r="CH98" s="3">
        <v>1</v>
      </c>
      <c r="CI98" s="3">
        <v>3</v>
      </c>
      <c r="CJ98" s="12">
        <v>2583.333333333333</v>
      </c>
      <c r="CK98" s="19">
        <f t="shared" si="56"/>
        <v>7.8568358336792832</v>
      </c>
      <c r="CL98" s="5">
        <v>1012.1407676471865</v>
      </c>
      <c r="CM98" s="19">
        <f t="shared" si="58"/>
        <v>6.9198229386397152</v>
      </c>
      <c r="CO98" s="41">
        <v>40469</v>
      </c>
      <c r="CP98" s="36">
        <v>40603</v>
      </c>
      <c r="CQ98" s="20">
        <f>(CP98-CO98)</f>
        <v>134</v>
      </c>
      <c r="CR98" s="41"/>
      <c r="CS98" s="20"/>
      <c r="CT98" s="36">
        <v>44272</v>
      </c>
      <c r="CU98" s="36">
        <v>40688</v>
      </c>
      <c r="CV98" s="1">
        <f t="shared" si="57"/>
        <v>219</v>
      </c>
      <c r="CW98" s="3">
        <v>1</v>
      </c>
      <c r="CX98" s="36">
        <v>40688</v>
      </c>
      <c r="CY98" s="20">
        <f>(CX98-CO98)</f>
        <v>219</v>
      </c>
      <c r="CZ98" s="20">
        <v>1</v>
      </c>
      <c r="DA98" s="20">
        <v>134</v>
      </c>
      <c r="DB98" s="1">
        <v>1</v>
      </c>
      <c r="DC98" s="3" t="s">
        <v>141</v>
      </c>
    </row>
    <row r="99" spans="1:116" s="10" customFormat="1" x14ac:dyDescent="0.25">
      <c r="A99" s="2">
        <v>2033</v>
      </c>
      <c r="B99" s="3">
        <v>62</v>
      </c>
      <c r="C99" s="3">
        <v>0</v>
      </c>
      <c r="D99" s="3">
        <v>0</v>
      </c>
      <c r="E99" s="3">
        <v>1</v>
      </c>
      <c r="F99" s="3">
        <v>1</v>
      </c>
      <c r="G99" s="3">
        <v>0</v>
      </c>
      <c r="H99" s="1">
        <v>1</v>
      </c>
      <c r="I99" s="3">
        <v>0</v>
      </c>
      <c r="J99" s="3">
        <v>4</v>
      </c>
      <c r="K99" s="3">
        <v>1</v>
      </c>
      <c r="L99" s="3">
        <v>1</v>
      </c>
      <c r="M99" s="3"/>
      <c r="N99" s="3">
        <v>1</v>
      </c>
      <c r="O99" s="3">
        <v>0</v>
      </c>
      <c r="P99" s="3">
        <v>1</v>
      </c>
      <c r="Q99" s="3"/>
      <c r="R99" s="3">
        <v>1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1</v>
      </c>
      <c r="Z99" s="3">
        <v>1</v>
      </c>
      <c r="AA99" s="3">
        <v>1</v>
      </c>
      <c r="AB99" s="3">
        <v>0</v>
      </c>
      <c r="AC99" s="3">
        <v>0</v>
      </c>
      <c r="AD99" s="3">
        <v>1</v>
      </c>
      <c r="AE99" s="3">
        <v>0</v>
      </c>
      <c r="AF99" s="3">
        <v>2</v>
      </c>
      <c r="AG99" s="3">
        <v>23</v>
      </c>
      <c r="AH99" s="4">
        <v>1.94</v>
      </c>
      <c r="AI99" s="3">
        <v>93</v>
      </c>
      <c r="AJ99" s="3">
        <v>75</v>
      </c>
      <c r="AK99" s="5">
        <f t="shared" si="59"/>
        <v>81</v>
      </c>
      <c r="AL99" s="3">
        <v>88</v>
      </c>
      <c r="AM99" s="3">
        <v>1</v>
      </c>
      <c r="AN99" s="3">
        <v>6</v>
      </c>
      <c r="AO99" s="3">
        <v>51</v>
      </c>
      <c r="AP99" s="3">
        <v>26</v>
      </c>
      <c r="AQ99" s="3">
        <v>34</v>
      </c>
      <c r="AR99" s="1">
        <f>(AO99-AP99)</f>
        <v>25</v>
      </c>
      <c r="AS99" s="7">
        <f>(AR99/AN99)</f>
        <v>4.166666666666667</v>
      </c>
      <c r="AT99" s="3">
        <v>22</v>
      </c>
      <c r="AU99" s="4">
        <v>3.298</v>
      </c>
      <c r="AV99" s="3">
        <v>1.7</v>
      </c>
      <c r="AW99" s="19">
        <f t="shared" si="44"/>
        <v>0.30532150776053213</v>
      </c>
      <c r="AX99" s="7">
        <f t="shared" si="45"/>
        <v>3.6385688295936931</v>
      </c>
      <c r="AY99" s="7">
        <f t="shared" si="46"/>
        <v>564.70588235294122</v>
      </c>
      <c r="AZ99" s="7">
        <f t="shared" si="47"/>
        <v>3529.4117647058824</v>
      </c>
      <c r="BA99" s="7">
        <f t="shared" si="48"/>
        <v>37.477272727272727</v>
      </c>
      <c r="BB99" s="7">
        <f t="shared" si="49"/>
        <v>19.318181818181817</v>
      </c>
      <c r="BC99" s="7">
        <f t="shared" si="50"/>
        <v>15.50090909090909</v>
      </c>
      <c r="BD99" s="7">
        <f t="shared" si="51"/>
        <v>7.3563636363636355</v>
      </c>
      <c r="BE99" s="19"/>
      <c r="BF99" s="19">
        <f t="shared" si="52"/>
        <v>0.90721649484536082</v>
      </c>
      <c r="BG99" s="19">
        <f>(AO99/BA99)</f>
        <v>1.3608247422680413</v>
      </c>
      <c r="BH99" s="19">
        <v>1.3608247422680413</v>
      </c>
      <c r="BI99" s="19">
        <f>(BA99/AR99)</f>
        <v>1.499090909090909</v>
      </c>
      <c r="BJ99" s="19">
        <f t="shared" si="55"/>
        <v>0.27272727272727271</v>
      </c>
      <c r="BK99" s="19"/>
      <c r="BL99" s="5">
        <v>0</v>
      </c>
      <c r="BM99" s="5"/>
      <c r="BN99" s="5"/>
      <c r="BO99" s="5"/>
      <c r="BP99" s="5"/>
      <c r="BQ99" s="9">
        <v>1</v>
      </c>
      <c r="BR99" s="9">
        <v>0</v>
      </c>
      <c r="BS99" s="3">
        <v>12.5</v>
      </c>
      <c r="BT99" s="3">
        <v>5.7</v>
      </c>
      <c r="BU99" s="3">
        <v>5.3</v>
      </c>
      <c r="BV99" s="3">
        <v>0.88</v>
      </c>
      <c r="BW99" s="3">
        <v>4.8</v>
      </c>
      <c r="BY99" s="3">
        <v>1</v>
      </c>
      <c r="BZ99" s="3">
        <v>0</v>
      </c>
      <c r="CA99" s="3">
        <v>132</v>
      </c>
      <c r="CB99" s="3">
        <v>37</v>
      </c>
      <c r="CC99" s="4">
        <v>0.9</v>
      </c>
      <c r="CD99" s="28">
        <v>90</v>
      </c>
      <c r="CE99" s="8"/>
      <c r="CF99" s="8"/>
      <c r="CG99" s="3">
        <v>2454</v>
      </c>
      <c r="CH99" s="3">
        <v>1</v>
      </c>
      <c r="CI99" s="3">
        <v>3</v>
      </c>
      <c r="CJ99" s="12">
        <v>2695.833333333333</v>
      </c>
      <c r="CK99" s="19">
        <f t="shared" si="56"/>
        <v>7.8994626501410465</v>
      </c>
      <c r="CL99" s="5">
        <v>1680.7069826280497</v>
      </c>
      <c r="CM99" s="19">
        <f t="shared" si="58"/>
        <v>7.4269698068690291</v>
      </c>
      <c r="CO99" s="41">
        <v>40462</v>
      </c>
      <c r="CP99" s="41"/>
      <c r="CQ99" s="41"/>
      <c r="CR99" s="41"/>
      <c r="CS99" s="20"/>
      <c r="CT99" s="36">
        <v>44272</v>
      </c>
      <c r="CU99" s="36">
        <v>41848</v>
      </c>
      <c r="CV99" s="1">
        <f t="shared" si="57"/>
        <v>1386</v>
      </c>
      <c r="CW99" s="3">
        <v>1</v>
      </c>
      <c r="CX99" s="40">
        <v>41848</v>
      </c>
      <c r="CY99" s="20">
        <f>(CX99-CO99)</f>
        <v>1386</v>
      </c>
      <c r="CZ99" s="20">
        <v>1</v>
      </c>
      <c r="DA99" s="20">
        <v>1386</v>
      </c>
      <c r="DB99" s="1">
        <v>1</v>
      </c>
      <c r="DC99" s="3" t="s">
        <v>141</v>
      </c>
    </row>
    <row r="100" spans="1:116" s="10" customFormat="1" x14ac:dyDescent="0.25">
      <c r="A100" s="25">
        <v>1031</v>
      </c>
      <c r="B100" s="1">
        <v>73</v>
      </c>
      <c r="C100" s="1">
        <v>0</v>
      </c>
      <c r="D100" s="1">
        <v>0</v>
      </c>
      <c r="E100" s="1">
        <v>1</v>
      </c>
      <c r="F100" s="1">
        <v>1</v>
      </c>
      <c r="G100" s="1">
        <v>0</v>
      </c>
      <c r="H100" s="1">
        <v>1</v>
      </c>
      <c r="I100" s="1">
        <v>0</v>
      </c>
      <c r="J100" s="1">
        <v>3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/>
      <c r="R100" s="1">
        <v>1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1</v>
      </c>
      <c r="AA100" s="1">
        <v>1</v>
      </c>
      <c r="AB100" s="1">
        <v>1</v>
      </c>
      <c r="AC100" s="1">
        <v>0</v>
      </c>
      <c r="AD100" s="1">
        <v>1</v>
      </c>
      <c r="AE100" s="1">
        <v>0</v>
      </c>
      <c r="AF100" s="1">
        <v>0</v>
      </c>
      <c r="AG100" s="1">
        <v>20.25</v>
      </c>
      <c r="AH100" s="1">
        <v>1.77</v>
      </c>
      <c r="AI100" s="1">
        <v>128</v>
      </c>
      <c r="AJ100" s="1">
        <v>87</v>
      </c>
      <c r="AK100" s="5">
        <f t="shared" si="59"/>
        <v>100.66666666666667</v>
      </c>
      <c r="AL100" s="1">
        <v>74</v>
      </c>
      <c r="AM100" s="1">
        <v>1</v>
      </c>
      <c r="AN100" s="1">
        <v>15</v>
      </c>
      <c r="AO100" s="1">
        <v>71</v>
      </c>
      <c r="AP100" s="1">
        <v>30</v>
      </c>
      <c r="AQ100" s="1">
        <v>46</v>
      </c>
      <c r="AR100" s="1">
        <f>(AO100-AP100)</f>
        <v>41</v>
      </c>
      <c r="AS100" s="7">
        <f>(AR100/AN100)</f>
        <v>2.7333333333333334</v>
      </c>
      <c r="AT100" s="1">
        <v>23</v>
      </c>
      <c r="AU100" s="19">
        <v>2.65</v>
      </c>
      <c r="AV100" s="1">
        <v>1.5</v>
      </c>
      <c r="AW100" s="19">
        <f t="shared" si="44"/>
        <v>0.33481152993348118</v>
      </c>
      <c r="AX100" s="7">
        <f t="shared" si="45"/>
        <v>8.6792452830188687</v>
      </c>
      <c r="AY100" s="7">
        <f t="shared" si="46"/>
        <v>1226.6666666666667</v>
      </c>
      <c r="AZ100" s="7">
        <f t="shared" si="47"/>
        <v>4568.8888888888896</v>
      </c>
      <c r="BA100" s="7">
        <f t="shared" si="48"/>
        <v>35.810810810810814</v>
      </c>
      <c r="BB100" s="7">
        <f t="shared" si="49"/>
        <v>20.27027027027027</v>
      </c>
      <c r="BC100" s="7">
        <f t="shared" si="50"/>
        <v>21.410810810810812</v>
      </c>
      <c r="BD100" s="7">
        <f t="shared" si="51"/>
        <v>8.5459459459459453</v>
      </c>
      <c r="BE100" s="19"/>
      <c r="BF100" s="19">
        <f t="shared" si="52"/>
        <v>1.2845283018867923</v>
      </c>
      <c r="BG100" s="19">
        <f>(AO100/BA100)</f>
        <v>1.982641509433962</v>
      </c>
      <c r="BH100" s="19">
        <v>1.982641509433962</v>
      </c>
      <c r="BI100" s="19">
        <f>(BA100/AR100)</f>
        <v>0.87343441001977595</v>
      </c>
      <c r="BJ100" s="19">
        <f t="shared" si="55"/>
        <v>0.65217391304347827</v>
      </c>
      <c r="BK100" s="19"/>
      <c r="BL100" s="20">
        <v>0</v>
      </c>
      <c r="BM100" s="1"/>
      <c r="BN100" s="20"/>
      <c r="BO100" s="1"/>
      <c r="BP100" s="1"/>
      <c r="BQ100" s="1">
        <v>1</v>
      </c>
      <c r="BR100" s="1">
        <v>0</v>
      </c>
      <c r="BS100" s="1">
        <v>21</v>
      </c>
      <c r="BT100" s="1">
        <v>6.1</v>
      </c>
      <c r="BU100" s="1">
        <v>5.8</v>
      </c>
      <c r="BV100" s="1">
        <v>0.32</v>
      </c>
      <c r="BW100" s="1">
        <v>4.3</v>
      </c>
      <c r="BX100" s="1">
        <v>40.4</v>
      </c>
      <c r="BY100" s="1">
        <v>1</v>
      </c>
      <c r="BZ100" s="1">
        <v>1</v>
      </c>
      <c r="CA100" s="25">
        <v>136</v>
      </c>
      <c r="CB100" s="25">
        <v>22</v>
      </c>
      <c r="CC100" s="44">
        <v>0.89</v>
      </c>
      <c r="CD100" s="27">
        <v>85</v>
      </c>
      <c r="CE100" s="1">
        <v>1546</v>
      </c>
      <c r="CF100" s="1">
        <v>1</v>
      </c>
      <c r="CG100" s="1"/>
      <c r="CH100" s="1"/>
      <c r="CI100" s="1">
        <v>3</v>
      </c>
      <c r="CJ100" s="20">
        <v>2921.0889999999999</v>
      </c>
      <c r="CK100" s="19">
        <f t="shared" si="56"/>
        <v>7.9797117709410292</v>
      </c>
      <c r="CL100" s="20">
        <v>2411.0205000000001</v>
      </c>
      <c r="CM100" s="19">
        <f t="shared" si="58"/>
        <v>7.7878053808410002</v>
      </c>
      <c r="CN100" s="22"/>
      <c r="CO100" s="36">
        <v>40296</v>
      </c>
      <c r="CP100" s="36"/>
      <c r="CQ100" s="36"/>
      <c r="CR100" s="36"/>
      <c r="CS100" s="20"/>
      <c r="CT100" s="36">
        <v>44272</v>
      </c>
      <c r="CU100" s="36">
        <v>40847</v>
      </c>
      <c r="CV100" s="1">
        <f t="shared" si="57"/>
        <v>551</v>
      </c>
      <c r="CW100" s="3">
        <v>1</v>
      </c>
      <c r="CX100" s="40">
        <v>40847</v>
      </c>
      <c r="CY100" s="20">
        <f>(CX100-CO100)</f>
        <v>551</v>
      </c>
      <c r="CZ100" s="20">
        <v>1</v>
      </c>
      <c r="DA100" s="20">
        <v>551</v>
      </c>
      <c r="DB100" s="1">
        <v>1</v>
      </c>
      <c r="DC100" t="s">
        <v>137</v>
      </c>
      <c r="DD100"/>
      <c r="DE100"/>
      <c r="DF100"/>
      <c r="DG100"/>
      <c r="DH100"/>
      <c r="DI100"/>
      <c r="DJ100"/>
      <c r="DK100"/>
      <c r="DL100"/>
    </row>
    <row r="101" spans="1:116" s="10" customFormat="1" x14ac:dyDescent="0.25">
      <c r="A101" s="2">
        <v>2052</v>
      </c>
      <c r="B101" s="3">
        <v>53</v>
      </c>
      <c r="C101" s="3">
        <v>1</v>
      </c>
      <c r="D101" s="3">
        <v>0</v>
      </c>
      <c r="E101" s="3">
        <v>1</v>
      </c>
      <c r="F101" s="3">
        <v>1</v>
      </c>
      <c r="G101" s="3">
        <v>1</v>
      </c>
      <c r="H101" s="1">
        <v>0</v>
      </c>
      <c r="I101" s="3">
        <v>0</v>
      </c>
      <c r="J101" s="3">
        <v>4</v>
      </c>
      <c r="K101" s="3">
        <v>1</v>
      </c>
      <c r="L101" s="3">
        <v>0</v>
      </c>
      <c r="M101" s="3"/>
      <c r="N101" s="3">
        <v>0</v>
      </c>
      <c r="O101" s="3">
        <v>0</v>
      </c>
      <c r="P101" s="3">
        <v>1</v>
      </c>
      <c r="Q101" s="3">
        <v>1</v>
      </c>
      <c r="R101" s="3">
        <v>1</v>
      </c>
      <c r="S101" s="3">
        <v>1</v>
      </c>
      <c r="T101" s="3">
        <v>1</v>
      </c>
      <c r="U101" s="3">
        <v>0</v>
      </c>
      <c r="V101" s="3">
        <v>0</v>
      </c>
      <c r="W101" s="3">
        <v>1</v>
      </c>
      <c r="X101" s="3">
        <v>1</v>
      </c>
      <c r="Y101" s="3">
        <v>1</v>
      </c>
      <c r="Z101" s="3">
        <v>1</v>
      </c>
      <c r="AA101" s="3">
        <v>0</v>
      </c>
      <c r="AB101" s="3">
        <v>1</v>
      </c>
      <c r="AC101" s="3">
        <v>1</v>
      </c>
      <c r="AD101" s="3">
        <v>1</v>
      </c>
      <c r="AE101" s="3">
        <v>0</v>
      </c>
      <c r="AF101" s="3">
        <v>0</v>
      </c>
      <c r="AG101" s="3">
        <v>31</v>
      </c>
      <c r="AH101" s="4">
        <v>2.3199999999999998</v>
      </c>
      <c r="AI101" s="3">
        <v>100</v>
      </c>
      <c r="AJ101" s="3">
        <v>62</v>
      </c>
      <c r="AK101" s="5">
        <f t="shared" si="59"/>
        <v>74.666666666666671</v>
      </c>
      <c r="AL101" s="3">
        <v>81</v>
      </c>
      <c r="AM101" s="3">
        <v>3</v>
      </c>
      <c r="AN101" s="3">
        <v>27</v>
      </c>
      <c r="AO101" s="3"/>
      <c r="AP101" s="3"/>
      <c r="AQ101" s="3">
        <v>43</v>
      </c>
      <c r="AR101" s="3"/>
      <c r="AS101" s="8"/>
      <c r="AT101" s="3">
        <v>34</v>
      </c>
      <c r="AU101" s="4">
        <v>3.9439999999999995</v>
      </c>
      <c r="AV101" s="3">
        <v>1.7</v>
      </c>
      <c r="AW101" s="19">
        <f t="shared" si="44"/>
        <v>0.28144863266814485</v>
      </c>
      <c r="AX101" s="7">
        <f t="shared" si="45"/>
        <v>2.2819472616632863</v>
      </c>
      <c r="AY101" s="7">
        <f t="shared" si="46"/>
        <v>423.52941176470591</v>
      </c>
      <c r="AZ101" s="7">
        <f t="shared" si="47"/>
        <v>2243.1372549019611</v>
      </c>
      <c r="BA101" s="7">
        <f t="shared" si="48"/>
        <v>48.691358024691347</v>
      </c>
      <c r="BB101" s="7">
        <f t="shared" si="49"/>
        <v>20.987654320987655</v>
      </c>
      <c r="BC101" s="7">
        <f t="shared" si="50"/>
        <v>11.607572016460907</v>
      </c>
      <c r="BD101" s="7">
        <f t="shared" si="51"/>
        <v>4.5669135802469132</v>
      </c>
      <c r="BE101" s="19"/>
      <c r="BF101" s="19">
        <f t="shared" si="52"/>
        <v>0.88311359026369185</v>
      </c>
      <c r="BG101" s="19"/>
      <c r="BH101" s="46">
        <v>0.88</v>
      </c>
      <c r="BI101" s="19"/>
      <c r="BJ101" s="19">
        <f t="shared" si="55"/>
        <v>0.79411764705882348</v>
      </c>
      <c r="BK101" s="19"/>
      <c r="BL101" s="5">
        <v>0</v>
      </c>
      <c r="BM101" s="5"/>
      <c r="BN101" s="5"/>
      <c r="BO101" s="5"/>
      <c r="BP101" s="5"/>
      <c r="BQ101" s="3">
        <v>1</v>
      </c>
      <c r="BR101" s="3">
        <v>0</v>
      </c>
      <c r="BS101" s="3">
        <v>15</v>
      </c>
      <c r="BT101" s="3">
        <v>7.3</v>
      </c>
      <c r="BU101" s="3">
        <v>7.1</v>
      </c>
      <c r="BV101" s="3">
        <v>0.95</v>
      </c>
      <c r="BW101" s="3"/>
      <c r="BY101" s="3">
        <v>1</v>
      </c>
      <c r="BZ101" s="3">
        <v>1</v>
      </c>
      <c r="CA101" s="3">
        <v>127</v>
      </c>
      <c r="CB101" s="3">
        <v>64</v>
      </c>
      <c r="CC101" s="4">
        <v>2.9</v>
      </c>
      <c r="CD101" s="28">
        <v>28</v>
      </c>
      <c r="CE101" s="8"/>
      <c r="CF101" s="8"/>
      <c r="CG101" s="3">
        <v>5827</v>
      </c>
      <c r="CH101" s="3">
        <v>1</v>
      </c>
      <c r="CI101" s="3">
        <v>3</v>
      </c>
      <c r="CJ101" s="12">
        <v>3090.1960784313724</v>
      </c>
      <c r="CK101" s="19">
        <f t="shared" si="56"/>
        <v>8.0359898236815894</v>
      </c>
      <c r="CL101" s="5">
        <v>1572.3566174930843</v>
      </c>
      <c r="CM101" s="19">
        <f t="shared" si="58"/>
        <v>7.3603308031728716</v>
      </c>
      <c r="CO101" s="41">
        <v>40260</v>
      </c>
      <c r="CP101" s="41"/>
      <c r="CQ101" s="41"/>
      <c r="CR101" s="41"/>
      <c r="CS101" s="20"/>
      <c r="CT101" s="36">
        <v>44272</v>
      </c>
      <c r="CU101" s="36">
        <v>44263</v>
      </c>
      <c r="CV101" s="1">
        <f t="shared" si="57"/>
        <v>4003</v>
      </c>
      <c r="CW101" s="3">
        <v>0</v>
      </c>
      <c r="CX101" s="3"/>
      <c r="CY101" s="3"/>
      <c r="CZ101" s="3">
        <v>0</v>
      </c>
      <c r="DA101" s="3">
        <v>4003</v>
      </c>
      <c r="DB101" s="1">
        <v>1</v>
      </c>
      <c r="DC101" s="3" t="s">
        <v>149</v>
      </c>
    </row>
    <row r="102" spans="1:116" s="10" customFormat="1" ht="14.25" customHeight="1" x14ac:dyDescent="0.25">
      <c r="A102" s="25">
        <v>1033</v>
      </c>
      <c r="B102" s="1">
        <v>84</v>
      </c>
      <c r="C102" s="1">
        <v>0</v>
      </c>
      <c r="D102" s="1">
        <v>1</v>
      </c>
      <c r="E102" s="1">
        <v>1</v>
      </c>
      <c r="F102" s="1">
        <v>1</v>
      </c>
      <c r="G102" s="1">
        <v>0</v>
      </c>
      <c r="H102" s="1">
        <v>1</v>
      </c>
      <c r="I102" s="1">
        <v>0</v>
      </c>
      <c r="J102" s="1">
        <v>4</v>
      </c>
      <c r="K102" s="1">
        <v>1</v>
      </c>
      <c r="L102" s="1">
        <v>0</v>
      </c>
      <c r="M102" s="1">
        <v>1</v>
      </c>
      <c r="N102" s="1">
        <v>1</v>
      </c>
      <c r="O102" s="1">
        <v>0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1</v>
      </c>
      <c r="AA102" s="1">
        <v>1</v>
      </c>
      <c r="AB102" s="1">
        <v>0</v>
      </c>
      <c r="AC102" s="1">
        <v>0</v>
      </c>
      <c r="AD102" s="1">
        <v>1</v>
      </c>
      <c r="AE102" s="1">
        <v>0</v>
      </c>
      <c r="AF102" s="1">
        <v>0</v>
      </c>
      <c r="AG102" s="1">
        <v>17.7</v>
      </c>
      <c r="AH102" s="1">
        <v>1.62</v>
      </c>
      <c r="AI102" s="1">
        <v>121</v>
      </c>
      <c r="AJ102" s="1">
        <v>55</v>
      </c>
      <c r="AK102" s="5">
        <f t="shared" si="59"/>
        <v>77</v>
      </c>
      <c r="AL102" s="1">
        <v>63</v>
      </c>
      <c r="AM102" s="1">
        <v>1</v>
      </c>
      <c r="AN102" s="1">
        <v>5</v>
      </c>
      <c r="AO102" s="1">
        <v>49</v>
      </c>
      <c r="AP102" s="1">
        <v>22</v>
      </c>
      <c r="AQ102" s="1">
        <v>32</v>
      </c>
      <c r="AR102" s="1">
        <f>(AO102-AP102)</f>
        <v>27</v>
      </c>
      <c r="AS102" s="7">
        <f>(AR102/AN102)</f>
        <v>5.4</v>
      </c>
      <c r="AT102" s="1">
        <v>6</v>
      </c>
      <c r="AU102" s="19">
        <v>5.75</v>
      </c>
      <c r="AV102" s="1">
        <v>3.55</v>
      </c>
      <c r="AW102" s="19">
        <f t="shared" si="44"/>
        <v>0.60609756097560963</v>
      </c>
      <c r="AX102" s="7">
        <f t="shared" si="45"/>
        <v>4.5217391304347823</v>
      </c>
      <c r="AY102" s="7">
        <f t="shared" si="46"/>
        <v>585.91549295774655</v>
      </c>
      <c r="AZ102" s="7">
        <f t="shared" si="47"/>
        <v>1622.5352112676057</v>
      </c>
      <c r="BA102" s="7">
        <f t="shared" si="48"/>
        <v>91.269841269841265</v>
      </c>
      <c r="BB102" s="7">
        <f t="shared" si="49"/>
        <v>56.349206349206348</v>
      </c>
      <c r="BC102" s="7">
        <f t="shared" si="50"/>
        <v>54.410793650793643</v>
      </c>
      <c r="BD102" s="7">
        <f t="shared" si="51"/>
        <v>20.69142857142857</v>
      </c>
      <c r="BE102" s="19"/>
      <c r="BF102" s="19">
        <f t="shared" si="52"/>
        <v>0.35060869565217395</v>
      </c>
      <c r="BG102" s="19">
        <f>(AO102/BA102)</f>
        <v>0.53686956521739138</v>
      </c>
      <c r="BH102" s="19">
        <v>0.53686956521739138</v>
      </c>
      <c r="BI102" s="19">
        <f>(BA102/AR102)</f>
        <v>3.3803644914756026</v>
      </c>
      <c r="BJ102" s="19">
        <f t="shared" si="55"/>
        <v>0.83333333333333337</v>
      </c>
      <c r="BK102" s="19"/>
      <c r="BL102" s="20">
        <v>1</v>
      </c>
      <c r="BM102" s="1">
        <v>11</v>
      </c>
      <c r="BN102" s="20"/>
      <c r="BO102" s="1">
        <v>3</v>
      </c>
      <c r="BP102" s="1">
        <v>1</v>
      </c>
      <c r="BQ102" s="1">
        <v>1</v>
      </c>
      <c r="BR102" s="1">
        <v>0</v>
      </c>
      <c r="BS102" s="1">
        <v>15</v>
      </c>
      <c r="BT102" s="1">
        <v>6.1</v>
      </c>
      <c r="BU102" s="1">
        <v>5.6</v>
      </c>
      <c r="BV102" s="1">
        <v>0.28000000000000003</v>
      </c>
      <c r="BW102" s="1">
        <v>4.7</v>
      </c>
      <c r="BX102" s="1">
        <v>36.299999999999997</v>
      </c>
      <c r="BY102" s="1">
        <v>1</v>
      </c>
      <c r="BZ102" s="1"/>
      <c r="CA102" s="25">
        <v>142</v>
      </c>
      <c r="CB102" s="25">
        <v>27</v>
      </c>
      <c r="CC102" s="44">
        <v>1.82</v>
      </c>
      <c r="CD102" s="27">
        <v>25</v>
      </c>
      <c r="CE102" s="1">
        <v>2746</v>
      </c>
      <c r="CF102" s="1">
        <v>1</v>
      </c>
      <c r="CG102" s="1"/>
      <c r="CH102" s="1"/>
      <c r="CI102" s="1">
        <v>3</v>
      </c>
      <c r="CJ102" s="20">
        <v>3473.2943679999998</v>
      </c>
      <c r="CK102" s="19">
        <f t="shared" si="56"/>
        <v>8.1528588081502171</v>
      </c>
      <c r="CL102" s="20">
        <v>1289.2461390000001</v>
      </c>
      <c r="CM102" s="19">
        <f t="shared" si="58"/>
        <v>7.1618129381621864</v>
      </c>
      <c r="CN102" s="22"/>
      <c r="CO102" s="36">
        <v>40296</v>
      </c>
      <c r="CP102" s="36"/>
      <c r="CQ102" s="36"/>
      <c r="CR102" s="36"/>
      <c r="CS102" s="20"/>
      <c r="CT102" s="36">
        <v>44272</v>
      </c>
      <c r="CU102" s="36">
        <v>42050</v>
      </c>
      <c r="CV102" s="1">
        <f t="shared" si="57"/>
        <v>1754</v>
      </c>
      <c r="CW102" s="3">
        <v>1</v>
      </c>
      <c r="CX102" s="40">
        <v>42050</v>
      </c>
      <c r="CY102" s="20">
        <f>(CX102-CO102)</f>
        <v>1754</v>
      </c>
      <c r="CZ102" s="20">
        <v>1</v>
      </c>
      <c r="DA102" s="20">
        <v>1754</v>
      </c>
      <c r="DB102" s="1">
        <v>1</v>
      </c>
      <c r="DC102" t="s">
        <v>129</v>
      </c>
      <c r="DD102"/>
      <c r="DE102"/>
      <c r="DF102"/>
      <c r="DG102"/>
      <c r="DH102"/>
      <c r="DI102"/>
      <c r="DJ102"/>
      <c r="DK102"/>
      <c r="DL102"/>
    </row>
    <row r="103" spans="1:116" s="10" customFormat="1" x14ac:dyDescent="0.25">
      <c r="A103" s="25">
        <v>1065</v>
      </c>
      <c r="B103" s="1">
        <v>35</v>
      </c>
      <c r="C103" s="1">
        <v>0</v>
      </c>
      <c r="D103" s="1">
        <v>0</v>
      </c>
      <c r="E103" s="1">
        <v>1</v>
      </c>
      <c r="F103" s="1">
        <v>1</v>
      </c>
      <c r="G103" s="1">
        <v>0</v>
      </c>
      <c r="H103" s="1">
        <v>1</v>
      </c>
      <c r="I103" s="1">
        <v>0</v>
      </c>
      <c r="J103" s="1">
        <v>4</v>
      </c>
      <c r="K103" s="1">
        <v>1</v>
      </c>
      <c r="L103" s="1">
        <v>0</v>
      </c>
      <c r="M103" s="1">
        <v>1</v>
      </c>
      <c r="N103" s="1">
        <v>1</v>
      </c>
      <c r="O103" s="1">
        <v>0</v>
      </c>
      <c r="P103" s="1">
        <v>1</v>
      </c>
      <c r="Q103" s="1"/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1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22.1</v>
      </c>
      <c r="AH103" s="1">
        <v>1.65</v>
      </c>
      <c r="AI103" s="1">
        <v>101</v>
      </c>
      <c r="AJ103" s="1">
        <v>74</v>
      </c>
      <c r="AK103" s="5">
        <f t="shared" si="59"/>
        <v>83</v>
      </c>
      <c r="AL103" s="1">
        <v>82</v>
      </c>
      <c r="AM103" s="1">
        <v>1</v>
      </c>
      <c r="AN103" s="1">
        <v>2</v>
      </c>
      <c r="AO103" s="1">
        <v>53</v>
      </c>
      <c r="AP103" s="1">
        <v>25</v>
      </c>
      <c r="AQ103" s="1">
        <v>36</v>
      </c>
      <c r="AR103" s="1">
        <f>(AO103-AP103)</f>
        <v>28</v>
      </c>
      <c r="AS103" s="7">
        <f>(AR103/AN103)</f>
        <v>14</v>
      </c>
      <c r="AT103" s="1">
        <v>24</v>
      </c>
      <c r="AU103" s="19">
        <v>3.17</v>
      </c>
      <c r="AV103" s="1">
        <v>1.93</v>
      </c>
      <c r="AW103" s="19">
        <f t="shared" si="44"/>
        <v>0.35518847006651882</v>
      </c>
      <c r="AX103" s="7">
        <f t="shared" si="45"/>
        <v>3.7854889589905363</v>
      </c>
      <c r="AY103" s="7">
        <f t="shared" si="46"/>
        <v>497.40932642487047</v>
      </c>
      <c r="AZ103" s="7">
        <f t="shared" si="47"/>
        <v>3357.512953367876</v>
      </c>
      <c r="BA103" s="7">
        <f t="shared" si="48"/>
        <v>38.658536585365852</v>
      </c>
      <c r="BB103" s="7">
        <f t="shared" si="49"/>
        <v>23.536585365853657</v>
      </c>
      <c r="BC103" s="7">
        <f t="shared" si="50"/>
        <v>18.885756097560972</v>
      </c>
      <c r="BD103" s="7">
        <f t="shared" si="51"/>
        <v>10.883317073170732</v>
      </c>
      <c r="BE103" s="19"/>
      <c r="BF103" s="19">
        <f t="shared" si="52"/>
        <v>0.93123028391167195</v>
      </c>
      <c r="BG103" s="19">
        <f>(AO103/BA103)</f>
        <v>1.3709779179810726</v>
      </c>
      <c r="BH103" s="19">
        <v>1.3709779179810726</v>
      </c>
      <c r="BI103" s="19">
        <f>(BA103/AR103)</f>
        <v>1.3806620209059233</v>
      </c>
      <c r="BJ103" s="19">
        <f t="shared" si="55"/>
        <v>8.3333333333333329E-2</v>
      </c>
      <c r="BK103" s="19"/>
      <c r="BL103" s="20">
        <v>0</v>
      </c>
      <c r="BM103" s="1"/>
      <c r="BN103" s="20"/>
      <c r="BO103" s="1"/>
      <c r="BP103" s="1">
        <v>0</v>
      </c>
      <c r="BQ103" s="1">
        <v>1</v>
      </c>
      <c r="BR103" s="1">
        <v>0</v>
      </c>
      <c r="BS103" s="1">
        <v>20</v>
      </c>
      <c r="BT103" s="1">
        <v>7.1</v>
      </c>
      <c r="BU103" s="1">
        <v>6.1</v>
      </c>
      <c r="BV103" s="1">
        <v>0.27</v>
      </c>
      <c r="BW103" s="1"/>
      <c r="BX103" s="1"/>
      <c r="BY103" s="1"/>
      <c r="BZ103" s="1">
        <v>0</v>
      </c>
      <c r="CA103" s="25">
        <v>135</v>
      </c>
      <c r="CB103" s="25">
        <v>23</v>
      </c>
      <c r="CC103" s="44">
        <v>1.1200000000000001</v>
      </c>
      <c r="CD103" s="27">
        <v>85</v>
      </c>
      <c r="CE103" s="1">
        <v>2641</v>
      </c>
      <c r="CF103" s="1">
        <v>1</v>
      </c>
      <c r="CG103" s="1"/>
      <c r="CH103" s="1"/>
      <c r="CI103" s="1">
        <v>3</v>
      </c>
      <c r="CJ103" s="20">
        <v>4104.5503419999995</v>
      </c>
      <c r="CK103" s="19">
        <f t="shared" si="56"/>
        <v>8.3198514767880223</v>
      </c>
      <c r="CL103" s="20">
        <v>1344.134491</v>
      </c>
      <c r="CM103" s="19">
        <f t="shared" si="58"/>
        <v>7.2035055837849891</v>
      </c>
      <c r="CN103" s="22"/>
      <c r="CO103" s="41">
        <v>40345</v>
      </c>
      <c r="CP103" s="41"/>
      <c r="CQ103" s="41"/>
      <c r="CR103" s="41"/>
      <c r="CS103" s="20"/>
      <c r="CT103" s="36">
        <v>44272</v>
      </c>
      <c r="CU103" s="36">
        <v>41727</v>
      </c>
      <c r="CV103" s="1">
        <f t="shared" si="57"/>
        <v>1382</v>
      </c>
      <c r="CW103" s="3">
        <v>1</v>
      </c>
      <c r="CX103" s="40">
        <v>41727</v>
      </c>
      <c r="CY103" s="3">
        <f>(CX103-CO103)</f>
        <v>1382</v>
      </c>
      <c r="CZ103" s="3">
        <v>1</v>
      </c>
      <c r="DA103" s="3">
        <v>1382</v>
      </c>
      <c r="DB103" s="1">
        <v>1</v>
      </c>
      <c r="DC103" t="s">
        <v>129</v>
      </c>
      <c r="DD103"/>
      <c r="DE103"/>
      <c r="DF103"/>
      <c r="DG103"/>
      <c r="DH103"/>
      <c r="DI103"/>
      <c r="DJ103"/>
      <c r="DK103"/>
      <c r="DL103"/>
    </row>
    <row r="104" spans="1:116" s="10" customFormat="1" x14ac:dyDescent="0.25">
      <c r="A104" s="2">
        <v>2022</v>
      </c>
      <c r="B104" s="3">
        <v>68</v>
      </c>
      <c r="C104" s="3">
        <v>0</v>
      </c>
      <c r="D104" s="3">
        <v>0</v>
      </c>
      <c r="E104" s="3">
        <v>1</v>
      </c>
      <c r="F104" s="3">
        <v>1</v>
      </c>
      <c r="G104" s="3">
        <v>0</v>
      </c>
      <c r="H104" s="1">
        <v>1</v>
      </c>
      <c r="I104" s="3">
        <v>0</v>
      </c>
      <c r="J104" s="3">
        <v>4</v>
      </c>
      <c r="K104" s="3">
        <v>1</v>
      </c>
      <c r="L104" s="3">
        <v>0</v>
      </c>
      <c r="M104" s="3"/>
      <c r="N104" s="3">
        <v>1</v>
      </c>
      <c r="O104" s="3">
        <v>0</v>
      </c>
      <c r="P104" s="3">
        <v>1</v>
      </c>
      <c r="Q104" s="3">
        <v>1</v>
      </c>
      <c r="R104" s="3">
        <v>1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16">
        <v>1</v>
      </c>
      <c r="Y104" s="3">
        <v>1</v>
      </c>
      <c r="Z104" s="3">
        <v>1</v>
      </c>
      <c r="AA104" s="3">
        <v>0</v>
      </c>
      <c r="AB104" s="3">
        <v>0</v>
      </c>
      <c r="AC104" s="3">
        <v>1</v>
      </c>
      <c r="AD104" s="3">
        <v>1</v>
      </c>
      <c r="AE104" s="3">
        <v>0</v>
      </c>
      <c r="AF104" s="3">
        <v>0</v>
      </c>
      <c r="AG104" s="3">
        <v>23.5</v>
      </c>
      <c r="AH104" s="4">
        <v>1.78</v>
      </c>
      <c r="AI104" s="3">
        <v>108</v>
      </c>
      <c r="AJ104" s="3">
        <v>65</v>
      </c>
      <c r="AK104" s="5">
        <f t="shared" si="59"/>
        <v>79.333333333333329</v>
      </c>
      <c r="AL104" s="3">
        <v>68</v>
      </c>
      <c r="AM104" s="3">
        <v>3</v>
      </c>
      <c r="AN104" s="3">
        <v>9</v>
      </c>
      <c r="AO104" s="3">
        <v>49</v>
      </c>
      <c r="AP104" s="3">
        <v>25</v>
      </c>
      <c r="AQ104" s="3">
        <v>33</v>
      </c>
      <c r="AR104" s="1">
        <f>(AO104-AP104)</f>
        <v>24</v>
      </c>
      <c r="AS104" s="7">
        <f>(AR104/AN104)</f>
        <v>2.6666666666666665</v>
      </c>
      <c r="AT104" s="3">
        <v>25</v>
      </c>
      <c r="AU104" s="4">
        <v>2.4386000000000001</v>
      </c>
      <c r="AV104" s="3">
        <v>1.37</v>
      </c>
      <c r="AW104" s="19">
        <f t="shared" si="44"/>
        <v>0.24099039172209905</v>
      </c>
      <c r="AX104" s="7">
        <f t="shared" si="45"/>
        <v>3.2805708193225618</v>
      </c>
      <c r="AY104" s="7">
        <f t="shared" si="46"/>
        <v>467.15328467153279</v>
      </c>
      <c r="AZ104" s="7">
        <f t="shared" si="47"/>
        <v>4107.0559610705586</v>
      </c>
      <c r="BA104" s="7">
        <f t="shared" si="48"/>
        <v>35.861764705882358</v>
      </c>
      <c r="BB104" s="7">
        <f t="shared" si="49"/>
        <v>20.147058823529413</v>
      </c>
      <c r="BC104" s="7">
        <f t="shared" si="50"/>
        <v>14.887333333333334</v>
      </c>
      <c r="BD104" s="7">
        <f t="shared" si="51"/>
        <v>6.5759999999999996</v>
      </c>
      <c r="BE104" s="19"/>
      <c r="BF104" s="19">
        <f t="shared" si="52"/>
        <v>0.92020011481997854</v>
      </c>
      <c r="BG104" s="19">
        <f>(AO104/BA104)</f>
        <v>1.3663577462478469</v>
      </c>
      <c r="BH104" s="19">
        <v>1.3663577462478469</v>
      </c>
      <c r="BI104" s="19">
        <f>(BA104/AR104)</f>
        <v>1.4942401960784315</v>
      </c>
      <c r="BJ104" s="19">
        <f t="shared" si="55"/>
        <v>0.36</v>
      </c>
      <c r="BK104" s="19"/>
      <c r="BL104" s="5">
        <v>0</v>
      </c>
      <c r="BM104" s="5"/>
      <c r="BN104" s="5"/>
      <c r="BO104" s="5"/>
      <c r="BP104" s="5"/>
      <c r="BQ104" s="9">
        <v>1</v>
      </c>
      <c r="BR104" s="9">
        <v>0</v>
      </c>
      <c r="BS104" s="9">
        <v>22.5</v>
      </c>
      <c r="BT104" s="9">
        <v>7.5</v>
      </c>
      <c r="BU104" s="9">
        <v>7.2</v>
      </c>
      <c r="BV104" s="9">
        <v>0.7</v>
      </c>
      <c r="BW104" s="3"/>
      <c r="BY104" s="16">
        <v>1</v>
      </c>
      <c r="BZ104" s="9">
        <v>1</v>
      </c>
      <c r="CA104" s="3">
        <v>141</v>
      </c>
      <c r="CB104" s="3">
        <v>21</v>
      </c>
      <c r="CC104" s="4">
        <v>1.1000000000000001</v>
      </c>
      <c r="CD104" s="28">
        <v>71</v>
      </c>
      <c r="CE104" s="8"/>
      <c r="CF104" s="8"/>
      <c r="CG104" s="3">
        <v>8219</v>
      </c>
      <c r="CH104" s="3">
        <v>1</v>
      </c>
      <c r="CI104" s="3">
        <v>3</v>
      </c>
      <c r="CJ104" s="12">
        <v>5793.75</v>
      </c>
      <c r="CK104" s="19">
        <f t="shared" si="56"/>
        <v>8.6645350293141661</v>
      </c>
      <c r="CL104" s="5">
        <v>1416.1098919364965</v>
      </c>
      <c r="CM104" s="19">
        <f t="shared" si="58"/>
        <v>7.2556688785421599</v>
      </c>
      <c r="CO104" s="41">
        <v>40414</v>
      </c>
      <c r="CP104" s="41"/>
      <c r="CQ104" s="41"/>
      <c r="CR104" s="41"/>
      <c r="CS104" s="20"/>
      <c r="CT104" s="36">
        <v>44272</v>
      </c>
      <c r="CU104" s="36">
        <v>42769</v>
      </c>
      <c r="CV104" s="1">
        <f t="shared" si="57"/>
        <v>2355</v>
      </c>
      <c r="CW104" s="3">
        <v>1</v>
      </c>
      <c r="CX104" s="40">
        <v>42769</v>
      </c>
      <c r="CY104" s="3">
        <f>(CX104-CO104)</f>
        <v>2355</v>
      </c>
      <c r="CZ104" s="3">
        <v>1</v>
      </c>
      <c r="DA104" s="3">
        <v>2355</v>
      </c>
      <c r="DB104" s="1">
        <v>1</v>
      </c>
      <c r="DC104" s="3" t="s">
        <v>143</v>
      </c>
    </row>
    <row r="105" spans="1:116" s="10" customFormat="1" x14ac:dyDescent="0.25">
      <c r="A105" s="25">
        <v>1054</v>
      </c>
      <c r="B105" s="1">
        <v>71</v>
      </c>
      <c r="C105" s="1">
        <v>0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1</v>
      </c>
      <c r="J105" s="1">
        <v>3</v>
      </c>
      <c r="K105" s="1">
        <v>0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/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0</v>
      </c>
      <c r="AD105" s="1">
        <v>1</v>
      </c>
      <c r="AE105" s="1">
        <v>0</v>
      </c>
      <c r="AF105" s="1">
        <v>0</v>
      </c>
      <c r="AG105" s="1">
        <v>34.090000000000003</v>
      </c>
      <c r="AH105" s="1">
        <v>2.0099999999999998</v>
      </c>
      <c r="AI105" s="1">
        <v>111</v>
      </c>
      <c r="AJ105" s="1">
        <v>67</v>
      </c>
      <c r="AK105" s="5">
        <f t="shared" si="59"/>
        <v>81.666666666666671</v>
      </c>
      <c r="AL105" s="1">
        <v>73</v>
      </c>
      <c r="AM105" s="1">
        <v>1</v>
      </c>
      <c r="AN105" s="1">
        <v>11</v>
      </c>
      <c r="AO105" s="1">
        <v>48</v>
      </c>
      <c r="AP105" s="1">
        <v>23</v>
      </c>
      <c r="AQ105" s="1">
        <v>33</v>
      </c>
      <c r="AR105" s="1">
        <f>(AO105-AP105)</f>
        <v>25</v>
      </c>
      <c r="AS105" s="7">
        <f>(AR105/AN105)</f>
        <v>2.2727272727272729</v>
      </c>
      <c r="AT105" s="1">
        <v>22</v>
      </c>
      <c r="AU105" s="19">
        <v>3.73</v>
      </c>
      <c r="AV105" s="1">
        <v>1.72</v>
      </c>
      <c r="AW105" s="19">
        <f t="shared" si="44"/>
        <v>0.31145602365114561</v>
      </c>
      <c r="AX105" s="7">
        <f t="shared" si="45"/>
        <v>2.9490616621983916</v>
      </c>
      <c r="AY105" s="7">
        <f t="shared" si="46"/>
        <v>511.62790697674421</v>
      </c>
      <c r="AZ105" s="7">
        <f t="shared" si="47"/>
        <v>3286.8217054263569</v>
      </c>
      <c r="BA105" s="7">
        <f t="shared" si="48"/>
        <v>51.095890410958901</v>
      </c>
      <c r="BB105" s="7">
        <f t="shared" si="49"/>
        <v>23.561643835616437</v>
      </c>
      <c r="BC105" s="7">
        <f t="shared" si="50"/>
        <v>19.119488584474883</v>
      </c>
      <c r="BD105" s="7">
        <f t="shared" si="51"/>
        <v>7.049643835616437</v>
      </c>
      <c r="BE105" s="19"/>
      <c r="BF105" s="19">
        <f t="shared" si="52"/>
        <v>0.64584450402144777</v>
      </c>
      <c r="BG105" s="19">
        <f>(AO105/BA105)</f>
        <v>0.93941018766756035</v>
      </c>
      <c r="BH105" s="19">
        <v>0.93941018766756035</v>
      </c>
      <c r="BI105" s="19">
        <f>(BA105/AR105)</f>
        <v>2.043835616438356</v>
      </c>
      <c r="BJ105" s="19">
        <f t="shared" si="55"/>
        <v>0.5</v>
      </c>
      <c r="BK105" s="19"/>
      <c r="BL105" s="20">
        <v>0</v>
      </c>
      <c r="BM105" s="1"/>
      <c r="BN105" s="20"/>
      <c r="BO105" s="1"/>
      <c r="BP105" s="1">
        <v>0</v>
      </c>
      <c r="BQ105" s="1">
        <v>1</v>
      </c>
      <c r="BR105" s="1">
        <v>0</v>
      </c>
      <c r="BS105" s="1">
        <v>25</v>
      </c>
      <c r="BT105" s="1">
        <v>7.5</v>
      </c>
      <c r="BU105" s="1">
        <v>5.8</v>
      </c>
      <c r="BV105" s="1">
        <v>0.25</v>
      </c>
      <c r="BW105" s="1">
        <v>5.4</v>
      </c>
      <c r="BX105" s="1">
        <v>40</v>
      </c>
      <c r="BY105" s="1">
        <v>1</v>
      </c>
      <c r="BZ105" s="1"/>
      <c r="CA105" s="25">
        <v>135</v>
      </c>
      <c r="CB105" s="25">
        <v>29</v>
      </c>
      <c r="CC105" s="44">
        <v>1.48</v>
      </c>
      <c r="CD105" s="27">
        <v>47</v>
      </c>
      <c r="CE105" s="1">
        <v>2478</v>
      </c>
      <c r="CF105" s="1">
        <v>1</v>
      </c>
      <c r="CG105" s="1"/>
      <c r="CH105" s="1"/>
      <c r="CI105" s="1">
        <v>3</v>
      </c>
      <c r="CJ105" s="20">
        <v>10597.938480000001</v>
      </c>
      <c r="CK105" s="19">
        <f t="shared" si="56"/>
        <v>9.2684147781670152</v>
      </c>
      <c r="CL105" s="20">
        <v>1855.385577</v>
      </c>
      <c r="CM105" s="19">
        <f t="shared" si="58"/>
        <v>7.5258478116630325</v>
      </c>
      <c r="CN105" s="22"/>
      <c r="CO105" s="36">
        <v>43272</v>
      </c>
      <c r="CP105" s="36"/>
      <c r="CQ105" s="36"/>
      <c r="CR105" s="36"/>
      <c r="CS105" s="20"/>
      <c r="CT105" s="36">
        <v>44217</v>
      </c>
      <c r="CU105" s="36">
        <v>43609</v>
      </c>
      <c r="CV105" s="1">
        <f t="shared" si="57"/>
        <v>337</v>
      </c>
      <c r="CW105" s="1">
        <v>1</v>
      </c>
      <c r="CX105" s="36">
        <v>43609</v>
      </c>
      <c r="CY105" s="20">
        <f>(CX105-CO105)</f>
        <v>337</v>
      </c>
      <c r="CZ105" s="20">
        <v>1</v>
      </c>
      <c r="DA105" s="20">
        <v>337</v>
      </c>
      <c r="DB105" s="1">
        <v>1</v>
      </c>
      <c r="DC105" t="s">
        <v>129</v>
      </c>
      <c r="DD105"/>
      <c r="DE105"/>
      <c r="DF105"/>
      <c r="DG105"/>
      <c r="DH105"/>
      <c r="DI105"/>
      <c r="DJ105"/>
      <c r="DK105"/>
      <c r="DL105"/>
    </row>
    <row r="106" spans="1:116" s="10" customFormat="1" x14ac:dyDescent="0.25">
      <c r="A106" s="25">
        <v>1071</v>
      </c>
      <c r="B106" s="1">
        <v>46</v>
      </c>
      <c r="C106" s="1">
        <v>0</v>
      </c>
      <c r="D106" s="1">
        <v>0</v>
      </c>
      <c r="E106" s="1">
        <v>1</v>
      </c>
      <c r="F106" s="1">
        <v>1</v>
      </c>
      <c r="G106" s="1">
        <v>0</v>
      </c>
      <c r="H106" s="1">
        <v>1</v>
      </c>
      <c r="I106" s="1">
        <v>1</v>
      </c>
      <c r="J106" s="1">
        <v>4</v>
      </c>
      <c r="K106" s="1">
        <v>1</v>
      </c>
      <c r="L106" s="1">
        <v>1</v>
      </c>
      <c r="M106" s="1">
        <v>1</v>
      </c>
      <c r="N106" s="1">
        <v>1</v>
      </c>
      <c r="O106" s="1">
        <v>0</v>
      </c>
      <c r="P106" s="1">
        <v>0</v>
      </c>
      <c r="Q106" s="1"/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0</v>
      </c>
      <c r="AD106" s="1">
        <v>1</v>
      </c>
      <c r="AE106" s="1">
        <v>0</v>
      </c>
      <c r="AF106" s="1">
        <v>0</v>
      </c>
      <c r="AG106" s="1">
        <v>38.94</v>
      </c>
      <c r="AH106" s="1">
        <v>2.4300000000000002</v>
      </c>
      <c r="AI106" s="1">
        <v>174</v>
      </c>
      <c r="AJ106" s="1">
        <v>106</v>
      </c>
      <c r="AK106" s="5">
        <f t="shared" si="59"/>
        <v>128.66666666666666</v>
      </c>
      <c r="AL106" s="1">
        <v>94</v>
      </c>
      <c r="AM106" s="1">
        <v>1</v>
      </c>
      <c r="AN106" s="1">
        <v>6</v>
      </c>
      <c r="AO106" s="1">
        <v>44</v>
      </c>
      <c r="AP106" s="1">
        <v>21</v>
      </c>
      <c r="AQ106" s="1">
        <v>30</v>
      </c>
      <c r="AR106" s="1">
        <f>(AO106-AP106)</f>
        <v>23</v>
      </c>
      <c r="AS106" s="7">
        <f>(AR106/AN106)</f>
        <v>3.8333333333333335</v>
      </c>
      <c r="AT106" s="1">
        <v>19</v>
      </c>
      <c r="AU106" s="19">
        <v>5.6</v>
      </c>
      <c r="AV106" s="1">
        <v>2.2999999999999998</v>
      </c>
      <c r="AW106" s="19">
        <f t="shared" si="44"/>
        <v>0.656171470805617</v>
      </c>
      <c r="AX106" s="7">
        <f t="shared" si="45"/>
        <v>1.9642857142857144</v>
      </c>
      <c r="AY106" s="7">
        <f t="shared" si="46"/>
        <v>382.60869565217394</v>
      </c>
      <c r="AZ106" s="7">
        <f t="shared" si="47"/>
        <v>4266.6666666666661</v>
      </c>
      <c r="BA106" s="7">
        <f t="shared" si="48"/>
        <v>59.574468085106382</v>
      </c>
      <c r="BB106" s="7">
        <f t="shared" si="49"/>
        <v>24.468085106382979</v>
      </c>
      <c r="BC106" s="7">
        <f t="shared" si="50"/>
        <v>36.493333333333325</v>
      </c>
      <c r="BD106" s="7">
        <f t="shared" si="51"/>
        <v>7.9863829787234044</v>
      </c>
      <c r="BE106" s="19"/>
      <c r="BF106" s="19">
        <f t="shared" si="52"/>
        <v>0.50357142857142856</v>
      </c>
      <c r="BG106" s="19">
        <f>(AO106/BA106)</f>
        <v>0.73857142857142855</v>
      </c>
      <c r="BH106" s="19">
        <v>0.73857142857142855</v>
      </c>
      <c r="BI106" s="19">
        <f>(BA106/AR106)</f>
        <v>2.5901942645698428</v>
      </c>
      <c r="BJ106" s="19">
        <f t="shared" si="55"/>
        <v>0.31578947368421051</v>
      </c>
      <c r="BK106" s="19"/>
      <c r="BL106" s="20">
        <v>0</v>
      </c>
      <c r="BM106" s="1"/>
      <c r="BN106" s="20"/>
      <c r="BO106" s="1"/>
      <c r="BP106" s="1"/>
      <c r="BQ106" s="1">
        <v>1</v>
      </c>
      <c r="BR106" s="1">
        <v>0</v>
      </c>
      <c r="BS106" s="1">
        <v>25</v>
      </c>
      <c r="BT106" s="1">
        <v>5.6</v>
      </c>
      <c r="BU106" s="1">
        <v>4.8</v>
      </c>
      <c r="BV106" s="1">
        <v>0.37</v>
      </c>
      <c r="BW106" s="1">
        <v>5</v>
      </c>
      <c r="BX106" s="1">
        <v>32.6</v>
      </c>
      <c r="BY106" s="1">
        <v>0</v>
      </c>
      <c r="BZ106" s="1">
        <v>1</v>
      </c>
      <c r="CA106" s="25">
        <v>139</v>
      </c>
      <c r="CB106" s="25">
        <v>13</v>
      </c>
      <c r="CC106" s="44">
        <v>1.03</v>
      </c>
      <c r="CD106" s="27">
        <v>87</v>
      </c>
      <c r="CE106" s="1">
        <v>829</v>
      </c>
      <c r="CF106" s="1">
        <v>1</v>
      </c>
      <c r="CG106" s="1"/>
      <c r="CH106" s="1"/>
      <c r="CI106" s="1">
        <v>3</v>
      </c>
      <c r="CJ106" s="20">
        <v>10797.23126</v>
      </c>
      <c r="CK106" s="19">
        <f t="shared" si="56"/>
        <v>9.2870450154304205</v>
      </c>
      <c r="CL106" s="20">
        <v>2303.646295</v>
      </c>
      <c r="CM106" s="19">
        <f t="shared" si="58"/>
        <v>7.7422484922355803</v>
      </c>
      <c r="CN106" s="22"/>
      <c r="CO106" s="41">
        <v>40371</v>
      </c>
      <c r="CP106" s="41"/>
      <c r="CQ106" s="41"/>
      <c r="CR106" s="41"/>
      <c r="CS106" s="20"/>
      <c r="CT106" s="36">
        <v>44272</v>
      </c>
      <c r="CU106" s="36">
        <v>44270</v>
      </c>
      <c r="CV106" s="1">
        <f t="shared" si="57"/>
        <v>3899</v>
      </c>
      <c r="CW106" s="3">
        <v>0</v>
      </c>
      <c r="CX106" s="3"/>
      <c r="CY106" s="3"/>
      <c r="CZ106" s="3">
        <v>0</v>
      </c>
      <c r="DA106" s="3">
        <v>3899</v>
      </c>
      <c r="DB106" s="1">
        <v>1</v>
      </c>
      <c r="DC106"/>
      <c r="DD106"/>
      <c r="DE106"/>
      <c r="DF106"/>
      <c r="DG106"/>
      <c r="DH106"/>
      <c r="DI106"/>
      <c r="DJ106"/>
      <c r="DK106"/>
      <c r="DL106"/>
    </row>
    <row r="107" spans="1:116" s="10" customFormat="1" x14ac:dyDescent="0.25">
      <c r="A107" s="2"/>
      <c r="B107" s="3"/>
      <c r="C107" s="3"/>
      <c r="D107" s="3"/>
      <c r="E107" s="3"/>
      <c r="F107" s="3"/>
      <c r="G107" s="3"/>
      <c r="H107" s="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4"/>
      <c r="AI107" s="3"/>
      <c r="AJ107" s="3"/>
      <c r="AK107" s="5"/>
      <c r="AL107" s="3"/>
      <c r="AM107" s="3"/>
      <c r="AN107" s="3"/>
      <c r="AO107" s="3"/>
      <c r="AP107" s="3"/>
      <c r="AQ107" s="3"/>
      <c r="AR107" s="1"/>
      <c r="AS107" s="7"/>
      <c r="AT107" s="3"/>
      <c r="AU107" s="4"/>
      <c r="AV107" s="3"/>
      <c r="AW107" s="19"/>
      <c r="AX107" s="7"/>
      <c r="AY107" s="7"/>
      <c r="AZ107" s="7"/>
      <c r="BA107" s="7"/>
      <c r="BB107" s="7"/>
      <c r="BC107" s="7"/>
      <c r="BD107" s="7"/>
      <c r="BE107" s="19"/>
      <c r="BF107" s="19"/>
      <c r="BG107" s="19"/>
      <c r="BH107" s="19"/>
      <c r="BI107" s="19"/>
      <c r="BJ107" s="19"/>
      <c r="BK107" s="19"/>
      <c r="BL107" s="5"/>
      <c r="BM107" s="5"/>
      <c r="BN107" s="5"/>
      <c r="BO107" s="5"/>
      <c r="BP107" s="5"/>
      <c r="BQ107" s="3"/>
      <c r="BR107" s="3"/>
      <c r="BS107" s="3"/>
      <c r="BT107" s="3"/>
      <c r="BU107" s="3"/>
      <c r="BV107" s="3"/>
      <c r="BW107" s="3"/>
      <c r="BY107" s="3"/>
      <c r="BZ107" s="3"/>
      <c r="CA107" s="3"/>
      <c r="CB107" s="3"/>
      <c r="CC107" s="4"/>
      <c r="CD107" s="28"/>
      <c r="CE107" s="8"/>
      <c r="CF107" s="8"/>
      <c r="CG107" s="3"/>
      <c r="CH107" s="3"/>
      <c r="CI107" s="3"/>
      <c r="CJ107" s="12"/>
      <c r="CK107" s="19"/>
      <c r="CL107" s="5"/>
      <c r="CM107" s="19"/>
      <c r="CO107" s="36"/>
      <c r="CP107" s="36"/>
      <c r="CQ107" s="36"/>
      <c r="CR107" s="36"/>
      <c r="CS107" s="20"/>
      <c r="CT107" s="36"/>
      <c r="CU107" s="36"/>
      <c r="CV107" s="1"/>
      <c r="CW107" s="3"/>
      <c r="CX107" s="40"/>
      <c r="CY107" s="3"/>
      <c r="CZ107" s="3"/>
      <c r="DA107" s="3"/>
      <c r="DB107" s="3"/>
      <c r="DC107" s="3"/>
    </row>
    <row r="108" spans="1:116" s="10" customFormat="1" x14ac:dyDescent="0.25">
      <c r="A108" s="2"/>
      <c r="B108" s="3"/>
      <c r="C108" s="3"/>
      <c r="D108" s="3"/>
      <c r="E108" s="3"/>
      <c r="F108" s="3"/>
      <c r="G108" s="3"/>
      <c r="H108" s="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4"/>
      <c r="AI108" s="3"/>
      <c r="AJ108" s="3"/>
      <c r="AK108" s="5"/>
      <c r="AL108" s="3"/>
      <c r="AM108" s="3"/>
      <c r="AN108" s="3"/>
      <c r="AO108" s="3"/>
      <c r="AP108" s="3"/>
      <c r="AQ108" s="3"/>
      <c r="AR108" s="1"/>
      <c r="AS108" s="7"/>
      <c r="AT108" s="3"/>
      <c r="AU108" s="4"/>
      <c r="AV108" s="3"/>
      <c r="AW108" s="19"/>
      <c r="AX108" s="7"/>
      <c r="AY108" s="7"/>
      <c r="AZ108" s="7"/>
      <c r="BA108" s="7"/>
      <c r="BB108" s="7"/>
      <c r="BC108" s="7"/>
      <c r="BD108" s="7"/>
      <c r="BE108" s="19"/>
      <c r="BF108" s="19"/>
      <c r="BG108" s="19"/>
      <c r="BH108" s="19"/>
      <c r="BI108" s="19"/>
      <c r="BJ108" s="19"/>
      <c r="BK108" s="19"/>
      <c r="BL108" s="5"/>
      <c r="BM108" s="5"/>
      <c r="BN108" s="5"/>
      <c r="BO108" s="5"/>
      <c r="BP108" s="5"/>
      <c r="BQ108" s="3"/>
      <c r="BR108" s="3"/>
      <c r="BS108" s="3"/>
      <c r="BT108" s="3"/>
      <c r="BU108" s="3"/>
      <c r="BV108" s="3"/>
      <c r="BW108" s="3"/>
      <c r="BY108" s="3"/>
      <c r="BZ108" s="3"/>
      <c r="CA108" s="3"/>
      <c r="CB108" s="3"/>
      <c r="CC108" s="4"/>
      <c r="CD108" s="28"/>
      <c r="CE108" s="8"/>
      <c r="CF108" s="8"/>
      <c r="CG108" s="3"/>
      <c r="CH108" s="3"/>
      <c r="CI108" s="3"/>
      <c r="CJ108" s="12">
        <f>COUNT(CJ87:CJ106)</f>
        <v>20</v>
      </c>
      <c r="CK108" s="19"/>
      <c r="CL108" s="5">
        <f>MEDIAN(CL77:CL106)</f>
        <v>1407.1194706034428</v>
      </c>
      <c r="CM108" s="19"/>
      <c r="CO108" s="36"/>
      <c r="CP108" s="36"/>
      <c r="CQ108" s="36"/>
      <c r="CR108" s="36"/>
      <c r="CS108" s="20"/>
      <c r="CT108" s="36"/>
      <c r="CU108" s="36"/>
      <c r="CV108" s="1"/>
      <c r="CW108" s="3"/>
      <c r="CX108" s="40"/>
      <c r="CY108" s="3"/>
      <c r="CZ108" s="3"/>
      <c r="DA108" s="3"/>
      <c r="DB108" s="3"/>
      <c r="DC108" s="3"/>
    </row>
    <row r="109" spans="1:116" s="10" customFormat="1" x14ac:dyDescent="0.25">
      <c r="A109" s="2"/>
      <c r="B109" s="3"/>
      <c r="C109" s="3"/>
      <c r="D109" s="3"/>
      <c r="E109" s="3"/>
      <c r="F109" s="3"/>
      <c r="G109" s="3"/>
      <c r="H109" s="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4"/>
      <c r="AI109" s="3"/>
      <c r="AJ109" s="3"/>
      <c r="AK109" s="5"/>
      <c r="AL109" s="3"/>
      <c r="AM109" s="3"/>
      <c r="AN109" s="3"/>
      <c r="AO109" s="3"/>
      <c r="AP109" s="3"/>
      <c r="AQ109" s="3"/>
      <c r="AR109" s="1"/>
      <c r="AS109" s="7"/>
      <c r="AT109" s="3"/>
      <c r="AU109" s="4"/>
      <c r="AV109" s="3"/>
      <c r="AW109" s="19"/>
      <c r="AX109" s="7"/>
      <c r="AY109" s="7"/>
      <c r="AZ109" s="7"/>
      <c r="BA109" s="7"/>
      <c r="BB109" s="7"/>
      <c r="BC109" s="7"/>
      <c r="BD109" s="7"/>
      <c r="BE109" s="19"/>
      <c r="BF109" s="19"/>
      <c r="BG109" s="19"/>
      <c r="BH109" s="19"/>
      <c r="BI109" s="19"/>
      <c r="BJ109" s="19"/>
      <c r="BK109" s="19"/>
      <c r="BL109" s="5"/>
      <c r="BM109" s="5"/>
      <c r="BN109" s="5"/>
      <c r="BO109" s="5"/>
      <c r="BP109" s="5"/>
      <c r="BQ109" s="3"/>
      <c r="BR109" s="3"/>
      <c r="BS109" s="3"/>
      <c r="BT109" s="3"/>
      <c r="BU109" s="3"/>
      <c r="BV109" s="3"/>
      <c r="BW109" s="3"/>
      <c r="BY109" s="3"/>
      <c r="BZ109" s="3"/>
      <c r="CA109" s="3"/>
      <c r="CB109" s="3"/>
      <c r="CC109" s="4"/>
      <c r="CD109" s="28"/>
      <c r="CE109" s="8"/>
      <c r="CF109" s="8"/>
      <c r="CG109" s="3"/>
      <c r="CH109" s="3"/>
      <c r="CI109" s="3"/>
      <c r="CJ109" s="48">
        <f>(CJ108/30)</f>
        <v>0.66666666666666663</v>
      </c>
      <c r="CK109" s="19"/>
      <c r="CL109" s="5" t="s">
        <v>177</v>
      </c>
      <c r="CM109" s="19"/>
      <c r="CO109" s="36"/>
      <c r="CP109" s="36"/>
      <c r="CQ109" s="36"/>
      <c r="CR109" s="36"/>
      <c r="CS109" s="20"/>
      <c r="CT109" s="36"/>
      <c r="CU109" s="36"/>
      <c r="CV109" s="1"/>
      <c r="CW109" s="3"/>
      <c r="CX109" s="40"/>
      <c r="CY109" s="3"/>
      <c r="CZ109" s="3"/>
      <c r="DA109" s="3"/>
      <c r="DB109" s="3"/>
      <c r="DC109" s="3"/>
    </row>
    <row r="110" spans="1:116" s="10" customFormat="1" x14ac:dyDescent="0.25">
      <c r="A110" s="2"/>
      <c r="B110" s="3"/>
      <c r="C110" s="3"/>
      <c r="D110" s="3"/>
      <c r="E110" s="3"/>
      <c r="F110" s="3"/>
      <c r="G110" s="3"/>
      <c r="H110" s="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4"/>
      <c r="AI110" s="3"/>
      <c r="AJ110" s="3"/>
      <c r="AK110" s="5"/>
      <c r="AL110" s="3"/>
      <c r="AM110" s="3"/>
      <c r="AN110" s="3"/>
      <c r="AO110" s="3"/>
      <c r="AP110" s="3"/>
      <c r="AQ110" s="3"/>
      <c r="AR110" s="1"/>
      <c r="AS110" s="7"/>
      <c r="AT110" s="3"/>
      <c r="AU110" s="4"/>
      <c r="AV110" s="3"/>
      <c r="AW110" s="19"/>
      <c r="AX110" s="7"/>
      <c r="AY110" s="7"/>
      <c r="AZ110" s="7"/>
      <c r="BA110" s="7"/>
      <c r="BB110" s="7"/>
      <c r="BC110" s="7"/>
      <c r="BD110" s="7"/>
      <c r="BE110" s="19"/>
      <c r="BF110" s="19"/>
      <c r="BG110" s="19"/>
      <c r="BH110" s="19"/>
      <c r="BI110" s="19"/>
      <c r="BJ110" s="19"/>
      <c r="BK110" s="19"/>
      <c r="BL110" s="5"/>
      <c r="BM110" s="5"/>
      <c r="BN110" s="5"/>
      <c r="BO110" s="5"/>
      <c r="BP110" s="5"/>
      <c r="BQ110" s="3"/>
      <c r="BR110" s="3"/>
      <c r="BS110" s="3"/>
      <c r="BT110" s="3"/>
      <c r="BU110" s="3"/>
      <c r="BV110" s="3"/>
      <c r="BW110" s="3"/>
      <c r="BY110" s="3"/>
      <c r="BZ110" s="3"/>
      <c r="CA110" s="3"/>
      <c r="CB110" s="3"/>
      <c r="CC110" s="4"/>
      <c r="CD110" s="28"/>
      <c r="CE110" s="8"/>
      <c r="CF110" s="8"/>
      <c r="CG110" s="3"/>
      <c r="CH110" s="3"/>
      <c r="CI110" s="3"/>
      <c r="CJ110" s="12"/>
      <c r="CK110" s="19"/>
      <c r="CL110" s="5"/>
      <c r="CM110" s="19"/>
      <c r="CO110" s="36"/>
      <c r="CP110" s="36"/>
      <c r="CQ110" s="36"/>
      <c r="CR110" s="36"/>
      <c r="CS110" s="20"/>
      <c r="CT110" s="36"/>
      <c r="CU110" s="36"/>
      <c r="CV110" s="1"/>
      <c r="CW110" s="3"/>
      <c r="CX110" s="40"/>
      <c r="CY110" s="3"/>
      <c r="CZ110" s="3"/>
      <c r="DA110" s="3"/>
      <c r="DB110" s="3"/>
      <c r="DC110" s="3"/>
    </row>
    <row r="111" spans="1:116" s="10" customFormat="1" x14ac:dyDescent="0.25">
      <c r="A111" s="2"/>
      <c r="B111" s="3"/>
      <c r="C111" s="3"/>
      <c r="D111" s="3"/>
      <c r="E111" s="3"/>
      <c r="F111" s="3"/>
      <c r="G111" s="3"/>
      <c r="H111" s="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4"/>
      <c r="AI111" s="3"/>
      <c r="AJ111" s="3"/>
      <c r="AK111" s="5"/>
      <c r="AL111" s="3"/>
      <c r="AM111" s="3"/>
      <c r="AN111" s="3"/>
      <c r="AO111" s="3"/>
      <c r="AP111" s="3"/>
      <c r="AQ111" s="3"/>
      <c r="AR111" s="1"/>
      <c r="AS111" s="7"/>
      <c r="AT111" s="3"/>
      <c r="AU111" s="4"/>
      <c r="AV111" s="3"/>
      <c r="AW111" s="19"/>
      <c r="AX111" s="7"/>
      <c r="AY111" s="7"/>
      <c r="AZ111" s="7"/>
      <c r="BA111" s="7"/>
      <c r="BB111" s="7"/>
      <c r="BC111" s="7"/>
      <c r="BD111" s="7"/>
      <c r="BE111" s="19"/>
      <c r="BF111" s="19"/>
      <c r="BG111" s="19"/>
      <c r="BH111" s="19"/>
      <c r="BI111" s="19"/>
      <c r="BJ111" s="19"/>
      <c r="BK111" s="19"/>
      <c r="BL111" s="5"/>
      <c r="BM111" s="5"/>
      <c r="BN111" s="5"/>
      <c r="BO111" s="5"/>
      <c r="BP111" s="5"/>
      <c r="BQ111" s="3"/>
      <c r="BR111" s="3"/>
      <c r="BS111" s="3"/>
      <c r="BT111" s="3"/>
      <c r="BU111" s="3"/>
      <c r="BV111" s="3"/>
      <c r="BW111" s="3"/>
      <c r="BY111" s="3"/>
      <c r="BZ111" s="3"/>
      <c r="CA111" s="3"/>
      <c r="CB111" s="3"/>
      <c r="CC111" s="4"/>
      <c r="CD111" s="28"/>
      <c r="CE111" s="8"/>
      <c r="CF111" s="8"/>
      <c r="CG111" s="3"/>
      <c r="CH111" s="3"/>
      <c r="CI111" s="3"/>
      <c r="CJ111" s="12"/>
      <c r="CK111" s="19"/>
      <c r="CL111" s="5"/>
      <c r="CM111" s="19"/>
      <c r="CO111" s="36"/>
      <c r="CP111" s="36"/>
      <c r="CQ111" s="36"/>
      <c r="CR111" s="36"/>
      <c r="CS111" s="20"/>
      <c r="CT111" s="36"/>
      <c r="CU111" s="36"/>
      <c r="CV111" s="1"/>
      <c r="CW111" s="3"/>
      <c r="CX111" s="40"/>
      <c r="CY111" s="3"/>
      <c r="CZ111" s="3"/>
      <c r="DA111" s="3"/>
      <c r="DB111" s="3"/>
      <c r="DC111" s="3"/>
    </row>
    <row r="113" spans="1:116" s="14" customFormat="1" x14ac:dyDescent="0.25">
      <c r="A113" t="s">
        <v>111</v>
      </c>
      <c r="B113"/>
      <c r="C113" s="1" t="s">
        <v>16</v>
      </c>
      <c r="D113" s="1" t="s">
        <v>19</v>
      </c>
      <c r="E113" t="s">
        <v>54</v>
      </c>
      <c r="F113" s="1" t="s">
        <v>24</v>
      </c>
      <c r="G113" s="1" t="s">
        <v>26</v>
      </c>
      <c r="H113" s="1" t="s">
        <v>97</v>
      </c>
      <c r="I113" s="1" t="s">
        <v>55</v>
      </c>
      <c r="J113" s="1" t="s">
        <v>28</v>
      </c>
      <c r="K113" s="1" t="s">
        <v>22</v>
      </c>
      <c r="L113" s="1" t="s">
        <v>22</v>
      </c>
      <c r="M113" s="1" t="s">
        <v>22</v>
      </c>
      <c r="N113" s="1" t="s">
        <v>22</v>
      </c>
      <c r="O113" s="1" t="s">
        <v>22</v>
      </c>
      <c r="P113" s="1" t="s">
        <v>22</v>
      </c>
      <c r="Q113" s="1" t="s">
        <v>54</v>
      </c>
      <c r="R113" s="1" t="s">
        <v>22</v>
      </c>
      <c r="S113" s="1" t="s">
        <v>22</v>
      </c>
      <c r="T113" s="1" t="s">
        <v>22</v>
      </c>
      <c r="U113" s="1" t="s">
        <v>22</v>
      </c>
      <c r="V113" s="1" t="s">
        <v>22</v>
      </c>
      <c r="W113" s="1" t="s">
        <v>22</v>
      </c>
      <c r="X113" s="1" t="s">
        <v>22</v>
      </c>
      <c r="Y113" s="1" t="s">
        <v>40</v>
      </c>
      <c r="Z113" s="1" t="s">
        <v>22</v>
      </c>
      <c r="AA113" s="1" t="s">
        <v>22</v>
      </c>
      <c r="AB113" s="1" t="s">
        <v>22</v>
      </c>
      <c r="AC113" s="1" t="s">
        <v>22</v>
      </c>
      <c r="AD113" s="1" t="s">
        <v>22</v>
      </c>
      <c r="AE113" s="1" t="s">
        <v>22</v>
      </c>
      <c r="AF113" s="1" t="s">
        <v>45</v>
      </c>
      <c r="AG113" s="1"/>
      <c r="AH113" s="19"/>
      <c r="AI113" s="1"/>
      <c r="AJ113" s="1"/>
      <c r="AK113" s="20"/>
      <c r="AL113" s="1"/>
      <c r="AM113" s="1" t="s">
        <v>56</v>
      </c>
      <c r="AN113" s="1"/>
      <c r="AO113" s="1"/>
      <c r="AP113" s="1"/>
      <c r="AQ113" s="1"/>
      <c r="AR113" s="1"/>
      <c r="AS113" s="7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7"/>
      <c r="BE113" s="1"/>
      <c r="BF113" s="19">
        <f>MEDIAN(BF2:BF106)</f>
        <v>0.47170648832409212</v>
      </c>
      <c r="BG113" s="19">
        <f>MEDIAN(BG2:BG106)</f>
        <v>0.67069173619603717</v>
      </c>
      <c r="BH113" s="19">
        <f>MEDIAN(BH2:BH106)</f>
        <v>0.62831729738421949</v>
      </c>
      <c r="BI113" s="1"/>
      <c r="BJ113" s="1"/>
      <c r="BK113" s="1"/>
      <c r="BL113" s="1" t="s">
        <v>22</v>
      </c>
      <c r="BM113" s="7"/>
      <c r="BN113" s="20"/>
      <c r="BO113" s="1"/>
      <c r="BP113" s="1" t="s">
        <v>22</v>
      </c>
      <c r="BQ113" s="1" t="s">
        <v>22</v>
      </c>
      <c r="BR113" s="1" t="s">
        <v>100</v>
      </c>
      <c r="BS113" s="1"/>
      <c r="BT113" s="1"/>
      <c r="BU113" s="1"/>
      <c r="BV113" s="1"/>
      <c r="BW113" s="1"/>
      <c r="BX113" s="1"/>
      <c r="BY113" s="1" t="s">
        <v>97</v>
      </c>
      <c r="BZ113" s="1" t="s">
        <v>97</v>
      </c>
      <c r="CA113" s="1"/>
      <c r="CB113" s="1"/>
      <c r="CC113" s="19"/>
      <c r="CD113" s="27"/>
      <c r="CE113" s="7"/>
      <c r="CF113" s="7"/>
      <c r="CG113" s="1"/>
      <c r="CH113" s="1"/>
      <c r="CI113" s="1"/>
      <c r="CJ113" s="45">
        <f>MEDIAN(CJ2:CJ31)</f>
        <v>1269.7898592635433</v>
      </c>
      <c r="CK113" s="32"/>
      <c r="CL113" s="20"/>
      <c r="CM113" s="33"/>
      <c r="CN113"/>
      <c r="CO113" s="1"/>
      <c r="CP113" s="1"/>
      <c r="CQ113" s="1"/>
      <c r="CR113" s="1"/>
      <c r="CS113" s="20"/>
      <c r="CT113" s="1"/>
      <c r="CU113" s="1"/>
      <c r="CV113" s="1"/>
      <c r="CW113" s="1"/>
      <c r="CX113" s="1"/>
      <c r="CY113" s="1"/>
      <c r="CZ113" s="1"/>
      <c r="DA113" s="1"/>
      <c r="DB113" s="1" t="s">
        <v>161</v>
      </c>
      <c r="DC113"/>
      <c r="DD113"/>
      <c r="DE113"/>
      <c r="DF113"/>
      <c r="DG113"/>
      <c r="DH113"/>
      <c r="DI113"/>
      <c r="DJ113"/>
      <c r="DK113"/>
      <c r="DL113"/>
    </row>
    <row r="114" spans="1:116" s="10" customFormat="1" x14ac:dyDescent="0.25">
      <c r="A114" t="s">
        <v>112</v>
      </c>
      <c r="B114"/>
      <c r="C114" s="1" t="s">
        <v>17</v>
      </c>
      <c r="D114" s="1" t="s">
        <v>20</v>
      </c>
      <c r="E114" t="s">
        <v>53</v>
      </c>
      <c r="F114" s="1" t="s">
        <v>25</v>
      </c>
      <c r="G114" s="1" t="s">
        <v>27</v>
      </c>
      <c r="H114" s="1" t="s">
        <v>108</v>
      </c>
      <c r="I114" s="1" t="s">
        <v>57</v>
      </c>
      <c r="J114" s="1" t="s">
        <v>29</v>
      </c>
      <c r="K114" s="1" t="s">
        <v>23</v>
      </c>
      <c r="L114" s="1" t="s">
        <v>23</v>
      </c>
      <c r="M114" s="1" t="s">
        <v>23</v>
      </c>
      <c r="N114" s="1" t="s">
        <v>23</v>
      </c>
      <c r="O114" s="1" t="s">
        <v>23</v>
      </c>
      <c r="P114" s="1" t="s">
        <v>23</v>
      </c>
      <c r="Q114" s="1" t="s">
        <v>53</v>
      </c>
      <c r="R114" s="1" t="s">
        <v>23</v>
      </c>
      <c r="S114" s="1" t="s">
        <v>23</v>
      </c>
      <c r="T114" s="1" t="s">
        <v>23</v>
      </c>
      <c r="U114" s="1" t="s">
        <v>23</v>
      </c>
      <c r="V114" s="1" t="s">
        <v>23</v>
      </c>
      <c r="W114" s="1" t="s">
        <v>23</v>
      </c>
      <c r="X114" s="1" t="s">
        <v>23</v>
      </c>
      <c r="Y114" s="1" t="s">
        <v>41</v>
      </c>
      <c r="Z114" s="1" t="s">
        <v>23</v>
      </c>
      <c r="AA114" s="1" t="s">
        <v>23</v>
      </c>
      <c r="AB114" s="1" t="s">
        <v>23</v>
      </c>
      <c r="AC114" s="1" t="s">
        <v>23</v>
      </c>
      <c r="AD114" s="1" t="s">
        <v>23</v>
      </c>
      <c r="AE114" s="1" t="s">
        <v>23</v>
      </c>
      <c r="AF114" s="1" t="s">
        <v>46</v>
      </c>
      <c r="AG114" s="1"/>
      <c r="AH114" s="19"/>
      <c r="AI114" s="1"/>
      <c r="AJ114" s="1"/>
      <c r="AK114" s="20"/>
      <c r="AL114" s="1"/>
      <c r="AM114" s="1" t="s">
        <v>81</v>
      </c>
      <c r="AN114" s="1"/>
      <c r="AO114" s="1"/>
      <c r="AP114" s="1"/>
      <c r="AQ114" s="1"/>
      <c r="AR114" s="1"/>
      <c r="AS114" s="7"/>
      <c r="AT114" s="1"/>
      <c r="AU114" s="1"/>
      <c r="AV114" s="1"/>
      <c r="AW114" s="1"/>
      <c r="AX114" s="1"/>
      <c r="AY114" s="1"/>
      <c r="AZ114" s="20"/>
      <c r="BA114" s="20"/>
      <c r="BB114" s="20"/>
      <c r="BC114" s="1"/>
      <c r="BD114" s="7"/>
      <c r="BE114" s="1"/>
      <c r="BF114" s="1"/>
      <c r="BG114" s="1"/>
      <c r="BH114" s="1"/>
      <c r="BI114" s="1"/>
      <c r="BJ114" s="1"/>
      <c r="BK114" s="1"/>
      <c r="BL114" s="1" t="s">
        <v>23</v>
      </c>
      <c r="BM114" s="1"/>
      <c r="BN114" s="20"/>
      <c r="BO114" s="1"/>
      <c r="BP114" s="1" t="s">
        <v>23</v>
      </c>
      <c r="BQ114" s="1" t="s">
        <v>23</v>
      </c>
      <c r="BR114" s="1" t="s">
        <v>101</v>
      </c>
      <c r="BS114" s="1"/>
      <c r="BT114" s="1"/>
      <c r="BU114" s="1"/>
      <c r="BV114" s="1"/>
      <c r="BW114" s="1"/>
      <c r="BX114" s="1"/>
      <c r="BY114" s="1" t="s">
        <v>108</v>
      </c>
      <c r="BZ114" s="1" t="s">
        <v>108</v>
      </c>
      <c r="CA114" s="1"/>
      <c r="CB114" s="1"/>
      <c r="CC114" s="19"/>
      <c r="CD114" s="27"/>
      <c r="CE114" s="1"/>
      <c r="CF114" s="1"/>
      <c r="CG114" s="1"/>
      <c r="CH114" s="1"/>
      <c r="CI114" s="1"/>
      <c r="CJ114" s="7">
        <f>MEDIAN(CJ40:CJ69)</f>
        <v>1248.4578937958163</v>
      </c>
      <c r="CK114" s="33"/>
      <c r="CL114" s="26"/>
      <c r="CM114" s="33"/>
      <c r="CN114"/>
      <c r="CO114" s="3"/>
      <c r="CP114" s="3"/>
      <c r="CQ114" s="3"/>
      <c r="CR114" s="3"/>
      <c r="CS114" s="5"/>
      <c r="CT114" s="1"/>
      <c r="CU114" s="1"/>
      <c r="CV114" s="3"/>
      <c r="CW114" s="3"/>
      <c r="CX114" s="3"/>
      <c r="CY114" s="3"/>
      <c r="CZ114" s="3"/>
      <c r="DA114" s="3"/>
      <c r="DB114" s="1" t="s">
        <v>162</v>
      </c>
      <c r="DC114"/>
      <c r="DD114"/>
      <c r="DE114"/>
      <c r="DF114"/>
      <c r="DG114"/>
      <c r="DH114"/>
      <c r="DI114"/>
      <c r="DJ114"/>
      <c r="DK114"/>
      <c r="DL114"/>
    </row>
    <row r="115" spans="1:116" x14ac:dyDescent="0.25">
      <c r="A115" s="23"/>
      <c r="B115" s="10"/>
      <c r="C115" s="1" t="s">
        <v>18</v>
      </c>
      <c r="D115" s="10"/>
      <c r="E115" s="10"/>
      <c r="F115" s="10"/>
      <c r="G115" s="10"/>
      <c r="H115" s="10"/>
      <c r="I115" s="3"/>
      <c r="J115" s="1" t="s">
        <v>30</v>
      </c>
      <c r="K115" s="10"/>
      <c r="L115" s="3"/>
      <c r="M115" s="10"/>
      <c r="N115" s="10"/>
      <c r="O115" s="10"/>
      <c r="P115" s="10"/>
      <c r="Q115" s="3"/>
      <c r="R115" s="3"/>
      <c r="S115" s="3"/>
      <c r="T115" s="10"/>
      <c r="U115" s="10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4"/>
      <c r="AI115" s="3"/>
      <c r="AJ115" s="3"/>
      <c r="AK115" s="5"/>
      <c r="AL115" s="3"/>
      <c r="AM115" s="3"/>
      <c r="AN115" s="3"/>
      <c r="AO115" s="3"/>
      <c r="AP115" s="3"/>
      <c r="AQ115" s="3"/>
      <c r="AR115" s="3"/>
      <c r="AS115" s="8"/>
      <c r="AT115" s="3"/>
      <c r="AU115" s="3"/>
      <c r="AV115" s="3"/>
      <c r="AW115" s="3"/>
      <c r="AX115" s="3"/>
      <c r="AY115" s="8"/>
      <c r="AZ115" s="3"/>
      <c r="BA115" s="3"/>
      <c r="BB115" s="3"/>
      <c r="BC115" s="10"/>
      <c r="BD115" s="8"/>
      <c r="BE115" s="3"/>
      <c r="BF115" s="3"/>
      <c r="BG115" s="3"/>
      <c r="BH115" s="3"/>
      <c r="BI115" s="3"/>
      <c r="BJ115" s="3"/>
      <c r="BK115" s="3"/>
      <c r="BL115" s="5"/>
      <c r="BM115" s="8"/>
      <c r="BN115" s="5"/>
      <c r="BO115" s="10"/>
      <c r="BP115" s="10"/>
      <c r="BQ115" s="3"/>
      <c r="BR115" s="3"/>
      <c r="BS115" s="3"/>
      <c r="BT115" s="3"/>
      <c r="BU115" s="3"/>
      <c r="BV115" s="3"/>
      <c r="BW115" s="3"/>
      <c r="BX115" s="10"/>
      <c r="BY115" s="3"/>
      <c r="BZ115" s="3"/>
      <c r="CA115" s="3"/>
      <c r="CB115" s="3"/>
      <c r="CC115" s="4"/>
      <c r="CD115" s="28"/>
      <c r="CE115" s="8"/>
      <c r="CF115" s="8"/>
      <c r="CG115" s="3"/>
      <c r="CH115" s="3"/>
      <c r="CI115" s="3"/>
      <c r="CJ115" s="13">
        <f>MEDIAN(CJ77:CJ106)</f>
        <v>1724.4698620188815</v>
      </c>
      <c r="CK115" s="31"/>
      <c r="CL115" s="5"/>
      <c r="CM115" s="34"/>
      <c r="CN115" s="10"/>
      <c r="DB115" s="3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</row>
    <row r="116" spans="1:116" x14ac:dyDescent="0.25">
      <c r="A116" s="23"/>
      <c r="B116" s="10"/>
      <c r="C116" s="1" t="s">
        <v>21</v>
      </c>
      <c r="D116" s="10"/>
      <c r="E116" s="10"/>
      <c r="F116" s="10"/>
      <c r="G116" s="10"/>
      <c r="H116" s="10"/>
      <c r="I116" s="3"/>
      <c r="J116" s="1" t="s">
        <v>31</v>
      </c>
      <c r="K116" s="10"/>
      <c r="L116" s="3"/>
      <c r="M116" s="10"/>
      <c r="N116" s="10"/>
      <c r="O116" s="10"/>
      <c r="P116" s="10"/>
      <c r="Q116" s="3"/>
      <c r="R116" s="3"/>
      <c r="S116" s="3"/>
      <c r="T116" s="10"/>
      <c r="U116" s="10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4"/>
      <c r="AI116" s="3"/>
      <c r="AJ116" s="3"/>
      <c r="AK116" s="5"/>
      <c r="AL116" s="3"/>
      <c r="AM116" s="3"/>
      <c r="AN116" s="3"/>
      <c r="AO116" s="3"/>
      <c r="AP116" s="3"/>
      <c r="AQ116" s="3"/>
      <c r="AR116" s="3"/>
      <c r="AS116" s="8"/>
      <c r="AT116" s="3"/>
      <c r="AU116" s="3"/>
      <c r="AV116" s="3"/>
      <c r="AW116" s="3"/>
      <c r="AX116" s="3"/>
      <c r="AY116" s="8"/>
      <c r="AZ116" s="3"/>
      <c r="BA116" s="3"/>
      <c r="BB116" s="3"/>
      <c r="BC116" s="10"/>
      <c r="BD116" s="8"/>
      <c r="BE116" s="3"/>
      <c r="BF116" s="3"/>
      <c r="BG116" s="3"/>
      <c r="BH116" s="3"/>
      <c r="BI116" s="3"/>
      <c r="BJ116" s="3"/>
      <c r="BK116" s="3"/>
      <c r="BL116" s="5"/>
      <c r="BM116" s="8"/>
      <c r="BN116" s="5"/>
      <c r="BO116" s="3"/>
      <c r="BP116" s="3"/>
      <c r="BQ116" s="3"/>
      <c r="BR116" s="3"/>
      <c r="BS116" s="3"/>
      <c r="BT116" s="3"/>
      <c r="BU116" s="3"/>
      <c r="BV116" s="3"/>
      <c r="BW116" s="3"/>
      <c r="BX116" s="10"/>
      <c r="BY116" s="3"/>
      <c r="BZ116" s="3"/>
      <c r="CA116" s="3"/>
      <c r="CB116" s="3"/>
      <c r="CC116" s="4"/>
      <c r="CD116" s="28"/>
      <c r="CE116" s="8"/>
      <c r="CF116" s="8"/>
      <c r="CG116" s="3"/>
      <c r="CH116" s="3"/>
      <c r="CI116" s="3"/>
      <c r="CJ116" s="14" t="s">
        <v>174</v>
      </c>
      <c r="CK116" s="31"/>
      <c r="CL116" s="5"/>
      <c r="CM116" s="34"/>
      <c r="CN116" s="10"/>
      <c r="DC116"/>
      <c r="DF116" s="10"/>
      <c r="DG116" s="10"/>
      <c r="DH116" s="10"/>
      <c r="DI116" s="10"/>
      <c r="DJ116" s="10"/>
      <c r="DK116" s="10"/>
      <c r="DL116" s="10"/>
    </row>
    <row r="117" spans="1:116" x14ac:dyDescent="0.25">
      <c r="A117"/>
      <c r="B117"/>
      <c r="D117"/>
      <c r="E117"/>
      <c r="G117"/>
      <c r="H117"/>
      <c r="K117"/>
      <c r="M117"/>
      <c r="N117"/>
      <c r="T117"/>
      <c r="U117"/>
      <c r="Y117" s="1" t="s">
        <v>42</v>
      </c>
      <c r="AF117" s="1" t="s">
        <v>47</v>
      </c>
      <c r="AH117" s="19"/>
      <c r="AK117" s="20"/>
      <c r="AM117" s="1" t="s">
        <v>58</v>
      </c>
      <c r="AT117" s="7"/>
      <c r="BD117" s="20"/>
      <c r="BM117" s="7"/>
      <c r="BO117" s="7"/>
      <c r="BP117" s="7"/>
      <c r="BT117" s="1"/>
      <c r="BU117" s="1"/>
      <c r="BV117" s="1"/>
      <c r="BY117" s="1" t="s">
        <v>109</v>
      </c>
      <c r="CJ117" s="7" t="s">
        <v>173</v>
      </c>
      <c r="CL117" s="26"/>
      <c r="CM117" s="33"/>
      <c r="CN117"/>
      <c r="DC117"/>
    </row>
    <row r="118" spans="1:116" x14ac:dyDescent="0.25">
      <c r="A118"/>
      <c r="B118"/>
      <c r="D118"/>
      <c r="E118"/>
      <c r="F118"/>
      <c r="G118"/>
      <c r="H118"/>
      <c r="K118"/>
      <c r="M118"/>
      <c r="N118"/>
      <c r="O118"/>
      <c r="P118"/>
      <c r="T118"/>
      <c r="U118"/>
      <c r="AH118" s="19"/>
      <c r="AK118" s="20"/>
      <c r="AX118" s="7"/>
      <c r="BD118" s="20"/>
      <c r="BM118" s="20"/>
      <c r="BO118" s="7"/>
      <c r="BP118" s="7"/>
      <c r="BT118" s="1"/>
      <c r="BU118" s="1"/>
      <c r="BV118" s="1"/>
      <c r="CG118" s="7"/>
      <c r="CH118" s="7"/>
      <c r="CI118" s="7"/>
      <c r="CL118" s="17"/>
      <c r="CM118" s="33"/>
      <c r="CN118"/>
      <c r="CO118" s="3"/>
      <c r="CP118" s="3"/>
      <c r="CQ118" s="3"/>
      <c r="CR118" s="3"/>
      <c r="CS118" s="5"/>
      <c r="DC118"/>
    </row>
    <row r="119" spans="1:116" x14ac:dyDescent="0.25">
      <c r="A119"/>
      <c r="B119"/>
      <c r="C119"/>
      <c r="D119"/>
      <c r="E119"/>
      <c r="F119"/>
      <c r="G119"/>
      <c r="H119"/>
      <c r="K119"/>
      <c r="M119"/>
      <c r="N119"/>
      <c r="O119"/>
      <c r="P119"/>
      <c r="Q119"/>
      <c r="R119"/>
      <c r="T119"/>
      <c r="U119"/>
      <c r="V119"/>
      <c r="AK119" s="19"/>
      <c r="AN119" s="20"/>
      <c r="AQ119" s="21"/>
      <c r="AV119" s="7"/>
      <c r="AW119" s="7"/>
      <c r="BE119" s="7"/>
      <c r="BP119" s="1"/>
      <c r="BR119" s="20"/>
      <c r="BS119" s="20"/>
      <c r="CM119" s="33"/>
      <c r="CN119" s="10"/>
      <c r="DC119"/>
    </row>
    <row r="120" spans="1:116" x14ac:dyDescent="0.25">
      <c r="A120"/>
      <c r="B120"/>
      <c r="C120"/>
      <c r="D120"/>
      <c r="E120"/>
      <c r="F120"/>
      <c r="G120"/>
      <c r="H120"/>
      <c r="K120"/>
      <c r="L120"/>
      <c r="M120"/>
      <c r="N120"/>
      <c r="O120"/>
      <c r="P120"/>
      <c r="Q120"/>
      <c r="R120"/>
      <c r="S120"/>
      <c r="T120"/>
      <c r="U120"/>
      <c r="V120"/>
      <c r="AL120" s="19"/>
      <c r="AR120" s="21"/>
      <c r="BB120" s="7"/>
      <c r="BP120" s="1"/>
      <c r="BQ120" s="20"/>
      <c r="BR120" s="20"/>
      <c r="BS120" s="7"/>
      <c r="BV120" s="1"/>
      <c r="CM120" s="34"/>
      <c r="CN120" s="10"/>
      <c r="CO120" s="3"/>
      <c r="CP120" s="3"/>
      <c r="CQ120" s="3"/>
      <c r="CR120" s="3"/>
      <c r="CS120" s="5"/>
      <c r="CV120" s="5"/>
      <c r="CW120" s="3"/>
      <c r="CX120" s="3"/>
      <c r="CY120" s="3"/>
      <c r="CZ120" s="3"/>
      <c r="DA120" s="3"/>
      <c r="DB120" s="3"/>
      <c r="DC120" s="10"/>
      <c r="DD120" s="10"/>
      <c r="DE120" s="10"/>
    </row>
    <row r="121" spans="1:116" s="10" customFormat="1" x14ac:dyDescent="0.25">
      <c r="A121" s="23"/>
      <c r="I121" s="3"/>
      <c r="J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4"/>
      <c r="AM121" s="3"/>
      <c r="AN121" s="3"/>
      <c r="AO121" s="3"/>
      <c r="AP121" s="3"/>
      <c r="AQ121" s="3"/>
      <c r="AR121" s="6"/>
      <c r="AS121" s="3"/>
      <c r="AT121" s="3"/>
      <c r="AU121" s="3"/>
      <c r="AV121" s="3"/>
      <c r="AW121" s="3"/>
      <c r="AX121" s="3"/>
      <c r="AY121" s="3"/>
      <c r="BC121" s="8"/>
      <c r="BD121" s="3"/>
      <c r="BE121" s="3"/>
      <c r="BF121" s="3"/>
      <c r="BG121" s="3"/>
      <c r="BH121" s="3"/>
      <c r="BI121" s="3"/>
      <c r="BJ121" s="3"/>
      <c r="BK121" s="3"/>
      <c r="BL121" s="5"/>
      <c r="BM121" s="3"/>
      <c r="BN121" s="5"/>
      <c r="BO121" s="3"/>
      <c r="BP121" s="3"/>
      <c r="BQ121" s="3"/>
      <c r="BR121" s="5"/>
      <c r="BS121" s="5"/>
      <c r="BT121" s="7"/>
      <c r="BU121" s="8"/>
      <c r="BV121" s="8"/>
      <c r="BW121" s="3"/>
      <c r="BX121" s="3"/>
      <c r="BY121" s="3"/>
      <c r="BZ121" s="3"/>
      <c r="CA121" s="3"/>
      <c r="CB121" s="3"/>
      <c r="CC121" s="4"/>
      <c r="CD121" s="28"/>
      <c r="CE121" s="3"/>
      <c r="CF121" s="3"/>
      <c r="CG121" s="3"/>
      <c r="CH121" s="3"/>
      <c r="CI121" s="3"/>
      <c r="CJ121" s="3"/>
      <c r="CK121" s="4"/>
      <c r="CL121" s="3"/>
      <c r="CM121" s="34"/>
      <c r="CO121" s="5"/>
      <c r="CP121" s="5"/>
      <c r="CQ121" s="5"/>
      <c r="CR121" s="5"/>
      <c r="CS121" s="5"/>
      <c r="CT121" s="20"/>
      <c r="CU121" s="20"/>
      <c r="CV121" s="3"/>
      <c r="CW121" s="3"/>
      <c r="CX121" s="3"/>
      <c r="CY121" s="3"/>
      <c r="CZ121" s="3"/>
      <c r="DA121" s="3"/>
      <c r="DB121" s="3"/>
    </row>
    <row r="122" spans="1:116" s="10" customFormat="1" x14ac:dyDescent="0.25">
      <c r="A122" s="23"/>
      <c r="I122" s="3"/>
      <c r="J122" s="3"/>
      <c r="P122" s="14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/>
      <c r="AH122" s="3"/>
      <c r="AI122" s="3"/>
      <c r="AJ122" s="3"/>
      <c r="AK122" s="3"/>
      <c r="AL122" s="3"/>
      <c r="AM122" s="4"/>
      <c r="AN122" s="3"/>
      <c r="AO122" s="5"/>
      <c r="AP122" s="3"/>
      <c r="AQ122" s="3"/>
      <c r="AR122" s="3"/>
      <c r="AS122" s="6"/>
      <c r="AT122" s="3"/>
      <c r="AU122" s="3"/>
      <c r="AV122" s="3"/>
      <c r="AW122" s="3"/>
      <c r="AX122" s="3"/>
      <c r="AY122" s="3"/>
      <c r="AZ122" s="3"/>
      <c r="BA122" s="3"/>
      <c r="BB122" s="8"/>
      <c r="BC122" s="3"/>
      <c r="BD122" s="3"/>
      <c r="BE122" s="3"/>
      <c r="BF122" s="3"/>
      <c r="BG122" s="3"/>
      <c r="BH122" s="3"/>
      <c r="BI122" s="3"/>
      <c r="BJ122" s="3"/>
      <c r="BK122" s="3"/>
      <c r="BL122" s="5"/>
      <c r="BM122" s="3"/>
      <c r="BN122" s="5"/>
      <c r="BO122" s="3"/>
      <c r="BP122" s="3"/>
      <c r="BQ122" s="5"/>
      <c r="BR122" s="7"/>
      <c r="BS122" s="8"/>
      <c r="BT122" s="8"/>
      <c r="BU122" s="3"/>
      <c r="BV122" s="3"/>
      <c r="BW122" s="3"/>
      <c r="BX122" s="3"/>
      <c r="BY122" s="3"/>
      <c r="BZ122" s="3"/>
      <c r="CA122" s="3"/>
      <c r="CB122" s="3"/>
      <c r="CC122" s="4"/>
      <c r="CD122" s="28"/>
      <c r="CE122" s="3"/>
      <c r="CF122" s="3"/>
      <c r="CG122" s="3"/>
      <c r="CH122" s="3"/>
      <c r="CI122" s="3"/>
      <c r="CJ122" s="3"/>
      <c r="CK122" s="4"/>
      <c r="CL122" s="3"/>
      <c r="CM122" s="34"/>
      <c r="CN122" s="24"/>
      <c r="CO122" s="1"/>
      <c r="CP122" s="1"/>
      <c r="CQ122" s="1"/>
      <c r="CR122" s="1"/>
      <c r="CS122" s="20"/>
      <c r="CT122" s="1"/>
      <c r="CU122" s="1"/>
      <c r="CV122" s="1"/>
      <c r="CW122" s="1"/>
      <c r="CX122" s="1"/>
      <c r="CY122" s="1"/>
      <c r="CZ122" s="1"/>
      <c r="DA122" s="1"/>
      <c r="DB122" s="1"/>
      <c r="DC122"/>
      <c r="DD122"/>
      <c r="DE122"/>
    </row>
    <row r="123" spans="1:11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L123" s="22"/>
      <c r="BM123"/>
      <c r="BN123" s="22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 s="33"/>
      <c r="CD123" s="30"/>
      <c r="CE123"/>
      <c r="CF123"/>
      <c r="CG123"/>
      <c r="CH123"/>
      <c r="CI123"/>
      <c r="CL123"/>
      <c r="CM123" s="33"/>
      <c r="CN123"/>
      <c r="DC123"/>
    </row>
    <row r="124" spans="1:11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L124" s="22"/>
      <c r="BM124"/>
      <c r="BN124" s="22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 s="33"/>
      <c r="CD124" s="30"/>
      <c r="CE124"/>
      <c r="CF124"/>
      <c r="CG124"/>
      <c r="CH124"/>
      <c r="CI124"/>
      <c r="CL124"/>
      <c r="CM124" s="33"/>
      <c r="CN124"/>
      <c r="DD124" s="1"/>
      <c r="DE124" s="1"/>
    </row>
    <row r="125" spans="1:116" x14ac:dyDescent="0.25">
      <c r="BP125" s="1"/>
      <c r="BT125" s="1"/>
      <c r="BU125" s="1"/>
      <c r="BV125" s="1"/>
      <c r="BW125" s="19"/>
      <c r="BZ125" s="7"/>
      <c r="DD125" s="1"/>
      <c r="DE125" s="1"/>
      <c r="DF125" s="1"/>
      <c r="DG125" s="1"/>
      <c r="DH125" s="1"/>
      <c r="DI125" s="1"/>
    </row>
    <row r="126" spans="1:116" x14ac:dyDescent="0.25">
      <c r="BP126" s="1"/>
      <c r="BT126" s="1"/>
      <c r="BU126" s="1"/>
      <c r="BV126" s="1"/>
      <c r="BY126" s="19"/>
      <c r="CA126" s="7"/>
      <c r="CB126" s="7"/>
      <c r="DD126" s="1"/>
      <c r="DE126" s="1"/>
      <c r="DF126" s="1"/>
      <c r="DG126" s="1"/>
      <c r="DH126" s="1"/>
      <c r="DI126" s="1"/>
      <c r="DJ126" s="1"/>
      <c r="DK126" s="1"/>
      <c r="DL126" s="1"/>
    </row>
    <row r="127" spans="1:116" x14ac:dyDescent="0.25">
      <c r="BP127" s="1"/>
      <c r="BT127" s="1"/>
      <c r="BU127" s="1"/>
      <c r="BV127" s="1"/>
      <c r="BY127" s="19"/>
      <c r="CA127" s="7"/>
      <c r="CB127" s="7"/>
      <c r="DD127" s="1"/>
      <c r="DE127" s="1"/>
      <c r="DF127" s="1"/>
      <c r="DG127" s="1"/>
      <c r="DH127" s="1"/>
      <c r="DI127" s="1"/>
      <c r="DJ127" s="1"/>
      <c r="DK127" s="1"/>
      <c r="DL127" s="1"/>
    </row>
    <row r="128" spans="1:116" x14ac:dyDescent="0.25">
      <c r="BP128" s="1"/>
      <c r="BT128" s="1"/>
      <c r="BU128" s="1"/>
      <c r="BV128" s="1"/>
      <c r="BY128" s="19"/>
      <c r="CA128" s="7"/>
      <c r="CB128" s="7"/>
      <c r="DD128" s="1"/>
      <c r="DE128" s="1"/>
      <c r="DF128" s="1"/>
      <c r="DG128" s="1"/>
      <c r="DH128" s="1"/>
      <c r="DI128" s="1"/>
      <c r="DJ128" s="1"/>
      <c r="DK128" s="1"/>
      <c r="DL128" s="1"/>
    </row>
    <row r="129" spans="68:77" x14ac:dyDescent="0.25">
      <c r="BP129" s="1"/>
      <c r="BS129" s="19"/>
      <c r="BT129" s="1"/>
      <c r="BU129" s="1"/>
      <c r="BV129" s="1"/>
      <c r="BX129" s="7"/>
      <c r="BY129" s="7"/>
    </row>
  </sheetData>
  <sortState xmlns:xlrd2="http://schemas.microsoft.com/office/spreadsheetml/2017/richdata2" ref="A77:DL106">
    <sortCondition ref="CJ77:CJ106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F5AA4-350E-44D7-A056-B7113A783AE8}">
  <sheetPr codeName="Sheet6"/>
  <dimension ref="A1:DK139"/>
  <sheetViews>
    <sheetView topLeftCell="C1" workbookViewId="0">
      <pane xSplit="13320" ySplit="660" topLeftCell="CJ97" activePane="bottomRight"/>
      <selection sqref="A1:XFD1048576"/>
      <selection pane="topRight" activeCell="CB1" sqref="CB1:CB1048576"/>
      <selection pane="bottomLeft" activeCell="CI64" sqref="CI64"/>
      <selection pane="bottomRight" activeCell="CK61" sqref="CK61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9.7109375" style="1" customWidth="1"/>
    <col min="5" max="5" width="17" style="1" hidden="1" customWidth="1"/>
    <col min="6" max="6" width="22.28515625" style="1" hidden="1" customWidth="1"/>
    <col min="7" max="8" width="22.7109375" style="1" hidden="1" customWidth="1"/>
    <col min="9" max="9" width="25.140625" style="1" customWidth="1"/>
    <col min="10" max="10" width="12.5703125" style="1" customWidth="1"/>
    <col min="11" max="11" width="24.710937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">
        <v>2021</v>
      </c>
      <c r="B2" s="3">
        <v>63</v>
      </c>
      <c r="C2" s="3">
        <v>0</v>
      </c>
      <c r="D2" s="3">
        <v>0</v>
      </c>
      <c r="E2" s="3">
        <v>1</v>
      </c>
      <c r="F2" s="3">
        <v>1</v>
      </c>
      <c r="G2" s="3">
        <v>0</v>
      </c>
      <c r="H2" s="1">
        <v>1</v>
      </c>
      <c r="I2" s="3">
        <v>0</v>
      </c>
      <c r="J2" s="3">
        <v>4</v>
      </c>
      <c r="K2" s="3">
        <v>0</v>
      </c>
      <c r="L2" s="3">
        <v>1</v>
      </c>
      <c r="M2" s="3"/>
      <c r="N2" s="3">
        <v>1</v>
      </c>
      <c r="O2" s="3">
        <v>0</v>
      </c>
      <c r="P2" s="3">
        <v>1</v>
      </c>
      <c r="Q2" s="3">
        <v>1</v>
      </c>
      <c r="R2" s="3">
        <v>0</v>
      </c>
      <c r="S2" s="3">
        <v>0</v>
      </c>
      <c r="T2" s="3">
        <v>1</v>
      </c>
      <c r="U2" s="3">
        <v>0</v>
      </c>
      <c r="V2" s="3">
        <v>0</v>
      </c>
      <c r="W2" s="3">
        <v>0</v>
      </c>
      <c r="X2" s="16">
        <v>0</v>
      </c>
      <c r="Y2" s="3">
        <v>1</v>
      </c>
      <c r="Z2" s="3">
        <v>0</v>
      </c>
      <c r="AA2" s="3">
        <v>0</v>
      </c>
      <c r="AB2" s="3">
        <v>0</v>
      </c>
      <c r="AC2" s="3">
        <v>1</v>
      </c>
      <c r="AD2" s="3">
        <v>0</v>
      </c>
      <c r="AE2" s="3">
        <v>0</v>
      </c>
      <c r="AF2" s="3">
        <v>0</v>
      </c>
      <c r="AG2" s="9">
        <v>26</v>
      </c>
      <c r="AH2" s="11">
        <v>2.0699999999999998</v>
      </c>
      <c r="AI2" s="3"/>
      <c r="AJ2" s="3"/>
      <c r="AK2" s="5">
        <v>61</v>
      </c>
      <c r="AL2" s="3">
        <v>100</v>
      </c>
      <c r="AM2" s="3">
        <v>3</v>
      </c>
      <c r="AN2" s="3">
        <v>11</v>
      </c>
      <c r="AO2" s="3"/>
      <c r="AP2" s="3"/>
      <c r="AQ2" s="3">
        <v>32</v>
      </c>
      <c r="AR2" s="3"/>
      <c r="AS2" s="8"/>
      <c r="AT2" s="3">
        <v>22</v>
      </c>
      <c r="AU2" s="4">
        <v>4.9679999999999991</v>
      </c>
      <c r="AV2" s="3">
        <v>2.4</v>
      </c>
      <c r="AW2" s="19">
        <f t="shared" ref="AW2:AW33" si="0">(AK2*AV2/451)</f>
        <v>0.32461197339246123</v>
      </c>
      <c r="AX2" s="7">
        <f t="shared" ref="AX2:AX33" si="1">((AQ2-AT2)/AU2)</f>
        <v>2.0128824476650569</v>
      </c>
      <c r="AY2" s="7">
        <f t="shared" ref="AY2:AY33" si="2">((AQ2-AT2)*80/AV2)</f>
        <v>333.33333333333337</v>
      </c>
      <c r="AZ2" s="7">
        <f t="shared" ref="AZ2:AZ33" si="3">((AK2-AN2)*80/AV2)</f>
        <v>1666.6666666666667</v>
      </c>
      <c r="BA2" s="7">
        <f t="shared" ref="BA2:BA33" si="4">(AU2/AL2*1000)</f>
        <v>49.679999999999986</v>
      </c>
      <c r="BB2" s="7">
        <f t="shared" ref="BB2:BB33" si="5">(AV2*1000/AL2)</f>
        <v>24</v>
      </c>
      <c r="BC2" s="7">
        <f t="shared" ref="BC2:BC33" si="6">(BB2*(AK2-AT2)*0.0136)</f>
        <v>12.7296</v>
      </c>
      <c r="BD2" s="7">
        <f t="shared" ref="BD2:BD33" si="7">(BB2*(AQ2-AN2)*0.0136)</f>
        <v>6.8544</v>
      </c>
      <c r="BE2" s="19"/>
      <c r="BF2" s="19">
        <f t="shared" ref="BF2:BF33" si="8">(AQ2/BA2)</f>
        <v>0.64412238325281823</v>
      </c>
      <c r="BG2" s="19"/>
      <c r="BH2" s="19"/>
      <c r="BI2" s="19">
        <f t="shared" ref="BI2:BI33" si="9">(AN2/AT2)</f>
        <v>0.5</v>
      </c>
      <c r="BJ2" s="19"/>
      <c r="BK2" s="5">
        <v>0</v>
      </c>
      <c r="BL2" s="5"/>
      <c r="BM2" s="5"/>
      <c r="BN2" s="5"/>
      <c r="BO2" s="5"/>
      <c r="BP2" s="3">
        <v>1</v>
      </c>
      <c r="BQ2" s="9">
        <v>0</v>
      </c>
      <c r="BR2" s="3">
        <v>7.5</v>
      </c>
      <c r="BS2" s="3">
        <v>6.9</v>
      </c>
      <c r="BT2" s="3">
        <v>6.6</v>
      </c>
      <c r="BU2" s="3">
        <v>0.8</v>
      </c>
      <c r="BV2" s="3"/>
      <c r="BW2" s="10"/>
      <c r="BX2" s="16">
        <v>1</v>
      </c>
      <c r="BY2" s="3">
        <v>1</v>
      </c>
      <c r="BZ2" s="3">
        <v>138</v>
      </c>
      <c r="CA2" s="3">
        <v>40</v>
      </c>
      <c r="CB2" s="4">
        <v>1.9</v>
      </c>
      <c r="CC2" s="28">
        <v>44</v>
      </c>
      <c r="CD2" s="8"/>
      <c r="CE2" s="8"/>
      <c r="CF2" s="3">
        <v>25777</v>
      </c>
      <c r="CG2" s="3">
        <v>1</v>
      </c>
      <c r="CH2" s="3">
        <v>3</v>
      </c>
      <c r="CI2" s="12">
        <v>2177.4193548387098</v>
      </c>
      <c r="CJ2" s="19">
        <f t="shared" ref="CJ2:CJ33" si="10">LN(CI2)</f>
        <v>7.6858956723754748</v>
      </c>
      <c r="CK2" s="5">
        <v>982.30118875678568</v>
      </c>
      <c r="CL2" s="19">
        <f t="shared" ref="CL2:CL33" si="11">LN(CK2)</f>
        <v>6.8898979708570085</v>
      </c>
      <c r="CM2" s="10"/>
      <c r="CN2" s="37">
        <v>40304</v>
      </c>
      <c r="CO2" s="37">
        <v>40310</v>
      </c>
      <c r="CP2" s="43">
        <f>(CO2-CN2)</f>
        <v>6</v>
      </c>
      <c r="CQ2" s="37">
        <v>40818</v>
      </c>
      <c r="CR2" s="43">
        <f>(CQ2-CN2)</f>
        <v>514</v>
      </c>
      <c r="CS2" s="36">
        <v>44272</v>
      </c>
      <c r="CT2" s="36">
        <v>44260</v>
      </c>
      <c r="CU2" s="1">
        <f t="shared" ref="CU2:CU33" si="12">(CT2-CN2)</f>
        <v>3956</v>
      </c>
      <c r="CV2" s="3">
        <v>0</v>
      </c>
      <c r="CW2" s="3"/>
      <c r="CX2" s="3"/>
      <c r="CY2" s="3">
        <v>1</v>
      </c>
      <c r="CZ2" s="3">
        <v>6</v>
      </c>
      <c r="DA2" s="1">
        <v>1</v>
      </c>
      <c r="DB2" s="3" t="s">
        <v>154</v>
      </c>
      <c r="DC2" s="10"/>
      <c r="DD2" s="10"/>
      <c r="DE2" s="10"/>
      <c r="DF2" s="10"/>
      <c r="DG2" s="10"/>
      <c r="DH2" s="10"/>
      <c r="DI2" s="10"/>
      <c r="DJ2" s="10"/>
      <c r="DK2" s="10"/>
    </row>
    <row r="3" spans="1:115" x14ac:dyDescent="0.25">
      <c r="A3" s="2">
        <v>2048</v>
      </c>
      <c r="B3" s="3">
        <v>66</v>
      </c>
      <c r="C3" s="3">
        <v>0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4</v>
      </c>
      <c r="K3" s="3">
        <v>0</v>
      </c>
      <c r="L3" s="3">
        <v>0</v>
      </c>
      <c r="M3" s="3"/>
      <c r="N3" s="3">
        <v>0</v>
      </c>
      <c r="O3" s="3">
        <v>1</v>
      </c>
      <c r="P3" s="3">
        <v>1</v>
      </c>
      <c r="Q3" s="3">
        <v>1</v>
      </c>
      <c r="R3" s="3">
        <v>0</v>
      </c>
      <c r="S3" s="3">
        <v>1</v>
      </c>
      <c r="T3" s="3">
        <v>1</v>
      </c>
      <c r="U3" s="3">
        <v>0</v>
      </c>
      <c r="V3" s="3">
        <v>0</v>
      </c>
      <c r="W3" s="3">
        <v>0</v>
      </c>
      <c r="X3" s="3">
        <v>1</v>
      </c>
      <c r="Y3" s="3">
        <v>0</v>
      </c>
      <c r="Z3" s="3">
        <v>0</v>
      </c>
      <c r="AA3" s="3">
        <v>1</v>
      </c>
      <c r="AB3" s="3">
        <v>1</v>
      </c>
      <c r="AC3" s="3">
        <v>0</v>
      </c>
      <c r="AD3" s="3">
        <v>1</v>
      </c>
      <c r="AE3" s="3">
        <v>0</v>
      </c>
      <c r="AF3" s="3">
        <v>0</v>
      </c>
      <c r="AG3" s="3">
        <v>24.5</v>
      </c>
      <c r="AH3" s="4">
        <v>2.0499999999999998</v>
      </c>
      <c r="AI3" s="3">
        <v>75</v>
      </c>
      <c r="AJ3" s="3">
        <v>50</v>
      </c>
      <c r="AK3" s="5">
        <f t="shared" ref="AK3:AK34" si="13">(AI3+2*AJ3)/3</f>
        <v>58.333333333333336</v>
      </c>
      <c r="AL3" s="3">
        <v>72</v>
      </c>
      <c r="AM3" s="3">
        <v>2</v>
      </c>
      <c r="AN3" s="3">
        <v>6</v>
      </c>
      <c r="AO3" s="3">
        <v>36</v>
      </c>
      <c r="AP3" s="3">
        <v>12</v>
      </c>
      <c r="AQ3" s="3">
        <v>24</v>
      </c>
      <c r="AR3" s="1">
        <f t="shared" ref="AR3:AR13" si="14">(AO3-AP3)</f>
        <v>24</v>
      </c>
      <c r="AS3" s="7">
        <f t="shared" ref="AS3:AS13" si="15">(AR3/AN3)</f>
        <v>4</v>
      </c>
      <c r="AT3" s="3">
        <v>20</v>
      </c>
      <c r="AU3" s="4">
        <v>5.0839999999999996</v>
      </c>
      <c r="AV3" s="3">
        <v>2.48</v>
      </c>
      <c r="AW3" s="19">
        <f t="shared" si="0"/>
        <v>0.3207686622320769</v>
      </c>
      <c r="AX3" s="7">
        <f t="shared" si="1"/>
        <v>0.78678206136900086</v>
      </c>
      <c r="AY3" s="7">
        <f t="shared" si="2"/>
        <v>129.03225806451613</v>
      </c>
      <c r="AZ3" s="7">
        <f t="shared" si="3"/>
        <v>1688.1720430107528</v>
      </c>
      <c r="BA3" s="7">
        <f t="shared" si="4"/>
        <v>70.611111111111114</v>
      </c>
      <c r="BB3" s="7">
        <f t="shared" si="5"/>
        <v>34.444444444444443</v>
      </c>
      <c r="BC3" s="7">
        <f t="shared" si="6"/>
        <v>17.957037037037036</v>
      </c>
      <c r="BD3" s="7">
        <f t="shared" si="7"/>
        <v>8.4320000000000004</v>
      </c>
      <c r="BE3" s="19"/>
      <c r="BF3" s="19">
        <f t="shared" si="8"/>
        <v>0.3398898505114083</v>
      </c>
      <c r="BG3" s="19">
        <f t="shared" ref="BG3:BG13" si="16">(AO3/BA3)</f>
        <v>0.50983477576711245</v>
      </c>
      <c r="BH3" s="19">
        <f t="shared" ref="BH3:BH13" si="17">(BA3/AR3)</f>
        <v>2.9421296296296298</v>
      </c>
      <c r="BI3" s="19">
        <f t="shared" si="9"/>
        <v>0.3</v>
      </c>
      <c r="BJ3" s="19"/>
      <c r="BK3" s="5">
        <v>0</v>
      </c>
      <c r="BL3" s="5"/>
      <c r="BM3" s="5"/>
      <c r="BN3" s="5"/>
      <c r="BO3" s="5"/>
      <c r="BP3" s="3">
        <v>1</v>
      </c>
      <c r="BQ3" s="3">
        <v>0</v>
      </c>
      <c r="BR3" s="3">
        <v>7.5</v>
      </c>
      <c r="BS3" s="3">
        <v>8.5</v>
      </c>
      <c r="BT3" s="3">
        <v>8.1</v>
      </c>
      <c r="BU3" s="3">
        <v>0.79</v>
      </c>
      <c r="BV3" s="3"/>
      <c r="BW3" s="10"/>
      <c r="BX3" s="3">
        <v>1</v>
      </c>
      <c r="BY3" s="3">
        <v>1</v>
      </c>
      <c r="BZ3" s="3">
        <v>138</v>
      </c>
      <c r="CA3" s="3">
        <v>17</v>
      </c>
      <c r="CB3" s="4">
        <v>0.9</v>
      </c>
      <c r="CC3" s="28">
        <v>90</v>
      </c>
      <c r="CD3" s="8"/>
      <c r="CE3" s="8"/>
      <c r="CF3" s="3">
        <v>5257</v>
      </c>
      <c r="CG3" s="3">
        <v>1</v>
      </c>
      <c r="CH3" s="3">
        <v>3</v>
      </c>
      <c r="CI3" s="12">
        <v>1318.0722891566265</v>
      </c>
      <c r="CJ3" s="19">
        <f t="shared" si="10"/>
        <v>7.1839255611734201</v>
      </c>
      <c r="CK3" s="5">
        <v>1969.3144660751461</v>
      </c>
      <c r="CL3" s="19">
        <f t="shared" si="11"/>
        <v>7.5854407744067052</v>
      </c>
      <c r="CM3" s="10"/>
      <c r="CN3" s="41">
        <v>40469</v>
      </c>
      <c r="CO3" s="36">
        <v>40603</v>
      </c>
      <c r="CP3" s="20">
        <f>(CO3-CN3)</f>
        <v>134</v>
      </c>
      <c r="CQ3" s="41"/>
      <c r="CS3" s="36">
        <v>44272</v>
      </c>
      <c r="CT3" s="36">
        <v>40688</v>
      </c>
      <c r="CU3" s="1">
        <f t="shared" si="12"/>
        <v>219</v>
      </c>
      <c r="CV3" s="3">
        <v>1</v>
      </c>
      <c r="CW3" s="36">
        <v>40688</v>
      </c>
      <c r="CX3" s="20">
        <f>(CW3-CN3)</f>
        <v>219</v>
      </c>
      <c r="CY3" s="20">
        <v>1</v>
      </c>
      <c r="CZ3" s="20">
        <v>134</v>
      </c>
      <c r="DA3" s="3">
        <v>0</v>
      </c>
      <c r="DB3" t="s">
        <v>155</v>
      </c>
      <c r="DC3" s="10"/>
      <c r="DD3" s="10"/>
      <c r="DE3" s="10"/>
      <c r="DF3" s="10"/>
      <c r="DG3" s="10"/>
      <c r="DH3" s="10"/>
      <c r="DI3" s="10"/>
      <c r="DJ3" s="10"/>
      <c r="DK3" s="10"/>
    </row>
    <row r="4" spans="1:115" x14ac:dyDescent="0.25">
      <c r="A4" s="2">
        <v>2062</v>
      </c>
      <c r="B4" s="9">
        <v>64</v>
      </c>
      <c r="C4" s="9">
        <v>1</v>
      </c>
      <c r="D4" s="9">
        <v>0</v>
      </c>
      <c r="E4" s="9">
        <v>1</v>
      </c>
      <c r="F4" s="9">
        <v>1</v>
      </c>
      <c r="G4" s="9">
        <v>0</v>
      </c>
      <c r="H4" s="1">
        <v>1</v>
      </c>
      <c r="I4" s="9">
        <v>0</v>
      </c>
      <c r="J4" s="9">
        <v>4</v>
      </c>
      <c r="K4" s="9">
        <v>1</v>
      </c>
      <c r="L4" s="9">
        <v>1</v>
      </c>
      <c r="M4" s="9"/>
      <c r="N4" s="9">
        <v>1</v>
      </c>
      <c r="O4" s="9">
        <v>0</v>
      </c>
      <c r="P4" s="9">
        <v>0</v>
      </c>
      <c r="Q4" s="9"/>
      <c r="R4" s="9">
        <v>1</v>
      </c>
      <c r="S4" s="9">
        <v>1</v>
      </c>
      <c r="T4" s="9">
        <v>0</v>
      </c>
      <c r="U4" s="9">
        <v>0</v>
      </c>
      <c r="V4" s="9">
        <v>0</v>
      </c>
      <c r="W4" s="9">
        <v>0</v>
      </c>
      <c r="X4" s="9">
        <v>1</v>
      </c>
      <c r="Y4" s="9">
        <v>1</v>
      </c>
      <c r="Z4" s="9">
        <v>1</v>
      </c>
      <c r="AA4" s="9">
        <v>1</v>
      </c>
      <c r="AB4" s="9">
        <v>1</v>
      </c>
      <c r="AC4" s="9">
        <v>1</v>
      </c>
      <c r="AD4" s="9">
        <v>1</v>
      </c>
      <c r="AE4" s="9">
        <v>0</v>
      </c>
      <c r="AF4" s="9">
        <v>0</v>
      </c>
      <c r="AG4" s="9">
        <v>24</v>
      </c>
      <c r="AH4" s="11">
        <v>2.02</v>
      </c>
      <c r="AI4" s="9">
        <v>110</v>
      </c>
      <c r="AJ4" s="9">
        <v>79</v>
      </c>
      <c r="AK4" s="5">
        <f t="shared" si="13"/>
        <v>89.333333333333329</v>
      </c>
      <c r="AL4" s="9">
        <v>73</v>
      </c>
      <c r="AM4" s="9">
        <v>1</v>
      </c>
      <c r="AN4" s="9">
        <v>3</v>
      </c>
      <c r="AO4" s="9">
        <v>25</v>
      </c>
      <c r="AP4" s="9">
        <v>14</v>
      </c>
      <c r="AQ4" s="9">
        <v>18</v>
      </c>
      <c r="AR4" s="1">
        <f t="shared" si="14"/>
        <v>11</v>
      </c>
      <c r="AS4" s="7">
        <f t="shared" si="15"/>
        <v>3.6666666666666665</v>
      </c>
      <c r="AT4" s="9">
        <v>14</v>
      </c>
      <c r="AU4" s="4">
        <v>4.7671999999999999</v>
      </c>
      <c r="AV4" s="9">
        <v>2.36</v>
      </c>
      <c r="AW4" s="19">
        <f t="shared" si="0"/>
        <v>0.46746489283074644</v>
      </c>
      <c r="AX4" s="7">
        <f t="shared" si="1"/>
        <v>0.83906695754321192</v>
      </c>
      <c r="AY4" s="7">
        <f t="shared" si="2"/>
        <v>135.59322033898306</v>
      </c>
      <c r="AZ4" s="7">
        <f t="shared" si="3"/>
        <v>2926.5536723163841</v>
      </c>
      <c r="BA4" s="7">
        <f t="shared" si="4"/>
        <v>65.30410958904109</v>
      </c>
      <c r="BB4" s="7">
        <f t="shared" si="5"/>
        <v>32.328767123287669</v>
      </c>
      <c r="BC4" s="7">
        <f t="shared" si="6"/>
        <v>33.121899543378987</v>
      </c>
      <c r="BD4" s="7">
        <f t="shared" si="7"/>
        <v>6.5950684931506842</v>
      </c>
      <c r="BE4" s="19"/>
      <c r="BF4" s="19">
        <f t="shared" si="8"/>
        <v>0.27563349555294514</v>
      </c>
      <c r="BG4" s="19">
        <f t="shared" si="16"/>
        <v>0.38282429937909046</v>
      </c>
      <c r="BH4" s="19">
        <f t="shared" si="17"/>
        <v>5.9367372353673717</v>
      </c>
      <c r="BI4" s="19">
        <f t="shared" si="9"/>
        <v>0.21428571428571427</v>
      </c>
      <c r="BJ4" s="19"/>
      <c r="BK4" s="12">
        <v>0</v>
      </c>
      <c r="BL4" s="12"/>
      <c r="BM4" s="12"/>
      <c r="BN4" s="12"/>
      <c r="BO4" s="12"/>
      <c r="BP4" s="9">
        <v>1</v>
      </c>
      <c r="BQ4" s="9">
        <v>0</v>
      </c>
      <c r="BR4" s="9">
        <v>7.5</v>
      </c>
      <c r="BS4" s="9">
        <v>7.9</v>
      </c>
      <c r="BT4" s="9">
        <v>6.9</v>
      </c>
      <c r="BU4" s="9">
        <v>1.3</v>
      </c>
      <c r="BV4" s="9">
        <v>4.0999999999999996</v>
      </c>
      <c r="BW4" s="14"/>
      <c r="BX4" s="9">
        <v>1</v>
      </c>
      <c r="BY4" s="9">
        <v>0</v>
      </c>
      <c r="BZ4" s="9">
        <v>135</v>
      </c>
      <c r="CA4" s="9">
        <v>33</v>
      </c>
      <c r="CB4" s="11">
        <v>1.6</v>
      </c>
      <c r="CC4" s="29">
        <v>53</v>
      </c>
      <c r="CD4" s="13"/>
      <c r="CE4" s="13"/>
      <c r="CF4" s="9">
        <v>823</v>
      </c>
      <c r="CG4" s="9">
        <v>1</v>
      </c>
      <c r="CH4" s="9">
        <v>2</v>
      </c>
      <c r="CI4" s="12">
        <v>888.31168831168839</v>
      </c>
      <c r="CJ4" s="19">
        <f t="shared" si="10"/>
        <v>6.7893226817569579</v>
      </c>
      <c r="CK4" s="12">
        <v>815.36187674096641</v>
      </c>
      <c r="CL4" s="19">
        <f t="shared" si="11"/>
        <v>6.7036320352339756</v>
      </c>
      <c r="CM4" s="14"/>
      <c r="CN4" s="36">
        <v>40626</v>
      </c>
      <c r="CO4" s="36">
        <v>40637</v>
      </c>
      <c r="CP4" s="20">
        <f>(CO4-CN4)</f>
        <v>11</v>
      </c>
      <c r="CQ4" s="36">
        <v>41974</v>
      </c>
      <c r="CR4" s="43">
        <f>(CQ4-CN4)</f>
        <v>1348</v>
      </c>
      <c r="CS4" s="36">
        <v>44274</v>
      </c>
      <c r="CT4" s="42">
        <v>44556</v>
      </c>
      <c r="CU4" s="9">
        <f t="shared" si="12"/>
        <v>3930</v>
      </c>
      <c r="CV4" s="9">
        <v>0</v>
      </c>
      <c r="CW4" s="9"/>
      <c r="CX4" s="9"/>
      <c r="CY4" s="9">
        <v>1</v>
      </c>
      <c r="CZ4" s="9">
        <v>11</v>
      </c>
      <c r="DA4" s="3">
        <v>0</v>
      </c>
      <c r="DB4" s="14"/>
      <c r="DC4" s="14"/>
      <c r="DD4" s="14"/>
      <c r="DE4" s="14"/>
      <c r="DF4" s="14"/>
      <c r="DG4" s="14"/>
      <c r="DH4" s="14"/>
      <c r="DI4" s="14"/>
      <c r="DJ4" s="14"/>
      <c r="DK4" s="14"/>
    </row>
    <row r="5" spans="1:115" x14ac:dyDescent="0.25">
      <c r="A5" s="2">
        <v>2027</v>
      </c>
      <c r="B5" s="3">
        <v>42</v>
      </c>
      <c r="C5" s="3">
        <v>1</v>
      </c>
      <c r="D5" s="3">
        <v>0</v>
      </c>
      <c r="E5" s="3">
        <v>1</v>
      </c>
      <c r="F5" s="3">
        <v>1</v>
      </c>
      <c r="G5" s="3">
        <v>0</v>
      </c>
      <c r="H5" s="1">
        <v>1</v>
      </c>
      <c r="I5" s="3">
        <v>0</v>
      </c>
      <c r="J5" s="3">
        <v>3</v>
      </c>
      <c r="K5" s="3">
        <v>0</v>
      </c>
      <c r="L5" s="3">
        <v>0</v>
      </c>
      <c r="M5" s="3"/>
      <c r="N5" s="3">
        <v>0</v>
      </c>
      <c r="O5" s="3">
        <v>1</v>
      </c>
      <c r="P5" s="3">
        <v>0</v>
      </c>
      <c r="Q5" s="3"/>
      <c r="R5" s="3">
        <v>1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6">
        <v>1</v>
      </c>
      <c r="Y5" s="3">
        <v>2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22.5</v>
      </c>
      <c r="AH5" s="4">
        <v>2.14</v>
      </c>
      <c r="AI5" s="3">
        <v>95</v>
      </c>
      <c r="AJ5" s="3">
        <v>66</v>
      </c>
      <c r="AK5" s="5">
        <f t="shared" si="13"/>
        <v>75.666666666666671</v>
      </c>
      <c r="AL5" s="3">
        <v>78</v>
      </c>
      <c r="AM5" s="3">
        <v>2</v>
      </c>
      <c r="AN5" s="3">
        <v>13</v>
      </c>
      <c r="AO5" s="3">
        <v>50</v>
      </c>
      <c r="AP5" s="3">
        <v>25</v>
      </c>
      <c r="AQ5" s="3">
        <v>33</v>
      </c>
      <c r="AR5" s="1">
        <f t="shared" si="14"/>
        <v>25</v>
      </c>
      <c r="AS5" s="7">
        <f t="shared" si="15"/>
        <v>1.9230769230769231</v>
      </c>
      <c r="AT5" s="3">
        <v>28</v>
      </c>
      <c r="AU5" s="4">
        <v>3.1457999999999999</v>
      </c>
      <c r="AV5" s="3">
        <v>1.47</v>
      </c>
      <c r="AW5" s="19">
        <f t="shared" si="0"/>
        <v>0.24662971175166298</v>
      </c>
      <c r="AX5" s="7">
        <f t="shared" si="1"/>
        <v>1.589420815054994</v>
      </c>
      <c r="AY5" s="7">
        <f t="shared" si="2"/>
        <v>272.108843537415</v>
      </c>
      <c r="AZ5" s="7">
        <f t="shared" si="3"/>
        <v>3410.4308390022679</v>
      </c>
      <c r="BA5" s="7">
        <f t="shared" si="4"/>
        <v>40.330769230769235</v>
      </c>
      <c r="BB5" s="7">
        <f t="shared" si="5"/>
        <v>18.846153846153847</v>
      </c>
      <c r="BC5" s="7">
        <f t="shared" si="6"/>
        <v>12.217333333333334</v>
      </c>
      <c r="BD5" s="7">
        <f t="shared" si="7"/>
        <v>5.1261538461538461</v>
      </c>
      <c r="BE5" s="19"/>
      <c r="BF5" s="19">
        <f t="shared" si="8"/>
        <v>0.81823383559031082</v>
      </c>
      <c r="BG5" s="19">
        <f t="shared" si="16"/>
        <v>1.2397482357428951</v>
      </c>
      <c r="BH5" s="19">
        <f t="shared" si="17"/>
        <v>1.6132307692307695</v>
      </c>
      <c r="BI5" s="19">
        <f t="shared" si="9"/>
        <v>0.4642857142857143</v>
      </c>
      <c r="BJ5" s="19"/>
      <c r="BK5" s="5">
        <v>0</v>
      </c>
      <c r="BL5" s="5"/>
      <c r="BM5" s="5"/>
      <c r="BN5" s="5"/>
      <c r="BO5" s="5"/>
      <c r="BP5" s="3">
        <v>1</v>
      </c>
      <c r="BQ5" s="9">
        <v>0</v>
      </c>
      <c r="BR5" s="15">
        <v>10</v>
      </c>
      <c r="BS5" s="3">
        <v>8.6999999999999993</v>
      </c>
      <c r="BT5" s="3">
        <v>7.9</v>
      </c>
      <c r="BU5" s="3">
        <v>0.93</v>
      </c>
      <c r="BV5" s="16">
        <v>4.7</v>
      </c>
      <c r="BW5" s="10"/>
      <c r="BX5" s="16">
        <v>1</v>
      </c>
      <c r="BY5" s="9">
        <v>0</v>
      </c>
      <c r="BZ5" s="3">
        <v>136</v>
      </c>
      <c r="CA5" s="3">
        <v>17</v>
      </c>
      <c r="CB5" s="4">
        <v>1</v>
      </c>
      <c r="CC5" s="29">
        <v>90</v>
      </c>
      <c r="CD5" s="8"/>
      <c r="CE5" s="8"/>
      <c r="CF5" s="3">
        <v>1932</v>
      </c>
      <c r="CG5" s="3">
        <v>1</v>
      </c>
      <c r="CH5" s="3">
        <v>2</v>
      </c>
      <c r="CI5" s="12">
        <v>1465.0980392156862</v>
      </c>
      <c r="CJ5" s="19">
        <f t="shared" si="10"/>
        <v>7.2896774401783988</v>
      </c>
      <c r="CK5" s="5">
        <v>1424.1356669546039</v>
      </c>
      <c r="CL5" s="19">
        <f t="shared" si="11"/>
        <v>7.2613203591716413</v>
      </c>
      <c r="CM5" s="10"/>
      <c r="CN5" s="41">
        <v>40352</v>
      </c>
      <c r="CO5" s="41"/>
      <c r="CP5" s="41"/>
      <c r="CQ5" s="41"/>
      <c r="CS5" s="36">
        <v>44272</v>
      </c>
      <c r="CT5" s="36">
        <v>40986</v>
      </c>
      <c r="CU5" s="1">
        <f t="shared" si="12"/>
        <v>634</v>
      </c>
      <c r="CV5" s="3">
        <v>1</v>
      </c>
      <c r="CW5" s="36">
        <v>40986</v>
      </c>
      <c r="CX5" s="20">
        <f>(CW5-CN5)</f>
        <v>634</v>
      </c>
      <c r="CY5" s="20">
        <v>1</v>
      </c>
      <c r="CZ5" s="20">
        <v>634</v>
      </c>
      <c r="DA5" s="3">
        <v>0</v>
      </c>
      <c r="DB5" s="3" t="s">
        <v>144</v>
      </c>
      <c r="DC5" s="10"/>
      <c r="DD5" s="10"/>
      <c r="DE5" s="10"/>
      <c r="DF5" s="10"/>
      <c r="DG5" s="10"/>
      <c r="DH5" s="10"/>
      <c r="DI5" s="10"/>
      <c r="DJ5" s="10"/>
      <c r="DK5" s="10"/>
    </row>
    <row r="6" spans="1:115" x14ac:dyDescent="0.25">
      <c r="A6" s="2">
        <v>2045</v>
      </c>
      <c r="B6" s="3">
        <v>61</v>
      </c>
      <c r="C6" s="3">
        <v>0</v>
      </c>
      <c r="D6" s="3">
        <v>0</v>
      </c>
      <c r="E6" s="3">
        <v>1</v>
      </c>
      <c r="F6" s="3">
        <v>1</v>
      </c>
      <c r="G6" s="3">
        <v>0</v>
      </c>
      <c r="H6" s="1">
        <v>1</v>
      </c>
      <c r="I6" s="3">
        <v>0</v>
      </c>
      <c r="J6" s="3">
        <v>4</v>
      </c>
      <c r="K6" s="3">
        <v>0</v>
      </c>
      <c r="L6" s="3">
        <v>0</v>
      </c>
      <c r="M6" s="3"/>
      <c r="N6" s="3">
        <v>1</v>
      </c>
      <c r="O6" s="3">
        <v>0</v>
      </c>
      <c r="P6" s="3">
        <v>1</v>
      </c>
      <c r="Q6" s="3">
        <v>0</v>
      </c>
      <c r="R6" s="3">
        <v>1</v>
      </c>
      <c r="S6" s="3">
        <v>0</v>
      </c>
      <c r="T6" s="3">
        <v>1</v>
      </c>
      <c r="U6" s="3">
        <v>0</v>
      </c>
      <c r="V6" s="3">
        <v>0</v>
      </c>
      <c r="W6" s="3">
        <v>0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0</v>
      </c>
      <c r="AF6" s="3">
        <v>2</v>
      </c>
      <c r="AG6" s="3">
        <v>20</v>
      </c>
      <c r="AH6" s="4">
        <v>1.57</v>
      </c>
      <c r="AI6" s="3">
        <v>92</v>
      </c>
      <c r="AJ6" s="3">
        <v>74</v>
      </c>
      <c r="AK6" s="5">
        <f t="shared" si="13"/>
        <v>80</v>
      </c>
      <c r="AL6" s="3">
        <v>112</v>
      </c>
      <c r="AM6" s="3">
        <v>1</v>
      </c>
      <c r="AN6" s="3">
        <v>8</v>
      </c>
      <c r="AO6" s="3">
        <v>68</v>
      </c>
      <c r="AP6" s="3">
        <v>36</v>
      </c>
      <c r="AQ6" s="3">
        <v>49</v>
      </c>
      <c r="AR6" s="1">
        <f t="shared" si="14"/>
        <v>32</v>
      </c>
      <c r="AS6" s="7">
        <f t="shared" si="15"/>
        <v>4</v>
      </c>
      <c r="AT6" s="3">
        <v>36</v>
      </c>
      <c r="AU6" s="4">
        <v>2.3707000000000003</v>
      </c>
      <c r="AV6" s="3">
        <v>1.51</v>
      </c>
      <c r="AW6" s="19">
        <f t="shared" si="0"/>
        <v>0.2678492239467849</v>
      </c>
      <c r="AX6" s="7">
        <f t="shared" si="1"/>
        <v>5.4836124351457372</v>
      </c>
      <c r="AY6" s="7">
        <f t="shared" si="2"/>
        <v>688.74172185430461</v>
      </c>
      <c r="AZ6" s="7">
        <f t="shared" si="3"/>
        <v>3814.5695364238409</v>
      </c>
      <c r="BA6" s="7">
        <f t="shared" si="4"/>
        <v>21.16696428571429</v>
      </c>
      <c r="BB6" s="7">
        <f t="shared" si="5"/>
        <v>13.482142857142858</v>
      </c>
      <c r="BC6" s="7">
        <f t="shared" si="6"/>
        <v>8.0677142857142865</v>
      </c>
      <c r="BD6" s="7">
        <f t="shared" si="7"/>
        <v>7.5176428571428566</v>
      </c>
      <c r="BE6" s="19"/>
      <c r="BF6" s="19">
        <f t="shared" si="8"/>
        <v>2.3149280803138308</v>
      </c>
      <c r="BG6" s="19">
        <f t="shared" si="16"/>
        <v>3.2125532543130717</v>
      </c>
      <c r="BH6" s="19">
        <f t="shared" si="17"/>
        <v>0.66146763392857155</v>
      </c>
      <c r="BI6" s="19">
        <f t="shared" si="9"/>
        <v>0.22222222222222221</v>
      </c>
      <c r="BJ6" s="19"/>
      <c r="BK6" s="5">
        <v>0</v>
      </c>
      <c r="BL6" s="5"/>
      <c r="BM6" s="5"/>
      <c r="BN6" s="5"/>
      <c r="BO6" s="5"/>
      <c r="BP6" s="3">
        <v>1</v>
      </c>
      <c r="BQ6" s="3">
        <v>0</v>
      </c>
      <c r="BR6" s="3">
        <v>10</v>
      </c>
      <c r="BS6" s="3">
        <v>7.8</v>
      </c>
      <c r="BT6" s="3">
        <v>7.8</v>
      </c>
      <c r="BU6" s="3">
        <v>0.99</v>
      </c>
      <c r="BV6" s="3">
        <v>4.5999999999999996</v>
      </c>
      <c r="BW6" s="10"/>
      <c r="BX6" s="3">
        <v>1</v>
      </c>
      <c r="BY6" s="3">
        <v>0</v>
      </c>
      <c r="BZ6" s="3">
        <v>139</v>
      </c>
      <c r="CA6" s="3">
        <v>28</v>
      </c>
      <c r="CB6" s="4">
        <v>1.5</v>
      </c>
      <c r="CC6" s="28">
        <v>47</v>
      </c>
      <c r="CD6" s="8"/>
      <c r="CE6" s="8"/>
      <c r="CF6" s="3">
        <v>7304</v>
      </c>
      <c r="CG6" s="3">
        <v>1</v>
      </c>
      <c r="CH6" s="3">
        <v>3</v>
      </c>
      <c r="CI6" s="12">
        <v>1180.6451612903227</v>
      </c>
      <c r="CJ6" s="19">
        <f t="shared" si="10"/>
        <v>7.0738163149043114</v>
      </c>
      <c r="CK6" s="5">
        <v>1407.1194706034428</v>
      </c>
      <c r="CL6" s="19">
        <f t="shared" si="11"/>
        <v>7.2492999650969834</v>
      </c>
      <c r="CM6" s="10"/>
      <c r="CN6" s="41">
        <v>40455</v>
      </c>
      <c r="CO6" s="41">
        <v>40471</v>
      </c>
      <c r="CP6" s="20">
        <f>(CO6-CN6)</f>
        <v>16</v>
      </c>
      <c r="CQ6" s="41">
        <v>41611</v>
      </c>
      <c r="CR6" s="43">
        <f>(CQ6-CN6)</f>
        <v>1156</v>
      </c>
      <c r="CS6" s="36">
        <v>44272</v>
      </c>
      <c r="CT6" s="36">
        <v>44207</v>
      </c>
      <c r="CU6" s="1">
        <f t="shared" si="12"/>
        <v>3752</v>
      </c>
      <c r="CV6" s="3">
        <v>0</v>
      </c>
      <c r="CW6" s="3"/>
      <c r="CX6" s="3"/>
      <c r="CY6" s="3">
        <v>1</v>
      </c>
      <c r="CZ6" s="3">
        <v>16</v>
      </c>
      <c r="DA6" s="3">
        <v>0</v>
      </c>
      <c r="DB6" s="3"/>
      <c r="DC6" s="10"/>
      <c r="DD6" s="10"/>
      <c r="DE6" s="10"/>
      <c r="DF6" s="10"/>
      <c r="DG6" s="10"/>
      <c r="DH6" s="10"/>
      <c r="DI6" s="10"/>
      <c r="DJ6" s="10"/>
      <c r="DK6" s="10"/>
    </row>
    <row r="7" spans="1:115" x14ac:dyDescent="0.25">
      <c r="A7" s="2">
        <v>2046</v>
      </c>
      <c r="B7" s="3">
        <v>53</v>
      </c>
      <c r="C7" s="3">
        <v>1</v>
      </c>
      <c r="D7" s="3">
        <v>0</v>
      </c>
      <c r="E7" s="3">
        <v>1</v>
      </c>
      <c r="F7" s="3">
        <v>1</v>
      </c>
      <c r="G7" s="3">
        <v>0</v>
      </c>
      <c r="H7" s="1">
        <v>1</v>
      </c>
      <c r="I7" s="3">
        <v>0</v>
      </c>
      <c r="J7" s="3">
        <v>4</v>
      </c>
      <c r="K7" s="3">
        <v>0</v>
      </c>
      <c r="L7" s="3">
        <v>0</v>
      </c>
      <c r="M7" s="3"/>
      <c r="N7" s="3">
        <v>1</v>
      </c>
      <c r="O7" s="3">
        <v>0</v>
      </c>
      <c r="P7" s="3">
        <v>0</v>
      </c>
      <c r="Q7" s="3"/>
      <c r="R7" s="3">
        <v>1</v>
      </c>
      <c r="S7" s="3">
        <v>0</v>
      </c>
      <c r="T7" s="3">
        <v>1</v>
      </c>
      <c r="U7" s="3">
        <v>0</v>
      </c>
      <c r="V7" s="3">
        <v>0</v>
      </c>
      <c r="W7" s="3">
        <v>0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0</v>
      </c>
      <c r="AD7" s="3">
        <v>0</v>
      </c>
      <c r="AE7" s="3">
        <v>0</v>
      </c>
      <c r="AF7" s="3">
        <v>1</v>
      </c>
      <c r="AG7" s="3">
        <v>37.5</v>
      </c>
      <c r="AH7" s="4">
        <v>2.41</v>
      </c>
      <c r="AI7" s="3">
        <v>102</v>
      </c>
      <c r="AJ7" s="3">
        <v>76</v>
      </c>
      <c r="AK7" s="5">
        <f t="shared" si="13"/>
        <v>84.666666666666671</v>
      </c>
      <c r="AL7" s="3">
        <v>105</v>
      </c>
      <c r="AM7" s="3">
        <v>1</v>
      </c>
      <c r="AN7" s="3">
        <v>15</v>
      </c>
      <c r="AO7" s="3">
        <v>76</v>
      </c>
      <c r="AP7" s="3">
        <v>36</v>
      </c>
      <c r="AQ7" s="3">
        <v>52</v>
      </c>
      <c r="AR7" s="1">
        <f t="shared" si="14"/>
        <v>40</v>
      </c>
      <c r="AS7" s="7">
        <f t="shared" si="15"/>
        <v>2.6666666666666665</v>
      </c>
      <c r="AT7" s="3">
        <v>37</v>
      </c>
      <c r="AU7" s="4">
        <v>2.6028000000000002</v>
      </c>
      <c r="AV7" s="3">
        <v>1.08</v>
      </c>
      <c r="AW7" s="19">
        <f t="shared" si="0"/>
        <v>0.20274944567627498</v>
      </c>
      <c r="AX7" s="7">
        <f t="shared" si="1"/>
        <v>5.7630244352236044</v>
      </c>
      <c r="AY7" s="7">
        <f t="shared" si="2"/>
        <v>1111.1111111111111</v>
      </c>
      <c r="AZ7" s="7">
        <f t="shared" si="3"/>
        <v>5160.4938271604942</v>
      </c>
      <c r="BA7" s="7">
        <f t="shared" si="4"/>
        <v>24.78857142857143</v>
      </c>
      <c r="BB7" s="7">
        <f t="shared" si="5"/>
        <v>10.285714285714286</v>
      </c>
      <c r="BC7" s="7">
        <f t="shared" si="6"/>
        <v>6.6678857142857151</v>
      </c>
      <c r="BD7" s="7">
        <f t="shared" si="7"/>
        <v>5.1757714285714291</v>
      </c>
      <c r="BE7" s="19"/>
      <c r="BF7" s="19">
        <f t="shared" si="8"/>
        <v>2.0977408944213924</v>
      </c>
      <c r="BG7" s="19">
        <f t="shared" si="16"/>
        <v>3.0659289995389578</v>
      </c>
      <c r="BH7" s="19">
        <f t="shared" si="17"/>
        <v>0.61971428571428577</v>
      </c>
      <c r="BI7" s="19">
        <f t="shared" si="9"/>
        <v>0.40540540540540543</v>
      </c>
      <c r="BJ7" s="19"/>
      <c r="BK7" s="5">
        <v>0</v>
      </c>
      <c r="BL7" s="5"/>
      <c r="BM7" s="5"/>
      <c r="BN7" s="5"/>
      <c r="BO7" s="5"/>
      <c r="BP7" s="3">
        <v>1</v>
      </c>
      <c r="BQ7" s="3">
        <v>0</v>
      </c>
      <c r="BR7" s="3">
        <v>10</v>
      </c>
      <c r="BS7" s="3">
        <v>6.5</v>
      </c>
      <c r="BT7" s="3">
        <v>5.8</v>
      </c>
      <c r="BU7" s="3">
        <v>0.8</v>
      </c>
      <c r="BV7" s="3">
        <v>5.3</v>
      </c>
      <c r="BW7" s="10"/>
      <c r="BX7" s="3">
        <v>1</v>
      </c>
      <c r="BY7" s="3">
        <v>1</v>
      </c>
      <c r="BZ7" s="3">
        <v>131</v>
      </c>
      <c r="CA7" s="3">
        <v>43</v>
      </c>
      <c r="CB7" s="4">
        <v>1.6</v>
      </c>
      <c r="CC7" s="28">
        <v>55</v>
      </c>
      <c r="CD7" s="8"/>
      <c r="CE7" s="8"/>
      <c r="CF7" s="3">
        <v>2077</v>
      </c>
      <c r="CG7" s="3">
        <v>1</v>
      </c>
      <c r="CH7" s="3">
        <v>2</v>
      </c>
      <c r="CI7" s="12">
        <v>2145.7831325301204</v>
      </c>
      <c r="CJ7" s="19">
        <f t="shared" si="10"/>
        <v>7.6712598614811549</v>
      </c>
      <c r="CK7" s="5">
        <v>2292.2977080661281</v>
      </c>
      <c r="CL7" s="19">
        <f t="shared" si="11"/>
        <v>7.7373099594808519</v>
      </c>
      <c r="CM7" s="10"/>
      <c r="CN7" s="41">
        <v>40459</v>
      </c>
      <c r="CO7" s="41"/>
      <c r="CP7" s="41"/>
      <c r="CQ7" s="41"/>
      <c r="CS7" s="36">
        <v>44272</v>
      </c>
      <c r="CT7" s="36">
        <v>44271</v>
      </c>
      <c r="CU7" s="1">
        <f t="shared" si="12"/>
        <v>3812</v>
      </c>
      <c r="CV7" s="3">
        <v>0</v>
      </c>
      <c r="CW7" s="3"/>
      <c r="CX7" s="3"/>
      <c r="CY7" s="3">
        <v>0</v>
      </c>
      <c r="CZ7" s="3">
        <v>3812</v>
      </c>
      <c r="DA7" s="1">
        <v>1</v>
      </c>
      <c r="DB7" s="3"/>
      <c r="DC7" s="10"/>
      <c r="DD7" s="10"/>
      <c r="DE7" s="10"/>
      <c r="DF7" s="10"/>
      <c r="DG7" s="10"/>
      <c r="DH7" s="10"/>
      <c r="DI7" s="10"/>
      <c r="DJ7" s="10"/>
      <c r="DK7" s="10"/>
    </row>
    <row r="8" spans="1:115" x14ac:dyDescent="0.25">
      <c r="A8" s="2">
        <v>2060</v>
      </c>
      <c r="B8" s="3">
        <v>65</v>
      </c>
      <c r="C8" s="3">
        <v>0</v>
      </c>
      <c r="D8" s="3">
        <v>0</v>
      </c>
      <c r="E8" s="3">
        <v>1</v>
      </c>
      <c r="F8" s="3">
        <v>1</v>
      </c>
      <c r="G8" s="3">
        <v>0</v>
      </c>
      <c r="H8" s="1">
        <v>1</v>
      </c>
      <c r="I8" s="3">
        <v>1</v>
      </c>
      <c r="J8" s="3">
        <v>2</v>
      </c>
      <c r="K8" s="3">
        <v>1</v>
      </c>
      <c r="L8" s="3">
        <v>0</v>
      </c>
      <c r="M8" s="3"/>
      <c r="N8" s="3">
        <v>1</v>
      </c>
      <c r="O8" s="3">
        <v>0</v>
      </c>
      <c r="P8" s="3">
        <v>0</v>
      </c>
      <c r="Q8" s="3"/>
      <c r="R8" s="3">
        <v>1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1</v>
      </c>
      <c r="AA8" s="3">
        <v>1</v>
      </c>
      <c r="AB8" s="3">
        <v>1</v>
      </c>
      <c r="AC8" s="3">
        <v>0</v>
      </c>
      <c r="AD8" s="3">
        <v>1</v>
      </c>
      <c r="AE8" s="3">
        <v>0</v>
      </c>
      <c r="AF8" s="3">
        <v>0</v>
      </c>
      <c r="AG8" s="3">
        <v>26.7</v>
      </c>
      <c r="AH8" s="4">
        <v>2.02</v>
      </c>
      <c r="AI8" s="3">
        <v>113</v>
      </c>
      <c r="AJ8" s="3">
        <v>74</v>
      </c>
      <c r="AK8" s="5">
        <f t="shared" si="13"/>
        <v>87</v>
      </c>
      <c r="AL8" s="3">
        <v>63</v>
      </c>
      <c r="AM8" s="3">
        <v>1</v>
      </c>
      <c r="AN8" s="3">
        <v>3</v>
      </c>
      <c r="AO8" s="3">
        <v>23</v>
      </c>
      <c r="AP8" s="3">
        <v>8</v>
      </c>
      <c r="AQ8" s="3">
        <v>13</v>
      </c>
      <c r="AR8" s="1">
        <f t="shared" si="14"/>
        <v>15</v>
      </c>
      <c r="AS8" s="7">
        <f t="shared" si="15"/>
        <v>5</v>
      </c>
      <c r="AT8" s="3">
        <v>8</v>
      </c>
      <c r="AU8" s="4">
        <v>3.5754000000000001</v>
      </c>
      <c r="AV8" s="3">
        <v>1.77</v>
      </c>
      <c r="AW8" s="19">
        <f t="shared" si="0"/>
        <v>0.34144124168514417</v>
      </c>
      <c r="AX8" s="7">
        <f t="shared" si="1"/>
        <v>1.3984449292386865</v>
      </c>
      <c r="AY8" s="7">
        <f t="shared" si="2"/>
        <v>225.98870056497174</v>
      </c>
      <c r="AZ8" s="7">
        <f t="shared" si="3"/>
        <v>3796.6101694915255</v>
      </c>
      <c r="BA8" s="7">
        <f t="shared" si="4"/>
        <v>56.75238095238096</v>
      </c>
      <c r="BB8" s="7">
        <f t="shared" si="5"/>
        <v>28.095238095238095</v>
      </c>
      <c r="BC8" s="7">
        <f t="shared" si="6"/>
        <v>30.185523809523808</v>
      </c>
      <c r="BD8" s="7">
        <f t="shared" si="7"/>
        <v>3.8209523809523809</v>
      </c>
      <c r="BE8" s="19"/>
      <c r="BF8" s="19">
        <f t="shared" si="8"/>
        <v>0.22906527940929683</v>
      </c>
      <c r="BG8" s="19">
        <f t="shared" si="16"/>
        <v>0.40526934049337132</v>
      </c>
      <c r="BH8" s="19">
        <f t="shared" si="17"/>
        <v>3.7834920634920639</v>
      </c>
      <c r="BI8" s="19">
        <f t="shared" si="9"/>
        <v>0.375</v>
      </c>
      <c r="BJ8" s="19"/>
      <c r="BK8" s="5">
        <v>0</v>
      </c>
      <c r="BL8" s="5"/>
      <c r="BM8" s="5"/>
      <c r="BN8" s="5"/>
      <c r="BO8" s="5"/>
      <c r="BP8" s="3">
        <v>1</v>
      </c>
      <c r="BQ8" s="3">
        <v>0</v>
      </c>
      <c r="BR8" s="3">
        <v>12.5</v>
      </c>
      <c r="BS8" s="3">
        <v>6.3</v>
      </c>
      <c r="BT8" s="3">
        <v>5.9</v>
      </c>
      <c r="BU8" s="3">
        <v>1</v>
      </c>
      <c r="BV8" s="3">
        <v>4.3</v>
      </c>
      <c r="BW8" s="10"/>
      <c r="BX8" s="3">
        <v>1</v>
      </c>
      <c r="BY8" s="3">
        <v>1</v>
      </c>
      <c r="BZ8" s="3">
        <v>140</v>
      </c>
      <c r="CA8" s="3">
        <v>17</v>
      </c>
      <c r="CB8" s="4">
        <v>1</v>
      </c>
      <c r="CC8" s="28">
        <v>90</v>
      </c>
      <c r="CD8" s="8"/>
      <c r="CE8" s="8"/>
      <c r="CF8" s="3">
        <v>753</v>
      </c>
      <c r="CG8" s="3">
        <v>1</v>
      </c>
      <c r="CH8" s="3">
        <v>1</v>
      </c>
      <c r="CI8" s="12">
        <v>1510</v>
      </c>
      <c r="CJ8" s="19">
        <f t="shared" si="10"/>
        <v>7.3198649298089702</v>
      </c>
      <c r="CK8" s="5">
        <v>2185.6504443267022</v>
      </c>
      <c r="CL8" s="19">
        <f t="shared" si="11"/>
        <v>7.6896687494206581</v>
      </c>
      <c r="CM8" s="10"/>
      <c r="CN8" s="36">
        <v>40584</v>
      </c>
      <c r="CO8" s="36"/>
      <c r="CP8" s="36"/>
      <c r="CQ8" s="36"/>
      <c r="CR8" s="22"/>
      <c r="CS8" s="36">
        <v>44274</v>
      </c>
      <c r="CT8" s="40">
        <v>44251</v>
      </c>
      <c r="CU8" s="3">
        <f t="shared" si="12"/>
        <v>3667</v>
      </c>
      <c r="CV8" s="3">
        <v>0</v>
      </c>
      <c r="CW8" s="3"/>
      <c r="CX8" s="3"/>
      <c r="CY8" s="3">
        <v>0</v>
      </c>
      <c r="CZ8" s="3">
        <v>3667</v>
      </c>
      <c r="DA8" s="1">
        <v>1</v>
      </c>
      <c r="DB8" s="14"/>
      <c r="DC8" s="14"/>
      <c r="DD8" s="14"/>
      <c r="DE8" s="14"/>
      <c r="DF8" s="10"/>
      <c r="DG8" s="10"/>
      <c r="DH8" s="10"/>
      <c r="DI8" s="10"/>
      <c r="DJ8" s="10"/>
      <c r="DK8" s="10"/>
    </row>
    <row r="9" spans="1:115" x14ac:dyDescent="0.25">
      <c r="A9" s="2">
        <v>2033</v>
      </c>
      <c r="B9" s="3">
        <v>62</v>
      </c>
      <c r="C9" s="3">
        <v>0</v>
      </c>
      <c r="D9" s="3">
        <v>0</v>
      </c>
      <c r="E9" s="3">
        <v>1</v>
      </c>
      <c r="F9" s="3">
        <v>1</v>
      </c>
      <c r="G9" s="3">
        <v>0</v>
      </c>
      <c r="H9" s="1">
        <v>1</v>
      </c>
      <c r="I9" s="3">
        <v>0</v>
      </c>
      <c r="J9" s="3">
        <v>4</v>
      </c>
      <c r="K9" s="3">
        <v>1</v>
      </c>
      <c r="L9" s="3">
        <v>1</v>
      </c>
      <c r="M9" s="3"/>
      <c r="N9" s="3">
        <v>1</v>
      </c>
      <c r="O9" s="3">
        <v>0</v>
      </c>
      <c r="P9" s="3">
        <v>1</v>
      </c>
      <c r="Q9" s="3"/>
      <c r="R9" s="3">
        <v>1</v>
      </c>
      <c r="S9" s="3">
        <v>0</v>
      </c>
      <c r="T9" s="3">
        <v>1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1</v>
      </c>
      <c r="AA9" s="3">
        <v>1</v>
      </c>
      <c r="AB9" s="3">
        <v>0</v>
      </c>
      <c r="AC9" s="3">
        <v>0</v>
      </c>
      <c r="AD9" s="3">
        <v>1</v>
      </c>
      <c r="AE9" s="3">
        <v>0</v>
      </c>
      <c r="AF9" s="3">
        <v>2</v>
      </c>
      <c r="AG9" s="3">
        <v>23</v>
      </c>
      <c r="AH9" s="4">
        <v>1.94</v>
      </c>
      <c r="AI9" s="3">
        <v>93</v>
      </c>
      <c r="AJ9" s="3">
        <v>75</v>
      </c>
      <c r="AK9" s="5">
        <f t="shared" si="13"/>
        <v>81</v>
      </c>
      <c r="AL9" s="3">
        <v>88</v>
      </c>
      <c r="AM9" s="3">
        <v>1</v>
      </c>
      <c r="AN9" s="3">
        <v>6</v>
      </c>
      <c r="AO9" s="3">
        <v>51</v>
      </c>
      <c r="AP9" s="3">
        <v>26</v>
      </c>
      <c r="AQ9" s="3">
        <v>34</v>
      </c>
      <c r="AR9" s="1">
        <f t="shared" si="14"/>
        <v>25</v>
      </c>
      <c r="AS9" s="7">
        <f t="shared" si="15"/>
        <v>4.166666666666667</v>
      </c>
      <c r="AT9" s="3">
        <v>22</v>
      </c>
      <c r="AU9" s="4">
        <v>3.298</v>
      </c>
      <c r="AV9" s="3">
        <v>1.7</v>
      </c>
      <c r="AW9" s="19">
        <f t="shared" si="0"/>
        <v>0.30532150776053213</v>
      </c>
      <c r="AX9" s="7">
        <f t="shared" si="1"/>
        <v>3.6385688295936931</v>
      </c>
      <c r="AY9" s="7">
        <f t="shared" si="2"/>
        <v>564.70588235294122</v>
      </c>
      <c r="AZ9" s="7">
        <f t="shared" si="3"/>
        <v>3529.4117647058824</v>
      </c>
      <c r="BA9" s="7">
        <f t="shared" si="4"/>
        <v>37.477272727272727</v>
      </c>
      <c r="BB9" s="7">
        <f t="shared" si="5"/>
        <v>19.318181818181817</v>
      </c>
      <c r="BC9" s="7">
        <f t="shared" si="6"/>
        <v>15.50090909090909</v>
      </c>
      <c r="BD9" s="7">
        <f t="shared" si="7"/>
        <v>7.3563636363636355</v>
      </c>
      <c r="BE9" s="19"/>
      <c r="BF9" s="19">
        <f t="shared" si="8"/>
        <v>0.90721649484536082</v>
      </c>
      <c r="BG9" s="19">
        <f t="shared" si="16"/>
        <v>1.3608247422680413</v>
      </c>
      <c r="BH9" s="19">
        <f t="shared" si="17"/>
        <v>1.499090909090909</v>
      </c>
      <c r="BI9" s="19">
        <f t="shared" si="9"/>
        <v>0.27272727272727271</v>
      </c>
      <c r="BJ9" s="19"/>
      <c r="BK9" s="5">
        <v>0</v>
      </c>
      <c r="BL9" s="5"/>
      <c r="BM9" s="5"/>
      <c r="BN9" s="5"/>
      <c r="BO9" s="5"/>
      <c r="BP9" s="9">
        <v>1</v>
      </c>
      <c r="BQ9" s="9">
        <v>0</v>
      </c>
      <c r="BR9" s="3">
        <v>12.5</v>
      </c>
      <c r="BS9" s="3">
        <v>5.7</v>
      </c>
      <c r="BT9" s="3">
        <v>5.3</v>
      </c>
      <c r="BU9" s="3">
        <v>0.88</v>
      </c>
      <c r="BV9" s="3">
        <v>4.8</v>
      </c>
      <c r="BW9" s="10"/>
      <c r="BX9" s="3">
        <v>1</v>
      </c>
      <c r="BY9" s="3">
        <v>0</v>
      </c>
      <c r="BZ9" s="3">
        <v>132</v>
      </c>
      <c r="CA9" s="3">
        <v>37</v>
      </c>
      <c r="CB9" s="4">
        <v>0.9</v>
      </c>
      <c r="CC9" s="28">
        <v>90</v>
      </c>
      <c r="CD9" s="8"/>
      <c r="CE9" s="8"/>
      <c r="CF9" s="3">
        <v>2454</v>
      </c>
      <c r="CG9" s="3">
        <v>1</v>
      </c>
      <c r="CH9" s="3">
        <v>3</v>
      </c>
      <c r="CI9" s="12">
        <v>2695.833333333333</v>
      </c>
      <c r="CJ9" s="19">
        <f t="shared" si="10"/>
        <v>7.8994626501410465</v>
      </c>
      <c r="CK9" s="5">
        <v>1680.7069826280497</v>
      </c>
      <c r="CL9" s="19">
        <f t="shared" si="11"/>
        <v>7.4269698068690291</v>
      </c>
      <c r="CM9" s="10"/>
      <c r="CN9" s="41">
        <v>40393</v>
      </c>
      <c r="CO9" s="41"/>
      <c r="CP9" s="41"/>
      <c r="CQ9" s="41"/>
      <c r="CS9" s="36">
        <v>44272</v>
      </c>
      <c r="CT9" s="36">
        <v>41561</v>
      </c>
      <c r="CU9" s="1">
        <f t="shared" si="12"/>
        <v>1168</v>
      </c>
      <c r="CV9" s="3">
        <v>1</v>
      </c>
      <c r="CW9" s="40">
        <v>41561</v>
      </c>
      <c r="CX9" s="20">
        <f>(CW9-CN9)</f>
        <v>1168</v>
      </c>
      <c r="CY9" s="20">
        <v>1</v>
      </c>
      <c r="CZ9" s="20">
        <v>1168</v>
      </c>
      <c r="DA9" s="1">
        <v>1</v>
      </c>
      <c r="DB9" s="3" t="s">
        <v>141</v>
      </c>
      <c r="DC9" s="10"/>
      <c r="DD9" s="10"/>
      <c r="DE9" s="10"/>
      <c r="DF9" s="10"/>
      <c r="DG9" s="10"/>
      <c r="DH9" s="10"/>
      <c r="DI9" s="10"/>
      <c r="DJ9" s="10"/>
      <c r="DK9" s="10"/>
    </row>
    <row r="10" spans="1:115" x14ac:dyDescent="0.25">
      <c r="A10" s="25">
        <v>1068</v>
      </c>
      <c r="B10" s="1">
        <v>58</v>
      </c>
      <c r="C10" s="1">
        <v>0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3</v>
      </c>
      <c r="K10" s="1">
        <v>0</v>
      </c>
      <c r="L10" s="1">
        <v>0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1</v>
      </c>
      <c r="Y10" s="1">
        <v>1</v>
      </c>
      <c r="Z10" s="1">
        <v>1</v>
      </c>
      <c r="AA10" s="1">
        <v>0</v>
      </c>
      <c r="AB10" s="1">
        <v>1</v>
      </c>
      <c r="AC10" s="1">
        <v>0</v>
      </c>
      <c r="AD10" s="1">
        <v>1</v>
      </c>
      <c r="AE10" s="1">
        <v>0</v>
      </c>
      <c r="AF10" s="1">
        <v>0</v>
      </c>
      <c r="AG10" s="1">
        <v>31.87</v>
      </c>
      <c r="AH10" s="1">
        <v>2.14</v>
      </c>
      <c r="AI10" s="1">
        <v>87</v>
      </c>
      <c r="AJ10" s="1">
        <v>41</v>
      </c>
      <c r="AK10" s="5">
        <f t="shared" si="13"/>
        <v>56.333333333333336</v>
      </c>
      <c r="AL10" s="1">
        <v>87</v>
      </c>
      <c r="AM10" s="1">
        <v>1</v>
      </c>
      <c r="AN10" s="1">
        <v>18</v>
      </c>
      <c r="AO10" s="1">
        <v>42</v>
      </c>
      <c r="AP10" s="1">
        <v>17</v>
      </c>
      <c r="AQ10" s="1">
        <v>29</v>
      </c>
      <c r="AR10" s="1">
        <f t="shared" si="14"/>
        <v>25</v>
      </c>
      <c r="AS10" s="7">
        <f t="shared" si="15"/>
        <v>1.3888888888888888</v>
      </c>
      <c r="AT10" s="1">
        <v>19</v>
      </c>
      <c r="AU10" s="19">
        <v>3.58</v>
      </c>
      <c r="AV10" s="1">
        <v>1.67</v>
      </c>
      <c r="AW10" s="19">
        <f t="shared" si="0"/>
        <v>0.20859571322985956</v>
      </c>
      <c r="AX10" s="7">
        <f t="shared" si="1"/>
        <v>2.7932960893854748</v>
      </c>
      <c r="AY10" s="7">
        <f t="shared" si="2"/>
        <v>479.04191616766468</v>
      </c>
      <c r="AZ10" s="7">
        <f t="shared" si="3"/>
        <v>1836.3273453093816</v>
      </c>
      <c r="BA10" s="7">
        <f t="shared" si="4"/>
        <v>41.149425287356323</v>
      </c>
      <c r="BB10" s="7">
        <f t="shared" si="5"/>
        <v>19.195402298850574</v>
      </c>
      <c r="BC10" s="7">
        <f t="shared" si="6"/>
        <v>9.7461455938697306</v>
      </c>
      <c r="BD10" s="7">
        <f t="shared" si="7"/>
        <v>2.8716321839080456</v>
      </c>
      <c r="BE10" s="19"/>
      <c r="BF10" s="19">
        <f t="shared" si="8"/>
        <v>0.70474860335195533</v>
      </c>
      <c r="BG10" s="19">
        <f t="shared" si="16"/>
        <v>1.0206703910614525</v>
      </c>
      <c r="BH10" s="19">
        <f t="shared" si="17"/>
        <v>1.6459770114942529</v>
      </c>
      <c r="BI10" s="19">
        <f t="shared" si="9"/>
        <v>0.94736842105263153</v>
      </c>
      <c r="BJ10" s="19"/>
      <c r="BK10" s="20">
        <v>1</v>
      </c>
      <c r="BN10" s="1">
        <v>1</v>
      </c>
      <c r="BO10" s="1">
        <v>0</v>
      </c>
      <c r="BP10" s="1">
        <v>1</v>
      </c>
      <c r="BQ10" s="1">
        <v>0</v>
      </c>
      <c r="BR10" s="1">
        <v>15</v>
      </c>
      <c r="BS10" s="1">
        <v>5.0999999999999996</v>
      </c>
      <c r="BT10" s="1">
        <v>4.7</v>
      </c>
      <c r="BU10" s="1">
        <v>0.36</v>
      </c>
      <c r="BV10" s="1">
        <v>4.4000000000000004</v>
      </c>
      <c r="BZ10" s="25">
        <v>135</v>
      </c>
      <c r="CA10" s="25">
        <v>37</v>
      </c>
      <c r="CB10" s="44">
        <v>1.37</v>
      </c>
      <c r="CC10" s="27">
        <v>56</v>
      </c>
      <c r="CD10" s="1">
        <v>293</v>
      </c>
      <c r="CE10" s="1">
        <v>1</v>
      </c>
      <c r="CH10" s="1">
        <v>2</v>
      </c>
      <c r="CI10" s="20">
        <v>2726.2166569999999</v>
      </c>
      <c r="CJ10" s="19">
        <f t="shared" si="10"/>
        <v>7.9106700870879987</v>
      </c>
      <c r="CK10" s="20">
        <v>3661.8003060000001</v>
      </c>
      <c r="CL10" s="19">
        <f t="shared" si="11"/>
        <v>8.205710192343961</v>
      </c>
      <c r="CM10" s="22"/>
      <c r="CN10" s="36">
        <v>43409</v>
      </c>
      <c r="CO10" s="36"/>
      <c r="CP10" s="36"/>
      <c r="CQ10" s="36"/>
      <c r="CS10" s="36">
        <v>44217</v>
      </c>
      <c r="CT10" s="36">
        <v>43731</v>
      </c>
      <c r="CU10" s="1">
        <f t="shared" si="12"/>
        <v>322</v>
      </c>
      <c r="CV10" s="1">
        <v>1</v>
      </c>
      <c r="CW10" s="36">
        <v>43731</v>
      </c>
      <c r="CX10" s="20">
        <f>(CW10-CN10)</f>
        <v>322</v>
      </c>
      <c r="CY10" s="20">
        <v>1</v>
      </c>
      <c r="CZ10" s="20">
        <v>322</v>
      </c>
      <c r="DA10" s="1">
        <v>1</v>
      </c>
      <c r="DB10" t="s">
        <v>129</v>
      </c>
    </row>
    <row r="11" spans="1:115" x14ac:dyDescent="0.25">
      <c r="A11" s="2">
        <v>2018</v>
      </c>
      <c r="B11" s="3">
        <v>65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1">
        <v>0</v>
      </c>
      <c r="I11" s="3">
        <v>1</v>
      </c>
      <c r="J11" s="3">
        <v>3</v>
      </c>
      <c r="K11" s="3">
        <v>0</v>
      </c>
      <c r="L11" s="3">
        <v>1</v>
      </c>
      <c r="M11" s="3"/>
      <c r="N11" s="3">
        <v>0</v>
      </c>
      <c r="O11" s="3">
        <v>0</v>
      </c>
      <c r="P11" s="3">
        <v>0</v>
      </c>
      <c r="Q11" s="3"/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1</v>
      </c>
      <c r="AA11" s="3">
        <v>1</v>
      </c>
      <c r="AB11" s="3">
        <v>1</v>
      </c>
      <c r="AC11" s="3">
        <v>0</v>
      </c>
      <c r="AD11" s="3">
        <v>0</v>
      </c>
      <c r="AE11" s="3">
        <v>0</v>
      </c>
      <c r="AF11" s="3">
        <v>0</v>
      </c>
      <c r="AG11" s="3">
        <v>27.5</v>
      </c>
      <c r="AH11" s="4">
        <v>2</v>
      </c>
      <c r="AI11" s="3">
        <v>135</v>
      </c>
      <c r="AJ11" s="3">
        <v>81</v>
      </c>
      <c r="AK11" s="5">
        <f t="shared" si="13"/>
        <v>99</v>
      </c>
      <c r="AL11" s="3">
        <v>91</v>
      </c>
      <c r="AM11" s="3">
        <v>1</v>
      </c>
      <c r="AN11" s="3">
        <v>10</v>
      </c>
      <c r="AO11" s="3">
        <v>57</v>
      </c>
      <c r="AP11" s="3">
        <v>30</v>
      </c>
      <c r="AQ11" s="3">
        <v>41</v>
      </c>
      <c r="AR11" s="3">
        <f t="shared" si="14"/>
        <v>27</v>
      </c>
      <c r="AS11" s="7">
        <f t="shared" si="15"/>
        <v>2.7</v>
      </c>
      <c r="AT11" s="3">
        <v>31</v>
      </c>
      <c r="AU11" s="4">
        <v>4.2</v>
      </c>
      <c r="AV11" s="3">
        <v>2.1</v>
      </c>
      <c r="AW11" s="19">
        <f t="shared" si="0"/>
        <v>0.46097560975609758</v>
      </c>
      <c r="AX11" s="7">
        <f t="shared" si="1"/>
        <v>2.3809523809523809</v>
      </c>
      <c r="AY11" s="7">
        <f t="shared" si="2"/>
        <v>380.95238095238096</v>
      </c>
      <c r="AZ11" s="7">
        <f t="shared" si="3"/>
        <v>3390.4761904761904</v>
      </c>
      <c r="BA11" s="7">
        <f t="shared" si="4"/>
        <v>46.153846153846153</v>
      </c>
      <c r="BB11" s="7">
        <f t="shared" si="5"/>
        <v>23.076923076923077</v>
      </c>
      <c r="BC11" s="7">
        <f t="shared" si="6"/>
        <v>21.341538461538462</v>
      </c>
      <c r="BD11" s="7">
        <f t="shared" si="7"/>
        <v>9.7292307692307691</v>
      </c>
      <c r="BE11" s="19"/>
      <c r="BF11" s="19">
        <f t="shared" si="8"/>
        <v>0.88833333333333331</v>
      </c>
      <c r="BG11" s="19">
        <f t="shared" si="16"/>
        <v>1.2350000000000001</v>
      </c>
      <c r="BH11" s="19">
        <f t="shared" si="17"/>
        <v>1.7094017094017093</v>
      </c>
      <c r="BI11" s="19">
        <f t="shared" si="9"/>
        <v>0.32258064516129031</v>
      </c>
      <c r="BJ11" s="19"/>
      <c r="BK11" s="5">
        <v>1</v>
      </c>
      <c r="BL11" s="5"/>
      <c r="BM11" s="5"/>
      <c r="BN11" s="5">
        <v>0</v>
      </c>
      <c r="BO11" s="5">
        <v>0</v>
      </c>
      <c r="BP11" s="3">
        <v>1</v>
      </c>
      <c r="BQ11" s="3">
        <v>0</v>
      </c>
      <c r="BR11" s="15">
        <v>15</v>
      </c>
      <c r="BS11" s="3">
        <v>6.3</v>
      </c>
      <c r="BT11" s="3">
        <v>5.5</v>
      </c>
      <c r="BU11" s="3">
        <v>1.1000000000000001</v>
      </c>
      <c r="BV11" s="3"/>
      <c r="BW11" s="10"/>
      <c r="BX11" s="3">
        <v>0</v>
      </c>
      <c r="BY11" s="3">
        <v>1</v>
      </c>
      <c r="BZ11" s="3">
        <v>147</v>
      </c>
      <c r="CA11" s="3">
        <v>16</v>
      </c>
      <c r="CB11" s="4">
        <v>1</v>
      </c>
      <c r="CC11" s="28">
        <v>68</v>
      </c>
      <c r="CD11" s="8"/>
      <c r="CE11" s="8"/>
      <c r="CF11" s="3">
        <v>2924</v>
      </c>
      <c r="CG11" s="3">
        <v>1</v>
      </c>
      <c r="CH11" s="3">
        <v>3</v>
      </c>
      <c r="CI11" s="12">
        <v>1548.6301369863013</v>
      </c>
      <c r="CJ11" s="19">
        <f t="shared" si="10"/>
        <v>7.3451260365577244</v>
      </c>
      <c r="CK11" s="5">
        <v>876.09138954460275</v>
      </c>
      <c r="CL11" s="19">
        <f t="shared" si="11"/>
        <v>6.7754704114589748</v>
      </c>
      <c r="CM11" s="10"/>
      <c r="CN11" s="36">
        <v>40296</v>
      </c>
      <c r="CO11" s="36"/>
      <c r="CP11" s="36"/>
      <c r="CQ11" s="36"/>
      <c r="CS11" s="36">
        <v>44272</v>
      </c>
      <c r="CT11" s="36">
        <v>40847</v>
      </c>
      <c r="CU11" s="1">
        <f t="shared" si="12"/>
        <v>551</v>
      </c>
      <c r="CV11" s="3">
        <v>1</v>
      </c>
      <c r="CW11" s="40">
        <v>40847</v>
      </c>
      <c r="CX11" s="20">
        <f>(CW11-CN11)</f>
        <v>551</v>
      </c>
      <c r="CY11" s="20">
        <v>1</v>
      </c>
      <c r="CZ11" s="20">
        <v>551</v>
      </c>
      <c r="DA11" s="1">
        <v>1</v>
      </c>
      <c r="DB11" s="3" t="s">
        <v>141</v>
      </c>
      <c r="DC11" s="10"/>
      <c r="DD11" s="10"/>
      <c r="DE11" s="10"/>
      <c r="DF11" s="10"/>
      <c r="DG11" s="10"/>
      <c r="DH11" s="10"/>
      <c r="DI11" s="10"/>
      <c r="DJ11" s="10"/>
      <c r="DK11" s="10"/>
    </row>
    <row r="12" spans="1:115" x14ac:dyDescent="0.25">
      <c r="A12" s="2">
        <v>2051</v>
      </c>
      <c r="B12" s="3">
        <v>63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1">
        <v>0</v>
      </c>
      <c r="I12" s="3">
        <v>0</v>
      </c>
      <c r="J12" s="3">
        <v>3</v>
      </c>
      <c r="K12" s="3">
        <v>0</v>
      </c>
      <c r="L12" s="3">
        <v>0</v>
      </c>
      <c r="M12" s="3"/>
      <c r="N12" s="3">
        <v>0</v>
      </c>
      <c r="O12" s="3">
        <v>0</v>
      </c>
      <c r="P12" s="3">
        <v>1</v>
      </c>
      <c r="Q12" s="3"/>
      <c r="R12" s="3">
        <v>1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1</v>
      </c>
      <c r="Y12" s="3">
        <v>1</v>
      </c>
      <c r="Z12" s="3">
        <v>0</v>
      </c>
      <c r="AA12" s="3">
        <v>1</v>
      </c>
      <c r="AB12" s="3">
        <v>1</v>
      </c>
      <c r="AC12" s="3">
        <v>0</v>
      </c>
      <c r="AD12" s="3">
        <v>1</v>
      </c>
      <c r="AE12" s="3">
        <v>0</v>
      </c>
      <c r="AF12" s="3">
        <v>0</v>
      </c>
      <c r="AG12" s="3">
        <v>20.5</v>
      </c>
      <c r="AH12" s="4">
        <v>1.78</v>
      </c>
      <c r="AI12" s="3">
        <v>110</v>
      </c>
      <c r="AJ12" s="3">
        <v>74</v>
      </c>
      <c r="AK12" s="5">
        <f t="shared" si="13"/>
        <v>86</v>
      </c>
      <c r="AL12" s="3">
        <v>82</v>
      </c>
      <c r="AM12" s="3">
        <v>1</v>
      </c>
      <c r="AN12" s="3">
        <v>10</v>
      </c>
      <c r="AO12" s="3">
        <v>58</v>
      </c>
      <c r="AP12" s="3">
        <v>25</v>
      </c>
      <c r="AQ12" s="3">
        <v>37</v>
      </c>
      <c r="AR12" s="1">
        <f t="shared" si="14"/>
        <v>33</v>
      </c>
      <c r="AS12" s="7">
        <f t="shared" si="15"/>
        <v>3.3</v>
      </c>
      <c r="AT12" s="3">
        <v>30</v>
      </c>
      <c r="AU12" s="4">
        <v>2.7234000000000003</v>
      </c>
      <c r="AV12" s="3">
        <v>1.53</v>
      </c>
      <c r="AW12" s="19">
        <f t="shared" si="0"/>
        <v>0.29175166297117522</v>
      </c>
      <c r="AX12" s="7">
        <f t="shared" si="1"/>
        <v>2.570316516119556</v>
      </c>
      <c r="AY12" s="7">
        <f t="shared" si="2"/>
        <v>366.01307189542484</v>
      </c>
      <c r="AZ12" s="7">
        <f t="shared" si="3"/>
        <v>3973.8562091503268</v>
      </c>
      <c r="BA12" s="7">
        <f t="shared" si="4"/>
        <v>33.212195121951218</v>
      </c>
      <c r="BB12" s="7">
        <f t="shared" si="5"/>
        <v>18.658536585365855</v>
      </c>
      <c r="BC12" s="7">
        <f t="shared" si="6"/>
        <v>14.210341463414634</v>
      </c>
      <c r="BD12" s="7">
        <f t="shared" si="7"/>
        <v>6.8514146341463418</v>
      </c>
      <c r="BE12" s="19"/>
      <c r="BF12" s="19">
        <f t="shared" si="8"/>
        <v>1.1140486157009621</v>
      </c>
      <c r="BG12" s="19">
        <f t="shared" si="16"/>
        <v>1.7463464786663729</v>
      </c>
      <c r="BH12" s="19">
        <f t="shared" si="17"/>
        <v>1.0064301552106429</v>
      </c>
      <c r="BI12" s="19">
        <f t="shared" si="9"/>
        <v>0.33333333333333331</v>
      </c>
      <c r="BJ12" s="19"/>
      <c r="BK12" s="5">
        <v>0</v>
      </c>
      <c r="BL12" s="5"/>
      <c r="BM12" s="5"/>
      <c r="BN12" s="5"/>
      <c r="BO12" s="5"/>
      <c r="BP12" s="3">
        <v>1</v>
      </c>
      <c r="BQ12" s="3">
        <v>0</v>
      </c>
      <c r="BR12" s="3">
        <v>15</v>
      </c>
      <c r="BS12" s="3"/>
      <c r="BT12" s="3"/>
      <c r="BU12" s="3"/>
      <c r="BV12" s="3"/>
      <c r="BW12" s="10"/>
      <c r="BX12" s="3"/>
      <c r="BY12" s="3"/>
      <c r="BZ12" s="3">
        <v>141</v>
      </c>
      <c r="CA12" s="3">
        <v>29</v>
      </c>
      <c r="CB12" s="4">
        <v>1.3</v>
      </c>
      <c r="CC12" s="28">
        <v>50</v>
      </c>
      <c r="CD12" s="8"/>
      <c r="CE12" s="8"/>
      <c r="CF12" s="3">
        <v>7169</v>
      </c>
      <c r="CG12" s="3">
        <v>1</v>
      </c>
      <c r="CH12" s="3">
        <v>3</v>
      </c>
      <c r="CI12" s="12">
        <v>1015.267175572519</v>
      </c>
      <c r="CJ12" s="19">
        <f t="shared" si="10"/>
        <v>6.9229070840027394</v>
      </c>
      <c r="CK12" s="5">
        <v>1100.9825710385651</v>
      </c>
      <c r="CL12" s="19">
        <f t="shared" si="11"/>
        <v>7.0039583064780047</v>
      </c>
      <c r="CM12" s="10"/>
      <c r="CN12" s="36">
        <v>40493</v>
      </c>
      <c r="CO12" s="36"/>
      <c r="CP12" s="36"/>
      <c r="CQ12" s="36"/>
      <c r="CS12" s="36">
        <v>44274</v>
      </c>
      <c r="CT12" s="36">
        <v>41691</v>
      </c>
      <c r="CU12" s="1">
        <f t="shared" si="12"/>
        <v>1198</v>
      </c>
      <c r="CV12" s="3">
        <v>1</v>
      </c>
      <c r="CW12" s="40">
        <v>41691</v>
      </c>
      <c r="CX12" s="3">
        <f>(CW12-CN12)</f>
        <v>1198</v>
      </c>
      <c r="CY12" s="3">
        <v>1</v>
      </c>
      <c r="CZ12" s="3">
        <v>1198</v>
      </c>
      <c r="DA12" s="3">
        <v>0</v>
      </c>
      <c r="DB12" s="3"/>
      <c r="DC12" s="10"/>
      <c r="DD12" s="10"/>
      <c r="DE12" s="10"/>
      <c r="DF12" s="10"/>
      <c r="DG12" s="10"/>
      <c r="DH12" s="10"/>
      <c r="DI12" s="10"/>
      <c r="DJ12" s="10"/>
      <c r="DK12" s="10"/>
    </row>
    <row r="13" spans="1:115" x14ac:dyDescent="0.25">
      <c r="A13" s="25">
        <v>1033</v>
      </c>
      <c r="B13" s="1">
        <v>84</v>
      </c>
      <c r="C13" s="1">
        <v>0</v>
      </c>
      <c r="D13" s="1">
        <v>1</v>
      </c>
      <c r="E13" s="1">
        <v>1</v>
      </c>
      <c r="F13" s="1">
        <v>1</v>
      </c>
      <c r="G13" s="1">
        <v>0</v>
      </c>
      <c r="H13" s="1">
        <v>1</v>
      </c>
      <c r="I13" s="1">
        <v>0</v>
      </c>
      <c r="J13" s="1">
        <v>4</v>
      </c>
      <c r="K13" s="1">
        <v>1</v>
      </c>
      <c r="L13" s="1">
        <v>0</v>
      </c>
      <c r="M13" s="1">
        <v>1</v>
      </c>
      <c r="N13" s="1">
        <v>1</v>
      </c>
      <c r="O13" s="1">
        <v>0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1</v>
      </c>
      <c r="Z13" s="1">
        <v>1</v>
      </c>
      <c r="AA13" s="1">
        <v>1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17.7</v>
      </c>
      <c r="AH13" s="1">
        <v>1.62</v>
      </c>
      <c r="AI13" s="1">
        <v>121</v>
      </c>
      <c r="AJ13" s="1">
        <v>55</v>
      </c>
      <c r="AK13" s="5">
        <f t="shared" si="13"/>
        <v>77</v>
      </c>
      <c r="AL13" s="1">
        <v>63</v>
      </c>
      <c r="AM13" s="1">
        <v>1</v>
      </c>
      <c r="AN13" s="1">
        <v>5</v>
      </c>
      <c r="AO13" s="1">
        <v>49</v>
      </c>
      <c r="AP13" s="1">
        <v>22</v>
      </c>
      <c r="AQ13" s="1">
        <v>32</v>
      </c>
      <c r="AR13" s="1">
        <f t="shared" si="14"/>
        <v>27</v>
      </c>
      <c r="AS13" s="7">
        <f t="shared" si="15"/>
        <v>5.4</v>
      </c>
      <c r="AT13" s="1">
        <v>6</v>
      </c>
      <c r="AU13" s="19">
        <v>5.75</v>
      </c>
      <c r="AV13" s="1">
        <v>3.55</v>
      </c>
      <c r="AW13" s="19">
        <f t="shared" si="0"/>
        <v>0.60609756097560963</v>
      </c>
      <c r="AX13" s="7">
        <f t="shared" si="1"/>
        <v>4.5217391304347823</v>
      </c>
      <c r="AY13" s="7">
        <f t="shared" si="2"/>
        <v>585.91549295774655</v>
      </c>
      <c r="AZ13" s="7">
        <f t="shared" si="3"/>
        <v>1622.5352112676057</v>
      </c>
      <c r="BA13" s="7">
        <f t="shared" si="4"/>
        <v>91.269841269841265</v>
      </c>
      <c r="BB13" s="7">
        <f t="shared" si="5"/>
        <v>56.349206349206348</v>
      </c>
      <c r="BC13" s="7">
        <f t="shared" si="6"/>
        <v>54.410793650793643</v>
      </c>
      <c r="BD13" s="7">
        <f t="shared" si="7"/>
        <v>20.69142857142857</v>
      </c>
      <c r="BE13" s="19"/>
      <c r="BF13" s="19">
        <f t="shared" si="8"/>
        <v>0.35060869565217395</v>
      </c>
      <c r="BG13" s="19">
        <f t="shared" si="16"/>
        <v>0.53686956521739138</v>
      </c>
      <c r="BH13" s="19">
        <f t="shared" si="17"/>
        <v>3.3803644914756026</v>
      </c>
      <c r="BI13" s="19">
        <f t="shared" si="9"/>
        <v>0.83333333333333337</v>
      </c>
      <c r="BJ13" s="19"/>
      <c r="BK13" s="20">
        <v>1</v>
      </c>
      <c r="BL13" s="1">
        <v>11</v>
      </c>
      <c r="BN13" s="1">
        <v>3</v>
      </c>
      <c r="BO13" s="1">
        <v>1</v>
      </c>
      <c r="BP13" s="1">
        <v>1</v>
      </c>
      <c r="BQ13" s="1">
        <v>0</v>
      </c>
      <c r="BR13" s="1">
        <v>15</v>
      </c>
      <c r="BS13" s="1">
        <v>6.1</v>
      </c>
      <c r="BT13" s="1">
        <v>5.6</v>
      </c>
      <c r="BU13" s="1">
        <v>0.28000000000000003</v>
      </c>
      <c r="BV13" s="1">
        <v>4.7</v>
      </c>
      <c r="BW13" s="1">
        <v>36.299999999999997</v>
      </c>
      <c r="BX13" s="1">
        <v>1</v>
      </c>
      <c r="BZ13" s="25">
        <v>142</v>
      </c>
      <c r="CA13" s="25">
        <v>27</v>
      </c>
      <c r="CB13" s="44">
        <v>1.82</v>
      </c>
      <c r="CC13" s="27">
        <v>25</v>
      </c>
      <c r="CD13" s="1">
        <v>2746</v>
      </c>
      <c r="CE13" s="1">
        <v>1</v>
      </c>
      <c r="CH13" s="1">
        <v>3</v>
      </c>
      <c r="CI13" s="20">
        <v>3473.2943679999998</v>
      </c>
      <c r="CJ13" s="19">
        <f t="shared" si="10"/>
        <v>8.1528588081502171</v>
      </c>
      <c r="CK13" s="20">
        <v>1289.2461390000001</v>
      </c>
      <c r="CL13" s="19">
        <f t="shared" si="11"/>
        <v>7.1618129381621864</v>
      </c>
      <c r="CM13" s="22"/>
      <c r="CN13" s="36">
        <v>43244</v>
      </c>
      <c r="CO13" s="36"/>
      <c r="CP13" s="36"/>
      <c r="CQ13" s="36"/>
      <c r="CS13" s="36">
        <v>44217</v>
      </c>
      <c r="CT13" s="36">
        <v>43405</v>
      </c>
      <c r="CU13" s="1">
        <f t="shared" si="12"/>
        <v>161</v>
      </c>
      <c r="CV13" s="1">
        <v>1</v>
      </c>
      <c r="CW13" s="36">
        <v>43405</v>
      </c>
      <c r="CX13" s="20">
        <f>(CW13-CN13)</f>
        <v>161</v>
      </c>
      <c r="CY13" s="20">
        <v>1</v>
      </c>
      <c r="CZ13" s="20">
        <v>161</v>
      </c>
      <c r="DA13" s="1">
        <v>1</v>
      </c>
      <c r="DB13" t="s">
        <v>129</v>
      </c>
    </row>
    <row r="14" spans="1:115" x14ac:dyDescent="0.25">
      <c r="A14" s="2">
        <v>2052</v>
      </c>
      <c r="B14" s="3">
        <v>53</v>
      </c>
      <c r="C14" s="3">
        <v>1</v>
      </c>
      <c r="D14" s="3">
        <v>0</v>
      </c>
      <c r="E14" s="3">
        <v>1</v>
      </c>
      <c r="F14" s="3">
        <v>1</v>
      </c>
      <c r="G14" s="3">
        <v>1</v>
      </c>
      <c r="H14" s="1">
        <v>0</v>
      </c>
      <c r="I14" s="3">
        <v>0</v>
      </c>
      <c r="J14" s="3">
        <v>4</v>
      </c>
      <c r="K14" s="3">
        <v>1</v>
      </c>
      <c r="L14" s="3">
        <v>0</v>
      </c>
      <c r="M14" s="3"/>
      <c r="N14" s="3">
        <v>0</v>
      </c>
      <c r="O14" s="3">
        <v>0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0</v>
      </c>
      <c r="V14" s="3">
        <v>0</v>
      </c>
      <c r="W14" s="3">
        <v>1</v>
      </c>
      <c r="X14" s="3">
        <v>1</v>
      </c>
      <c r="Y14" s="3">
        <v>1</v>
      </c>
      <c r="Z14" s="3">
        <v>1</v>
      </c>
      <c r="AA14" s="3">
        <v>0</v>
      </c>
      <c r="AB14" s="3">
        <v>1</v>
      </c>
      <c r="AC14" s="3">
        <v>1</v>
      </c>
      <c r="AD14" s="3">
        <v>1</v>
      </c>
      <c r="AE14" s="3">
        <v>0</v>
      </c>
      <c r="AF14" s="3">
        <v>0</v>
      </c>
      <c r="AG14" s="3">
        <v>31</v>
      </c>
      <c r="AH14" s="4">
        <v>2.3199999999999998</v>
      </c>
      <c r="AI14" s="3">
        <v>100</v>
      </c>
      <c r="AJ14" s="3">
        <v>62</v>
      </c>
      <c r="AK14" s="5">
        <f t="shared" si="13"/>
        <v>74.666666666666671</v>
      </c>
      <c r="AL14" s="3">
        <v>81</v>
      </c>
      <c r="AM14" s="3">
        <v>3</v>
      </c>
      <c r="AN14" s="3">
        <v>27</v>
      </c>
      <c r="AO14" s="3"/>
      <c r="AP14" s="3"/>
      <c r="AQ14" s="3">
        <v>43</v>
      </c>
      <c r="AR14" s="3"/>
      <c r="AS14" s="8"/>
      <c r="AT14" s="3">
        <v>34</v>
      </c>
      <c r="AU14" s="4">
        <v>3.9439999999999995</v>
      </c>
      <c r="AV14" s="3">
        <v>1.7</v>
      </c>
      <c r="AW14" s="19">
        <f t="shared" si="0"/>
        <v>0.28144863266814485</v>
      </c>
      <c r="AX14" s="7">
        <f t="shared" si="1"/>
        <v>2.2819472616632863</v>
      </c>
      <c r="AY14" s="7">
        <f t="shared" si="2"/>
        <v>423.52941176470591</v>
      </c>
      <c r="AZ14" s="7">
        <f t="shared" si="3"/>
        <v>2243.1372549019611</v>
      </c>
      <c r="BA14" s="7">
        <f t="shared" si="4"/>
        <v>48.691358024691347</v>
      </c>
      <c r="BB14" s="7">
        <f t="shared" si="5"/>
        <v>20.987654320987655</v>
      </c>
      <c r="BC14" s="7">
        <f t="shared" si="6"/>
        <v>11.607572016460907</v>
      </c>
      <c r="BD14" s="7">
        <f t="shared" si="7"/>
        <v>4.5669135802469132</v>
      </c>
      <c r="BE14" s="19"/>
      <c r="BF14" s="19">
        <f t="shared" si="8"/>
        <v>0.88311359026369185</v>
      </c>
      <c r="BG14" s="19"/>
      <c r="BH14" s="19"/>
      <c r="BI14" s="19">
        <f t="shared" si="9"/>
        <v>0.79411764705882348</v>
      </c>
      <c r="BJ14" s="19"/>
      <c r="BK14" s="5">
        <v>0</v>
      </c>
      <c r="BL14" s="5"/>
      <c r="BM14" s="5"/>
      <c r="BN14" s="5"/>
      <c r="BO14" s="5"/>
      <c r="BP14" s="3">
        <v>1</v>
      </c>
      <c r="BQ14" s="3">
        <v>0</v>
      </c>
      <c r="BR14" s="3">
        <v>15</v>
      </c>
      <c r="BS14" s="3">
        <v>7.3</v>
      </c>
      <c r="BT14" s="3">
        <v>7.1</v>
      </c>
      <c r="BU14" s="3">
        <v>0.95</v>
      </c>
      <c r="BV14" s="3"/>
      <c r="BW14" s="10"/>
      <c r="BX14" s="3">
        <v>1</v>
      </c>
      <c r="BY14" s="3">
        <v>1</v>
      </c>
      <c r="BZ14" s="3">
        <v>127</v>
      </c>
      <c r="CA14" s="3">
        <v>64</v>
      </c>
      <c r="CB14" s="4">
        <v>2.9</v>
      </c>
      <c r="CC14" s="28">
        <v>28</v>
      </c>
      <c r="CD14" s="8"/>
      <c r="CE14" s="8"/>
      <c r="CF14" s="3">
        <v>5827</v>
      </c>
      <c r="CG14" s="3">
        <v>1</v>
      </c>
      <c r="CH14" s="3">
        <v>3</v>
      </c>
      <c r="CI14" s="12">
        <v>3090.1960784313724</v>
      </c>
      <c r="CJ14" s="19">
        <f t="shared" si="10"/>
        <v>8.0359898236815894</v>
      </c>
      <c r="CK14" s="5">
        <v>1572.3566174930843</v>
      </c>
      <c r="CL14" s="19">
        <f t="shared" si="11"/>
        <v>7.3603308031728716</v>
      </c>
      <c r="CM14" s="10"/>
      <c r="CN14" s="36">
        <v>40497</v>
      </c>
      <c r="CO14" s="36">
        <v>40499</v>
      </c>
      <c r="CP14" s="20">
        <f>(CO14-CN14)</f>
        <v>2</v>
      </c>
      <c r="CQ14" s="36"/>
      <c r="CS14" s="36">
        <v>44272</v>
      </c>
      <c r="CT14" s="36">
        <v>44125</v>
      </c>
      <c r="CU14" s="1">
        <f t="shared" si="12"/>
        <v>3628</v>
      </c>
      <c r="CV14" s="3">
        <v>0</v>
      </c>
      <c r="CW14" s="3"/>
      <c r="CX14" s="3"/>
      <c r="CY14" s="3">
        <v>1</v>
      </c>
      <c r="CZ14" s="3">
        <v>2</v>
      </c>
      <c r="DA14" s="1">
        <v>1</v>
      </c>
      <c r="DB14" s="3" t="s">
        <v>149</v>
      </c>
      <c r="DC14" s="10"/>
      <c r="DD14" s="10"/>
      <c r="DE14" s="10"/>
      <c r="DF14" s="10"/>
      <c r="DG14" s="10"/>
      <c r="DH14" s="10"/>
      <c r="DI14" s="10"/>
      <c r="DJ14" s="10"/>
      <c r="DK14" s="10"/>
    </row>
    <row r="15" spans="1:115" x14ac:dyDescent="0.25">
      <c r="A15" s="25">
        <v>1072</v>
      </c>
      <c r="B15" s="1">
        <v>53</v>
      </c>
      <c r="C15" s="1">
        <v>0</v>
      </c>
      <c r="D15" s="1">
        <v>0</v>
      </c>
      <c r="E15" s="1">
        <v>1</v>
      </c>
      <c r="F15" s="1">
        <v>1</v>
      </c>
      <c r="G15" s="1">
        <v>0</v>
      </c>
      <c r="H15" s="1">
        <v>1</v>
      </c>
      <c r="I15" s="1">
        <v>2</v>
      </c>
      <c r="J15" s="1">
        <v>2</v>
      </c>
      <c r="K15" s="1">
        <v>1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2</v>
      </c>
      <c r="Z15" s="1">
        <v>1</v>
      </c>
      <c r="AA15" s="1">
        <v>1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26.89</v>
      </c>
      <c r="AH15" s="1">
        <v>2.42</v>
      </c>
      <c r="AI15" s="1">
        <v>117</v>
      </c>
      <c r="AJ15" s="1">
        <v>72</v>
      </c>
      <c r="AK15" s="5">
        <f t="shared" si="13"/>
        <v>87</v>
      </c>
      <c r="AL15" s="1">
        <v>81</v>
      </c>
      <c r="AM15" s="1">
        <v>1</v>
      </c>
      <c r="AN15" s="1">
        <v>5</v>
      </c>
      <c r="AO15" s="1">
        <v>31</v>
      </c>
      <c r="AP15" s="1">
        <v>14</v>
      </c>
      <c r="AQ15" s="1">
        <v>23</v>
      </c>
      <c r="AR15" s="1">
        <f t="shared" ref="AR15:AR61" si="18">(AO15-AP15)</f>
        <v>17</v>
      </c>
      <c r="AS15" s="7">
        <f t="shared" ref="AS15:AS61" si="19">(AR15/AN15)</f>
        <v>3.4</v>
      </c>
      <c r="AT15" s="1">
        <v>17</v>
      </c>
      <c r="AU15" s="19">
        <v>6.78</v>
      </c>
      <c r="AV15" s="1">
        <v>2.8</v>
      </c>
      <c r="AW15" s="19">
        <f t="shared" si="0"/>
        <v>0.54013303769401333</v>
      </c>
      <c r="AX15" s="7">
        <f t="shared" si="1"/>
        <v>0.88495575221238931</v>
      </c>
      <c r="AY15" s="7">
        <f t="shared" si="2"/>
        <v>171.42857142857144</v>
      </c>
      <c r="AZ15" s="7">
        <f t="shared" si="3"/>
        <v>2342.8571428571431</v>
      </c>
      <c r="BA15" s="7">
        <f t="shared" si="4"/>
        <v>83.703703703703709</v>
      </c>
      <c r="BB15" s="7">
        <f t="shared" si="5"/>
        <v>34.567901234567898</v>
      </c>
      <c r="BC15" s="7">
        <f t="shared" si="6"/>
        <v>32.90864197530864</v>
      </c>
      <c r="BD15" s="7">
        <f t="shared" si="7"/>
        <v>8.4622222222222216</v>
      </c>
      <c r="BE15" s="19">
        <v>1.4814159292035398</v>
      </c>
      <c r="BF15" s="19">
        <f t="shared" si="8"/>
        <v>0.27477876106194687</v>
      </c>
      <c r="BG15" s="19">
        <f t="shared" ref="BG15:BG61" si="20">(AO15/BA15)</f>
        <v>0.37035398230088495</v>
      </c>
      <c r="BH15" s="19">
        <f t="shared" ref="BH15:BH61" si="21">(BA15/AR15)</f>
        <v>4.9237472766884531</v>
      </c>
      <c r="BI15" s="19">
        <f t="shared" si="9"/>
        <v>0.29411764705882354</v>
      </c>
      <c r="BJ15" s="19"/>
      <c r="BK15" s="20">
        <v>1</v>
      </c>
      <c r="BL15" s="1">
        <v>7</v>
      </c>
      <c r="BN15" s="1">
        <v>0</v>
      </c>
      <c r="BO15" s="1">
        <v>0</v>
      </c>
      <c r="BP15" s="1">
        <v>1</v>
      </c>
      <c r="BQ15" s="1">
        <v>0</v>
      </c>
      <c r="BR15" s="1">
        <v>16</v>
      </c>
      <c r="BS15" s="1">
        <v>7.1</v>
      </c>
      <c r="BT15" s="1">
        <v>6.6</v>
      </c>
      <c r="BU15" s="1">
        <v>0.25</v>
      </c>
      <c r="BW15" s="1">
        <v>56</v>
      </c>
      <c r="BX15" s="1">
        <v>1</v>
      </c>
      <c r="BY15" s="1">
        <v>1</v>
      </c>
      <c r="BZ15" s="25">
        <v>137</v>
      </c>
      <c r="CA15" s="25">
        <v>15</v>
      </c>
      <c r="CB15" s="44">
        <v>1.07</v>
      </c>
      <c r="CC15" s="27">
        <v>79</v>
      </c>
      <c r="CD15" s="1">
        <v>413</v>
      </c>
      <c r="CE15" s="1">
        <v>1</v>
      </c>
      <c r="CH15" s="1">
        <v>2</v>
      </c>
      <c r="CI15" s="20">
        <v>707.43604130000006</v>
      </c>
      <c r="CJ15" s="19">
        <f t="shared" si="10"/>
        <v>6.561647224441578</v>
      </c>
      <c r="CK15" s="20">
        <v>1465.024105</v>
      </c>
      <c r="CL15" s="19">
        <f t="shared" si="11"/>
        <v>7.2896269752407177</v>
      </c>
      <c r="CM15" s="22"/>
      <c r="CN15" s="36">
        <v>43425</v>
      </c>
      <c r="CO15" s="36"/>
      <c r="CP15" s="36"/>
      <c r="CQ15" s="36"/>
      <c r="CS15" s="36">
        <v>44274</v>
      </c>
      <c r="CT15" s="36">
        <v>44246</v>
      </c>
      <c r="CU15" s="1">
        <f t="shared" si="12"/>
        <v>821</v>
      </c>
      <c r="CV15" s="1">
        <v>0</v>
      </c>
      <c r="CY15" s="1">
        <v>0</v>
      </c>
      <c r="CZ15" s="1">
        <v>821</v>
      </c>
      <c r="DA15" s="3">
        <v>0</v>
      </c>
      <c r="DB15"/>
    </row>
    <row r="16" spans="1:115" x14ac:dyDescent="0.25">
      <c r="A16" s="25">
        <v>1036</v>
      </c>
      <c r="B16" s="1">
        <v>64</v>
      </c>
      <c r="C16" s="1">
        <v>0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1</v>
      </c>
      <c r="J16" s="1">
        <v>3</v>
      </c>
      <c r="K16" s="1">
        <v>1</v>
      </c>
      <c r="L16" s="1">
        <v>0</v>
      </c>
      <c r="M16" s="1">
        <v>1</v>
      </c>
      <c r="N16" s="1">
        <v>1</v>
      </c>
      <c r="O16" s="1">
        <v>1</v>
      </c>
      <c r="P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2</v>
      </c>
      <c r="Z16" s="1">
        <v>1</v>
      </c>
      <c r="AA16" s="1">
        <v>1</v>
      </c>
      <c r="AB16" s="1">
        <v>1</v>
      </c>
      <c r="AC16" s="1">
        <v>0</v>
      </c>
      <c r="AD16" s="1">
        <v>1</v>
      </c>
      <c r="AE16" s="1">
        <v>0</v>
      </c>
      <c r="AF16" s="1">
        <v>0</v>
      </c>
      <c r="AG16" s="1">
        <v>23.8</v>
      </c>
      <c r="AH16" s="1">
        <v>1.88</v>
      </c>
      <c r="AI16" s="1">
        <v>120</v>
      </c>
      <c r="AJ16" s="1">
        <v>42</v>
      </c>
      <c r="AK16" s="5">
        <f t="shared" si="13"/>
        <v>68</v>
      </c>
      <c r="AL16" s="1">
        <v>66</v>
      </c>
      <c r="AM16" s="1">
        <v>1</v>
      </c>
      <c r="AN16" s="1">
        <v>12</v>
      </c>
      <c r="AO16" s="1">
        <v>57</v>
      </c>
      <c r="AP16" s="1">
        <v>28</v>
      </c>
      <c r="AQ16" s="1">
        <v>33</v>
      </c>
      <c r="AR16" s="1">
        <f t="shared" si="18"/>
        <v>29</v>
      </c>
      <c r="AS16" s="7">
        <f t="shared" si="19"/>
        <v>2.4166666666666665</v>
      </c>
      <c r="AT16" s="1">
        <v>23</v>
      </c>
      <c r="AU16" s="19">
        <v>3.59</v>
      </c>
      <c r="AV16" s="1">
        <v>1.91</v>
      </c>
      <c r="AW16" s="19">
        <f t="shared" si="0"/>
        <v>0.28798226164079821</v>
      </c>
      <c r="AX16" s="7">
        <f t="shared" si="1"/>
        <v>2.785515320334262</v>
      </c>
      <c r="AY16" s="7">
        <f t="shared" si="2"/>
        <v>418.84816753926702</v>
      </c>
      <c r="AZ16" s="7">
        <f t="shared" si="3"/>
        <v>2345.5497382198955</v>
      </c>
      <c r="BA16" s="7">
        <f t="shared" si="4"/>
        <v>54.393939393939391</v>
      </c>
      <c r="BB16" s="7">
        <f t="shared" si="5"/>
        <v>28.939393939393938</v>
      </c>
      <c r="BC16" s="7">
        <f t="shared" si="6"/>
        <v>17.710909090909091</v>
      </c>
      <c r="BD16" s="7">
        <f t="shared" si="7"/>
        <v>8.2650909090909082</v>
      </c>
      <c r="BE16" s="19">
        <v>2.5186629526462396</v>
      </c>
      <c r="BF16" s="19">
        <f t="shared" si="8"/>
        <v>0.60668523676880226</v>
      </c>
      <c r="BG16" s="19">
        <f t="shared" si="20"/>
        <v>1.0479108635097494</v>
      </c>
      <c r="BH16" s="19">
        <f t="shared" si="21"/>
        <v>1.8756530825496343</v>
      </c>
      <c r="BI16" s="19">
        <f t="shared" si="9"/>
        <v>0.52173913043478259</v>
      </c>
      <c r="BJ16" s="19"/>
      <c r="BK16" s="20">
        <v>1</v>
      </c>
      <c r="BL16" s="1">
        <v>34</v>
      </c>
      <c r="BN16" s="1">
        <v>3</v>
      </c>
      <c r="BO16" s="1"/>
      <c r="BP16" s="1">
        <v>1</v>
      </c>
      <c r="BQ16" s="1">
        <v>0</v>
      </c>
      <c r="BR16" s="1">
        <v>17</v>
      </c>
      <c r="BS16" s="1">
        <v>6.2</v>
      </c>
      <c r="BT16" s="1">
        <v>5.8</v>
      </c>
      <c r="BU16" s="1">
        <v>0.36</v>
      </c>
      <c r="BV16" s="1">
        <v>5.0999999999999996</v>
      </c>
      <c r="BW16" s="1">
        <v>54.8</v>
      </c>
      <c r="BX16" s="1">
        <v>1</v>
      </c>
      <c r="BZ16" s="25">
        <v>141</v>
      </c>
      <c r="CA16" s="25">
        <v>15</v>
      </c>
      <c r="CB16" s="44">
        <v>1.18</v>
      </c>
      <c r="CC16" s="27">
        <v>65</v>
      </c>
      <c r="CD16" s="1">
        <v>3018</v>
      </c>
      <c r="CE16" s="1">
        <v>1</v>
      </c>
      <c r="CH16" s="1">
        <v>3</v>
      </c>
      <c r="CI16" s="20">
        <v>1350.73224</v>
      </c>
      <c r="CJ16" s="19">
        <f t="shared" si="10"/>
        <v>7.2084021243867644</v>
      </c>
      <c r="CK16" s="20">
        <v>945.8621905</v>
      </c>
      <c r="CL16" s="19">
        <f t="shared" si="11"/>
        <v>6.8520968824358706</v>
      </c>
      <c r="CM16" s="22"/>
      <c r="CN16" s="36">
        <v>43250</v>
      </c>
      <c r="CO16" s="36"/>
      <c r="CP16" s="36"/>
      <c r="CQ16" s="36"/>
      <c r="CS16" s="36">
        <v>44217</v>
      </c>
      <c r="CT16" s="36">
        <v>44204</v>
      </c>
      <c r="CU16" s="1">
        <f t="shared" si="12"/>
        <v>954</v>
      </c>
      <c r="CV16" s="1">
        <v>0</v>
      </c>
      <c r="CY16" s="1">
        <v>0</v>
      </c>
      <c r="CZ16" s="1">
        <v>954</v>
      </c>
      <c r="DA16" s="3">
        <v>0</v>
      </c>
      <c r="DB16"/>
    </row>
    <row r="17" spans="1:115" x14ac:dyDescent="0.25">
      <c r="A17" s="2">
        <v>2004</v>
      </c>
      <c r="B17" s="3">
        <v>62</v>
      </c>
      <c r="C17" s="3">
        <v>0</v>
      </c>
      <c r="D17" s="3">
        <v>0</v>
      </c>
      <c r="E17" s="3">
        <v>1</v>
      </c>
      <c r="F17" s="3">
        <v>1</v>
      </c>
      <c r="G17" s="3">
        <v>1</v>
      </c>
      <c r="H17" s="1">
        <v>0</v>
      </c>
      <c r="I17" s="3">
        <v>1</v>
      </c>
      <c r="J17" s="3">
        <v>2</v>
      </c>
      <c r="K17" s="3">
        <v>0</v>
      </c>
      <c r="L17" s="3">
        <v>0</v>
      </c>
      <c r="M17" s="3"/>
      <c r="N17" s="3">
        <v>0</v>
      </c>
      <c r="O17" s="3">
        <v>0</v>
      </c>
      <c r="P17" s="3">
        <v>1</v>
      </c>
      <c r="Q17" s="3"/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1</v>
      </c>
      <c r="Z17" s="3">
        <v>0</v>
      </c>
      <c r="AA17" s="3">
        <v>0</v>
      </c>
      <c r="AB17" s="3">
        <v>1</v>
      </c>
      <c r="AC17" s="3">
        <v>0</v>
      </c>
      <c r="AD17" s="3">
        <v>1</v>
      </c>
      <c r="AE17" s="3">
        <v>0</v>
      </c>
      <c r="AF17" s="3">
        <v>0</v>
      </c>
      <c r="AG17" s="3">
        <v>38</v>
      </c>
      <c r="AH17" s="4">
        <v>2.4</v>
      </c>
      <c r="AI17" s="3">
        <v>107</v>
      </c>
      <c r="AJ17" s="3">
        <v>68</v>
      </c>
      <c r="AK17" s="5">
        <f t="shared" si="13"/>
        <v>81</v>
      </c>
      <c r="AL17" s="3">
        <v>60</v>
      </c>
      <c r="AM17" s="3">
        <v>1</v>
      </c>
      <c r="AN17" s="3">
        <v>15</v>
      </c>
      <c r="AO17" s="3">
        <v>37</v>
      </c>
      <c r="AP17" s="3">
        <v>20</v>
      </c>
      <c r="AQ17" s="3">
        <v>25</v>
      </c>
      <c r="AR17" s="3">
        <f t="shared" si="18"/>
        <v>17</v>
      </c>
      <c r="AS17" s="7">
        <f t="shared" si="19"/>
        <v>1.1333333333333333</v>
      </c>
      <c r="AT17" s="3">
        <v>21</v>
      </c>
      <c r="AU17" s="4">
        <v>4.4400000000000004</v>
      </c>
      <c r="AV17" s="3">
        <v>1.85</v>
      </c>
      <c r="AW17" s="19">
        <f t="shared" si="0"/>
        <v>0.33226164079822618</v>
      </c>
      <c r="AX17" s="7">
        <f t="shared" si="1"/>
        <v>0.9009009009009008</v>
      </c>
      <c r="AY17" s="7">
        <f t="shared" si="2"/>
        <v>172.97297297297297</v>
      </c>
      <c r="AZ17" s="7">
        <f t="shared" si="3"/>
        <v>2854.0540540540537</v>
      </c>
      <c r="BA17" s="7">
        <f t="shared" si="4"/>
        <v>74.000000000000014</v>
      </c>
      <c r="BB17" s="7">
        <f t="shared" si="5"/>
        <v>30.833333333333332</v>
      </c>
      <c r="BC17" s="7">
        <f t="shared" si="6"/>
        <v>25.16</v>
      </c>
      <c r="BD17" s="7">
        <f t="shared" si="7"/>
        <v>4.1933333333333325</v>
      </c>
      <c r="BE17" s="19">
        <v>1.36</v>
      </c>
      <c r="BF17" s="19">
        <f t="shared" si="8"/>
        <v>0.33783783783783777</v>
      </c>
      <c r="BG17" s="19">
        <f t="shared" si="20"/>
        <v>0.49999999999999989</v>
      </c>
      <c r="BH17" s="19">
        <f t="shared" si="21"/>
        <v>4.3529411764705888</v>
      </c>
      <c r="BI17" s="19">
        <f t="shared" si="9"/>
        <v>0.7142857142857143</v>
      </c>
      <c r="BJ17" s="19"/>
      <c r="BK17" s="5">
        <v>1</v>
      </c>
      <c r="BL17" s="5">
        <v>26</v>
      </c>
      <c r="BM17" s="5"/>
      <c r="BN17" s="5">
        <v>0</v>
      </c>
      <c r="BO17" s="5">
        <v>0</v>
      </c>
      <c r="BP17" s="3">
        <v>1</v>
      </c>
      <c r="BQ17" s="3">
        <v>0</v>
      </c>
      <c r="BR17" s="3">
        <v>17.5</v>
      </c>
      <c r="BS17" s="3">
        <v>6.2</v>
      </c>
      <c r="BT17" s="3">
        <v>5.6</v>
      </c>
      <c r="BU17" s="3">
        <v>1.3</v>
      </c>
      <c r="BV17" s="3"/>
      <c r="BW17" s="10"/>
      <c r="BX17" s="3">
        <v>1</v>
      </c>
      <c r="BY17" s="3">
        <v>0</v>
      </c>
      <c r="BZ17" s="3">
        <v>140</v>
      </c>
      <c r="CA17" s="3">
        <v>27</v>
      </c>
      <c r="CB17" s="4">
        <v>1.97</v>
      </c>
      <c r="CC17" s="28">
        <v>49</v>
      </c>
      <c r="CD17" s="8"/>
      <c r="CE17" s="8"/>
      <c r="CF17" s="3">
        <v>337.2</v>
      </c>
      <c r="CG17" s="3">
        <v>0</v>
      </c>
      <c r="CH17" s="3">
        <v>1</v>
      </c>
      <c r="CI17" s="12">
        <v>2489.808917197452</v>
      </c>
      <c r="CJ17" s="19">
        <f t="shared" si="10"/>
        <v>7.8199612464327384</v>
      </c>
      <c r="CK17" s="5">
        <v>901.26268952488977</v>
      </c>
      <c r="CL17" s="19">
        <f t="shared" si="11"/>
        <v>6.8037967684166976</v>
      </c>
      <c r="CM17" s="10"/>
      <c r="CN17" s="41">
        <v>40231</v>
      </c>
      <c r="CO17" s="41"/>
      <c r="CP17" s="41"/>
      <c r="CQ17" s="41"/>
      <c r="CS17" s="36">
        <v>44272</v>
      </c>
      <c r="CT17" s="36">
        <v>41394</v>
      </c>
      <c r="CU17" s="1">
        <f t="shared" si="12"/>
        <v>1163</v>
      </c>
      <c r="CV17" s="3">
        <v>1</v>
      </c>
      <c r="CW17" s="40">
        <v>44210</v>
      </c>
      <c r="CX17" s="20">
        <f>(CW17-CN17)</f>
        <v>3979</v>
      </c>
      <c r="CY17" s="20">
        <v>1</v>
      </c>
      <c r="CZ17" s="20">
        <v>3979</v>
      </c>
      <c r="DA17" s="1">
        <v>1</v>
      </c>
      <c r="DB17" s="39" t="s">
        <v>141</v>
      </c>
      <c r="DC17" s="10"/>
      <c r="DD17" s="10"/>
      <c r="DE17" s="10"/>
      <c r="DF17" s="10"/>
      <c r="DG17" s="10"/>
      <c r="DH17" s="10"/>
      <c r="DI17" s="10"/>
      <c r="DJ17" s="10"/>
      <c r="DK17" s="10"/>
    </row>
    <row r="18" spans="1:115" x14ac:dyDescent="0.25">
      <c r="A18" s="2">
        <v>2032</v>
      </c>
      <c r="B18" s="3">
        <v>52</v>
      </c>
      <c r="C18" s="3">
        <v>1</v>
      </c>
      <c r="D18" s="3">
        <v>0</v>
      </c>
      <c r="E18" s="3">
        <v>1</v>
      </c>
      <c r="F18" s="3">
        <v>1</v>
      </c>
      <c r="G18" s="3">
        <v>1</v>
      </c>
      <c r="H18" s="1">
        <v>0</v>
      </c>
      <c r="I18" s="3">
        <v>0</v>
      </c>
      <c r="J18" s="3">
        <v>3</v>
      </c>
      <c r="K18" s="3">
        <v>1</v>
      </c>
      <c r="L18" s="3">
        <v>1</v>
      </c>
      <c r="M18" s="3"/>
      <c r="N18" s="3">
        <v>0</v>
      </c>
      <c r="O18" s="3">
        <v>0</v>
      </c>
      <c r="P18" s="3">
        <v>0</v>
      </c>
      <c r="Q18" s="3"/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1</v>
      </c>
      <c r="Y18" s="3">
        <v>2</v>
      </c>
      <c r="Z18" s="3">
        <v>1</v>
      </c>
      <c r="AA18" s="3">
        <v>1</v>
      </c>
      <c r="AB18" s="3">
        <v>0</v>
      </c>
      <c r="AC18" s="3">
        <v>0</v>
      </c>
      <c r="AD18" s="3">
        <v>0</v>
      </c>
      <c r="AE18" s="3">
        <v>0</v>
      </c>
      <c r="AF18" s="3">
        <v>2</v>
      </c>
      <c r="AG18" s="9">
        <v>24.5</v>
      </c>
      <c r="AH18" s="11">
        <v>1.9</v>
      </c>
      <c r="AI18" s="3">
        <v>110</v>
      </c>
      <c r="AJ18" s="3">
        <v>83</v>
      </c>
      <c r="AK18" s="5">
        <f t="shared" si="13"/>
        <v>92</v>
      </c>
      <c r="AL18" s="3">
        <v>84</v>
      </c>
      <c r="AM18" s="3">
        <v>1</v>
      </c>
      <c r="AN18" s="9">
        <v>8</v>
      </c>
      <c r="AO18" s="3">
        <v>41</v>
      </c>
      <c r="AP18" s="3">
        <v>23</v>
      </c>
      <c r="AQ18" s="9">
        <v>28</v>
      </c>
      <c r="AR18" s="1">
        <f t="shared" si="18"/>
        <v>18</v>
      </c>
      <c r="AS18" s="7">
        <f t="shared" si="19"/>
        <v>2.25</v>
      </c>
      <c r="AT18" s="9">
        <v>23</v>
      </c>
      <c r="AU18" s="4">
        <v>3.8569999999999993</v>
      </c>
      <c r="AV18" s="3">
        <v>2.0299999999999998</v>
      </c>
      <c r="AW18" s="19">
        <f t="shared" si="0"/>
        <v>0.41410199556541016</v>
      </c>
      <c r="AX18" s="7">
        <f t="shared" si="1"/>
        <v>1.2963443090484834</v>
      </c>
      <c r="AY18" s="7">
        <f t="shared" si="2"/>
        <v>197.04433497536948</v>
      </c>
      <c r="AZ18" s="7">
        <f t="shared" si="3"/>
        <v>3310.3448275862074</v>
      </c>
      <c r="BA18" s="7">
        <f t="shared" si="4"/>
        <v>45.916666666666664</v>
      </c>
      <c r="BB18" s="7">
        <f t="shared" si="5"/>
        <v>24.166666666666664</v>
      </c>
      <c r="BC18" s="7">
        <f t="shared" si="6"/>
        <v>22.677999999999997</v>
      </c>
      <c r="BD18" s="7">
        <f t="shared" si="7"/>
        <v>6.5733333333333324</v>
      </c>
      <c r="BE18" s="19"/>
      <c r="BF18" s="19">
        <f t="shared" si="8"/>
        <v>0.60980036297640661</v>
      </c>
      <c r="BG18" s="19">
        <f t="shared" si="20"/>
        <v>0.89292196007259528</v>
      </c>
      <c r="BH18" s="19">
        <f t="shared" si="21"/>
        <v>2.5509259259259256</v>
      </c>
      <c r="BI18" s="19">
        <f t="shared" si="9"/>
        <v>0.34782608695652173</v>
      </c>
      <c r="BJ18" s="19"/>
      <c r="BK18" s="5">
        <v>0</v>
      </c>
      <c r="BL18" s="5"/>
      <c r="BM18" s="5"/>
      <c r="BN18" s="5"/>
      <c r="BO18" s="5"/>
      <c r="BP18" s="9">
        <v>1</v>
      </c>
      <c r="BQ18" s="9">
        <v>0</v>
      </c>
      <c r="BR18" s="3">
        <v>17.5</v>
      </c>
      <c r="BS18" s="3"/>
      <c r="BT18" s="3"/>
      <c r="BU18" s="3"/>
      <c r="BV18" s="3"/>
      <c r="BW18" s="10"/>
      <c r="BX18" s="3">
        <v>1</v>
      </c>
      <c r="BY18" s="3"/>
      <c r="BZ18" s="5">
        <v>139</v>
      </c>
      <c r="CA18" s="5">
        <v>13</v>
      </c>
      <c r="CB18" s="4">
        <v>1</v>
      </c>
      <c r="CC18" s="28">
        <v>90</v>
      </c>
      <c r="CD18" s="8"/>
      <c r="CE18" s="8"/>
      <c r="CF18" s="3">
        <v>770</v>
      </c>
      <c r="CG18" s="3">
        <v>1</v>
      </c>
      <c r="CH18" s="3">
        <v>2</v>
      </c>
      <c r="CI18" s="12">
        <v>545.69892473118284</v>
      </c>
      <c r="CJ18" s="19">
        <f t="shared" si="10"/>
        <v>6.3020674037507778</v>
      </c>
      <c r="CK18" s="5">
        <v>852.07614837044071</v>
      </c>
      <c r="CL18" s="19">
        <f t="shared" si="11"/>
        <v>6.7476758988571612</v>
      </c>
      <c r="CM18" s="10"/>
      <c r="CN18" s="41">
        <v>40374</v>
      </c>
      <c r="CO18" s="41"/>
      <c r="CP18" s="41"/>
      <c r="CQ18" s="41"/>
      <c r="CS18" s="36">
        <v>44272</v>
      </c>
      <c r="CT18" s="36">
        <v>42398</v>
      </c>
      <c r="CU18" s="1">
        <f t="shared" si="12"/>
        <v>2024</v>
      </c>
      <c r="CV18" s="3">
        <v>0</v>
      </c>
      <c r="CW18" s="3"/>
      <c r="CX18" s="20"/>
      <c r="CY18" s="20">
        <v>0</v>
      </c>
      <c r="CZ18" s="20">
        <v>2024</v>
      </c>
      <c r="DA18" s="3">
        <v>0</v>
      </c>
      <c r="DB18" s="3"/>
      <c r="DC18" s="10"/>
      <c r="DD18" s="10"/>
      <c r="DE18" s="10"/>
      <c r="DF18" s="10"/>
      <c r="DG18" s="10"/>
      <c r="DH18" s="10"/>
      <c r="DI18" s="10"/>
      <c r="DJ18" s="10"/>
      <c r="DK18" s="10"/>
    </row>
    <row r="19" spans="1:115" x14ac:dyDescent="0.25">
      <c r="A19" s="2">
        <v>2020</v>
      </c>
      <c r="B19" s="3">
        <v>38</v>
      </c>
      <c r="C19" s="3">
        <v>0</v>
      </c>
      <c r="D19" s="3">
        <v>0</v>
      </c>
      <c r="E19" s="3">
        <v>1</v>
      </c>
      <c r="F19" s="3">
        <v>1</v>
      </c>
      <c r="G19" s="3">
        <v>0</v>
      </c>
      <c r="H19" s="1">
        <v>1</v>
      </c>
      <c r="I19" s="3">
        <v>0</v>
      </c>
      <c r="J19" s="3">
        <v>4</v>
      </c>
      <c r="K19" s="3">
        <v>1</v>
      </c>
      <c r="L19" s="3">
        <v>1</v>
      </c>
      <c r="M19" s="3"/>
      <c r="N19" s="3">
        <v>1</v>
      </c>
      <c r="O19" s="3">
        <v>0</v>
      </c>
      <c r="P19" s="3">
        <v>0</v>
      </c>
      <c r="Q19" s="3"/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16">
        <v>1</v>
      </c>
      <c r="Y19" s="3">
        <v>1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27.5</v>
      </c>
      <c r="AH19" s="4">
        <v>2.0499999999999998</v>
      </c>
      <c r="AI19" s="3">
        <v>98</v>
      </c>
      <c r="AJ19" s="3">
        <v>58</v>
      </c>
      <c r="AK19" s="5">
        <f t="shared" si="13"/>
        <v>71.333333333333329</v>
      </c>
      <c r="AL19" s="3">
        <v>90</v>
      </c>
      <c r="AM19" s="3">
        <v>1</v>
      </c>
      <c r="AN19" s="3">
        <v>16</v>
      </c>
      <c r="AO19" s="3">
        <v>46</v>
      </c>
      <c r="AP19" s="3">
        <v>28</v>
      </c>
      <c r="AQ19" s="3">
        <v>34</v>
      </c>
      <c r="AR19" s="3">
        <f t="shared" si="18"/>
        <v>18</v>
      </c>
      <c r="AS19" s="7">
        <f t="shared" si="19"/>
        <v>1.125</v>
      </c>
      <c r="AT19" s="3">
        <v>29</v>
      </c>
      <c r="AU19" s="4">
        <v>3.5669999999999997</v>
      </c>
      <c r="AV19" s="3">
        <v>1.74</v>
      </c>
      <c r="AW19" s="19">
        <f t="shared" si="0"/>
        <v>0.27521064301552106</v>
      </c>
      <c r="AX19" s="7">
        <f t="shared" si="1"/>
        <v>1.4017381553125876</v>
      </c>
      <c r="AY19" s="7">
        <f t="shared" si="2"/>
        <v>229.88505747126436</v>
      </c>
      <c r="AZ19" s="7">
        <f t="shared" si="3"/>
        <v>2544.0613026819919</v>
      </c>
      <c r="BA19" s="7">
        <f t="shared" si="4"/>
        <v>39.633333333333333</v>
      </c>
      <c r="BB19" s="7">
        <f t="shared" si="5"/>
        <v>19.333333333333332</v>
      </c>
      <c r="BC19" s="7">
        <f t="shared" si="6"/>
        <v>11.130844444444442</v>
      </c>
      <c r="BD19" s="7">
        <f t="shared" si="7"/>
        <v>4.7328000000000001</v>
      </c>
      <c r="BE19" s="19"/>
      <c r="BF19" s="19">
        <f t="shared" si="8"/>
        <v>0.85786375105130364</v>
      </c>
      <c r="BG19" s="19">
        <f t="shared" si="20"/>
        <v>1.1606391925988226</v>
      </c>
      <c r="BH19" s="19">
        <f t="shared" si="21"/>
        <v>2.2018518518518517</v>
      </c>
      <c r="BI19" s="19">
        <f t="shared" si="9"/>
        <v>0.55172413793103448</v>
      </c>
      <c r="BJ19" s="19"/>
      <c r="BK19" s="12">
        <v>0</v>
      </c>
      <c r="BL19" s="12"/>
      <c r="BM19" s="5"/>
      <c r="BN19" s="12"/>
      <c r="BO19" s="12"/>
      <c r="BP19" s="3">
        <v>1</v>
      </c>
      <c r="BQ19" s="9">
        <v>0</v>
      </c>
      <c r="BR19" s="3">
        <v>17.5</v>
      </c>
      <c r="BS19" s="3">
        <v>6.2</v>
      </c>
      <c r="BT19" s="3">
        <v>5.9</v>
      </c>
      <c r="BU19" s="3">
        <v>0.92</v>
      </c>
      <c r="BV19" s="16">
        <v>4.5999999999999996</v>
      </c>
      <c r="BW19" s="10"/>
      <c r="BX19" s="16">
        <v>1</v>
      </c>
      <c r="BY19" s="3">
        <v>0</v>
      </c>
      <c r="BZ19" s="3">
        <v>135</v>
      </c>
      <c r="CA19" s="3">
        <v>25</v>
      </c>
      <c r="CB19" s="4">
        <v>1</v>
      </c>
      <c r="CC19" s="28">
        <v>87</v>
      </c>
      <c r="CD19" s="8"/>
      <c r="CE19" s="8"/>
      <c r="CF19" s="3">
        <v>166</v>
      </c>
      <c r="CG19" s="3">
        <v>0</v>
      </c>
      <c r="CH19" s="3">
        <v>1</v>
      </c>
      <c r="CI19" s="12">
        <v>1719.0789473684208</v>
      </c>
      <c r="CJ19" s="19">
        <f t="shared" si="10"/>
        <v>7.4495439306624274</v>
      </c>
      <c r="CK19" s="5">
        <v>1318.5283583206808</v>
      </c>
      <c r="CL19" s="19">
        <f t="shared" si="11"/>
        <v>7.1842715135792492</v>
      </c>
      <c r="CM19" s="10"/>
      <c r="CN19" s="36">
        <v>40301</v>
      </c>
      <c r="CO19" s="36"/>
      <c r="CP19" s="36"/>
      <c r="CQ19" s="36"/>
      <c r="CS19" s="36">
        <v>44272</v>
      </c>
      <c r="CT19" s="36">
        <v>41094</v>
      </c>
      <c r="CU19" s="1">
        <f t="shared" si="12"/>
        <v>793</v>
      </c>
      <c r="CV19" s="3">
        <v>1</v>
      </c>
      <c r="CW19" s="40">
        <v>41094</v>
      </c>
      <c r="CX19" s="20">
        <f>(CW19-CN19)</f>
        <v>793</v>
      </c>
      <c r="CY19" s="20">
        <v>1</v>
      </c>
      <c r="CZ19" s="20">
        <v>793</v>
      </c>
      <c r="DA19" s="1">
        <v>1</v>
      </c>
      <c r="DB19" s="3" t="s">
        <v>143</v>
      </c>
      <c r="DC19" s="10"/>
      <c r="DD19" s="10"/>
      <c r="DE19" s="10"/>
      <c r="DF19" s="10"/>
      <c r="DG19" s="10"/>
      <c r="DH19" s="10"/>
      <c r="DI19" s="10"/>
      <c r="DJ19" s="10"/>
      <c r="DK19" s="10"/>
    </row>
    <row r="20" spans="1:115" x14ac:dyDescent="0.25">
      <c r="A20" s="2">
        <v>2050</v>
      </c>
      <c r="B20" s="3">
        <v>63</v>
      </c>
      <c r="C20" s="3">
        <v>0</v>
      </c>
      <c r="D20" s="3">
        <v>1</v>
      </c>
      <c r="E20" s="3">
        <v>1</v>
      </c>
      <c r="F20" s="3">
        <v>1</v>
      </c>
      <c r="G20" s="3">
        <v>1</v>
      </c>
      <c r="H20" s="1">
        <v>0</v>
      </c>
      <c r="I20" s="3">
        <v>0</v>
      </c>
      <c r="J20" s="3">
        <v>4</v>
      </c>
      <c r="K20" s="3">
        <v>0</v>
      </c>
      <c r="L20" s="3">
        <v>0</v>
      </c>
      <c r="M20" s="3"/>
      <c r="N20" s="3">
        <v>1</v>
      </c>
      <c r="O20" s="3">
        <v>0</v>
      </c>
      <c r="P20" s="3">
        <v>1</v>
      </c>
      <c r="Q20" s="3"/>
      <c r="R20" s="3">
        <v>1</v>
      </c>
      <c r="S20" s="3">
        <v>1</v>
      </c>
      <c r="T20" s="3">
        <v>0</v>
      </c>
      <c r="U20" s="3">
        <v>0</v>
      </c>
      <c r="V20" s="3">
        <v>0</v>
      </c>
      <c r="W20" s="3">
        <v>0</v>
      </c>
      <c r="X20" s="3">
        <v>1</v>
      </c>
      <c r="Y20" s="3">
        <v>1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 s="3">
        <v>0</v>
      </c>
      <c r="AF20" s="3">
        <v>0</v>
      </c>
      <c r="AG20" s="3">
        <v>22.5</v>
      </c>
      <c r="AH20" s="4">
        <v>1.49</v>
      </c>
      <c r="AI20" s="3">
        <v>114</v>
      </c>
      <c r="AJ20" s="3">
        <v>62</v>
      </c>
      <c r="AK20" s="5">
        <f t="shared" si="13"/>
        <v>79.333333333333329</v>
      </c>
      <c r="AL20" s="3">
        <v>87</v>
      </c>
      <c r="AM20" s="3">
        <v>2</v>
      </c>
      <c r="AN20" s="3">
        <v>1</v>
      </c>
      <c r="AO20" s="3">
        <v>40</v>
      </c>
      <c r="AP20" s="3">
        <v>16</v>
      </c>
      <c r="AQ20" s="3">
        <v>24</v>
      </c>
      <c r="AR20" s="1">
        <f t="shared" si="18"/>
        <v>24</v>
      </c>
      <c r="AS20" s="7">
        <f t="shared" si="19"/>
        <v>24</v>
      </c>
      <c r="AT20" s="3">
        <v>18</v>
      </c>
      <c r="AU20" s="4">
        <v>2.8756999999999997</v>
      </c>
      <c r="AV20" s="3">
        <v>1.93</v>
      </c>
      <c r="AW20" s="19">
        <f t="shared" si="0"/>
        <v>0.33949741315594972</v>
      </c>
      <c r="AX20" s="7">
        <f t="shared" si="1"/>
        <v>2.0864485168828462</v>
      </c>
      <c r="AY20" s="7">
        <f t="shared" si="2"/>
        <v>248.70466321243524</v>
      </c>
      <c r="AZ20" s="7">
        <f t="shared" si="3"/>
        <v>3246.9775474956818</v>
      </c>
      <c r="BA20" s="7">
        <f t="shared" si="4"/>
        <v>33.054022988505743</v>
      </c>
      <c r="BB20" s="7">
        <f t="shared" si="5"/>
        <v>22.183908045977013</v>
      </c>
      <c r="BC20" s="7">
        <f t="shared" si="6"/>
        <v>18.504337164750957</v>
      </c>
      <c r="BD20" s="7">
        <f t="shared" si="7"/>
        <v>6.939126436781609</v>
      </c>
      <c r="BE20" s="19"/>
      <c r="BF20" s="19">
        <f t="shared" si="8"/>
        <v>0.72608408387523049</v>
      </c>
      <c r="BG20" s="19">
        <f t="shared" si="20"/>
        <v>1.2101401397920508</v>
      </c>
      <c r="BH20" s="19">
        <f t="shared" si="21"/>
        <v>1.3772509578544059</v>
      </c>
      <c r="BI20" s="19">
        <f t="shared" si="9"/>
        <v>5.5555555555555552E-2</v>
      </c>
      <c r="BJ20" s="19"/>
      <c r="BK20" s="5">
        <v>0</v>
      </c>
      <c r="BL20" s="5"/>
      <c r="BM20" s="5"/>
      <c r="BN20" s="5"/>
      <c r="BO20" s="5"/>
      <c r="BP20" s="3">
        <v>1</v>
      </c>
      <c r="BQ20" s="3">
        <v>0</v>
      </c>
      <c r="BR20" s="3">
        <v>17.5</v>
      </c>
      <c r="BS20" s="3">
        <v>7.5</v>
      </c>
      <c r="BT20" s="3">
        <v>7.3</v>
      </c>
      <c r="BU20" s="3">
        <v>1.5</v>
      </c>
      <c r="BV20" s="3"/>
      <c r="BW20" s="10"/>
      <c r="BX20" s="3">
        <v>1</v>
      </c>
      <c r="BY20" s="3">
        <v>1</v>
      </c>
      <c r="BZ20" s="3">
        <v>128</v>
      </c>
      <c r="CA20" s="3">
        <v>36</v>
      </c>
      <c r="CB20" s="4">
        <v>1.9</v>
      </c>
      <c r="CC20" s="28">
        <v>27</v>
      </c>
      <c r="CD20" s="8"/>
      <c r="CE20" s="8"/>
      <c r="CF20" s="3">
        <v>3770</v>
      </c>
      <c r="CG20" s="3">
        <v>1</v>
      </c>
      <c r="CH20" s="3">
        <v>3</v>
      </c>
      <c r="CI20" s="12">
        <v>1674.4047619047619</v>
      </c>
      <c r="CJ20" s="19">
        <f t="shared" si="10"/>
        <v>7.4232130150746896</v>
      </c>
      <c r="CK20" s="5">
        <v>1031.2854540383419</v>
      </c>
      <c r="CL20" s="19">
        <f t="shared" si="11"/>
        <v>6.9385613167314668</v>
      </c>
      <c r="CM20" s="10"/>
      <c r="CN20" s="36">
        <v>40490</v>
      </c>
      <c r="CO20" s="36"/>
      <c r="CP20" s="36"/>
      <c r="CQ20" s="36"/>
      <c r="CS20" s="36">
        <v>44272</v>
      </c>
      <c r="CT20" s="36">
        <v>40543</v>
      </c>
      <c r="CU20" s="1">
        <f t="shared" si="12"/>
        <v>53</v>
      </c>
      <c r="CV20" s="3">
        <v>1</v>
      </c>
      <c r="CW20" s="40">
        <v>40543</v>
      </c>
      <c r="CX20" s="20">
        <f>(CW20-CN20)</f>
        <v>53</v>
      </c>
      <c r="CY20" s="20">
        <v>1</v>
      </c>
      <c r="CZ20" s="20">
        <v>53</v>
      </c>
      <c r="DA20" s="1">
        <v>1</v>
      </c>
      <c r="DB20" s="3" t="s">
        <v>141</v>
      </c>
      <c r="DC20" s="10"/>
      <c r="DD20" s="10"/>
      <c r="DE20" s="10"/>
      <c r="DF20" s="10"/>
      <c r="DG20" s="10"/>
      <c r="DH20" s="10"/>
      <c r="DI20" s="10"/>
      <c r="DJ20" s="10"/>
      <c r="DK20" s="10"/>
    </row>
    <row r="21" spans="1:115" x14ac:dyDescent="0.25">
      <c r="A21" s="2">
        <v>2053</v>
      </c>
      <c r="B21" s="3">
        <v>62</v>
      </c>
      <c r="C21" s="3">
        <v>0</v>
      </c>
      <c r="D21" s="3">
        <v>0</v>
      </c>
      <c r="E21" s="3">
        <v>1</v>
      </c>
      <c r="F21" s="3">
        <v>1</v>
      </c>
      <c r="G21" s="3">
        <v>0</v>
      </c>
      <c r="H21" s="1">
        <v>1</v>
      </c>
      <c r="I21" s="3">
        <v>0</v>
      </c>
      <c r="J21" s="3">
        <v>4</v>
      </c>
      <c r="K21" s="3">
        <v>1</v>
      </c>
      <c r="L21" s="3">
        <v>0</v>
      </c>
      <c r="M21" s="3"/>
      <c r="N21" s="3">
        <v>1</v>
      </c>
      <c r="O21" s="3">
        <v>0</v>
      </c>
      <c r="P21" s="3">
        <v>1</v>
      </c>
      <c r="Q21" s="3">
        <v>1</v>
      </c>
      <c r="R21" s="3">
        <v>1</v>
      </c>
      <c r="S21" s="3">
        <v>1</v>
      </c>
      <c r="T21" s="3">
        <v>0</v>
      </c>
      <c r="U21" s="3">
        <v>0</v>
      </c>
      <c r="V21" s="3">
        <v>0</v>
      </c>
      <c r="W21" s="3">
        <v>0</v>
      </c>
      <c r="X21" s="3">
        <v>1</v>
      </c>
      <c r="Y21" s="3">
        <v>1</v>
      </c>
      <c r="Z21" s="3">
        <v>1</v>
      </c>
      <c r="AA21" s="3">
        <v>1</v>
      </c>
      <c r="AB21" s="3">
        <v>1</v>
      </c>
      <c r="AC21" s="3">
        <v>0</v>
      </c>
      <c r="AD21" s="3">
        <v>1</v>
      </c>
      <c r="AE21" s="3">
        <v>0</v>
      </c>
      <c r="AF21" s="3">
        <v>0</v>
      </c>
      <c r="AG21" s="3">
        <v>32.299999999999997</v>
      </c>
      <c r="AH21" s="4">
        <v>2.13</v>
      </c>
      <c r="AI21" s="3">
        <v>93</v>
      </c>
      <c r="AJ21" s="3">
        <v>62</v>
      </c>
      <c r="AK21" s="5">
        <f t="shared" si="13"/>
        <v>72.333333333333329</v>
      </c>
      <c r="AL21" s="3">
        <v>85</v>
      </c>
      <c r="AM21" s="3">
        <v>3</v>
      </c>
      <c r="AN21" s="3">
        <v>8</v>
      </c>
      <c r="AO21" s="3">
        <v>32</v>
      </c>
      <c r="AP21" s="3">
        <v>17</v>
      </c>
      <c r="AQ21" s="3">
        <v>21</v>
      </c>
      <c r="AR21" s="1">
        <f t="shared" si="18"/>
        <v>15</v>
      </c>
      <c r="AS21" s="7">
        <f t="shared" si="19"/>
        <v>1.875</v>
      </c>
      <c r="AT21" s="3">
        <v>12</v>
      </c>
      <c r="AU21" s="4">
        <v>3.5996999999999999</v>
      </c>
      <c r="AV21" s="3">
        <v>1.69</v>
      </c>
      <c r="AW21" s="19">
        <f t="shared" si="0"/>
        <v>0.27104951958610496</v>
      </c>
      <c r="AX21" s="7">
        <f t="shared" si="1"/>
        <v>2.5002083506958912</v>
      </c>
      <c r="AY21" s="7">
        <f t="shared" si="2"/>
        <v>426.03550295857991</v>
      </c>
      <c r="AZ21" s="7">
        <f t="shared" si="3"/>
        <v>3045.3648915187373</v>
      </c>
      <c r="BA21" s="7">
        <f t="shared" si="4"/>
        <v>42.349411764705877</v>
      </c>
      <c r="BB21" s="7">
        <f t="shared" si="5"/>
        <v>19.882352941176471</v>
      </c>
      <c r="BC21" s="7">
        <f t="shared" si="6"/>
        <v>16.314133333333331</v>
      </c>
      <c r="BD21" s="7">
        <f t="shared" si="7"/>
        <v>3.5152000000000001</v>
      </c>
      <c r="BE21" s="19"/>
      <c r="BF21" s="19">
        <f t="shared" si="8"/>
        <v>0.49587465622135185</v>
      </c>
      <c r="BG21" s="19">
        <f t="shared" si="20"/>
        <v>0.75561852376586947</v>
      </c>
      <c r="BH21" s="19">
        <f t="shared" si="21"/>
        <v>2.8232941176470585</v>
      </c>
      <c r="BI21" s="19">
        <f t="shared" si="9"/>
        <v>0.66666666666666663</v>
      </c>
      <c r="BJ21" s="19"/>
      <c r="BK21" s="5">
        <v>0</v>
      </c>
      <c r="BL21" s="5"/>
      <c r="BM21" s="5"/>
      <c r="BN21" s="5"/>
      <c r="BO21" s="5"/>
      <c r="BP21" s="3">
        <v>1</v>
      </c>
      <c r="BQ21" s="3">
        <v>0</v>
      </c>
      <c r="BR21" s="15">
        <v>17.5</v>
      </c>
      <c r="BS21" s="3">
        <v>6.8</v>
      </c>
      <c r="BT21" s="3">
        <v>6.4</v>
      </c>
      <c r="BU21" s="3">
        <v>1</v>
      </c>
      <c r="BV21" s="3"/>
      <c r="BW21" s="10"/>
      <c r="BX21" s="3">
        <v>1</v>
      </c>
      <c r="BY21" s="3">
        <v>0</v>
      </c>
      <c r="BZ21" s="3">
        <v>135</v>
      </c>
      <c r="CA21" s="3">
        <v>19</v>
      </c>
      <c r="CB21" s="4">
        <v>1.1000000000000001</v>
      </c>
      <c r="CC21" s="28">
        <v>88</v>
      </c>
      <c r="CD21" s="8"/>
      <c r="CE21" s="8"/>
      <c r="CF21" s="3">
        <v>5804</v>
      </c>
      <c r="CG21" s="3">
        <v>1</v>
      </c>
      <c r="CH21" s="3">
        <v>3</v>
      </c>
      <c r="CI21" s="12">
        <v>1333.3333333333335</v>
      </c>
      <c r="CJ21" s="19">
        <f t="shared" si="10"/>
        <v>7.1954373514339185</v>
      </c>
      <c r="CK21" s="5">
        <v>2469.0765157083802</v>
      </c>
      <c r="CL21" s="19">
        <f t="shared" si="11"/>
        <v>7.811599479431357</v>
      </c>
      <c r="CM21" s="10"/>
      <c r="CN21" s="36">
        <v>40504</v>
      </c>
      <c r="CO21" s="36"/>
      <c r="CP21" s="36"/>
      <c r="CQ21" s="36"/>
      <c r="CS21" s="36">
        <v>44272</v>
      </c>
      <c r="CT21" s="36">
        <v>40985</v>
      </c>
      <c r="CU21" s="1">
        <f t="shared" si="12"/>
        <v>481</v>
      </c>
      <c r="CV21" s="3">
        <v>1</v>
      </c>
      <c r="CW21" s="40">
        <v>40985</v>
      </c>
      <c r="CX21" s="3">
        <f>(CW21-CN21)</f>
        <v>481</v>
      </c>
      <c r="CY21" s="3">
        <v>1</v>
      </c>
      <c r="CZ21" s="3">
        <v>481</v>
      </c>
      <c r="DA21" s="3">
        <v>0</v>
      </c>
      <c r="DB21" s="9" t="s">
        <v>141</v>
      </c>
      <c r="DC21" s="10"/>
      <c r="DD21" s="10"/>
      <c r="DE21" s="10"/>
      <c r="DF21" s="10"/>
      <c r="DG21" s="10"/>
      <c r="DH21" s="10"/>
      <c r="DI21" s="10"/>
      <c r="DJ21" s="10"/>
      <c r="DK21" s="10"/>
    </row>
    <row r="22" spans="1:115" x14ac:dyDescent="0.25">
      <c r="A22" s="25">
        <v>1067</v>
      </c>
      <c r="B22" s="1">
        <v>72</v>
      </c>
      <c r="C22" s="1">
        <v>0</v>
      </c>
      <c r="D22" s="1">
        <v>0</v>
      </c>
      <c r="E22" s="1">
        <v>1</v>
      </c>
      <c r="F22" s="1">
        <v>1</v>
      </c>
      <c r="G22" s="1">
        <v>0</v>
      </c>
      <c r="H22" s="1">
        <v>1</v>
      </c>
      <c r="I22" s="1">
        <v>1</v>
      </c>
      <c r="J22" s="1">
        <v>3</v>
      </c>
      <c r="K22" s="1">
        <v>1</v>
      </c>
      <c r="L22" s="1">
        <v>0</v>
      </c>
      <c r="M22" s="1">
        <v>1</v>
      </c>
      <c r="N22" s="1">
        <v>1</v>
      </c>
      <c r="O22" s="1">
        <v>0</v>
      </c>
      <c r="P22" s="1">
        <v>1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0</v>
      </c>
      <c r="AD22" s="1">
        <v>1</v>
      </c>
      <c r="AE22" s="1">
        <v>0</v>
      </c>
      <c r="AF22" s="1">
        <v>0</v>
      </c>
      <c r="AG22" s="1">
        <v>26.82</v>
      </c>
      <c r="AH22" s="1">
        <v>1.84</v>
      </c>
      <c r="AI22" s="1">
        <v>124</v>
      </c>
      <c r="AJ22" s="1">
        <v>69</v>
      </c>
      <c r="AK22" s="5">
        <f t="shared" si="13"/>
        <v>87.333333333333329</v>
      </c>
      <c r="AL22" s="1">
        <v>60</v>
      </c>
      <c r="AM22" s="1">
        <v>2</v>
      </c>
      <c r="AN22" s="1">
        <v>3</v>
      </c>
      <c r="AO22" s="1">
        <v>39</v>
      </c>
      <c r="AP22" s="1">
        <v>12</v>
      </c>
      <c r="AQ22" s="1">
        <v>21</v>
      </c>
      <c r="AR22" s="1">
        <f t="shared" si="18"/>
        <v>27</v>
      </c>
      <c r="AS22" s="7">
        <f t="shared" si="19"/>
        <v>9</v>
      </c>
      <c r="AT22" s="1">
        <v>11</v>
      </c>
      <c r="AU22" s="19">
        <v>5.5</v>
      </c>
      <c r="AV22" s="1">
        <v>2.98</v>
      </c>
      <c r="AW22" s="19">
        <f t="shared" si="0"/>
        <v>0.57705838876570581</v>
      </c>
      <c r="AX22" s="7">
        <f t="shared" si="1"/>
        <v>1.8181818181818181</v>
      </c>
      <c r="AY22" s="7">
        <f t="shared" si="2"/>
        <v>268.45637583892619</v>
      </c>
      <c r="AZ22" s="7">
        <f t="shared" si="3"/>
        <v>2263.9821029082773</v>
      </c>
      <c r="BA22" s="7">
        <f t="shared" si="4"/>
        <v>91.666666666666657</v>
      </c>
      <c r="BB22" s="7">
        <f t="shared" si="5"/>
        <v>49.666666666666664</v>
      </c>
      <c r="BC22" s="7">
        <f t="shared" si="6"/>
        <v>51.560622222222214</v>
      </c>
      <c r="BD22" s="7">
        <f t="shared" si="7"/>
        <v>12.158399999999999</v>
      </c>
      <c r="BE22" s="19"/>
      <c r="BF22" s="19">
        <f t="shared" si="8"/>
        <v>0.22909090909090912</v>
      </c>
      <c r="BG22" s="19">
        <f t="shared" si="20"/>
        <v>0.42545454545454547</v>
      </c>
      <c r="BH22" s="19">
        <f t="shared" si="21"/>
        <v>3.3950617283950613</v>
      </c>
      <c r="BI22" s="19">
        <f t="shared" si="9"/>
        <v>0.27272727272727271</v>
      </c>
      <c r="BJ22" s="19"/>
      <c r="BK22" s="20">
        <v>0</v>
      </c>
      <c r="BO22" s="1">
        <v>0</v>
      </c>
      <c r="BP22" s="1">
        <v>1</v>
      </c>
      <c r="BQ22" s="1">
        <v>0</v>
      </c>
      <c r="BR22" s="1">
        <v>18</v>
      </c>
      <c r="BS22" s="1">
        <v>7.7</v>
      </c>
      <c r="BT22" s="1">
        <v>6.6</v>
      </c>
      <c r="BU22" s="1">
        <v>0.25</v>
      </c>
      <c r="BV22" s="1">
        <v>5</v>
      </c>
      <c r="BW22" s="1">
        <v>40</v>
      </c>
      <c r="BX22" s="1">
        <v>1</v>
      </c>
      <c r="BY22" s="1">
        <v>0</v>
      </c>
      <c r="BZ22" s="25">
        <v>132</v>
      </c>
      <c r="CA22" s="25">
        <v>31</v>
      </c>
      <c r="CB22" s="44">
        <v>1.34</v>
      </c>
      <c r="CC22" s="27">
        <v>53</v>
      </c>
      <c r="CI22" s="20">
        <v>2210.0992059999999</v>
      </c>
      <c r="CJ22" s="19">
        <f t="shared" si="10"/>
        <v>7.7007926830970508</v>
      </c>
      <c r="CK22" s="20">
        <v>3172.640625</v>
      </c>
      <c r="CL22" s="19">
        <f t="shared" si="11"/>
        <v>8.0623195248472985</v>
      </c>
      <c r="CM22" s="22"/>
      <c r="CN22" s="36">
        <v>43404</v>
      </c>
      <c r="CO22" s="36"/>
      <c r="CP22" s="36"/>
      <c r="CQ22" s="36"/>
      <c r="CS22" s="36">
        <v>44274</v>
      </c>
      <c r="CT22" s="36">
        <v>44274</v>
      </c>
      <c r="CU22" s="1">
        <f t="shared" si="12"/>
        <v>870</v>
      </c>
      <c r="CV22" s="1">
        <v>0</v>
      </c>
      <c r="CY22" s="1">
        <v>0</v>
      </c>
      <c r="CZ22" s="1">
        <v>870</v>
      </c>
      <c r="DA22" s="1">
        <v>1</v>
      </c>
      <c r="DB22"/>
    </row>
    <row r="23" spans="1:115" x14ac:dyDescent="0.25">
      <c r="A23" s="25">
        <v>1039</v>
      </c>
      <c r="B23" s="1">
        <v>57</v>
      </c>
      <c r="C23" s="1">
        <v>0</v>
      </c>
      <c r="D23" s="1">
        <v>1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4</v>
      </c>
      <c r="K23" s="1">
        <v>1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2</v>
      </c>
      <c r="Z23" s="1">
        <v>1</v>
      </c>
      <c r="AA23" s="1">
        <v>1</v>
      </c>
      <c r="AB23" s="1">
        <v>1</v>
      </c>
      <c r="AC23" s="1">
        <v>0</v>
      </c>
      <c r="AD23" s="1">
        <v>1</v>
      </c>
      <c r="AE23" s="1">
        <v>1</v>
      </c>
      <c r="AF23" s="1">
        <v>0</v>
      </c>
      <c r="AG23" s="1">
        <v>27.1</v>
      </c>
      <c r="AH23" s="1">
        <v>1.7</v>
      </c>
      <c r="AI23" s="1">
        <v>126</v>
      </c>
      <c r="AJ23" s="1">
        <v>64</v>
      </c>
      <c r="AK23" s="5">
        <f t="shared" si="13"/>
        <v>84.666666666666671</v>
      </c>
      <c r="AL23" s="1">
        <v>65</v>
      </c>
      <c r="AM23" s="1">
        <v>1</v>
      </c>
      <c r="AN23" s="1">
        <v>10</v>
      </c>
      <c r="AO23" s="1">
        <v>50</v>
      </c>
      <c r="AP23" s="1">
        <v>20</v>
      </c>
      <c r="AQ23" s="1">
        <v>31</v>
      </c>
      <c r="AR23" s="1">
        <f t="shared" si="18"/>
        <v>30</v>
      </c>
      <c r="AS23" s="7">
        <f t="shared" si="19"/>
        <v>3</v>
      </c>
      <c r="AT23" s="1">
        <v>15</v>
      </c>
      <c r="AU23" s="19">
        <v>3.1</v>
      </c>
      <c r="AV23" s="1">
        <v>1.82</v>
      </c>
      <c r="AW23" s="19">
        <f t="shared" si="0"/>
        <v>0.34167036215816704</v>
      </c>
      <c r="AX23" s="7">
        <f t="shared" si="1"/>
        <v>5.161290322580645</v>
      </c>
      <c r="AY23" s="7">
        <f t="shared" si="2"/>
        <v>703.2967032967033</v>
      </c>
      <c r="AZ23" s="7">
        <f t="shared" si="3"/>
        <v>3282.0512820512822</v>
      </c>
      <c r="BA23" s="7">
        <f t="shared" si="4"/>
        <v>47.692307692307693</v>
      </c>
      <c r="BB23" s="7">
        <f t="shared" si="5"/>
        <v>28</v>
      </c>
      <c r="BC23" s="7">
        <f t="shared" si="6"/>
        <v>26.529066666666665</v>
      </c>
      <c r="BD23" s="7">
        <f t="shared" si="7"/>
        <v>7.9967999999999995</v>
      </c>
      <c r="BE23" s="19">
        <v>2.6838709677419352</v>
      </c>
      <c r="BF23" s="19">
        <f t="shared" si="8"/>
        <v>0.65</v>
      </c>
      <c r="BG23" s="19">
        <f t="shared" si="20"/>
        <v>1.0483870967741935</v>
      </c>
      <c r="BH23" s="19">
        <f t="shared" si="21"/>
        <v>1.5897435897435899</v>
      </c>
      <c r="BI23" s="19">
        <f t="shared" si="9"/>
        <v>0.66666666666666663</v>
      </c>
      <c r="BJ23" s="19"/>
      <c r="BK23" s="20">
        <v>1</v>
      </c>
      <c r="BL23" s="1">
        <v>26</v>
      </c>
      <c r="BN23" s="1">
        <v>3</v>
      </c>
      <c r="BO23" s="1">
        <v>1</v>
      </c>
      <c r="BP23" s="1">
        <v>1</v>
      </c>
      <c r="BQ23" s="1">
        <v>0</v>
      </c>
      <c r="BR23" s="1">
        <v>19</v>
      </c>
      <c r="BS23" s="1">
        <v>4.5</v>
      </c>
      <c r="BT23" s="1">
        <v>3.6</v>
      </c>
      <c r="BU23" s="1">
        <v>0.5</v>
      </c>
      <c r="BV23" s="1">
        <v>4.2</v>
      </c>
      <c r="BW23" s="1">
        <v>34.4</v>
      </c>
      <c r="BX23" s="1">
        <v>1</v>
      </c>
      <c r="BY23" s="1">
        <v>1</v>
      </c>
      <c r="BZ23" s="25">
        <v>135</v>
      </c>
      <c r="CA23" s="25">
        <v>10</v>
      </c>
      <c r="CB23" s="44">
        <v>0.97</v>
      </c>
      <c r="CC23" s="27">
        <v>65</v>
      </c>
      <c r="CD23" s="1">
        <v>1326</v>
      </c>
      <c r="CE23" s="1">
        <v>1</v>
      </c>
      <c r="CH23" s="1">
        <v>3</v>
      </c>
      <c r="CI23" s="20">
        <v>2355.1615790000001</v>
      </c>
      <c r="CJ23" s="19">
        <f t="shared" si="10"/>
        <v>7.7643646151372279</v>
      </c>
      <c r="CK23" s="20">
        <v>4622.8931570000004</v>
      </c>
      <c r="CL23" s="19">
        <f t="shared" si="11"/>
        <v>8.438776012537943</v>
      </c>
      <c r="CM23" s="22"/>
      <c r="CN23" s="36">
        <v>43272</v>
      </c>
      <c r="CO23" s="36"/>
      <c r="CP23" s="36"/>
      <c r="CQ23" s="36"/>
      <c r="CS23" s="36">
        <v>44217</v>
      </c>
      <c r="CT23" s="37">
        <v>43609</v>
      </c>
      <c r="CU23" s="1">
        <f t="shared" si="12"/>
        <v>337</v>
      </c>
      <c r="CV23" s="1">
        <v>1</v>
      </c>
      <c r="CW23" s="36">
        <v>43609</v>
      </c>
      <c r="CX23" s="20">
        <f t="shared" ref="CX23:CX29" si="22">(CW23-CN23)</f>
        <v>337</v>
      </c>
      <c r="CY23" s="20">
        <v>1</v>
      </c>
      <c r="CZ23" s="20">
        <v>337</v>
      </c>
      <c r="DA23" s="1">
        <v>1</v>
      </c>
      <c r="DB23" t="s">
        <v>150</v>
      </c>
    </row>
    <row r="24" spans="1:115" x14ac:dyDescent="0.25">
      <c r="A24" s="25">
        <v>1030</v>
      </c>
      <c r="B24" s="1">
        <v>80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0</v>
      </c>
      <c r="J24" s="1">
        <v>3</v>
      </c>
      <c r="K24" s="1">
        <v>1</v>
      </c>
      <c r="L24" s="1">
        <v>1</v>
      </c>
      <c r="M24" s="1">
        <v>1</v>
      </c>
      <c r="N24" s="1">
        <v>1</v>
      </c>
      <c r="O24" s="1">
        <v>0</v>
      </c>
      <c r="P24" s="1">
        <v>1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2</v>
      </c>
      <c r="Z24" s="1">
        <v>1</v>
      </c>
      <c r="AA24" s="1">
        <v>1</v>
      </c>
      <c r="AB24" s="1">
        <v>1</v>
      </c>
      <c r="AC24" s="1">
        <v>0</v>
      </c>
      <c r="AD24" s="1">
        <v>1</v>
      </c>
      <c r="AE24" s="1">
        <v>0</v>
      </c>
      <c r="AF24" s="1">
        <v>0</v>
      </c>
      <c r="AG24" s="1">
        <v>25.8</v>
      </c>
      <c r="AH24" s="1">
        <v>2.06</v>
      </c>
      <c r="AI24" s="1">
        <v>102</v>
      </c>
      <c r="AJ24" s="1">
        <v>63</v>
      </c>
      <c r="AK24" s="5">
        <f t="shared" si="13"/>
        <v>76</v>
      </c>
      <c r="AL24" s="1">
        <v>80</v>
      </c>
      <c r="AM24" s="1">
        <v>2</v>
      </c>
      <c r="AN24" s="1">
        <v>9</v>
      </c>
      <c r="AO24" s="1">
        <v>42</v>
      </c>
      <c r="AP24" s="1">
        <v>16</v>
      </c>
      <c r="AQ24" s="1">
        <v>27</v>
      </c>
      <c r="AR24" s="1">
        <f t="shared" si="18"/>
        <v>26</v>
      </c>
      <c r="AS24" s="7">
        <f t="shared" si="19"/>
        <v>2.8888888888888888</v>
      </c>
      <c r="AT24" s="1">
        <v>20</v>
      </c>
      <c r="AU24" s="19">
        <v>3.57</v>
      </c>
      <c r="AV24" s="1">
        <v>1.73</v>
      </c>
      <c r="AW24" s="19">
        <f t="shared" si="0"/>
        <v>0.29152993348115297</v>
      </c>
      <c r="AX24" s="7">
        <f t="shared" si="1"/>
        <v>1.9607843137254903</v>
      </c>
      <c r="AY24" s="7">
        <f t="shared" si="2"/>
        <v>323.69942196531792</v>
      </c>
      <c r="AZ24" s="7">
        <f t="shared" si="3"/>
        <v>3098.2658959537571</v>
      </c>
      <c r="BA24" s="7">
        <f t="shared" si="4"/>
        <v>44.625</v>
      </c>
      <c r="BB24" s="7">
        <f t="shared" si="5"/>
        <v>21.625</v>
      </c>
      <c r="BC24" s="7">
        <f t="shared" si="6"/>
        <v>16.4696</v>
      </c>
      <c r="BD24" s="7">
        <f t="shared" si="7"/>
        <v>5.2938000000000001</v>
      </c>
      <c r="BE24" s="19"/>
      <c r="BF24" s="19">
        <f t="shared" si="8"/>
        <v>0.60504201680672265</v>
      </c>
      <c r="BG24" s="19">
        <f t="shared" si="20"/>
        <v>0.94117647058823528</v>
      </c>
      <c r="BH24" s="19">
        <f t="shared" si="21"/>
        <v>1.7163461538461537</v>
      </c>
      <c r="BI24" s="19">
        <f t="shared" si="9"/>
        <v>0.45</v>
      </c>
      <c r="BJ24" s="19"/>
      <c r="BK24" s="20">
        <v>0</v>
      </c>
      <c r="BO24" s="1"/>
      <c r="BP24" s="1">
        <v>1</v>
      </c>
      <c r="BQ24" s="1">
        <v>0</v>
      </c>
      <c r="BR24" s="1">
        <v>20</v>
      </c>
      <c r="BS24" s="1">
        <v>7.5</v>
      </c>
      <c r="BT24" s="1">
        <v>6.9</v>
      </c>
      <c r="BU24" s="1">
        <v>0.28999999999999998</v>
      </c>
      <c r="BV24" s="1">
        <v>5.6</v>
      </c>
      <c r="BW24" s="1">
        <v>39.5</v>
      </c>
      <c r="BX24" s="1">
        <v>1</v>
      </c>
      <c r="BZ24" s="25">
        <v>142</v>
      </c>
      <c r="CA24" s="25">
        <v>39</v>
      </c>
      <c r="CB24" s="44">
        <v>1.24</v>
      </c>
      <c r="CC24" s="27">
        <v>55</v>
      </c>
      <c r="CD24" s="1">
        <v>1647</v>
      </c>
      <c r="CE24" s="1">
        <v>1</v>
      </c>
      <c r="CH24" s="1">
        <v>3</v>
      </c>
      <c r="CI24" s="20">
        <v>1115.944195</v>
      </c>
      <c r="CJ24" s="19">
        <f t="shared" si="10"/>
        <v>7.0174561372107043</v>
      </c>
      <c r="CK24" s="20">
        <v>2764.9858049999998</v>
      </c>
      <c r="CL24" s="19">
        <f t="shared" si="11"/>
        <v>7.9247907801277053</v>
      </c>
      <c r="CM24" s="22"/>
      <c r="CN24" s="36">
        <v>43235</v>
      </c>
      <c r="CO24" s="36"/>
      <c r="CP24" s="36"/>
      <c r="CQ24" s="36"/>
      <c r="CS24" s="36">
        <v>44217</v>
      </c>
      <c r="CT24" s="36">
        <v>43432</v>
      </c>
      <c r="CU24" s="1">
        <f t="shared" si="12"/>
        <v>197</v>
      </c>
      <c r="CV24" s="1">
        <v>1</v>
      </c>
      <c r="CW24" s="36">
        <v>43432</v>
      </c>
      <c r="CX24" s="20">
        <f t="shared" si="22"/>
        <v>197</v>
      </c>
      <c r="CY24" s="20">
        <v>1</v>
      </c>
      <c r="CZ24" s="20">
        <v>197</v>
      </c>
      <c r="DA24" s="3">
        <v>0</v>
      </c>
      <c r="DB24" t="s">
        <v>129</v>
      </c>
    </row>
    <row r="25" spans="1:115" x14ac:dyDescent="0.25">
      <c r="A25" s="2">
        <v>2024</v>
      </c>
      <c r="B25" s="3">
        <v>55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0</v>
      </c>
      <c r="J25" s="3">
        <v>3</v>
      </c>
      <c r="K25" s="3">
        <v>0</v>
      </c>
      <c r="L25" s="3">
        <v>0</v>
      </c>
      <c r="M25" s="3"/>
      <c r="N25" s="3">
        <v>1</v>
      </c>
      <c r="O25" s="3">
        <v>0</v>
      </c>
      <c r="P25" s="3">
        <v>0</v>
      </c>
      <c r="Q25" s="3"/>
      <c r="R25" s="3">
        <v>1</v>
      </c>
      <c r="S25" s="3">
        <v>0</v>
      </c>
      <c r="T25" s="3">
        <v>1</v>
      </c>
      <c r="U25" s="3">
        <v>0</v>
      </c>
      <c r="V25" s="3">
        <v>0</v>
      </c>
      <c r="W25" s="3">
        <v>0</v>
      </c>
      <c r="X25" s="16">
        <v>0</v>
      </c>
      <c r="Y25" s="3">
        <v>0</v>
      </c>
      <c r="Z25" s="3">
        <v>1</v>
      </c>
      <c r="AA25" s="3">
        <v>1</v>
      </c>
      <c r="AB25" s="3">
        <v>1</v>
      </c>
      <c r="AC25" s="3">
        <v>0</v>
      </c>
      <c r="AD25" s="3">
        <v>1</v>
      </c>
      <c r="AE25" s="3">
        <v>0</v>
      </c>
      <c r="AF25" s="3">
        <v>0</v>
      </c>
      <c r="AG25" s="3">
        <v>31.6</v>
      </c>
      <c r="AH25" s="4">
        <v>2.0299999999999998</v>
      </c>
      <c r="AI25" s="3">
        <v>108</v>
      </c>
      <c r="AJ25" s="3">
        <v>64</v>
      </c>
      <c r="AK25" s="5">
        <f t="shared" si="13"/>
        <v>78.666666666666671</v>
      </c>
      <c r="AL25" s="3">
        <v>82</v>
      </c>
      <c r="AM25" s="3">
        <v>2</v>
      </c>
      <c r="AN25" s="3">
        <v>7</v>
      </c>
      <c r="AO25" s="3">
        <v>37</v>
      </c>
      <c r="AP25" s="3">
        <v>20</v>
      </c>
      <c r="AQ25" s="3">
        <v>25</v>
      </c>
      <c r="AR25" s="1">
        <f t="shared" si="18"/>
        <v>17</v>
      </c>
      <c r="AS25" s="7">
        <f t="shared" si="19"/>
        <v>2.4285714285714284</v>
      </c>
      <c r="AT25" s="3">
        <v>17</v>
      </c>
      <c r="AU25" s="4">
        <v>4.6689999999999996</v>
      </c>
      <c r="AV25" s="3">
        <v>2.2999999999999998</v>
      </c>
      <c r="AW25" s="19">
        <f t="shared" si="0"/>
        <v>0.40118255728011826</v>
      </c>
      <c r="AX25" s="7">
        <f t="shared" si="1"/>
        <v>1.7134289997858214</v>
      </c>
      <c r="AY25" s="7">
        <f t="shared" si="2"/>
        <v>278.26086956521743</v>
      </c>
      <c r="AZ25" s="7">
        <f t="shared" si="3"/>
        <v>2492.7536231884064</v>
      </c>
      <c r="BA25" s="7">
        <f t="shared" si="4"/>
        <v>56.939024390243901</v>
      </c>
      <c r="BB25" s="7">
        <f t="shared" si="5"/>
        <v>28.048780487804876</v>
      </c>
      <c r="BC25" s="7">
        <f t="shared" si="6"/>
        <v>23.523577235772358</v>
      </c>
      <c r="BD25" s="7">
        <f t="shared" si="7"/>
        <v>6.866341463414634</v>
      </c>
      <c r="BE25" s="19"/>
      <c r="BF25" s="19">
        <f t="shared" si="8"/>
        <v>0.43906618119511676</v>
      </c>
      <c r="BG25" s="19">
        <f t="shared" si="20"/>
        <v>0.64981794816877281</v>
      </c>
      <c r="BH25" s="19">
        <f t="shared" si="21"/>
        <v>3.3493543758966999</v>
      </c>
      <c r="BI25" s="19">
        <f t="shared" si="9"/>
        <v>0.41176470588235292</v>
      </c>
      <c r="BJ25" s="19"/>
      <c r="BK25" s="5">
        <v>0</v>
      </c>
      <c r="BL25" s="5"/>
      <c r="BM25" s="5"/>
      <c r="BN25" s="5"/>
      <c r="BO25" s="5"/>
      <c r="BP25" s="3">
        <v>1</v>
      </c>
      <c r="BQ25" s="9">
        <v>0</v>
      </c>
      <c r="BR25" s="3">
        <v>20</v>
      </c>
      <c r="BS25" s="3">
        <v>8.8000000000000007</v>
      </c>
      <c r="BT25" s="3">
        <v>3.9</v>
      </c>
      <c r="BU25" s="3">
        <v>0.99</v>
      </c>
      <c r="BV25" s="16">
        <v>5.9</v>
      </c>
      <c r="BW25" s="10"/>
      <c r="BX25" s="16">
        <v>1</v>
      </c>
      <c r="BY25" s="3">
        <v>0</v>
      </c>
      <c r="BZ25" s="3">
        <v>138</v>
      </c>
      <c r="CA25" s="3">
        <v>64</v>
      </c>
      <c r="CB25" s="4">
        <v>2</v>
      </c>
      <c r="CC25" s="28">
        <v>35</v>
      </c>
      <c r="CD25" s="8"/>
      <c r="CE25" s="8"/>
      <c r="CF25" s="3">
        <v>2618</v>
      </c>
      <c r="CG25" s="3">
        <v>1</v>
      </c>
      <c r="CH25" s="3">
        <v>3</v>
      </c>
      <c r="CI25" s="12">
        <v>778.84615384615381</v>
      </c>
      <c r="CJ25" s="19">
        <f t="shared" si="10"/>
        <v>6.6578135345132035</v>
      </c>
      <c r="CK25" s="5">
        <v>325.40634333387641</v>
      </c>
      <c r="CL25" s="19">
        <f t="shared" si="11"/>
        <v>5.7850746885527577</v>
      </c>
      <c r="CM25" s="10"/>
      <c r="CN25" s="36">
        <v>40312</v>
      </c>
      <c r="CO25" s="36"/>
      <c r="CP25" s="36"/>
      <c r="CQ25" s="36"/>
      <c r="CS25" s="36">
        <v>44272</v>
      </c>
      <c r="CT25" s="36">
        <v>40728</v>
      </c>
      <c r="CU25" s="1">
        <f t="shared" si="12"/>
        <v>416</v>
      </c>
      <c r="CV25" s="3">
        <v>1</v>
      </c>
      <c r="CW25" s="40">
        <v>40728</v>
      </c>
      <c r="CX25" s="20">
        <f t="shared" si="22"/>
        <v>416</v>
      </c>
      <c r="CY25" s="20">
        <v>1</v>
      </c>
      <c r="CZ25" s="20">
        <v>416</v>
      </c>
      <c r="DA25" s="3">
        <v>0</v>
      </c>
      <c r="DB25" s="3" t="s">
        <v>144</v>
      </c>
      <c r="DC25" s="10"/>
      <c r="DD25" s="10"/>
      <c r="DE25" s="10"/>
      <c r="DF25" s="10"/>
      <c r="DG25" s="10"/>
      <c r="DH25" s="10"/>
      <c r="DI25" s="10"/>
      <c r="DJ25" s="10"/>
      <c r="DK25" s="10"/>
    </row>
    <row r="26" spans="1:115" x14ac:dyDescent="0.25">
      <c r="A26" s="25">
        <v>1065</v>
      </c>
      <c r="B26" s="1">
        <v>35</v>
      </c>
      <c r="C26" s="1">
        <v>0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4</v>
      </c>
      <c r="K26" s="1">
        <v>1</v>
      </c>
      <c r="L26" s="1">
        <v>0</v>
      </c>
      <c r="M26" s="1">
        <v>1</v>
      </c>
      <c r="N26" s="1">
        <v>1</v>
      </c>
      <c r="O26" s="1">
        <v>0</v>
      </c>
      <c r="P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22.1</v>
      </c>
      <c r="AH26" s="1">
        <v>1.65</v>
      </c>
      <c r="AI26" s="1">
        <v>101</v>
      </c>
      <c r="AJ26" s="1">
        <v>74</v>
      </c>
      <c r="AK26" s="5">
        <f t="shared" si="13"/>
        <v>83</v>
      </c>
      <c r="AL26" s="1">
        <v>82</v>
      </c>
      <c r="AM26" s="1">
        <v>1</v>
      </c>
      <c r="AN26" s="1">
        <v>2</v>
      </c>
      <c r="AO26" s="1">
        <v>53</v>
      </c>
      <c r="AP26" s="1">
        <v>25</v>
      </c>
      <c r="AQ26" s="1">
        <v>36</v>
      </c>
      <c r="AR26" s="1">
        <f t="shared" si="18"/>
        <v>28</v>
      </c>
      <c r="AS26" s="7">
        <f t="shared" si="19"/>
        <v>14</v>
      </c>
      <c r="AT26" s="1">
        <v>24</v>
      </c>
      <c r="AU26" s="19">
        <v>3.17</v>
      </c>
      <c r="AV26" s="1">
        <v>1.93</v>
      </c>
      <c r="AW26" s="19">
        <f t="shared" si="0"/>
        <v>0.35518847006651882</v>
      </c>
      <c r="AX26" s="7">
        <f t="shared" si="1"/>
        <v>3.7854889589905363</v>
      </c>
      <c r="AY26" s="7">
        <f t="shared" si="2"/>
        <v>497.40932642487047</v>
      </c>
      <c r="AZ26" s="7">
        <f t="shared" si="3"/>
        <v>3357.512953367876</v>
      </c>
      <c r="BA26" s="7">
        <f t="shared" si="4"/>
        <v>38.658536585365852</v>
      </c>
      <c r="BB26" s="7">
        <f t="shared" si="5"/>
        <v>23.536585365853657</v>
      </c>
      <c r="BC26" s="7">
        <f t="shared" si="6"/>
        <v>18.885756097560972</v>
      </c>
      <c r="BD26" s="7">
        <f t="shared" si="7"/>
        <v>10.883317073170732</v>
      </c>
      <c r="BE26" s="19"/>
      <c r="BF26" s="19">
        <f t="shared" si="8"/>
        <v>0.93123028391167195</v>
      </c>
      <c r="BG26" s="19">
        <f t="shared" si="20"/>
        <v>1.3709779179810726</v>
      </c>
      <c r="BH26" s="19">
        <f t="shared" si="21"/>
        <v>1.3806620209059233</v>
      </c>
      <c r="BI26" s="19">
        <f t="shared" si="9"/>
        <v>8.3333333333333329E-2</v>
      </c>
      <c r="BJ26" s="19"/>
      <c r="BK26" s="20">
        <v>0</v>
      </c>
      <c r="BO26" s="1">
        <v>0</v>
      </c>
      <c r="BP26" s="1">
        <v>1</v>
      </c>
      <c r="BQ26" s="1">
        <v>0</v>
      </c>
      <c r="BR26" s="1">
        <v>20</v>
      </c>
      <c r="BS26" s="1">
        <v>7.1</v>
      </c>
      <c r="BT26" s="1">
        <v>6.1</v>
      </c>
      <c r="BU26" s="1">
        <v>0.27</v>
      </c>
      <c r="BY26" s="1">
        <v>0</v>
      </c>
      <c r="BZ26" s="25">
        <v>135</v>
      </c>
      <c r="CA26" s="25">
        <v>23</v>
      </c>
      <c r="CB26" s="44">
        <v>1.1200000000000001</v>
      </c>
      <c r="CC26" s="27">
        <v>85</v>
      </c>
      <c r="CD26" s="1">
        <v>2641</v>
      </c>
      <c r="CE26" s="1">
        <v>1</v>
      </c>
      <c r="CH26" s="1">
        <v>3</v>
      </c>
      <c r="CI26" s="20">
        <v>4104.5503419999995</v>
      </c>
      <c r="CJ26" s="19">
        <f t="shared" si="10"/>
        <v>8.3198514767880223</v>
      </c>
      <c r="CK26" s="20">
        <v>1344.134491</v>
      </c>
      <c r="CL26" s="19">
        <f t="shared" si="11"/>
        <v>7.2035055837849891</v>
      </c>
      <c r="CM26" s="22"/>
      <c r="CN26" s="36">
        <v>43399</v>
      </c>
      <c r="CO26" s="36"/>
      <c r="CP26" s="36"/>
      <c r="CQ26" s="36"/>
      <c r="CS26" s="36">
        <v>44217</v>
      </c>
      <c r="CT26" s="36">
        <v>43619</v>
      </c>
      <c r="CU26" s="1">
        <f t="shared" si="12"/>
        <v>220</v>
      </c>
      <c r="CV26" s="1">
        <v>1</v>
      </c>
      <c r="CW26" s="36">
        <v>43619</v>
      </c>
      <c r="CX26" s="20">
        <f t="shared" si="22"/>
        <v>220</v>
      </c>
      <c r="CY26" s="20">
        <v>1</v>
      </c>
      <c r="CZ26" s="20">
        <v>220</v>
      </c>
      <c r="DA26" s="1">
        <v>1</v>
      </c>
      <c r="DB26" t="s">
        <v>129</v>
      </c>
    </row>
    <row r="27" spans="1:115" x14ac:dyDescent="0.25">
      <c r="A27" s="2">
        <v>2013</v>
      </c>
      <c r="B27" s="3">
        <v>60</v>
      </c>
      <c r="C27" s="3">
        <v>0</v>
      </c>
      <c r="D27" s="3">
        <v>0</v>
      </c>
      <c r="E27" s="3">
        <v>1</v>
      </c>
      <c r="F27" s="3">
        <v>1</v>
      </c>
      <c r="G27" s="3">
        <v>0</v>
      </c>
      <c r="H27" s="1">
        <v>1</v>
      </c>
      <c r="I27" s="3">
        <v>0</v>
      </c>
      <c r="J27" s="3">
        <v>4</v>
      </c>
      <c r="K27" s="3">
        <v>1</v>
      </c>
      <c r="L27" s="3">
        <v>1</v>
      </c>
      <c r="M27" s="3"/>
      <c r="N27" s="3">
        <v>1</v>
      </c>
      <c r="O27" s="3">
        <v>1</v>
      </c>
      <c r="P27" s="3">
        <v>1</v>
      </c>
      <c r="Q27" s="3"/>
      <c r="R27" s="3">
        <v>1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1</v>
      </c>
      <c r="Y27" s="3">
        <v>1</v>
      </c>
      <c r="Z27" s="3">
        <v>1</v>
      </c>
      <c r="AA27" s="3">
        <v>0</v>
      </c>
      <c r="AB27" s="3">
        <v>1</v>
      </c>
      <c r="AC27" s="3">
        <v>1</v>
      </c>
      <c r="AD27" s="3">
        <v>0</v>
      </c>
      <c r="AE27" s="3">
        <v>0</v>
      </c>
      <c r="AF27" s="3">
        <v>0</v>
      </c>
      <c r="AG27" s="3">
        <v>37.6</v>
      </c>
      <c r="AH27" s="4">
        <v>1.79</v>
      </c>
      <c r="AI27" s="3">
        <v>85</v>
      </c>
      <c r="AJ27" s="3">
        <v>60</v>
      </c>
      <c r="AK27" s="5">
        <f t="shared" si="13"/>
        <v>68.333333333333329</v>
      </c>
      <c r="AL27" s="3">
        <v>75</v>
      </c>
      <c r="AM27" s="3">
        <v>2</v>
      </c>
      <c r="AN27" s="3">
        <v>16</v>
      </c>
      <c r="AO27" s="3">
        <v>58</v>
      </c>
      <c r="AP27" s="3">
        <v>29</v>
      </c>
      <c r="AQ27" s="3">
        <v>39</v>
      </c>
      <c r="AR27" s="3">
        <f t="shared" si="18"/>
        <v>29</v>
      </c>
      <c r="AS27" s="7">
        <f t="shared" si="19"/>
        <v>1.8125</v>
      </c>
      <c r="AT27" s="3">
        <v>30</v>
      </c>
      <c r="AU27" s="4">
        <v>3.0251000000000001</v>
      </c>
      <c r="AV27" s="3">
        <v>1.69</v>
      </c>
      <c r="AW27" s="19">
        <f t="shared" si="0"/>
        <v>0.25606060606060604</v>
      </c>
      <c r="AX27" s="7">
        <f t="shared" si="1"/>
        <v>2.9751082608839376</v>
      </c>
      <c r="AY27" s="7">
        <f t="shared" si="2"/>
        <v>426.03550295857991</v>
      </c>
      <c r="AZ27" s="7">
        <f t="shared" si="3"/>
        <v>2477.3175542406307</v>
      </c>
      <c r="BA27" s="7">
        <f t="shared" si="4"/>
        <v>40.334666666666671</v>
      </c>
      <c r="BB27" s="7">
        <f t="shared" si="5"/>
        <v>22.533333333333335</v>
      </c>
      <c r="BC27" s="7">
        <f t="shared" si="6"/>
        <v>11.747377777777777</v>
      </c>
      <c r="BD27" s="7">
        <f t="shared" si="7"/>
        <v>7.048426666666666</v>
      </c>
      <c r="BE27" s="19"/>
      <c r="BF27" s="19">
        <f t="shared" si="8"/>
        <v>0.96691018478727964</v>
      </c>
      <c r="BG27" s="19">
        <f t="shared" si="20"/>
        <v>1.4379689927605697</v>
      </c>
      <c r="BH27" s="19">
        <f t="shared" si="21"/>
        <v>1.3908505747126438</v>
      </c>
      <c r="BI27" s="19">
        <f t="shared" si="9"/>
        <v>0.53333333333333333</v>
      </c>
      <c r="BJ27" s="19"/>
      <c r="BK27" s="5">
        <v>0</v>
      </c>
      <c r="BL27" s="5"/>
      <c r="BM27" s="5"/>
      <c r="BN27" s="5"/>
      <c r="BO27" s="5"/>
      <c r="BP27" s="3">
        <v>1</v>
      </c>
      <c r="BQ27" s="3">
        <v>0</v>
      </c>
      <c r="BR27" s="3">
        <v>20</v>
      </c>
      <c r="BS27" s="3">
        <v>7</v>
      </c>
      <c r="BT27" s="3">
        <v>6.7</v>
      </c>
      <c r="BU27" s="3">
        <v>1.3</v>
      </c>
      <c r="BV27" s="3"/>
      <c r="BW27" s="10"/>
      <c r="BX27" s="3">
        <v>1</v>
      </c>
      <c r="BY27" s="3">
        <v>1</v>
      </c>
      <c r="BZ27" s="3">
        <v>139</v>
      </c>
      <c r="CA27" s="3">
        <v>56</v>
      </c>
      <c r="CB27" s="4">
        <v>1.8</v>
      </c>
      <c r="CC27" s="28">
        <v>47</v>
      </c>
      <c r="CD27" s="8"/>
      <c r="CE27" s="8"/>
      <c r="CF27" s="3">
        <v>10322</v>
      </c>
      <c r="CG27" s="3">
        <v>1</v>
      </c>
      <c r="CH27" s="3">
        <v>3</v>
      </c>
      <c r="CI27" s="12">
        <v>1468.8888888888889</v>
      </c>
      <c r="CJ27" s="19">
        <f t="shared" si="10"/>
        <v>7.292261536069458</v>
      </c>
      <c r="CK27" s="5">
        <v>7069.3969057780678</v>
      </c>
      <c r="CL27" s="19">
        <f t="shared" si="11"/>
        <v>8.8635304519675131</v>
      </c>
      <c r="CM27" s="10"/>
      <c r="CN27" s="41">
        <v>40262</v>
      </c>
      <c r="CO27" s="41"/>
      <c r="CP27" s="41"/>
      <c r="CQ27" s="41">
        <v>40272</v>
      </c>
      <c r="CR27" s="43">
        <f>(CQ27-CN27)</f>
        <v>10</v>
      </c>
      <c r="CS27" s="36">
        <v>44272</v>
      </c>
      <c r="CT27" s="36">
        <v>42707</v>
      </c>
      <c r="CU27" s="1">
        <f t="shared" si="12"/>
        <v>2445</v>
      </c>
      <c r="CV27" s="3">
        <v>1</v>
      </c>
      <c r="CW27" s="36">
        <v>42707</v>
      </c>
      <c r="CX27" s="20">
        <f t="shared" si="22"/>
        <v>2445</v>
      </c>
      <c r="CY27" s="20">
        <v>1</v>
      </c>
      <c r="CZ27" s="20">
        <v>10</v>
      </c>
      <c r="DA27" s="3">
        <v>0</v>
      </c>
      <c r="DB27" s="3"/>
      <c r="DC27" s="10"/>
      <c r="DD27" s="10"/>
      <c r="DE27" s="10"/>
      <c r="DF27" s="10"/>
      <c r="DG27" s="10"/>
      <c r="DH27" s="10"/>
      <c r="DI27" s="10"/>
      <c r="DJ27" s="10"/>
      <c r="DK27" s="10"/>
    </row>
    <row r="28" spans="1:115" x14ac:dyDescent="0.25">
      <c r="A28" s="25">
        <v>1031</v>
      </c>
      <c r="B28" s="1">
        <v>73</v>
      </c>
      <c r="C28" s="1">
        <v>0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3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1</v>
      </c>
      <c r="AC28" s="1">
        <v>0</v>
      </c>
      <c r="AD28" s="1">
        <v>1</v>
      </c>
      <c r="AE28" s="1">
        <v>0</v>
      </c>
      <c r="AF28" s="1">
        <v>0</v>
      </c>
      <c r="AG28" s="1">
        <v>20.25</v>
      </c>
      <c r="AH28" s="1">
        <v>1.77</v>
      </c>
      <c r="AI28" s="1">
        <v>128</v>
      </c>
      <c r="AJ28" s="1">
        <v>87</v>
      </c>
      <c r="AK28" s="5">
        <f t="shared" si="13"/>
        <v>100.66666666666667</v>
      </c>
      <c r="AL28" s="1">
        <v>74</v>
      </c>
      <c r="AM28" s="1">
        <v>1</v>
      </c>
      <c r="AN28" s="1">
        <v>15</v>
      </c>
      <c r="AO28" s="1">
        <v>71</v>
      </c>
      <c r="AP28" s="1">
        <v>30</v>
      </c>
      <c r="AQ28" s="1">
        <v>46</v>
      </c>
      <c r="AR28" s="1">
        <f t="shared" si="18"/>
        <v>41</v>
      </c>
      <c r="AS28" s="7">
        <f t="shared" si="19"/>
        <v>2.7333333333333334</v>
      </c>
      <c r="AT28" s="1">
        <v>23</v>
      </c>
      <c r="AU28" s="19">
        <v>2.65</v>
      </c>
      <c r="AV28" s="1">
        <v>1.5</v>
      </c>
      <c r="AW28" s="19">
        <f t="shared" si="0"/>
        <v>0.33481152993348118</v>
      </c>
      <c r="AX28" s="7">
        <f t="shared" si="1"/>
        <v>8.6792452830188687</v>
      </c>
      <c r="AY28" s="7">
        <f t="shared" si="2"/>
        <v>1226.6666666666667</v>
      </c>
      <c r="AZ28" s="7">
        <f t="shared" si="3"/>
        <v>4568.8888888888896</v>
      </c>
      <c r="BA28" s="7">
        <f t="shared" si="4"/>
        <v>35.810810810810814</v>
      </c>
      <c r="BB28" s="7">
        <f t="shared" si="5"/>
        <v>20.27027027027027</v>
      </c>
      <c r="BC28" s="7">
        <f t="shared" si="6"/>
        <v>21.410810810810812</v>
      </c>
      <c r="BD28" s="7">
        <f t="shared" si="7"/>
        <v>8.5459459459459453</v>
      </c>
      <c r="BE28" s="19"/>
      <c r="BF28" s="19">
        <f t="shared" si="8"/>
        <v>1.2845283018867923</v>
      </c>
      <c r="BG28" s="19">
        <f t="shared" si="20"/>
        <v>1.982641509433962</v>
      </c>
      <c r="BH28" s="19">
        <f t="shared" si="21"/>
        <v>0.87343441001977595</v>
      </c>
      <c r="BI28" s="19">
        <f t="shared" si="9"/>
        <v>0.65217391304347827</v>
      </c>
      <c r="BJ28" s="19"/>
      <c r="BK28" s="20">
        <v>0</v>
      </c>
      <c r="BO28" s="1"/>
      <c r="BP28" s="1">
        <v>1</v>
      </c>
      <c r="BQ28" s="1">
        <v>0</v>
      </c>
      <c r="BR28" s="1">
        <v>21</v>
      </c>
      <c r="BS28" s="1">
        <v>6.1</v>
      </c>
      <c r="BT28" s="1">
        <v>5.8</v>
      </c>
      <c r="BU28" s="1">
        <v>0.32</v>
      </c>
      <c r="BV28" s="1">
        <v>4.3</v>
      </c>
      <c r="BW28" s="1">
        <v>40.4</v>
      </c>
      <c r="BX28" s="1">
        <v>1</v>
      </c>
      <c r="BY28" s="1">
        <v>1</v>
      </c>
      <c r="BZ28" s="25">
        <v>136</v>
      </c>
      <c r="CA28" s="25">
        <v>22</v>
      </c>
      <c r="CB28" s="44">
        <v>0.89</v>
      </c>
      <c r="CC28" s="27">
        <v>85</v>
      </c>
      <c r="CD28" s="1">
        <v>1546</v>
      </c>
      <c r="CE28" s="1">
        <v>1</v>
      </c>
      <c r="CH28" s="1">
        <v>3</v>
      </c>
      <c r="CI28" s="20">
        <v>2921.0889999999999</v>
      </c>
      <c r="CJ28" s="19">
        <f t="shared" si="10"/>
        <v>7.9797117709410292</v>
      </c>
      <c r="CK28" s="20">
        <v>2411.0205000000001</v>
      </c>
      <c r="CL28" s="19">
        <f t="shared" si="11"/>
        <v>7.7878053808410002</v>
      </c>
      <c r="CM28" s="22"/>
      <c r="CN28" s="36">
        <v>43236</v>
      </c>
      <c r="CO28" s="36"/>
      <c r="CP28" s="36"/>
      <c r="CQ28" s="36"/>
      <c r="CS28" s="36">
        <v>44217</v>
      </c>
      <c r="CT28" s="36">
        <v>44217</v>
      </c>
      <c r="CU28" s="1">
        <f t="shared" si="12"/>
        <v>981</v>
      </c>
      <c r="CV28" s="1">
        <v>1</v>
      </c>
      <c r="CW28" s="36">
        <v>44228</v>
      </c>
      <c r="CX28" s="20">
        <f t="shared" si="22"/>
        <v>992</v>
      </c>
      <c r="CY28" s="20">
        <v>1</v>
      </c>
      <c r="CZ28" s="20">
        <v>992</v>
      </c>
      <c r="DA28" s="1">
        <v>1</v>
      </c>
      <c r="DB28" t="s">
        <v>137</v>
      </c>
    </row>
    <row r="29" spans="1:115" x14ac:dyDescent="0.25">
      <c r="A29" s="2">
        <v>2042</v>
      </c>
      <c r="B29" s="3">
        <v>76</v>
      </c>
      <c r="C29" s="3">
        <v>0</v>
      </c>
      <c r="D29" s="3">
        <v>0</v>
      </c>
      <c r="E29" s="3">
        <v>1</v>
      </c>
      <c r="F29" s="3">
        <v>1</v>
      </c>
      <c r="G29" s="3">
        <v>0</v>
      </c>
      <c r="H29" s="1">
        <v>1</v>
      </c>
      <c r="I29" s="3">
        <v>0</v>
      </c>
      <c r="J29" s="3">
        <v>2</v>
      </c>
      <c r="K29" s="3">
        <v>0</v>
      </c>
      <c r="L29" s="3">
        <v>0</v>
      </c>
      <c r="M29" s="3"/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0</v>
      </c>
      <c r="U29" s="3">
        <v>0</v>
      </c>
      <c r="V29" s="3">
        <v>0</v>
      </c>
      <c r="W29" s="3">
        <v>0</v>
      </c>
      <c r="X29" s="3">
        <v>1</v>
      </c>
      <c r="Y29" s="3">
        <v>1</v>
      </c>
      <c r="Z29" s="3">
        <v>1</v>
      </c>
      <c r="AA29" s="3">
        <v>1</v>
      </c>
      <c r="AB29" s="3">
        <v>1</v>
      </c>
      <c r="AC29" s="3">
        <v>0</v>
      </c>
      <c r="AD29" s="3">
        <v>1</v>
      </c>
      <c r="AE29" s="3">
        <v>0</v>
      </c>
      <c r="AF29" s="3">
        <v>1</v>
      </c>
      <c r="AG29" s="3">
        <v>24.5</v>
      </c>
      <c r="AH29" s="4">
        <v>1.95</v>
      </c>
      <c r="AI29" s="3">
        <v>90</v>
      </c>
      <c r="AJ29" s="3">
        <v>64</v>
      </c>
      <c r="AK29" s="5">
        <f t="shared" si="13"/>
        <v>72.666666666666671</v>
      </c>
      <c r="AL29" s="3">
        <v>69</v>
      </c>
      <c r="AM29" s="3">
        <v>2</v>
      </c>
      <c r="AN29" s="3">
        <v>22</v>
      </c>
      <c r="AO29" s="3">
        <v>37</v>
      </c>
      <c r="AP29" s="3">
        <v>24</v>
      </c>
      <c r="AQ29" s="3">
        <v>28</v>
      </c>
      <c r="AR29" s="1">
        <f t="shared" si="18"/>
        <v>13</v>
      </c>
      <c r="AS29" s="7">
        <f t="shared" si="19"/>
        <v>0.59090909090909094</v>
      </c>
      <c r="AT29" s="3">
        <v>21</v>
      </c>
      <c r="AU29" s="4">
        <v>4.3094999999999999</v>
      </c>
      <c r="AV29" s="3">
        <v>2.21</v>
      </c>
      <c r="AW29" s="19">
        <f t="shared" si="0"/>
        <v>0.35608277900960827</v>
      </c>
      <c r="AX29" s="7">
        <f t="shared" si="1"/>
        <v>1.6243183663998144</v>
      </c>
      <c r="AY29" s="7">
        <f t="shared" si="2"/>
        <v>253.39366515837105</v>
      </c>
      <c r="AZ29" s="7">
        <f t="shared" si="3"/>
        <v>1834.087481146305</v>
      </c>
      <c r="BA29" s="7">
        <f t="shared" si="4"/>
        <v>62.45652173913043</v>
      </c>
      <c r="BB29" s="7">
        <f t="shared" si="5"/>
        <v>32.028985507246375</v>
      </c>
      <c r="BC29" s="7">
        <f t="shared" si="6"/>
        <v>22.505700483091786</v>
      </c>
      <c r="BD29" s="7">
        <f t="shared" si="7"/>
        <v>2.613565217391304</v>
      </c>
      <c r="BE29" s="19"/>
      <c r="BF29" s="19">
        <f t="shared" si="8"/>
        <v>0.44831186912634879</v>
      </c>
      <c r="BG29" s="19">
        <f t="shared" si="20"/>
        <v>0.59241211277410377</v>
      </c>
      <c r="BH29" s="19">
        <f t="shared" si="21"/>
        <v>4.8043478260869561</v>
      </c>
      <c r="BI29" s="19">
        <f t="shared" si="9"/>
        <v>1.0476190476190477</v>
      </c>
      <c r="BJ29" s="19"/>
      <c r="BK29" s="5">
        <v>0</v>
      </c>
      <c r="BL29" s="5"/>
      <c r="BM29" s="5"/>
      <c r="BN29" s="5"/>
      <c r="BO29" s="5"/>
      <c r="BP29" s="3">
        <v>1</v>
      </c>
      <c r="BQ29" s="3">
        <v>0</v>
      </c>
      <c r="BR29" s="3">
        <v>22.5</v>
      </c>
      <c r="BS29" s="3">
        <v>5.2</v>
      </c>
      <c r="BT29" s="3">
        <v>4.7</v>
      </c>
      <c r="BU29" s="3">
        <v>0.99</v>
      </c>
      <c r="BV29" s="3">
        <v>4.8</v>
      </c>
      <c r="BW29" s="10"/>
      <c r="BX29" s="3">
        <v>1</v>
      </c>
      <c r="BY29" s="3">
        <v>0</v>
      </c>
      <c r="BZ29" s="3">
        <v>139</v>
      </c>
      <c r="CA29" s="3">
        <v>90</v>
      </c>
      <c r="CB29" s="4">
        <v>3</v>
      </c>
      <c r="CC29" s="28">
        <v>20</v>
      </c>
      <c r="CD29" s="8"/>
      <c r="CE29" s="8"/>
      <c r="CF29" s="3">
        <v>6106</v>
      </c>
      <c r="CG29" s="3">
        <v>1</v>
      </c>
      <c r="CH29" s="3">
        <v>3</v>
      </c>
      <c r="CI29" s="12">
        <v>1805.0847457627117</v>
      </c>
      <c r="CJ29" s="19">
        <f t="shared" si="10"/>
        <v>7.4983628202258972</v>
      </c>
      <c r="CK29" s="5">
        <v>1099.2744118101134</v>
      </c>
      <c r="CL29" s="19">
        <f t="shared" si="11"/>
        <v>7.0024056155105923</v>
      </c>
      <c r="CM29" s="10"/>
      <c r="CN29" s="41">
        <v>40438</v>
      </c>
      <c r="CO29" s="41"/>
      <c r="CP29" s="41"/>
      <c r="CQ29" s="41"/>
      <c r="CS29" s="36">
        <v>44272</v>
      </c>
      <c r="CT29" s="36">
        <v>42514</v>
      </c>
      <c r="CU29" s="1">
        <f t="shared" si="12"/>
        <v>2076</v>
      </c>
      <c r="CV29" s="3">
        <v>1</v>
      </c>
      <c r="CW29" s="40">
        <v>42514</v>
      </c>
      <c r="CX29" s="20">
        <f t="shared" si="22"/>
        <v>2076</v>
      </c>
      <c r="CY29" s="20">
        <v>1</v>
      </c>
      <c r="CZ29" s="20">
        <v>2076</v>
      </c>
      <c r="DA29" s="1">
        <v>1</v>
      </c>
      <c r="DB29" s="3"/>
      <c r="DC29" s="10"/>
      <c r="DD29" s="10"/>
      <c r="DE29" s="10"/>
      <c r="DF29" s="10"/>
      <c r="DG29" s="10"/>
      <c r="DH29" s="10"/>
      <c r="DI29" s="10"/>
      <c r="DJ29" s="10"/>
      <c r="DK29" s="10"/>
    </row>
    <row r="30" spans="1:115" x14ac:dyDescent="0.25">
      <c r="A30" s="25">
        <v>1075</v>
      </c>
      <c r="B30" s="1">
        <v>67</v>
      </c>
      <c r="C30" s="1">
        <v>2</v>
      </c>
      <c r="D30" s="1">
        <v>1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3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1</v>
      </c>
      <c r="AA30" s="1">
        <v>1</v>
      </c>
      <c r="AB30" s="1">
        <v>1</v>
      </c>
      <c r="AC30" s="1">
        <v>0</v>
      </c>
      <c r="AD30" s="1">
        <v>1</v>
      </c>
      <c r="AE30" s="1">
        <v>0</v>
      </c>
      <c r="AF30" s="1">
        <v>0</v>
      </c>
      <c r="AG30" s="1">
        <v>28.42</v>
      </c>
      <c r="AH30" s="1">
        <v>1.45</v>
      </c>
      <c r="AI30" s="1">
        <v>130</v>
      </c>
      <c r="AJ30" s="1">
        <v>60</v>
      </c>
      <c r="AK30" s="5">
        <f t="shared" si="13"/>
        <v>83.333333333333329</v>
      </c>
      <c r="AL30" s="1">
        <v>73</v>
      </c>
      <c r="AM30" s="1">
        <v>1</v>
      </c>
      <c r="AN30" s="1">
        <v>10</v>
      </c>
      <c r="AO30" s="1">
        <v>51</v>
      </c>
      <c r="AP30" s="1">
        <v>24</v>
      </c>
      <c r="AQ30" s="1">
        <v>39</v>
      </c>
      <c r="AR30" s="1">
        <f t="shared" si="18"/>
        <v>27</v>
      </c>
      <c r="AS30" s="7">
        <f t="shared" si="19"/>
        <v>2.7</v>
      </c>
      <c r="AT30" s="1">
        <v>22</v>
      </c>
      <c r="AU30" s="19">
        <v>3.4</v>
      </c>
      <c r="AV30" s="1">
        <v>2.34</v>
      </c>
      <c r="AW30" s="19">
        <f t="shared" si="0"/>
        <v>0.4323725055432372</v>
      </c>
      <c r="AX30" s="7">
        <f t="shared" si="1"/>
        <v>5</v>
      </c>
      <c r="AY30" s="7">
        <f t="shared" si="2"/>
        <v>581.19658119658118</v>
      </c>
      <c r="AZ30" s="7">
        <f t="shared" si="3"/>
        <v>2507.1225071225072</v>
      </c>
      <c r="BA30" s="7">
        <f t="shared" si="4"/>
        <v>46.575342465753423</v>
      </c>
      <c r="BB30" s="7">
        <f t="shared" si="5"/>
        <v>32.054794520547944</v>
      </c>
      <c r="BC30" s="7">
        <f t="shared" si="6"/>
        <v>26.737972602739724</v>
      </c>
      <c r="BD30" s="7">
        <f t="shared" si="7"/>
        <v>12.642410958904108</v>
      </c>
      <c r="BE30" s="19">
        <v>3.1132352941176471</v>
      </c>
      <c r="BF30" s="19">
        <f t="shared" si="8"/>
        <v>0.83735294117647063</v>
      </c>
      <c r="BG30" s="19">
        <f t="shared" si="20"/>
        <v>1.095</v>
      </c>
      <c r="BH30" s="19">
        <f t="shared" si="21"/>
        <v>1.7250126839167934</v>
      </c>
      <c r="BI30" s="19">
        <f t="shared" si="9"/>
        <v>0.45454545454545453</v>
      </c>
      <c r="BJ30" s="19"/>
      <c r="BK30" s="20">
        <v>1</v>
      </c>
      <c r="BL30" s="1">
        <v>27</v>
      </c>
      <c r="BN30" s="1">
        <v>1</v>
      </c>
      <c r="BO30" s="1">
        <v>0</v>
      </c>
      <c r="BP30" s="1">
        <v>1</v>
      </c>
      <c r="BQ30" s="1">
        <v>0</v>
      </c>
      <c r="BR30" s="1">
        <v>22.5</v>
      </c>
      <c r="BS30" s="1"/>
      <c r="BT30" s="1"/>
      <c r="BU30" s="1"/>
      <c r="BZ30" s="25">
        <v>135</v>
      </c>
      <c r="CA30" s="25">
        <v>28</v>
      </c>
      <c r="CB30" s="44">
        <v>1.23</v>
      </c>
      <c r="CC30" s="27">
        <v>45</v>
      </c>
      <c r="CD30" s="1">
        <v>42</v>
      </c>
      <c r="CE30" s="1">
        <v>0</v>
      </c>
      <c r="CH30" s="1">
        <v>1</v>
      </c>
      <c r="CI30" s="20">
        <v>1491.492393</v>
      </c>
      <c r="CJ30" s="19">
        <f t="shared" si="10"/>
        <v>7.3075325037071339</v>
      </c>
      <c r="CK30" s="20">
        <v>187.0216633</v>
      </c>
      <c r="CL30" s="19">
        <f t="shared" si="11"/>
        <v>5.2312244566689605</v>
      </c>
      <c r="CM30" s="22"/>
      <c r="CN30" s="36">
        <v>43427</v>
      </c>
      <c r="CO30" s="36"/>
      <c r="CP30" s="36"/>
      <c r="CQ30" s="36"/>
      <c r="CS30" s="36">
        <v>44274</v>
      </c>
      <c r="CT30" s="36">
        <v>44273</v>
      </c>
      <c r="CU30" s="1">
        <f t="shared" si="12"/>
        <v>846</v>
      </c>
      <c r="CV30" s="1">
        <v>0</v>
      </c>
      <c r="CY30" s="1">
        <v>0</v>
      </c>
      <c r="CZ30" s="1">
        <v>846</v>
      </c>
      <c r="DA30" s="3">
        <v>0</v>
      </c>
      <c r="DB30"/>
    </row>
    <row r="31" spans="1:115" x14ac:dyDescent="0.25">
      <c r="A31" s="2">
        <v>2036</v>
      </c>
      <c r="B31" s="3">
        <v>53</v>
      </c>
      <c r="C31" s="3">
        <v>0</v>
      </c>
      <c r="D31" s="3">
        <v>1</v>
      </c>
      <c r="E31" s="3">
        <v>1</v>
      </c>
      <c r="F31" s="3">
        <v>1</v>
      </c>
      <c r="G31" s="3">
        <v>0</v>
      </c>
      <c r="H31" s="1">
        <v>1</v>
      </c>
      <c r="I31" s="3">
        <v>0</v>
      </c>
      <c r="J31" s="3">
        <v>3</v>
      </c>
      <c r="K31" s="3">
        <v>0</v>
      </c>
      <c r="L31" s="3">
        <v>1</v>
      </c>
      <c r="M31" s="3"/>
      <c r="N31" s="3">
        <v>1</v>
      </c>
      <c r="O31" s="3">
        <v>0</v>
      </c>
      <c r="P31" s="3">
        <v>1</v>
      </c>
      <c r="Q31" s="3"/>
      <c r="R31" s="3">
        <v>1</v>
      </c>
      <c r="S31" s="3">
        <v>1</v>
      </c>
      <c r="T31" s="3">
        <v>0</v>
      </c>
      <c r="U31" s="3">
        <v>0</v>
      </c>
      <c r="V31" s="3">
        <v>0</v>
      </c>
      <c r="W31" s="3">
        <v>0</v>
      </c>
      <c r="X31" s="3">
        <v>1</v>
      </c>
      <c r="Y31" s="3">
        <v>1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21</v>
      </c>
      <c r="AH31" s="4">
        <v>1.47</v>
      </c>
      <c r="AI31" s="3">
        <v>74</v>
      </c>
      <c r="AJ31" s="3">
        <v>44</v>
      </c>
      <c r="AK31" s="5">
        <f t="shared" si="13"/>
        <v>54</v>
      </c>
      <c r="AL31" s="3">
        <v>57</v>
      </c>
      <c r="AM31" s="3">
        <v>1</v>
      </c>
      <c r="AN31" s="3">
        <v>7</v>
      </c>
      <c r="AO31" s="3">
        <v>45</v>
      </c>
      <c r="AP31" s="3">
        <v>14</v>
      </c>
      <c r="AQ31" s="3">
        <v>27</v>
      </c>
      <c r="AR31" s="1">
        <f t="shared" si="18"/>
        <v>31</v>
      </c>
      <c r="AS31" s="7">
        <f t="shared" si="19"/>
        <v>4.4285714285714288</v>
      </c>
      <c r="AT31" s="3">
        <v>15</v>
      </c>
      <c r="AU31" s="4">
        <v>2.6313</v>
      </c>
      <c r="AV31" s="3">
        <v>1.79</v>
      </c>
      <c r="AW31" s="19">
        <f t="shared" si="0"/>
        <v>0.21432372505543237</v>
      </c>
      <c r="AX31" s="7">
        <f t="shared" si="1"/>
        <v>4.5604834112415915</v>
      </c>
      <c r="AY31" s="7">
        <f t="shared" si="2"/>
        <v>536.31284916201116</v>
      </c>
      <c r="AZ31" s="7">
        <f t="shared" si="3"/>
        <v>2100.558659217877</v>
      </c>
      <c r="BA31" s="7">
        <f t="shared" si="4"/>
        <v>46.163157894736841</v>
      </c>
      <c r="BB31" s="7">
        <f t="shared" si="5"/>
        <v>31.403508771929825</v>
      </c>
      <c r="BC31" s="7">
        <f t="shared" si="6"/>
        <v>16.656421052631579</v>
      </c>
      <c r="BD31" s="7">
        <f t="shared" si="7"/>
        <v>8.5417543859649125</v>
      </c>
      <c r="BE31" s="19"/>
      <c r="BF31" s="19">
        <f t="shared" si="8"/>
        <v>0.58488199749173408</v>
      </c>
      <c r="BG31" s="19">
        <f t="shared" si="20"/>
        <v>0.97480332915289025</v>
      </c>
      <c r="BH31" s="19">
        <f t="shared" si="21"/>
        <v>1.4891341256366724</v>
      </c>
      <c r="BI31" s="19">
        <f t="shared" si="9"/>
        <v>0.46666666666666667</v>
      </c>
      <c r="BJ31" s="19"/>
      <c r="BK31" s="5">
        <v>0</v>
      </c>
      <c r="BL31" s="5"/>
      <c r="BM31" s="5"/>
      <c r="BN31" s="5"/>
      <c r="BO31" s="5"/>
      <c r="BP31" s="3">
        <v>1</v>
      </c>
      <c r="BQ31" s="3">
        <v>0</v>
      </c>
      <c r="BR31" s="3">
        <v>22.5</v>
      </c>
      <c r="BS31" s="3">
        <v>5.8</v>
      </c>
      <c r="BT31" s="3">
        <v>5</v>
      </c>
      <c r="BU31" s="3">
        <v>0.88</v>
      </c>
      <c r="BV31" s="3">
        <v>4.3</v>
      </c>
      <c r="BW31" s="10"/>
      <c r="BX31" s="3">
        <v>1</v>
      </c>
      <c r="BY31" s="3">
        <v>1</v>
      </c>
      <c r="BZ31" s="3">
        <v>122</v>
      </c>
      <c r="CA31" s="3">
        <v>123</v>
      </c>
      <c r="CB31" s="4">
        <v>2.5</v>
      </c>
      <c r="CC31" s="28">
        <v>20</v>
      </c>
      <c r="CD31" s="8"/>
      <c r="CE31" s="8"/>
      <c r="CF31" s="3">
        <v>9846</v>
      </c>
      <c r="CG31" s="3">
        <v>1</v>
      </c>
      <c r="CH31" s="3">
        <v>3</v>
      </c>
      <c r="CI31" s="12">
        <v>2583.333333333333</v>
      </c>
      <c r="CJ31" s="19">
        <f t="shared" si="10"/>
        <v>7.8568358336792832</v>
      </c>
      <c r="CK31" s="5">
        <v>1012.1407676471865</v>
      </c>
      <c r="CL31" s="19">
        <f t="shared" si="11"/>
        <v>6.9198229386397152</v>
      </c>
      <c r="CM31" s="10"/>
      <c r="CN31" s="41">
        <v>40408</v>
      </c>
      <c r="CO31" s="41"/>
      <c r="CP31" s="41"/>
      <c r="CQ31" s="41"/>
      <c r="CS31" s="36">
        <v>44272</v>
      </c>
      <c r="CT31" s="36">
        <v>41593</v>
      </c>
      <c r="CU31" s="1">
        <f t="shared" si="12"/>
        <v>1185</v>
      </c>
      <c r="CV31" s="3">
        <v>1</v>
      </c>
      <c r="CW31" s="40">
        <v>41593</v>
      </c>
      <c r="CX31" s="3">
        <f>(CW31-CN31)</f>
        <v>1185</v>
      </c>
      <c r="CY31" s="3">
        <v>1</v>
      </c>
      <c r="CZ31" s="3">
        <v>1185</v>
      </c>
      <c r="DA31" s="1">
        <v>1</v>
      </c>
      <c r="DB31" s="3" t="s">
        <v>141</v>
      </c>
      <c r="DC31" s="10"/>
      <c r="DD31" s="10"/>
      <c r="DE31" s="10"/>
      <c r="DF31" s="10"/>
      <c r="DG31" s="10"/>
      <c r="DH31" s="10"/>
      <c r="DI31" s="10"/>
      <c r="DJ31" s="10"/>
      <c r="DK31" s="10"/>
    </row>
    <row r="32" spans="1:115" x14ac:dyDescent="0.25">
      <c r="A32" s="2">
        <v>2038</v>
      </c>
      <c r="B32" s="3">
        <v>58</v>
      </c>
      <c r="C32" s="3">
        <v>0</v>
      </c>
      <c r="D32" s="3">
        <v>0</v>
      </c>
      <c r="E32" s="3">
        <v>1</v>
      </c>
      <c r="F32" s="3">
        <v>1</v>
      </c>
      <c r="G32" s="3">
        <v>0</v>
      </c>
      <c r="H32" s="1">
        <v>1</v>
      </c>
      <c r="I32" s="3">
        <v>0</v>
      </c>
      <c r="J32" s="3">
        <v>3</v>
      </c>
      <c r="K32" s="3">
        <v>1</v>
      </c>
      <c r="L32" s="3">
        <v>1</v>
      </c>
      <c r="M32" s="3"/>
      <c r="N32" s="3">
        <v>1</v>
      </c>
      <c r="O32" s="3">
        <v>0</v>
      </c>
      <c r="P32" s="3">
        <v>1</v>
      </c>
      <c r="Q32" s="3"/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1</v>
      </c>
      <c r="Y32" s="3">
        <v>0</v>
      </c>
      <c r="Z32" s="3">
        <v>1</v>
      </c>
      <c r="AA32" s="3">
        <v>0</v>
      </c>
      <c r="AB32" s="3">
        <v>1</v>
      </c>
      <c r="AC32" s="3">
        <v>0</v>
      </c>
      <c r="AD32" s="3">
        <v>1</v>
      </c>
      <c r="AE32" s="3">
        <v>0</v>
      </c>
      <c r="AF32" s="3">
        <v>0</v>
      </c>
      <c r="AG32" s="3">
        <v>38</v>
      </c>
      <c r="AH32" s="4">
        <v>2.46</v>
      </c>
      <c r="AI32" s="3">
        <v>105</v>
      </c>
      <c r="AJ32" s="3">
        <v>71</v>
      </c>
      <c r="AK32" s="5">
        <f t="shared" si="13"/>
        <v>82.333333333333329</v>
      </c>
      <c r="AL32" s="3">
        <v>90</v>
      </c>
      <c r="AM32" s="3">
        <v>1</v>
      </c>
      <c r="AN32" s="3">
        <v>17</v>
      </c>
      <c r="AO32" s="3">
        <v>62</v>
      </c>
      <c r="AP32" s="3">
        <v>27</v>
      </c>
      <c r="AQ32" s="3">
        <v>42</v>
      </c>
      <c r="AR32" s="1">
        <f t="shared" si="18"/>
        <v>35</v>
      </c>
      <c r="AS32" s="7">
        <f t="shared" si="19"/>
        <v>2.0588235294117645</v>
      </c>
      <c r="AT32" s="3">
        <v>27</v>
      </c>
      <c r="AU32" s="4">
        <v>3.0996000000000001</v>
      </c>
      <c r="AV32" s="3">
        <v>1.26</v>
      </c>
      <c r="AW32" s="19">
        <f t="shared" si="0"/>
        <v>0.23002217294900221</v>
      </c>
      <c r="AX32" s="7">
        <f t="shared" si="1"/>
        <v>4.8393341076267902</v>
      </c>
      <c r="AY32" s="7">
        <f t="shared" si="2"/>
        <v>952.38095238095241</v>
      </c>
      <c r="AZ32" s="7">
        <f t="shared" si="3"/>
        <v>4148.1481481481478</v>
      </c>
      <c r="BA32" s="7">
        <f t="shared" si="4"/>
        <v>34.44</v>
      </c>
      <c r="BB32" s="7">
        <f t="shared" si="5"/>
        <v>14</v>
      </c>
      <c r="BC32" s="7">
        <f t="shared" si="6"/>
        <v>10.535466666666666</v>
      </c>
      <c r="BD32" s="7">
        <f t="shared" si="7"/>
        <v>4.76</v>
      </c>
      <c r="BE32" s="19"/>
      <c r="BF32" s="19">
        <f t="shared" si="8"/>
        <v>1.2195121951219512</v>
      </c>
      <c r="BG32" s="19">
        <f t="shared" si="20"/>
        <v>1.8002322880371662</v>
      </c>
      <c r="BH32" s="19">
        <f t="shared" si="21"/>
        <v>0.98399999999999999</v>
      </c>
      <c r="BI32" s="19">
        <f t="shared" si="9"/>
        <v>0.62962962962962965</v>
      </c>
      <c r="BJ32" s="19"/>
      <c r="BK32" s="5">
        <v>0</v>
      </c>
      <c r="BL32" s="5"/>
      <c r="BM32" s="5"/>
      <c r="BN32" s="5"/>
      <c r="BO32" s="5"/>
      <c r="BP32" s="3">
        <v>1</v>
      </c>
      <c r="BQ32" s="3">
        <v>0</v>
      </c>
      <c r="BR32" s="3">
        <v>22.5</v>
      </c>
      <c r="BS32" s="3">
        <v>7.1</v>
      </c>
      <c r="BT32" s="3">
        <v>6.5</v>
      </c>
      <c r="BU32" s="3">
        <v>1.1000000000000001</v>
      </c>
      <c r="BV32" s="3">
        <v>5.9</v>
      </c>
      <c r="BW32" s="10"/>
      <c r="BX32" s="3">
        <v>1</v>
      </c>
      <c r="BY32" s="3">
        <v>0</v>
      </c>
      <c r="BZ32" s="3">
        <v>136</v>
      </c>
      <c r="CA32" s="3">
        <v>26</v>
      </c>
      <c r="CB32" s="4">
        <v>1.2</v>
      </c>
      <c r="CC32" s="28">
        <v>90</v>
      </c>
      <c r="CD32" s="8"/>
      <c r="CE32" s="8"/>
      <c r="CF32" s="3">
        <v>2124</v>
      </c>
      <c r="CG32" s="3">
        <v>1</v>
      </c>
      <c r="CH32" s="3">
        <v>2</v>
      </c>
      <c r="CI32" s="12">
        <v>1160.204081632653</v>
      </c>
      <c r="CJ32" s="19">
        <f t="shared" si="10"/>
        <v>7.0563512010680558</v>
      </c>
      <c r="CK32" s="5">
        <v>673.80102216712953</v>
      </c>
      <c r="CL32" s="19">
        <f t="shared" si="11"/>
        <v>6.5129348479898974</v>
      </c>
      <c r="CM32" s="10"/>
      <c r="CN32" s="41">
        <v>40413</v>
      </c>
      <c r="CO32" s="41"/>
      <c r="CP32" s="41"/>
      <c r="CQ32" s="41"/>
      <c r="CS32" s="36">
        <v>44272</v>
      </c>
      <c r="CT32" s="36">
        <v>41774</v>
      </c>
      <c r="CU32" s="1">
        <f t="shared" si="12"/>
        <v>1361</v>
      </c>
      <c r="CV32" s="3">
        <v>1</v>
      </c>
      <c r="CW32" s="36">
        <v>41774</v>
      </c>
      <c r="CX32" s="20">
        <f>(CW32-CN32)</f>
        <v>1361</v>
      </c>
      <c r="CY32" s="20">
        <v>1</v>
      </c>
      <c r="CZ32" s="20">
        <v>1361</v>
      </c>
      <c r="DA32" s="3">
        <v>0</v>
      </c>
      <c r="DB32" s="3" t="s">
        <v>144</v>
      </c>
      <c r="DC32" s="10"/>
      <c r="DD32" s="10"/>
      <c r="DE32" s="10"/>
      <c r="DF32" s="10"/>
      <c r="DG32" s="10"/>
      <c r="DH32" s="10"/>
      <c r="DI32" s="10"/>
      <c r="DJ32" s="10"/>
      <c r="DK32" s="10"/>
    </row>
    <row r="33" spans="1:115" x14ac:dyDescent="0.25">
      <c r="A33" s="2">
        <v>2054</v>
      </c>
      <c r="B33" s="3">
        <v>69</v>
      </c>
      <c r="C33" s="3">
        <v>0</v>
      </c>
      <c r="D33" s="3">
        <v>0</v>
      </c>
      <c r="E33" s="3">
        <v>1</v>
      </c>
      <c r="F33" s="3">
        <v>1</v>
      </c>
      <c r="G33" s="3">
        <v>0</v>
      </c>
      <c r="H33" s="1">
        <v>1</v>
      </c>
      <c r="I33" s="3">
        <v>0</v>
      </c>
      <c r="J33" s="3">
        <v>3</v>
      </c>
      <c r="K33" s="9">
        <v>1</v>
      </c>
      <c r="L33" s="3">
        <v>0</v>
      </c>
      <c r="M33" s="9"/>
      <c r="N33" s="3">
        <v>1</v>
      </c>
      <c r="O33" s="9">
        <v>1</v>
      </c>
      <c r="P33" s="3">
        <v>0</v>
      </c>
      <c r="Q33" s="3"/>
      <c r="R33" s="3">
        <v>1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1</v>
      </c>
      <c r="Z33" s="3">
        <v>1</v>
      </c>
      <c r="AA33" s="3">
        <v>1</v>
      </c>
      <c r="AB33" s="3">
        <v>0</v>
      </c>
      <c r="AC33" s="3">
        <v>0</v>
      </c>
      <c r="AD33" s="3">
        <v>1</v>
      </c>
      <c r="AE33" s="3">
        <v>0</v>
      </c>
      <c r="AF33" s="3">
        <v>0</v>
      </c>
      <c r="AG33" s="3">
        <v>26.5</v>
      </c>
      <c r="AH33" s="4">
        <v>1.8</v>
      </c>
      <c r="AI33" s="3">
        <v>119</v>
      </c>
      <c r="AJ33" s="3">
        <v>71</v>
      </c>
      <c r="AK33" s="5">
        <f t="shared" si="13"/>
        <v>87</v>
      </c>
      <c r="AL33" s="3">
        <v>71</v>
      </c>
      <c r="AM33" s="3">
        <v>1</v>
      </c>
      <c r="AN33" s="3">
        <v>9</v>
      </c>
      <c r="AO33" s="3">
        <v>79</v>
      </c>
      <c r="AP33" s="3">
        <v>26</v>
      </c>
      <c r="AQ33" s="3">
        <v>45</v>
      </c>
      <c r="AR33" s="1">
        <f t="shared" si="18"/>
        <v>53</v>
      </c>
      <c r="AS33" s="7">
        <f t="shared" si="19"/>
        <v>5.8888888888888893</v>
      </c>
      <c r="AT33" s="3">
        <v>18</v>
      </c>
      <c r="AU33" s="4">
        <v>4.2300000000000004</v>
      </c>
      <c r="AV33" s="3">
        <v>2.35</v>
      </c>
      <c r="AW33" s="19">
        <f t="shared" si="0"/>
        <v>0.45332594235033263</v>
      </c>
      <c r="AX33" s="7">
        <f t="shared" si="1"/>
        <v>6.3829787234042543</v>
      </c>
      <c r="AY33" s="7">
        <f t="shared" si="2"/>
        <v>919.14893617021278</v>
      </c>
      <c r="AZ33" s="7">
        <f t="shared" si="3"/>
        <v>2655.3191489361702</v>
      </c>
      <c r="BA33" s="7">
        <f t="shared" si="4"/>
        <v>59.577464788732399</v>
      </c>
      <c r="BB33" s="7">
        <f t="shared" si="5"/>
        <v>33.098591549295776</v>
      </c>
      <c r="BC33" s="7">
        <f t="shared" si="6"/>
        <v>31.059718309859157</v>
      </c>
      <c r="BD33" s="7">
        <f t="shared" si="7"/>
        <v>16.205070422535208</v>
      </c>
      <c r="BE33" s="19"/>
      <c r="BF33" s="19">
        <f t="shared" si="8"/>
        <v>0.75531914893617014</v>
      </c>
      <c r="BG33" s="19">
        <f t="shared" si="20"/>
        <v>1.3260047281323877</v>
      </c>
      <c r="BH33" s="19">
        <f t="shared" si="21"/>
        <v>1.124103109221366</v>
      </c>
      <c r="BI33" s="19">
        <f t="shared" si="9"/>
        <v>0.5</v>
      </c>
      <c r="BJ33" s="19"/>
      <c r="BK33" s="5">
        <v>0</v>
      </c>
      <c r="BL33" s="5"/>
      <c r="BM33" s="5"/>
      <c r="BN33" s="5"/>
      <c r="BO33" s="5"/>
      <c r="BP33" s="3">
        <v>1</v>
      </c>
      <c r="BQ33" s="3">
        <v>0</v>
      </c>
      <c r="BR33" s="3">
        <v>22.5</v>
      </c>
      <c r="BS33" s="3">
        <v>5.8</v>
      </c>
      <c r="BT33" s="3">
        <v>4.8</v>
      </c>
      <c r="BU33" s="3">
        <v>1</v>
      </c>
      <c r="BV33" s="3"/>
      <c r="BW33" s="10"/>
      <c r="BX33" s="3">
        <v>1</v>
      </c>
      <c r="BY33" s="3">
        <v>1</v>
      </c>
      <c r="BZ33" s="3">
        <v>139</v>
      </c>
      <c r="CA33" s="3">
        <v>30</v>
      </c>
      <c r="CB33" s="4">
        <v>1.3</v>
      </c>
      <c r="CC33" s="28">
        <v>55</v>
      </c>
      <c r="CD33" s="8"/>
      <c r="CE33" s="8"/>
      <c r="CF33" s="3">
        <v>3667</v>
      </c>
      <c r="CG33" s="3">
        <v>1</v>
      </c>
      <c r="CH33" s="3">
        <v>3</v>
      </c>
      <c r="CI33" s="12">
        <v>1696.4705882352941</v>
      </c>
      <c r="CJ33" s="19">
        <f t="shared" si="10"/>
        <v>7.436305247342669</v>
      </c>
      <c r="CK33" s="5">
        <v>2170.7995250837321</v>
      </c>
      <c r="CL33" s="19">
        <f t="shared" si="11"/>
        <v>7.6828508234144568</v>
      </c>
      <c r="CM33" s="10"/>
      <c r="CN33" s="36">
        <v>40511</v>
      </c>
      <c r="CO33" s="36"/>
      <c r="CP33" s="36"/>
      <c r="CQ33" s="36"/>
      <c r="CS33" s="36">
        <v>44274</v>
      </c>
      <c r="CT33" s="36">
        <v>41039</v>
      </c>
      <c r="CU33" s="1">
        <f t="shared" si="12"/>
        <v>528</v>
      </c>
      <c r="CV33" s="3">
        <v>1</v>
      </c>
      <c r="CW33" s="40">
        <v>41039</v>
      </c>
      <c r="CX33" s="3">
        <f>(CW33-CN33)</f>
        <v>528</v>
      </c>
      <c r="CY33" s="3">
        <v>1</v>
      </c>
      <c r="CZ33" s="3">
        <v>528</v>
      </c>
      <c r="DA33" s="1">
        <v>1</v>
      </c>
      <c r="DB33" s="3" t="s">
        <v>141</v>
      </c>
      <c r="DC33" s="10"/>
      <c r="DD33" s="10"/>
      <c r="DE33" s="10"/>
      <c r="DF33" s="10"/>
      <c r="DG33" s="10"/>
      <c r="DH33" s="10"/>
      <c r="DI33" s="10"/>
      <c r="DJ33" s="10"/>
      <c r="DK33" s="10"/>
    </row>
    <row r="34" spans="1:115" x14ac:dyDescent="0.25">
      <c r="A34" s="2">
        <v>2063</v>
      </c>
      <c r="B34" s="9">
        <v>62</v>
      </c>
      <c r="C34" s="9">
        <v>0</v>
      </c>
      <c r="D34" s="9">
        <v>0</v>
      </c>
      <c r="E34" s="9">
        <v>1</v>
      </c>
      <c r="F34" s="9">
        <v>1</v>
      </c>
      <c r="G34" s="9">
        <v>0</v>
      </c>
      <c r="H34" s="1">
        <v>1</v>
      </c>
      <c r="I34" s="9">
        <v>1</v>
      </c>
      <c r="J34" s="9">
        <v>3</v>
      </c>
      <c r="K34" s="9">
        <v>0</v>
      </c>
      <c r="L34" s="9">
        <v>0</v>
      </c>
      <c r="M34" s="9"/>
      <c r="N34" s="9">
        <v>1</v>
      </c>
      <c r="O34" s="9">
        <v>0</v>
      </c>
      <c r="P34" s="9">
        <v>1</v>
      </c>
      <c r="Q34" s="9"/>
      <c r="R34" s="9">
        <v>1</v>
      </c>
      <c r="S34" s="9">
        <v>1</v>
      </c>
      <c r="T34" s="9">
        <v>0</v>
      </c>
      <c r="U34" s="9">
        <v>0</v>
      </c>
      <c r="V34" s="9">
        <v>0</v>
      </c>
      <c r="W34" s="9">
        <v>0</v>
      </c>
      <c r="X34" s="9">
        <v>1</v>
      </c>
      <c r="Y34" s="9">
        <v>0</v>
      </c>
      <c r="Z34" s="9">
        <v>1</v>
      </c>
      <c r="AA34" s="9">
        <v>0</v>
      </c>
      <c r="AB34" s="9">
        <v>1</v>
      </c>
      <c r="AC34" s="9">
        <v>0</v>
      </c>
      <c r="AD34" s="9">
        <v>0</v>
      </c>
      <c r="AE34" s="9">
        <v>0</v>
      </c>
      <c r="AF34" s="9">
        <v>0</v>
      </c>
      <c r="AG34" s="9">
        <v>24</v>
      </c>
      <c r="AH34" s="11">
        <v>1.95</v>
      </c>
      <c r="AI34" s="9">
        <v>125</v>
      </c>
      <c r="AJ34" s="9">
        <v>82</v>
      </c>
      <c r="AK34" s="5">
        <f t="shared" si="13"/>
        <v>96.333333333333329</v>
      </c>
      <c r="AL34" s="9">
        <v>69</v>
      </c>
      <c r="AM34" s="9">
        <v>1</v>
      </c>
      <c r="AN34" s="9">
        <v>8</v>
      </c>
      <c r="AO34" s="9">
        <v>16</v>
      </c>
      <c r="AP34" s="9">
        <v>6</v>
      </c>
      <c r="AQ34" s="9">
        <v>10</v>
      </c>
      <c r="AR34" s="1">
        <f t="shared" si="18"/>
        <v>10</v>
      </c>
      <c r="AS34" s="7">
        <f t="shared" si="19"/>
        <v>1.25</v>
      </c>
      <c r="AT34" s="9">
        <v>7</v>
      </c>
      <c r="AU34" s="4">
        <v>3.9584999999999995</v>
      </c>
      <c r="AV34" s="9">
        <v>2.0299999999999998</v>
      </c>
      <c r="AW34" s="19">
        <f t="shared" ref="AW34:AW61" si="23">(AK34*AV34/451)</f>
        <v>0.43360679970436061</v>
      </c>
      <c r="AX34" s="7">
        <f t="shared" ref="AX34:AX61" si="24">((AQ34-AT34)/AU34)</f>
        <v>0.75786282682834416</v>
      </c>
      <c r="AY34" s="7">
        <f t="shared" ref="AY34:AY61" si="25">((AQ34-AT34)*80/AV34)</f>
        <v>118.22660098522168</v>
      </c>
      <c r="AZ34" s="7">
        <f t="shared" ref="AZ34:AZ61" si="26">((AK34-AN34)*80/AV34)</f>
        <v>3481.1165845648607</v>
      </c>
      <c r="BA34" s="7">
        <f t="shared" ref="BA34:BA61" si="27">(AU34/AL34*1000)</f>
        <v>57.369565217391298</v>
      </c>
      <c r="BB34" s="7">
        <f t="shared" ref="BB34:BB61" si="28">(AV34*1000/AL34)</f>
        <v>29.420289855072461</v>
      </c>
      <c r="BC34" s="7">
        <f t="shared" ref="BC34:BC61" si="29">(BB34*(AK34-AT34)*0.0136)</f>
        <v>35.743690821256031</v>
      </c>
      <c r="BD34" s="7">
        <f t="shared" ref="BD34:BD61" si="30">(BB34*(AQ34-AN34)*0.0136)</f>
        <v>0.80023188405797085</v>
      </c>
      <c r="BE34" s="19"/>
      <c r="BF34" s="19">
        <f t="shared" ref="BF34:BF61" si="31">(AQ34/BA34)</f>
        <v>0.17430845017051916</v>
      </c>
      <c r="BG34" s="19">
        <f t="shared" si="20"/>
        <v>0.27889352027283065</v>
      </c>
      <c r="BH34" s="19">
        <f t="shared" si="21"/>
        <v>5.7369565217391294</v>
      </c>
      <c r="BI34" s="19">
        <f t="shared" ref="BI34:BI61" si="32">(AN34/AT34)</f>
        <v>1.1428571428571428</v>
      </c>
      <c r="BJ34" s="19"/>
      <c r="BK34" s="12">
        <v>0</v>
      </c>
      <c r="BL34" s="12"/>
      <c r="BM34" s="12"/>
      <c r="BN34" s="12"/>
      <c r="BO34" s="12"/>
      <c r="BP34" s="9">
        <v>1</v>
      </c>
      <c r="BQ34" s="9">
        <v>0</v>
      </c>
      <c r="BR34" s="9">
        <v>22.5</v>
      </c>
      <c r="BS34" s="9">
        <v>5.0999999999999996</v>
      </c>
      <c r="BT34" s="9">
        <v>3.7</v>
      </c>
      <c r="BU34" s="9">
        <v>0.8</v>
      </c>
      <c r="BV34" s="9">
        <v>3.6</v>
      </c>
      <c r="BW34" s="14"/>
      <c r="BX34" s="9">
        <v>0</v>
      </c>
      <c r="BY34" s="9">
        <v>1</v>
      </c>
      <c r="BZ34" s="9">
        <v>133</v>
      </c>
      <c r="CA34" s="9">
        <v>25</v>
      </c>
      <c r="CB34" s="11">
        <v>0.8</v>
      </c>
      <c r="CC34" s="29">
        <v>90</v>
      </c>
      <c r="CD34" s="13"/>
      <c r="CE34" s="13"/>
      <c r="CF34" s="9">
        <v>620</v>
      </c>
      <c r="CG34" s="9">
        <v>1</v>
      </c>
      <c r="CH34" s="9">
        <v>1</v>
      </c>
      <c r="CI34" s="12">
        <v>2619.1176470588234</v>
      </c>
      <c r="CJ34" s="19">
        <f t="shared" ref="CJ34:CJ61" si="33">LN(CI34)</f>
        <v>7.8705927641016462</v>
      </c>
      <c r="CK34" s="12">
        <v>1232.5424258160597</v>
      </c>
      <c r="CL34" s="19">
        <f t="shared" ref="CL34:CL58" si="34">LN(CK34)</f>
        <v>7.1168343278932129</v>
      </c>
      <c r="CM34" s="14"/>
      <c r="CN34" s="36">
        <v>40633</v>
      </c>
      <c r="CO34" s="38"/>
      <c r="CP34" s="38"/>
      <c r="CQ34" s="36">
        <v>40654</v>
      </c>
      <c r="CR34" s="43">
        <f>(CQ34-CN34)</f>
        <v>21</v>
      </c>
      <c r="CS34" s="36">
        <v>44274</v>
      </c>
      <c r="CT34" s="42">
        <v>44275</v>
      </c>
      <c r="CU34" s="9">
        <f t="shared" ref="CU34:CU61" si="35">(CT34-CN34)</f>
        <v>3642</v>
      </c>
      <c r="CV34" s="9">
        <v>0</v>
      </c>
      <c r="CW34" s="9"/>
      <c r="CX34" s="14"/>
      <c r="CY34" s="9">
        <v>1</v>
      </c>
      <c r="CZ34" s="9">
        <v>21</v>
      </c>
      <c r="DA34" s="1">
        <v>1</v>
      </c>
      <c r="DB34" s="14" t="s">
        <v>157</v>
      </c>
      <c r="DC34" s="14"/>
      <c r="DD34" s="14"/>
      <c r="DE34" s="14"/>
      <c r="DF34" s="14"/>
      <c r="DG34" s="14"/>
      <c r="DH34" s="14"/>
      <c r="DI34" s="14"/>
      <c r="DJ34" s="14"/>
      <c r="DK34" s="14"/>
    </row>
    <row r="35" spans="1:115" x14ac:dyDescent="0.25">
      <c r="A35" s="2">
        <v>2022</v>
      </c>
      <c r="B35" s="3">
        <v>68</v>
      </c>
      <c r="C35" s="3">
        <v>0</v>
      </c>
      <c r="D35" s="3">
        <v>0</v>
      </c>
      <c r="E35" s="3">
        <v>1</v>
      </c>
      <c r="F35" s="3">
        <v>1</v>
      </c>
      <c r="G35" s="3">
        <v>0</v>
      </c>
      <c r="H35" s="1">
        <v>1</v>
      </c>
      <c r="I35" s="3">
        <v>0</v>
      </c>
      <c r="J35" s="3">
        <v>4</v>
      </c>
      <c r="K35" s="3">
        <v>1</v>
      </c>
      <c r="L35" s="3">
        <v>0</v>
      </c>
      <c r="M35" s="3"/>
      <c r="N35" s="3">
        <v>1</v>
      </c>
      <c r="O35" s="3">
        <v>0</v>
      </c>
      <c r="P35" s="3">
        <v>1</v>
      </c>
      <c r="Q35" s="3">
        <v>1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6">
        <v>1</v>
      </c>
      <c r="Y35" s="3">
        <v>1</v>
      </c>
      <c r="Z35" s="3">
        <v>1</v>
      </c>
      <c r="AA35" s="3">
        <v>0</v>
      </c>
      <c r="AB35" s="3">
        <v>0</v>
      </c>
      <c r="AC35" s="3">
        <v>1</v>
      </c>
      <c r="AD35" s="3">
        <v>1</v>
      </c>
      <c r="AE35" s="3">
        <v>0</v>
      </c>
      <c r="AF35" s="3">
        <v>0</v>
      </c>
      <c r="AG35" s="3">
        <v>23.5</v>
      </c>
      <c r="AH35" s="4">
        <v>1.78</v>
      </c>
      <c r="AI35" s="3">
        <v>108</v>
      </c>
      <c r="AJ35" s="3">
        <v>65</v>
      </c>
      <c r="AK35" s="5">
        <f t="shared" ref="AK35:AK61" si="36">(AI35+2*AJ35)/3</f>
        <v>79.333333333333329</v>
      </c>
      <c r="AL35" s="3">
        <v>68</v>
      </c>
      <c r="AM35" s="3">
        <v>3</v>
      </c>
      <c r="AN35" s="3">
        <v>9</v>
      </c>
      <c r="AO35" s="3">
        <v>49</v>
      </c>
      <c r="AP35" s="3">
        <v>25</v>
      </c>
      <c r="AQ35" s="3">
        <v>33</v>
      </c>
      <c r="AR35" s="1">
        <f t="shared" si="18"/>
        <v>24</v>
      </c>
      <c r="AS35" s="7">
        <f t="shared" si="19"/>
        <v>2.6666666666666665</v>
      </c>
      <c r="AT35" s="3">
        <v>25</v>
      </c>
      <c r="AU35" s="4">
        <v>2.4386000000000001</v>
      </c>
      <c r="AV35" s="3">
        <v>1.37</v>
      </c>
      <c r="AW35" s="19">
        <f t="shared" si="23"/>
        <v>0.24099039172209905</v>
      </c>
      <c r="AX35" s="7">
        <f t="shared" si="24"/>
        <v>3.2805708193225618</v>
      </c>
      <c r="AY35" s="7">
        <f t="shared" si="25"/>
        <v>467.15328467153279</v>
      </c>
      <c r="AZ35" s="7">
        <f t="shared" si="26"/>
        <v>4107.0559610705586</v>
      </c>
      <c r="BA35" s="7">
        <f t="shared" si="27"/>
        <v>35.861764705882358</v>
      </c>
      <c r="BB35" s="7">
        <f t="shared" si="28"/>
        <v>20.147058823529413</v>
      </c>
      <c r="BC35" s="7">
        <f t="shared" si="29"/>
        <v>14.887333333333334</v>
      </c>
      <c r="BD35" s="7">
        <f t="shared" si="30"/>
        <v>6.5759999999999996</v>
      </c>
      <c r="BE35" s="19"/>
      <c r="BF35" s="19">
        <f t="shared" si="31"/>
        <v>0.92020011481997854</v>
      </c>
      <c r="BG35" s="19">
        <f t="shared" si="20"/>
        <v>1.3663577462478469</v>
      </c>
      <c r="BH35" s="19">
        <f t="shared" si="21"/>
        <v>1.4942401960784315</v>
      </c>
      <c r="BI35" s="19">
        <f t="shared" si="32"/>
        <v>0.36</v>
      </c>
      <c r="BJ35" s="19"/>
      <c r="BK35" s="5">
        <v>0</v>
      </c>
      <c r="BL35" s="5"/>
      <c r="BM35" s="5"/>
      <c r="BN35" s="5"/>
      <c r="BO35" s="5"/>
      <c r="BP35" s="9">
        <v>1</v>
      </c>
      <c r="BQ35" s="9">
        <v>0</v>
      </c>
      <c r="BR35" s="9">
        <v>22.5</v>
      </c>
      <c r="BS35" s="9">
        <v>7.5</v>
      </c>
      <c r="BT35" s="9">
        <v>7.2</v>
      </c>
      <c r="BU35" s="9">
        <v>0.7</v>
      </c>
      <c r="BV35" s="3"/>
      <c r="BW35" s="10"/>
      <c r="BX35" s="16">
        <v>1</v>
      </c>
      <c r="BY35" s="9">
        <v>1</v>
      </c>
      <c r="BZ35" s="3">
        <v>141</v>
      </c>
      <c r="CA35" s="3">
        <v>21</v>
      </c>
      <c r="CB35" s="4">
        <v>1.1000000000000001</v>
      </c>
      <c r="CC35" s="28">
        <v>71</v>
      </c>
      <c r="CD35" s="8"/>
      <c r="CE35" s="8"/>
      <c r="CF35" s="3">
        <v>8219</v>
      </c>
      <c r="CG35" s="3">
        <v>1</v>
      </c>
      <c r="CH35" s="3">
        <v>3</v>
      </c>
      <c r="CI35" s="12">
        <v>5793.75</v>
      </c>
      <c r="CJ35" s="19">
        <f t="shared" si="33"/>
        <v>8.6645350293141661</v>
      </c>
      <c r="CK35" s="5">
        <v>1416.1098919364965</v>
      </c>
      <c r="CL35" s="19">
        <f t="shared" si="34"/>
        <v>7.2556688785421599</v>
      </c>
      <c r="CM35" s="10"/>
      <c r="CN35" s="36">
        <v>40315</v>
      </c>
      <c r="CO35" s="36"/>
      <c r="CP35" s="36"/>
      <c r="CQ35" s="36"/>
      <c r="CS35" s="36">
        <v>44272</v>
      </c>
      <c r="CT35" s="36">
        <v>42888</v>
      </c>
      <c r="CU35" s="1">
        <f t="shared" si="35"/>
        <v>2573</v>
      </c>
      <c r="CV35" s="3">
        <v>1</v>
      </c>
      <c r="CW35" s="40">
        <v>42888</v>
      </c>
      <c r="CX35" s="20">
        <f>(CW35-CN35)</f>
        <v>2573</v>
      </c>
      <c r="CY35" s="20">
        <v>1</v>
      </c>
      <c r="CZ35" s="20">
        <v>2573</v>
      </c>
      <c r="DA35" s="1">
        <v>1</v>
      </c>
      <c r="DB35" s="3" t="s">
        <v>143</v>
      </c>
      <c r="DC35" s="10"/>
      <c r="DD35" s="10"/>
      <c r="DE35" s="10"/>
      <c r="DF35" s="10"/>
      <c r="DG35" s="10"/>
      <c r="DH35" s="10"/>
      <c r="DI35" s="10"/>
      <c r="DJ35" s="10"/>
      <c r="DK35" s="10"/>
    </row>
    <row r="36" spans="1:115" x14ac:dyDescent="0.25">
      <c r="A36" s="25">
        <v>1046</v>
      </c>
      <c r="B36" s="1">
        <v>73</v>
      </c>
      <c r="C36" s="1">
        <v>0</v>
      </c>
      <c r="D36" s="1">
        <v>0</v>
      </c>
      <c r="E36" s="1">
        <v>1</v>
      </c>
      <c r="F36" s="1">
        <v>1</v>
      </c>
      <c r="G36" s="1">
        <v>0</v>
      </c>
      <c r="H36" s="1">
        <v>1</v>
      </c>
      <c r="I36" s="1">
        <v>0</v>
      </c>
      <c r="J36" s="1">
        <v>4</v>
      </c>
      <c r="K36" s="1">
        <v>1</v>
      </c>
      <c r="L36" s="1">
        <v>1</v>
      </c>
      <c r="M36" s="1">
        <v>1</v>
      </c>
      <c r="N36" s="1">
        <v>1</v>
      </c>
      <c r="O36" s="1">
        <v>0</v>
      </c>
      <c r="P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0</v>
      </c>
      <c r="AD36" s="1">
        <v>1</v>
      </c>
      <c r="AE36" s="1">
        <v>0</v>
      </c>
      <c r="AF36" s="1">
        <v>0</v>
      </c>
      <c r="AG36" s="1">
        <v>26.8</v>
      </c>
      <c r="AH36" s="1">
        <v>1.71</v>
      </c>
      <c r="AI36" s="1">
        <v>106</v>
      </c>
      <c r="AJ36" s="1">
        <v>56</v>
      </c>
      <c r="AK36" s="5">
        <f t="shared" si="36"/>
        <v>72.666666666666671</v>
      </c>
      <c r="AL36" s="1">
        <v>82</v>
      </c>
      <c r="AM36" s="1">
        <v>1</v>
      </c>
      <c r="AN36" s="1">
        <v>3</v>
      </c>
      <c r="AO36" s="1">
        <v>48</v>
      </c>
      <c r="AP36" s="1">
        <v>21</v>
      </c>
      <c r="AQ36" s="1">
        <v>31</v>
      </c>
      <c r="AR36" s="1">
        <f t="shared" si="18"/>
        <v>27</v>
      </c>
      <c r="AS36" s="7">
        <f t="shared" si="19"/>
        <v>9</v>
      </c>
      <c r="AT36" s="1">
        <v>20</v>
      </c>
      <c r="AU36" s="19">
        <v>3.2</v>
      </c>
      <c r="AV36" s="1">
        <v>1.87</v>
      </c>
      <c r="AW36" s="19">
        <f t="shared" si="23"/>
        <v>0.30130081300813011</v>
      </c>
      <c r="AX36" s="7">
        <f t="shared" si="24"/>
        <v>3.4375</v>
      </c>
      <c r="AY36" s="7">
        <f t="shared" si="25"/>
        <v>470.58823529411762</v>
      </c>
      <c r="AZ36" s="7">
        <f t="shared" si="26"/>
        <v>2980.3921568627452</v>
      </c>
      <c r="BA36" s="7">
        <f t="shared" si="27"/>
        <v>39.024390243902438</v>
      </c>
      <c r="BB36" s="7">
        <f t="shared" si="28"/>
        <v>22.804878048780488</v>
      </c>
      <c r="BC36" s="7">
        <f t="shared" si="29"/>
        <v>16.334373983739837</v>
      </c>
      <c r="BD36" s="7">
        <f t="shared" si="30"/>
        <v>8.6840975609756086</v>
      </c>
      <c r="BE36" s="19">
        <v>2.7162500000000001</v>
      </c>
      <c r="BF36" s="19">
        <f t="shared" si="31"/>
        <v>0.79437500000000005</v>
      </c>
      <c r="BG36" s="19">
        <f t="shared" si="20"/>
        <v>1.23</v>
      </c>
      <c r="BH36" s="19">
        <f t="shared" si="21"/>
        <v>1.4453477868112015</v>
      </c>
      <c r="BI36" s="19">
        <f t="shared" si="32"/>
        <v>0.15</v>
      </c>
      <c r="BJ36" s="19"/>
      <c r="BK36" s="20">
        <v>1</v>
      </c>
      <c r="BL36" s="1">
        <v>15</v>
      </c>
      <c r="BN36" s="1">
        <v>3</v>
      </c>
      <c r="BO36" s="1">
        <v>0</v>
      </c>
      <c r="BP36" s="1">
        <v>1</v>
      </c>
      <c r="BQ36" s="1">
        <v>0</v>
      </c>
      <c r="BR36" s="1">
        <v>24</v>
      </c>
      <c r="BS36" s="1">
        <v>5.0999999999999996</v>
      </c>
      <c r="BT36" s="1">
        <v>4.7</v>
      </c>
      <c r="BU36" s="1">
        <v>0.39</v>
      </c>
      <c r="BV36" s="1">
        <v>3.9</v>
      </c>
      <c r="BW36" s="1">
        <v>42</v>
      </c>
      <c r="BX36" s="1">
        <v>1</v>
      </c>
      <c r="BY36" s="1">
        <v>1</v>
      </c>
      <c r="BZ36" s="25">
        <v>132</v>
      </c>
      <c r="CA36" s="25">
        <v>34</v>
      </c>
      <c r="CB36" s="44">
        <v>1.29</v>
      </c>
      <c r="CC36" s="27">
        <v>54</v>
      </c>
      <c r="CD36" s="1">
        <v>4700</v>
      </c>
      <c r="CE36" s="1">
        <v>1</v>
      </c>
      <c r="CH36" s="1">
        <v>3</v>
      </c>
      <c r="CI36" s="20">
        <v>2051.4208060000001</v>
      </c>
      <c r="CJ36" s="19">
        <f t="shared" si="33"/>
        <v>7.6262879081636932</v>
      </c>
      <c r="CK36" s="20">
        <v>1849.4345290000001</v>
      </c>
      <c r="CL36" s="19">
        <f t="shared" si="34"/>
        <v>7.522635211348832</v>
      </c>
      <c r="CM36" s="22"/>
      <c r="CN36" s="36">
        <v>43318</v>
      </c>
      <c r="CO36" s="36"/>
      <c r="CP36" s="36"/>
      <c r="CQ36" s="36"/>
      <c r="CS36" s="36">
        <v>44217</v>
      </c>
      <c r="CT36" s="36">
        <v>43844</v>
      </c>
      <c r="CU36" s="1">
        <f t="shared" si="35"/>
        <v>526</v>
      </c>
      <c r="CV36" s="1">
        <v>1</v>
      </c>
      <c r="CW36" s="36">
        <v>43844</v>
      </c>
      <c r="CX36" s="20">
        <f>(CW36-CN36)</f>
        <v>526</v>
      </c>
      <c r="CY36" s="20">
        <v>1</v>
      </c>
      <c r="CZ36" s="20">
        <v>526</v>
      </c>
      <c r="DA36" s="1">
        <v>1</v>
      </c>
      <c r="DB36" t="s">
        <v>130</v>
      </c>
    </row>
    <row r="37" spans="1:115" x14ac:dyDescent="0.25">
      <c r="A37" s="25">
        <v>1054</v>
      </c>
      <c r="B37" s="1">
        <v>71</v>
      </c>
      <c r="C37" s="1">
        <v>0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3</v>
      </c>
      <c r="K37" s="1">
        <v>0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0</v>
      </c>
      <c r="AD37" s="1">
        <v>1</v>
      </c>
      <c r="AE37" s="1">
        <v>0</v>
      </c>
      <c r="AF37" s="1">
        <v>0</v>
      </c>
      <c r="AG37" s="1">
        <v>34.090000000000003</v>
      </c>
      <c r="AH37" s="1">
        <v>2.0099999999999998</v>
      </c>
      <c r="AI37" s="1">
        <v>111</v>
      </c>
      <c r="AJ37" s="1">
        <v>67</v>
      </c>
      <c r="AK37" s="5">
        <f t="shared" si="36"/>
        <v>81.666666666666671</v>
      </c>
      <c r="AL37" s="1">
        <v>73</v>
      </c>
      <c r="AM37" s="1">
        <v>1</v>
      </c>
      <c r="AN37" s="1">
        <v>11</v>
      </c>
      <c r="AO37" s="1">
        <v>48</v>
      </c>
      <c r="AP37" s="1">
        <v>23</v>
      </c>
      <c r="AQ37" s="1">
        <v>33</v>
      </c>
      <c r="AR37" s="1">
        <f t="shared" si="18"/>
        <v>25</v>
      </c>
      <c r="AS37" s="7">
        <f t="shared" si="19"/>
        <v>2.2727272727272729</v>
      </c>
      <c r="AT37" s="1">
        <v>22</v>
      </c>
      <c r="AU37" s="19">
        <v>3.73</v>
      </c>
      <c r="AV37" s="1">
        <v>1.72</v>
      </c>
      <c r="AW37" s="19">
        <f t="shared" si="23"/>
        <v>0.31145602365114561</v>
      </c>
      <c r="AX37" s="7">
        <f t="shared" si="24"/>
        <v>2.9490616621983916</v>
      </c>
      <c r="AY37" s="7">
        <f t="shared" si="25"/>
        <v>511.62790697674421</v>
      </c>
      <c r="AZ37" s="7">
        <f t="shared" si="26"/>
        <v>3286.8217054263569</v>
      </c>
      <c r="BA37" s="7">
        <f t="shared" si="27"/>
        <v>51.095890410958901</v>
      </c>
      <c r="BB37" s="7">
        <f t="shared" si="28"/>
        <v>23.561643835616437</v>
      </c>
      <c r="BC37" s="7">
        <f t="shared" si="29"/>
        <v>19.119488584474883</v>
      </c>
      <c r="BD37" s="7">
        <f t="shared" si="30"/>
        <v>7.049643835616437</v>
      </c>
      <c r="BE37" s="19"/>
      <c r="BF37" s="19">
        <f t="shared" si="31"/>
        <v>0.64584450402144777</v>
      </c>
      <c r="BG37" s="19">
        <f t="shared" si="20"/>
        <v>0.93941018766756035</v>
      </c>
      <c r="BH37" s="19">
        <f t="shared" si="21"/>
        <v>2.043835616438356</v>
      </c>
      <c r="BI37" s="19">
        <f t="shared" si="32"/>
        <v>0.5</v>
      </c>
      <c r="BJ37" s="19"/>
      <c r="BK37" s="20">
        <v>0</v>
      </c>
      <c r="BO37" s="1">
        <v>0</v>
      </c>
      <c r="BP37" s="1">
        <v>1</v>
      </c>
      <c r="BQ37" s="1">
        <v>0</v>
      </c>
      <c r="BR37" s="1">
        <v>25</v>
      </c>
      <c r="BS37" s="1">
        <v>7.5</v>
      </c>
      <c r="BT37" s="1">
        <v>5.8</v>
      </c>
      <c r="BU37" s="1">
        <v>0.25</v>
      </c>
      <c r="BV37" s="1">
        <v>5.4</v>
      </c>
      <c r="BW37" s="1">
        <v>40</v>
      </c>
      <c r="BX37" s="1">
        <v>1</v>
      </c>
      <c r="BZ37" s="25">
        <v>135</v>
      </c>
      <c r="CA37" s="25">
        <v>29</v>
      </c>
      <c r="CB37" s="44">
        <v>1.48</v>
      </c>
      <c r="CC37" s="27">
        <v>47</v>
      </c>
      <c r="CD37" s="1">
        <v>2478</v>
      </c>
      <c r="CE37" s="1">
        <v>1</v>
      </c>
      <c r="CH37" s="1">
        <v>3</v>
      </c>
      <c r="CI37" s="20">
        <v>10597.938480000001</v>
      </c>
      <c r="CJ37" s="19">
        <f t="shared" si="33"/>
        <v>9.2684147781670152</v>
      </c>
      <c r="CK37" s="20">
        <v>1855.385577</v>
      </c>
      <c r="CL37" s="19">
        <f t="shared" si="34"/>
        <v>7.5258478116630325</v>
      </c>
      <c r="CM37" s="22"/>
      <c r="CN37" s="36">
        <v>43369</v>
      </c>
      <c r="CO37" s="36"/>
      <c r="CP37" s="36"/>
      <c r="CQ37" s="36"/>
      <c r="CS37" s="36">
        <v>44217</v>
      </c>
      <c r="CT37" s="36">
        <v>43455</v>
      </c>
      <c r="CU37" s="1">
        <f t="shared" si="35"/>
        <v>86</v>
      </c>
      <c r="CV37" s="1">
        <v>1</v>
      </c>
      <c r="CW37" s="36">
        <v>43455</v>
      </c>
      <c r="CX37" s="20">
        <f>(CW37-CN37)</f>
        <v>86</v>
      </c>
      <c r="CY37" s="20">
        <v>1</v>
      </c>
      <c r="CZ37" s="20">
        <v>86</v>
      </c>
      <c r="DA37" s="1">
        <v>1</v>
      </c>
      <c r="DB37" t="s">
        <v>129</v>
      </c>
    </row>
    <row r="38" spans="1:115" x14ac:dyDescent="0.25">
      <c r="A38" s="25">
        <v>1061</v>
      </c>
      <c r="B38" s="1">
        <v>61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0</v>
      </c>
      <c r="J38" s="1">
        <v>3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2</v>
      </c>
      <c r="Z38" s="1">
        <v>1</v>
      </c>
      <c r="AA38" s="1">
        <v>1</v>
      </c>
      <c r="AB38" s="1">
        <v>1</v>
      </c>
      <c r="AC38" s="1">
        <v>0</v>
      </c>
      <c r="AD38" s="1">
        <v>1</v>
      </c>
      <c r="AE38" s="1">
        <v>0</v>
      </c>
      <c r="AF38" s="1">
        <v>0</v>
      </c>
      <c r="AG38" s="1">
        <v>33.4</v>
      </c>
      <c r="AH38" s="1">
        <v>2.27</v>
      </c>
      <c r="AI38" s="1">
        <v>129</v>
      </c>
      <c r="AJ38" s="1">
        <v>71</v>
      </c>
      <c r="AK38" s="5">
        <f t="shared" si="36"/>
        <v>90.333333333333329</v>
      </c>
      <c r="AL38" s="1">
        <v>93</v>
      </c>
      <c r="AM38" s="1">
        <v>1</v>
      </c>
      <c r="AN38" s="1">
        <v>10</v>
      </c>
      <c r="AO38" s="1">
        <v>32</v>
      </c>
      <c r="AP38" s="1">
        <v>20</v>
      </c>
      <c r="AQ38" s="1">
        <v>24</v>
      </c>
      <c r="AR38" s="1">
        <f t="shared" si="18"/>
        <v>12</v>
      </c>
      <c r="AS38" s="7">
        <f t="shared" si="19"/>
        <v>1.2</v>
      </c>
      <c r="AT38" s="1">
        <v>15</v>
      </c>
      <c r="AU38" s="19">
        <v>5.05</v>
      </c>
      <c r="AV38" s="1">
        <v>2.2200000000000002</v>
      </c>
      <c r="AW38" s="19">
        <f t="shared" si="23"/>
        <v>0.44465631929046567</v>
      </c>
      <c r="AX38" s="7">
        <f t="shared" si="24"/>
        <v>1.7821782178217822</v>
      </c>
      <c r="AY38" s="7">
        <f t="shared" si="25"/>
        <v>324.32432432432432</v>
      </c>
      <c r="AZ38" s="7">
        <f t="shared" si="26"/>
        <v>2894.8948948948942</v>
      </c>
      <c r="BA38" s="7">
        <f t="shared" si="27"/>
        <v>54.3010752688172</v>
      </c>
      <c r="BB38" s="7">
        <f t="shared" si="28"/>
        <v>23.870967741935484</v>
      </c>
      <c r="BC38" s="7">
        <f t="shared" si="29"/>
        <v>24.456602150537634</v>
      </c>
      <c r="BD38" s="7">
        <f t="shared" si="30"/>
        <v>4.5450322580645155</v>
      </c>
      <c r="BE38" s="19">
        <v>2.0994059405940595</v>
      </c>
      <c r="BF38" s="19">
        <f t="shared" si="31"/>
        <v>0.44198019801980198</v>
      </c>
      <c r="BG38" s="19">
        <f t="shared" si="20"/>
        <v>0.58930693069306939</v>
      </c>
      <c r="BH38" s="19">
        <f t="shared" si="21"/>
        <v>4.5250896057347667</v>
      </c>
      <c r="BI38" s="19">
        <f t="shared" si="32"/>
        <v>0.66666666666666663</v>
      </c>
      <c r="BJ38" s="19"/>
      <c r="BK38" s="20">
        <v>1</v>
      </c>
      <c r="BL38" s="1">
        <v>22</v>
      </c>
      <c r="BN38" s="1">
        <v>3</v>
      </c>
      <c r="BO38" s="1">
        <v>0</v>
      </c>
      <c r="BP38" s="1">
        <v>1</v>
      </c>
      <c r="BQ38" s="1">
        <v>0</v>
      </c>
      <c r="BR38" s="1">
        <v>25</v>
      </c>
      <c r="BS38" s="1"/>
      <c r="BT38" s="1"/>
      <c r="BU38" s="1"/>
      <c r="BZ38" s="25">
        <v>139</v>
      </c>
      <c r="CA38" s="25">
        <v>35</v>
      </c>
      <c r="CB38" s="44">
        <v>1.58</v>
      </c>
      <c r="CC38" s="27">
        <v>47</v>
      </c>
      <c r="CD38" s="1">
        <v>399</v>
      </c>
      <c r="CE38" s="1">
        <v>1</v>
      </c>
      <c r="CH38" s="1">
        <v>2</v>
      </c>
      <c r="CI38" s="20">
        <v>1312.3408890000001</v>
      </c>
      <c r="CJ38" s="19">
        <f t="shared" si="33"/>
        <v>7.1795677596885685</v>
      </c>
      <c r="CK38" s="20">
        <v>1484.2853050000001</v>
      </c>
      <c r="CL38" s="19">
        <f t="shared" si="34"/>
        <v>7.3026886592920119</v>
      </c>
      <c r="CM38" s="22"/>
      <c r="CN38" s="36">
        <v>43397</v>
      </c>
      <c r="CO38" s="36"/>
      <c r="CP38" s="36"/>
      <c r="CQ38" s="36"/>
      <c r="CS38" s="36">
        <v>44274</v>
      </c>
      <c r="CT38" s="36">
        <v>44259</v>
      </c>
      <c r="CU38" s="1">
        <f t="shared" si="35"/>
        <v>862</v>
      </c>
      <c r="CV38" s="1">
        <v>0</v>
      </c>
      <c r="CY38" s="1">
        <v>0</v>
      </c>
      <c r="CZ38" s="1">
        <v>862</v>
      </c>
      <c r="DA38" s="3">
        <v>0</v>
      </c>
      <c r="DB38"/>
    </row>
    <row r="39" spans="1:115" x14ac:dyDescent="0.25">
      <c r="A39" s="25">
        <v>1073</v>
      </c>
      <c r="B39" s="1">
        <v>82</v>
      </c>
      <c r="C39" s="1">
        <v>0</v>
      </c>
      <c r="D39" s="1">
        <v>1</v>
      </c>
      <c r="E39" s="1">
        <v>1</v>
      </c>
      <c r="F39" s="1">
        <v>1</v>
      </c>
      <c r="G39" s="1">
        <v>0</v>
      </c>
      <c r="H39" s="1">
        <v>1</v>
      </c>
      <c r="I39" s="1">
        <v>1</v>
      </c>
      <c r="J39" s="1">
        <v>3</v>
      </c>
      <c r="K39" s="1">
        <v>1</v>
      </c>
      <c r="L39" s="1">
        <v>0</v>
      </c>
      <c r="M39" s="1">
        <v>1</v>
      </c>
      <c r="N39" s="1">
        <v>1</v>
      </c>
      <c r="O39" s="1">
        <v>1</v>
      </c>
      <c r="P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1</v>
      </c>
      <c r="AA39" s="1">
        <v>1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27.31</v>
      </c>
      <c r="AH39" s="1">
        <v>1.62</v>
      </c>
      <c r="AI39" s="1">
        <v>109</v>
      </c>
      <c r="AJ39" s="1">
        <v>70</v>
      </c>
      <c r="AK39" s="5">
        <f t="shared" si="36"/>
        <v>83</v>
      </c>
      <c r="AL39" s="1">
        <v>63</v>
      </c>
      <c r="AM39" s="1">
        <v>1</v>
      </c>
      <c r="AN39" s="1">
        <v>3</v>
      </c>
      <c r="AO39" s="1">
        <v>24</v>
      </c>
      <c r="AP39" s="1">
        <v>6</v>
      </c>
      <c r="AQ39" s="1">
        <v>15</v>
      </c>
      <c r="AR39" s="1">
        <f t="shared" si="18"/>
        <v>18</v>
      </c>
      <c r="AS39" s="7">
        <f t="shared" si="19"/>
        <v>6</v>
      </c>
      <c r="AT39" s="1">
        <v>6</v>
      </c>
      <c r="AU39" s="19">
        <v>4.2300000000000004</v>
      </c>
      <c r="AV39" s="1">
        <v>2.6</v>
      </c>
      <c r="AW39" s="19">
        <f t="shared" si="23"/>
        <v>0.47849223946784925</v>
      </c>
      <c r="AX39" s="7">
        <f t="shared" si="24"/>
        <v>2.1276595744680851</v>
      </c>
      <c r="AY39" s="7">
        <f t="shared" si="25"/>
        <v>276.92307692307691</v>
      </c>
      <c r="AZ39" s="7">
        <f t="shared" si="26"/>
        <v>2461.5384615384614</v>
      </c>
      <c r="BA39" s="7">
        <f t="shared" si="27"/>
        <v>67.142857142857139</v>
      </c>
      <c r="BB39" s="7">
        <f t="shared" si="28"/>
        <v>41.269841269841272</v>
      </c>
      <c r="BC39" s="7">
        <f t="shared" si="29"/>
        <v>43.217777777777776</v>
      </c>
      <c r="BD39" s="7">
        <f t="shared" si="30"/>
        <v>6.7352380952380955</v>
      </c>
      <c r="BE39" s="19">
        <v>1.8617021276595747</v>
      </c>
      <c r="BF39" s="19">
        <f t="shared" si="31"/>
        <v>0.22340425531914895</v>
      </c>
      <c r="BG39" s="19">
        <f t="shared" si="20"/>
        <v>0.35744680851063831</v>
      </c>
      <c r="BH39" s="19">
        <f t="shared" si="21"/>
        <v>3.7301587301587298</v>
      </c>
      <c r="BI39" s="19">
        <f t="shared" si="32"/>
        <v>0.5</v>
      </c>
      <c r="BJ39" s="19"/>
      <c r="BK39" s="20">
        <v>1</v>
      </c>
      <c r="BL39" s="1">
        <v>15</v>
      </c>
      <c r="BN39" s="1">
        <v>3</v>
      </c>
      <c r="BO39" s="1">
        <v>0</v>
      </c>
      <c r="BP39" s="1">
        <v>1</v>
      </c>
      <c r="BQ39" s="1">
        <v>0</v>
      </c>
      <c r="BR39" s="1">
        <v>25</v>
      </c>
      <c r="BS39" s="1">
        <v>5.8</v>
      </c>
      <c r="BT39" s="1">
        <v>5.6</v>
      </c>
      <c r="BU39" s="1">
        <v>0.26</v>
      </c>
      <c r="BW39" s="1">
        <v>72</v>
      </c>
      <c r="BX39" s="1">
        <v>1</v>
      </c>
      <c r="BY39" s="1">
        <v>1</v>
      </c>
      <c r="BZ39" s="25">
        <v>141</v>
      </c>
      <c r="CA39" s="25">
        <v>31</v>
      </c>
      <c r="CB39" s="44">
        <v>1.24</v>
      </c>
      <c r="CC39" s="27">
        <v>40</v>
      </c>
      <c r="CD39" s="1">
        <v>1068</v>
      </c>
      <c r="CE39" s="1">
        <v>1</v>
      </c>
      <c r="CH39" s="1">
        <v>3</v>
      </c>
      <c r="CI39" s="20">
        <v>1659.4474499999999</v>
      </c>
      <c r="CJ39" s="19">
        <f t="shared" si="33"/>
        <v>7.4142399644941381</v>
      </c>
      <c r="CK39" s="20">
        <v>753.38475570000003</v>
      </c>
      <c r="CL39" s="19">
        <f t="shared" si="34"/>
        <v>6.6245760610473905</v>
      </c>
      <c r="CM39" s="22"/>
      <c r="CN39" s="36">
        <v>43425</v>
      </c>
      <c r="CO39" s="36"/>
      <c r="CP39" s="36"/>
      <c r="CQ39" s="36"/>
      <c r="CS39" s="36">
        <v>44217</v>
      </c>
      <c r="CT39" s="37">
        <v>44104</v>
      </c>
      <c r="CU39" s="1">
        <f t="shared" si="35"/>
        <v>679</v>
      </c>
      <c r="CV39" s="1">
        <v>0</v>
      </c>
      <c r="CY39" s="1">
        <v>0</v>
      </c>
      <c r="CZ39" s="1">
        <v>679</v>
      </c>
      <c r="DA39" s="1">
        <v>1</v>
      </c>
      <c r="DB39" t="s">
        <v>135</v>
      </c>
    </row>
    <row r="40" spans="1:115" x14ac:dyDescent="0.25">
      <c r="A40" s="2">
        <v>2025</v>
      </c>
      <c r="B40" s="3">
        <v>56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1">
        <v>0</v>
      </c>
      <c r="I40" s="3">
        <v>0</v>
      </c>
      <c r="J40" s="3">
        <v>3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16">
        <v>0</v>
      </c>
      <c r="Y40" s="3">
        <v>1</v>
      </c>
      <c r="Z40" s="3">
        <v>0</v>
      </c>
      <c r="AA40" s="3">
        <v>1</v>
      </c>
      <c r="AB40" s="3">
        <v>1</v>
      </c>
      <c r="AC40" s="3">
        <v>1</v>
      </c>
      <c r="AD40" s="3">
        <v>1</v>
      </c>
      <c r="AE40" s="3">
        <v>0</v>
      </c>
      <c r="AF40" s="3">
        <v>0</v>
      </c>
      <c r="AG40" s="3">
        <v>33.5</v>
      </c>
      <c r="AH40" s="4">
        <v>1.85</v>
      </c>
      <c r="AI40" s="3">
        <v>124</v>
      </c>
      <c r="AJ40" s="3">
        <v>77</v>
      </c>
      <c r="AK40" s="5">
        <f t="shared" si="36"/>
        <v>92.666666666666671</v>
      </c>
      <c r="AL40" s="3">
        <v>72</v>
      </c>
      <c r="AM40" s="3">
        <v>1</v>
      </c>
      <c r="AN40" s="3">
        <v>14</v>
      </c>
      <c r="AO40" s="9">
        <v>61</v>
      </c>
      <c r="AP40" s="9">
        <v>31</v>
      </c>
      <c r="AQ40" s="3">
        <v>43</v>
      </c>
      <c r="AR40" s="1">
        <f t="shared" si="18"/>
        <v>30</v>
      </c>
      <c r="AS40" s="7">
        <f t="shared" si="19"/>
        <v>2.1428571428571428</v>
      </c>
      <c r="AT40" s="3">
        <v>38</v>
      </c>
      <c r="AU40" s="4">
        <v>3.1635</v>
      </c>
      <c r="AV40" s="3">
        <v>1.71</v>
      </c>
      <c r="AW40" s="19">
        <f t="shared" si="23"/>
        <v>0.35135254988913528</v>
      </c>
      <c r="AX40" s="7">
        <f t="shared" si="24"/>
        <v>1.5805278963173701</v>
      </c>
      <c r="AY40" s="7">
        <f t="shared" si="25"/>
        <v>233.91812865497076</v>
      </c>
      <c r="AZ40" s="7">
        <f t="shared" si="26"/>
        <v>3680.3118908382071</v>
      </c>
      <c r="BA40" s="7">
        <f t="shared" si="27"/>
        <v>43.9375</v>
      </c>
      <c r="BB40" s="7">
        <f t="shared" si="28"/>
        <v>23.75</v>
      </c>
      <c r="BC40" s="7">
        <f t="shared" si="29"/>
        <v>17.657333333333334</v>
      </c>
      <c r="BD40" s="7">
        <f t="shared" si="30"/>
        <v>9.3669999999999991</v>
      </c>
      <c r="BE40" s="19">
        <v>3.1</v>
      </c>
      <c r="BF40" s="19">
        <f t="shared" si="31"/>
        <v>0.97866287339971547</v>
      </c>
      <c r="BG40" s="19">
        <f t="shared" si="20"/>
        <v>1.3883357041251778</v>
      </c>
      <c r="BH40" s="19">
        <f t="shared" si="21"/>
        <v>1.4645833333333333</v>
      </c>
      <c r="BI40" s="19">
        <f t="shared" si="32"/>
        <v>0.36842105263157893</v>
      </c>
      <c r="BJ40" s="19"/>
      <c r="BK40" s="5">
        <v>1</v>
      </c>
      <c r="BL40" s="5">
        <v>25</v>
      </c>
      <c r="BM40" s="5"/>
      <c r="BN40" s="5">
        <v>1</v>
      </c>
      <c r="BO40" s="5">
        <v>0</v>
      </c>
      <c r="BP40" s="3">
        <v>1</v>
      </c>
      <c r="BQ40" s="9">
        <v>0</v>
      </c>
      <c r="BR40" s="3">
        <v>25</v>
      </c>
      <c r="BS40" s="3">
        <v>7.1</v>
      </c>
      <c r="BT40" s="3">
        <v>6.3</v>
      </c>
      <c r="BU40" s="3">
        <v>1.1000000000000001</v>
      </c>
      <c r="BV40" s="3"/>
      <c r="BW40" s="10"/>
      <c r="BX40" s="16">
        <v>1</v>
      </c>
      <c r="BY40" s="3">
        <v>1</v>
      </c>
      <c r="BZ40" s="3">
        <v>133</v>
      </c>
      <c r="CA40" s="3">
        <v>60</v>
      </c>
      <c r="CB40" s="4">
        <v>2.4</v>
      </c>
      <c r="CC40" s="28">
        <v>25</v>
      </c>
      <c r="CD40" s="8"/>
      <c r="CE40" s="8"/>
      <c r="CF40" s="3">
        <v>17859</v>
      </c>
      <c r="CG40" s="3">
        <v>1</v>
      </c>
      <c r="CH40" s="3">
        <v>3</v>
      </c>
      <c r="CI40" s="12">
        <v>1656.5217391304348</v>
      </c>
      <c r="CJ40" s="19">
        <f t="shared" si="33"/>
        <v>7.4124753451856424</v>
      </c>
      <c r="CK40" s="5">
        <v>638.67617881904835</v>
      </c>
      <c r="CL40" s="19">
        <f t="shared" si="34"/>
        <v>6.4593975635185625</v>
      </c>
      <c r="CM40" s="10"/>
      <c r="CN40" s="41">
        <v>40345</v>
      </c>
      <c r="CO40" s="41"/>
      <c r="CP40" s="41"/>
      <c r="CQ40" s="41"/>
      <c r="CS40" s="36">
        <v>44272</v>
      </c>
      <c r="CT40" s="36">
        <v>41727</v>
      </c>
      <c r="CU40" s="1">
        <f t="shared" si="35"/>
        <v>1382</v>
      </c>
      <c r="CV40" s="3">
        <v>1</v>
      </c>
      <c r="CW40" s="40">
        <v>41727</v>
      </c>
      <c r="CX40" s="3">
        <f>(CW40-CN40)</f>
        <v>1382</v>
      </c>
      <c r="CY40" s="3">
        <v>1</v>
      </c>
      <c r="CZ40" s="3">
        <v>1382</v>
      </c>
      <c r="DA40" s="1">
        <v>1</v>
      </c>
      <c r="DB40" s="3" t="s">
        <v>141</v>
      </c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5">
        <v>1055</v>
      </c>
      <c r="B41" s="1">
        <v>66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0</v>
      </c>
      <c r="I41" s="1">
        <v>0</v>
      </c>
      <c r="J41" s="1">
        <v>4</v>
      </c>
      <c r="K41" s="1">
        <v>1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1</v>
      </c>
      <c r="AB41" s="1">
        <v>1</v>
      </c>
      <c r="AC41" s="1">
        <v>0</v>
      </c>
      <c r="AD41" s="1">
        <v>1</v>
      </c>
      <c r="AE41" s="1">
        <v>0</v>
      </c>
      <c r="AF41" s="1">
        <v>0</v>
      </c>
      <c r="AG41" s="1">
        <v>18.5</v>
      </c>
      <c r="AH41" s="1">
        <v>1.33</v>
      </c>
      <c r="AI41" s="1">
        <v>122</v>
      </c>
      <c r="AJ41" s="1">
        <v>64</v>
      </c>
      <c r="AK41" s="5">
        <f t="shared" si="36"/>
        <v>83.333333333333329</v>
      </c>
      <c r="AL41" s="1">
        <v>81</v>
      </c>
      <c r="AM41" s="1">
        <v>2</v>
      </c>
      <c r="AN41" s="1">
        <v>12</v>
      </c>
      <c r="AO41" s="1">
        <v>54</v>
      </c>
      <c r="AP41" s="1">
        <v>20</v>
      </c>
      <c r="AQ41" s="1">
        <v>37</v>
      </c>
      <c r="AR41" s="1">
        <f t="shared" si="18"/>
        <v>34</v>
      </c>
      <c r="AS41" s="7">
        <f t="shared" si="19"/>
        <v>2.8333333333333335</v>
      </c>
      <c r="AT41" s="1">
        <v>22</v>
      </c>
      <c r="AU41" s="19">
        <v>2.59</v>
      </c>
      <c r="AV41" s="1">
        <v>1.95</v>
      </c>
      <c r="AW41" s="19">
        <f t="shared" si="23"/>
        <v>0.36031042128603102</v>
      </c>
      <c r="AX41" s="7">
        <f t="shared" si="24"/>
        <v>5.7915057915057915</v>
      </c>
      <c r="AY41" s="7">
        <f t="shared" si="25"/>
        <v>615.38461538461536</v>
      </c>
      <c r="AZ41" s="7">
        <f t="shared" si="26"/>
        <v>2926.4957264957261</v>
      </c>
      <c r="BA41" s="7">
        <f t="shared" si="27"/>
        <v>31.975308641975307</v>
      </c>
      <c r="BB41" s="7">
        <f t="shared" si="28"/>
        <v>24.074074074074073</v>
      </c>
      <c r="BC41" s="7">
        <f t="shared" si="29"/>
        <v>20.080987654320982</v>
      </c>
      <c r="BD41" s="7">
        <f t="shared" si="30"/>
        <v>8.1851851851851851</v>
      </c>
      <c r="BE41" s="19"/>
      <c r="BF41" s="19">
        <f t="shared" si="31"/>
        <v>1.1571428571428573</v>
      </c>
      <c r="BG41" s="19">
        <f t="shared" si="20"/>
        <v>1.6888030888030889</v>
      </c>
      <c r="BH41" s="19">
        <f t="shared" si="21"/>
        <v>0.94045025417574435</v>
      </c>
      <c r="BI41" s="19">
        <f t="shared" si="32"/>
        <v>0.54545454545454541</v>
      </c>
      <c r="BJ41" s="19"/>
      <c r="BK41" s="20">
        <v>0</v>
      </c>
      <c r="BO41" s="1"/>
      <c r="BP41" s="1">
        <v>1</v>
      </c>
      <c r="BQ41" s="1">
        <v>0</v>
      </c>
      <c r="BR41" s="1">
        <v>25</v>
      </c>
      <c r="BS41" s="1">
        <v>5.3</v>
      </c>
      <c r="BT41" s="1">
        <v>4.7</v>
      </c>
      <c r="BU41" s="1">
        <v>0.27</v>
      </c>
      <c r="BV41" s="1">
        <v>3.9</v>
      </c>
      <c r="BW41" s="1">
        <v>58</v>
      </c>
      <c r="BX41" s="1">
        <v>1</v>
      </c>
      <c r="BZ41" s="25">
        <v>137</v>
      </c>
      <c r="CA41" s="25">
        <v>14</v>
      </c>
      <c r="CB41" s="44">
        <v>0.68</v>
      </c>
      <c r="CC41" s="27">
        <v>90</v>
      </c>
      <c r="CI41" s="20">
        <v>8171.9039730000004</v>
      </c>
      <c r="CJ41" s="19">
        <f t="shared" si="33"/>
        <v>9.008457205134258</v>
      </c>
      <c r="CK41" s="20">
        <v>646.74728149999999</v>
      </c>
      <c r="CL41" s="19">
        <f t="shared" si="34"/>
        <v>6.4719556177329904</v>
      </c>
      <c r="CM41" s="22"/>
      <c r="CN41" s="36">
        <v>43370</v>
      </c>
      <c r="CO41" s="36"/>
      <c r="CP41" s="36"/>
      <c r="CQ41" s="36"/>
      <c r="CS41" s="36">
        <v>44274</v>
      </c>
      <c r="CT41" s="36">
        <v>44273</v>
      </c>
      <c r="CU41" s="1">
        <f t="shared" si="35"/>
        <v>903</v>
      </c>
      <c r="CV41" s="1">
        <v>0</v>
      </c>
      <c r="CY41" s="1">
        <v>0</v>
      </c>
      <c r="CZ41" s="1">
        <v>903</v>
      </c>
      <c r="DA41" s="1">
        <v>1</v>
      </c>
      <c r="DB41"/>
    </row>
    <row r="42" spans="1:115" x14ac:dyDescent="0.25">
      <c r="A42" s="25">
        <v>1071</v>
      </c>
      <c r="B42" s="1">
        <v>46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4</v>
      </c>
      <c r="K42" s="1">
        <v>1</v>
      </c>
      <c r="L42" s="1">
        <v>1</v>
      </c>
      <c r="M42" s="1">
        <v>1</v>
      </c>
      <c r="N42" s="1">
        <v>1</v>
      </c>
      <c r="O42" s="1">
        <v>0</v>
      </c>
      <c r="P42" s="1">
        <v>0</v>
      </c>
      <c r="R42" s="1">
        <v>1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0</v>
      </c>
      <c r="AD42" s="1">
        <v>1</v>
      </c>
      <c r="AE42" s="1">
        <v>0</v>
      </c>
      <c r="AF42" s="1">
        <v>0</v>
      </c>
      <c r="AG42" s="1">
        <v>38.94</v>
      </c>
      <c r="AH42" s="1">
        <v>2.4300000000000002</v>
      </c>
      <c r="AI42" s="1">
        <v>174</v>
      </c>
      <c r="AJ42" s="1">
        <v>106</v>
      </c>
      <c r="AK42" s="5">
        <f t="shared" si="36"/>
        <v>128.66666666666666</v>
      </c>
      <c r="AL42" s="1">
        <v>94</v>
      </c>
      <c r="AM42" s="1">
        <v>1</v>
      </c>
      <c r="AN42" s="1">
        <v>6</v>
      </c>
      <c r="AO42" s="1">
        <v>44</v>
      </c>
      <c r="AP42" s="1">
        <v>21</v>
      </c>
      <c r="AQ42" s="1">
        <v>30</v>
      </c>
      <c r="AR42" s="1">
        <f t="shared" si="18"/>
        <v>23</v>
      </c>
      <c r="AS42" s="7">
        <f t="shared" si="19"/>
        <v>3.8333333333333335</v>
      </c>
      <c r="AT42" s="1">
        <v>19</v>
      </c>
      <c r="AU42" s="19">
        <v>5.6</v>
      </c>
      <c r="AV42" s="1">
        <v>2.2999999999999998</v>
      </c>
      <c r="AW42" s="19">
        <f t="shared" si="23"/>
        <v>0.656171470805617</v>
      </c>
      <c r="AX42" s="7">
        <f t="shared" si="24"/>
        <v>1.9642857142857144</v>
      </c>
      <c r="AY42" s="7">
        <f t="shared" si="25"/>
        <v>382.60869565217394</v>
      </c>
      <c r="AZ42" s="7">
        <f t="shared" si="26"/>
        <v>4266.6666666666661</v>
      </c>
      <c r="BA42" s="7">
        <f t="shared" si="27"/>
        <v>59.574468085106382</v>
      </c>
      <c r="BB42" s="7">
        <f t="shared" si="28"/>
        <v>24.468085106382979</v>
      </c>
      <c r="BC42" s="7">
        <f t="shared" si="29"/>
        <v>36.493333333333325</v>
      </c>
      <c r="BD42" s="7">
        <f t="shared" si="30"/>
        <v>7.9863829787234044</v>
      </c>
      <c r="BE42" s="19"/>
      <c r="BF42" s="19">
        <f t="shared" si="31"/>
        <v>0.50357142857142856</v>
      </c>
      <c r="BG42" s="19">
        <f t="shared" si="20"/>
        <v>0.73857142857142855</v>
      </c>
      <c r="BH42" s="19">
        <f t="shared" si="21"/>
        <v>2.5901942645698428</v>
      </c>
      <c r="BI42" s="19">
        <f t="shared" si="32"/>
        <v>0.31578947368421051</v>
      </c>
      <c r="BJ42" s="19"/>
      <c r="BK42" s="20">
        <v>0</v>
      </c>
      <c r="BO42" s="1"/>
      <c r="BP42" s="1">
        <v>1</v>
      </c>
      <c r="BQ42" s="1">
        <v>0</v>
      </c>
      <c r="BR42" s="1">
        <v>25</v>
      </c>
      <c r="BS42" s="1">
        <v>5.6</v>
      </c>
      <c r="BT42" s="1">
        <v>4.8</v>
      </c>
      <c r="BU42" s="1">
        <v>0.37</v>
      </c>
      <c r="BV42" s="1">
        <v>5</v>
      </c>
      <c r="BW42" s="1">
        <v>32.6</v>
      </c>
      <c r="BX42" s="1">
        <v>0</v>
      </c>
      <c r="BY42" s="1">
        <v>1</v>
      </c>
      <c r="BZ42" s="25">
        <v>139</v>
      </c>
      <c r="CA42" s="25">
        <v>13</v>
      </c>
      <c r="CB42" s="44">
        <v>1.03</v>
      </c>
      <c r="CC42" s="27">
        <v>87</v>
      </c>
      <c r="CD42" s="1">
        <v>829</v>
      </c>
      <c r="CE42" s="1">
        <v>1</v>
      </c>
      <c r="CH42" s="1">
        <v>3</v>
      </c>
      <c r="CI42" s="20">
        <v>10797.23126</v>
      </c>
      <c r="CJ42" s="19">
        <f t="shared" si="33"/>
        <v>9.2870450154304205</v>
      </c>
      <c r="CK42" s="20">
        <v>2303.646295</v>
      </c>
      <c r="CL42" s="19">
        <f t="shared" si="34"/>
        <v>7.7422484922355803</v>
      </c>
      <c r="CM42" s="22"/>
      <c r="CN42" s="36">
        <v>43419</v>
      </c>
      <c r="CO42" s="36"/>
      <c r="CP42" s="36"/>
      <c r="CQ42" s="36"/>
      <c r="CS42" s="36">
        <v>44274</v>
      </c>
      <c r="CT42" s="36">
        <v>44266</v>
      </c>
      <c r="CU42" s="1">
        <f t="shared" si="35"/>
        <v>847</v>
      </c>
      <c r="CV42" s="1">
        <v>0</v>
      </c>
      <c r="CY42" s="1">
        <v>0</v>
      </c>
      <c r="CZ42" s="1">
        <v>847</v>
      </c>
      <c r="DA42" s="1">
        <v>1</v>
      </c>
      <c r="DB42"/>
    </row>
    <row r="43" spans="1:115" x14ac:dyDescent="0.25">
      <c r="A43" s="2">
        <v>2039</v>
      </c>
      <c r="B43" s="3">
        <v>61</v>
      </c>
      <c r="C43" s="3">
        <v>0</v>
      </c>
      <c r="D43" s="3">
        <v>1</v>
      </c>
      <c r="E43" s="3">
        <v>1</v>
      </c>
      <c r="F43" s="3">
        <v>1</v>
      </c>
      <c r="G43" s="3">
        <v>0</v>
      </c>
      <c r="H43" s="1">
        <v>1</v>
      </c>
      <c r="I43" s="3">
        <v>0</v>
      </c>
      <c r="J43" s="3">
        <v>4</v>
      </c>
      <c r="K43" s="3">
        <v>1</v>
      </c>
      <c r="L43" s="3">
        <v>1</v>
      </c>
      <c r="M43" s="3"/>
      <c r="N43" s="3">
        <v>1</v>
      </c>
      <c r="O43" s="3">
        <v>0</v>
      </c>
      <c r="P43" s="3">
        <v>1</v>
      </c>
      <c r="Q43" s="3">
        <v>1</v>
      </c>
      <c r="R43" s="3">
        <v>1</v>
      </c>
      <c r="S43" s="3">
        <v>1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1</v>
      </c>
      <c r="AA43" s="3">
        <v>1</v>
      </c>
      <c r="AB43" s="3">
        <v>1</v>
      </c>
      <c r="AC43" s="3">
        <v>0</v>
      </c>
      <c r="AD43" s="3">
        <v>0</v>
      </c>
      <c r="AE43" s="3">
        <v>0</v>
      </c>
      <c r="AF43" s="3">
        <v>0</v>
      </c>
      <c r="AG43" s="3">
        <v>32</v>
      </c>
      <c r="AH43" s="4">
        <v>2.13</v>
      </c>
      <c r="AI43" s="3">
        <v>129</v>
      </c>
      <c r="AJ43" s="3">
        <v>69</v>
      </c>
      <c r="AK43" s="5">
        <f t="shared" si="36"/>
        <v>89</v>
      </c>
      <c r="AL43" s="3">
        <v>60</v>
      </c>
      <c r="AM43" s="3">
        <v>1</v>
      </c>
      <c r="AN43" s="3">
        <v>9</v>
      </c>
      <c r="AO43" s="3">
        <v>46</v>
      </c>
      <c r="AP43" s="3">
        <v>21</v>
      </c>
      <c r="AQ43" s="3">
        <v>29</v>
      </c>
      <c r="AR43" s="1">
        <f t="shared" si="18"/>
        <v>25</v>
      </c>
      <c r="AS43" s="7">
        <f t="shared" si="19"/>
        <v>2.7777777777777777</v>
      </c>
      <c r="AT43" s="3">
        <v>22</v>
      </c>
      <c r="AU43" s="4">
        <v>4.6646999999999998</v>
      </c>
      <c r="AV43" s="3">
        <v>2.19</v>
      </c>
      <c r="AW43" s="19">
        <f t="shared" si="23"/>
        <v>0.43217294900221731</v>
      </c>
      <c r="AX43" s="7">
        <f t="shared" si="24"/>
        <v>1.5006324093725214</v>
      </c>
      <c r="AY43" s="7">
        <f t="shared" si="25"/>
        <v>255.70776255707764</v>
      </c>
      <c r="AZ43" s="7">
        <f t="shared" si="26"/>
        <v>2922.3744292237443</v>
      </c>
      <c r="BA43" s="7">
        <f t="shared" si="27"/>
        <v>77.74499999999999</v>
      </c>
      <c r="BB43" s="7">
        <f t="shared" si="28"/>
        <v>36.5</v>
      </c>
      <c r="BC43" s="7">
        <f t="shared" si="29"/>
        <v>33.258800000000001</v>
      </c>
      <c r="BD43" s="7">
        <f t="shared" si="30"/>
        <v>9.927999999999999</v>
      </c>
      <c r="BE43" s="19"/>
      <c r="BF43" s="19">
        <f t="shared" si="31"/>
        <v>0.3730143417583125</v>
      </c>
      <c r="BG43" s="19">
        <f t="shared" si="20"/>
        <v>0.59167792140973707</v>
      </c>
      <c r="BH43" s="19">
        <f t="shared" si="21"/>
        <v>3.1097999999999995</v>
      </c>
      <c r="BI43" s="19">
        <f t="shared" si="32"/>
        <v>0.40909090909090912</v>
      </c>
      <c r="BJ43" s="19"/>
      <c r="BK43" s="5">
        <v>0</v>
      </c>
      <c r="BL43" s="5"/>
      <c r="BM43" s="5"/>
      <c r="BN43" s="5"/>
      <c r="BO43" s="5"/>
      <c r="BP43" s="3">
        <v>1</v>
      </c>
      <c r="BQ43" s="3">
        <v>0</v>
      </c>
      <c r="BR43" s="3">
        <v>25</v>
      </c>
      <c r="BS43" s="3"/>
      <c r="BT43" s="3"/>
      <c r="BU43" s="3"/>
      <c r="BV43" s="3"/>
      <c r="BW43" s="10"/>
      <c r="BX43" s="3"/>
      <c r="BY43" s="3"/>
      <c r="BZ43" s="3">
        <v>140</v>
      </c>
      <c r="CA43" s="3">
        <v>19</v>
      </c>
      <c r="CB43" s="4">
        <v>0.8</v>
      </c>
      <c r="CC43" s="28">
        <v>90</v>
      </c>
      <c r="CD43" s="8"/>
      <c r="CE43" s="8"/>
      <c r="CF43" s="3">
        <v>1638</v>
      </c>
      <c r="CG43" s="3">
        <v>1</v>
      </c>
      <c r="CH43" s="3">
        <v>2</v>
      </c>
      <c r="CI43" s="12">
        <v>1255.3191489361702</v>
      </c>
      <c r="CJ43" s="19">
        <f t="shared" si="33"/>
        <v>7.1351451211777981</v>
      </c>
      <c r="CK43" s="5">
        <v>973.95189601715515</v>
      </c>
      <c r="CL43" s="19">
        <f t="shared" si="34"/>
        <v>6.8813619143501681</v>
      </c>
      <c r="CM43" s="10"/>
      <c r="CN43" s="41">
        <v>40414</v>
      </c>
      <c r="CO43" s="41"/>
      <c r="CP43" s="41"/>
      <c r="CQ43" s="41"/>
      <c r="CS43" s="36">
        <v>44272</v>
      </c>
      <c r="CT43" s="36">
        <v>42769</v>
      </c>
      <c r="CU43" s="1">
        <f t="shared" si="35"/>
        <v>2355</v>
      </c>
      <c r="CV43" s="3">
        <v>1</v>
      </c>
      <c r="CW43" s="40">
        <v>42769</v>
      </c>
      <c r="CX43" s="3">
        <f>(CW43-CN43)</f>
        <v>2355</v>
      </c>
      <c r="CY43" s="3">
        <v>1</v>
      </c>
      <c r="CZ43" s="3">
        <v>2355</v>
      </c>
      <c r="DA43" s="3">
        <v>0</v>
      </c>
      <c r="DB43" s="3" t="s">
        <v>141</v>
      </c>
      <c r="DC43" s="10"/>
      <c r="DD43" s="10"/>
      <c r="DE43" s="10"/>
      <c r="DF43" s="10"/>
      <c r="DG43" s="10"/>
      <c r="DH43" s="10"/>
      <c r="DI43" s="10"/>
      <c r="DJ43" s="10"/>
      <c r="DK43" s="10"/>
    </row>
    <row r="44" spans="1:115" x14ac:dyDescent="0.25">
      <c r="A44" s="25">
        <v>1076</v>
      </c>
      <c r="B44" s="1">
        <v>63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4</v>
      </c>
      <c r="K44" s="1">
        <v>1</v>
      </c>
      <c r="L44" s="1">
        <v>0</v>
      </c>
      <c r="M44" s="1">
        <v>1</v>
      </c>
      <c r="N44" s="1">
        <v>1</v>
      </c>
      <c r="O44" s="1">
        <v>0</v>
      </c>
      <c r="P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2</v>
      </c>
      <c r="Z44" s="1">
        <v>1</v>
      </c>
      <c r="AA44" s="1">
        <v>1</v>
      </c>
      <c r="AB44" s="1">
        <v>1</v>
      </c>
      <c r="AC44" s="1">
        <v>0</v>
      </c>
      <c r="AD44" s="1">
        <v>0</v>
      </c>
      <c r="AE44" s="1">
        <v>0</v>
      </c>
      <c r="AF44" s="1">
        <v>2</v>
      </c>
      <c r="AG44" s="1">
        <v>28.39</v>
      </c>
      <c r="AH44" s="1">
        <v>2.09</v>
      </c>
      <c r="AI44" s="1">
        <v>139</v>
      </c>
      <c r="AJ44" s="1">
        <v>91</v>
      </c>
      <c r="AK44" s="5">
        <f t="shared" si="36"/>
        <v>107</v>
      </c>
      <c r="AL44" s="1">
        <v>97</v>
      </c>
      <c r="AM44" s="1">
        <v>1</v>
      </c>
      <c r="AN44" s="1">
        <v>6</v>
      </c>
      <c r="AO44" s="1">
        <v>35</v>
      </c>
      <c r="AP44" s="1">
        <v>20</v>
      </c>
      <c r="AQ44" s="1">
        <v>27</v>
      </c>
      <c r="AR44" s="1">
        <f t="shared" si="18"/>
        <v>15</v>
      </c>
      <c r="AS44" s="7">
        <f t="shared" si="19"/>
        <v>2.5</v>
      </c>
      <c r="AT44" s="1">
        <v>13</v>
      </c>
      <c r="AU44" s="19">
        <v>5.53</v>
      </c>
      <c r="AV44" s="1">
        <v>2.65</v>
      </c>
      <c r="AW44" s="19">
        <f t="shared" si="23"/>
        <v>0.62871396895787146</v>
      </c>
      <c r="AX44" s="7">
        <f t="shared" si="24"/>
        <v>2.5316455696202529</v>
      </c>
      <c r="AY44" s="7">
        <f t="shared" si="25"/>
        <v>422.64150943396226</v>
      </c>
      <c r="AZ44" s="7">
        <f t="shared" si="26"/>
        <v>3049.0566037735848</v>
      </c>
      <c r="BA44" s="7">
        <f t="shared" si="27"/>
        <v>57.010309278350519</v>
      </c>
      <c r="BB44" s="7">
        <f t="shared" si="28"/>
        <v>27.319587628865978</v>
      </c>
      <c r="BC44" s="7">
        <f t="shared" si="29"/>
        <v>34.925360824742263</v>
      </c>
      <c r="BD44" s="7">
        <f t="shared" si="30"/>
        <v>7.8024742268041232</v>
      </c>
      <c r="BE44" s="19"/>
      <c r="BF44" s="19">
        <f t="shared" si="31"/>
        <v>0.47359855334538875</v>
      </c>
      <c r="BG44" s="19">
        <f t="shared" si="20"/>
        <v>0.61392405063291133</v>
      </c>
      <c r="BH44" s="19">
        <f t="shared" si="21"/>
        <v>3.800687285223368</v>
      </c>
      <c r="BI44" s="19">
        <f t="shared" si="32"/>
        <v>0.46153846153846156</v>
      </c>
      <c r="BJ44" s="19"/>
      <c r="BK44" s="20">
        <v>1</v>
      </c>
      <c r="BN44" s="1">
        <v>1</v>
      </c>
      <c r="BO44" s="1">
        <v>0</v>
      </c>
      <c r="BP44" s="1">
        <v>1</v>
      </c>
      <c r="BQ44" s="1">
        <v>0</v>
      </c>
      <c r="BR44" s="1">
        <v>27</v>
      </c>
      <c r="BS44" s="1">
        <v>6.4</v>
      </c>
      <c r="BT44" s="1">
        <v>5.5</v>
      </c>
      <c r="BU44" s="1">
        <v>0.31</v>
      </c>
      <c r="BV44" s="1">
        <v>3.9</v>
      </c>
      <c r="BW44" s="1">
        <v>33.799999999999997</v>
      </c>
      <c r="BX44" s="1">
        <v>0</v>
      </c>
      <c r="BZ44" s="25">
        <v>136</v>
      </c>
      <c r="CA44" s="25">
        <v>13</v>
      </c>
      <c r="CB44" s="44">
        <v>0.93</v>
      </c>
      <c r="CC44" s="27">
        <v>85</v>
      </c>
      <c r="CD44" s="1">
        <v>415</v>
      </c>
      <c r="CE44" s="1">
        <v>1</v>
      </c>
      <c r="CH44" s="1">
        <v>2</v>
      </c>
      <c r="CI44" s="20">
        <v>1069.420601</v>
      </c>
      <c r="CJ44" s="19">
        <f t="shared" si="33"/>
        <v>6.9748722864023938</v>
      </c>
      <c r="CK44" s="20">
        <v>1613.4683110000001</v>
      </c>
      <c r="CL44" s="19">
        <f t="shared" si="34"/>
        <v>7.3861413713859188</v>
      </c>
      <c r="CM44" s="22"/>
      <c r="CN44" s="36">
        <v>43427</v>
      </c>
      <c r="CO44" s="36"/>
      <c r="CP44" s="36"/>
      <c r="CQ44" s="36"/>
      <c r="CS44" s="36">
        <v>44217</v>
      </c>
      <c r="CT44" s="37">
        <v>44032</v>
      </c>
      <c r="CU44" s="1">
        <f t="shared" si="35"/>
        <v>605</v>
      </c>
      <c r="CV44" s="1">
        <v>0</v>
      </c>
      <c r="CY44" s="1">
        <v>0</v>
      </c>
      <c r="CZ44" s="1">
        <v>605</v>
      </c>
      <c r="DA44" s="3">
        <v>0</v>
      </c>
      <c r="DB44" t="s">
        <v>135</v>
      </c>
    </row>
    <row r="45" spans="1:115" x14ac:dyDescent="0.25">
      <c r="A45" s="2">
        <v>2019</v>
      </c>
      <c r="B45" s="3">
        <v>74</v>
      </c>
      <c r="C45" s="3">
        <v>0</v>
      </c>
      <c r="D45" s="3">
        <v>0</v>
      </c>
      <c r="E45" s="3">
        <v>1</v>
      </c>
      <c r="F45" s="3">
        <v>1</v>
      </c>
      <c r="G45" s="3">
        <v>1</v>
      </c>
      <c r="H45" s="1">
        <v>0</v>
      </c>
      <c r="I45" s="3">
        <v>0</v>
      </c>
      <c r="J45" s="3">
        <v>4</v>
      </c>
      <c r="K45" s="3">
        <v>0</v>
      </c>
      <c r="L45" s="3">
        <v>0</v>
      </c>
      <c r="M45" s="3"/>
      <c r="N45" s="3">
        <v>0</v>
      </c>
      <c r="O45" s="3">
        <v>0</v>
      </c>
      <c r="P45" s="3">
        <v>1</v>
      </c>
      <c r="Q45" s="3">
        <v>1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v>0</v>
      </c>
      <c r="Y45" s="3">
        <v>0</v>
      </c>
      <c r="Z45" s="3">
        <v>0</v>
      </c>
      <c r="AA45" s="3">
        <v>1</v>
      </c>
      <c r="AB45" s="3">
        <v>0</v>
      </c>
      <c r="AC45" s="3">
        <v>0</v>
      </c>
      <c r="AD45" s="3">
        <v>1</v>
      </c>
      <c r="AE45" s="3">
        <v>0</v>
      </c>
      <c r="AF45" s="3">
        <v>0</v>
      </c>
      <c r="AG45" s="9">
        <v>35</v>
      </c>
      <c r="AH45" s="11">
        <v>2.27</v>
      </c>
      <c r="AI45" s="9">
        <v>101</v>
      </c>
      <c r="AJ45" s="9">
        <v>79</v>
      </c>
      <c r="AK45" s="5">
        <f t="shared" si="36"/>
        <v>86.333333333333329</v>
      </c>
      <c r="AL45" s="9">
        <v>79</v>
      </c>
      <c r="AM45" s="9">
        <v>3</v>
      </c>
      <c r="AN45" s="9">
        <v>9</v>
      </c>
      <c r="AO45" s="9">
        <v>45</v>
      </c>
      <c r="AP45" s="9">
        <v>22</v>
      </c>
      <c r="AQ45" s="9">
        <v>32</v>
      </c>
      <c r="AR45" s="9">
        <f t="shared" si="18"/>
        <v>23</v>
      </c>
      <c r="AS45" s="7">
        <f t="shared" si="19"/>
        <v>2.5555555555555554</v>
      </c>
      <c r="AT45" s="9">
        <v>25</v>
      </c>
      <c r="AU45" s="4">
        <v>5.2891000000000004</v>
      </c>
      <c r="AV45" s="9">
        <v>2.33</v>
      </c>
      <c r="AW45" s="19">
        <f t="shared" si="23"/>
        <v>0.44602365114560238</v>
      </c>
      <c r="AX45" s="7">
        <f t="shared" si="24"/>
        <v>1.3234765839178688</v>
      </c>
      <c r="AY45" s="7">
        <f t="shared" si="25"/>
        <v>240.34334763948496</v>
      </c>
      <c r="AZ45" s="7">
        <f t="shared" si="26"/>
        <v>2655.2217453505004</v>
      </c>
      <c r="BA45" s="7">
        <f t="shared" si="27"/>
        <v>66.950632911392418</v>
      </c>
      <c r="BB45" s="7">
        <f t="shared" si="28"/>
        <v>29.49367088607595</v>
      </c>
      <c r="BC45" s="7">
        <f t="shared" si="29"/>
        <v>24.601654008438818</v>
      </c>
      <c r="BD45" s="7">
        <f t="shared" si="30"/>
        <v>9.225620253164557</v>
      </c>
      <c r="BE45" s="19"/>
      <c r="BF45" s="19">
        <f t="shared" si="31"/>
        <v>0.47796411487776741</v>
      </c>
      <c r="BG45" s="19">
        <f t="shared" si="20"/>
        <v>0.67213703654686041</v>
      </c>
      <c r="BH45" s="19">
        <f t="shared" si="21"/>
        <v>2.9108970831040182</v>
      </c>
      <c r="BI45" s="19">
        <f t="shared" si="32"/>
        <v>0.36</v>
      </c>
      <c r="BJ45" s="19"/>
      <c r="BK45" s="5">
        <v>1</v>
      </c>
      <c r="BL45" s="5"/>
      <c r="BM45" s="5"/>
      <c r="BN45" s="5">
        <v>0</v>
      </c>
      <c r="BO45" s="5">
        <v>0</v>
      </c>
      <c r="BP45" s="9">
        <v>1</v>
      </c>
      <c r="BQ45" s="9">
        <v>0</v>
      </c>
      <c r="BR45" s="16">
        <v>27.5</v>
      </c>
      <c r="BS45" s="16">
        <v>5.8</v>
      </c>
      <c r="BT45" s="16">
        <v>4.8</v>
      </c>
      <c r="BU45" s="16">
        <v>0.99</v>
      </c>
      <c r="BV45" s="3"/>
      <c r="BW45" s="10"/>
      <c r="BX45" s="9">
        <v>1</v>
      </c>
      <c r="BY45" s="16">
        <v>0</v>
      </c>
      <c r="BZ45" s="9">
        <v>139</v>
      </c>
      <c r="CA45" s="9">
        <v>23</v>
      </c>
      <c r="CB45" s="11">
        <v>1</v>
      </c>
      <c r="CC45" s="29">
        <v>90</v>
      </c>
      <c r="CD45" s="13"/>
      <c r="CE45" s="13"/>
      <c r="CF45" s="9">
        <v>1810</v>
      </c>
      <c r="CG45" s="9">
        <v>1</v>
      </c>
      <c r="CH45" s="9">
        <v>2</v>
      </c>
      <c r="CI45" s="12">
        <v>11228.571428571429</v>
      </c>
      <c r="CJ45" s="19">
        <f t="shared" si="33"/>
        <v>9.326216829361984</v>
      </c>
      <c r="CK45" s="5">
        <v>2889.9638055224937</v>
      </c>
      <c r="CL45" s="19">
        <f t="shared" si="34"/>
        <v>7.9689992569873915</v>
      </c>
      <c r="CM45" s="10"/>
      <c r="CN45" s="36">
        <v>40296</v>
      </c>
      <c r="CO45" s="36"/>
      <c r="CP45" s="36"/>
      <c r="CQ45" s="36"/>
      <c r="CS45" s="36">
        <v>44272</v>
      </c>
      <c r="CT45" s="36">
        <v>42050</v>
      </c>
      <c r="CU45" s="1">
        <f t="shared" si="35"/>
        <v>1754</v>
      </c>
      <c r="CV45" s="3">
        <v>1</v>
      </c>
      <c r="CW45" s="40">
        <v>42050</v>
      </c>
      <c r="CX45" s="20">
        <f>(CW45-CN45)</f>
        <v>1754</v>
      </c>
      <c r="CY45" s="20">
        <v>1</v>
      </c>
      <c r="CZ45" s="20">
        <v>1754</v>
      </c>
      <c r="DA45" s="1">
        <v>1</v>
      </c>
      <c r="DB45" s="3" t="s">
        <v>141</v>
      </c>
      <c r="DC45" s="10"/>
      <c r="DD45" s="10"/>
      <c r="DE45" s="10"/>
      <c r="DF45" s="10"/>
      <c r="DG45" s="10"/>
      <c r="DH45" s="10"/>
      <c r="DI45" s="10"/>
      <c r="DJ45" s="10"/>
      <c r="DK45" s="10"/>
    </row>
    <row r="46" spans="1:115" x14ac:dyDescent="0.25">
      <c r="A46" s="2">
        <v>2043</v>
      </c>
      <c r="B46" s="3">
        <v>62</v>
      </c>
      <c r="C46" s="3">
        <v>0</v>
      </c>
      <c r="D46" s="3">
        <v>1</v>
      </c>
      <c r="E46" s="3">
        <v>1</v>
      </c>
      <c r="F46" s="3">
        <v>1</v>
      </c>
      <c r="G46" s="3">
        <v>1</v>
      </c>
      <c r="H46" s="1">
        <v>0</v>
      </c>
      <c r="I46" s="3">
        <v>0</v>
      </c>
      <c r="J46" s="3">
        <v>4</v>
      </c>
      <c r="K46" s="3">
        <v>0</v>
      </c>
      <c r="L46" s="3">
        <v>0</v>
      </c>
      <c r="M46" s="3"/>
      <c r="N46" s="3">
        <v>0</v>
      </c>
      <c r="O46" s="3">
        <v>1</v>
      </c>
      <c r="P46" s="3">
        <v>1</v>
      </c>
      <c r="Q46" s="3"/>
      <c r="R46" s="3">
        <v>1</v>
      </c>
      <c r="S46" s="3">
        <v>1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</v>
      </c>
      <c r="Z46" s="3">
        <v>0</v>
      </c>
      <c r="AA46" s="3">
        <v>0</v>
      </c>
      <c r="AB46" s="3">
        <v>1</v>
      </c>
      <c r="AC46" s="3">
        <v>0</v>
      </c>
      <c r="AD46" s="3">
        <v>1</v>
      </c>
      <c r="AE46" s="3">
        <v>0</v>
      </c>
      <c r="AF46" s="3">
        <v>0</v>
      </c>
      <c r="AG46" s="3">
        <v>34</v>
      </c>
      <c r="AH46" s="4">
        <v>1.95</v>
      </c>
      <c r="AI46" s="3">
        <v>96</v>
      </c>
      <c r="AJ46" s="3">
        <v>72</v>
      </c>
      <c r="AK46" s="5">
        <f t="shared" si="36"/>
        <v>80</v>
      </c>
      <c r="AL46" s="3">
        <v>84</v>
      </c>
      <c r="AM46" s="3">
        <v>1</v>
      </c>
      <c r="AN46" s="3">
        <v>12</v>
      </c>
      <c r="AO46" s="3">
        <v>63</v>
      </c>
      <c r="AP46" s="3">
        <v>26</v>
      </c>
      <c r="AQ46" s="3">
        <v>46</v>
      </c>
      <c r="AR46" s="1">
        <f t="shared" si="18"/>
        <v>37</v>
      </c>
      <c r="AS46" s="7">
        <f t="shared" si="19"/>
        <v>3.0833333333333335</v>
      </c>
      <c r="AT46" s="3">
        <v>38</v>
      </c>
      <c r="AU46" s="4">
        <v>3.7049999999999996</v>
      </c>
      <c r="AV46" s="3">
        <v>1.9</v>
      </c>
      <c r="AW46" s="19">
        <f t="shared" si="23"/>
        <v>0.33702882483370289</v>
      </c>
      <c r="AX46" s="7">
        <f t="shared" si="24"/>
        <v>2.1592442645074228</v>
      </c>
      <c r="AY46" s="7">
        <f t="shared" si="25"/>
        <v>336.84210526315792</v>
      </c>
      <c r="AZ46" s="7">
        <f t="shared" si="26"/>
        <v>2863.1578947368421</v>
      </c>
      <c r="BA46" s="7">
        <f t="shared" si="27"/>
        <v>44.107142857142854</v>
      </c>
      <c r="BB46" s="7">
        <f t="shared" si="28"/>
        <v>22.61904761904762</v>
      </c>
      <c r="BC46" s="7">
        <f t="shared" si="29"/>
        <v>12.92</v>
      </c>
      <c r="BD46" s="7">
        <f t="shared" si="30"/>
        <v>10.459047619047618</v>
      </c>
      <c r="BE46" s="19"/>
      <c r="BF46" s="19">
        <f t="shared" si="31"/>
        <v>1.0429149797570851</v>
      </c>
      <c r="BG46" s="19">
        <f t="shared" si="20"/>
        <v>1.42834008097166</v>
      </c>
      <c r="BH46" s="19">
        <f t="shared" si="21"/>
        <v>1.192084942084942</v>
      </c>
      <c r="BI46" s="19">
        <f t="shared" si="32"/>
        <v>0.31578947368421051</v>
      </c>
      <c r="BJ46" s="19"/>
      <c r="BK46" s="5">
        <v>0</v>
      </c>
      <c r="BL46" s="5"/>
      <c r="BM46" s="5"/>
      <c r="BN46" s="5"/>
      <c r="BO46" s="5"/>
      <c r="BP46" s="3">
        <v>1</v>
      </c>
      <c r="BQ46" s="3">
        <v>0</v>
      </c>
      <c r="BR46" s="3">
        <v>27.5</v>
      </c>
      <c r="BS46" s="3">
        <v>7.1</v>
      </c>
      <c r="BT46" s="3">
        <v>6</v>
      </c>
      <c r="BU46" s="3">
        <v>0.87</v>
      </c>
      <c r="BV46" s="3">
        <v>4.8</v>
      </c>
      <c r="BW46" s="10"/>
      <c r="BX46" s="3">
        <v>1</v>
      </c>
      <c r="BY46" s="3">
        <v>0</v>
      </c>
      <c r="BZ46" s="3">
        <v>136</v>
      </c>
      <c r="CA46" s="3">
        <v>44</v>
      </c>
      <c r="CB46" s="4">
        <v>1.5</v>
      </c>
      <c r="CC46" s="28">
        <v>35</v>
      </c>
      <c r="CD46" s="8"/>
      <c r="CE46" s="8"/>
      <c r="CF46" s="3">
        <v>6067</v>
      </c>
      <c r="CG46" s="3">
        <v>1</v>
      </c>
      <c r="CH46" s="3">
        <v>3</v>
      </c>
      <c r="CI46" s="12">
        <v>2101.5151515151515</v>
      </c>
      <c r="CJ46" s="19">
        <f t="shared" si="33"/>
        <v>7.6504138642764978</v>
      </c>
      <c r="CK46" s="5">
        <v>1213.3708008492986</v>
      </c>
      <c r="CL46" s="19">
        <f t="shared" si="34"/>
        <v>7.1011575513067555</v>
      </c>
      <c r="CM46" s="10"/>
      <c r="CN46" s="41">
        <v>40441</v>
      </c>
      <c r="CO46" s="41"/>
      <c r="CP46" s="41"/>
      <c r="CQ46" s="41"/>
      <c r="CS46" s="36">
        <v>44272</v>
      </c>
      <c r="CT46" s="36">
        <v>41203</v>
      </c>
      <c r="CU46" s="1">
        <f t="shared" si="35"/>
        <v>762</v>
      </c>
      <c r="CV46" s="3">
        <v>1</v>
      </c>
      <c r="CW46" s="36">
        <v>41203</v>
      </c>
      <c r="CX46" s="20">
        <f>(CW46-CN46)</f>
        <v>762</v>
      </c>
      <c r="CY46" s="20">
        <v>1</v>
      </c>
      <c r="CZ46" s="20">
        <v>762</v>
      </c>
      <c r="DA46" s="1">
        <v>1</v>
      </c>
      <c r="DB46" s="3" t="s">
        <v>144</v>
      </c>
      <c r="DC46" s="10"/>
      <c r="DD46" s="10"/>
      <c r="DE46" s="10"/>
      <c r="DF46" s="10"/>
      <c r="DG46" s="10"/>
      <c r="DH46" s="10"/>
      <c r="DI46" s="10"/>
      <c r="DJ46" s="10"/>
      <c r="DK46" s="10"/>
    </row>
    <row r="47" spans="1:115" s="1" customFormat="1" x14ac:dyDescent="0.25">
      <c r="A47" s="2">
        <v>2055</v>
      </c>
      <c r="B47" s="3">
        <v>71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1">
        <v>0</v>
      </c>
      <c r="I47" s="3">
        <v>0</v>
      </c>
      <c r="J47" s="3">
        <v>4</v>
      </c>
      <c r="K47" s="3">
        <v>1</v>
      </c>
      <c r="L47" s="3">
        <v>0</v>
      </c>
      <c r="M47" s="3"/>
      <c r="N47" s="3">
        <v>0</v>
      </c>
      <c r="O47" s="3">
        <v>1</v>
      </c>
      <c r="P47" s="3">
        <v>0</v>
      </c>
      <c r="Q47" s="3"/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1</v>
      </c>
      <c r="Y47" s="3">
        <v>1</v>
      </c>
      <c r="Z47" s="3">
        <v>1</v>
      </c>
      <c r="AA47" s="3">
        <v>1</v>
      </c>
      <c r="AB47" s="3">
        <v>0</v>
      </c>
      <c r="AC47" s="3">
        <v>0</v>
      </c>
      <c r="AD47" s="3">
        <v>1</v>
      </c>
      <c r="AE47" s="3">
        <v>0</v>
      </c>
      <c r="AF47" s="3">
        <v>0</v>
      </c>
      <c r="AG47" s="3">
        <v>23.5</v>
      </c>
      <c r="AH47" s="4">
        <v>1.62</v>
      </c>
      <c r="AI47" s="3">
        <v>128</v>
      </c>
      <c r="AJ47" s="3">
        <v>60</v>
      </c>
      <c r="AK47" s="5">
        <f t="shared" si="36"/>
        <v>82.666666666666671</v>
      </c>
      <c r="AL47" s="3">
        <v>66</v>
      </c>
      <c r="AM47" s="3">
        <v>1</v>
      </c>
      <c r="AN47" s="3">
        <v>8</v>
      </c>
      <c r="AO47" s="3">
        <v>41</v>
      </c>
      <c r="AP47" s="3">
        <v>15</v>
      </c>
      <c r="AQ47" s="3">
        <v>24</v>
      </c>
      <c r="AR47" s="1">
        <f t="shared" si="18"/>
        <v>26</v>
      </c>
      <c r="AS47" s="7">
        <f t="shared" si="19"/>
        <v>3.25</v>
      </c>
      <c r="AT47" s="3">
        <v>10</v>
      </c>
      <c r="AU47" s="4">
        <v>3.5964000000000005</v>
      </c>
      <c r="AV47" s="3">
        <v>2.2200000000000002</v>
      </c>
      <c r="AW47" s="19">
        <f t="shared" si="23"/>
        <v>0.40691796008869185</v>
      </c>
      <c r="AX47" s="7">
        <f t="shared" si="24"/>
        <v>3.8927816705594478</v>
      </c>
      <c r="AY47" s="7">
        <f t="shared" si="25"/>
        <v>504.50450450450444</v>
      </c>
      <c r="AZ47" s="7">
        <f t="shared" si="26"/>
        <v>2690.6906906906906</v>
      </c>
      <c r="BA47" s="7">
        <f t="shared" si="27"/>
        <v>54.490909090909099</v>
      </c>
      <c r="BB47" s="7">
        <f t="shared" si="28"/>
        <v>33.636363636363633</v>
      </c>
      <c r="BC47" s="7">
        <f t="shared" si="29"/>
        <v>33.241696969696967</v>
      </c>
      <c r="BD47" s="7">
        <f t="shared" si="30"/>
        <v>7.3192727272727263</v>
      </c>
      <c r="BE47" s="19"/>
      <c r="BF47" s="19">
        <f t="shared" si="31"/>
        <v>0.44044044044044039</v>
      </c>
      <c r="BG47" s="19">
        <f t="shared" si="20"/>
        <v>0.752419085752419</v>
      </c>
      <c r="BH47" s="19">
        <f t="shared" si="21"/>
        <v>2.0958041958041962</v>
      </c>
      <c r="BI47" s="19">
        <f t="shared" si="32"/>
        <v>0.8</v>
      </c>
      <c r="BJ47" s="19"/>
      <c r="BK47" s="5">
        <v>1</v>
      </c>
      <c r="BL47" s="5"/>
      <c r="BM47" s="5"/>
      <c r="BN47" s="5">
        <v>0</v>
      </c>
      <c r="BO47" s="5">
        <v>0</v>
      </c>
      <c r="BP47" s="3">
        <v>1</v>
      </c>
      <c r="BQ47" s="3">
        <v>0</v>
      </c>
      <c r="BR47" s="3">
        <v>27.5</v>
      </c>
      <c r="BS47" s="3">
        <v>4.0999999999999996</v>
      </c>
      <c r="BT47" s="3">
        <v>3.9</v>
      </c>
      <c r="BU47" s="3">
        <v>0.9</v>
      </c>
      <c r="BV47" s="3">
        <v>2.6</v>
      </c>
      <c r="BW47" s="10"/>
      <c r="BX47" s="3">
        <v>0</v>
      </c>
      <c r="BY47" s="3">
        <v>1</v>
      </c>
      <c r="BZ47" s="3">
        <v>139</v>
      </c>
      <c r="CA47" s="3">
        <v>28</v>
      </c>
      <c r="CB47" s="4">
        <v>1.3</v>
      </c>
      <c r="CC47" s="28">
        <v>49</v>
      </c>
      <c r="CD47" s="8"/>
      <c r="CE47" s="8"/>
      <c r="CF47" s="3">
        <v>391</v>
      </c>
      <c r="CG47" s="3">
        <v>0</v>
      </c>
      <c r="CH47" s="3">
        <v>1</v>
      </c>
      <c r="CI47" s="12">
        <v>2978.2312925170068</v>
      </c>
      <c r="CJ47" s="19">
        <f t="shared" si="33"/>
        <v>7.9990848772921632</v>
      </c>
      <c r="CK47" s="5">
        <v>2149.6969096298444</v>
      </c>
      <c r="CL47" s="19">
        <f t="shared" si="34"/>
        <v>7.6730821389189963</v>
      </c>
      <c r="CM47" s="10"/>
      <c r="CN47" s="36">
        <v>40519</v>
      </c>
      <c r="CO47" s="36"/>
      <c r="CP47" s="36"/>
      <c r="CQ47" s="36"/>
      <c r="CR47" s="20"/>
      <c r="CS47" s="36">
        <v>44274</v>
      </c>
      <c r="CT47" s="36">
        <v>44275</v>
      </c>
      <c r="CU47" s="1">
        <f t="shared" si="35"/>
        <v>3756</v>
      </c>
      <c r="CV47" s="3">
        <v>0</v>
      </c>
      <c r="CW47" s="3"/>
      <c r="CX47" s="3"/>
      <c r="CY47" s="3">
        <v>0</v>
      </c>
      <c r="CZ47" s="3">
        <v>3756</v>
      </c>
      <c r="DA47" s="1">
        <v>1</v>
      </c>
      <c r="DB47" s="3" t="s">
        <v>156</v>
      </c>
      <c r="DC47" s="10"/>
      <c r="DD47" s="10"/>
      <c r="DE47" s="10"/>
      <c r="DF47" s="10"/>
      <c r="DG47" s="10"/>
      <c r="DH47" s="10"/>
      <c r="DI47" s="10"/>
      <c r="DJ47" s="10"/>
      <c r="DK47" s="10"/>
    </row>
    <row r="48" spans="1:115" s="10" customFormat="1" x14ac:dyDescent="0.25">
      <c r="A48" s="2">
        <v>2011</v>
      </c>
      <c r="B48" s="3">
        <v>49</v>
      </c>
      <c r="C48" s="3">
        <v>0</v>
      </c>
      <c r="D48" s="3">
        <v>0</v>
      </c>
      <c r="E48" s="3">
        <v>1</v>
      </c>
      <c r="F48" s="3">
        <v>1</v>
      </c>
      <c r="G48" s="3">
        <v>0</v>
      </c>
      <c r="H48" s="1">
        <v>1</v>
      </c>
      <c r="I48" s="3">
        <v>1</v>
      </c>
      <c r="J48" s="3">
        <v>2</v>
      </c>
      <c r="K48" s="3">
        <v>0</v>
      </c>
      <c r="L48" s="3">
        <v>1</v>
      </c>
      <c r="M48" s="3"/>
      <c r="N48" s="3">
        <v>1</v>
      </c>
      <c r="O48" s="3">
        <v>0</v>
      </c>
      <c r="P48" s="3">
        <v>1</v>
      </c>
      <c r="Q48" s="3"/>
      <c r="R48" s="3">
        <v>1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1</v>
      </c>
      <c r="AA48" s="3">
        <v>1</v>
      </c>
      <c r="AB48" s="3">
        <v>1</v>
      </c>
      <c r="AC48" s="3">
        <v>0</v>
      </c>
      <c r="AD48" s="3">
        <v>1</v>
      </c>
      <c r="AE48" s="3">
        <v>0</v>
      </c>
      <c r="AF48" s="3">
        <v>2</v>
      </c>
      <c r="AG48" s="3">
        <v>35.4</v>
      </c>
      <c r="AH48" s="4">
        <v>2.23</v>
      </c>
      <c r="AI48" s="3">
        <v>150</v>
      </c>
      <c r="AJ48" s="3">
        <v>84</v>
      </c>
      <c r="AK48" s="5">
        <f t="shared" si="36"/>
        <v>106</v>
      </c>
      <c r="AL48" s="3">
        <v>66</v>
      </c>
      <c r="AM48" s="3">
        <v>1</v>
      </c>
      <c r="AN48" s="3">
        <v>5</v>
      </c>
      <c r="AO48" s="3">
        <v>38</v>
      </c>
      <c r="AP48" s="3">
        <v>14</v>
      </c>
      <c r="AQ48" s="3">
        <v>25</v>
      </c>
      <c r="AR48" s="3">
        <f t="shared" si="18"/>
        <v>24</v>
      </c>
      <c r="AS48" s="7">
        <f t="shared" si="19"/>
        <v>4.8</v>
      </c>
      <c r="AT48" s="3">
        <v>16</v>
      </c>
      <c r="AU48" s="4">
        <v>4.9060000000000006</v>
      </c>
      <c r="AV48" s="3">
        <v>2.2000000000000002</v>
      </c>
      <c r="AW48" s="19">
        <f t="shared" si="23"/>
        <v>0.51707317073170733</v>
      </c>
      <c r="AX48" s="7">
        <f t="shared" si="24"/>
        <v>1.8344883815735831</v>
      </c>
      <c r="AY48" s="7">
        <f t="shared" si="25"/>
        <v>327.27272727272725</v>
      </c>
      <c r="AZ48" s="7">
        <f t="shared" si="26"/>
        <v>3672.7272727272725</v>
      </c>
      <c r="BA48" s="7">
        <f t="shared" si="27"/>
        <v>74.333333333333343</v>
      </c>
      <c r="BB48" s="7">
        <f t="shared" si="28"/>
        <v>33.333333333333336</v>
      </c>
      <c r="BC48" s="7">
        <f t="shared" si="29"/>
        <v>40.799999999999997</v>
      </c>
      <c r="BD48" s="7">
        <f t="shared" si="30"/>
        <v>9.0666666666666664</v>
      </c>
      <c r="BE48" s="19"/>
      <c r="BF48" s="19">
        <f t="shared" si="31"/>
        <v>0.33632286995515692</v>
      </c>
      <c r="BG48" s="19">
        <f t="shared" si="20"/>
        <v>0.51121076233183849</v>
      </c>
      <c r="BH48" s="19">
        <f t="shared" si="21"/>
        <v>3.0972222222222228</v>
      </c>
      <c r="BI48" s="19">
        <f t="shared" si="32"/>
        <v>0.3125</v>
      </c>
      <c r="BJ48" s="19"/>
      <c r="BK48" s="5">
        <v>0</v>
      </c>
      <c r="BL48" s="5"/>
      <c r="BM48" s="5"/>
      <c r="BN48" s="5"/>
      <c r="BO48" s="5"/>
      <c r="BP48" s="3">
        <v>1</v>
      </c>
      <c r="BQ48" s="3">
        <v>0</v>
      </c>
      <c r="BR48" s="3">
        <v>30</v>
      </c>
      <c r="BS48" s="3">
        <v>6.6</v>
      </c>
      <c r="BT48" s="3">
        <v>6</v>
      </c>
      <c r="BU48" s="3">
        <v>1</v>
      </c>
      <c r="BV48" s="3">
        <v>4.0999999999999996</v>
      </c>
      <c r="BX48" s="3">
        <v>1</v>
      </c>
      <c r="BY48" s="3">
        <v>0</v>
      </c>
      <c r="BZ48" s="3">
        <v>142</v>
      </c>
      <c r="CA48" s="3">
        <v>13</v>
      </c>
      <c r="CB48" s="4">
        <v>0.9</v>
      </c>
      <c r="CC48" s="28">
        <v>90</v>
      </c>
      <c r="CD48" s="8"/>
      <c r="CE48" s="8"/>
      <c r="CF48" s="3">
        <v>178</v>
      </c>
      <c r="CG48" s="3">
        <v>0</v>
      </c>
      <c r="CH48" s="3">
        <v>1</v>
      </c>
      <c r="CI48" s="12">
        <v>2307.6923076923076</v>
      </c>
      <c r="CJ48" s="19">
        <f t="shared" si="33"/>
        <v>7.7440033031827555</v>
      </c>
      <c r="CK48" s="5">
        <v>15440.159587835227</v>
      </c>
      <c r="CL48" s="19">
        <f t="shared" si="34"/>
        <v>9.6447271595250417</v>
      </c>
      <c r="CN48" s="41">
        <v>40260</v>
      </c>
      <c r="CO48" s="41"/>
      <c r="CP48" s="41"/>
      <c r="CQ48" s="41"/>
      <c r="CR48" s="20"/>
      <c r="CS48" s="36">
        <v>44272</v>
      </c>
      <c r="CT48" s="36">
        <v>44263</v>
      </c>
      <c r="CU48" s="1">
        <f t="shared" si="35"/>
        <v>4003</v>
      </c>
      <c r="CV48" s="3">
        <v>0</v>
      </c>
      <c r="CW48" s="3"/>
      <c r="CX48" s="3"/>
      <c r="CY48" s="3">
        <v>0</v>
      </c>
      <c r="CZ48" s="3">
        <v>4003</v>
      </c>
      <c r="DA48" s="1">
        <v>1</v>
      </c>
      <c r="DB48" s="3"/>
    </row>
    <row r="49" spans="1:115" s="10" customFormat="1" x14ac:dyDescent="0.25">
      <c r="A49" s="25">
        <v>1063</v>
      </c>
      <c r="B49" s="1">
        <v>65</v>
      </c>
      <c r="C49" s="1">
        <v>0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0</v>
      </c>
      <c r="J49" s="1">
        <v>4</v>
      </c>
      <c r="K49" s="1">
        <v>1</v>
      </c>
      <c r="L49" s="1">
        <v>1</v>
      </c>
      <c r="M49" s="1">
        <v>1</v>
      </c>
      <c r="N49" s="1">
        <v>0</v>
      </c>
      <c r="O49" s="1">
        <v>0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1</v>
      </c>
      <c r="AA49" s="1">
        <v>1</v>
      </c>
      <c r="AB49" s="1">
        <v>1</v>
      </c>
      <c r="AC49" s="1">
        <v>0</v>
      </c>
      <c r="AD49" s="1">
        <v>1</v>
      </c>
      <c r="AE49" s="1">
        <v>0</v>
      </c>
      <c r="AF49" s="1">
        <v>0</v>
      </c>
      <c r="AG49" s="1">
        <v>30.5</v>
      </c>
      <c r="AH49" s="1">
        <v>2.0299999999999998</v>
      </c>
      <c r="AI49" s="1">
        <v>83</v>
      </c>
      <c r="AJ49" s="1">
        <v>61</v>
      </c>
      <c r="AK49" s="5">
        <f t="shared" si="36"/>
        <v>68.333333333333329</v>
      </c>
      <c r="AL49" s="1">
        <v>81</v>
      </c>
      <c r="AM49" s="1">
        <v>1</v>
      </c>
      <c r="AN49" s="1">
        <v>11</v>
      </c>
      <c r="AO49" s="1">
        <v>53</v>
      </c>
      <c r="AP49" s="1">
        <v>23</v>
      </c>
      <c r="AQ49" s="1">
        <v>35</v>
      </c>
      <c r="AR49" s="1">
        <f t="shared" si="18"/>
        <v>30</v>
      </c>
      <c r="AS49" s="7">
        <f t="shared" si="19"/>
        <v>2.7272727272727271</v>
      </c>
      <c r="AT49" s="1">
        <v>23</v>
      </c>
      <c r="AU49" s="19">
        <v>4.72</v>
      </c>
      <c r="AV49" s="1">
        <v>2.3199999999999998</v>
      </c>
      <c r="AW49" s="19">
        <f t="shared" si="23"/>
        <v>0.35151515151515145</v>
      </c>
      <c r="AX49" s="7">
        <f t="shared" si="24"/>
        <v>2.5423728813559325</v>
      </c>
      <c r="AY49" s="7">
        <f t="shared" si="25"/>
        <v>413.79310344827587</v>
      </c>
      <c r="AZ49" s="7">
        <f t="shared" si="26"/>
        <v>1977.0114942528735</v>
      </c>
      <c r="BA49" s="7">
        <f t="shared" si="27"/>
        <v>58.271604938271601</v>
      </c>
      <c r="BB49" s="7">
        <f t="shared" si="28"/>
        <v>28.641975308641975</v>
      </c>
      <c r="BC49" s="7">
        <f t="shared" si="29"/>
        <v>17.658732510288061</v>
      </c>
      <c r="BD49" s="7">
        <f t="shared" si="30"/>
        <v>9.3487407407407392</v>
      </c>
      <c r="BE49" s="19"/>
      <c r="BF49" s="19">
        <f t="shared" si="31"/>
        <v>0.60063559322033899</v>
      </c>
      <c r="BG49" s="19">
        <f t="shared" si="20"/>
        <v>0.9095338983050848</v>
      </c>
      <c r="BH49" s="19">
        <f t="shared" si="21"/>
        <v>1.94238683127572</v>
      </c>
      <c r="BI49" s="19">
        <f t="shared" si="32"/>
        <v>0.47826086956521741</v>
      </c>
      <c r="BJ49" s="19"/>
      <c r="BK49" s="20">
        <v>0</v>
      </c>
      <c r="BL49" s="1"/>
      <c r="BM49" s="20"/>
      <c r="BN49" s="1"/>
      <c r="BO49" s="1">
        <v>0</v>
      </c>
      <c r="BP49" s="1">
        <v>1</v>
      </c>
      <c r="BQ49" s="1">
        <v>0</v>
      </c>
      <c r="BR49" s="1">
        <v>30</v>
      </c>
      <c r="BS49" s="1">
        <v>6.7</v>
      </c>
      <c r="BT49" s="1">
        <v>6.1</v>
      </c>
      <c r="BU49" s="1">
        <v>0.32</v>
      </c>
      <c r="BV49" s="1">
        <v>5.5</v>
      </c>
      <c r="BW49" s="1">
        <v>42</v>
      </c>
      <c r="BX49" s="1">
        <v>1</v>
      </c>
      <c r="BY49" s="1"/>
      <c r="BZ49" s="25">
        <v>131</v>
      </c>
      <c r="CA49" s="25">
        <v>18</v>
      </c>
      <c r="CB49" s="44">
        <v>0.97</v>
      </c>
      <c r="CC49" s="27">
        <v>82</v>
      </c>
      <c r="CD49" s="1">
        <v>758</v>
      </c>
      <c r="CE49" s="1">
        <v>1</v>
      </c>
      <c r="CF49" s="1"/>
      <c r="CG49" s="1"/>
      <c r="CH49" s="1">
        <v>2</v>
      </c>
      <c r="CI49" s="20">
        <v>3260.009423</v>
      </c>
      <c r="CJ49" s="19">
        <f t="shared" si="33"/>
        <v>8.0894853648473735</v>
      </c>
      <c r="CK49" s="20">
        <v>955.70465360000003</v>
      </c>
      <c r="CL49" s="19">
        <f t="shared" si="34"/>
        <v>6.8624489255707317</v>
      </c>
      <c r="CM49" s="22"/>
      <c r="CN49" s="36">
        <v>43398</v>
      </c>
      <c r="CO49" s="36"/>
      <c r="CP49" s="36"/>
      <c r="CQ49" s="36"/>
      <c r="CR49" s="20"/>
      <c r="CS49" s="36">
        <v>44217</v>
      </c>
      <c r="CT49" s="36">
        <v>44202</v>
      </c>
      <c r="CU49" s="1">
        <f t="shared" si="35"/>
        <v>804</v>
      </c>
      <c r="CV49" s="1">
        <v>1</v>
      </c>
      <c r="CW49" s="36">
        <v>44202</v>
      </c>
      <c r="CX49" s="20">
        <f>(CW49-CN49)</f>
        <v>804</v>
      </c>
      <c r="CY49" s="20">
        <v>1</v>
      </c>
      <c r="CZ49" s="20">
        <v>804</v>
      </c>
      <c r="DA49" s="1">
        <v>1</v>
      </c>
      <c r="DB49" t="s">
        <v>129</v>
      </c>
      <c r="DC49"/>
      <c r="DD49"/>
      <c r="DE49"/>
      <c r="DF49"/>
      <c r="DG49"/>
      <c r="DH49"/>
      <c r="DI49"/>
      <c r="DJ49"/>
      <c r="DK49"/>
    </row>
    <row r="50" spans="1:115" s="10" customFormat="1" x14ac:dyDescent="0.25">
      <c r="A50" s="2">
        <v>2014</v>
      </c>
      <c r="B50" s="3">
        <v>59</v>
      </c>
      <c r="C50" s="3">
        <v>1</v>
      </c>
      <c r="D50" s="3">
        <v>0</v>
      </c>
      <c r="E50" s="3">
        <v>1</v>
      </c>
      <c r="F50" s="3">
        <v>1</v>
      </c>
      <c r="G50" s="3">
        <v>0</v>
      </c>
      <c r="H50" s="1">
        <v>1</v>
      </c>
      <c r="I50" s="3">
        <v>1</v>
      </c>
      <c r="J50" s="3">
        <v>4</v>
      </c>
      <c r="K50" s="3">
        <v>1</v>
      </c>
      <c r="L50" s="3">
        <v>1</v>
      </c>
      <c r="M50" s="3"/>
      <c r="N50" s="3">
        <v>1</v>
      </c>
      <c r="O50" s="3">
        <v>0</v>
      </c>
      <c r="P50" s="3">
        <v>1</v>
      </c>
      <c r="Q50" s="3"/>
      <c r="R50" s="3">
        <v>0</v>
      </c>
      <c r="S50" s="3">
        <v>0</v>
      </c>
      <c r="T50" s="3">
        <v>0</v>
      </c>
      <c r="U50" s="3">
        <v>1</v>
      </c>
      <c r="V50" s="3">
        <v>0</v>
      </c>
      <c r="W50" s="3">
        <v>0</v>
      </c>
      <c r="X50" s="3">
        <v>0</v>
      </c>
      <c r="Y50" s="3">
        <v>1</v>
      </c>
      <c r="Z50" s="3">
        <v>1</v>
      </c>
      <c r="AA50" s="3">
        <v>1</v>
      </c>
      <c r="AB50" s="3">
        <v>0</v>
      </c>
      <c r="AC50" s="3">
        <v>0</v>
      </c>
      <c r="AD50" s="3">
        <v>1</v>
      </c>
      <c r="AE50" s="3">
        <v>0</v>
      </c>
      <c r="AF50" s="3">
        <v>0</v>
      </c>
      <c r="AG50" s="3">
        <v>26</v>
      </c>
      <c r="AH50" s="4">
        <v>1.72</v>
      </c>
      <c r="AI50" s="3">
        <v>121</v>
      </c>
      <c r="AJ50" s="3">
        <v>88</v>
      </c>
      <c r="AK50" s="5">
        <f t="shared" si="36"/>
        <v>99</v>
      </c>
      <c r="AL50" s="3">
        <v>100</v>
      </c>
      <c r="AM50" s="3">
        <v>1</v>
      </c>
      <c r="AN50" s="3">
        <v>7</v>
      </c>
      <c r="AO50" s="3">
        <v>24</v>
      </c>
      <c r="AP50" s="3">
        <v>12</v>
      </c>
      <c r="AQ50" s="3">
        <v>16</v>
      </c>
      <c r="AR50" s="3">
        <f t="shared" si="18"/>
        <v>12</v>
      </c>
      <c r="AS50" s="7">
        <f t="shared" si="19"/>
        <v>1.7142857142857142</v>
      </c>
      <c r="AT50" s="3">
        <v>10</v>
      </c>
      <c r="AU50" s="4">
        <v>3.4055999999999997</v>
      </c>
      <c r="AV50" s="3">
        <v>1.98</v>
      </c>
      <c r="AW50" s="19">
        <f t="shared" si="23"/>
        <v>0.43463414634146341</v>
      </c>
      <c r="AX50" s="7">
        <f t="shared" si="24"/>
        <v>1.7618040873854828</v>
      </c>
      <c r="AY50" s="7">
        <f t="shared" si="25"/>
        <v>242.42424242424244</v>
      </c>
      <c r="AZ50" s="7">
        <f t="shared" si="26"/>
        <v>3717.1717171717173</v>
      </c>
      <c r="BA50" s="7">
        <f t="shared" si="27"/>
        <v>34.055999999999997</v>
      </c>
      <c r="BB50" s="7">
        <f t="shared" si="28"/>
        <v>19.8</v>
      </c>
      <c r="BC50" s="7">
        <f t="shared" si="29"/>
        <v>23.965920000000001</v>
      </c>
      <c r="BD50" s="7">
        <f t="shared" si="30"/>
        <v>2.4235199999999999</v>
      </c>
      <c r="BE50" s="19"/>
      <c r="BF50" s="19">
        <f t="shared" si="31"/>
        <v>0.46981442330279544</v>
      </c>
      <c r="BG50" s="19">
        <f t="shared" si="20"/>
        <v>0.70472163495419315</v>
      </c>
      <c r="BH50" s="19">
        <f t="shared" si="21"/>
        <v>2.8379999999999996</v>
      </c>
      <c r="BI50" s="19">
        <f t="shared" si="32"/>
        <v>0.7</v>
      </c>
      <c r="BJ50" s="19"/>
      <c r="BK50" s="5">
        <v>0</v>
      </c>
      <c r="BL50" s="5"/>
      <c r="BM50" s="5"/>
      <c r="BN50" s="5"/>
      <c r="BO50" s="5"/>
      <c r="BP50" s="3">
        <v>1</v>
      </c>
      <c r="BQ50" s="3">
        <v>0</v>
      </c>
      <c r="BR50" s="3">
        <v>32.5</v>
      </c>
      <c r="BS50" s="3">
        <v>4</v>
      </c>
      <c r="BT50" s="3">
        <v>3.6</v>
      </c>
      <c r="BU50" s="3">
        <v>0.8</v>
      </c>
      <c r="BV50" s="3"/>
      <c r="BX50" s="3">
        <v>1</v>
      </c>
      <c r="BY50" s="3">
        <v>0</v>
      </c>
      <c r="BZ50" s="3">
        <v>142</v>
      </c>
      <c r="CA50" s="3">
        <v>29</v>
      </c>
      <c r="CB50" s="4">
        <v>1.6</v>
      </c>
      <c r="CC50" s="28">
        <v>54</v>
      </c>
      <c r="CD50" s="8"/>
      <c r="CE50" s="8"/>
      <c r="CF50" s="3">
        <v>1297</v>
      </c>
      <c r="CG50" s="3">
        <v>1</v>
      </c>
      <c r="CH50" s="3">
        <v>2</v>
      </c>
      <c r="CI50" s="12">
        <v>3544.0559440559441</v>
      </c>
      <c r="CJ50" s="19">
        <f t="shared" si="33"/>
        <v>8.1730270971692143</v>
      </c>
      <c r="CK50" s="5">
        <v>1426.0904365045594</v>
      </c>
      <c r="CL50" s="19">
        <f t="shared" si="34"/>
        <v>7.2626920186719639</v>
      </c>
      <c r="CN50" s="41">
        <v>40273</v>
      </c>
      <c r="CO50" s="41"/>
      <c r="CP50" s="41"/>
      <c r="CQ50" s="41"/>
      <c r="CR50" s="20"/>
      <c r="CS50" s="36">
        <v>44272</v>
      </c>
      <c r="CT50" s="36">
        <v>44272</v>
      </c>
      <c r="CU50" s="1">
        <f t="shared" si="35"/>
        <v>3999</v>
      </c>
      <c r="CV50" s="3">
        <v>0</v>
      </c>
      <c r="CX50" s="3"/>
      <c r="CY50" s="3">
        <v>0</v>
      </c>
      <c r="CZ50" s="3">
        <v>3999</v>
      </c>
      <c r="DA50" s="1">
        <v>1</v>
      </c>
      <c r="DB50" s="3"/>
    </row>
    <row r="51" spans="1:115" s="10" customFormat="1" x14ac:dyDescent="0.25">
      <c r="A51" s="25">
        <v>1145</v>
      </c>
      <c r="B51" s="1">
        <v>67</v>
      </c>
      <c r="C51" s="1">
        <v>0</v>
      </c>
      <c r="D51" s="1">
        <v>1</v>
      </c>
      <c r="E51" s="1">
        <v>1</v>
      </c>
      <c r="F51" s="1">
        <v>1</v>
      </c>
      <c r="G51" s="1">
        <v>1</v>
      </c>
      <c r="H51" s="1">
        <v>0</v>
      </c>
      <c r="I51" s="1">
        <v>1</v>
      </c>
      <c r="J51" s="1">
        <v>1</v>
      </c>
      <c r="K51" s="1">
        <v>1</v>
      </c>
      <c r="L51" s="1">
        <v>0</v>
      </c>
      <c r="M51" s="1">
        <v>0</v>
      </c>
      <c r="N51" s="1">
        <v>0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21.1</v>
      </c>
      <c r="AH51" s="1">
        <v>1.68</v>
      </c>
      <c r="AI51" s="1">
        <v>94</v>
      </c>
      <c r="AJ51" s="1">
        <v>64</v>
      </c>
      <c r="AK51" s="5">
        <f t="shared" si="36"/>
        <v>74</v>
      </c>
      <c r="AL51" s="1">
        <v>62</v>
      </c>
      <c r="AM51" s="1">
        <v>1</v>
      </c>
      <c r="AN51" s="1">
        <v>9</v>
      </c>
      <c r="AO51" s="1">
        <v>48</v>
      </c>
      <c r="AP51" s="1">
        <v>22</v>
      </c>
      <c r="AQ51" s="1">
        <v>33</v>
      </c>
      <c r="AR51" s="1">
        <f t="shared" si="18"/>
        <v>26</v>
      </c>
      <c r="AS51" s="7">
        <f t="shared" si="19"/>
        <v>2.8888888888888888</v>
      </c>
      <c r="AT51" s="1">
        <v>23</v>
      </c>
      <c r="AU51" s="19">
        <v>4.29</v>
      </c>
      <c r="AV51" s="1">
        <v>2.56</v>
      </c>
      <c r="AW51" s="19">
        <f t="shared" si="23"/>
        <v>0.42004434589800443</v>
      </c>
      <c r="AX51" s="7">
        <f t="shared" si="24"/>
        <v>2.3310023310023311</v>
      </c>
      <c r="AY51" s="7">
        <f t="shared" si="25"/>
        <v>312.5</v>
      </c>
      <c r="AZ51" s="7">
        <f t="shared" si="26"/>
        <v>2031.25</v>
      </c>
      <c r="BA51" s="7">
        <f t="shared" si="27"/>
        <v>69.193548387096783</v>
      </c>
      <c r="BB51" s="7">
        <f t="shared" si="28"/>
        <v>41.29032258064516</v>
      </c>
      <c r="BC51" s="7">
        <f t="shared" si="29"/>
        <v>28.638967741935478</v>
      </c>
      <c r="BD51" s="7">
        <f t="shared" si="30"/>
        <v>13.477161290322581</v>
      </c>
      <c r="BE51" s="19"/>
      <c r="BF51" s="19">
        <f t="shared" si="31"/>
        <v>0.47692307692307684</v>
      </c>
      <c r="BG51" s="19">
        <f t="shared" si="20"/>
        <v>0.69370629370629366</v>
      </c>
      <c r="BH51" s="19">
        <f t="shared" si="21"/>
        <v>2.6612903225806455</v>
      </c>
      <c r="BI51" s="19">
        <f t="shared" si="32"/>
        <v>0.39130434782608697</v>
      </c>
      <c r="BJ51" s="19"/>
      <c r="BK51" s="20">
        <v>0</v>
      </c>
      <c r="BL51" s="1"/>
      <c r="BM51" s="20"/>
      <c r="BN51" s="1">
        <v>0</v>
      </c>
      <c r="BO51" s="1">
        <v>0</v>
      </c>
      <c r="BP51" s="1">
        <v>1</v>
      </c>
      <c r="BQ51" s="1">
        <v>0</v>
      </c>
      <c r="BR51" s="1">
        <v>35</v>
      </c>
      <c r="BS51" s="1">
        <v>5.3</v>
      </c>
      <c r="BT51" s="1">
        <v>4.4000000000000004</v>
      </c>
      <c r="BU51" s="1">
        <v>0.5</v>
      </c>
      <c r="BV51" s="1">
        <v>4</v>
      </c>
      <c r="BW51" s="1">
        <v>56.4</v>
      </c>
      <c r="BX51" s="1">
        <v>1</v>
      </c>
      <c r="BY51" s="1">
        <v>0</v>
      </c>
      <c r="BZ51" s="25">
        <v>141</v>
      </c>
      <c r="CA51" s="25">
        <v>18</v>
      </c>
      <c r="CB51" s="44">
        <v>1.01</v>
      </c>
      <c r="CC51" s="27">
        <v>65</v>
      </c>
      <c r="CD51" s="1"/>
      <c r="CE51" s="1"/>
      <c r="CF51" s="1"/>
      <c r="CG51" s="1"/>
      <c r="CH51" s="1"/>
      <c r="CI51" s="20">
        <v>3197.5624950000001</v>
      </c>
      <c r="CJ51" s="19">
        <f t="shared" si="33"/>
        <v>8.0701440782189948</v>
      </c>
      <c r="CK51" s="20">
        <v>516.0676618</v>
      </c>
      <c r="CL51" s="19">
        <f t="shared" si="34"/>
        <v>6.246237884404481</v>
      </c>
      <c r="CM51" s="22"/>
      <c r="CN51" s="36">
        <v>43621</v>
      </c>
      <c r="CO51" s="36"/>
      <c r="CP51" s="36"/>
      <c r="CQ51" s="36"/>
      <c r="CR51" s="20"/>
      <c r="CS51" s="36">
        <v>44217</v>
      </c>
      <c r="CT51" s="36">
        <v>44123</v>
      </c>
      <c r="CU51" s="1">
        <f t="shared" si="35"/>
        <v>502</v>
      </c>
      <c r="CV51" s="1">
        <v>0</v>
      </c>
      <c r="CW51" s="1"/>
      <c r="CX51" s="1"/>
      <c r="CY51" s="1">
        <v>0</v>
      </c>
      <c r="CZ51" s="1">
        <v>502</v>
      </c>
      <c r="DA51" s="1">
        <v>1</v>
      </c>
      <c r="DB51" t="s">
        <v>136</v>
      </c>
      <c r="DC51"/>
      <c r="DD51"/>
      <c r="DE51"/>
      <c r="DF51"/>
      <c r="DG51"/>
      <c r="DH51"/>
      <c r="DI51"/>
      <c r="DJ51"/>
      <c r="DK51"/>
    </row>
    <row r="52" spans="1:115" s="10" customFormat="1" x14ac:dyDescent="0.25">
      <c r="A52" s="25">
        <v>1044</v>
      </c>
      <c r="B52" s="1">
        <v>75</v>
      </c>
      <c r="C52" s="1">
        <v>0</v>
      </c>
      <c r="D52" s="1">
        <v>0</v>
      </c>
      <c r="E52" s="1">
        <v>1</v>
      </c>
      <c r="F52" s="1">
        <v>1</v>
      </c>
      <c r="G52" s="1">
        <v>0</v>
      </c>
      <c r="H52" s="1">
        <v>1</v>
      </c>
      <c r="I52" s="1">
        <v>1</v>
      </c>
      <c r="J52" s="1">
        <v>2</v>
      </c>
      <c r="K52" s="1">
        <v>1</v>
      </c>
      <c r="L52" s="1">
        <v>1</v>
      </c>
      <c r="M52" s="1">
        <v>1</v>
      </c>
      <c r="N52" s="1">
        <v>1</v>
      </c>
      <c r="O52" s="1">
        <v>0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1</v>
      </c>
      <c r="AA52" s="1">
        <v>1</v>
      </c>
      <c r="AB52" s="1">
        <v>1</v>
      </c>
      <c r="AC52" s="1">
        <v>0</v>
      </c>
      <c r="AD52" s="1">
        <v>1</v>
      </c>
      <c r="AE52" s="1">
        <v>0</v>
      </c>
      <c r="AF52" s="1">
        <v>0</v>
      </c>
      <c r="AG52" s="1">
        <v>27.2</v>
      </c>
      <c r="AH52" s="1">
        <v>2.1</v>
      </c>
      <c r="AI52" s="1">
        <v>121</v>
      </c>
      <c r="AJ52" s="1">
        <v>65</v>
      </c>
      <c r="AK52" s="5">
        <f t="shared" si="36"/>
        <v>83.666666666666671</v>
      </c>
      <c r="AL52" s="1">
        <v>85</v>
      </c>
      <c r="AM52" s="1">
        <v>1</v>
      </c>
      <c r="AN52" s="1">
        <v>2</v>
      </c>
      <c r="AO52" s="1">
        <v>29</v>
      </c>
      <c r="AP52" s="1">
        <v>8</v>
      </c>
      <c r="AQ52" s="1">
        <v>17</v>
      </c>
      <c r="AR52" s="1">
        <f t="shared" si="18"/>
        <v>21</v>
      </c>
      <c r="AS52" s="7">
        <f t="shared" si="19"/>
        <v>10.5</v>
      </c>
      <c r="AT52" s="1">
        <v>4</v>
      </c>
      <c r="AU52" s="19">
        <v>4.78</v>
      </c>
      <c r="AV52" s="1">
        <v>2.2799999999999998</v>
      </c>
      <c r="AW52" s="19">
        <f t="shared" si="23"/>
        <v>0.42297117516629712</v>
      </c>
      <c r="AX52" s="7">
        <f t="shared" si="24"/>
        <v>2.7196652719665271</v>
      </c>
      <c r="AY52" s="7">
        <f t="shared" si="25"/>
        <v>456.14035087719304</v>
      </c>
      <c r="AZ52" s="7">
        <f t="shared" si="26"/>
        <v>2865.4970760233923</v>
      </c>
      <c r="BA52" s="7">
        <f t="shared" si="27"/>
        <v>56.235294117647065</v>
      </c>
      <c r="BB52" s="7">
        <f t="shared" si="28"/>
        <v>26.823529411764707</v>
      </c>
      <c r="BC52" s="7">
        <f t="shared" si="29"/>
        <v>29.0624</v>
      </c>
      <c r="BD52" s="7">
        <f t="shared" si="30"/>
        <v>5.4719999999999995</v>
      </c>
      <c r="BE52" s="19">
        <v>2.3117154811715479</v>
      </c>
      <c r="BF52" s="19">
        <f t="shared" si="31"/>
        <v>0.30230125523012547</v>
      </c>
      <c r="BG52" s="19">
        <f t="shared" si="20"/>
        <v>0.5156903765690376</v>
      </c>
      <c r="BH52" s="19">
        <f t="shared" si="21"/>
        <v>2.677871148459384</v>
      </c>
      <c r="BI52" s="19">
        <f t="shared" si="32"/>
        <v>0.5</v>
      </c>
      <c r="BJ52" s="19"/>
      <c r="BK52" s="20">
        <v>1</v>
      </c>
      <c r="BL52" s="1">
        <v>9</v>
      </c>
      <c r="BM52" s="20"/>
      <c r="BN52" s="1">
        <v>3</v>
      </c>
      <c r="BO52" s="1"/>
      <c r="BP52" s="1">
        <v>1</v>
      </c>
      <c r="BQ52" s="1">
        <v>0</v>
      </c>
      <c r="BR52" s="1">
        <v>35</v>
      </c>
      <c r="BS52" s="1">
        <v>4.9000000000000004</v>
      </c>
      <c r="BT52" s="1">
        <v>3.9</v>
      </c>
      <c r="BU52" s="1">
        <v>0.45</v>
      </c>
      <c r="BV52" s="1">
        <v>4.5</v>
      </c>
      <c r="BW52" s="1">
        <v>35</v>
      </c>
      <c r="BX52" s="1">
        <v>1</v>
      </c>
      <c r="BY52" s="1"/>
      <c r="BZ52" s="25">
        <v>141</v>
      </c>
      <c r="CA52" s="25">
        <v>23</v>
      </c>
      <c r="CB52" s="44">
        <v>1.86</v>
      </c>
      <c r="CC52" s="27">
        <v>35</v>
      </c>
      <c r="CD52" s="1">
        <v>1040</v>
      </c>
      <c r="CE52" s="1">
        <v>1</v>
      </c>
      <c r="CF52" s="1"/>
      <c r="CG52" s="1"/>
      <c r="CH52" s="1">
        <v>3</v>
      </c>
      <c r="CI52" s="20">
        <v>897.65742379999995</v>
      </c>
      <c r="CJ52" s="19">
        <f t="shared" si="33"/>
        <v>6.7997885075438766</v>
      </c>
      <c r="CK52" s="20">
        <v>645.05277060000003</v>
      </c>
      <c r="CL52" s="19">
        <f t="shared" si="34"/>
        <v>6.4693321283328382</v>
      </c>
      <c r="CM52" s="22"/>
      <c r="CN52" s="36">
        <v>43301</v>
      </c>
      <c r="CO52" s="36"/>
      <c r="CP52" s="36"/>
      <c r="CQ52" s="36"/>
      <c r="CR52" s="20"/>
      <c r="CS52" s="36">
        <v>44274</v>
      </c>
      <c r="CT52" s="36">
        <v>44244</v>
      </c>
      <c r="CU52" s="1">
        <f t="shared" si="35"/>
        <v>943</v>
      </c>
      <c r="CV52" s="1">
        <v>0</v>
      </c>
      <c r="CW52" s="1"/>
      <c r="CX52" s="1"/>
      <c r="CY52" s="1">
        <v>0</v>
      </c>
      <c r="CZ52" s="1">
        <v>943</v>
      </c>
      <c r="DA52" s="3">
        <v>0</v>
      </c>
      <c r="DB52"/>
      <c r="DC52"/>
      <c r="DD52"/>
      <c r="DE52"/>
      <c r="DF52"/>
      <c r="DG52"/>
      <c r="DH52"/>
      <c r="DI52"/>
      <c r="DJ52"/>
      <c r="DK52"/>
    </row>
    <row r="53" spans="1:115" s="10" customFormat="1" x14ac:dyDescent="0.25">
      <c r="A53" s="2">
        <v>2028</v>
      </c>
      <c r="B53" s="3">
        <v>69</v>
      </c>
      <c r="C53" s="3">
        <v>0</v>
      </c>
      <c r="D53" s="3">
        <v>0</v>
      </c>
      <c r="E53" s="3">
        <v>1</v>
      </c>
      <c r="F53" s="3">
        <v>1</v>
      </c>
      <c r="G53" s="3">
        <v>0</v>
      </c>
      <c r="H53" s="1">
        <v>1</v>
      </c>
      <c r="I53" s="3">
        <v>0</v>
      </c>
      <c r="J53" s="3">
        <v>2</v>
      </c>
      <c r="K53" s="3">
        <v>1</v>
      </c>
      <c r="L53" s="3">
        <v>0</v>
      </c>
      <c r="M53" s="3"/>
      <c r="N53" s="3">
        <v>1</v>
      </c>
      <c r="O53" s="3">
        <v>0</v>
      </c>
      <c r="P53" s="3">
        <v>0</v>
      </c>
      <c r="Q53" s="3"/>
      <c r="R53" s="3">
        <v>1</v>
      </c>
      <c r="S53" s="3">
        <v>0</v>
      </c>
      <c r="T53" s="3">
        <v>1</v>
      </c>
      <c r="U53" s="3">
        <v>0</v>
      </c>
      <c r="V53" s="3">
        <v>0</v>
      </c>
      <c r="W53" s="3">
        <v>0</v>
      </c>
      <c r="X53" s="16">
        <v>1</v>
      </c>
      <c r="Y53" s="3">
        <v>1</v>
      </c>
      <c r="Z53" s="3">
        <v>1</v>
      </c>
      <c r="AA53" s="3">
        <v>1</v>
      </c>
      <c r="AB53" s="3">
        <v>1</v>
      </c>
      <c r="AC53" s="3">
        <v>0</v>
      </c>
      <c r="AD53" s="3">
        <v>1</v>
      </c>
      <c r="AE53" s="3">
        <v>0</v>
      </c>
      <c r="AF53" s="3">
        <v>2</v>
      </c>
      <c r="AG53" s="3">
        <v>26</v>
      </c>
      <c r="AH53" s="4">
        <v>1.86</v>
      </c>
      <c r="AI53" s="3">
        <v>96</v>
      </c>
      <c r="AJ53" s="3">
        <v>59</v>
      </c>
      <c r="AK53" s="5">
        <f t="shared" si="36"/>
        <v>71.333333333333329</v>
      </c>
      <c r="AL53" s="3">
        <v>55</v>
      </c>
      <c r="AM53" s="3">
        <v>1</v>
      </c>
      <c r="AN53" s="3">
        <v>10</v>
      </c>
      <c r="AO53" s="3">
        <v>65</v>
      </c>
      <c r="AP53" s="3">
        <v>24</v>
      </c>
      <c r="AQ53" s="3">
        <v>37</v>
      </c>
      <c r="AR53" s="1">
        <f t="shared" si="18"/>
        <v>41</v>
      </c>
      <c r="AS53" s="7">
        <f t="shared" si="19"/>
        <v>4.0999999999999996</v>
      </c>
      <c r="AT53" s="3">
        <v>27</v>
      </c>
      <c r="AU53" s="4">
        <v>3.5339999999999998</v>
      </c>
      <c r="AV53" s="3">
        <v>1.9</v>
      </c>
      <c r="AW53" s="19">
        <f t="shared" si="23"/>
        <v>0.30051736881005175</v>
      </c>
      <c r="AX53" s="7">
        <f t="shared" si="24"/>
        <v>2.8296547821165818</v>
      </c>
      <c r="AY53" s="7">
        <f t="shared" si="25"/>
        <v>421.0526315789474</v>
      </c>
      <c r="AZ53" s="7">
        <f t="shared" si="26"/>
        <v>2582.4561403508769</v>
      </c>
      <c r="BA53" s="7">
        <f t="shared" si="27"/>
        <v>64.25454545454545</v>
      </c>
      <c r="BB53" s="7">
        <f t="shared" si="28"/>
        <v>34.545454545454547</v>
      </c>
      <c r="BC53" s="7">
        <f t="shared" si="29"/>
        <v>20.828606060606059</v>
      </c>
      <c r="BD53" s="7">
        <f t="shared" si="30"/>
        <v>12.685090909090908</v>
      </c>
      <c r="BE53" s="19"/>
      <c r="BF53" s="19">
        <f t="shared" si="31"/>
        <v>0.57583474816072444</v>
      </c>
      <c r="BG53" s="19">
        <f t="shared" si="20"/>
        <v>1.0116015846066782</v>
      </c>
      <c r="BH53" s="19">
        <f t="shared" si="21"/>
        <v>1.5671840354767184</v>
      </c>
      <c r="BI53" s="19">
        <f t="shared" si="32"/>
        <v>0.37037037037037035</v>
      </c>
      <c r="BJ53" s="19"/>
      <c r="BK53" s="5">
        <v>0</v>
      </c>
      <c r="BL53" s="5"/>
      <c r="BM53" s="5"/>
      <c r="BN53" s="5"/>
      <c r="BO53" s="5"/>
      <c r="BP53" s="3">
        <v>1</v>
      </c>
      <c r="BQ53" s="9">
        <v>0</v>
      </c>
      <c r="BR53" s="3">
        <v>35</v>
      </c>
      <c r="BS53" s="3">
        <v>5.8</v>
      </c>
      <c r="BT53" s="3">
        <v>4.8</v>
      </c>
      <c r="BU53" s="3">
        <v>1.1000000000000001</v>
      </c>
      <c r="BV53" s="3">
        <v>4.5999999999999996</v>
      </c>
      <c r="BX53" s="3">
        <v>1</v>
      </c>
      <c r="BY53" s="3">
        <v>1</v>
      </c>
      <c r="BZ53" s="3">
        <v>143</v>
      </c>
      <c r="CA53" s="3">
        <v>15</v>
      </c>
      <c r="CB53" s="4">
        <v>1.3</v>
      </c>
      <c r="CC53" s="28">
        <v>69</v>
      </c>
      <c r="CD53" s="8"/>
      <c r="CE53" s="8"/>
      <c r="CF53" s="3">
        <v>6396</v>
      </c>
      <c r="CG53" s="3">
        <v>1</v>
      </c>
      <c r="CH53" s="3">
        <v>3</v>
      </c>
      <c r="CI53" s="12">
        <v>1752.4691358024691</v>
      </c>
      <c r="CJ53" s="19">
        <f t="shared" si="33"/>
        <v>7.468781007228678</v>
      </c>
      <c r="CK53" s="5">
        <v>1922.5382525973459</v>
      </c>
      <c r="CL53" s="19">
        <f t="shared" si="34"/>
        <v>7.561401598501666</v>
      </c>
      <c r="CN53" s="41">
        <v>40371</v>
      </c>
      <c r="CO53" s="41"/>
      <c r="CP53" s="41"/>
      <c r="CQ53" s="41"/>
      <c r="CR53" s="20"/>
      <c r="CS53" s="36">
        <v>44272</v>
      </c>
      <c r="CT53" s="36">
        <v>44270</v>
      </c>
      <c r="CU53" s="1">
        <f t="shared" si="35"/>
        <v>3899</v>
      </c>
      <c r="CV53" s="3">
        <v>0</v>
      </c>
      <c r="CW53" s="3"/>
      <c r="CX53" s="3"/>
      <c r="CY53" s="3">
        <v>0</v>
      </c>
      <c r="CZ53" s="3">
        <v>3899</v>
      </c>
      <c r="DA53" s="1">
        <v>1</v>
      </c>
      <c r="DB53" s="3"/>
    </row>
    <row r="54" spans="1:115" s="10" customFormat="1" x14ac:dyDescent="0.25">
      <c r="A54" s="2">
        <v>2031</v>
      </c>
      <c r="B54" s="3">
        <v>63</v>
      </c>
      <c r="C54" s="3">
        <v>0</v>
      </c>
      <c r="D54" s="3">
        <v>0</v>
      </c>
      <c r="E54" s="3">
        <v>1</v>
      </c>
      <c r="F54" s="3">
        <v>1</v>
      </c>
      <c r="G54" s="3">
        <v>0</v>
      </c>
      <c r="H54" s="1">
        <v>1</v>
      </c>
      <c r="I54" s="3">
        <v>0</v>
      </c>
      <c r="J54" s="3">
        <v>3</v>
      </c>
      <c r="K54" s="3">
        <v>1</v>
      </c>
      <c r="L54" s="3">
        <v>0</v>
      </c>
      <c r="M54" s="3"/>
      <c r="N54" s="3">
        <v>1</v>
      </c>
      <c r="O54" s="3">
        <v>0</v>
      </c>
      <c r="P54" s="3">
        <v>1</v>
      </c>
      <c r="Q54" s="3"/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1</v>
      </c>
      <c r="Y54" s="3">
        <v>0</v>
      </c>
      <c r="Z54" s="3">
        <v>1</v>
      </c>
      <c r="AA54" s="3">
        <v>1</v>
      </c>
      <c r="AB54" s="3">
        <v>1</v>
      </c>
      <c r="AC54" s="3">
        <v>0</v>
      </c>
      <c r="AD54" s="3">
        <v>1</v>
      </c>
      <c r="AE54" s="3">
        <v>0</v>
      </c>
      <c r="AF54" s="3">
        <v>2</v>
      </c>
      <c r="AG54" s="3">
        <v>29.5</v>
      </c>
      <c r="AH54" s="4">
        <v>2.09</v>
      </c>
      <c r="AI54" s="3">
        <v>120</v>
      </c>
      <c r="AJ54" s="3">
        <v>74</v>
      </c>
      <c r="AK54" s="5">
        <f t="shared" si="36"/>
        <v>89.333333333333329</v>
      </c>
      <c r="AL54" s="3">
        <v>103</v>
      </c>
      <c r="AM54" s="3">
        <v>1</v>
      </c>
      <c r="AN54" s="3">
        <v>11</v>
      </c>
      <c r="AO54" s="3">
        <v>35</v>
      </c>
      <c r="AP54" s="3">
        <v>17</v>
      </c>
      <c r="AQ54" s="3">
        <v>27</v>
      </c>
      <c r="AR54" s="1">
        <f t="shared" si="18"/>
        <v>18</v>
      </c>
      <c r="AS54" s="7">
        <f t="shared" si="19"/>
        <v>1.6363636363636365</v>
      </c>
      <c r="AT54" s="3">
        <v>20</v>
      </c>
      <c r="AU54" s="4">
        <v>5.83</v>
      </c>
      <c r="AV54" s="3">
        <v>2.79</v>
      </c>
      <c r="AW54" s="19">
        <f t="shared" si="23"/>
        <v>0.55263858093126383</v>
      </c>
      <c r="AX54" s="7">
        <f t="shared" si="24"/>
        <v>1.2006861063464838</v>
      </c>
      <c r="AY54" s="7">
        <f t="shared" si="25"/>
        <v>200.71684587813621</v>
      </c>
      <c r="AZ54" s="7">
        <f t="shared" si="26"/>
        <v>2246.117084826762</v>
      </c>
      <c r="BA54" s="7">
        <f t="shared" si="27"/>
        <v>56.601941747572816</v>
      </c>
      <c r="BB54" s="7">
        <f t="shared" si="28"/>
        <v>27.087378640776699</v>
      </c>
      <c r="BC54" s="7">
        <f t="shared" si="29"/>
        <v>25.541592233009705</v>
      </c>
      <c r="BD54" s="7">
        <f t="shared" si="30"/>
        <v>5.894213592233009</v>
      </c>
      <c r="BE54" s="19">
        <v>2.25</v>
      </c>
      <c r="BF54" s="19">
        <f t="shared" si="31"/>
        <v>0.47701543739279589</v>
      </c>
      <c r="BG54" s="19">
        <f t="shared" si="20"/>
        <v>0.61835334476843906</v>
      </c>
      <c r="BH54" s="19">
        <f t="shared" si="21"/>
        <v>3.144552319309601</v>
      </c>
      <c r="BI54" s="19">
        <f t="shared" si="32"/>
        <v>0.55000000000000004</v>
      </c>
      <c r="BJ54" s="19"/>
      <c r="BK54" s="5">
        <v>1</v>
      </c>
      <c r="BL54" s="5">
        <v>16</v>
      </c>
      <c r="BM54" s="5"/>
      <c r="BN54" s="5">
        <v>3</v>
      </c>
      <c r="BO54" s="5">
        <v>0</v>
      </c>
      <c r="BP54" s="3">
        <v>1</v>
      </c>
      <c r="BQ54" s="9">
        <v>0</v>
      </c>
      <c r="BR54" s="3">
        <v>35</v>
      </c>
      <c r="BS54" s="3">
        <v>5.7</v>
      </c>
      <c r="BT54" s="3">
        <v>5.2</v>
      </c>
      <c r="BU54" s="3">
        <v>1.1000000000000001</v>
      </c>
      <c r="BV54" s="3">
        <v>4.4000000000000004</v>
      </c>
      <c r="BX54" s="3">
        <v>1</v>
      </c>
      <c r="BY54" s="3">
        <v>0</v>
      </c>
      <c r="BZ54" s="3">
        <v>136</v>
      </c>
      <c r="CA54" s="3">
        <v>43</v>
      </c>
      <c r="CB54" s="4">
        <v>2</v>
      </c>
      <c r="CC54" s="28">
        <v>34</v>
      </c>
      <c r="CD54" s="8"/>
      <c r="CE54" s="8"/>
      <c r="CF54" s="3">
        <v>1971</v>
      </c>
      <c r="CG54" s="3">
        <v>1</v>
      </c>
      <c r="CH54" s="3">
        <v>2</v>
      </c>
      <c r="CI54" s="12">
        <v>900</v>
      </c>
      <c r="CJ54" s="19">
        <f t="shared" si="33"/>
        <v>6.8023947633243109</v>
      </c>
      <c r="CK54" s="5">
        <v>1319.4023438573167</v>
      </c>
      <c r="CL54" s="19">
        <f t="shared" si="34"/>
        <v>7.1849341432441554</v>
      </c>
      <c r="CN54" s="41">
        <v>40373</v>
      </c>
      <c r="CO54" s="41"/>
      <c r="CP54" s="41"/>
      <c r="CQ54" s="41"/>
      <c r="CR54" s="20"/>
      <c r="CS54" s="36">
        <v>44272</v>
      </c>
      <c r="CT54" s="36">
        <v>41156</v>
      </c>
      <c r="CU54" s="1">
        <f t="shared" si="35"/>
        <v>783</v>
      </c>
      <c r="CV54" s="3">
        <v>1</v>
      </c>
      <c r="CW54" s="36">
        <v>41156</v>
      </c>
      <c r="CX54" s="20">
        <f>(CW54-CN54)</f>
        <v>783</v>
      </c>
      <c r="CY54" s="20">
        <v>1</v>
      </c>
      <c r="CZ54" s="20">
        <v>783</v>
      </c>
      <c r="DA54" s="3">
        <v>0</v>
      </c>
      <c r="DB54" s="3" t="s">
        <v>144</v>
      </c>
    </row>
    <row r="55" spans="1:115" s="10" customFormat="1" x14ac:dyDescent="0.25">
      <c r="A55" s="2">
        <v>2049</v>
      </c>
      <c r="B55" s="3">
        <v>65</v>
      </c>
      <c r="C55" s="3">
        <v>1</v>
      </c>
      <c r="D55" s="3">
        <v>0</v>
      </c>
      <c r="E55" s="3">
        <v>1</v>
      </c>
      <c r="F55" s="3">
        <v>1</v>
      </c>
      <c r="G55" s="3">
        <v>1</v>
      </c>
      <c r="H55" s="1">
        <v>0</v>
      </c>
      <c r="I55" s="3">
        <v>0</v>
      </c>
      <c r="J55" s="3">
        <v>3</v>
      </c>
      <c r="K55" s="3">
        <v>1</v>
      </c>
      <c r="L55" s="3">
        <v>1</v>
      </c>
      <c r="M55" s="3"/>
      <c r="N55" s="3">
        <v>0</v>
      </c>
      <c r="O55" s="3">
        <v>0</v>
      </c>
      <c r="P55" s="3">
        <v>0</v>
      </c>
      <c r="Q55" s="3"/>
      <c r="R55" s="3">
        <v>1</v>
      </c>
      <c r="S55" s="3">
        <v>0</v>
      </c>
      <c r="T55" s="3">
        <v>1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1</v>
      </c>
      <c r="AA55" s="3">
        <v>1</v>
      </c>
      <c r="AB55" s="3">
        <v>1</v>
      </c>
      <c r="AC55" s="3">
        <v>0</v>
      </c>
      <c r="AD55" s="3">
        <v>1</v>
      </c>
      <c r="AE55" s="3">
        <v>0</v>
      </c>
      <c r="AF55" s="3">
        <v>2</v>
      </c>
      <c r="AG55" s="3">
        <v>27.5</v>
      </c>
      <c r="AH55" s="4">
        <v>1.99</v>
      </c>
      <c r="AI55" s="3">
        <v>140</v>
      </c>
      <c r="AJ55" s="3">
        <v>79</v>
      </c>
      <c r="AK55" s="5">
        <f t="shared" si="36"/>
        <v>99.333333333333329</v>
      </c>
      <c r="AL55" s="3">
        <v>105</v>
      </c>
      <c r="AM55" s="3">
        <v>1</v>
      </c>
      <c r="AN55" s="3">
        <v>4</v>
      </c>
      <c r="AO55" s="3">
        <v>38</v>
      </c>
      <c r="AP55" s="3">
        <v>18</v>
      </c>
      <c r="AQ55" s="3">
        <v>25</v>
      </c>
      <c r="AR55" s="1">
        <f t="shared" si="18"/>
        <v>20</v>
      </c>
      <c r="AS55" s="7">
        <f t="shared" si="19"/>
        <v>5</v>
      </c>
      <c r="AT55" s="3">
        <v>17</v>
      </c>
      <c r="AU55" s="4">
        <v>5.7709999999999999</v>
      </c>
      <c r="AV55" s="3">
        <v>2.9</v>
      </c>
      <c r="AW55" s="19">
        <f t="shared" si="23"/>
        <v>0.63872875092387282</v>
      </c>
      <c r="AX55" s="7">
        <f t="shared" si="24"/>
        <v>1.3862415525905389</v>
      </c>
      <c r="AY55" s="7">
        <f t="shared" si="25"/>
        <v>220.68965517241381</v>
      </c>
      <c r="AZ55" s="7">
        <f t="shared" si="26"/>
        <v>2629.8850574712642</v>
      </c>
      <c r="BA55" s="7">
        <f t="shared" si="27"/>
        <v>54.961904761904762</v>
      </c>
      <c r="BB55" s="7">
        <f t="shared" si="28"/>
        <v>27.61904761904762</v>
      </c>
      <c r="BC55" s="7">
        <f t="shared" si="29"/>
        <v>30.925968253968254</v>
      </c>
      <c r="BD55" s="7">
        <f t="shared" si="30"/>
        <v>7.8879999999999999</v>
      </c>
      <c r="BE55" s="19"/>
      <c r="BF55" s="19">
        <f t="shared" si="31"/>
        <v>0.4548605094437706</v>
      </c>
      <c r="BG55" s="19">
        <f t="shared" si="20"/>
        <v>0.69138797435453125</v>
      </c>
      <c r="BH55" s="19">
        <f t="shared" si="21"/>
        <v>2.7480952380952379</v>
      </c>
      <c r="BI55" s="19">
        <f t="shared" si="32"/>
        <v>0.23529411764705882</v>
      </c>
      <c r="BJ55" s="19"/>
      <c r="BK55" s="5">
        <v>0</v>
      </c>
      <c r="BL55" s="5"/>
      <c r="BM55" s="5"/>
      <c r="BN55" s="5"/>
      <c r="BO55" s="5"/>
      <c r="BP55" s="3">
        <v>1</v>
      </c>
      <c r="BQ55" s="3">
        <v>0</v>
      </c>
      <c r="BR55" s="3">
        <v>35</v>
      </c>
      <c r="BS55" s="3">
        <v>4.9000000000000004</v>
      </c>
      <c r="BT55" s="3">
        <v>3.9</v>
      </c>
      <c r="BU55" s="3">
        <v>1.2</v>
      </c>
      <c r="BV55" s="3">
        <v>3.5</v>
      </c>
      <c r="BX55" s="3">
        <v>0</v>
      </c>
      <c r="BY55" s="3">
        <v>0</v>
      </c>
      <c r="BZ55" s="3">
        <v>141</v>
      </c>
      <c r="CA55" s="3">
        <v>82</v>
      </c>
      <c r="CB55" s="4">
        <v>2.8</v>
      </c>
      <c r="CC55" s="28">
        <v>28</v>
      </c>
      <c r="CD55" s="8"/>
      <c r="CE55" s="8"/>
      <c r="CF55" s="3">
        <v>178</v>
      </c>
      <c r="CG55" s="3">
        <v>0</v>
      </c>
      <c r="CH55" s="3">
        <v>1</v>
      </c>
      <c r="CI55" s="12">
        <v>340</v>
      </c>
      <c r="CJ55" s="19">
        <f t="shared" si="33"/>
        <v>5.8289456176102075</v>
      </c>
      <c r="CK55" s="5">
        <v>894.7261584805243</v>
      </c>
      <c r="CL55" s="19">
        <f t="shared" si="34"/>
        <v>6.7965177032788571</v>
      </c>
      <c r="CN55" s="36">
        <v>40472</v>
      </c>
      <c r="CQ55" s="36"/>
      <c r="CR55" s="20"/>
      <c r="CS55" s="36">
        <v>44272</v>
      </c>
      <c r="CT55" s="36">
        <v>42115</v>
      </c>
      <c r="CU55" s="1">
        <f t="shared" si="35"/>
        <v>1643</v>
      </c>
      <c r="CV55" s="3">
        <v>1</v>
      </c>
      <c r="CW55" s="36">
        <v>42115</v>
      </c>
      <c r="CX55" s="20">
        <f>(CW55-CN55)</f>
        <v>1643</v>
      </c>
      <c r="CY55" s="20">
        <v>1</v>
      </c>
      <c r="CZ55" s="20">
        <v>1643</v>
      </c>
      <c r="DA55" s="3">
        <v>0</v>
      </c>
      <c r="DB55" t="s">
        <v>148</v>
      </c>
    </row>
    <row r="56" spans="1:115" s="10" customFormat="1" x14ac:dyDescent="0.25">
      <c r="A56" s="2">
        <v>2037</v>
      </c>
      <c r="B56" s="3">
        <v>56</v>
      </c>
      <c r="C56" s="3">
        <v>0</v>
      </c>
      <c r="D56" s="3">
        <v>0</v>
      </c>
      <c r="E56" s="3">
        <v>1</v>
      </c>
      <c r="F56" s="3">
        <v>1</v>
      </c>
      <c r="G56" s="3">
        <v>0</v>
      </c>
      <c r="H56" s="1">
        <v>1</v>
      </c>
      <c r="I56" s="3">
        <v>0</v>
      </c>
      <c r="J56" s="3">
        <v>4</v>
      </c>
      <c r="K56" s="3">
        <v>0</v>
      </c>
      <c r="L56" s="3">
        <v>0</v>
      </c>
      <c r="M56" s="3"/>
      <c r="N56" s="3">
        <v>1</v>
      </c>
      <c r="O56" s="3">
        <v>1</v>
      </c>
      <c r="P56" s="3">
        <v>0</v>
      </c>
      <c r="Q56" s="3"/>
      <c r="R56" s="3">
        <v>1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</v>
      </c>
      <c r="Z56" s="3">
        <v>1</v>
      </c>
      <c r="AA56" s="3">
        <v>1</v>
      </c>
      <c r="AB56" s="3">
        <v>1</v>
      </c>
      <c r="AC56" s="3">
        <v>0</v>
      </c>
      <c r="AD56" s="3">
        <v>1</v>
      </c>
      <c r="AE56" s="3">
        <v>0</v>
      </c>
      <c r="AF56" s="3">
        <v>2</v>
      </c>
      <c r="AG56" s="3">
        <v>26.5</v>
      </c>
      <c r="AH56" s="4">
        <v>2.0099999999999998</v>
      </c>
      <c r="AI56" s="3">
        <v>104</v>
      </c>
      <c r="AJ56" s="3">
        <v>72</v>
      </c>
      <c r="AK56" s="5">
        <f t="shared" si="36"/>
        <v>82.666666666666671</v>
      </c>
      <c r="AL56" s="3">
        <v>88</v>
      </c>
      <c r="AM56" s="3">
        <v>1</v>
      </c>
      <c r="AN56" s="3">
        <v>5</v>
      </c>
      <c r="AO56" s="3">
        <v>22</v>
      </c>
      <c r="AP56" s="3">
        <v>10</v>
      </c>
      <c r="AQ56" s="3">
        <v>14</v>
      </c>
      <c r="AR56" s="1">
        <f t="shared" si="18"/>
        <v>12</v>
      </c>
      <c r="AS56" s="7">
        <f t="shared" si="19"/>
        <v>2.4</v>
      </c>
      <c r="AT56" s="3">
        <v>8</v>
      </c>
      <c r="AU56" s="4">
        <v>3.8390999999999993</v>
      </c>
      <c r="AV56" s="3">
        <v>1.91</v>
      </c>
      <c r="AW56" s="19">
        <f t="shared" si="23"/>
        <v>0.35009608277900961</v>
      </c>
      <c r="AX56" s="7">
        <f t="shared" si="24"/>
        <v>1.56286629678831</v>
      </c>
      <c r="AY56" s="7">
        <f t="shared" si="25"/>
        <v>251.30890052356023</v>
      </c>
      <c r="AZ56" s="7">
        <f t="shared" si="26"/>
        <v>3253.0541012216408</v>
      </c>
      <c r="BA56" s="7">
        <f t="shared" si="27"/>
        <v>43.626136363636355</v>
      </c>
      <c r="BB56" s="7">
        <f t="shared" si="28"/>
        <v>21.704545454545453</v>
      </c>
      <c r="BC56" s="7">
        <f t="shared" si="29"/>
        <v>22.040242424242422</v>
      </c>
      <c r="BD56" s="7">
        <f t="shared" si="30"/>
        <v>2.656636363636363</v>
      </c>
      <c r="BE56" s="19"/>
      <c r="BF56" s="19">
        <f t="shared" si="31"/>
        <v>0.32090854627386634</v>
      </c>
      <c r="BG56" s="19">
        <f t="shared" si="20"/>
        <v>0.50428485843036142</v>
      </c>
      <c r="BH56" s="19">
        <f t="shared" si="21"/>
        <v>3.635511363636363</v>
      </c>
      <c r="BI56" s="19">
        <f t="shared" si="32"/>
        <v>0.625</v>
      </c>
      <c r="BJ56" s="19"/>
      <c r="BK56" s="5">
        <v>0</v>
      </c>
      <c r="BL56" s="5"/>
      <c r="BM56" s="5"/>
      <c r="BN56" s="5"/>
      <c r="BO56" s="5"/>
      <c r="BP56" s="3">
        <v>1</v>
      </c>
      <c r="BQ56" s="3">
        <v>0</v>
      </c>
      <c r="BR56" s="3">
        <v>35</v>
      </c>
      <c r="BS56" s="3">
        <v>4.8</v>
      </c>
      <c r="BT56" s="3">
        <v>4.2</v>
      </c>
      <c r="BU56" s="3">
        <v>1</v>
      </c>
      <c r="BV56" s="3">
        <v>4.5999999999999996</v>
      </c>
      <c r="BX56" s="3">
        <v>1</v>
      </c>
      <c r="BY56" s="3">
        <v>1</v>
      </c>
      <c r="BZ56" s="3">
        <v>136</v>
      </c>
      <c r="CA56" s="3">
        <v>21</v>
      </c>
      <c r="CB56" s="4">
        <v>1.3</v>
      </c>
      <c r="CC56" s="28">
        <v>69</v>
      </c>
      <c r="CD56" s="8"/>
      <c r="CE56" s="8"/>
      <c r="CF56" s="3">
        <v>448</v>
      </c>
      <c r="CG56" s="3">
        <v>0</v>
      </c>
      <c r="CH56" s="3">
        <v>1</v>
      </c>
      <c r="CI56" s="12">
        <v>870.58823529411757</v>
      </c>
      <c r="CJ56" s="19">
        <f t="shared" si="33"/>
        <v>6.7691691156959903</v>
      </c>
      <c r="CK56" s="5">
        <v>1616.9280484032786</v>
      </c>
      <c r="CL56" s="19">
        <f t="shared" si="34"/>
        <v>7.3882833616194183</v>
      </c>
      <c r="CN56" s="41">
        <v>40410</v>
      </c>
      <c r="CO56" s="41"/>
      <c r="CP56" s="41"/>
      <c r="CQ56" s="41"/>
      <c r="CR56" s="20"/>
      <c r="CS56" s="36">
        <v>44272</v>
      </c>
      <c r="CT56" s="36">
        <v>40607</v>
      </c>
      <c r="CU56" s="1">
        <f t="shared" si="35"/>
        <v>197</v>
      </c>
      <c r="CV56" s="3">
        <v>1</v>
      </c>
      <c r="CW56" s="40">
        <v>40607</v>
      </c>
      <c r="CX56" s="3">
        <f>(CW56-CN56)</f>
        <v>197</v>
      </c>
      <c r="CY56" s="3">
        <v>1</v>
      </c>
      <c r="CZ56" s="3">
        <v>197</v>
      </c>
      <c r="DA56" s="3">
        <v>0</v>
      </c>
      <c r="DB56" s="3" t="s">
        <v>141</v>
      </c>
    </row>
    <row r="57" spans="1:115" s="10" customFormat="1" x14ac:dyDescent="0.25">
      <c r="A57" s="2">
        <v>2009</v>
      </c>
      <c r="B57" s="3">
        <v>35</v>
      </c>
      <c r="C57" s="3">
        <v>0</v>
      </c>
      <c r="D57" s="3">
        <v>1</v>
      </c>
      <c r="E57" s="3">
        <v>1</v>
      </c>
      <c r="F57" s="3">
        <v>1</v>
      </c>
      <c r="G57" s="3">
        <v>1</v>
      </c>
      <c r="H57" s="1">
        <v>0</v>
      </c>
      <c r="I57" s="3">
        <v>1</v>
      </c>
      <c r="J57" s="3">
        <v>2</v>
      </c>
      <c r="K57" s="3">
        <v>0</v>
      </c>
      <c r="L57" s="3">
        <v>1</v>
      </c>
      <c r="M57" s="3"/>
      <c r="N57" s="3">
        <v>0</v>
      </c>
      <c r="O57" s="3">
        <v>0</v>
      </c>
      <c r="P57" s="3">
        <v>0</v>
      </c>
      <c r="Q57" s="3"/>
      <c r="R57" s="3">
        <v>0</v>
      </c>
      <c r="S57" s="3">
        <v>0</v>
      </c>
      <c r="T57" s="3">
        <v>0</v>
      </c>
      <c r="U57" s="3">
        <v>1</v>
      </c>
      <c r="V57" s="3">
        <v>0</v>
      </c>
      <c r="W57" s="3">
        <v>0</v>
      </c>
      <c r="X57" s="3">
        <v>0</v>
      </c>
      <c r="Y57" s="3">
        <v>0</v>
      </c>
      <c r="Z57" s="3">
        <v>1</v>
      </c>
      <c r="AA57" s="3">
        <v>1</v>
      </c>
      <c r="AB57" s="3">
        <v>0</v>
      </c>
      <c r="AC57" s="3">
        <v>0</v>
      </c>
      <c r="AD57" s="3">
        <v>1</v>
      </c>
      <c r="AE57" s="3">
        <v>0</v>
      </c>
      <c r="AF57" s="3">
        <v>0</v>
      </c>
      <c r="AG57" s="3">
        <v>22</v>
      </c>
      <c r="AH57" s="4">
        <v>1.7</v>
      </c>
      <c r="AI57" s="3">
        <v>136</v>
      </c>
      <c r="AJ57" s="3">
        <v>88</v>
      </c>
      <c r="AK57" s="5">
        <f t="shared" si="36"/>
        <v>104</v>
      </c>
      <c r="AL57" s="3">
        <v>101</v>
      </c>
      <c r="AM57" s="3">
        <v>1</v>
      </c>
      <c r="AN57" s="3">
        <v>7</v>
      </c>
      <c r="AO57" s="3">
        <v>22</v>
      </c>
      <c r="AP57" s="3">
        <v>8</v>
      </c>
      <c r="AQ57" s="3">
        <v>16</v>
      </c>
      <c r="AR57" s="3">
        <f t="shared" si="18"/>
        <v>14</v>
      </c>
      <c r="AS57" s="7">
        <f t="shared" si="19"/>
        <v>2</v>
      </c>
      <c r="AT57" s="3">
        <v>10</v>
      </c>
      <c r="AU57" s="4">
        <v>4.5049999999999999</v>
      </c>
      <c r="AV57" s="3">
        <v>2.65</v>
      </c>
      <c r="AW57" s="19">
        <f t="shared" si="23"/>
        <v>0.61108647450110853</v>
      </c>
      <c r="AX57" s="7">
        <f t="shared" si="24"/>
        <v>1.3318534961154274</v>
      </c>
      <c r="AY57" s="7">
        <f t="shared" si="25"/>
        <v>181.13207547169813</v>
      </c>
      <c r="AZ57" s="7">
        <f t="shared" si="26"/>
        <v>2928.3018867924529</v>
      </c>
      <c r="BA57" s="7">
        <f t="shared" si="27"/>
        <v>44.603960396039604</v>
      </c>
      <c r="BB57" s="7">
        <f t="shared" si="28"/>
        <v>26.237623762376238</v>
      </c>
      <c r="BC57" s="7">
        <f t="shared" si="29"/>
        <v>33.542178217821778</v>
      </c>
      <c r="BD57" s="7">
        <f t="shared" si="30"/>
        <v>3.2114851485148512</v>
      </c>
      <c r="BE57" s="19"/>
      <c r="BF57" s="19">
        <f t="shared" si="31"/>
        <v>0.35871254162042177</v>
      </c>
      <c r="BG57" s="19">
        <f t="shared" si="20"/>
        <v>0.4932297447280799</v>
      </c>
      <c r="BH57" s="19">
        <f t="shared" si="21"/>
        <v>3.185997171145686</v>
      </c>
      <c r="BI57" s="19">
        <f t="shared" si="32"/>
        <v>0.7</v>
      </c>
      <c r="BJ57" s="19"/>
      <c r="BK57" s="5">
        <v>0</v>
      </c>
      <c r="BL57" s="5"/>
      <c r="BM57" s="5"/>
      <c r="BN57" s="5"/>
      <c r="BO57" s="5"/>
      <c r="BP57" s="3">
        <v>1</v>
      </c>
      <c r="BQ57" s="3">
        <v>0</v>
      </c>
      <c r="BR57" s="3">
        <v>40</v>
      </c>
      <c r="BS57" s="3">
        <v>4.5</v>
      </c>
      <c r="BT57" s="3">
        <v>3</v>
      </c>
      <c r="BU57" s="3">
        <v>1.1000000000000001</v>
      </c>
      <c r="BV57" s="3"/>
      <c r="BX57" s="3">
        <v>1</v>
      </c>
      <c r="BY57" s="3">
        <v>1</v>
      </c>
      <c r="BZ57" s="3">
        <v>142</v>
      </c>
      <c r="CA57" s="3">
        <v>19</v>
      </c>
      <c r="CB57" s="4">
        <v>1.1000000000000001</v>
      </c>
      <c r="CC57" s="28">
        <v>56</v>
      </c>
      <c r="CD57" s="8"/>
      <c r="CE57" s="8"/>
      <c r="CF57" s="3">
        <v>442</v>
      </c>
      <c r="CG57" s="3">
        <v>0</v>
      </c>
      <c r="CH57" s="3">
        <v>1</v>
      </c>
      <c r="CI57" s="12">
        <v>541.4860681114551</v>
      </c>
      <c r="CJ57" s="19">
        <f t="shared" si="33"/>
        <v>6.2943173377840367</v>
      </c>
      <c r="CK57" s="5">
        <v>927.15472476583966</v>
      </c>
      <c r="CL57" s="19">
        <f t="shared" si="34"/>
        <v>6.8321204607705885</v>
      </c>
      <c r="CN57" s="41">
        <v>40252</v>
      </c>
      <c r="CO57" s="41"/>
      <c r="CP57" s="41"/>
      <c r="CQ57" s="41"/>
      <c r="CR57" s="20"/>
      <c r="CS57" s="36">
        <v>44272</v>
      </c>
      <c r="CT57" s="36">
        <v>44260</v>
      </c>
      <c r="CU57" s="1">
        <f t="shared" si="35"/>
        <v>4008</v>
      </c>
      <c r="CV57" s="3">
        <v>0</v>
      </c>
      <c r="CW57" s="3"/>
      <c r="CX57" s="3"/>
      <c r="CY57" s="3">
        <v>0</v>
      </c>
      <c r="CZ57" s="3">
        <v>4008</v>
      </c>
      <c r="DA57" s="3">
        <v>0</v>
      </c>
      <c r="DB57" s="3"/>
    </row>
    <row r="58" spans="1:115" s="10" customFormat="1" x14ac:dyDescent="0.25">
      <c r="A58" s="25">
        <v>1023</v>
      </c>
      <c r="B58" s="1">
        <v>69</v>
      </c>
      <c r="C58" s="1">
        <v>0</v>
      </c>
      <c r="D58" s="1">
        <v>1</v>
      </c>
      <c r="E58" s="1">
        <v>1</v>
      </c>
      <c r="F58" s="1">
        <v>1</v>
      </c>
      <c r="G58" s="1">
        <v>1</v>
      </c>
      <c r="H58" s="1">
        <v>0</v>
      </c>
      <c r="I58" s="1">
        <v>0</v>
      </c>
      <c r="J58" s="1">
        <v>4</v>
      </c>
      <c r="K58" s="1">
        <v>1</v>
      </c>
      <c r="L58" s="1">
        <v>1</v>
      </c>
      <c r="M58" s="1">
        <v>0</v>
      </c>
      <c r="N58" s="1">
        <v>0</v>
      </c>
      <c r="O58" s="1">
        <v>1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1</v>
      </c>
      <c r="AC58" s="1">
        <v>0</v>
      </c>
      <c r="AD58" s="1">
        <v>1</v>
      </c>
      <c r="AE58" s="1">
        <v>0</v>
      </c>
      <c r="AF58" s="1">
        <v>0</v>
      </c>
      <c r="AG58" s="1">
        <v>59.74</v>
      </c>
      <c r="AH58" s="1">
        <v>2.42</v>
      </c>
      <c r="AI58" s="1">
        <v>123</v>
      </c>
      <c r="AJ58" s="1">
        <v>65</v>
      </c>
      <c r="AK58" s="5">
        <f t="shared" si="36"/>
        <v>84.333333333333329</v>
      </c>
      <c r="AL58" s="1">
        <v>65</v>
      </c>
      <c r="AM58" s="1">
        <v>1</v>
      </c>
      <c r="AN58" s="1">
        <v>16</v>
      </c>
      <c r="AO58" s="1">
        <v>54</v>
      </c>
      <c r="AP58" s="1">
        <v>24</v>
      </c>
      <c r="AQ58" s="1">
        <v>39</v>
      </c>
      <c r="AR58" s="1">
        <f t="shared" si="18"/>
        <v>30</v>
      </c>
      <c r="AS58" s="7">
        <f t="shared" si="19"/>
        <v>1.875</v>
      </c>
      <c r="AT58" s="1">
        <v>26</v>
      </c>
      <c r="AU58" s="19">
        <v>6.95</v>
      </c>
      <c r="AV58" s="1">
        <v>2.87</v>
      </c>
      <c r="AW58" s="19">
        <f t="shared" si="23"/>
        <v>0.53666666666666663</v>
      </c>
      <c r="AX58" s="7">
        <f t="shared" si="24"/>
        <v>1.8705035971223021</v>
      </c>
      <c r="AY58" s="7">
        <f t="shared" si="25"/>
        <v>362.36933797909404</v>
      </c>
      <c r="AZ58" s="7">
        <f t="shared" si="26"/>
        <v>1904.7619047619046</v>
      </c>
      <c r="BA58" s="7">
        <f t="shared" si="27"/>
        <v>106.92307692307692</v>
      </c>
      <c r="BB58" s="7">
        <f t="shared" si="28"/>
        <v>44.153846153846153</v>
      </c>
      <c r="BC58" s="7">
        <f t="shared" si="29"/>
        <v>35.02871794871794</v>
      </c>
      <c r="BD58" s="7">
        <f t="shared" si="30"/>
        <v>13.811323076923076</v>
      </c>
      <c r="BE58" s="19">
        <v>1.2</v>
      </c>
      <c r="BF58" s="19">
        <f t="shared" si="31"/>
        <v>0.36474820143884895</v>
      </c>
      <c r="BG58" s="19">
        <f t="shared" si="20"/>
        <v>0.50503597122302157</v>
      </c>
      <c r="BH58" s="19">
        <f t="shared" si="21"/>
        <v>3.5641025641025639</v>
      </c>
      <c r="BI58" s="19">
        <f t="shared" si="32"/>
        <v>0.61538461538461542</v>
      </c>
      <c r="BJ58" s="19"/>
      <c r="BK58" s="20">
        <v>1</v>
      </c>
      <c r="BL58" s="1">
        <v>32</v>
      </c>
      <c r="BM58" s="20"/>
      <c r="BN58" s="1">
        <v>0</v>
      </c>
      <c r="BO58" s="1">
        <v>0</v>
      </c>
      <c r="BP58" s="1">
        <v>1</v>
      </c>
      <c r="BQ58" s="1">
        <v>0</v>
      </c>
      <c r="BR58" s="1">
        <v>40</v>
      </c>
      <c r="BS58" s="1"/>
      <c r="BT58" s="1"/>
      <c r="BU58" s="1"/>
      <c r="BV58" s="1"/>
      <c r="BW58" s="1"/>
      <c r="BX58" s="1"/>
      <c r="BY58" s="1"/>
      <c r="BZ58" s="25">
        <v>138</v>
      </c>
      <c r="CA58" s="25">
        <v>32</v>
      </c>
      <c r="CB58" s="44">
        <v>1.74</v>
      </c>
      <c r="CC58" s="27">
        <v>29</v>
      </c>
      <c r="CD58" s="1">
        <v>311</v>
      </c>
      <c r="CE58" s="1">
        <v>1</v>
      </c>
      <c r="CF58" s="1"/>
      <c r="CG58" s="1"/>
      <c r="CH58" s="1">
        <v>2</v>
      </c>
      <c r="CI58" s="20">
        <v>1391.337</v>
      </c>
      <c r="CJ58" s="19">
        <f t="shared" si="33"/>
        <v>7.2380204343273267</v>
      </c>
      <c r="CK58" s="20">
        <v>1929.7621999999999</v>
      </c>
      <c r="CL58" s="19">
        <f t="shared" si="34"/>
        <v>7.5651520618724222</v>
      </c>
      <c r="CM58" s="22"/>
      <c r="CN58" s="36">
        <v>43217</v>
      </c>
      <c r="CO58" s="36"/>
      <c r="CP58" s="36"/>
      <c r="CQ58" s="36"/>
      <c r="CR58" s="20"/>
      <c r="CS58" s="36">
        <v>44217</v>
      </c>
      <c r="CT58" s="36">
        <v>43369</v>
      </c>
      <c r="CU58" s="1">
        <f t="shared" si="35"/>
        <v>152</v>
      </c>
      <c r="CV58" s="1">
        <v>1</v>
      </c>
      <c r="CW58" s="36">
        <v>43369</v>
      </c>
      <c r="CX58" s="20">
        <f>(CW58-CN58)</f>
        <v>152</v>
      </c>
      <c r="CY58" s="20">
        <v>1</v>
      </c>
      <c r="CZ58" s="20">
        <v>152</v>
      </c>
      <c r="DA58" s="3">
        <v>0</v>
      </c>
      <c r="DB58" t="s">
        <v>129</v>
      </c>
      <c r="DC58"/>
      <c r="DD58"/>
      <c r="DE58"/>
      <c r="DF58"/>
      <c r="DG58"/>
      <c r="DH58"/>
      <c r="DI58"/>
      <c r="DJ58"/>
      <c r="DK58"/>
    </row>
    <row r="59" spans="1:115" s="10" customFormat="1" x14ac:dyDescent="0.25">
      <c r="A59" s="2">
        <v>2064</v>
      </c>
      <c r="B59" s="9">
        <v>65</v>
      </c>
      <c r="C59" s="9">
        <v>0</v>
      </c>
      <c r="D59" s="9">
        <v>1</v>
      </c>
      <c r="E59" s="9">
        <v>1</v>
      </c>
      <c r="F59" s="9">
        <v>1</v>
      </c>
      <c r="G59" s="9">
        <v>1</v>
      </c>
      <c r="H59" s="1">
        <v>0</v>
      </c>
      <c r="I59" s="9">
        <v>0</v>
      </c>
      <c r="J59" s="9">
        <v>4</v>
      </c>
      <c r="K59" s="9">
        <v>1</v>
      </c>
      <c r="L59" s="9">
        <v>0</v>
      </c>
      <c r="M59" s="9"/>
      <c r="N59" s="9">
        <v>0</v>
      </c>
      <c r="O59" s="9">
        <v>1</v>
      </c>
      <c r="P59" s="9">
        <v>1</v>
      </c>
      <c r="Q59" s="9">
        <v>1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1</v>
      </c>
      <c r="Y59" s="9">
        <v>1</v>
      </c>
      <c r="Z59" s="9">
        <v>0</v>
      </c>
      <c r="AA59" s="9">
        <v>1</v>
      </c>
      <c r="AB59" s="9">
        <v>1</v>
      </c>
      <c r="AC59" s="9">
        <v>0</v>
      </c>
      <c r="AD59" s="9">
        <v>1</v>
      </c>
      <c r="AE59" s="9">
        <v>0</v>
      </c>
      <c r="AF59" s="9">
        <v>0</v>
      </c>
      <c r="AG59" s="9">
        <v>25</v>
      </c>
      <c r="AH59" s="11">
        <v>1.6</v>
      </c>
      <c r="AI59" s="9">
        <v>116</v>
      </c>
      <c r="AJ59" s="9">
        <v>46</v>
      </c>
      <c r="AK59" s="5">
        <f t="shared" si="36"/>
        <v>69.333333333333329</v>
      </c>
      <c r="AL59" s="9">
        <v>90</v>
      </c>
      <c r="AM59" s="9">
        <v>3</v>
      </c>
      <c r="AN59" s="9">
        <v>20</v>
      </c>
      <c r="AO59" s="9">
        <v>44</v>
      </c>
      <c r="AP59" s="9">
        <v>25</v>
      </c>
      <c r="AQ59" s="9">
        <v>31</v>
      </c>
      <c r="AR59" s="1">
        <f t="shared" si="18"/>
        <v>19</v>
      </c>
      <c r="AS59" s="7">
        <f t="shared" si="19"/>
        <v>0.95</v>
      </c>
      <c r="AT59" s="9">
        <v>27</v>
      </c>
      <c r="AU59" s="4">
        <v>1.968</v>
      </c>
      <c r="AV59" s="9">
        <v>1.23</v>
      </c>
      <c r="AW59" s="19">
        <f t="shared" si="23"/>
        <v>0.18909090909090906</v>
      </c>
      <c r="AX59" s="7">
        <f t="shared" si="24"/>
        <v>2.0325203252032522</v>
      </c>
      <c r="AY59" s="7">
        <f t="shared" si="25"/>
        <v>260.16260162601628</v>
      </c>
      <c r="AZ59" s="7">
        <f t="shared" si="26"/>
        <v>3208.6720867208669</v>
      </c>
      <c r="BA59" s="7">
        <f t="shared" si="27"/>
        <v>21.866666666666667</v>
      </c>
      <c r="BB59" s="7">
        <f t="shared" si="28"/>
        <v>13.666666666666666</v>
      </c>
      <c r="BC59" s="7">
        <f t="shared" si="29"/>
        <v>7.8683555555555538</v>
      </c>
      <c r="BD59" s="7">
        <f t="shared" si="30"/>
        <v>2.0445333333333329</v>
      </c>
      <c r="BE59" s="19"/>
      <c r="BF59" s="19">
        <f t="shared" si="31"/>
        <v>1.4176829268292683</v>
      </c>
      <c r="BG59" s="19">
        <f t="shared" si="20"/>
        <v>2.0121951219512195</v>
      </c>
      <c r="BH59" s="19">
        <f t="shared" si="21"/>
        <v>1.1508771929824562</v>
      </c>
      <c r="BI59" s="19">
        <f t="shared" si="32"/>
        <v>0.7407407407407407</v>
      </c>
      <c r="BJ59" s="19"/>
      <c r="BK59" s="12">
        <v>0</v>
      </c>
      <c r="BL59" s="12"/>
      <c r="BM59" s="12"/>
      <c r="BN59" s="12"/>
      <c r="BO59" s="12"/>
      <c r="BP59" s="9">
        <v>1</v>
      </c>
      <c r="BQ59" s="9">
        <v>0</v>
      </c>
      <c r="BR59" s="9">
        <v>40</v>
      </c>
      <c r="BS59" s="9"/>
      <c r="BT59" s="9"/>
      <c r="BU59" s="9"/>
      <c r="BV59" s="9">
        <v>4.9000000000000004</v>
      </c>
      <c r="BW59" s="14"/>
      <c r="BX59" s="9">
        <v>1</v>
      </c>
      <c r="BY59" s="9">
        <v>0</v>
      </c>
      <c r="BZ59" s="9">
        <v>136</v>
      </c>
      <c r="CA59" s="9">
        <v>49</v>
      </c>
      <c r="CB59" s="11">
        <v>2</v>
      </c>
      <c r="CC59" s="29">
        <v>25</v>
      </c>
      <c r="CD59" s="13"/>
      <c r="CE59" s="13"/>
      <c r="CF59" s="9">
        <v>4992</v>
      </c>
      <c r="CG59" s="9">
        <v>1</v>
      </c>
      <c r="CH59" s="9">
        <v>3</v>
      </c>
      <c r="CI59" s="12">
        <v>1145.3125</v>
      </c>
      <c r="CJ59" s="19">
        <f t="shared" si="33"/>
        <v>7.0434328045150707</v>
      </c>
      <c r="CK59" s="12"/>
      <c r="CL59" s="31"/>
      <c r="CM59" s="14"/>
      <c r="CN59" s="36">
        <v>40645</v>
      </c>
      <c r="CO59" s="38"/>
      <c r="CP59" s="38"/>
      <c r="CQ59" s="36"/>
      <c r="CR59" s="22"/>
      <c r="CS59" s="36">
        <v>44274</v>
      </c>
      <c r="CT59" s="42">
        <v>40904</v>
      </c>
      <c r="CU59" s="1">
        <f t="shared" si="35"/>
        <v>259</v>
      </c>
      <c r="CV59" s="3">
        <v>1</v>
      </c>
      <c r="CW59" s="40">
        <v>40904</v>
      </c>
      <c r="CX59" s="3">
        <f>(CW59-CN59)</f>
        <v>259</v>
      </c>
      <c r="CY59" s="3">
        <v>1</v>
      </c>
      <c r="CZ59" s="3">
        <v>259</v>
      </c>
      <c r="DA59" s="3">
        <v>0</v>
      </c>
      <c r="DB59" s="10" t="s">
        <v>141</v>
      </c>
      <c r="DE59" s="14"/>
      <c r="DF59" s="14"/>
      <c r="DG59" s="14"/>
      <c r="DH59" s="14"/>
      <c r="DI59" s="14"/>
      <c r="DJ59" s="14"/>
      <c r="DK59" s="14"/>
    </row>
    <row r="60" spans="1:115" s="10" customFormat="1" x14ac:dyDescent="0.25">
      <c r="A60" s="2">
        <v>2030</v>
      </c>
      <c r="B60" s="3">
        <v>69</v>
      </c>
      <c r="C60" s="3">
        <v>0</v>
      </c>
      <c r="D60" s="3">
        <v>1</v>
      </c>
      <c r="E60" s="3">
        <v>1</v>
      </c>
      <c r="F60" s="3">
        <v>1</v>
      </c>
      <c r="G60" s="3">
        <v>1</v>
      </c>
      <c r="H60" s="1">
        <v>0</v>
      </c>
      <c r="I60" s="3">
        <v>1</v>
      </c>
      <c r="J60" s="3">
        <v>2</v>
      </c>
      <c r="K60" s="3">
        <v>1</v>
      </c>
      <c r="L60" s="3">
        <v>0</v>
      </c>
      <c r="M60" s="3"/>
      <c r="N60" s="3">
        <v>0</v>
      </c>
      <c r="O60" s="3">
        <v>1</v>
      </c>
      <c r="P60" s="3">
        <v>1</v>
      </c>
      <c r="Q60" s="3">
        <v>0</v>
      </c>
      <c r="R60" s="3">
        <v>0</v>
      </c>
      <c r="S60" s="3">
        <v>1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37</v>
      </c>
      <c r="AH60" s="4">
        <v>2.17</v>
      </c>
      <c r="AI60" s="3">
        <v>148</v>
      </c>
      <c r="AJ60" s="3">
        <v>59</v>
      </c>
      <c r="AK60" s="5">
        <f t="shared" si="36"/>
        <v>88.666666666666671</v>
      </c>
      <c r="AL60" s="3">
        <v>72</v>
      </c>
      <c r="AM60" s="3">
        <v>1</v>
      </c>
      <c r="AN60" s="3">
        <v>8</v>
      </c>
      <c r="AO60" s="3">
        <v>35</v>
      </c>
      <c r="AP60" s="3">
        <v>16</v>
      </c>
      <c r="AQ60" s="3">
        <v>22</v>
      </c>
      <c r="AR60" s="1">
        <f t="shared" si="18"/>
        <v>19</v>
      </c>
      <c r="AS60" s="7">
        <f t="shared" si="19"/>
        <v>2.375</v>
      </c>
      <c r="AT60" s="3">
        <v>16</v>
      </c>
      <c r="AU60" s="4">
        <v>5.0994999999999999</v>
      </c>
      <c r="AV60" s="3">
        <v>2.35</v>
      </c>
      <c r="AW60" s="19">
        <f t="shared" si="23"/>
        <v>0.46201034737620106</v>
      </c>
      <c r="AX60" s="7">
        <f t="shared" si="24"/>
        <v>1.1765859397980194</v>
      </c>
      <c r="AY60" s="7">
        <f t="shared" si="25"/>
        <v>204.25531914893617</v>
      </c>
      <c r="AZ60" s="7">
        <f t="shared" si="26"/>
        <v>2746.0992907801419</v>
      </c>
      <c r="BA60" s="7">
        <f t="shared" si="27"/>
        <v>70.826388888888886</v>
      </c>
      <c r="BB60" s="7">
        <f t="shared" si="28"/>
        <v>32.638888888888886</v>
      </c>
      <c r="BC60" s="7">
        <f t="shared" si="29"/>
        <v>32.255925925925922</v>
      </c>
      <c r="BD60" s="7">
        <f t="shared" si="30"/>
        <v>6.2144444444444433</v>
      </c>
      <c r="BE60" s="19">
        <v>2.81</v>
      </c>
      <c r="BF60" s="19">
        <f t="shared" si="31"/>
        <v>0.31061868810667714</v>
      </c>
      <c r="BG60" s="19">
        <f t="shared" si="20"/>
        <v>0.4941660947151682</v>
      </c>
      <c r="BH60" s="19">
        <f t="shared" si="21"/>
        <v>3.7277046783625729</v>
      </c>
      <c r="BI60" s="19">
        <f t="shared" si="32"/>
        <v>0.5</v>
      </c>
      <c r="BJ60" s="19"/>
      <c r="BK60" s="5">
        <v>1</v>
      </c>
      <c r="BL60" s="5">
        <v>18</v>
      </c>
      <c r="BM60" s="5"/>
      <c r="BN60" s="5">
        <v>0</v>
      </c>
      <c r="BO60" s="5">
        <v>0</v>
      </c>
      <c r="BP60" s="3">
        <v>1</v>
      </c>
      <c r="BQ60" s="9">
        <v>0</v>
      </c>
      <c r="BR60" s="3">
        <v>42.5</v>
      </c>
      <c r="BS60" s="3">
        <v>5.6</v>
      </c>
      <c r="BT60" s="3">
        <v>4.4000000000000004</v>
      </c>
      <c r="BU60" s="3">
        <v>0.8</v>
      </c>
      <c r="BV60" s="3">
        <v>3.8</v>
      </c>
      <c r="BX60" s="3">
        <v>0</v>
      </c>
      <c r="BY60" s="3">
        <v>1</v>
      </c>
      <c r="BZ60" s="3">
        <v>140</v>
      </c>
      <c r="CA60" s="3">
        <v>18</v>
      </c>
      <c r="CB60" s="4">
        <v>1.1000000000000001</v>
      </c>
      <c r="CC60" s="28">
        <v>49</v>
      </c>
      <c r="CD60" s="8"/>
      <c r="CE60" s="8"/>
      <c r="CF60" s="3">
        <v>1076</v>
      </c>
      <c r="CG60" s="3">
        <v>1</v>
      </c>
      <c r="CH60" s="3">
        <v>2</v>
      </c>
      <c r="CI60" s="12">
        <v>810.04016064257019</v>
      </c>
      <c r="CJ60" s="19">
        <f t="shared" si="33"/>
        <v>6.697083827477595</v>
      </c>
      <c r="CK60" s="5">
        <v>1154.7867954838453</v>
      </c>
      <c r="CL60" s="19">
        <f>LN(CK60)</f>
        <v>7.0516710132618936</v>
      </c>
      <c r="CN60" s="41">
        <v>40373</v>
      </c>
      <c r="CO60" s="41"/>
      <c r="CP60" s="41"/>
      <c r="CQ60" s="41"/>
      <c r="CR60" s="20"/>
      <c r="CS60" s="36">
        <v>44272</v>
      </c>
      <c r="CT60" s="36">
        <v>44271</v>
      </c>
      <c r="CU60" s="1">
        <f t="shared" si="35"/>
        <v>3898</v>
      </c>
      <c r="CV60" s="3">
        <v>0</v>
      </c>
      <c r="CW60" s="3"/>
      <c r="CX60" s="3"/>
      <c r="CY60" s="3">
        <v>0</v>
      </c>
      <c r="CZ60" s="3">
        <v>3898</v>
      </c>
      <c r="DA60" s="3">
        <v>0</v>
      </c>
      <c r="DB60" s="3"/>
    </row>
    <row r="61" spans="1:115" s="10" customFormat="1" x14ac:dyDescent="0.25">
      <c r="A61" s="25">
        <v>1010</v>
      </c>
      <c r="B61" s="1">
        <v>70</v>
      </c>
      <c r="C61" s="1">
        <v>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2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1</v>
      </c>
      <c r="AB61" s="1">
        <v>1</v>
      </c>
      <c r="AC61" s="1">
        <v>0</v>
      </c>
      <c r="AD61" s="1">
        <v>1</v>
      </c>
      <c r="AE61" s="1">
        <v>0</v>
      </c>
      <c r="AF61" s="1">
        <v>0</v>
      </c>
      <c r="AG61" s="1">
        <v>26.31</v>
      </c>
      <c r="AH61" s="1">
        <v>2.15</v>
      </c>
      <c r="AI61" s="1">
        <v>136</v>
      </c>
      <c r="AJ61" s="1">
        <v>58</v>
      </c>
      <c r="AK61" s="5">
        <f t="shared" si="36"/>
        <v>84</v>
      </c>
      <c r="AL61" s="1">
        <v>48</v>
      </c>
      <c r="AM61" s="1">
        <v>3</v>
      </c>
      <c r="AN61" s="1">
        <v>11</v>
      </c>
      <c r="AO61" s="1">
        <v>47</v>
      </c>
      <c r="AP61" s="1">
        <v>14</v>
      </c>
      <c r="AQ61" s="1">
        <v>25</v>
      </c>
      <c r="AR61" s="1">
        <f t="shared" si="18"/>
        <v>33</v>
      </c>
      <c r="AS61" s="7">
        <f t="shared" si="19"/>
        <v>3</v>
      </c>
      <c r="AT61" s="1">
        <v>18</v>
      </c>
      <c r="AU61" s="19">
        <v>5.88</v>
      </c>
      <c r="AV61" s="1">
        <v>2.74</v>
      </c>
      <c r="AW61" s="19">
        <f t="shared" si="23"/>
        <v>0.5103325942350333</v>
      </c>
      <c r="AX61" s="7">
        <f t="shared" si="24"/>
        <v>1.1904761904761905</v>
      </c>
      <c r="AY61" s="7">
        <f t="shared" si="25"/>
        <v>204.3795620437956</v>
      </c>
      <c r="AZ61" s="7">
        <f t="shared" si="26"/>
        <v>2131.3868613138684</v>
      </c>
      <c r="BA61" s="7">
        <f t="shared" si="27"/>
        <v>122.5</v>
      </c>
      <c r="BB61" s="7">
        <f t="shared" si="28"/>
        <v>57.083333333333336</v>
      </c>
      <c r="BC61" s="7">
        <f t="shared" si="29"/>
        <v>51.238</v>
      </c>
      <c r="BD61" s="7">
        <f t="shared" si="30"/>
        <v>10.868666666666668</v>
      </c>
      <c r="BE61" s="19">
        <v>1.19</v>
      </c>
      <c r="BF61" s="19">
        <f t="shared" si="31"/>
        <v>0.20408163265306123</v>
      </c>
      <c r="BG61" s="19">
        <f t="shared" si="20"/>
        <v>0.3836734693877551</v>
      </c>
      <c r="BH61" s="19">
        <f t="shared" si="21"/>
        <v>3.7121212121212119</v>
      </c>
      <c r="BI61" s="19">
        <f t="shared" si="32"/>
        <v>0.61111111111111116</v>
      </c>
      <c r="BJ61" s="19"/>
      <c r="BK61" s="20">
        <v>1</v>
      </c>
      <c r="BL61" s="1">
        <v>19</v>
      </c>
      <c r="BM61" s="20"/>
      <c r="BN61" s="1">
        <v>3</v>
      </c>
      <c r="BO61" s="1">
        <v>0</v>
      </c>
      <c r="BP61" s="1">
        <v>1</v>
      </c>
      <c r="BQ61" s="1">
        <v>0</v>
      </c>
      <c r="BR61" s="1">
        <v>45</v>
      </c>
      <c r="BS61" s="1">
        <v>5.2</v>
      </c>
      <c r="BT61" s="1">
        <v>4.0999999999999996</v>
      </c>
      <c r="BU61" s="1">
        <v>0.32</v>
      </c>
      <c r="BV61" s="1">
        <v>5.3</v>
      </c>
      <c r="BW61" s="1">
        <v>70</v>
      </c>
      <c r="BX61" s="1">
        <v>1</v>
      </c>
      <c r="BY61" s="1">
        <v>0</v>
      </c>
      <c r="BZ61" s="1">
        <v>136</v>
      </c>
      <c r="CA61" s="1">
        <v>33</v>
      </c>
      <c r="CB61" s="19">
        <v>1</v>
      </c>
      <c r="CC61" s="27">
        <v>76</v>
      </c>
      <c r="CD61" s="1"/>
      <c r="CE61" s="1"/>
      <c r="CF61" s="1"/>
      <c r="CG61" s="1"/>
      <c r="CH61" s="1"/>
      <c r="CI61" s="20">
        <v>775.30122070000004</v>
      </c>
      <c r="CJ61" s="19">
        <f t="shared" si="33"/>
        <v>6.6532516257109693</v>
      </c>
      <c r="CK61" s="20">
        <v>156.2758365</v>
      </c>
      <c r="CL61" s="19">
        <f>LN(CK61)</f>
        <v>5.0516226285471113</v>
      </c>
      <c r="CM61" s="22"/>
      <c r="CN61" s="36">
        <v>43208</v>
      </c>
      <c r="CO61" s="36"/>
      <c r="CP61" s="36"/>
      <c r="CQ61" s="36"/>
      <c r="CR61" s="20"/>
      <c r="CS61" s="36">
        <v>44274</v>
      </c>
      <c r="CT61" s="36">
        <v>44272</v>
      </c>
      <c r="CU61" s="1">
        <f t="shared" si="35"/>
        <v>1064</v>
      </c>
      <c r="CV61" s="1">
        <v>0</v>
      </c>
      <c r="CW61" s="1"/>
      <c r="CX61" s="1"/>
      <c r="CY61" s="1">
        <v>0</v>
      </c>
      <c r="CZ61" s="1">
        <v>1064</v>
      </c>
      <c r="DA61" s="3">
        <v>0</v>
      </c>
      <c r="DB61"/>
      <c r="DC61"/>
      <c r="DD61"/>
      <c r="DE61"/>
      <c r="DF61"/>
      <c r="DG61"/>
      <c r="DH61"/>
      <c r="DI61"/>
      <c r="DJ61"/>
      <c r="DK61"/>
    </row>
    <row r="62" spans="1:115" s="10" customFormat="1" x14ac:dyDescent="0.25">
      <c r="A62" s="25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5"/>
      <c r="AL62" s="1"/>
      <c r="AM62" s="1"/>
      <c r="AN62" s="1"/>
      <c r="AO62" s="1"/>
      <c r="AP62" s="1"/>
      <c r="AQ62" s="1"/>
      <c r="AR62" s="1"/>
      <c r="AS62" s="7"/>
      <c r="AT62" s="1"/>
      <c r="AU62" s="19"/>
      <c r="AV62" s="1"/>
      <c r="AW62" s="19"/>
      <c r="AX62" s="7"/>
      <c r="AY62" s="7"/>
      <c r="AZ62" s="7"/>
      <c r="BA62" s="7"/>
      <c r="BB62" s="7"/>
      <c r="BC62" s="7"/>
      <c r="BD62" s="7"/>
      <c r="BE62" s="19"/>
      <c r="BF62" s="19"/>
      <c r="BG62" s="19"/>
      <c r="BH62" s="19"/>
      <c r="BI62" s="19"/>
      <c r="BJ62" s="19"/>
      <c r="BK62" s="20"/>
      <c r="BL62" s="1"/>
      <c r="BM62" s="20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9"/>
      <c r="CC62" s="27"/>
      <c r="CD62" s="1"/>
      <c r="CE62" s="1"/>
      <c r="CF62" s="1"/>
      <c r="CG62" s="1"/>
      <c r="CH62" s="1"/>
      <c r="CI62" s="20"/>
      <c r="CJ62" s="19"/>
      <c r="CK62" s="20"/>
      <c r="CL62" s="19"/>
      <c r="CM62" s="22"/>
      <c r="CN62" s="36"/>
      <c r="CO62" s="36"/>
      <c r="CP62" s="36"/>
      <c r="CQ62" s="36"/>
      <c r="CR62" s="20"/>
      <c r="CS62" s="36"/>
      <c r="CT62" s="36"/>
      <c r="CU62" s="1"/>
      <c r="CV62" s="1"/>
      <c r="CW62" s="1"/>
      <c r="CX62" s="1"/>
      <c r="CY62" s="1"/>
      <c r="CZ62" s="1"/>
      <c r="DA62" s="3"/>
      <c r="DB62"/>
      <c r="DC62"/>
      <c r="DD62"/>
      <c r="DE62"/>
      <c r="DF62"/>
      <c r="DG62"/>
      <c r="DH62"/>
      <c r="DI62"/>
      <c r="DJ62"/>
      <c r="DK62"/>
    </row>
    <row r="63" spans="1:115" s="10" customFormat="1" x14ac:dyDescent="0.25">
      <c r="A63" s="25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5"/>
      <c r="AL63" s="1"/>
      <c r="AM63" s="1"/>
      <c r="AN63" s="1"/>
      <c r="AO63" s="1"/>
      <c r="AP63" s="1"/>
      <c r="AQ63" s="1"/>
      <c r="AR63" s="1"/>
      <c r="AS63" s="7"/>
      <c r="AT63" s="1"/>
      <c r="AU63" s="19"/>
      <c r="AV63" s="1"/>
      <c r="AW63" s="19"/>
      <c r="AX63" s="7"/>
      <c r="AY63" s="7"/>
      <c r="AZ63" s="7"/>
      <c r="BA63" s="7"/>
      <c r="BB63" s="7"/>
      <c r="BC63" s="7"/>
      <c r="BD63" s="7"/>
      <c r="BE63" s="19"/>
      <c r="BF63" s="19"/>
      <c r="BG63" s="19"/>
      <c r="BH63" s="19"/>
      <c r="BI63" s="19"/>
      <c r="BJ63" s="19"/>
      <c r="BK63" s="20"/>
      <c r="BL63" s="1"/>
      <c r="BM63" s="20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9"/>
      <c r="CC63" s="27"/>
      <c r="CD63" s="1"/>
      <c r="CE63" s="1"/>
      <c r="CF63" s="1"/>
      <c r="CG63" s="1"/>
      <c r="CH63" s="1"/>
      <c r="CI63" s="20">
        <f>MEDIAN(CI2:CI61)</f>
        <v>1666.926105952381</v>
      </c>
      <c r="CJ63" s="19"/>
      <c r="CK63" s="20"/>
      <c r="CL63" s="19"/>
      <c r="CM63" s="22"/>
      <c r="CN63" s="36"/>
      <c r="CO63" s="36"/>
      <c r="CP63" s="36"/>
      <c r="CQ63" s="36"/>
      <c r="CR63" s="20"/>
      <c r="CS63" s="36"/>
      <c r="CT63" s="36"/>
      <c r="CU63" s="1"/>
      <c r="CV63" s="1"/>
      <c r="CW63" s="1"/>
      <c r="CX63" s="1"/>
      <c r="CY63" s="1"/>
      <c r="CZ63" s="1"/>
      <c r="DA63" s="3"/>
      <c r="DB63"/>
      <c r="DC63"/>
      <c r="DD63"/>
      <c r="DE63"/>
      <c r="DF63"/>
      <c r="DG63"/>
      <c r="DH63"/>
      <c r="DI63"/>
      <c r="DJ63"/>
      <c r="DK63"/>
    </row>
    <row r="64" spans="1:115" s="10" customFormat="1" x14ac:dyDescent="0.25">
      <c r="A64" s="25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5"/>
      <c r="AL64" s="1"/>
      <c r="AM64" s="1"/>
      <c r="AN64" s="1"/>
      <c r="AO64" s="1"/>
      <c r="AP64" s="1"/>
      <c r="AQ64" s="1"/>
      <c r="AR64" s="1"/>
      <c r="AS64" s="7"/>
      <c r="AT64" s="1"/>
      <c r="AU64" s="19"/>
      <c r="AV64" s="1"/>
      <c r="AW64" s="19"/>
      <c r="AX64" s="7"/>
      <c r="AY64" s="7"/>
      <c r="AZ64" s="7"/>
      <c r="BA64" s="7"/>
      <c r="BB64" s="7"/>
      <c r="BC64" s="7"/>
      <c r="BD64" s="7"/>
      <c r="BE64" s="19"/>
      <c r="BF64" s="19"/>
      <c r="BG64" s="19"/>
      <c r="BH64" s="19"/>
      <c r="BI64" s="19"/>
      <c r="BJ64" s="19"/>
      <c r="BK64" s="20"/>
      <c r="BL64" s="1"/>
      <c r="BM64" s="20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9"/>
      <c r="CC64" s="27"/>
      <c r="CD64" s="1"/>
      <c r="CE64" s="1"/>
      <c r="CF64" s="1"/>
      <c r="CG64" s="1"/>
      <c r="CH64" s="1"/>
      <c r="CI64" s="20"/>
      <c r="CJ64" s="19"/>
      <c r="CK64" s="20"/>
      <c r="CL64" s="19"/>
      <c r="CM64" s="22"/>
      <c r="CN64" s="36"/>
      <c r="CO64" s="36"/>
      <c r="CP64" s="36"/>
      <c r="CQ64" s="36"/>
      <c r="CR64" s="20"/>
      <c r="CS64" s="36"/>
      <c r="CT64" s="36"/>
      <c r="CU64" s="1"/>
      <c r="CV64" s="1"/>
      <c r="CW64" s="1"/>
      <c r="CX64" s="1"/>
      <c r="CY64" s="1"/>
      <c r="CZ64" s="1"/>
      <c r="DA64" s="3"/>
      <c r="DB64"/>
      <c r="DC64"/>
      <c r="DD64"/>
      <c r="DE64"/>
      <c r="DF64"/>
      <c r="DG64"/>
      <c r="DH64"/>
      <c r="DI64"/>
      <c r="DJ64"/>
      <c r="DK64"/>
    </row>
    <row r="65" spans="1:115" s="10" customFormat="1" x14ac:dyDescent="0.25">
      <c r="A65" s="25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5"/>
      <c r="AL65" s="1"/>
      <c r="AM65" s="1"/>
      <c r="AN65" s="1"/>
      <c r="AO65" s="1"/>
      <c r="AP65" s="1"/>
      <c r="AQ65" s="1"/>
      <c r="AR65" s="1"/>
      <c r="AS65" s="7"/>
      <c r="AT65" s="1"/>
      <c r="AU65" s="19"/>
      <c r="AV65" s="1"/>
      <c r="AW65" s="19"/>
      <c r="AX65" s="7"/>
      <c r="AY65" s="7"/>
      <c r="AZ65" s="7"/>
      <c r="BA65" s="7"/>
      <c r="BB65" s="7"/>
      <c r="BC65" s="7"/>
      <c r="BD65" s="7"/>
      <c r="BE65" s="19"/>
      <c r="BF65" s="19"/>
      <c r="BG65" s="19"/>
      <c r="BH65" s="19"/>
      <c r="BI65" s="19"/>
      <c r="BJ65" s="19"/>
      <c r="BK65" s="20"/>
      <c r="BL65" s="1"/>
      <c r="BM65" s="20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9"/>
      <c r="CC65" s="27"/>
      <c r="CD65" s="1"/>
      <c r="CE65" s="1"/>
      <c r="CF65" s="1"/>
      <c r="CG65" s="1"/>
      <c r="CH65" s="1"/>
      <c r="CI65" s="20"/>
      <c r="CJ65" s="19"/>
      <c r="CK65" s="20"/>
      <c r="CL65" s="19"/>
      <c r="CM65" s="22"/>
      <c r="CN65" s="36"/>
      <c r="CO65" s="36"/>
      <c r="CP65" s="36"/>
      <c r="CQ65" s="36"/>
      <c r="CR65" s="20"/>
      <c r="CS65" s="36"/>
      <c r="CT65" s="36"/>
      <c r="CU65" s="1"/>
      <c r="CV65" s="1"/>
      <c r="CW65" s="1"/>
      <c r="CX65" s="1"/>
      <c r="CY65" s="1"/>
      <c r="CZ65" s="1"/>
      <c r="DA65" s="3"/>
      <c r="DB65"/>
      <c r="DC65"/>
      <c r="DD65"/>
      <c r="DE65"/>
      <c r="DF65"/>
      <c r="DG65"/>
      <c r="DH65"/>
      <c r="DI65"/>
      <c r="DJ65"/>
      <c r="DK65"/>
    </row>
    <row r="66" spans="1:115" s="10" customFormat="1" x14ac:dyDescent="0.25">
      <c r="A66" s="2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5"/>
      <c r="AL66" s="1"/>
      <c r="AM66" s="1"/>
      <c r="AN66" s="1"/>
      <c r="AO66" s="1"/>
      <c r="AP66" s="1"/>
      <c r="AQ66" s="1"/>
      <c r="AR66" s="1"/>
      <c r="AS66" s="7"/>
      <c r="AT66" s="1"/>
      <c r="AU66" s="19"/>
      <c r="AV66" s="1"/>
      <c r="AW66" s="19"/>
      <c r="AX66" s="7"/>
      <c r="AY66" s="7"/>
      <c r="AZ66" s="7"/>
      <c r="BA66" s="7"/>
      <c r="BB66" s="7"/>
      <c r="BC66" s="7"/>
      <c r="BD66" s="7"/>
      <c r="BE66" s="19"/>
      <c r="BF66" s="19"/>
      <c r="BG66" s="19"/>
      <c r="BH66" s="19"/>
      <c r="BI66" s="19"/>
      <c r="BJ66" s="19"/>
      <c r="BK66" s="20"/>
      <c r="BL66" s="1"/>
      <c r="BM66" s="20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9"/>
      <c r="CC66" s="27"/>
      <c r="CD66" s="1"/>
      <c r="CE66" s="1"/>
      <c r="CF66" s="1"/>
      <c r="CG66" s="1"/>
      <c r="CH66" s="1"/>
      <c r="CI66" s="20"/>
      <c r="CJ66" s="19"/>
      <c r="CK66" s="20"/>
      <c r="CL66" s="19"/>
      <c r="CM66" s="22"/>
      <c r="CN66" s="36"/>
      <c r="CO66" s="36"/>
      <c r="CP66" s="36"/>
      <c r="CQ66" s="36"/>
      <c r="CR66" s="20"/>
      <c r="CS66" s="36"/>
      <c r="CT66" s="36"/>
      <c r="CU66" s="1"/>
      <c r="CV66" s="1"/>
      <c r="CW66" s="1"/>
      <c r="CX66" s="1"/>
      <c r="CY66" s="1"/>
      <c r="CZ66" s="1"/>
      <c r="DA66" s="3"/>
      <c r="DB66"/>
      <c r="DC66"/>
      <c r="DD66"/>
      <c r="DE66"/>
      <c r="DF66"/>
      <c r="DG66"/>
      <c r="DH66"/>
      <c r="DI66"/>
      <c r="DJ66"/>
      <c r="DK66"/>
    </row>
    <row r="67" spans="1:115" s="10" customFormat="1" x14ac:dyDescent="0.25">
      <c r="A67" s="2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5"/>
      <c r="AL67" s="1"/>
      <c r="AM67" s="1"/>
      <c r="AN67" s="1"/>
      <c r="AO67" s="1"/>
      <c r="AP67" s="1"/>
      <c r="AQ67" s="1"/>
      <c r="AR67" s="1"/>
      <c r="AS67" s="7"/>
      <c r="AT67" s="1"/>
      <c r="AU67" s="19"/>
      <c r="AV67" s="1"/>
      <c r="AW67" s="19"/>
      <c r="AX67" s="7"/>
      <c r="AY67" s="7"/>
      <c r="AZ67" s="7"/>
      <c r="BA67" s="7"/>
      <c r="BB67" s="7"/>
      <c r="BC67" s="7"/>
      <c r="BD67" s="7"/>
      <c r="BE67" s="19"/>
      <c r="BF67" s="19"/>
      <c r="BG67" s="19"/>
      <c r="BH67" s="19"/>
      <c r="BI67" s="19"/>
      <c r="BJ67" s="19"/>
      <c r="BK67" s="20"/>
      <c r="BL67" s="1"/>
      <c r="BM67" s="20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9"/>
      <c r="CC67" s="27"/>
      <c r="CD67" s="1"/>
      <c r="CE67" s="1"/>
      <c r="CF67" s="1"/>
      <c r="CG67" s="1"/>
      <c r="CH67" s="1"/>
      <c r="CI67" s="20"/>
      <c r="CJ67" s="19"/>
      <c r="CK67" s="20"/>
      <c r="CL67" s="19"/>
      <c r="CM67" s="22"/>
      <c r="CN67" s="36"/>
      <c r="CO67" s="36"/>
      <c r="CP67" s="36"/>
      <c r="CQ67" s="36"/>
      <c r="CR67" s="20"/>
      <c r="CS67" s="36"/>
      <c r="CT67" s="36"/>
      <c r="CU67" s="1"/>
      <c r="CV67" s="1"/>
      <c r="CW67" s="1"/>
      <c r="CX67" s="1"/>
      <c r="CY67" s="1"/>
      <c r="CZ67" s="1"/>
      <c r="DA67" s="3"/>
      <c r="DB67"/>
      <c r="DC67"/>
      <c r="DD67"/>
      <c r="DE67"/>
      <c r="DF67"/>
      <c r="DG67"/>
      <c r="DH67"/>
      <c r="DI67"/>
      <c r="DJ67"/>
      <c r="DK67"/>
    </row>
    <row r="68" spans="1:115" s="10" customFormat="1" x14ac:dyDescent="0.25">
      <c r="A68" s="2">
        <v>2035</v>
      </c>
      <c r="B68" s="3">
        <v>45</v>
      </c>
      <c r="C68" s="3">
        <v>0</v>
      </c>
      <c r="D68" s="3">
        <v>1</v>
      </c>
      <c r="E68" s="3">
        <v>1</v>
      </c>
      <c r="F68" s="3">
        <v>1</v>
      </c>
      <c r="G68" s="3">
        <v>1</v>
      </c>
      <c r="H68" s="1">
        <v>0</v>
      </c>
      <c r="I68" s="3">
        <v>0</v>
      </c>
      <c r="J68" s="3">
        <v>3</v>
      </c>
      <c r="K68" s="3">
        <v>0</v>
      </c>
      <c r="L68" s="3">
        <v>0</v>
      </c>
      <c r="M68" s="3"/>
      <c r="N68" s="3">
        <v>1</v>
      </c>
      <c r="O68" s="3">
        <v>1</v>
      </c>
      <c r="P68" s="3">
        <v>1</v>
      </c>
      <c r="Q68" s="3"/>
      <c r="R68" s="3">
        <v>0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1</v>
      </c>
      <c r="AE68" s="3">
        <v>0</v>
      </c>
      <c r="AF68" s="3">
        <v>2</v>
      </c>
      <c r="AG68" s="3">
        <v>23.5</v>
      </c>
      <c r="AH68" s="4">
        <v>1.83</v>
      </c>
      <c r="AI68" s="3">
        <v>106</v>
      </c>
      <c r="AJ68" s="3">
        <v>63</v>
      </c>
      <c r="AK68" s="5">
        <f t="shared" ref="AK68:AK109" si="37">(AI68+2*AJ68)/3</f>
        <v>77.333333333333329</v>
      </c>
      <c r="AL68" s="3">
        <v>72</v>
      </c>
      <c r="AM68" s="3">
        <v>1</v>
      </c>
      <c r="AN68" s="3">
        <v>8</v>
      </c>
      <c r="AO68" s="3">
        <v>55</v>
      </c>
      <c r="AP68" s="3">
        <v>35</v>
      </c>
      <c r="AQ68" s="3">
        <v>45</v>
      </c>
      <c r="AR68" s="1">
        <f t="shared" ref="AR68:AR112" si="38">(AO68-AP68)</f>
        <v>20</v>
      </c>
      <c r="AS68" s="7">
        <f t="shared" ref="AS68:AS112" si="39">(AR68/AN68)</f>
        <v>2.5</v>
      </c>
      <c r="AT68" s="3">
        <v>19</v>
      </c>
      <c r="AU68" s="4">
        <v>3.39</v>
      </c>
      <c r="AV68" s="3">
        <v>1.85</v>
      </c>
      <c r="AW68" s="19">
        <f t="shared" ref="AW68:AW109" si="40">(AK68*AV68/451)</f>
        <v>0.31722099039172208</v>
      </c>
      <c r="AX68" s="7">
        <f t="shared" ref="AX68:AX112" si="41">((AQ68-AT68)/AU68)</f>
        <v>7.6696165191740411</v>
      </c>
      <c r="AY68" s="7">
        <f t="shared" ref="AY68:AY112" si="42">((AQ68-AT68)*80/AV68)</f>
        <v>1124.3243243243244</v>
      </c>
      <c r="AZ68" s="7">
        <f t="shared" ref="AZ68:AZ109" si="43">((AK68-AN68)*80/AV68)</f>
        <v>2998.1981981981976</v>
      </c>
      <c r="BA68" s="7">
        <f t="shared" ref="BA68:BA112" si="44">(AU68/AL68*1000)</f>
        <v>47.083333333333336</v>
      </c>
      <c r="BB68" s="7">
        <f t="shared" ref="BB68:BB112" si="45">(AV68*1000/AL68)</f>
        <v>25.694444444444443</v>
      </c>
      <c r="BC68" s="7">
        <f t="shared" ref="BC68:BC109" si="46">(BB68*(AK68-AT68)*0.0136)</f>
        <v>20.384259259259256</v>
      </c>
      <c r="BD68" s="7">
        <f t="shared" ref="BD68:BD112" si="47">(BB68*(AQ68-AN68)*0.0136)</f>
        <v>12.929444444444442</v>
      </c>
      <c r="BE68" s="19">
        <v>2.25</v>
      </c>
      <c r="BF68" s="19">
        <f t="shared" ref="BF68:BF112" si="48">(AQ68/BA68)</f>
        <v>0.95575221238938046</v>
      </c>
      <c r="BG68" s="19">
        <f t="shared" ref="BG68:BG112" si="49">(AO68/BA68)</f>
        <v>1.168141592920354</v>
      </c>
      <c r="BH68" s="19">
        <f t="shared" ref="BH68:BH112" si="50">(BA68/AR68)</f>
        <v>2.354166666666667</v>
      </c>
      <c r="BI68" s="19">
        <f t="shared" ref="BI68:BI112" si="51">(AN68/AT68)</f>
        <v>0.42105263157894735</v>
      </c>
      <c r="BJ68" s="19"/>
      <c r="BK68" s="5">
        <v>1</v>
      </c>
      <c r="BL68" s="5">
        <v>19</v>
      </c>
      <c r="BM68" s="5">
        <v>50</v>
      </c>
      <c r="BN68" s="5">
        <v>0</v>
      </c>
      <c r="BO68" s="5">
        <v>0</v>
      </c>
      <c r="BP68" s="3">
        <v>1</v>
      </c>
      <c r="BQ68" s="3" t="s">
        <v>60</v>
      </c>
      <c r="BR68" s="5">
        <v>50</v>
      </c>
      <c r="BS68" s="3">
        <v>5.4</v>
      </c>
      <c r="BT68" s="3">
        <v>4.3</v>
      </c>
      <c r="BU68" s="3">
        <v>0.83</v>
      </c>
      <c r="BV68" s="3">
        <v>4.5</v>
      </c>
      <c r="BX68" s="3">
        <v>1</v>
      </c>
      <c r="BY68" s="3">
        <v>1</v>
      </c>
      <c r="BZ68" s="3">
        <v>141</v>
      </c>
      <c r="CA68" s="3">
        <v>9</v>
      </c>
      <c r="CB68" s="4">
        <v>0.5</v>
      </c>
      <c r="CC68" s="28">
        <v>90</v>
      </c>
      <c r="CD68" s="8"/>
      <c r="CE68" s="8"/>
      <c r="CF68" s="3">
        <v>596</v>
      </c>
      <c r="CG68" s="3">
        <v>0</v>
      </c>
      <c r="CH68" s="3">
        <v>1</v>
      </c>
      <c r="CI68" s="12">
        <v>906.66666666666663</v>
      </c>
      <c r="CJ68" s="19">
        <f t="shared" ref="CJ68:CJ112" si="52">LN(CI68)</f>
        <v>6.8097748706219337</v>
      </c>
      <c r="CK68" s="5">
        <v>379.67119750501365</v>
      </c>
      <c r="CL68" s="19">
        <f t="shared" ref="CL68:CL112" si="53">LN(CK68)</f>
        <v>5.9393056084348554</v>
      </c>
      <c r="CN68" s="41">
        <v>40402</v>
      </c>
      <c r="CO68" s="41"/>
      <c r="CP68" s="41"/>
      <c r="CQ68" s="41"/>
      <c r="CR68" s="20"/>
      <c r="CS68" s="36">
        <v>44272</v>
      </c>
      <c r="CT68" s="36">
        <v>43476</v>
      </c>
      <c r="CU68" s="1">
        <f t="shared" ref="CU68:CU112" si="54">(CT68-CN68)</f>
        <v>3074</v>
      </c>
      <c r="CV68" s="3">
        <v>1</v>
      </c>
      <c r="CW68" s="40">
        <v>43476</v>
      </c>
      <c r="CX68" s="20">
        <f>(CW68-CN68)</f>
        <v>3074</v>
      </c>
      <c r="CY68" s="20">
        <v>1</v>
      </c>
      <c r="CZ68" s="20">
        <v>3074</v>
      </c>
      <c r="DA68" s="3">
        <v>0</v>
      </c>
      <c r="DB68" s="3" t="s">
        <v>144</v>
      </c>
    </row>
    <row r="69" spans="1:115" s="10" customFormat="1" x14ac:dyDescent="0.25">
      <c r="A69" s="25">
        <v>1070</v>
      </c>
      <c r="B69" s="1">
        <v>62</v>
      </c>
      <c r="C69" s="1">
        <v>0</v>
      </c>
      <c r="D69" s="1">
        <v>0</v>
      </c>
      <c r="E69" s="1">
        <v>0</v>
      </c>
      <c r="F69" s="1">
        <v>2</v>
      </c>
      <c r="G69" s="1"/>
      <c r="H69" s="1">
        <v>0</v>
      </c>
      <c r="I69" s="1"/>
      <c r="J69" s="1">
        <v>1</v>
      </c>
      <c r="K69" s="1">
        <v>1</v>
      </c>
      <c r="L69" s="1">
        <v>0</v>
      </c>
      <c r="M69" s="1">
        <v>1</v>
      </c>
      <c r="N69" s="1">
        <v>0</v>
      </c>
      <c r="O69" s="1">
        <v>1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1</v>
      </c>
      <c r="AA69" s="1">
        <v>1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20.94</v>
      </c>
      <c r="AH69" s="1">
        <v>1.83</v>
      </c>
      <c r="AI69" s="1">
        <v>151</v>
      </c>
      <c r="AJ69" s="1">
        <v>91</v>
      </c>
      <c r="AK69" s="5">
        <f t="shared" si="37"/>
        <v>111</v>
      </c>
      <c r="AL69" s="1">
        <v>56</v>
      </c>
      <c r="AM69" s="1">
        <v>1</v>
      </c>
      <c r="AN69" s="1">
        <v>6</v>
      </c>
      <c r="AO69" s="1">
        <v>29</v>
      </c>
      <c r="AP69" s="1">
        <v>11</v>
      </c>
      <c r="AQ69" s="1">
        <v>19</v>
      </c>
      <c r="AR69" s="1">
        <f t="shared" si="38"/>
        <v>18</v>
      </c>
      <c r="AS69" s="7">
        <f t="shared" si="39"/>
        <v>3</v>
      </c>
      <c r="AT69" s="1">
        <v>12</v>
      </c>
      <c r="AU69" s="19">
        <v>4.42</v>
      </c>
      <c r="AV69" s="1">
        <v>2.41</v>
      </c>
      <c r="AW69" s="19">
        <f t="shared" si="40"/>
        <v>0.59314855875831485</v>
      </c>
      <c r="AX69" s="7">
        <f t="shared" si="41"/>
        <v>1.5837104072398189</v>
      </c>
      <c r="AY69" s="7">
        <f t="shared" si="42"/>
        <v>232.36514522821577</v>
      </c>
      <c r="AZ69" s="7">
        <f t="shared" si="43"/>
        <v>3485.4771784232362</v>
      </c>
      <c r="BA69" s="7">
        <f t="shared" si="44"/>
        <v>78.928571428571431</v>
      </c>
      <c r="BB69" s="7">
        <f t="shared" si="45"/>
        <v>43.035714285714285</v>
      </c>
      <c r="BC69" s="7">
        <f t="shared" si="46"/>
        <v>57.943285714285707</v>
      </c>
      <c r="BD69" s="7">
        <f t="shared" si="47"/>
        <v>7.6087142857142842</v>
      </c>
      <c r="BE69" s="19"/>
      <c r="BF69" s="19">
        <f t="shared" si="48"/>
        <v>0.24072398190045249</v>
      </c>
      <c r="BG69" s="19">
        <f t="shared" si="49"/>
        <v>0.36742081447963798</v>
      </c>
      <c r="BH69" s="19">
        <f t="shared" si="50"/>
        <v>4.3849206349206353</v>
      </c>
      <c r="BI69" s="19">
        <f t="shared" si="51"/>
        <v>0.5</v>
      </c>
      <c r="BJ69" s="19"/>
      <c r="BK69" s="20">
        <v>1</v>
      </c>
      <c r="BL69" s="1"/>
      <c r="BM69" s="20"/>
      <c r="BN69" s="1">
        <v>1</v>
      </c>
      <c r="BO69" s="1"/>
      <c r="BP69" s="1">
        <v>1</v>
      </c>
      <c r="BQ69" s="1">
        <v>0</v>
      </c>
      <c r="BR69" s="1">
        <v>54</v>
      </c>
      <c r="BS69" s="1">
        <v>5.6</v>
      </c>
      <c r="BT69" s="1">
        <v>3.5</v>
      </c>
      <c r="BU69" s="1">
        <v>0.26</v>
      </c>
      <c r="BV69" s="1">
        <v>3.7</v>
      </c>
      <c r="BW69" s="1">
        <v>51.7</v>
      </c>
      <c r="BX69" s="1">
        <v>1</v>
      </c>
      <c r="BY69" s="1"/>
      <c r="BZ69" s="25">
        <v>138</v>
      </c>
      <c r="CA69" s="25">
        <v>18</v>
      </c>
      <c r="CB69" s="44">
        <v>0.87</v>
      </c>
      <c r="CC69" s="27">
        <v>90</v>
      </c>
      <c r="CD69" s="1">
        <v>156</v>
      </c>
      <c r="CE69" s="1">
        <v>1</v>
      </c>
      <c r="CF69" s="1"/>
      <c r="CG69" s="1"/>
      <c r="CH69" s="1">
        <v>1</v>
      </c>
      <c r="CI69" s="20">
        <v>916.93023249999999</v>
      </c>
      <c r="CJ69" s="19">
        <f t="shared" si="52"/>
        <v>6.8210313870283601</v>
      </c>
      <c r="CK69" s="20">
        <v>1758.524993</v>
      </c>
      <c r="CL69" s="19">
        <f t="shared" si="53"/>
        <v>7.4722306644943002</v>
      </c>
      <c r="CM69" s="22"/>
      <c r="CN69" s="36">
        <v>43419</v>
      </c>
      <c r="CO69" s="36"/>
      <c r="CP69" s="36"/>
      <c r="CQ69" s="36"/>
      <c r="CR69" s="20"/>
      <c r="CS69" s="36">
        <v>44274</v>
      </c>
      <c r="CT69" s="36">
        <v>44238</v>
      </c>
      <c r="CU69" s="1">
        <f t="shared" si="54"/>
        <v>819</v>
      </c>
      <c r="CV69" s="1">
        <v>0</v>
      </c>
      <c r="CW69" s="1"/>
      <c r="CX69" s="1"/>
      <c r="CY69" s="1">
        <v>0</v>
      </c>
      <c r="CZ69" s="1">
        <v>819</v>
      </c>
      <c r="DA69" s="3">
        <v>0</v>
      </c>
      <c r="DB69"/>
      <c r="DC69"/>
      <c r="DD69"/>
      <c r="DE69"/>
      <c r="DF69"/>
      <c r="DG69"/>
      <c r="DH69"/>
      <c r="DI69"/>
      <c r="DJ69"/>
      <c r="DK69"/>
    </row>
    <row r="70" spans="1:115" s="10" customFormat="1" x14ac:dyDescent="0.25">
      <c r="A70" s="25">
        <v>1158</v>
      </c>
      <c r="B70" s="1">
        <v>61</v>
      </c>
      <c r="C70" s="1">
        <v>0</v>
      </c>
      <c r="D70" s="1">
        <v>0</v>
      </c>
      <c r="E70" s="1">
        <v>0</v>
      </c>
      <c r="F70" s="1">
        <v>2</v>
      </c>
      <c r="G70" s="1"/>
      <c r="H70" s="1">
        <v>0</v>
      </c>
      <c r="I70" s="1"/>
      <c r="J70" s="1">
        <v>1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1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38.700000000000003</v>
      </c>
      <c r="AH70" s="1">
        <v>2.35</v>
      </c>
      <c r="AI70" s="1">
        <v>128</v>
      </c>
      <c r="AJ70" s="1">
        <v>88</v>
      </c>
      <c r="AK70" s="5">
        <f t="shared" si="37"/>
        <v>101.33333333333333</v>
      </c>
      <c r="AL70" s="1">
        <v>93</v>
      </c>
      <c r="AM70" s="1">
        <v>3</v>
      </c>
      <c r="AN70" s="1">
        <v>7</v>
      </c>
      <c r="AO70" s="1">
        <v>45</v>
      </c>
      <c r="AP70" s="1">
        <v>19</v>
      </c>
      <c r="AQ70" s="1">
        <v>30</v>
      </c>
      <c r="AR70" s="1">
        <f t="shared" si="38"/>
        <v>26</v>
      </c>
      <c r="AS70" s="7">
        <f t="shared" si="39"/>
        <v>3.7142857142857144</v>
      </c>
      <c r="AT70" s="1">
        <v>18</v>
      </c>
      <c r="AU70" s="19">
        <v>6.75</v>
      </c>
      <c r="AV70" s="1">
        <v>2.87</v>
      </c>
      <c r="AW70" s="19">
        <f t="shared" si="40"/>
        <v>0.64484848484848478</v>
      </c>
      <c r="AX70" s="7">
        <f t="shared" si="41"/>
        <v>1.7777777777777777</v>
      </c>
      <c r="AY70" s="7">
        <f t="shared" si="42"/>
        <v>334.49477351916374</v>
      </c>
      <c r="AZ70" s="7">
        <f t="shared" si="43"/>
        <v>2629.5005807200928</v>
      </c>
      <c r="BA70" s="7">
        <f t="shared" si="44"/>
        <v>72.580645161290334</v>
      </c>
      <c r="BB70" s="7">
        <f t="shared" si="45"/>
        <v>30.86021505376344</v>
      </c>
      <c r="BC70" s="7">
        <f t="shared" si="46"/>
        <v>34.97491039426523</v>
      </c>
      <c r="BD70" s="7">
        <f t="shared" si="47"/>
        <v>9.6530752688172026</v>
      </c>
      <c r="BE70" s="19">
        <v>1.7635555555555553</v>
      </c>
      <c r="BF70" s="19">
        <f t="shared" si="48"/>
        <v>0.41333333333333327</v>
      </c>
      <c r="BG70" s="19">
        <f t="shared" si="49"/>
        <v>0.61999999999999988</v>
      </c>
      <c r="BH70" s="19">
        <f t="shared" si="50"/>
        <v>2.7915632754342434</v>
      </c>
      <c r="BI70" s="19">
        <f t="shared" si="51"/>
        <v>0.3888888888888889</v>
      </c>
      <c r="BJ70" s="19"/>
      <c r="BK70" s="20">
        <v>1</v>
      </c>
      <c r="BL70" s="1">
        <v>13</v>
      </c>
      <c r="BM70" s="20"/>
      <c r="BN70" s="1">
        <v>1</v>
      </c>
      <c r="BO70" s="1">
        <v>0</v>
      </c>
      <c r="BP70" s="1">
        <v>1</v>
      </c>
      <c r="BQ70" s="1">
        <v>0</v>
      </c>
      <c r="BR70" s="1">
        <v>55</v>
      </c>
      <c r="BS70" s="1"/>
      <c r="BT70" s="1"/>
      <c r="BU70" s="1"/>
      <c r="BV70" s="1"/>
      <c r="BW70" s="1">
        <v>43.8</v>
      </c>
      <c r="BX70" s="1">
        <v>1</v>
      </c>
      <c r="BY70" s="1"/>
      <c r="BZ70" s="25">
        <v>137</v>
      </c>
      <c r="CA70" s="25">
        <v>19</v>
      </c>
      <c r="CB70" s="44">
        <v>1.2</v>
      </c>
      <c r="CC70" s="27">
        <v>90</v>
      </c>
      <c r="CD70" s="1"/>
      <c r="CE70" s="1"/>
      <c r="CF70" s="1"/>
      <c r="CG70" s="1"/>
      <c r="CH70" s="1"/>
      <c r="CI70" s="20">
        <v>537.90439760000004</v>
      </c>
      <c r="CJ70" s="19">
        <f t="shared" si="52"/>
        <v>6.2876808447430825</v>
      </c>
      <c r="CK70" s="20">
        <v>1319.47444</v>
      </c>
      <c r="CL70" s="19">
        <f t="shared" si="53"/>
        <v>7.1849887847819049</v>
      </c>
      <c r="CM70" s="22"/>
      <c r="CN70" s="36">
        <v>43662</v>
      </c>
      <c r="CO70" s="36"/>
      <c r="CP70" s="36"/>
      <c r="CQ70" s="36"/>
      <c r="CR70" s="20"/>
      <c r="CS70" s="36">
        <v>44217</v>
      </c>
      <c r="CT70" s="37">
        <v>44217</v>
      </c>
      <c r="CU70" s="1">
        <f t="shared" si="54"/>
        <v>555</v>
      </c>
      <c r="CV70" s="1">
        <v>0</v>
      </c>
      <c r="CW70" s="1"/>
      <c r="CX70" s="1"/>
      <c r="CY70" s="1">
        <v>0</v>
      </c>
      <c r="CZ70" s="1">
        <v>555</v>
      </c>
      <c r="DA70" s="3">
        <v>0</v>
      </c>
      <c r="DB70" t="s">
        <v>132</v>
      </c>
      <c r="DC70"/>
      <c r="DD70"/>
      <c r="DE70"/>
      <c r="DF70"/>
      <c r="DG70"/>
      <c r="DH70"/>
      <c r="DI70"/>
      <c r="DJ70"/>
      <c r="DK70"/>
    </row>
    <row r="71" spans="1:115" s="10" customFormat="1" x14ac:dyDescent="0.25">
      <c r="A71" s="2">
        <v>2056</v>
      </c>
      <c r="B71" s="3">
        <v>49</v>
      </c>
      <c r="C71" s="3">
        <v>0</v>
      </c>
      <c r="D71" s="3">
        <v>0</v>
      </c>
      <c r="E71" s="3">
        <v>0</v>
      </c>
      <c r="F71" s="3">
        <v>2</v>
      </c>
      <c r="G71" s="3">
        <v>1</v>
      </c>
      <c r="H71" s="1">
        <v>0</v>
      </c>
      <c r="I71" s="3">
        <v>1</v>
      </c>
      <c r="J71" s="3">
        <v>1</v>
      </c>
      <c r="K71" s="3">
        <v>0</v>
      </c>
      <c r="L71" s="3">
        <v>0</v>
      </c>
      <c r="M71" s="3"/>
      <c r="N71" s="3">
        <v>0</v>
      </c>
      <c r="O71" s="3">
        <v>0</v>
      </c>
      <c r="P71" s="3">
        <v>1</v>
      </c>
      <c r="Q71" s="3"/>
      <c r="R71" s="3">
        <v>0</v>
      </c>
      <c r="S71" s="3">
        <v>0</v>
      </c>
      <c r="T71" s="3">
        <v>0</v>
      </c>
      <c r="U71" s="3">
        <v>1</v>
      </c>
      <c r="V71" s="3">
        <v>0</v>
      </c>
      <c r="W71" s="3">
        <v>0</v>
      </c>
      <c r="X71" s="3">
        <v>0</v>
      </c>
      <c r="Y71" s="3">
        <v>0</v>
      </c>
      <c r="Z71" s="3">
        <v>1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23</v>
      </c>
      <c r="AH71" s="4">
        <v>1.7</v>
      </c>
      <c r="AI71" s="3">
        <v>118</v>
      </c>
      <c r="AJ71" s="3">
        <v>78</v>
      </c>
      <c r="AK71" s="5">
        <f t="shared" si="37"/>
        <v>91.333333333333329</v>
      </c>
      <c r="AL71" s="3">
        <v>88</v>
      </c>
      <c r="AM71" s="3">
        <v>1</v>
      </c>
      <c r="AN71" s="3">
        <v>4</v>
      </c>
      <c r="AO71" s="3">
        <v>18</v>
      </c>
      <c r="AP71" s="3">
        <v>8</v>
      </c>
      <c r="AQ71" s="3">
        <v>11</v>
      </c>
      <c r="AR71" s="1">
        <f t="shared" si="38"/>
        <v>10</v>
      </c>
      <c r="AS71" s="7">
        <f t="shared" si="39"/>
        <v>2.5</v>
      </c>
      <c r="AT71" s="3">
        <v>6</v>
      </c>
      <c r="AU71" s="4">
        <v>3.8080000000000003</v>
      </c>
      <c r="AV71" s="3">
        <v>2.2400000000000002</v>
      </c>
      <c r="AW71" s="19">
        <f t="shared" si="40"/>
        <v>0.45362897265336294</v>
      </c>
      <c r="AX71" s="7">
        <f t="shared" si="41"/>
        <v>1.3130252100840336</v>
      </c>
      <c r="AY71" s="7">
        <f t="shared" si="42"/>
        <v>178.57142857142856</v>
      </c>
      <c r="AZ71" s="7">
        <f t="shared" si="43"/>
        <v>3119.0476190476184</v>
      </c>
      <c r="BA71" s="7">
        <f t="shared" si="44"/>
        <v>43.272727272727273</v>
      </c>
      <c r="BB71" s="7">
        <f t="shared" si="45"/>
        <v>25.454545454545453</v>
      </c>
      <c r="BC71" s="7">
        <f t="shared" si="46"/>
        <v>29.540848484848482</v>
      </c>
      <c r="BD71" s="7">
        <f t="shared" si="47"/>
        <v>2.4232727272727272</v>
      </c>
      <c r="BE71" s="19"/>
      <c r="BF71" s="19">
        <f t="shared" si="48"/>
        <v>0.25420168067226889</v>
      </c>
      <c r="BG71" s="19">
        <f t="shared" si="49"/>
        <v>0.41596638655462187</v>
      </c>
      <c r="BH71" s="19">
        <f t="shared" si="50"/>
        <v>4.3272727272727272</v>
      </c>
      <c r="BI71" s="19">
        <f t="shared" si="51"/>
        <v>0.66666666666666663</v>
      </c>
      <c r="BJ71" s="19"/>
      <c r="BK71" s="5">
        <v>0</v>
      </c>
      <c r="BL71" s="5"/>
      <c r="BM71" s="5"/>
      <c r="BN71" s="5"/>
      <c r="BO71" s="5"/>
      <c r="BP71" s="3">
        <v>1</v>
      </c>
      <c r="BQ71" s="3">
        <v>0</v>
      </c>
      <c r="BR71" s="3">
        <v>55</v>
      </c>
      <c r="BS71" s="3"/>
      <c r="BT71" s="3"/>
      <c r="BU71" s="3"/>
      <c r="BV71" s="3"/>
      <c r="BX71" s="3">
        <v>1</v>
      </c>
      <c r="BY71" s="3">
        <v>0</v>
      </c>
      <c r="BZ71" s="3">
        <v>141</v>
      </c>
      <c r="CA71" s="3">
        <v>25</v>
      </c>
      <c r="CB71" s="4">
        <v>1.1000000000000001</v>
      </c>
      <c r="CC71" s="28">
        <v>77</v>
      </c>
      <c r="CD71" s="8"/>
      <c r="CE71" s="8"/>
      <c r="CF71" s="3">
        <v>366</v>
      </c>
      <c r="CG71" s="3">
        <v>0</v>
      </c>
      <c r="CH71" s="3">
        <v>1</v>
      </c>
      <c r="CI71" s="12">
        <v>828.9473684210526</v>
      </c>
      <c r="CJ71" s="19">
        <f t="shared" si="52"/>
        <v>6.7201566650873383</v>
      </c>
      <c r="CK71" s="5">
        <v>744.87765334955429</v>
      </c>
      <c r="CL71" s="19">
        <f t="shared" si="53"/>
        <v>6.6132199812014987</v>
      </c>
      <c r="CN71" s="36">
        <v>40521</v>
      </c>
      <c r="CO71" s="36"/>
      <c r="CP71" s="36"/>
      <c r="CQ71" s="36"/>
      <c r="CR71" s="22"/>
      <c r="CS71" s="36">
        <v>44274</v>
      </c>
      <c r="CT71" s="40">
        <v>43879</v>
      </c>
      <c r="CU71" s="3">
        <f t="shared" si="54"/>
        <v>3358</v>
      </c>
      <c r="CV71" s="3">
        <v>0</v>
      </c>
      <c r="CW71" s="3"/>
      <c r="CX71" s="3"/>
      <c r="CY71" s="3">
        <v>0</v>
      </c>
      <c r="CZ71" s="3">
        <v>3358</v>
      </c>
      <c r="DA71" s="3">
        <v>0</v>
      </c>
      <c r="DB71" s="3"/>
    </row>
    <row r="72" spans="1:115" s="10" customFormat="1" x14ac:dyDescent="0.25">
      <c r="A72" s="2">
        <v>2058</v>
      </c>
      <c r="B72" s="3">
        <v>61</v>
      </c>
      <c r="C72" s="3">
        <v>0</v>
      </c>
      <c r="D72" s="3">
        <v>0</v>
      </c>
      <c r="E72" s="3">
        <v>0</v>
      </c>
      <c r="F72" s="3">
        <v>1</v>
      </c>
      <c r="G72" s="3">
        <v>0</v>
      </c>
      <c r="H72" s="1">
        <v>1</v>
      </c>
      <c r="I72" s="3">
        <v>1</v>
      </c>
      <c r="J72" s="3">
        <v>1</v>
      </c>
      <c r="K72" s="3">
        <v>0</v>
      </c>
      <c r="L72" s="3">
        <v>1</v>
      </c>
      <c r="M72" s="3"/>
      <c r="N72" s="3">
        <v>1</v>
      </c>
      <c r="O72" s="3">
        <v>0</v>
      </c>
      <c r="P72" s="3">
        <v>1</v>
      </c>
      <c r="Q72" s="3">
        <v>1</v>
      </c>
      <c r="R72" s="3">
        <v>0</v>
      </c>
      <c r="S72" s="3">
        <v>0</v>
      </c>
      <c r="T72" s="3">
        <v>0</v>
      </c>
      <c r="U72" s="3">
        <v>1</v>
      </c>
      <c r="V72" s="3">
        <v>0</v>
      </c>
      <c r="W72" s="3">
        <v>0</v>
      </c>
      <c r="X72" s="3">
        <v>0</v>
      </c>
      <c r="Y72" s="3">
        <v>1</v>
      </c>
      <c r="Z72" s="3">
        <v>1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34.5</v>
      </c>
      <c r="AH72" s="4">
        <v>2.15</v>
      </c>
      <c r="AI72" s="3">
        <v>120</v>
      </c>
      <c r="AJ72" s="3">
        <v>70</v>
      </c>
      <c r="AK72" s="5">
        <f t="shared" si="37"/>
        <v>86.666666666666671</v>
      </c>
      <c r="AL72" s="3">
        <v>94</v>
      </c>
      <c r="AM72" s="3">
        <v>1</v>
      </c>
      <c r="AN72" s="3">
        <v>10</v>
      </c>
      <c r="AO72" s="3">
        <v>27</v>
      </c>
      <c r="AP72" s="3">
        <v>17</v>
      </c>
      <c r="AQ72" s="3">
        <v>20</v>
      </c>
      <c r="AR72" s="1">
        <f t="shared" si="38"/>
        <v>10</v>
      </c>
      <c r="AS72" s="7">
        <f t="shared" si="39"/>
        <v>1</v>
      </c>
      <c r="AT72" s="3">
        <v>14</v>
      </c>
      <c r="AU72" s="4">
        <v>6.4929999999999994</v>
      </c>
      <c r="AV72" s="3">
        <v>3.02</v>
      </c>
      <c r="AW72" s="19">
        <f t="shared" si="40"/>
        <v>0.58033998521803398</v>
      </c>
      <c r="AX72" s="7">
        <f t="shared" si="41"/>
        <v>0.92407207762205457</v>
      </c>
      <c r="AY72" s="7">
        <f t="shared" si="42"/>
        <v>158.94039735099338</v>
      </c>
      <c r="AZ72" s="7">
        <f t="shared" si="43"/>
        <v>2030.9050772626933</v>
      </c>
      <c r="BA72" s="7">
        <f t="shared" si="44"/>
        <v>69.074468085106375</v>
      </c>
      <c r="BB72" s="7">
        <f t="shared" si="45"/>
        <v>32.127659574468083</v>
      </c>
      <c r="BC72" s="7">
        <f t="shared" si="46"/>
        <v>31.750695035460993</v>
      </c>
      <c r="BD72" s="7">
        <f t="shared" si="47"/>
        <v>4.3693617021276587</v>
      </c>
      <c r="BE72" s="19"/>
      <c r="BF72" s="19">
        <f t="shared" si="48"/>
        <v>0.28954258432157709</v>
      </c>
      <c r="BG72" s="19">
        <f t="shared" si="49"/>
        <v>0.39088248883412913</v>
      </c>
      <c r="BH72" s="19">
        <f t="shared" si="50"/>
        <v>6.9074468085106373</v>
      </c>
      <c r="BI72" s="19">
        <f t="shared" si="51"/>
        <v>0.7142857142857143</v>
      </c>
      <c r="BJ72" s="19"/>
      <c r="BK72" s="5">
        <v>0</v>
      </c>
      <c r="BL72" s="5"/>
      <c r="BM72" s="5"/>
      <c r="BN72" s="5"/>
      <c r="BO72" s="5"/>
      <c r="BP72" s="3">
        <v>1</v>
      </c>
      <c r="BQ72" s="3">
        <v>0</v>
      </c>
      <c r="BR72" s="3">
        <v>55</v>
      </c>
      <c r="BS72" s="3">
        <v>4.5999999999999996</v>
      </c>
      <c r="BT72" s="3">
        <v>2.6</v>
      </c>
      <c r="BU72" s="3">
        <v>0.93</v>
      </c>
      <c r="BV72" s="3">
        <v>5.3</v>
      </c>
      <c r="BX72" s="3">
        <v>1</v>
      </c>
      <c r="BY72" s="3">
        <v>0</v>
      </c>
      <c r="BZ72" s="3">
        <v>140</v>
      </c>
      <c r="CA72" s="3">
        <v>26</v>
      </c>
      <c r="CB72" s="4">
        <v>1</v>
      </c>
      <c r="CC72" s="28">
        <v>90</v>
      </c>
      <c r="CD72" s="8"/>
      <c r="CE72" s="8"/>
      <c r="CF72" s="3">
        <v>167</v>
      </c>
      <c r="CG72" s="3">
        <v>0</v>
      </c>
      <c r="CH72" s="3">
        <v>1</v>
      </c>
      <c r="CI72" s="12">
        <v>730.28169014084506</v>
      </c>
      <c r="CJ72" s="19">
        <f t="shared" si="52"/>
        <v>6.5934303366163576</v>
      </c>
      <c r="CK72" s="5">
        <v>239.46703333776145</v>
      </c>
      <c r="CL72" s="19">
        <f t="shared" si="53"/>
        <v>5.4784157595176</v>
      </c>
      <c r="CN72" s="36">
        <v>40549</v>
      </c>
      <c r="CO72" s="36"/>
      <c r="CP72" s="36"/>
      <c r="CQ72" s="36"/>
      <c r="CR72" s="22"/>
      <c r="CS72" s="36">
        <v>44274</v>
      </c>
      <c r="CT72" s="40">
        <v>44272</v>
      </c>
      <c r="CU72" s="3">
        <f t="shared" si="54"/>
        <v>3723</v>
      </c>
      <c r="CV72" s="3">
        <v>0</v>
      </c>
      <c r="CW72" s="3"/>
      <c r="CX72" s="3"/>
      <c r="CY72" s="3">
        <v>0</v>
      </c>
      <c r="CZ72" s="3">
        <v>3723</v>
      </c>
      <c r="DA72" s="3">
        <v>0</v>
      </c>
      <c r="DB72" s="3"/>
    </row>
    <row r="73" spans="1:115" s="10" customFormat="1" x14ac:dyDescent="0.25">
      <c r="A73" s="2">
        <v>2061</v>
      </c>
      <c r="B73" s="9">
        <v>58</v>
      </c>
      <c r="C73" s="9">
        <v>0</v>
      </c>
      <c r="D73" s="9">
        <v>0</v>
      </c>
      <c r="E73" s="35">
        <v>0</v>
      </c>
      <c r="F73" s="9">
        <v>1</v>
      </c>
      <c r="G73" s="9">
        <v>0</v>
      </c>
      <c r="H73" s="1">
        <v>1</v>
      </c>
      <c r="I73" s="9">
        <v>0</v>
      </c>
      <c r="J73" s="9">
        <v>1</v>
      </c>
      <c r="K73" s="9">
        <v>1</v>
      </c>
      <c r="L73" s="9">
        <v>1</v>
      </c>
      <c r="M73" s="9"/>
      <c r="N73" s="9">
        <v>1</v>
      </c>
      <c r="O73" s="9">
        <v>0</v>
      </c>
      <c r="P73" s="9">
        <v>0</v>
      </c>
      <c r="Q73" s="9"/>
      <c r="R73" s="9">
        <v>0</v>
      </c>
      <c r="S73" s="9">
        <v>0</v>
      </c>
      <c r="T73" s="9">
        <v>0</v>
      </c>
      <c r="U73" s="9">
        <v>1</v>
      </c>
      <c r="V73" s="9">
        <v>0</v>
      </c>
      <c r="W73" s="9">
        <v>0</v>
      </c>
      <c r="X73" s="9">
        <v>0</v>
      </c>
      <c r="Y73" s="9">
        <v>0</v>
      </c>
      <c r="Z73" s="9">
        <v>1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27.5</v>
      </c>
      <c r="AH73" s="11">
        <v>2.1</v>
      </c>
      <c r="AI73" s="9">
        <v>141</v>
      </c>
      <c r="AJ73" s="9">
        <v>88</v>
      </c>
      <c r="AK73" s="5">
        <f t="shared" si="37"/>
        <v>105.66666666666667</v>
      </c>
      <c r="AL73" s="9">
        <v>92</v>
      </c>
      <c r="AM73" s="9">
        <v>1</v>
      </c>
      <c r="AN73" s="9">
        <v>4</v>
      </c>
      <c r="AO73" s="9">
        <v>22</v>
      </c>
      <c r="AP73" s="9">
        <v>10</v>
      </c>
      <c r="AQ73" s="9">
        <v>13</v>
      </c>
      <c r="AR73" s="1">
        <f t="shared" si="38"/>
        <v>12</v>
      </c>
      <c r="AS73" s="7">
        <f t="shared" si="39"/>
        <v>3</v>
      </c>
      <c r="AT73" s="9">
        <v>9</v>
      </c>
      <c r="AU73" s="4">
        <v>5.2080000000000002</v>
      </c>
      <c r="AV73" s="9">
        <v>2.48</v>
      </c>
      <c r="AW73" s="19">
        <f t="shared" si="40"/>
        <v>0.58104951958610496</v>
      </c>
      <c r="AX73" s="7">
        <f t="shared" si="41"/>
        <v>0.76804915514592931</v>
      </c>
      <c r="AY73" s="7">
        <f t="shared" si="42"/>
        <v>129.03225806451613</v>
      </c>
      <c r="AZ73" s="7">
        <f t="shared" si="43"/>
        <v>3279.5698924731187</v>
      </c>
      <c r="BA73" s="7">
        <f t="shared" si="44"/>
        <v>56.608695652173914</v>
      </c>
      <c r="BB73" s="7">
        <f t="shared" si="45"/>
        <v>26.956521739130434</v>
      </c>
      <c r="BC73" s="7">
        <f t="shared" si="46"/>
        <v>35.438840579710146</v>
      </c>
      <c r="BD73" s="7">
        <f t="shared" si="47"/>
        <v>3.2994782608695647</v>
      </c>
      <c r="BE73" s="19"/>
      <c r="BF73" s="19">
        <f t="shared" si="48"/>
        <v>0.22964669738863286</v>
      </c>
      <c r="BG73" s="19">
        <f t="shared" si="49"/>
        <v>0.38863287250384027</v>
      </c>
      <c r="BH73" s="19">
        <f t="shared" si="50"/>
        <v>4.7173913043478262</v>
      </c>
      <c r="BI73" s="19">
        <f t="shared" si="51"/>
        <v>0.44444444444444442</v>
      </c>
      <c r="BJ73" s="19"/>
      <c r="BK73" s="12">
        <v>0</v>
      </c>
      <c r="BL73" s="12"/>
      <c r="BM73" s="12"/>
      <c r="BN73" s="12"/>
      <c r="BO73" s="12"/>
      <c r="BP73" s="9">
        <v>1</v>
      </c>
      <c r="BQ73" s="9">
        <v>0</v>
      </c>
      <c r="BR73" s="9">
        <v>55</v>
      </c>
      <c r="BS73" s="9">
        <v>4.0999999999999996</v>
      </c>
      <c r="BT73" s="9">
        <v>2.6</v>
      </c>
      <c r="BU73" s="9">
        <v>1</v>
      </c>
      <c r="BV73" s="9">
        <v>3.7</v>
      </c>
      <c r="BW73" s="14"/>
      <c r="BX73" s="9">
        <v>1</v>
      </c>
      <c r="BY73" s="9">
        <v>0</v>
      </c>
      <c r="BZ73" s="9">
        <v>140</v>
      </c>
      <c r="CA73" s="9">
        <v>16</v>
      </c>
      <c r="CB73" s="11">
        <v>0.9</v>
      </c>
      <c r="CC73" s="29">
        <v>90</v>
      </c>
      <c r="CD73" s="13"/>
      <c r="CE73" s="13"/>
      <c r="CF73" s="9">
        <v>159</v>
      </c>
      <c r="CG73" s="9">
        <v>0</v>
      </c>
      <c r="CH73" s="9">
        <v>1</v>
      </c>
      <c r="CI73" s="12">
        <v>1291.2280701754385</v>
      </c>
      <c r="CJ73" s="19">
        <f t="shared" si="52"/>
        <v>7.1633490368824173</v>
      </c>
      <c r="CK73" s="12">
        <v>506.87694432079036</v>
      </c>
      <c r="CL73" s="19">
        <f t="shared" si="53"/>
        <v>6.2282682607603039</v>
      </c>
      <c r="CM73" s="14"/>
      <c r="CN73" s="36">
        <v>40605</v>
      </c>
      <c r="CO73" s="36"/>
      <c r="CP73" s="36"/>
      <c r="CQ73" s="36"/>
      <c r="CR73" s="22"/>
      <c r="CS73" s="36">
        <v>44274</v>
      </c>
      <c r="CT73" s="42">
        <v>44168</v>
      </c>
      <c r="CU73" s="9">
        <f t="shared" si="54"/>
        <v>3563</v>
      </c>
      <c r="CV73" s="9">
        <v>0</v>
      </c>
      <c r="CW73" s="9"/>
      <c r="CX73" s="9"/>
      <c r="CY73" s="9">
        <v>0</v>
      </c>
      <c r="CZ73" s="9">
        <v>3563</v>
      </c>
      <c r="DA73" s="3">
        <v>0</v>
      </c>
      <c r="DB73" s="14"/>
      <c r="DC73" s="14"/>
      <c r="DD73" s="14"/>
      <c r="DE73" s="14"/>
      <c r="DF73" s="14"/>
      <c r="DG73" s="14"/>
      <c r="DH73" s="14"/>
      <c r="DI73" s="14"/>
      <c r="DJ73" s="14"/>
      <c r="DK73" s="14"/>
    </row>
    <row r="74" spans="1:115" s="10" customFormat="1" x14ac:dyDescent="0.25">
      <c r="A74" s="25">
        <v>1016</v>
      </c>
      <c r="B74" s="1">
        <v>53</v>
      </c>
      <c r="C74" s="1">
        <v>0</v>
      </c>
      <c r="D74" s="1">
        <v>1</v>
      </c>
      <c r="E74" s="1">
        <v>1</v>
      </c>
      <c r="F74" s="1">
        <v>2</v>
      </c>
      <c r="G74" s="1">
        <v>1</v>
      </c>
      <c r="H74" s="1">
        <v>0</v>
      </c>
      <c r="I74" s="1">
        <v>1</v>
      </c>
      <c r="J74" s="1">
        <v>4</v>
      </c>
      <c r="K74" s="1">
        <v>0</v>
      </c>
      <c r="L74" s="1">
        <v>1</v>
      </c>
      <c r="M74" s="1">
        <v>1</v>
      </c>
      <c r="N74" s="1">
        <v>0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2</v>
      </c>
      <c r="Z74" s="1">
        <v>1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43.48</v>
      </c>
      <c r="AH74" s="1">
        <v>2.5099999999999998</v>
      </c>
      <c r="AI74" s="1">
        <v>137</v>
      </c>
      <c r="AJ74" s="1">
        <v>71</v>
      </c>
      <c r="AK74" s="5">
        <f t="shared" si="37"/>
        <v>93</v>
      </c>
      <c r="AL74" s="1">
        <v>73</v>
      </c>
      <c r="AM74" s="1">
        <v>1</v>
      </c>
      <c r="AN74" s="1">
        <v>6</v>
      </c>
      <c r="AO74" s="1">
        <v>38</v>
      </c>
      <c r="AP74" s="1">
        <v>17</v>
      </c>
      <c r="AQ74" s="1">
        <v>26</v>
      </c>
      <c r="AR74" s="1">
        <f t="shared" si="38"/>
        <v>21</v>
      </c>
      <c r="AS74" s="7">
        <f t="shared" si="39"/>
        <v>3.5</v>
      </c>
      <c r="AT74" s="1">
        <v>13</v>
      </c>
      <c r="AU74" s="19">
        <v>5.13</v>
      </c>
      <c r="AV74" s="1">
        <v>2.04</v>
      </c>
      <c r="AW74" s="19">
        <f t="shared" si="40"/>
        <v>0.42066518847006651</v>
      </c>
      <c r="AX74" s="7">
        <f t="shared" si="41"/>
        <v>2.53411306042885</v>
      </c>
      <c r="AY74" s="7">
        <f t="shared" si="42"/>
        <v>509.80392156862746</v>
      </c>
      <c r="AZ74" s="7">
        <f t="shared" si="43"/>
        <v>3411.7647058823527</v>
      </c>
      <c r="BA74" s="7">
        <f t="shared" si="44"/>
        <v>70.273972602739718</v>
      </c>
      <c r="BB74" s="7">
        <f t="shared" si="45"/>
        <v>27.945205479452056</v>
      </c>
      <c r="BC74" s="7">
        <f t="shared" si="46"/>
        <v>30.404383561643836</v>
      </c>
      <c r="BD74" s="7">
        <f t="shared" si="47"/>
        <v>7.6010958904109591</v>
      </c>
      <c r="BE74" s="19"/>
      <c r="BF74" s="19">
        <f t="shared" si="48"/>
        <v>0.36998050682261213</v>
      </c>
      <c r="BG74" s="19">
        <f t="shared" si="49"/>
        <v>0.54074074074074086</v>
      </c>
      <c r="BH74" s="19">
        <f t="shared" si="50"/>
        <v>3.3463796477495102</v>
      </c>
      <c r="BI74" s="19">
        <f t="shared" si="51"/>
        <v>0.46153846153846156</v>
      </c>
      <c r="BJ74" s="19"/>
      <c r="BK74" s="20">
        <v>1</v>
      </c>
      <c r="BL74" s="1"/>
      <c r="BM74" s="20"/>
      <c r="BN74" s="1">
        <v>0</v>
      </c>
      <c r="BO74" s="1">
        <v>0</v>
      </c>
      <c r="BP74" s="1">
        <v>1</v>
      </c>
      <c r="BQ74" s="1">
        <v>0</v>
      </c>
      <c r="BR74" s="1">
        <v>55</v>
      </c>
      <c r="BS74" s="1">
        <v>4.7</v>
      </c>
      <c r="BT74" s="1">
        <v>3.7</v>
      </c>
      <c r="BU74" s="1">
        <v>0.31</v>
      </c>
      <c r="BV74" s="1"/>
      <c r="BW74" s="1">
        <v>37</v>
      </c>
      <c r="BX74" s="1">
        <v>1</v>
      </c>
      <c r="BY74" s="1"/>
      <c r="BZ74" s="25">
        <v>133</v>
      </c>
      <c r="CA74" s="25">
        <v>18</v>
      </c>
      <c r="CB74" s="44">
        <v>1.27</v>
      </c>
      <c r="CC74" s="27">
        <v>48</v>
      </c>
      <c r="CD74" s="1">
        <v>70</v>
      </c>
      <c r="CE74" s="1">
        <v>0</v>
      </c>
      <c r="CF74" s="1"/>
      <c r="CG74" s="1"/>
      <c r="CH74" s="1">
        <v>1</v>
      </c>
      <c r="CI74" s="20">
        <v>983.77614300000005</v>
      </c>
      <c r="CJ74" s="19">
        <f t="shared" si="52"/>
        <v>6.8913983742196772</v>
      </c>
      <c r="CK74" s="20">
        <v>718.5312113</v>
      </c>
      <c r="CL74" s="19">
        <f t="shared" si="53"/>
        <v>6.5772091441024028</v>
      </c>
      <c r="CM74" s="22"/>
      <c r="CN74" s="36">
        <v>43213</v>
      </c>
      <c r="CO74" s="36"/>
      <c r="CP74" s="36"/>
      <c r="CQ74" s="36"/>
      <c r="CR74" s="20"/>
      <c r="CS74" s="36">
        <v>44217</v>
      </c>
      <c r="CT74" s="36">
        <v>44119</v>
      </c>
      <c r="CU74" s="1">
        <f t="shared" si="54"/>
        <v>906</v>
      </c>
      <c r="CV74" s="1">
        <v>0</v>
      </c>
      <c r="CW74" s="1"/>
      <c r="CX74" s="1"/>
      <c r="CY74" s="1">
        <v>0</v>
      </c>
      <c r="CZ74" s="1">
        <v>906</v>
      </c>
      <c r="DA74" s="3">
        <v>0</v>
      </c>
      <c r="DB74"/>
      <c r="DC74"/>
      <c r="DD74"/>
      <c r="DE74"/>
      <c r="DF74"/>
      <c r="DG74"/>
      <c r="DH74"/>
      <c r="DI74"/>
      <c r="DJ74"/>
      <c r="DK74"/>
    </row>
    <row r="75" spans="1:115" s="10" customFormat="1" x14ac:dyDescent="0.25">
      <c r="A75" s="25">
        <v>1163</v>
      </c>
      <c r="B75" s="1">
        <v>78</v>
      </c>
      <c r="C75" s="1">
        <v>0</v>
      </c>
      <c r="D75" s="1">
        <v>0</v>
      </c>
      <c r="E75" s="1">
        <v>0</v>
      </c>
      <c r="F75" s="1">
        <v>2</v>
      </c>
      <c r="G75" s="1"/>
      <c r="H75" s="1">
        <v>0</v>
      </c>
      <c r="I75" s="1"/>
      <c r="J75" s="1">
        <v>4</v>
      </c>
      <c r="K75" s="1">
        <v>1</v>
      </c>
      <c r="L75" s="1">
        <v>1</v>
      </c>
      <c r="M75" s="1">
        <v>1</v>
      </c>
      <c r="N75" s="1">
        <v>0</v>
      </c>
      <c r="O75" s="1">
        <v>0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34.1</v>
      </c>
      <c r="AH75" s="1">
        <v>2.19</v>
      </c>
      <c r="AI75" s="1">
        <v>116</v>
      </c>
      <c r="AJ75" s="1">
        <v>59</v>
      </c>
      <c r="AK75" s="5">
        <f t="shared" si="37"/>
        <v>78</v>
      </c>
      <c r="AL75" s="1">
        <v>90</v>
      </c>
      <c r="AM75" s="1">
        <v>1</v>
      </c>
      <c r="AN75" s="1">
        <v>2</v>
      </c>
      <c r="AO75" s="1">
        <v>41</v>
      </c>
      <c r="AP75" s="1">
        <v>10</v>
      </c>
      <c r="AQ75" s="1">
        <v>23</v>
      </c>
      <c r="AR75" s="1">
        <f t="shared" si="38"/>
        <v>31</v>
      </c>
      <c r="AS75" s="7">
        <f t="shared" si="39"/>
        <v>15.5</v>
      </c>
      <c r="AT75" s="1">
        <v>11</v>
      </c>
      <c r="AU75" s="19">
        <v>6.45</v>
      </c>
      <c r="AV75" s="1">
        <v>2.94</v>
      </c>
      <c r="AW75" s="19">
        <f t="shared" si="40"/>
        <v>0.50847006651884696</v>
      </c>
      <c r="AX75" s="7">
        <f t="shared" si="41"/>
        <v>1.8604651162790697</v>
      </c>
      <c r="AY75" s="7">
        <f t="shared" si="42"/>
        <v>326.53061224489795</v>
      </c>
      <c r="AZ75" s="7">
        <f t="shared" si="43"/>
        <v>2068.0272108843537</v>
      </c>
      <c r="BA75" s="7">
        <f t="shared" si="44"/>
        <v>71.666666666666671</v>
      </c>
      <c r="BB75" s="7">
        <f t="shared" si="45"/>
        <v>32.666666666666664</v>
      </c>
      <c r="BC75" s="7">
        <f t="shared" si="46"/>
        <v>29.765866666666664</v>
      </c>
      <c r="BD75" s="7">
        <f t="shared" si="47"/>
        <v>9.3295999999999992</v>
      </c>
      <c r="BE75" s="19">
        <v>1.7302325581395348</v>
      </c>
      <c r="BF75" s="19">
        <f t="shared" si="48"/>
        <v>0.32093023255813952</v>
      </c>
      <c r="BG75" s="19">
        <f t="shared" si="49"/>
        <v>0.5720930232558139</v>
      </c>
      <c r="BH75" s="19">
        <f t="shared" si="50"/>
        <v>2.3118279569892475</v>
      </c>
      <c r="BI75" s="19">
        <f t="shared" si="51"/>
        <v>0.18181818181818182</v>
      </c>
      <c r="BJ75" s="19"/>
      <c r="BK75" s="20">
        <v>1</v>
      </c>
      <c r="BL75" s="1">
        <v>12</v>
      </c>
      <c r="BM75" s="20"/>
      <c r="BN75" s="1">
        <v>1</v>
      </c>
      <c r="BO75" s="1">
        <v>0</v>
      </c>
      <c r="BP75" s="1">
        <v>1</v>
      </c>
      <c r="BQ75" s="1">
        <v>0</v>
      </c>
      <c r="BR75" s="1">
        <v>55</v>
      </c>
      <c r="BS75" s="1">
        <v>4.7</v>
      </c>
      <c r="BT75" s="1">
        <v>3.1</v>
      </c>
      <c r="BU75" s="1">
        <v>0.4</v>
      </c>
      <c r="BV75" s="1"/>
      <c r="BW75" s="1"/>
      <c r="BX75" s="1"/>
      <c r="BY75" s="1">
        <v>1</v>
      </c>
      <c r="BZ75" s="25">
        <v>139</v>
      </c>
      <c r="CA75" s="25">
        <v>24</v>
      </c>
      <c r="CB75" s="44">
        <v>1.27</v>
      </c>
      <c r="CC75" s="27">
        <v>54</v>
      </c>
      <c r="CD75" s="1"/>
      <c r="CE75" s="1"/>
      <c r="CF75" s="1"/>
      <c r="CG75" s="1"/>
      <c r="CH75" s="1"/>
      <c r="CI75" s="20">
        <v>2073.4930890000001</v>
      </c>
      <c r="CJ75" s="19">
        <f t="shared" si="52"/>
        <v>7.6369899466690656</v>
      </c>
      <c r="CK75" s="20">
        <v>3550.0654060000002</v>
      </c>
      <c r="CL75" s="19">
        <f t="shared" si="53"/>
        <v>8.1747213065250897</v>
      </c>
      <c r="CM75" s="22"/>
      <c r="CN75" s="36">
        <v>43678</v>
      </c>
      <c r="CO75" s="36"/>
      <c r="CP75" s="36"/>
      <c r="CQ75" s="36"/>
      <c r="CR75" s="20"/>
      <c r="CS75" s="36">
        <v>44274</v>
      </c>
      <c r="CT75" s="36">
        <v>44264</v>
      </c>
      <c r="CU75" s="1">
        <f t="shared" si="54"/>
        <v>586</v>
      </c>
      <c r="CV75" s="1">
        <v>0</v>
      </c>
      <c r="CW75" s="1"/>
      <c r="CX75" s="1"/>
      <c r="CY75" s="1">
        <v>0</v>
      </c>
      <c r="CZ75" s="1">
        <v>586</v>
      </c>
      <c r="DA75" s="1">
        <v>1</v>
      </c>
      <c r="DB75"/>
      <c r="DC75"/>
      <c r="DD75"/>
      <c r="DE75"/>
      <c r="DF75"/>
      <c r="DG75"/>
      <c r="DH75"/>
      <c r="DI75"/>
      <c r="DJ75"/>
      <c r="DK75"/>
    </row>
    <row r="76" spans="1:115" s="10" customFormat="1" x14ac:dyDescent="0.25">
      <c r="A76" s="25">
        <v>1028</v>
      </c>
      <c r="B76" s="1">
        <v>55</v>
      </c>
      <c r="C76" s="1">
        <v>0</v>
      </c>
      <c r="D76" s="1">
        <v>1</v>
      </c>
      <c r="E76" s="1">
        <v>1</v>
      </c>
      <c r="F76" s="1">
        <v>2</v>
      </c>
      <c r="G76" s="1">
        <v>1</v>
      </c>
      <c r="H76" s="1">
        <v>0</v>
      </c>
      <c r="I76" s="1">
        <v>1</v>
      </c>
      <c r="J76" s="1">
        <v>2</v>
      </c>
      <c r="K76" s="1">
        <v>0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26.1</v>
      </c>
      <c r="AH76" s="1">
        <v>1.66</v>
      </c>
      <c r="AI76" s="1">
        <v>150</v>
      </c>
      <c r="AJ76" s="1">
        <v>65</v>
      </c>
      <c r="AK76" s="5">
        <f t="shared" si="37"/>
        <v>93.333333333333329</v>
      </c>
      <c r="AL76" s="1">
        <v>79</v>
      </c>
      <c r="AM76" s="1">
        <v>1</v>
      </c>
      <c r="AN76" s="1">
        <v>2</v>
      </c>
      <c r="AO76" s="1">
        <v>72</v>
      </c>
      <c r="AP76" s="1">
        <v>21</v>
      </c>
      <c r="AQ76" s="1">
        <v>44</v>
      </c>
      <c r="AR76" s="1">
        <f t="shared" si="38"/>
        <v>51</v>
      </c>
      <c r="AS76" s="7">
        <f t="shared" si="39"/>
        <v>25.5</v>
      </c>
      <c r="AT76" s="1">
        <v>17</v>
      </c>
      <c r="AU76" s="19">
        <v>5.67</v>
      </c>
      <c r="AV76" s="1">
        <v>3.41</v>
      </c>
      <c r="AW76" s="19">
        <f t="shared" si="40"/>
        <v>0.7056910569105691</v>
      </c>
      <c r="AX76" s="7">
        <f t="shared" si="41"/>
        <v>4.7619047619047619</v>
      </c>
      <c r="AY76" s="7">
        <f t="shared" si="42"/>
        <v>633.43108504398822</v>
      </c>
      <c r="AZ76" s="7">
        <f t="shared" si="43"/>
        <v>2142.717497556207</v>
      </c>
      <c r="BA76" s="7">
        <f t="shared" si="44"/>
        <v>71.77215189873418</v>
      </c>
      <c r="BB76" s="7">
        <f t="shared" si="45"/>
        <v>43.164556962025316</v>
      </c>
      <c r="BC76" s="7">
        <f t="shared" si="46"/>
        <v>44.810565400843878</v>
      </c>
      <c r="BD76" s="7">
        <f t="shared" si="47"/>
        <v>24.655594936708859</v>
      </c>
      <c r="BE76" s="19">
        <v>2.2200000000000002</v>
      </c>
      <c r="BF76" s="19">
        <f t="shared" si="48"/>
        <v>0.61305114638447966</v>
      </c>
      <c r="BG76" s="19">
        <f t="shared" si="49"/>
        <v>1.0031746031746032</v>
      </c>
      <c r="BH76" s="19">
        <f t="shared" si="50"/>
        <v>1.4072970960536113</v>
      </c>
      <c r="BI76" s="19">
        <f t="shared" si="51"/>
        <v>0.11764705882352941</v>
      </c>
      <c r="BJ76" s="19"/>
      <c r="BK76" s="20">
        <v>1</v>
      </c>
      <c r="BL76" s="1">
        <v>9</v>
      </c>
      <c r="BM76" s="20"/>
      <c r="BN76" s="1">
        <v>1</v>
      </c>
      <c r="BO76" s="1">
        <v>0</v>
      </c>
      <c r="BP76" s="1">
        <v>1</v>
      </c>
      <c r="BQ76" s="1">
        <v>0</v>
      </c>
      <c r="BR76" s="1">
        <v>56</v>
      </c>
      <c r="BS76" s="1">
        <v>3.71</v>
      </c>
      <c r="BT76" s="1">
        <v>3</v>
      </c>
      <c r="BU76" s="1">
        <v>0.57999999999999996</v>
      </c>
      <c r="BV76" s="1"/>
      <c r="BW76" s="1">
        <v>15.9</v>
      </c>
      <c r="BX76" s="1">
        <v>0</v>
      </c>
      <c r="BY76" s="1"/>
      <c r="BZ76" s="25">
        <v>144</v>
      </c>
      <c r="CA76" s="25">
        <v>25</v>
      </c>
      <c r="CB76" s="44">
        <v>1.1200000000000001</v>
      </c>
      <c r="CC76" s="27">
        <v>55</v>
      </c>
      <c r="CD76" s="1"/>
      <c r="CE76" s="1"/>
      <c r="CF76" s="1"/>
      <c r="CG76" s="1"/>
      <c r="CH76" s="1"/>
      <c r="CI76" s="20">
        <v>869.66</v>
      </c>
      <c r="CJ76" s="19">
        <f t="shared" si="52"/>
        <v>6.7681023306669097</v>
      </c>
      <c r="CK76" s="20">
        <v>1325.69</v>
      </c>
      <c r="CL76" s="19">
        <f t="shared" si="53"/>
        <v>7.1896883575916215</v>
      </c>
      <c r="CM76" s="22"/>
      <c r="CN76" s="36">
        <v>43231</v>
      </c>
      <c r="CO76" s="36"/>
      <c r="CP76" s="36"/>
      <c r="CQ76" s="36"/>
      <c r="CR76" s="20"/>
      <c r="CS76" s="36">
        <v>44274</v>
      </c>
      <c r="CT76" s="36">
        <v>44255</v>
      </c>
      <c r="CU76" s="1">
        <f t="shared" si="54"/>
        <v>1024</v>
      </c>
      <c r="CV76" s="1">
        <v>0</v>
      </c>
      <c r="CW76" s="36"/>
      <c r="CX76" s="20"/>
      <c r="CY76" s="20">
        <v>0</v>
      </c>
      <c r="CZ76" s="20">
        <v>1024</v>
      </c>
      <c r="DA76" s="3">
        <v>0</v>
      </c>
      <c r="DB76" s="20"/>
      <c r="DC76"/>
      <c r="DD76"/>
      <c r="DE76"/>
      <c r="DF76"/>
      <c r="DG76"/>
      <c r="DH76"/>
      <c r="DI76"/>
      <c r="DJ76"/>
      <c r="DK76"/>
    </row>
    <row r="77" spans="1:115" s="10" customFormat="1" x14ac:dyDescent="0.25">
      <c r="A77" s="2">
        <v>2041</v>
      </c>
      <c r="B77" s="3">
        <v>47</v>
      </c>
      <c r="C77" s="3">
        <v>0</v>
      </c>
      <c r="D77" s="3">
        <v>0</v>
      </c>
      <c r="E77" s="3">
        <v>0</v>
      </c>
      <c r="F77" s="3">
        <v>1</v>
      </c>
      <c r="G77" s="3">
        <v>0</v>
      </c>
      <c r="H77" s="1">
        <v>1</v>
      </c>
      <c r="I77" s="3">
        <v>1</v>
      </c>
      <c r="J77" s="3">
        <v>1</v>
      </c>
      <c r="K77" s="3">
        <v>1</v>
      </c>
      <c r="L77" s="3">
        <v>0</v>
      </c>
      <c r="M77" s="3"/>
      <c r="N77" s="3">
        <v>1</v>
      </c>
      <c r="O77" s="3">
        <v>0</v>
      </c>
      <c r="P77" s="3">
        <v>1</v>
      </c>
      <c r="Q77" s="3"/>
      <c r="R77" s="3">
        <v>0</v>
      </c>
      <c r="S77" s="3">
        <v>0</v>
      </c>
      <c r="T77" s="3">
        <v>0</v>
      </c>
      <c r="U77" s="3">
        <v>1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26</v>
      </c>
      <c r="AH77" s="4">
        <v>2.04</v>
      </c>
      <c r="AI77" s="3">
        <v>152</v>
      </c>
      <c r="AJ77" s="3">
        <v>88</v>
      </c>
      <c r="AK77" s="5">
        <f t="shared" si="37"/>
        <v>109.33333333333333</v>
      </c>
      <c r="AL77" s="3">
        <v>81</v>
      </c>
      <c r="AM77" s="3">
        <v>2</v>
      </c>
      <c r="AN77" s="3">
        <v>1</v>
      </c>
      <c r="AO77" s="3">
        <v>20</v>
      </c>
      <c r="AP77" s="3">
        <v>8</v>
      </c>
      <c r="AQ77" s="3">
        <v>13</v>
      </c>
      <c r="AR77" s="1">
        <f t="shared" si="38"/>
        <v>12</v>
      </c>
      <c r="AS77" s="7">
        <f t="shared" si="39"/>
        <v>12</v>
      </c>
      <c r="AT77" s="3">
        <v>8</v>
      </c>
      <c r="AU77" s="4">
        <v>6.8952</v>
      </c>
      <c r="AV77" s="3">
        <v>3.38</v>
      </c>
      <c r="AW77" s="19">
        <f t="shared" si="40"/>
        <v>0.81939393939393934</v>
      </c>
      <c r="AX77" s="7">
        <f t="shared" si="41"/>
        <v>0.72514212785706</v>
      </c>
      <c r="AY77" s="7">
        <f t="shared" si="42"/>
        <v>118.34319526627219</v>
      </c>
      <c r="AZ77" s="7">
        <f t="shared" si="43"/>
        <v>2564.102564102564</v>
      </c>
      <c r="BA77" s="7">
        <f t="shared" si="44"/>
        <v>85.125925925925927</v>
      </c>
      <c r="BB77" s="7">
        <f t="shared" si="45"/>
        <v>41.728395061728392</v>
      </c>
      <c r="BC77" s="7">
        <f t="shared" si="46"/>
        <v>57.50729218106995</v>
      </c>
      <c r="BD77" s="7">
        <f t="shared" si="47"/>
        <v>6.8100740740740733</v>
      </c>
      <c r="BE77" s="19"/>
      <c r="BF77" s="19">
        <f t="shared" si="48"/>
        <v>0.15271493212669685</v>
      </c>
      <c r="BG77" s="19">
        <f t="shared" si="49"/>
        <v>0.23494604942568742</v>
      </c>
      <c r="BH77" s="19">
        <f t="shared" si="50"/>
        <v>7.0938271604938272</v>
      </c>
      <c r="BI77" s="19">
        <f t="shared" si="51"/>
        <v>0.125</v>
      </c>
      <c r="BJ77" s="19"/>
      <c r="BK77" s="5">
        <v>0</v>
      </c>
      <c r="BL77" s="5"/>
      <c r="BM77" s="5"/>
      <c r="BN77" s="5"/>
      <c r="BO77" s="5"/>
      <c r="BP77" s="3">
        <v>1</v>
      </c>
      <c r="BQ77" s="3">
        <v>0</v>
      </c>
      <c r="BR77" s="3">
        <v>57.5</v>
      </c>
      <c r="BS77" s="3">
        <v>4.5999999999999996</v>
      </c>
      <c r="BT77" s="3">
        <v>2.9</v>
      </c>
      <c r="BU77" s="3">
        <v>1.1000000000000001</v>
      </c>
      <c r="BV77" s="3"/>
      <c r="BX77" s="3">
        <v>1</v>
      </c>
      <c r="BY77" s="3">
        <v>1</v>
      </c>
      <c r="BZ77" s="3">
        <v>142</v>
      </c>
      <c r="CA77" s="3">
        <v>30</v>
      </c>
      <c r="CB77" s="4">
        <v>1.4</v>
      </c>
      <c r="CC77" s="28">
        <v>54</v>
      </c>
      <c r="CD77" s="8"/>
      <c r="CE77" s="8"/>
      <c r="CF77" s="3">
        <v>137</v>
      </c>
      <c r="CG77" s="3">
        <v>0</v>
      </c>
      <c r="CH77" s="3">
        <v>1</v>
      </c>
      <c r="CI77" s="12">
        <v>714.92537313432831</v>
      </c>
      <c r="CJ77" s="19">
        <f t="shared" si="52"/>
        <v>6.5721781640080401</v>
      </c>
      <c r="CK77" s="5">
        <v>407.89328149453138</v>
      </c>
      <c r="CL77" s="19">
        <f t="shared" si="53"/>
        <v>6.0110055752256963</v>
      </c>
      <c r="CN77" s="41">
        <v>40430</v>
      </c>
      <c r="CO77" s="41"/>
      <c r="CP77" s="41"/>
      <c r="CQ77" s="41"/>
      <c r="CR77" s="20"/>
      <c r="CS77" s="36">
        <v>44272</v>
      </c>
      <c r="CT77" s="36">
        <v>44216</v>
      </c>
      <c r="CU77" s="1">
        <f t="shared" si="54"/>
        <v>3786</v>
      </c>
      <c r="CV77" s="3">
        <v>0</v>
      </c>
      <c r="CW77" s="3"/>
      <c r="CX77" s="3"/>
      <c r="CY77" s="3">
        <v>0</v>
      </c>
      <c r="CZ77" s="3">
        <v>3786</v>
      </c>
      <c r="DA77" s="3">
        <v>0</v>
      </c>
      <c r="DB77" s="3"/>
    </row>
    <row r="78" spans="1:115" s="10" customFormat="1" x14ac:dyDescent="0.25">
      <c r="A78" s="2">
        <v>2001</v>
      </c>
      <c r="B78" s="3">
        <v>28</v>
      </c>
      <c r="C78" s="3">
        <v>1</v>
      </c>
      <c r="D78" s="3">
        <v>0</v>
      </c>
      <c r="E78" s="3">
        <v>1</v>
      </c>
      <c r="F78" s="3">
        <v>1</v>
      </c>
      <c r="G78" s="3">
        <v>1</v>
      </c>
      <c r="H78" s="1">
        <v>0</v>
      </c>
      <c r="I78" s="3">
        <v>1</v>
      </c>
      <c r="J78" s="3">
        <v>2</v>
      </c>
      <c r="K78" s="3">
        <v>1</v>
      </c>
      <c r="L78" s="3">
        <v>0</v>
      </c>
      <c r="M78" s="3"/>
      <c r="N78" s="3">
        <v>0</v>
      </c>
      <c r="O78" s="3">
        <v>0</v>
      </c>
      <c r="P78" s="3">
        <v>0</v>
      </c>
      <c r="Q78" s="3"/>
      <c r="R78" s="3">
        <v>0</v>
      </c>
      <c r="S78" s="3">
        <v>0</v>
      </c>
      <c r="T78" s="3">
        <v>0</v>
      </c>
      <c r="U78" s="3">
        <v>1</v>
      </c>
      <c r="V78" s="3">
        <v>0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0</v>
      </c>
      <c r="AC78" s="3">
        <v>0</v>
      </c>
      <c r="AD78" s="3">
        <v>1</v>
      </c>
      <c r="AE78" s="3">
        <v>0</v>
      </c>
      <c r="AF78" s="3">
        <v>0</v>
      </c>
      <c r="AG78" s="3">
        <v>32.200000000000003</v>
      </c>
      <c r="AH78" s="4">
        <v>2.2400000000000002</v>
      </c>
      <c r="AI78" s="3">
        <v>166</v>
      </c>
      <c r="AJ78" s="3">
        <v>90</v>
      </c>
      <c r="AK78" s="5">
        <f t="shared" si="37"/>
        <v>115.33333333333333</v>
      </c>
      <c r="AL78" s="3">
        <v>72</v>
      </c>
      <c r="AM78" s="3">
        <v>1</v>
      </c>
      <c r="AN78" s="3">
        <v>12</v>
      </c>
      <c r="AO78" s="3">
        <v>48</v>
      </c>
      <c r="AP78" s="3">
        <v>18</v>
      </c>
      <c r="AQ78" s="3">
        <v>26</v>
      </c>
      <c r="AR78" s="3">
        <f t="shared" si="38"/>
        <v>30</v>
      </c>
      <c r="AS78" s="7">
        <f t="shared" si="39"/>
        <v>2.5</v>
      </c>
      <c r="AT78" s="3">
        <v>17</v>
      </c>
      <c r="AU78" s="4">
        <v>5.6896000000000004</v>
      </c>
      <c r="AV78" s="3">
        <v>2.54</v>
      </c>
      <c r="AW78" s="19">
        <f t="shared" si="40"/>
        <v>0.6495491500369549</v>
      </c>
      <c r="AX78" s="7">
        <f t="shared" si="41"/>
        <v>1.5818335208098986</v>
      </c>
      <c r="AY78" s="7">
        <f t="shared" si="42"/>
        <v>283.46456692913387</v>
      </c>
      <c r="AZ78" s="7">
        <f t="shared" si="43"/>
        <v>3254.5931758530182</v>
      </c>
      <c r="BA78" s="7">
        <f t="shared" si="44"/>
        <v>79.022222222222226</v>
      </c>
      <c r="BB78" s="7">
        <f t="shared" si="45"/>
        <v>35.277777777777779</v>
      </c>
      <c r="BC78" s="7">
        <f t="shared" si="46"/>
        <v>47.178148148148146</v>
      </c>
      <c r="BD78" s="7">
        <f t="shared" si="47"/>
        <v>6.7168888888888887</v>
      </c>
      <c r="BE78" s="19"/>
      <c r="BF78" s="19">
        <f t="shared" si="48"/>
        <v>0.32902137232845891</v>
      </c>
      <c r="BG78" s="19">
        <f t="shared" si="49"/>
        <v>0.60742407199100112</v>
      </c>
      <c r="BH78" s="19">
        <f t="shared" si="50"/>
        <v>2.634074074074074</v>
      </c>
      <c r="BI78" s="19">
        <f t="shared" si="51"/>
        <v>0.70588235294117652</v>
      </c>
      <c r="BJ78" s="19"/>
      <c r="BK78" s="5">
        <v>0</v>
      </c>
      <c r="BL78" s="5"/>
      <c r="BM78" s="5"/>
      <c r="BN78" s="5"/>
      <c r="BO78" s="5"/>
      <c r="BP78" s="3">
        <v>1</v>
      </c>
      <c r="BQ78" s="3">
        <v>0</v>
      </c>
      <c r="BR78" s="3">
        <v>57.5</v>
      </c>
      <c r="BS78" s="3">
        <v>4.0999999999999996</v>
      </c>
      <c r="BT78" s="3">
        <v>2.7</v>
      </c>
      <c r="BU78" s="3">
        <v>1.3</v>
      </c>
      <c r="BV78" s="3"/>
      <c r="BX78" s="3">
        <v>1</v>
      </c>
      <c r="BY78" s="3">
        <v>1</v>
      </c>
      <c r="BZ78" s="3">
        <v>129</v>
      </c>
      <c r="CA78" s="3">
        <v>71</v>
      </c>
      <c r="CB78" s="4">
        <v>1.8</v>
      </c>
      <c r="CC78" s="28">
        <v>54</v>
      </c>
      <c r="CD78" s="8"/>
      <c r="CE78" s="8"/>
      <c r="CF78" s="3"/>
      <c r="CG78" s="3"/>
      <c r="CH78" s="3"/>
      <c r="CI78" s="12">
        <v>3500</v>
      </c>
      <c r="CJ78" s="19">
        <f t="shared" si="52"/>
        <v>8.1605182474775049</v>
      </c>
      <c r="CK78" s="5">
        <v>3497.6899248076479</v>
      </c>
      <c r="CL78" s="19">
        <f t="shared" si="53"/>
        <v>8.1598580080839085</v>
      </c>
      <c r="CN78" s="41">
        <v>40214</v>
      </c>
      <c r="CO78" s="41"/>
      <c r="CP78" s="41"/>
      <c r="CQ78" s="41"/>
      <c r="CR78" s="20"/>
      <c r="CS78" s="36">
        <v>44272</v>
      </c>
      <c r="CT78" s="36">
        <v>40769</v>
      </c>
      <c r="CU78" s="1">
        <f t="shared" si="54"/>
        <v>555</v>
      </c>
      <c r="CV78" s="3">
        <v>1</v>
      </c>
      <c r="CW78" s="36">
        <v>40769</v>
      </c>
      <c r="CX78" s="20">
        <f>(CW78-CN78)</f>
        <v>555</v>
      </c>
      <c r="CY78" s="20">
        <v>1</v>
      </c>
      <c r="CZ78" s="20">
        <v>555</v>
      </c>
      <c r="DA78" s="1">
        <v>1</v>
      </c>
      <c r="DB78" t="s">
        <v>140</v>
      </c>
    </row>
    <row r="79" spans="1:115" s="10" customFormat="1" x14ac:dyDescent="0.25">
      <c r="A79" s="2">
        <v>2029</v>
      </c>
      <c r="B79" s="3">
        <v>58</v>
      </c>
      <c r="C79" s="3">
        <v>0</v>
      </c>
      <c r="D79" s="3">
        <v>0</v>
      </c>
      <c r="E79" s="3">
        <v>1</v>
      </c>
      <c r="F79" s="3">
        <v>1</v>
      </c>
      <c r="G79" s="3">
        <v>0</v>
      </c>
      <c r="H79" s="1">
        <v>1</v>
      </c>
      <c r="I79" s="3">
        <v>1</v>
      </c>
      <c r="J79" s="3">
        <v>2</v>
      </c>
      <c r="K79" s="3">
        <v>1</v>
      </c>
      <c r="L79" s="3">
        <v>1</v>
      </c>
      <c r="M79" s="3"/>
      <c r="N79" s="3">
        <v>1</v>
      </c>
      <c r="O79" s="3">
        <v>0</v>
      </c>
      <c r="P79" s="3">
        <v>1</v>
      </c>
      <c r="Q79" s="3"/>
      <c r="R79" s="3">
        <v>0</v>
      </c>
      <c r="S79" s="3">
        <v>0</v>
      </c>
      <c r="T79" s="3">
        <v>1</v>
      </c>
      <c r="U79" s="3">
        <v>1</v>
      </c>
      <c r="V79" s="3">
        <v>0</v>
      </c>
      <c r="W79" s="3">
        <v>0</v>
      </c>
      <c r="X79" s="3">
        <v>0</v>
      </c>
      <c r="Y79" s="3">
        <v>1</v>
      </c>
      <c r="Z79" s="3">
        <v>1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28</v>
      </c>
      <c r="AH79" s="4">
        <v>2.15</v>
      </c>
      <c r="AI79" s="3">
        <v>118</v>
      </c>
      <c r="AJ79" s="3">
        <v>80</v>
      </c>
      <c r="AK79" s="5">
        <f t="shared" si="37"/>
        <v>92.666666666666671</v>
      </c>
      <c r="AL79" s="3">
        <v>76</v>
      </c>
      <c r="AM79" s="3">
        <v>1</v>
      </c>
      <c r="AN79" s="3">
        <v>4</v>
      </c>
      <c r="AO79" s="3">
        <v>20</v>
      </c>
      <c r="AP79" s="3">
        <v>10</v>
      </c>
      <c r="AQ79" s="3">
        <v>13</v>
      </c>
      <c r="AR79" s="1">
        <f t="shared" si="38"/>
        <v>10</v>
      </c>
      <c r="AS79" s="7">
        <f t="shared" si="39"/>
        <v>2.5</v>
      </c>
      <c r="AT79" s="3">
        <v>8</v>
      </c>
      <c r="AU79" s="4">
        <v>3.0959999999999996</v>
      </c>
      <c r="AV79" s="3">
        <v>1.44</v>
      </c>
      <c r="AW79" s="19">
        <f t="shared" si="40"/>
        <v>0.2958758314855876</v>
      </c>
      <c r="AX79" s="7">
        <f t="shared" si="41"/>
        <v>1.6149870801033595</v>
      </c>
      <c r="AY79" s="7">
        <f t="shared" si="42"/>
        <v>277.77777777777777</v>
      </c>
      <c r="AZ79" s="7">
        <f t="shared" si="43"/>
        <v>4925.9259259259261</v>
      </c>
      <c r="BA79" s="7">
        <f t="shared" si="44"/>
        <v>40.736842105263158</v>
      </c>
      <c r="BB79" s="7">
        <f t="shared" si="45"/>
        <v>18.94736842105263</v>
      </c>
      <c r="BC79" s="7">
        <f t="shared" si="46"/>
        <v>21.817263157894732</v>
      </c>
      <c r="BD79" s="7">
        <f t="shared" si="47"/>
        <v>2.3191578947368416</v>
      </c>
      <c r="BE79" s="19"/>
      <c r="BF79" s="19">
        <f t="shared" si="48"/>
        <v>0.31912144702842377</v>
      </c>
      <c r="BG79" s="19">
        <f t="shared" si="49"/>
        <v>0.49095607235142119</v>
      </c>
      <c r="BH79" s="19">
        <f t="shared" si="50"/>
        <v>4.0736842105263156</v>
      </c>
      <c r="BI79" s="19">
        <f t="shared" si="51"/>
        <v>0.5</v>
      </c>
      <c r="BJ79" s="19"/>
      <c r="BK79" s="5">
        <v>0</v>
      </c>
      <c r="BL79" s="5"/>
      <c r="BM79" s="5"/>
      <c r="BN79" s="5"/>
      <c r="BO79" s="5"/>
      <c r="BP79" s="3">
        <v>1</v>
      </c>
      <c r="BQ79" s="9">
        <v>0</v>
      </c>
      <c r="BR79" s="3">
        <v>57.5</v>
      </c>
      <c r="BS79" s="3">
        <v>4.3</v>
      </c>
      <c r="BT79" s="3">
        <v>3.1</v>
      </c>
      <c r="BU79" s="3">
        <v>1.1000000000000001</v>
      </c>
      <c r="BV79" s="3"/>
      <c r="BX79" s="3">
        <v>1</v>
      </c>
      <c r="BY79" s="3">
        <v>0</v>
      </c>
      <c r="BZ79" s="3">
        <v>139</v>
      </c>
      <c r="CA79" s="3">
        <v>39</v>
      </c>
      <c r="CB79" s="4">
        <v>1.8</v>
      </c>
      <c r="CC79" s="28">
        <v>39</v>
      </c>
      <c r="CD79" s="8"/>
      <c r="CE79" s="8"/>
      <c r="CF79" s="3">
        <v>1495</v>
      </c>
      <c r="CG79" s="3">
        <v>1</v>
      </c>
      <c r="CH79" s="3">
        <v>2</v>
      </c>
      <c r="CI79" s="12">
        <v>1010.4430379746835</v>
      </c>
      <c r="CJ79" s="19">
        <f t="shared" si="52"/>
        <v>6.9181441651159616</v>
      </c>
      <c r="CK79" s="5">
        <v>591.03216016667329</v>
      </c>
      <c r="CL79" s="19">
        <f t="shared" si="53"/>
        <v>6.3818704324512465</v>
      </c>
      <c r="CN79" s="41">
        <v>40371</v>
      </c>
      <c r="CO79" s="41"/>
      <c r="CP79" s="41"/>
      <c r="CQ79" s="41"/>
      <c r="CR79" s="20"/>
      <c r="CS79" s="36">
        <v>44272</v>
      </c>
      <c r="CT79" s="36">
        <v>42467</v>
      </c>
      <c r="CU79" s="1">
        <f t="shared" si="54"/>
        <v>2096</v>
      </c>
      <c r="CV79" s="3">
        <v>1</v>
      </c>
      <c r="CW79" s="36">
        <v>42467</v>
      </c>
      <c r="CX79" s="20">
        <f>(CW79-CN79)</f>
        <v>2096</v>
      </c>
      <c r="CY79" s="20">
        <v>1</v>
      </c>
      <c r="CZ79" s="20">
        <v>2096</v>
      </c>
      <c r="DA79" s="3">
        <v>0</v>
      </c>
      <c r="DB79" s="3" t="s">
        <v>146</v>
      </c>
    </row>
    <row r="80" spans="1:115" s="10" customFormat="1" x14ac:dyDescent="0.25">
      <c r="A80" s="25">
        <v>1007</v>
      </c>
      <c r="B80" s="1">
        <v>86</v>
      </c>
      <c r="C80" s="1">
        <v>0</v>
      </c>
      <c r="D80" s="1">
        <v>1</v>
      </c>
      <c r="E80" s="1">
        <v>1</v>
      </c>
      <c r="F80" s="1">
        <v>2</v>
      </c>
      <c r="G80" s="1">
        <v>1</v>
      </c>
      <c r="H80" s="1">
        <v>0</v>
      </c>
      <c r="I80" s="1">
        <v>1</v>
      </c>
      <c r="J80" s="1">
        <v>2</v>
      </c>
      <c r="K80" s="1">
        <v>1</v>
      </c>
      <c r="L80" s="1">
        <v>0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1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25.8</v>
      </c>
      <c r="AH80" s="1">
        <v>1.98</v>
      </c>
      <c r="AI80" s="1">
        <v>131</v>
      </c>
      <c r="AJ80" s="1">
        <v>62</v>
      </c>
      <c r="AK80" s="5">
        <f t="shared" si="37"/>
        <v>85</v>
      </c>
      <c r="AL80" s="1">
        <v>62</v>
      </c>
      <c r="AM80" s="1">
        <v>3</v>
      </c>
      <c r="AN80" s="1">
        <v>10</v>
      </c>
      <c r="AO80" s="1">
        <v>53</v>
      </c>
      <c r="AP80" s="1">
        <v>21</v>
      </c>
      <c r="AQ80" s="1">
        <v>34</v>
      </c>
      <c r="AR80" s="1">
        <f t="shared" si="38"/>
        <v>32</v>
      </c>
      <c r="AS80" s="7">
        <f t="shared" si="39"/>
        <v>3.2</v>
      </c>
      <c r="AT80" s="1">
        <v>22</v>
      </c>
      <c r="AU80" s="19">
        <v>4.91</v>
      </c>
      <c r="AV80" s="1">
        <v>2.48</v>
      </c>
      <c r="AW80" s="19">
        <f t="shared" si="40"/>
        <v>0.46740576496674058</v>
      </c>
      <c r="AX80" s="7">
        <f t="shared" si="41"/>
        <v>2.4439918533604885</v>
      </c>
      <c r="AY80" s="7">
        <f t="shared" si="42"/>
        <v>387.09677419354841</v>
      </c>
      <c r="AZ80" s="7">
        <f t="shared" si="43"/>
        <v>2419.3548387096776</v>
      </c>
      <c r="BA80" s="7">
        <f t="shared" si="44"/>
        <v>79.193548387096769</v>
      </c>
      <c r="BB80" s="7">
        <f t="shared" si="45"/>
        <v>40</v>
      </c>
      <c r="BC80" s="7">
        <f t="shared" si="46"/>
        <v>34.271999999999998</v>
      </c>
      <c r="BD80" s="7">
        <f t="shared" si="47"/>
        <v>13.055999999999999</v>
      </c>
      <c r="BE80" s="19"/>
      <c r="BF80" s="19">
        <f t="shared" si="48"/>
        <v>0.42932790224032591</v>
      </c>
      <c r="BG80" s="19">
        <f t="shared" si="49"/>
        <v>0.66924643584521393</v>
      </c>
      <c r="BH80" s="19">
        <f t="shared" si="50"/>
        <v>2.474798387096774</v>
      </c>
      <c r="BI80" s="19">
        <f t="shared" si="51"/>
        <v>0.45454545454545453</v>
      </c>
      <c r="BJ80" s="19"/>
      <c r="BK80" s="20">
        <v>1</v>
      </c>
      <c r="BL80" s="1"/>
      <c r="BM80" s="20"/>
      <c r="BN80" s="1">
        <v>1</v>
      </c>
      <c r="BO80" s="1">
        <v>1</v>
      </c>
      <c r="BP80" s="1">
        <v>1</v>
      </c>
      <c r="BQ80" s="1">
        <v>0</v>
      </c>
      <c r="BR80" s="1">
        <v>60</v>
      </c>
      <c r="BS80" s="1">
        <v>4.7</v>
      </c>
      <c r="BT80" s="1">
        <v>3</v>
      </c>
      <c r="BU80" s="1">
        <v>0.76</v>
      </c>
      <c r="BV80" s="1">
        <v>5.8</v>
      </c>
      <c r="BW80" s="1">
        <v>72</v>
      </c>
      <c r="BX80" s="1">
        <v>1</v>
      </c>
      <c r="BY80" s="1">
        <v>1</v>
      </c>
      <c r="BZ80" s="1">
        <v>139</v>
      </c>
      <c r="CA80" s="1">
        <v>24</v>
      </c>
      <c r="CB80" s="19">
        <v>1.02</v>
      </c>
      <c r="CC80" s="27">
        <v>50</v>
      </c>
      <c r="CD80" s="1">
        <v>248</v>
      </c>
      <c r="CE80" s="1">
        <v>1</v>
      </c>
      <c r="CF80" s="1"/>
      <c r="CG80" s="1"/>
      <c r="CH80" s="1">
        <v>2</v>
      </c>
      <c r="CI80" s="20">
        <v>1041.878201</v>
      </c>
      <c r="CJ80" s="19">
        <f t="shared" si="52"/>
        <v>6.9487803258458696</v>
      </c>
      <c r="CK80" s="20">
        <v>817.92866249999997</v>
      </c>
      <c r="CL80" s="19">
        <f t="shared" si="53"/>
        <v>6.7067751231420623</v>
      </c>
      <c r="CM80" s="22"/>
      <c r="CN80" s="36">
        <v>43206</v>
      </c>
      <c r="CO80" s="36"/>
      <c r="CP80" s="36"/>
      <c r="CQ80" s="36"/>
      <c r="CR80" s="20"/>
      <c r="CS80" s="36">
        <v>44217</v>
      </c>
      <c r="CT80" s="37">
        <v>44179</v>
      </c>
      <c r="CU80" s="1">
        <f t="shared" si="54"/>
        <v>973</v>
      </c>
      <c r="CV80" s="1">
        <v>0</v>
      </c>
      <c r="CW80" s="1"/>
      <c r="CX80" s="1"/>
      <c r="CY80" s="1">
        <v>0</v>
      </c>
      <c r="CZ80" s="1">
        <v>973</v>
      </c>
      <c r="DA80" s="3">
        <v>0</v>
      </c>
      <c r="DB80" t="s">
        <v>134</v>
      </c>
      <c r="DC80"/>
      <c r="DD80"/>
      <c r="DE80"/>
      <c r="DF80"/>
      <c r="DG80"/>
      <c r="DH80"/>
      <c r="DI80"/>
      <c r="DJ80"/>
      <c r="DK80"/>
    </row>
    <row r="81" spans="1:115" s="10" customFormat="1" x14ac:dyDescent="0.25">
      <c r="A81" s="25">
        <v>1037</v>
      </c>
      <c r="B81" s="1">
        <v>63</v>
      </c>
      <c r="C81" s="1">
        <v>0</v>
      </c>
      <c r="D81" s="1">
        <v>1</v>
      </c>
      <c r="E81" s="1">
        <v>1</v>
      </c>
      <c r="F81" s="1">
        <v>2</v>
      </c>
      <c r="G81" s="1">
        <v>1</v>
      </c>
      <c r="H81" s="1">
        <v>0</v>
      </c>
      <c r="I81" s="1">
        <v>1</v>
      </c>
      <c r="J81" s="1">
        <v>2</v>
      </c>
      <c r="K81" s="1">
        <v>1</v>
      </c>
      <c r="L81" s="1">
        <v>1</v>
      </c>
      <c r="M81" s="1">
        <v>1</v>
      </c>
      <c r="N81" s="1">
        <v>1</v>
      </c>
      <c r="O81" s="1">
        <v>0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1</v>
      </c>
      <c r="AE81" s="1">
        <v>0</v>
      </c>
      <c r="AF81" s="1">
        <v>0</v>
      </c>
      <c r="AG81" s="1">
        <v>48.9</v>
      </c>
      <c r="AH81" s="1">
        <v>2.02</v>
      </c>
      <c r="AI81" s="1">
        <v>150</v>
      </c>
      <c r="AJ81" s="1">
        <v>71</v>
      </c>
      <c r="AK81" s="5">
        <f t="shared" si="37"/>
        <v>97.333333333333329</v>
      </c>
      <c r="AL81" s="1">
        <v>76</v>
      </c>
      <c r="AM81" s="1">
        <v>1</v>
      </c>
      <c r="AN81" s="1">
        <v>14</v>
      </c>
      <c r="AO81" s="1">
        <v>43</v>
      </c>
      <c r="AP81" s="1">
        <v>20</v>
      </c>
      <c r="AQ81" s="1">
        <v>30</v>
      </c>
      <c r="AR81" s="1">
        <f t="shared" si="38"/>
        <v>23</v>
      </c>
      <c r="AS81" s="7">
        <f t="shared" si="39"/>
        <v>1.6428571428571428</v>
      </c>
      <c r="AT81" s="1">
        <v>27</v>
      </c>
      <c r="AU81" s="19">
        <v>5.12</v>
      </c>
      <c r="AV81" s="1">
        <v>2.54</v>
      </c>
      <c r="AW81" s="19">
        <f t="shared" si="40"/>
        <v>0.54817442719881748</v>
      </c>
      <c r="AX81" s="7">
        <f t="shared" si="41"/>
        <v>0.5859375</v>
      </c>
      <c r="AY81" s="7">
        <f t="shared" si="42"/>
        <v>94.488188976377955</v>
      </c>
      <c r="AZ81" s="7">
        <f t="shared" si="43"/>
        <v>2624.6719160104985</v>
      </c>
      <c r="BA81" s="7">
        <f t="shared" si="44"/>
        <v>67.368421052631575</v>
      </c>
      <c r="BB81" s="7">
        <f t="shared" si="45"/>
        <v>33.421052631578945</v>
      </c>
      <c r="BC81" s="7">
        <f t="shared" si="46"/>
        <v>31.968350877192975</v>
      </c>
      <c r="BD81" s="7">
        <f t="shared" si="47"/>
        <v>7.2724210526315778</v>
      </c>
      <c r="BE81" s="19">
        <v>2.1226562499999999</v>
      </c>
      <c r="BF81" s="19">
        <f t="shared" si="48"/>
        <v>0.4453125</v>
      </c>
      <c r="BG81" s="19">
        <f t="shared" si="49"/>
        <v>0.63828125000000002</v>
      </c>
      <c r="BH81" s="19">
        <f t="shared" si="50"/>
        <v>2.9290617848970251</v>
      </c>
      <c r="BI81" s="19">
        <f t="shared" si="51"/>
        <v>0.51851851851851849</v>
      </c>
      <c r="BJ81" s="19"/>
      <c r="BK81" s="20">
        <v>1</v>
      </c>
      <c r="BL81" s="1">
        <v>20</v>
      </c>
      <c r="BM81" s="20"/>
      <c r="BN81" s="1">
        <v>0</v>
      </c>
      <c r="BO81" s="1">
        <v>0</v>
      </c>
      <c r="BP81" s="1">
        <v>1</v>
      </c>
      <c r="BQ81" s="1">
        <v>0</v>
      </c>
      <c r="BR81" s="1">
        <v>60</v>
      </c>
      <c r="BS81" s="1">
        <v>4.8</v>
      </c>
      <c r="BT81" s="1">
        <v>3.1</v>
      </c>
      <c r="BU81" s="1">
        <v>0.38</v>
      </c>
      <c r="BV81" s="1">
        <v>3.6</v>
      </c>
      <c r="BW81" s="1">
        <v>22</v>
      </c>
      <c r="BX81" s="1">
        <v>0</v>
      </c>
      <c r="BY81" s="1"/>
      <c r="BZ81" s="25">
        <v>140</v>
      </c>
      <c r="CA81" s="25">
        <v>14</v>
      </c>
      <c r="CB81" s="44">
        <v>0.93</v>
      </c>
      <c r="CC81" s="27">
        <v>66</v>
      </c>
      <c r="CD81" s="1">
        <v>164</v>
      </c>
      <c r="CE81" s="1">
        <v>1</v>
      </c>
      <c r="CF81" s="1"/>
      <c r="CG81" s="1"/>
      <c r="CH81" s="1">
        <v>1</v>
      </c>
      <c r="CI81" s="20">
        <v>1676.4175700000001</v>
      </c>
      <c r="CJ81" s="19">
        <f t="shared" si="52"/>
        <v>7.4244143967881673</v>
      </c>
      <c r="CK81" s="20">
        <v>1397.1778730000001</v>
      </c>
      <c r="CL81" s="19">
        <f t="shared" si="53"/>
        <v>7.2422096761339292</v>
      </c>
      <c r="CM81" s="22"/>
      <c r="CN81" s="36">
        <v>43250</v>
      </c>
      <c r="CO81" s="36"/>
      <c r="CP81" s="36"/>
      <c r="CQ81" s="36"/>
      <c r="CR81" s="20"/>
      <c r="CS81" s="36">
        <v>44217</v>
      </c>
      <c r="CT81" s="36">
        <v>44133</v>
      </c>
      <c r="CU81" s="1">
        <f t="shared" si="54"/>
        <v>883</v>
      </c>
      <c r="CV81" s="1">
        <v>0</v>
      </c>
      <c r="CW81" s="1"/>
      <c r="CX81" s="1"/>
      <c r="CY81" s="1">
        <v>0</v>
      </c>
      <c r="CZ81" s="1">
        <v>883</v>
      </c>
      <c r="DA81" s="1">
        <v>1</v>
      </c>
      <c r="DB81"/>
      <c r="DC81"/>
      <c r="DD81"/>
      <c r="DE81"/>
      <c r="DF81"/>
      <c r="DG81"/>
      <c r="DH81"/>
      <c r="DI81"/>
      <c r="DJ81"/>
      <c r="DK81"/>
    </row>
    <row r="82" spans="1:115" s="10" customFormat="1" x14ac:dyDescent="0.25">
      <c r="A82" s="25">
        <v>1020</v>
      </c>
      <c r="B82" s="1">
        <v>75</v>
      </c>
      <c r="C82" s="1">
        <v>0</v>
      </c>
      <c r="D82" s="1">
        <v>1</v>
      </c>
      <c r="E82" s="1">
        <v>1</v>
      </c>
      <c r="F82" s="1">
        <v>2</v>
      </c>
      <c r="G82" s="1">
        <v>1</v>
      </c>
      <c r="H82" s="1">
        <v>0</v>
      </c>
      <c r="I82" s="1">
        <v>1</v>
      </c>
      <c r="J82" s="1">
        <v>3</v>
      </c>
      <c r="K82" s="1">
        <v>1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1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48</v>
      </c>
      <c r="AH82" s="1">
        <v>2.02</v>
      </c>
      <c r="AI82" s="1">
        <v>154</v>
      </c>
      <c r="AJ82" s="1">
        <v>72</v>
      </c>
      <c r="AK82" s="5">
        <f t="shared" si="37"/>
        <v>99.333333333333329</v>
      </c>
      <c r="AL82" s="1">
        <v>65</v>
      </c>
      <c r="AM82" s="1">
        <v>1</v>
      </c>
      <c r="AN82" s="1">
        <v>11</v>
      </c>
      <c r="AO82" s="1">
        <v>44</v>
      </c>
      <c r="AP82" s="1">
        <v>9</v>
      </c>
      <c r="AQ82" s="1">
        <v>25</v>
      </c>
      <c r="AR82" s="1">
        <f t="shared" si="38"/>
        <v>35</v>
      </c>
      <c r="AS82" s="7">
        <f t="shared" si="39"/>
        <v>3.1818181818181817</v>
      </c>
      <c r="AT82" s="1">
        <v>16</v>
      </c>
      <c r="AU82" s="19">
        <v>7.88</v>
      </c>
      <c r="AV82" s="1">
        <v>3.58</v>
      </c>
      <c r="AW82" s="19">
        <f t="shared" si="40"/>
        <v>0.78849963045085003</v>
      </c>
      <c r="AX82" s="7">
        <f t="shared" si="41"/>
        <v>1.1421319796954315</v>
      </c>
      <c r="AY82" s="7">
        <f t="shared" si="42"/>
        <v>201.11731843575419</v>
      </c>
      <c r="AZ82" s="7">
        <f t="shared" si="43"/>
        <v>1973.9292364990688</v>
      </c>
      <c r="BA82" s="7">
        <f t="shared" si="44"/>
        <v>121.23076923076923</v>
      </c>
      <c r="BB82" s="7">
        <f t="shared" si="45"/>
        <v>55.07692307692308</v>
      </c>
      <c r="BC82" s="7">
        <f t="shared" si="46"/>
        <v>62.420512820512819</v>
      </c>
      <c r="BD82" s="7">
        <f t="shared" si="47"/>
        <v>10.486646153846154</v>
      </c>
      <c r="BE82" s="19">
        <v>1.29</v>
      </c>
      <c r="BF82" s="19">
        <f t="shared" si="48"/>
        <v>0.20621827411167512</v>
      </c>
      <c r="BG82" s="19">
        <f t="shared" si="49"/>
        <v>0.36294416243654826</v>
      </c>
      <c r="BH82" s="19">
        <f t="shared" si="50"/>
        <v>3.4637362637362634</v>
      </c>
      <c r="BI82" s="19">
        <f t="shared" si="51"/>
        <v>0.6875</v>
      </c>
      <c r="BJ82" s="19"/>
      <c r="BK82" s="20">
        <v>1</v>
      </c>
      <c r="BL82" s="1">
        <v>26</v>
      </c>
      <c r="BM82" s="20"/>
      <c r="BN82" s="1">
        <v>0</v>
      </c>
      <c r="BO82" s="1">
        <v>0</v>
      </c>
      <c r="BP82" s="1">
        <v>1</v>
      </c>
      <c r="BQ82" s="1">
        <v>0</v>
      </c>
      <c r="BR82" s="1">
        <v>60</v>
      </c>
      <c r="BS82" s="1"/>
      <c r="BT82" s="1"/>
      <c r="BU82" s="1"/>
      <c r="BV82" s="1"/>
      <c r="BW82" s="1"/>
      <c r="BX82" s="1"/>
      <c r="BY82" s="1"/>
      <c r="BZ82" s="25">
        <v>141</v>
      </c>
      <c r="CA82" s="25">
        <v>31</v>
      </c>
      <c r="CB82" s="44">
        <v>1.0900000000000001</v>
      </c>
      <c r="CC82" s="27">
        <v>50</v>
      </c>
      <c r="CD82" s="1">
        <v>35</v>
      </c>
      <c r="CE82" s="1">
        <v>0</v>
      </c>
      <c r="CF82" s="1"/>
      <c r="CG82" s="1"/>
      <c r="CH82" s="1">
        <v>1</v>
      </c>
      <c r="CI82" s="20">
        <v>1329.01487</v>
      </c>
      <c r="CJ82" s="19">
        <f t="shared" si="52"/>
        <v>7.1921932475144574</v>
      </c>
      <c r="CK82" s="20">
        <v>1189.6214</v>
      </c>
      <c r="CL82" s="19">
        <f t="shared" si="53"/>
        <v>7.0813903842242212</v>
      </c>
      <c r="CM82" s="22"/>
      <c r="CN82" s="36">
        <v>43215</v>
      </c>
      <c r="CO82" s="36"/>
      <c r="CP82" s="36"/>
      <c r="CQ82" s="36"/>
      <c r="CR82" s="20"/>
      <c r="CS82" s="36">
        <v>44274</v>
      </c>
      <c r="CT82" s="36">
        <v>44274</v>
      </c>
      <c r="CU82" s="1">
        <f t="shared" si="54"/>
        <v>1059</v>
      </c>
      <c r="CV82" s="1">
        <v>0</v>
      </c>
      <c r="CW82" s="1"/>
      <c r="CX82" s="1"/>
      <c r="CY82" s="1">
        <v>0</v>
      </c>
      <c r="CZ82" s="1">
        <v>1059</v>
      </c>
      <c r="DA82" s="3">
        <v>0</v>
      </c>
      <c r="DB82"/>
      <c r="DC82"/>
      <c r="DD82"/>
      <c r="DE82"/>
      <c r="DF82"/>
      <c r="DG82"/>
      <c r="DH82"/>
      <c r="DI82"/>
      <c r="DJ82"/>
      <c r="DK82"/>
    </row>
    <row r="83" spans="1:115" s="10" customFormat="1" x14ac:dyDescent="0.25">
      <c r="A83" s="25">
        <v>1069</v>
      </c>
      <c r="B83" s="1">
        <v>61</v>
      </c>
      <c r="C83" s="1">
        <v>0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3</v>
      </c>
      <c r="K83" s="1">
        <v>1</v>
      </c>
      <c r="L83" s="1">
        <v>1</v>
      </c>
      <c r="M83" s="1">
        <v>1</v>
      </c>
      <c r="N83" s="1">
        <v>0</v>
      </c>
      <c r="O83" s="1">
        <v>0</v>
      </c>
      <c r="P83" s="1">
        <v>0</v>
      </c>
      <c r="Q83" s="1"/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47.88</v>
      </c>
      <c r="AH83" s="1">
        <v>2.4700000000000002</v>
      </c>
      <c r="AI83" s="1">
        <v>130</v>
      </c>
      <c r="AJ83" s="1">
        <v>82</v>
      </c>
      <c r="AK83" s="5">
        <f t="shared" si="37"/>
        <v>98</v>
      </c>
      <c r="AL83" s="1">
        <v>104</v>
      </c>
      <c r="AM83" s="1">
        <v>1</v>
      </c>
      <c r="AN83" s="1">
        <v>16</v>
      </c>
      <c r="AO83" s="1">
        <v>48</v>
      </c>
      <c r="AP83" s="1">
        <v>24</v>
      </c>
      <c r="AQ83" s="1">
        <v>37</v>
      </c>
      <c r="AR83" s="1">
        <f t="shared" si="38"/>
        <v>24</v>
      </c>
      <c r="AS83" s="7">
        <f t="shared" si="39"/>
        <v>1.5</v>
      </c>
      <c r="AT83" s="1">
        <v>22</v>
      </c>
      <c r="AU83" s="19">
        <v>6.46</v>
      </c>
      <c r="AV83" s="1">
        <v>2.61</v>
      </c>
      <c r="AW83" s="19">
        <f t="shared" si="40"/>
        <v>0.56713968957871397</v>
      </c>
      <c r="AX83" s="7">
        <f t="shared" si="41"/>
        <v>2.321981424148607</v>
      </c>
      <c r="AY83" s="7">
        <f t="shared" si="42"/>
        <v>459.77011494252878</v>
      </c>
      <c r="AZ83" s="7">
        <f t="shared" si="43"/>
        <v>2513.4099616858239</v>
      </c>
      <c r="BA83" s="7">
        <f t="shared" si="44"/>
        <v>62.115384615384613</v>
      </c>
      <c r="BB83" s="7">
        <f t="shared" si="45"/>
        <v>25.096153846153847</v>
      </c>
      <c r="BC83" s="7">
        <f t="shared" si="46"/>
        <v>25.939384615384615</v>
      </c>
      <c r="BD83" s="7">
        <f t="shared" si="47"/>
        <v>7.1674615384615388</v>
      </c>
      <c r="BE83" s="19">
        <v>2.2699690402476782</v>
      </c>
      <c r="BF83" s="19">
        <f t="shared" si="48"/>
        <v>0.59566563467492262</v>
      </c>
      <c r="BG83" s="19">
        <f t="shared" si="49"/>
        <v>0.77275541795665637</v>
      </c>
      <c r="BH83" s="19">
        <f t="shared" si="50"/>
        <v>2.5881410256410255</v>
      </c>
      <c r="BI83" s="19">
        <f t="shared" si="51"/>
        <v>0.72727272727272729</v>
      </c>
      <c r="BJ83" s="19"/>
      <c r="BK83" s="20">
        <v>1</v>
      </c>
      <c r="BL83" s="1">
        <v>18</v>
      </c>
      <c r="BM83" s="20"/>
      <c r="BN83" s="1">
        <v>0</v>
      </c>
      <c r="BO83" s="1">
        <v>0</v>
      </c>
      <c r="BP83" s="1">
        <v>1</v>
      </c>
      <c r="BQ83" s="1">
        <v>0</v>
      </c>
      <c r="BR83" s="1">
        <v>60</v>
      </c>
      <c r="BS83" s="1">
        <v>4.9000000000000004</v>
      </c>
      <c r="BT83" s="1">
        <v>3</v>
      </c>
      <c r="BU83" s="1">
        <v>0.48</v>
      </c>
      <c r="BV83" s="1">
        <v>4.7</v>
      </c>
      <c r="BW83" s="1">
        <v>27</v>
      </c>
      <c r="BX83" s="1">
        <v>0</v>
      </c>
      <c r="BY83" s="1">
        <v>1</v>
      </c>
      <c r="BZ83" s="25">
        <v>138</v>
      </c>
      <c r="CA83" s="25">
        <v>17</v>
      </c>
      <c r="CB83" s="44">
        <v>0.79</v>
      </c>
      <c r="CC83" s="27">
        <v>90</v>
      </c>
      <c r="CD83" s="1">
        <v>61</v>
      </c>
      <c r="CE83" s="1">
        <v>0</v>
      </c>
      <c r="CF83" s="1"/>
      <c r="CG83" s="1"/>
      <c r="CH83" s="1">
        <v>1</v>
      </c>
      <c r="CI83" s="20">
        <v>678.26408739999999</v>
      </c>
      <c r="CJ83" s="19">
        <f t="shared" si="52"/>
        <v>6.5195367215408142</v>
      </c>
      <c r="CK83" s="20">
        <v>1079.3661910000001</v>
      </c>
      <c r="CL83" s="19">
        <f t="shared" si="53"/>
        <v>6.9841292876632393</v>
      </c>
      <c r="CM83" s="22"/>
      <c r="CN83" s="36">
        <v>43419</v>
      </c>
      <c r="CO83" s="36"/>
      <c r="CP83" s="36"/>
      <c r="CQ83" s="36"/>
      <c r="CR83" s="20"/>
      <c r="CS83" s="36">
        <v>44274</v>
      </c>
      <c r="CT83" s="36">
        <v>44246</v>
      </c>
      <c r="CU83" s="1">
        <f t="shared" si="54"/>
        <v>827</v>
      </c>
      <c r="CV83" s="1">
        <v>0</v>
      </c>
      <c r="CW83" s="1"/>
      <c r="CX83" s="1"/>
      <c r="CY83" s="1">
        <v>0</v>
      </c>
      <c r="CZ83" s="1">
        <v>827</v>
      </c>
      <c r="DA83" s="3">
        <v>0</v>
      </c>
      <c r="DB83"/>
      <c r="DC83"/>
      <c r="DD83"/>
      <c r="DE83"/>
      <c r="DF83"/>
      <c r="DG83"/>
      <c r="DH83"/>
      <c r="DI83"/>
      <c r="DJ83"/>
      <c r="DK83"/>
    </row>
    <row r="84" spans="1:115" s="10" customFormat="1" x14ac:dyDescent="0.25">
      <c r="A84" s="2">
        <v>2016</v>
      </c>
      <c r="B84" s="3">
        <v>25</v>
      </c>
      <c r="C84" s="3">
        <v>0</v>
      </c>
      <c r="D84" s="3">
        <v>1</v>
      </c>
      <c r="E84" s="3">
        <v>0</v>
      </c>
      <c r="F84" s="3">
        <v>2</v>
      </c>
      <c r="G84" s="3">
        <v>1</v>
      </c>
      <c r="H84" s="1">
        <v>0</v>
      </c>
      <c r="I84" s="3">
        <v>1</v>
      </c>
      <c r="J84" s="3">
        <v>1</v>
      </c>
      <c r="K84" s="3">
        <v>0</v>
      </c>
      <c r="L84" s="3">
        <v>0</v>
      </c>
      <c r="M84" s="3"/>
      <c r="N84" s="3">
        <v>1</v>
      </c>
      <c r="O84" s="3">
        <v>0</v>
      </c>
      <c r="P84" s="3">
        <v>1</v>
      </c>
      <c r="Q84" s="3"/>
      <c r="R84" s="3">
        <v>0</v>
      </c>
      <c r="S84" s="3">
        <v>0</v>
      </c>
      <c r="T84" s="3">
        <v>0</v>
      </c>
      <c r="U84" s="3">
        <v>1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24.5</v>
      </c>
      <c r="AH84" s="4">
        <v>1.78</v>
      </c>
      <c r="AI84" s="3">
        <v>135</v>
      </c>
      <c r="AJ84" s="3">
        <v>83</v>
      </c>
      <c r="AK84" s="5">
        <f t="shared" si="37"/>
        <v>100.33333333333333</v>
      </c>
      <c r="AL84" s="3">
        <v>83</v>
      </c>
      <c r="AM84" s="3">
        <v>1</v>
      </c>
      <c r="AN84" s="3">
        <v>4</v>
      </c>
      <c r="AO84" s="3">
        <v>22</v>
      </c>
      <c r="AP84" s="3">
        <v>8</v>
      </c>
      <c r="AQ84" s="3">
        <v>11</v>
      </c>
      <c r="AR84" s="3">
        <f t="shared" si="38"/>
        <v>14</v>
      </c>
      <c r="AS84" s="7">
        <f t="shared" si="39"/>
        <v>3.5</v>
      </c>
      <c r="AT84" s="3">
        <v>7</v>
      </c>
      <c r="AU84" s="4">
        <v>5.3044000000000002</v>
      </c>
      <c r="AV84" s="3">
        <v>2.98</v>
      </c>
      <c r="AW84" s="19">
        <f t="shared" si="40"/>
        <v>0.66295639320029565</v>
      </c>
      <c r="AX84" s="7">
        <f t="shared" si="41"/>
        <v>0.75409094336777016</v>
      </c>
      <c r="AY84" s="7">
        <f t="shared" si="42"/>
        <v>107.38255033557047</v>
      </c>
      <c r="AZ84" s="7">
        <f t="shared" si="43"/>
        <v>2586.1297539149887</v>
      </c>
      <c r="BA84" s="7">
        <f t="shared" si="44"/>
        <v>63.908433734939763</v>
      </c>
      <c r="BB84" s="7">
        <f t="shared" si="45"/>
        <v>35.903614457831324</v>
      </c>
      <c r="BC84" s="7">
        <f t="shared" si="46"/>
        <v>45.573654618473888</v>
      </c>
      <c r="BD84" s="7">
        <f t="shared" si="47"/>
        <v>3.4180240963855417</v>
      </c>
      <c r="BE84" s="19"/>
      <c r="BF84" s="19">
        <f t="shared" si="48"/>
        <v>0.17212125782369353</v>
      </c>
      <c r="BG84" s="19">
        <f t="shared" si="49"/>
        <v>0.34424251564738706</v>
      </c>
      <c r="BH84" s="19">
        <f t="shared" si="50"/>
        <v>4.5648881239242689</v>
      </c>
      <c r="BI84" s="19">
        <f t="shared" si="51"/>
        <v>0.5714285714285714</v>
      </c>
      <c r="BJ84" s="19"/>
      <c r="BK84" s="5">
        <v>0</v>
      </c>
      <c r="BL84" s="5"/>
      <c r="BM84" s="5"/>
      <c r="BN84" s="5"/>
      <c r="BO84" s="5"/>
      <c r="BP84" s="3">
        <v>1</v>
      </c>
      <c r="BQ84" s="3">
        <v>0</v>
      </c>
      <c r="BR84" s="3">
        <v>62.5</v>
      </c>
      <c r="BS84" s="3">
        <v>4.0999999999999996</v>
      </c>
      <c r="BT84" s="3"/>
      <c r="BU84" s="3">
        <v>0.95</v>
      </c>
      <c r="BV84" s="3">
        <v>3.4</v>
      </c>
      <c r="BX84" s="3">
        <v>1</v>
      </c>
      <c r="BY84" s="3">
        <v>0</v>
      </c>
      <c r="BZ84" s="3">
        <v>139</v>
      </c>
      <c r="CA84" s="3">
        <v>29</v>
      </c>
      <c r="CB84" s="4">
        <v>0.9</v>
      </c>
      <c r="CC84" s="28">
        <v>90</v>
      </c>
      <c r="CD84" s="8"/>
      <c r="CE84" s="8"/>
      <c r="CF84" s="3">
        <v>649</v>
      </c>
      <c r="CG84" s="3">
        <v>1</v>
      </c>
      <c r="CH84" s="3">
        <v>1</v>
      </c>
      <c r="CI84" s="12">
        <v>1102.016129032258</v>
      </c>
      <c r="CJ84" s="19">
        <f t="shared" si="52"/>
        <v>7.0048966257511776</v>
      </c>
      <c r="CK84" s="5">
        <v>2542.7603235432657</v>
      </c>
      <c r="CL84" s="19">
        <f t="shared" si="53"/>
        <v>7.8410055114889161</v>
      </c>
      <c r="CN84" s="41">
        <v>40283</v>
      </c>
      <c r="CO84" s="41"/>
      <c r="CP84" s="41"/>
      <c r="CQ84" s="41"/>
      <c r="CR84" s="20"/>
      <c r="CS84" s="36">
        <v>44274</v>
      </c>
      <c r="CT84" s="36">
        <v>44274</v>
      </c>
      <c r="CU84" s="1">
        <f t="shared" si="54"/>
        <v>3991</v>
      </c>
      <c r="CV84" s="3">
        <v>0</v>
      </c>
      <c r="CW84" s="3"/>
      <c r="CX84" s="3"/>
      <c r="CY84" s="3">
        <v>0</v>
      </c>
      <c r="CZ84" s="3">
        <v>3991</v>
      </c>
      <c r="DA84" s="3">
        <v>0</v>
      </c>
      <c r="DB84" s="3" t="s">
        <v>153</v>
      </c>
    </row>
    <row r="85" spans="1:115" s="10" customFormat="1" x14ac:dyDescent="0.25">
      <c r="A85" s="2">
        <v>2006</v>
      </c>
      <c r="B85" s="3">
        <v>62</v>
      </c>
      <c r="C85" s="3">
        <v>0</v>
      </c>
      <c r="D85" s="3">
        <v>1</v>
      </c>
      <c r="E85" s="3">
        <v>1</v>
      </c>
      <c r="F85" s="3">
        <v>2</v>
      </c>
      <c r="G85" s="3">
        <v>0</v>
      </c>
      <c r="H85" s="1">
        <v>1</v>
      </c>
      <c r="I85" s="3">
        <v>1</v>
      </c>
      <c r="J85" s="3">
        <v>2</v>
      </c>
      <c r="K85" s="3">
        <v>1</v>
      </c>
      <c r="L85" s="3">
        <v>1</v>
      </c>
      <c r="M85" s="3"/>
      <c r="N85" s="3">
        <v>1</v>
      </c>
      <c r="O85" s="3">
        <v>0</v>
      </c>
      <c r="P85" s="3">
        <v>0</v>
      </c>
      <c r="Q85" s="3"/>
      <c r="R85" s="3">
        <v>0</v>
      </c>
      <c r="S85" s="3">
        <v>0</v>
      </c>
      <c r="T85" s="3">
        <v>1</v>
      </c>
      <c r="U85" s="3">
        <v>1</v>
      </c>
      <c r="V85" s="3">
        <v>0</v>
      </c>
      <c r="W85" s="3">
        <v>0</v>
      </c>
      <c r="X85" s="3">
        <v>0</v>
      </c>
      <c r="Y85" s="3">
        <v>1</v>
      </c>
      <c r="Z85" s="3">
        <v>0</v>
      </c>
      <c r="AA85" s="3">
        <v>0</v>
      </c>
      <c r="AB85" s="3">
        <v>0</v>
      </c>
      <c r="AC85" s="3">
        <v>0</v>
      </c>
      <c r="AD85" s="3">
        <v>1</v>
      </c>
      <c r="AE85" s="3">
        <v>0</v>
      </c>
      <c r="AF85" s="3">
        <v>2</v>
      </c>
      <c r="AG85" s="3">
        <v>23.5</v>
      </c>
      <c r="AH85" s="4">
        <v>1.71</v>
      </c>
      <c r="AI85" s="3">
        <v>137</v>
      </c>
      <c r="AJ85" s="3">
        <v>64</v>
      </c>
      <c r="AK85" s="5">
        <f t="shared" si="37"/>
        <v>88.333333333333329</v>
      </c>
      <c r="AL85" s="3">
        <v>69</v>
      </c>
      <c r="AM85" s="3">
        <v>1</v>
      </c>
      <c r="AN85" s="3">
        <v>4</v>
      </c>
      <c r="AO85" s="3">
        <v>25</v>
      </c>
      <c r="AP85" s="3">
        <v>10</v>
      </c>
      <c r="AQ85" s="3">
        <v>15</v>
      </c>
      <c r="AR85" s="3">
        <f t="shared" si="38"/>
        <v>15</v>
      </c>
      <c r="AS85" s="7">
        <f t="shared" si="39"/>
        <v>3.75</v>
      </c>
      <c r="AT85" s="3">
        <v>8</v>
      </c>
      <c r="AU85" s="4">
        <v>4.1040000000000001</v>
      </c>
      <c r="AV85" s="3">
        <v>2.4</v>
      </c>
      <c r="AW85" s="19">
        <f t="shared" si="40"/>
        <v>0.47006651884700656</v>
      </c>
      <c r="AX85" s="7">
        <f t="shared" si="41"/>
        <v>1.7056530214424952</v>
      </c>
      <c r="AY85" s="7">
        <f t="shared" si="42"/>
        <v>233.33333333333334</v>
      </c>
      <c r="AZ85" s="7">
        <f t="shared" si="43"/>
        <v>2811.1111111111109</v>
      </c>
      <c r="BA85" s="7">
        <f t="shared" si="44"/>
        <v>59.478260869565219</v>
      </c>
      <c r="BB85" s="7">
        <f t="shared" si="45"/>
        <v>34.782608695652172</v>
      </c>
      <c r="BC85" s="7">
        <f t="shared" si="46"/>
        <v>38.001159420289852</v>
      </c>
      <c r="BD85" s="7">
        <f t="shared" si="47"/>
        <v>5.2034782608695647</v>
      </c>
      <c r="BE85" s="19"/>
      <c r="BF85" s="19">
        <f t="shared" si="48"/>
        <v>0.25219298245614036</v>
      </c>
      <c r="BG85" s="19">
        <f t="shared" si="49"/>
        <v>0.4203216374269006</v>
      </c>
      <c r="BH85" s="19">
        <f t="shared" si="50"/>
        <v>3.965217391304348</v>
      </c>
      <c r="BI85" s="19">
        <f t="shared" si="51"/>
        <v>0.5</v>
      </c>
      <c r="BJ85" s="19"/>
      <c r="BK85" s="5">
        <v>0</v>
      </c>
      <c r="BL85" s="5"/>
      <c r="BM85" s="5"/>
      <c r="BN85" s="5"/>
      <c r="BO85" s="5"/>
      <c r="BP85" s="3">
        <v>1</v>
      </c>
      <c r="BQ85" s="3">
        <v>0</v>
      </c>
      <c r="BR85" s="3">
        <v>62.5</v>
      </c>
      <c r="BS85" s="3">
        <v>4</v>
      </c>
      <c r="BT85" s="3">
        <v>2.2999999999999998</v>
      </c>
      <c r="BU85" s="3">
        <v>1.2</v>
      </c>
      <c r="BV85" s="3"/>
      <c r="BX85" s="3">
        <v>1</v>
      </c>
      <c r="BY85" s="3">
        <v>1</v>
      </c>
      <c r="BZ85" s="3">
        <v>132</v>
      </c>
      <c r="CA85" s="3">
        <v>31</v>
      </c>
      <c r="CB85" s="4">
        <v>1.8</v>
      </c>
      <c r="CC85" s="28">
        <v>28</v>
      </c>
      <c r="CD85" s="8"/>
      <c r="CE85" s="8"/>
      <c r="CF85" s="3">
        <v>2196</v>
      </c>
      <c r="CG85" s="3">
        <v>1</v>
      </c>
      <c r="CH85" s="3">
        <v>2</v>
      </c>
      <c r="CI85" s="12">
        <v>1157.6923076923076</v>
      </c>
      <c r="CJ85" s="19">
        <f t="shared" si="52"/>
        <v>7.0541839127154846</v>
      </c>
      <c r="CK85" s="5">
        <v>10897.356430003359</v>
      </c>
      <c r="CL85" s="19">
        <f t="shared" si="53"/>
        <v>9.2962755094447438</v>
      </c>
      <c r="CN85" s="41">
        <v>40238</v>
      </c>
      <c r="CO85" s="41"/>
      <c r="CP85" s="41"/>
      <c r="CQ85" s="41"/>
      <c r="CR85" s="20"/>
      <c r="CS85" s="36">
        <v>44272</v>
      </c>
      <c r="CT85" s="36">
        <v>40777</v>
      </c>
      <c r="CU85" s="1">
        <f t="shared" si="54"/>
        <v>539</v>
      </c>
      <c r="CV85" s="3">
        <v>1</v>
      </c>
      <c r="CW85" s="36">
        <v>40777</v>
      </c>
      <c r="CX85" s="20">
        <f>(CW85-CN85)</f>
        <v>539</v>
      </c>
      <c r="CY85" s="20">
        <v>1</v>
      </c>
      <c r="CZ85" s="20">
        <v>539</v>
      </c>
      <c r="DA85" s="3">
        <v>0</v>
      </c>
      <c r="DB85" s="3" t="s">
        <v>141</v>
      </c>
    </row>
    <row r="86" spans="1:115" s="10" customFormat="1" x14ac:dyDescent="0.25">
      <c r="A86" s="2">
        <v>2003</v>
      </c>
      <c r="B86" s="3">
        <v>57</v>
      </c>
      <c r="C86" s="3">
        <v>0</v>
      </c>
      <c r="D86" s="3">
        <v>0</v>
      </c>
      <c r="E86" s="3">
        <v>1</v>
      </c>
      <c r="F86" s="3">
        <v>1</v>
      </c>
      <c r="G86" s="3">
        <v>0</v>
      </c>
      <c r="H86" s="1">
        <v>1</v>
      </c>
      <c r="I86" s="3">
        <v>1</v>
      </c>
      <c r="J86" s="3">
        <v>3</v>
      </c>
      <c r="K86" s="3">
        <v>1</v>
      </c>
      <c r="L86" s="3">
        <v>0</v>
      </c>
      <c r="M86" s="3"/>
      <c r="N86" s="3">
        <v>1</v>
      </c>
      <c r="O86" s="3">
        <v>0</v>
      </c>
      <c r="P86" s="3">
        <v>1</v>
      </c>
      <c r="Q86" s="3"/>
      <c r="R86" s="3">
        <v>0</v>
      </c>
      <c r="S86" s="3">
        <v>0</v>
      </c>
      <c r="T86" s="3">
        <v>0</v>
      </c>
      <c r="U86" s="3">
        <v>1</v>
      </c>
      <c r="V86" s="3">
        <v>0</v>
      </c>
      <c r="W86" s="3">
        <v>0</v>
      </c>
      <c r="X86" s="3">
        <v>0</v>
      </c>
      <c r="Y86" s="3">
        <v>0</v>
      </c>
      <c r="Z86" s="3">
        <v>1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21.5</v>
      </c>
      <c r="AH86" s="4">
        <v>1.93</v>
      </c>
      <c r="AI86" s="3">
        <v>114</v>
      </c>
      <c r="AJ86" s="3">
        <v>77</v>
      </c>
      <c r="AK86" s="5">
        <f t="shared" si="37"/>
        <v>89.333333333333329</v>
      </c>
      <c r="AL86" s="3">
        <v>81</v>
      </c>
      <c r="AM86" s="3">
        <v>1</v>
      </c>
      <c r="AN86" s="3">
        <v>3</v>
      </c>
      <c r="AO86" s="3">
        <v>25</v>
      </c>
      <c r="AP86" s="3">
        <v>10</v>
      </c>
      <c r="AQ86" s="3">
        <v>15</v>
      </c>
      <c r="AR86" s="3">
        <f t="shared" si="38"/>
        <v>15</v>
      </c>
      <c r="AS86" s="7">
        <f t="shared" si="39"/>
        <v>5</v>
      </c>
      <c r="AT86" s="3">
        <v>9</v>
      </c>
      <c r="AU86" s="4">
        <v>5.3267999999999995</v>
      </c>
      <c r="AV86" s="3">
        <v>2.76</v>
      </c>
      <c r="AW86" s="19">
        <f t="shared" si="40"/>
        <v>0.54669623059866956</v>
      </c>
      <c r="AX86" s="7">
        <f t="shared" si="41"/>
        <v>1.1263798152737103</v>
      </c>
      <c r="AY86" s="7">
        <f t="shared" si="42"/>
        <v>173.91304347826087</v>
      </c>
      <c r="AZ86" s="7">
        <f t="shared" si="43"/>
        <v>2502.4154589371979</v>
      </c>
      <c r="BA86" s="7">
        <f t="shared" si="44"/>
        <v>65.762962962962959</v>
      </c>
      <c r="BB86" s="7">
        <f t="shared" si="45"/>
        <v>34.074074074074076</v>
      </c>
      <c r="BC86" s="7">
        <f t="shared" si="46"/>
        <v>37.227061728395064</v>
      </c>
      <c r="BD86" s="7">
        <f t="shared" si="47"/>
        <v>5.560888888888889</v>
      </c>
      <c r="BE86" s="19"/>
      <c r="BF86" s="19">
        <f t="shared" si="48"/>
        <v>0.22809191259292635</v>
      </c>
      <c r="BG86" s="19">
        <f t="shared" si="49"/>
        <v>0.38015318765487727</v>
      </c>
      <c r="BH86" s="19">
        <f t="shared" si="50"/>
        <v>4.3841975308641974</v>
      </c>
      <c r="BI86" s="19">
        <f t="shared" si="51"/>
        <v>0.33333333333333331</v>
      </c>
      <c r="BJ86" s="19"/>
      <c r="BK86" s="5">
        <v>0</v>
      </c>
      <c r="BL86" s="5"/>
      <c r="BM86" s="5"/>
      <c r="BN86" s="5"/>
      <c r="BO86" s="5"/>
      <c r="BP86" s="3">
        <v>1</v>
      </c>
      <c r="BQ86" s="3">
        <v>0</v>
      </c>
      <c r="BR86" s="3">
        <v>62.5</v>
      </c>
      <c r="BS86" s="3">
        <v>4.8</v>
      </c>
      <c r="BT86" s="3">
        <v>3.3</v>
      </c>
      <c r="BU86" s="3">
        <v>1</v>
      </c>
      <c r="BV86" s="3"/>
      <c r="BX86" s="3">
        <v>1</v>
      </c>
      <c r="BY86" s="3">
        <v>0</v>
      </c>
      <c r="BZ86" s="3">
        <v>140</v>
      </c>
      <c r="CA86" s="3">
        <v>23</v>
      </c>
      <c r="CB86" s="4">
        <v>1.2</v>
      </c>
      <c r="CC86" s="28">
        <v>90</v>
      </c>
      <c r="CD86" s="8"/>
      <c r="CE86" s="8"/>
      <c r="CF86" s="3">
        <v>860</v>
      </c>
      <c r="CG86" s="3">
        <v>1</v>
      </c>
      <c r="CH86" s="3">
        <v>2</v>
      </c>
      <c r="CI86" s="12">
        <v>1109.0909090909092</v>
      </c>
      <c r="CJ86" s="19">
        <f t="shared" si="52"/>
        <v>7.0112959579229779</v>
      </c>
      <c r="CK86" s="5">
        <v>3764.3254646879909</v>
      </c>
      <c r="CL86" s="19">
        <f t="shared" si="53"/>
        <v>8.2333239647376022</v>
      </c>
      <c r="CN86" s="41">
        <v>40224</v>
      </c>
      <c r="CO86" s="41"/>
      <c r="CP86" s="41"/>
      <c r="CQ86" s="41"/>
      <c r="CR86" s="20"/>
      <c r="CS86" s="36">
        <v>44272</v>
      </c>
      <c r="CT86" s="36">
        <v>44085</v>
      </c>
      <c r="CU86" s="1">
        <f t="shared" si="54"/>
        <v>3861</v>
      </c>
      <c r="CV86" s="3">
        <v>0</v>
      </c>
      <c r="CW86" s="3"/>
      <c r="CX86" s="3"/>
      <c r="CY86" s="3">
        <v>0</v>
      </c>
      <c r="CZ86" s="3">
        <v>3861</v>
      </c>
      <c r="DA86" s="3">
        <v>0</v>
      </c>
      <c r="DB86" s="39" t="s">
        <v>139</v>
      </c>
    </row>
    <row r="87" spans="1:115" s="10" customFormat="1" x14ac:dyDescent="0.25">
      <c r="A87" s="2">
        <v>2002</v>
      </c>
      <c r="B87" s="3">
        <v>19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1">
        <v>0</v>
      </c>
      <c r="I87" s="3">
        <v>1</v>
      </c>
      <c r="J87" s="3">
        <v>4</v>
      </c>
      <c r="K87" s="3">
        <v>1</v>
      </c>
      <c r="L87" s="3">
        <v>0</v>
      </c>
      <c r="M87" s="3"/>
      <c r="N87" s="3">
        <v>1</v>
      </c>
      <c r="O87" s="3">
        <v>0</v>
      </c>
      <c r="P87" s="3">
        <v>0</v>
      </c>
      <c r="Q87" s="3"/>
      <c r="R87" s="3">
        <v>0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1</v>
      </c>
      <c r="Y87" s="3">
        <v>1</v>
      </c>
      <c r="Z87" s="3">
        <v>0</v>
      </c>
      <c r="AA87" s="3">
        <v>0</v>
      </c>
      <c r="AB87" s="3">
        <v>0</v>
      </c>
      <c r="AC87" s="3">
        <v>0</v>
      </c>
      <c r="AD87" s="3">
        <v>1</v>
      </c>
      <c r="AE87" s="3">
        <v>0</v>
      </c>
      <c r="AF87" s="3">
        <v>2</v>
      </c>
      <c r="AG87" s="3">
        <v>29</v>
      </c>
      <c r="AH87" s="4">
        <v>1.75</v>
      </c>
      <c r="AI87" s="3">
        <v>115</v>
      </c>
      <c r="AJ87" s="3">
        <v>84</v>
      </c>
      <c r="AK87" s="5">
        <f t="shared" si="37"/>
        <v>94.333333333333329</v>
      </c>
      <c r="AL87" s="3">
        <v>69</v>
      </c>
      <c r="AM87" s="3">
        <v>1</v>
      </c>
      <c r="AN87" s="3">
        <v>7</v>
      </c>
      <c r="AO87" s="3">
        <v>103</v>
      </c>
      <c r="AP87" s="3">
        <v>46</v>
      </c>
      <c r="AQ87" s="3">
        <v>64</v>
      </c>
      <c r="AR87" s="3">
        <f t="shared" si="38"/>
        <v>57</v>
      </c>
      <c r="AS87" s="7">
        <f t="shared" si="39"/>
        <v>8.1428571428571423</v>
      </c>
      <c r="AT87" s="3">
        <v>10</v>
      </c>
      <c r="AU87" s="4">
        <v>2.835</v>
      </c>
      <c r="AV87" s="3">
        <v>1.62</v>
      </c>
      <c r="AW87" s="19">
        <f t="shared" si="40"/>
        <v>0.33884700665188466</v>
      </c>
      <c r="AX87" s="7">
        <f t="shared" si="41"/>
        <v>19.047619047619047</v>
      </c>
      <c r="AY87" s="7">
        <f t="shared" si="42"/>
        <v>2666.6666666666665</v>
      </c>
      <c r="AZ87" s="7">
        <f t="shared" si="43"/>
        <v>4312.7572016460899</v>
      </c>
      <c r="BA87" s="7">
        <f t="shared" si="44"/>
        <v>41.086956521739133</v>
      </c>
      <c r="BB87" s="7">
        <f t="shared" si="45"/>
        <v>23.478260869565219</v>
      </c>
      <c r="BC87" s="7">
        <f t="shared" si="46"/>
        <v>26.927999999999997</v>
      </c>
      <c r="BD87" s="7">
        <f t="shared" si="47"/>
        <v>18.200347826086958</v>
      </c>
      <c r="BE87" s="19"/>
      <c r="BF87" s="19">
        <f t="shared" si="48"/>
        <v>1.5576719576719575</v>
      </c>
      <c r="BG87" s="19">
        <f t="shared" si="49"/>
        <v>2.5068783068783067</v>
      </c>
      <c r="BH87" s="19">
        <f t="shared" si="50"/>
        <v>0.7208237986270023</v>
      </c>
      <c r="BI87" s="19">
        <f t="shared" si="51"/>
        <v>0.7</v>
      </c>
      <c r="BJ87" s="19"/>
      <c r="BK87" s="5">
        <v>0</v>
      </c>
      <c r="BL87" s="5"/>
      <c r="BM87" s="5"/>
      <c r="BN87" s="5"/>
      <c r="BO87" s="5"/>
      <c r="BP87" s="3">
        <v>1</v>
      </c>
      <c r="BQ87" s="3">
        <v>0</v>
      </c>
      <c r="BR87" s="3">
        <v>62.5</v>
      </c>
      <c r="BS87" s="3">
        <v>3.8</v>
      </c>
      <c r="BT87" s="3">
        <v>2.2999999999999998</v>
      </c>
      <c r="BU87" s="3">
        <v>1</v>
      </c>
      <c r="BV87" s="3">
        <v>3.7</v>
      </c>
      <c r="BX87" s="3">
        <v>1</v>
      </c>
      <c r="BY87" s="3">
        <v>0</v>
      </c>
      <c r="BZ87" s="3">
        <v>135</v>
      </c>
      <c r="CA87" s="3">
        <v>28</v>
      </c>
      <c r="CB87" s="4">
        <v>1.3</v>
      </c>
      <c r="CC87" s="28">
        <v>70</v>
      </c>
      <c r="CD87" s="8"/>
      <c r="CE87" s="8"/>
      <c r="CF87" s="3">
        <v>399</v>
      </c>
      <c r="CG87" s="3">
        <v>0</v>
      </c>
      <c r="CH87" s="3">
        <v>1</v>
      </c>
      <c r="CI87" s="12">
        <v>916.38418079096039</v>
      </c>
      <c r="CJ87" s="19">
        <f t="shared" si="52"/>
        <v>6.8204356880896206</v>
      </c>
      <c r="CK87" s="5">
        <v>1628.7263151153088</v>
      </c>
      <c r="CL87" s="19">
        <f t="shared" si="53"/>
        <v>7.3955535865775639</v>
      </c>
      <c r="CN87" s="41">
        <v>40217</v>
      </c>
      <c r="CO87" s="41"/>
      <c r="CP87" s="41"/>
      <c r="CQ87" s="41"/>
      <c r="CR87" s="20"/>
      <c r="CS87" s="36">
        <v>44272</v>
      </c>
      <c r="CT87" s="36">
        <v>43850</v>
      </c>
      <c r="CU87" s="1">
        <f t="shared" si="54"/>
        <v>3633</v>
      </c>
      <c r="CV87" s="3">
        <v>1</v>
      </c>
      <c r="CW87" s="40">
        <v>43850</v>
      </c>
      <c r="CX87" s="20">
        <f>(CW87-CN87)</f>
        <v>3633</v>
      </c>
      <c r="CY87" s="20">
        <v>1</v>
      </c>
      <c r="CZ87" s="20">
        <v>3633</v>
      </c>
      <c r="DA87" s="3">
        <v>0</v>
      </c>
      <c r="DB87" s="3" t="s">
        <v>141</v>
      </c>
    </row>
    <row r="88" spans="1:115" s="10" customFormat="1" x14ac:dyDescent="0.25">
      <c r="A88" s="25">
        <v>1012</v>
      </c>
      <c r="B88" s="1">
        <v>59</v>
      </c>
      <c r="C88" s="1">
        <v>0</v>
      </c>
      <c r="D88" s="1">
        <v>1</v>
      </c>
      <c r="E88" s="1">
        <v>1</v>
      </c>
      <c r="F88" s="1">
        <v>2</v>
      </c>
      <c r="G88" s="1">
        <v>1</v>
      </c>
      <c r="H88" s="1">
        <v>0</v>
      </c>
      <c r="I88" s="1">
        <v>1</v>
      </c>
      <c r="J88" s="1">
        <v>2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23.7</v>
      </c>
      <c r="AH88" s="1">
        <v>1.69</v>
      </c>
      <c r="AI88" s="1">
        <v>104</v>
      </c>
      <c r="AJ88" s="1">
        <v>62</v>
      </c>
      <c r="AK88" s="5">
        <f t="shared" si="37"/>
        <v>76</v>
      </c>
      <c r="AL88" s="1">
        <v>66</v>
      </c>
      <c r="AM88" s="1">
        <v>3</v>
      </c>
      <c r="AN88" s="1">
        <v>8</v>
      </c>
      <c r="AO88" s="1">
        <v>43</v>
      </c>
      <c r="AP88" s="1">
        <v>16</v>
      </c>
      <c r="AQ88" s="1">
        <v>27</v>
      </c>
      <c r="AR88" s="1">
        <f t="shared" si="38"/>
        <v>27</v>
      </c>
      <c r="AS88" s="7">
        <f t="shared" si="39"/>
        <v>3.375</v>
      </c>
      <c r="AT88" s="1">
        <v>22</v>
      </c>
      <c r="AU88" s="19">
        <v>7.45</v>
      </c>
      <c r="AV88" s="1">
        <v>4.41</v>
      </c>
      <c r="AW88" s="19">
        <f t="shared" si="40"/>
        <v>0.74314855875831487</v>
      </c>
      <c r="AX88" s="7">
        <f t="shared" si="41"/>
        <v>0.67114093959731547</v>
      </c>
      <c r="AY88" s="7">
        <f t="shared" si="42"/>
        <v>90.702947845804985</v>
      </c>
      <c r="AZ88" s="7">
        <f t="shared" si="43"/>
        <v>1233.5600907029477</v>
      </c>
      <c r="BA88" s="7">
        <f t="shared" si="44"/>
        <v>112.87878787878789</v>
      </c>
      <c r="BB88" s="7">
        <f t="shared" si="45"/>
        <v>66.818181818181813</v>
      </c>
      <c r="BC88" s="7">
        <f t="shared" si="46"/>
        <v>49.071272727272721</v>
      </c>
      <c r="BD88" s="7">
        <f t="shared" si="47"/>
        <v>17.26581818181818</v>
      </c>
      <c r="BE88" s="19"/>
      <c r="BF88" s="19">
        <f t="shared" si="48"/>
        <v>0.23919463087248319</v>
      </c>
      <c r="BG88" s="19">
        <f t="shared" si="49"/>
        <v>0.3809395973154362</v>
      </c>
      <c r="BH88" s="19">
        <f t="shared" si="50"/>
        <v>4.1806958473625144</v>
      </c>
      <c r="BI88" s="19">
        <f t="shared" si="51"/>
        <v>0.36363636363636365</v>
      </c>
      <c r="BJ88" s="19"/>
      <c r="BK88" s="20">
        <v>1</v>
      </c>
      <c r="BL88" s="1"/>
      <c r="BM88" s="20"/>
      <c r="BN88" s="1">
        <v>0</v>
      </c>
      <c r="BO88" s="1">
        <v>0</v>
      </c>
      <c r="BP88" s="1">
        <v>1</v>
      </c>
      <c r="BQ88" s="1">
        <v>0</v>
      </c>
      <c r="BR88" s="1">
        <v>65</v>
      </c>
      <c r="BS88" s="1">
        <v>3.7</v>
      </c>
      <c r="BT88" s="1">
        <v>2.5</v>
      </c>
      <c r="BU88" s="1">
        <v>0.46</v>
      </c>
      <c r="BV88" s="1">
        <v>3.5</v>
      </c>
      <c r="BW88" s="1">
        <v>68.5</v>
      </c>
      <c r="BX88" s="1">
        <v>1</v>
      </c>
      <c r="BY88" s="1">
        <v>1</v>
      </c>
      <c r="BZ88" s="1">
        <v>134</v>
      </c>
      <c r="CA88" s="1">
        <v>13</v>
      </c>
      <c r="CB88" s="19">
        <v>0.79</v>
      </c>
      <c r="CC88" s="27">
        <v>83</v>
      </c>
      <c r="CD88" s="1"/>
      <c r="CE88" s="1"/>
      <c r="CF88" s="1"/>
      <c r="CG88" s="1"/>
      <c r="CH88" s="1"/>
      <c r="CI88" s="20">
        <v>771.32060049999995</v>
      </c>
      <c r="CJ88" s="19">
        <f t="shared" si="52"/>
        <v>6.6481041113865986</v>
      </c>
      <c r="CK88" s="20">
        <v>1076.284185</v>
      </c>
      <c r="CL88" s="19">
        <f t="shared" si="53"/>
        <v>6.9812698183037067</v>
      </c>
      <c r="CM88" s="22"/>
      <c r="CN88" s="36">
        <v>43208</v>
      </c>
      <c r="CO88" s="36"/>
      <c r="CP88" s="36"/>
      <c r="CQ88" s="36"/>
      <c r="CR88" s="20"/>
      <c r="CS88" s="36">
        <v>44217</v>
      </c>
      <c r="CT88" s="36">
        <v>44208</v>
      </c>
      <c r="CU88" s="1">
        <f t="shared" si="54"/>
        <v>1000</v>
      </c>
      <c r="CV88" s="1">
        <v>0</v>
      </c>
      <c r="CW88" s="1"/>
      <c r="CX88" s="1"/>
      <c r="CY88" s="1">
        <v>0</v>
      </c>
      <c r="CZ88" s="1">
        <v>1000</v>
      </c>
      <c r="DA88" s="3">
        <v>0</v>
      </c>
      <c r="DB88"/>
      <c r="DC88"/>
      <c r="DD88"/>
      <c r="DE88"/>
      <c r="DF88"/>
      <c r="DG88"/>
      <c r="DH88"/>
      <c r="DI88"/>
      <c r="DJ88"/>
      <c r="DK88"/>
    </row>
    <row r="89" spans="1:115" s="10" customFormat="1" x14ac:dyDescent="0.25">
      <c r="A89" s="25">
        <v>1040</v>
      </c>
      <c r="B89" s="1">
        <v>69</v>
      </c>
      <c r="C89" s="1">
        <v>0</v>
      </c>
      <c r="D89" s="1">
        <v>1</v>
      </c>
      <c r="E89" s="1">
        <v>1</v>
      </c>
      <c r="F89" s="1">
        <v>2</v>
      </c>
      <c r="G89" s="1">
        <v>1</v>
      </c>
      <c r="H89" s="1">
        <v>0</v>
      </c>
      <c r="I89" s="1">
        <v>1</v>
      </c>
      <c r="J89" s="1">
        <v>2</v>
      </c>
      <c r="K89" s="1">
        <v>1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2</v>
      </c>
      <c r="AG89" s="1">
        <v>38.6</v>
      </c>
      <c r="AH89" s="1">
        <v>2.1800000000000002</v>
      </c>
      <c r="AI89" s="1">
        <v>93</v>
      </c>
      <c r="AJ89" s="1">
        <v>53</v>
      </c>
      <c r="AK89" s="5">
        <f t="shared" si="37"/>
        <v>66.333333333333329</v>
      </c>
      <c r="AL89" s="1">
        <v>78</v>
      </c>
      <c r="AM89" s="1">
        <v>1</v>
      </c>
      <c r="AN89" s="1">
        <v>2</v>
      </c>
      <c r="AO89" s="1">
        <v>22</v>
      </c>
      <c r="AP89" s="1">
        <v>7</v>
      </c>
      <c r="AQ89" s="1">
        <v>13</v>
      </c>
      <c r="AR89" s="1">
        <f t="shared" si="38"/>
        <v>15</v>
      </c>
      <c r="AS89" s="7">
        <f t="shared" si="39"/>
        <v>7.5</v>
      </c>
      <c r="AT89" s="1">
        <v>6</v>
      </c>
      <c r="AU89" s="19">
        <v>6.31</v>
      </c>
      <c r="AV89" s="1">
        <v>2.9</v>
      </c>
      <c r="AW89" s="19">
        <f t="shared" si="40"/>
        <v>0.42653362897265329</v>
      </c>
      <c r="AX89" s="7">
        <f t="shared" si="41"/>
        <v>1.1093502377179081</v>
      </c>
      <c r="AY89" s="7">
        <f t="shared" si="42"/>
        <v>193.10344827586206</v>
      </c>
      <c r="AZ89" s="7">
        <f t="shared" si="43"/>
        <v>1774.7126436781607</v>
      </c>
      <c r="BA89" s="7">
        <f t="shared" si="44"/>
        <v>80.897435897435898</v>
      </c>
      <c r="BB89" s="7">
        <f t="shared" si="45"/>
        <v>37.179487179487182</v>
      </c>
      <c r="BC89" s="7">
        <f t="shared" si="46"/>
        <v>30.507008547008542</v>
      </c>
      <c r="BD89" s="7">
        <f t="shared" si="47"/>
        <v>5.5620512820512822</v>
      </c>
      <c r="BE89" s="19">
        <v>1.2361331220285261</v>
      </c>
      <c r="BF89" s="19">
        <f t="shared" si="48"/>
        <v>0.1606973058637084</v>
      </c>
      <c r="BG89" s="19">
        <f t="shared" si="49"/>
        <v>0.27194928684627573</v>
      </c>
      <c r="BH89" s="19">
        <f t="shared" si="50"/>
        <v>5.3931623931623935</v>
      </c>
      <c r="BI89" s="19">
        <f t="shared" si="51"/>
        <v>0.33333333333333331</v>
      </c>
      <c r="BJ89" s="19"/>
      <c r="BK89" s="20">
        <v>1</v>
      </c>
      <c r="BL89" s="1">
        <v>8</v>
      </c>
      <c r="BM89" s="20"/>
      <c r="BN89" s="1">
        <v>0</v>
      </c>
      <c r="BO89" s="1">
        <v>0</v>
      </c>
      <c r="BP89" s="1">
        <v>1</v>
      </c>
      <c r="BQ89" s="1">
        <v>0</v>
      </c>
      <c r="BR89" s="1">
        <v>65</v>
      </c>
      <c r="BS89" s="1"/>
      <c r="BT89" s="1"/>
      <c r="BU89" s="1"/>
      <c r="BV89" s="1"/>
      <c r="BW89" s="1"/>
      <c r="BX89" s="1"/>
      <c r="BY89" s="1"/>
      <c r="BZ89" s="25">
        <v>139</v>
      </c>
      <c r="CA89" s="25">
        <v>23</v>
      </c>
      <c r="CB89" s="44">
        <v>1.1000000000000001</v>
      </c>
      <c r="CC89" s="27">
        <v>52</v>
      </c>
      <c r="CD89" s="1"/>
      <c r="CE89" s="1"/>
      <c r="CF89" s="1"/>
      <c r="CG89" s="1"/>
      <c r="CH89" s="1"/>
      <c r="CI89" s="20">
        <v>5126.6365130000004</v>
      </c>
      <c r="CJ89" s="19">
        <f t="shared" si="52"/>
        <v>8.542205072644709</v>
      </c>
      <c r="CK89" s="20">
        <v>810.19909759999996</v>
      </c>
      <c r="CL89" s="19">
        <f t="shared" si="53"/>
        <v>6.6972800169689082</v>
      </c>
      <c r="CM89" s="22"/>
      <c r="CN89" s="36">
        <v>43283</v>
      </c>
      <c r="CO89" s="36"/>
      <c r="CP89" s="36"/>
      <c r="CQ89" s="36"/>
      <c r="CR89" s="20"/>
      <c r="CS89" s="36">
        <v>44274</v>
      </c>
      <c r="CT89" s="36">
        <v>44255</v>
      </c>
      <c r="CU89" s="1">
        <f t="shared" si="54"/>
        <v>972</v>
      </c>
      <c r="CV89" s="1">
        <v>0</v>
      </c>
      <c r="CW89" s="1"/>
      <c r="CX89" s="1"/>
      <c r="CY89" s="1">
        <v>0</v>
      </c>
      <c r="CZ89" s="1">
        <v>972</v>
      </c>
      <c r="DA89" s="1">
        <v>1</v>
      </c>
      <c r="DB89" s="1"/>
      <c r="DC89"/>
      <c r="DD89"/>
      <c r="DE89"/>
      <c r="DF89"/>
      <c r="DG89"/>
      <c r="DH89"/>
      <c r="DI89"/>
      <c r="DJ89"/>
      <c r="DK89"/>
    </row>
    <row r="90" spans="1:115" s="10" customFormat="1" x14ac:dyDescent="0.25">
      <c r="A90" s="25">
        <v>1050</v>
      </c>
      <c r="B90" s="1">
        <v>61</v>
      </c>
      <c r="C90" s="1">
        <v>0</v>
      </c>
      <c r="D90" s="1">
        <v>0</v>
      </c>
      <c r="E90" s="1">
        <v>1</v>
      </c>
      <c r="F90" s="1">
        <v>2</v>
      </c>
      <c r="G90" s="1">
        <v>1</v>
      </c>
      <c r="H90" s="1">
        <v>0</v>
      </c>
      <c r="I90" s="1">
        <v>1</v>
      </c>
      <c r="J90" s="1">
        <v>2</v>
      </c>
      <c r="K90" s="1">
        <v>1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1</v>
      </c>
      <c r="AA90" s="1">
        <v>1</v>
      </c>
      <c r="AB90" s="1">
        <v>1</v>
      </c>
      <c r="AC90" s="1">
        <v>0</v>
      </c>
      <c r="AD90" s="1">
        <v>1</v>
      </c>
      <c r="AE90" s="1">
        <v>0</v>
      </c>
      <c r="AF90" s="1">
        <v>0</v>
      </c>
      <c r="AG90" s="1">
        <v>32.200000000000003</v>
      </c>
      <c r="AH90" s="1">
        <v>2.2799999999999998</v>
      </c>
      <c r="AI90" s="1">
        <v>129</v>
      </c>
      <c r="AJ90" s="1">
        <v>67</v>
      </c>
      <c r="AK90" s="5">
        <f t="shared" si="37"/>
        <v>87.666666666666671</v>
      </c>
      <c r="AL90" s="1">
        <v>68</v>
      </c>
      <c r="AM90" s="1">
        <v>1</v>
      </c>
      <c r="AN90" s="1">
        <v>4</v>
      </c>
      <c r="AO90" s="1">
        <v>26</v>
      </c>
      <c r="AP90" s="1">
        <v>9</v>
      </c>
      <c r="AQ90" s="1">
        <v>16</v>
      </c>
      <c r="AR90" s="1">
        <f t="shared" si="38"/>
        <v>17</v>
      </c>
      <c r="AS90" s="7">
        <f t="shared" si="39"/>
        <v>4.25</v>
      </c>
      <c r="AT90" s="1">
        <v>8</v>
      </c>
      <c r="AU90" s="19">
        <v>6.03</v>
      </c>
      <c r="AV90" s="1">
        <v>2.64</v>
      </c>
      <c r="AW90" s="19">
        <f t="shared" si="40"/>
        <v>0.51317073170731708</v>
      </c>
      <c r="AX90" s="7">
        <f t="shared" si="41"/>
        <v>1.3266998341625207</v>
      </c>
      <c r="AY90" s="7">
        <f t="shared" si="42"/>
        <v>242.42424242424241</v>
      </c>
      <c r="AZ90" s="7">
        <f t="shared" si="43"/>
        <v>2535.3535353535353</v>
      </c>
      <c r="BA90" s="7">
        <f t="shared" si="44"/>
        <v>88.676470588235304</v>
      </c>
      <c r="BB90" s="7">
        <f t="shared" si="45"/>
        <v>38.823529411764703</v>
      </c>
      <c r="BC90" s="7">
        <f t="shared" si="46"/>
        <v>42.064</v>
      </c>
      <c r="BD90" s="7">
        <f t="shared" si="47"/>
        <v>6.3359999999999994</v>
      </c>
      <c r="BE90" s="19">
        <v>1.1276948590381426</v>
      </c>
      <c r="BF90" s="19">
        <f t="shared" si="48"/>
        <v>0.18043117744610279</v>
      </c>
      <c r="BG90" s="19">
        <f t="shared" si="49"/>
        <v>0.29320066334991707</v>
      </c>
      <c r="BH90" s="19">
        <f t="shared" si="50"/>
        <v>5.2162629757785473</v>
      </c>
      <c r="BI90" s="19">
        <f t="shared" si="51"/>
        <v>0.5</v>
      </c>
      <c r="BJ90" s="19"/>
      <c r="BK90" s="20">
        <v>1</v>
      </c>
      <c r="BL90" s="1">
        <v>13</v>
      </c>
      <c r="BM90" s="20"/>
      <c r="BN90" s="1">
        <v>0</v>
      </c>
      <c r="BO90" s="1">
        <v>0</v>
      </c>
      <c r="BP90" s="1">
        <v>1</v>
      </c>
      <c r="BQ90" s="1">
        <v>0</v>
      </c>
      <c r="BR90" s="1">
        <v>65</v>
      </c>
      <c r="BS90" s="1"/>
      <c r="BT90" s="1"/>
      <c r="BU90" s="1"/>
      <c r="BV90" s="1"/>
      <c r="BW90" s="1"/>
      <c r="BX90" s="1"/>
      <c r="BY90" s="1"/>
      <c r="BZ90" s="25">
        <v>140</v>
      </c>
      <c r="CA90" s="25">
        <v>15</v>
      </c>
      <c r="CB90" s="44">
        <v>1.1200000000000001</v>
      </c>
      <c r="CC90" s="27">
        <v>71</v>
      </c>
      <c r="CD90" s="1"/>
      <c r="CE90" s="1"/>
      <c r="CF90" s="1"/>
      <c r="CG90" s="1"/>
      <c r="CH90" s="1"/>
      <c r="CI90" s="20">
        <v>730.12165189999996</v>
      </c>
      <c r="CJ90" s="19">
        <f t="shared" si="52"/>
        <v>6.5932111666968174</v>
      </c>
      <c r="CK90" s="20">
        <v>1215.8277880000001</v>
      </c>
      <c r="CL90" s="19">
        <f t="shared" si="53"/>
        <v>7.1031804307862849</v>
      </c>
      <c r="CM90" s="22"/>
      <c r="CN90" s="36">
        <v>43350</v>
      </c>
      <c r="CO90" s="36"/>
      <c r="CP90" s="36"/>
      <c r="CQ90" s="36"/>
      <c r="CR90" s="20"/>
      <c r="CS90" s="36">
        <v>44274</v>
      </c>
      <c r="CT90" s="36">
        <v>44257</v>
      </c>
      <c r="CU90" s="1">
        <f t="shared" si="54"/>
        <v>907</v>
      </c>
      <c r="CV90" s="1">
        <v>0</v>
      </c>
      <c r="CW90" s="1"/>
      <c r="CX90" s="1"/>
      <c r="CY90" s="1">
        <v>0</v>
      </c>
      <c r="CZ90" s="1">
        <v>907</v>
      </c>
      <c r="DA90" s="3">
        <v>0</v>
      </c>
      <c r="DB90"/>
      <c r="DC90"/>
      <c r="DD90"/>
      <c r="DE90"/>
      <c r="DF90"/>
      <c r="DG90"/>
      <c r="DH90"/>
      <c r="DI90"/>
      <c r="DJ90"/>
      <c r="DK90"/>
    </row>
    <row r="91" spans="1:115" s="10" customFormat="1" x14ac:dyDescent="0.25">
      <c r="A91" s="25">
        <v>1060</v>
      </c>
      <c r="B91" s="1">
        <v>78</v>
      </c>
      <c r="C91" s="1">
        <v>0</v>
      </c>
      <c r="D91" s="1">
        <v>1</v>
      </c>
      <c r="E91" s="1">
        <v>1</v>
      </c>
      <c r="F91" s="1">
        <v>2</v>
      </c>
      <c r="G91" s="1">
        <v>1</v>
      </c>
      <c r="H91" s="1">
        <v>0</v>
      </c>
      <c r="I91" s="1">
        <v>1</v>
      </c>
      <c r="J91" s="1">
        <v>3</v>
      </c>
      <c r="K91" s="1">
        <v>1</v>
      </c>
      <c r="L91" s="1">
        <v>0</v>
      </c>
      <c r="M91" s="1">
        <v>1</v>
      </c>
      <c r="N91" s="1">
        <v>0</v>
      </c>
      <c r="O91" s="1">
        <v>1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1</v>
      </c>
      <c r="AA91" s="1">
        <v>1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35.6</v>
      </c>
      <c r="AH91" s="1">
        <v>1.95</v>
      </c>
      <c r="AI91" s="1">
        <v>136</v>
      </c>
      <c r="AJ91" s="1">
        <v>70</v>
      </c>
      <c r="AK91" s="5">
        <f t="shared" si="37"/>
        <v>92</v>
      </c>
      <c r="AL91" s="1">
        <v>60</v>
      </c>
      <c r="AM91" s="1">
        <v>1</v>
      </c>
      <c r="AN91" s="1">
        <v>2</v>
      </c>
      <c r="AO91" s="1">
        <v>37</v>
      </c>
      <c r="AP91" s="1">
        <v>23</v>
      </c>
      <c r="AQ91" s="1">
        <v>29</v>
      </c>
      <c r="AR91" s="1">
        <f t="shared" si="38"/>
        <v>14</v>
      </c>
      <c r="AS91" s="7">
        <f t="shared" si="39"/>
        <v>7</v>
      </c>
      <c r="AT91" s="1">
        <v>17</v>
      </c>
      <c r="AU91" s="19">
        <v>6.75</v>
      </c>
      <c r="AV91" s="1">
        <v>3.46</v>
      </c>
      <c r="AW91" s="19">
        <f t="shared" si="40"/>
        <v>0.70580931263858093</v>
      </c>
      <c r="AX91" s="7">
        <f t="shared" si="41"/>
        <v>1.7777777777777777</v>
      </c>
      <c r="AY91" s="7">
        <f t="shared" si="42"/>
        <v>277.45664739884393</v>
      </c>
      <c r="AZ91" s="7">
        <f t="shared" si="43"/>
        <v>2080.9248554913297</v>
      </c>
      <c r="BA91" s="7">
        <f t="shared" si="44"/>
        <v>112.5</v>
      </c>
      <c r="BB91" s="7">
        <f t="shared" si="45"/>
        <v>57.666666666666664</v>
      </c>
      <c r="BC91" s="7">
        <f t="shared" si="46"/>
        <v>58.819999999999993</v>
      </c>
      <c r="BD91" s="7">
        <f t="shared" si="47"/>
        <v>21.1752</v>
      </c>
      <c r="BE91" s="19">
        <v>1.4666666666666666</v>
      </c>
      <c r="BF91" s="19">
        <f t="shared" si="48"/>
        <v>0.25777777777777777</v>
      </c>
      <c r="BG91" s="19">
        <f t="shared" si="49"/>
        <v>0.3288888888888889</v>
      </c>
      <c r="BH91" s="19">
        <f t="shared" si="50"/>
        <v>8.0357142857142865</v>
      </c>
      <c r="BI91" s="19">
        <f t="shared" si="51"/>
        <v>0.11764705882352941</v>
      </c>
      <c r="BJ91" s="19"/>
      <c r="BK91" s="20">
        <v>1</v>
      </c>
      <c r="BL91" s="1">
        <v>17</v>
      </c>
      <c r="BM91" s="20"/>
      <c r="BN91" s="1">
        <v>0</v>
      </c>
      <c r="BO91" s="1">
        <v>0</v>
      </c>
      <c r="BP91" s="1">
        <v>1</v>
      </c>
      <c r="BQ91" s="1">
        <v>0</v>
      </c>
      <c r="BR91" s="1">
        <v>65</v>
      </c>
      <c r="BS91" s="1">
        <v>4.9000000000000004</v>
      </c>
      <c r="BT91" s="1">
        <v>2.7</v>
      </c>
      <c r="BU91" s="1">
        <v>0.51</v>
      </c>
      <c r="BV91" s="1">
        <v>4.7</v>
      </c>
      <c r="BW91" s="1"/>
      <c r="BX91" s="1"/>
      <c r="BY91" s="1">
        <v>1</v>
      </c>
      <c r="BZ91" s="25">
        <v>137</v>
      </c>
      <c r="CA91" s="25">
        <v>26</v>
      </c>
      <c r="CB91" s="44">
        <v>1.3</v>
      </c>
      <c r="CC91" s="27">
        <v>39</v>
      </c>
      <c r="CD91" s="1"/>
      <c r="CE91" s="1"/>
      <c r="CF91" s="1"/>
      <c r="CG91" s="1"/>
      <c r="CH91" s="1"/>
      <c r="CI91" s="20">
        <v>2262.454315</v>
      </c>
      <c r="CJ91" s="19">
        <f t="shared" si="52"/>
        <v>7.7242054831050213</v>
      </c>
      <c r="CK91" s="20">
        <v>1185.8239040000001</v>
      </c>
      <c r="CL91" s="19">
        <f t="shared" si="53"/>
        <v>7.0781930896128422</v>
      </c>
      <c r="CM91" s="22"/>
      <c r="CN91" s="36">
        <v>43396</v>
      </c>
      <c r="CO91" s="36"/>
      <c r="CP91" s="36"/>
      <c r="CQ91" s="36"/>
      <c r="CR91" s="20"/>
      <c r="CS91" s="36">
        <v>44217</v>
      </c>
      <c r="CT91" s="36">
        <v>43738</v>
      </c>
      <c r="CU91" s="1">
        <f t="shared" si="54"/>
        <v>342</v>
      </c>
      <c r="CV91" s="1">
        <v>1</v>
      </c>
      <c r="CW91" s="36">
        <v>43738</v>
      </c>
      <c r="CX91" s="20">
        <f>(CW91-CN91)</f>
        <v>342</v>
      </c>
      <c r="CY91" s="20">
        <v>1</v>
      </c>
      <c r="CZ91" s="20">
        <v>342</v>
      </c>
      <c r="DA91" s="1">
        <v>1</v>
      </c>
      <c r="DB91" t="s">
        <v>129</v>
      </c>
      <c r="DC91"/>
      <c r="DD91"/>
      <c r="DE91"/>
      <c r="DF91"/>
      <c r="DG91"/>
      <c r="DH91"/>
      <c r="DI91"/>
      <c r="DJ91"/>
      <c r="DK91"/>
    </row>
    <row r="92" spans="1:115" s="10" customFormat="1" x14ac:dyDescent="0.25">
      <c r="A92" s="25">
        <v>1034</v>
      </c>
      <c r="B92" s="1">
        <v>83</v>
      </c>
      <c r="C92" s="1">
        <v>0</v>
      </c>
      <c r="D92" s="1">
        <v>1</v>
      </c>
      <c r="E92" s="1">
        <v>1</v>
      </c>
      <c r="F92" s="1">
        <v>2</v>
      </c>
      <c r="G92" s="1">
        <v>1</v>
      </c>
      <c r="H92" s="1">
        <v>0</v>
      </c>
      <c r="I92" s="1">
        <v>0</v>
      </c>
      <c r="J92" s="1">
        <v>4</v>
      </c>
      <c r="K92" s="1">
        <v>1</v>
      </c>
      <c r="L92" s="1">
        <v>0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0</v>
      </c>
      <c r="AD92" s="1">
        <v>1</v>
      </c>
      <c r="AE92" s="1">
        <v>0</v>
      </c>
      <c r="AF92" s="1">
        <v>2</v>
      </c>
      <c r="AG92" s="1">
        <v>38.299999999999997</v>
      </c>
      <c r="AH92" s="1">
        <v>1.97</v>
      </c>
      <c r="AI92" s="1">
        <v>122</v>
      </c>
      <c r="AJ92" s="1">
        <v>57</v>
      </c>
      <c r="AK92" s="5">
        <f t="shared" si="37"/>
        <v>78.666666666666671</v>
      </c>
      <c r="AL92" s="1">
        <v>61</v>
      </c>
      <c r="AM92" s="1">
        <v>2</v>
      </c>
      <c r="AN92" s="1">
        <v>10</v>
      </c>
      <c r="AO92" s="1">
        <v>34</v>
      </c>
      <c r="AP92" s="1">
        <v>15</v>
      </c>
      <c r="AQ92" s="1">
        <v>24</v>
      </c>
      <c r="AR92" s="1">
        <f t="shared" si="38"/>
        <v>19</v>
      </c>
      <c r="AS92" s="7">
        <f t="shared" si="39"/>
        <v>1.9</v>
      </c>
      <c r="AT92" s="1">
        <v>20</v>
      </c>
      <c r="AU92" s="19">
        <v>4.05</v>
      </c>
      <c r="AV92" s="1">
        <v>1.47</v>
      </c>
      <c r="AW92" s="19">
        <f t="shared" si="40"/>
        <v>0.2564079822616408</v>
      </c>
      <c r="AX92" s="7">
        <f t="shared" si="41"/>
        <v>0.98765432098765438</v>
      </c>
      <c r="AY92" s="7">
        <f t="shared" si="42"/>
        <v>217.68707482993199</v>
      </c>
      <c r="AZ92" s="7">
        <f t="shared" si="43"/>
        <v>3736.9614512471662</v>
      </c>
      <c r="BA92" s="7">
        <f t="shared" si="44"/>
        <v>66.393442622950815</v>
      </c>
      <c r="BB92" s="7">
        <f t="shared" si="45"/>
        <v>24.098360655737704</v>
      </c>
      <c r="BC92" s="7">
        <f t="shared" si="46"/>
        <v>19.227278688524589</v>
      </c>
      <c r="BD92" s="7">
        <f t="shared" si="47"/>
        <v>4.588327868852458</v>
      </c>
      <c r="BE92" s="19"/>
      <c r="BF92" s="19">
        <f t="shared" si="48"/>
        <v>0.36148148148148151</v>
      </c>
      <c r="BG92" s="19">
        <f t="shared" si="49"/>
        <v>0.51209876543209876</v>
      </c>
      <c r="BH92" s="19">
        <f t="shared" si="50"/>
        <v>3.4943917169974115</v>
      </c>
      <c r="BI92" s="19">
        <f t="shared" si="51"/>
        <v>0.5</v>
      </c>
      <c r="BJ92" s="19"/>
      <c r="BK92" s="20">
        <v>1</v>
      </c>
      <c r="BL92" s="1"/>
      <c r="BM92" s="20"/>
      <c r="BN92" s="1">
        <v>3</v>
      </c>
      <c r="BO92" s="1"/>
      <c r="BP92" s="1">
        <v>1</v>
      </c>
      <c r="BQ92" s="1">
        <v>0</v>
      </c>
      <c r="BR92" s="1">
        <v>65</v>
      </c>
      <c r="BS92" s="1">
        <v>4</v>
      </c>
      <c r="BT92" s="1">
        <v>2.4</v>
      </c>
      <c r="BU92" s="1">
        <v>0.61</v>
      </c>
      <c r="BV92" s="1">
        <v>5.3</v>
      </c>
      <c r="BW92" s="1">
        <v>55.9</v>
      </c>
      <c r="BX92" s="1">
        <v>1</v>
      </c>
      <c r="BY92" s="1"/>
      <c r="BZ92" s="25">
        <v>134</v>
      </c>
      <c r="CA92" s="25">
        <v>30</v>
      </c>
      <c r="CB92" s="44">
        <v>1.1000000000000001</v>
      </c>
      <c r="CC92" s="27">
        <v>46</v>
      </c>
      <c r="CD92" s="1">
        <v>252</v>
      </c>
      <c r="CE92" s="1">
        <v>1</v>
      </c>
      <c r="CF92" s="1"/>
      <c r="CG92" s="1"/>
      <c r="CH92" s="1">
        <v>2</v>
      </c>
      <c r="CI92" s="20">
        <v>1050.7691319999999</v>
      </c>
      <c r="CJ92" s="19">
        <f t="shared" si="52"/>
        <v>6.9572776816661683</v>
      </c>
      <c r="CK92" s="20">
        <v>1740.829612</v>
      </c>
      <c r="CL92" s="19">
        <f t="shared" si="53"/>
        <v>7.4621170670867984</v>
      </c>
      <c r="CM92" s="22"/>
      <c r="CN92" s="36">
        <v>43244</v>
      </c>
      <c r="CO92" s="36"/>
      <c r="CP92" s="36"/>
      <c r="CQ92" s="36"/>
      <c r="CR92" s="20"/>
      <c r="CS92" s="36">
        <v>44217</v>
      </c>
      <c r="CT92" s="36">
        <v>44208</v>
      </c>
      <c r="CU92" s="1">
        <f t="shared" si="54"/>
        <v>964</v>
      </c>
      <c r="CV92" s="1">
        <v>0</v>
      </c>
      <c r="CW92" s="1"/>
      <c r="CX92" s="1"/>
      <c r="CY92" s="1">
        <v>0</v>
      </c>
      <c r="CZ92" s="1">
        <v>964</v>
      </c>
      <c r="DA92" s="3">
        <v>0</v>
      </c>
      <c r="DB92"/>
      <c r="DC92"/>
      <c r="DD92"/>
      <c r="DE92"/>
      <c r="DF92"/>
      <c r="DG92"/>
      <c r="DH92"/>
      <c r="DI92"/>
      <c r="DJ92"/>
      <c r="DK92"/>
    </row>
    <row r="93" spans="1:115" s="10" customFormat="1" ht="14.25" customHeight="1" x14ac:dyDescent="0.25">
      <c r="A93" s="2">
        <v>2034</v>
      </c>
      <c r="B93" s="3">
        <v>57</v>
      </c>
      <c r="C93" s="9">
        <v>1</v>
      </c>
      <c r="D93" s="3">
        <v>0</v>
      </c>
      <c r="E93" s="3">
        <v>1</v>
      </c>
      <c r="F93" s="3">
        <v>2</v>
      </c>
      <c r="G93" s="3">
        <v>1</v>
      </c>
      <c r="H93" s="1">
        <v>0</v>
      </c>
      <c r="I93" s="3">
        <v>1</v>
      </c>
      <c r="J93" s="3">
        <v>3</v>
      </c>
      <c r="K93" s="3">
        <v>1</v>
      </c>
      <c r="L93" s="3">
        <v>1</v>
      </c>
      <c r="M93" s="3"/>
      <c r="N93" s="3">
        <v>1</v>
      </c>
      <c r="O93" s="3">
        <v>1</v>
      </c>
      <c r="P93" s="3">
        <v>1</v>
      </c>
      <c r="Q93" s="3">
        <v>1</v>
      </c>
      <c r="R93" s="3">
        <v>0</v>
      </c>
      <c r="S93" s="3">
        <v>0</v>
      </c>
      <c r="T93" s="3">
        <v>1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1</v>
      </c>
      <c r="AA93" s="3">
        <v>1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36.5</v>
      </c>
      <c r="AH93" s="4">
        <v>2.2999999999999998</v>
      </c>
      <c r="AI93" s="3">
        <v>119</v>
      </c>
      <c r="AJ93" s="3">
        <v>87</v>
      </c>
      <c r="AK93" s="5">
        <f t="shared" si="37"/>
        <v>97.666666666666671</v>
      </c>
      <c r="AL93" s="3">
        <v>94</v>
      </c>
      <c r="AM93" s="3">
        <v>1</v>
      </c>
      <c r="AN93" s="3">
        <v>12</v>
      </c>
      <c r="AO93" s="3">
        <v>81</v>
      </c>
      <c r="AP93" s="3">
        <v>30</v>
      </c>
      <c r="AQ93" s="3">
        <v>56</v>
      </c>
      <c r="AR93" s="1">
        <f t="shared" si="38"/>
        <v>51</v>
      </c>
      <c r="AS93" s="7">
        <f t="shared" si="39"/>
        <v>4.25</v>
      </c>
      <c r="AT93" s="3">
        <v>27</v>
      </c>
      <c r="AU93" s="4">
        <v>7.11</v>
      </c>
      <c r="AV93" s="3">
        <v>3.09</v>
      </c>
      <c r="AW93" s="19">
        <f t="shared" si="40"/>
        <v>0.66915742793791577</v>
      </c>
      <c r="AX93" s="7">
        <f t="shared" si="41"/>
        <v>4.0787623066104075</v>
      </c>
      <c r="AY93" s="7">
        <f t="shared" si="42"/>
        <v>750.80906148867314</v>
      </c>
      <c r="AZ93" s="7">
        <f t="shared" si="43"/>
        <v>2217.9072276159659</v>
      </c>
      <c r="BA93" s="7">
        <f t="shared" si="44"/>
        <v>75.638297872340431</v>
      </c>
      <c r="BB93" s="7">
        <f t="shared" si="45"/>
        <v>32.872340425531917</v>
      </c>
      <c r="BC93" s="7">
        <f t="shared" si="46"/>
        <v>31.592510638297874</v>
      </c>
      <c r="BD93" s="7">
        <f t="shared" si="47"/>
        <v>19.670808510638299</v>
      </c>
      <c r="BE93" s="19">
        <v>1.57</v>
      </c>
      <c r="BF93" s="19">
        <f t="shared" si="48"/>
        <v>0.74036568213783394</v>
      </c>
      <c r="BG93" s="19">
        <f t="shared" si="49"/>
        <v>1.070886075949367</v>
      </c>
      <c r="BH93" s="19">
        <f t="shared" si="50"/>
        <v>1.4831038798498124</v>
      </c>
      <c r="BI93" s="19">
        <f t="shared" si="51"/>
        <v>0.44444444444444442</v>
      </c>
      <c r="BJ93" s="19"/>
      <c r="BK93" s="5">
        <v>1</v>
      </c>
      <c r="BL93" s="5">
        <v>20</v>
      </c>
      <c r="BM93" s="5"/>
      <c r="BN93" s="5">
        <v>0</v>
      </c>
      <c r="BO93" s="5">
        <v>0</v>
      </c>
      <c r="BP93" s="3">
        <v>1</v>
      </c>
      <c r="BQ93" s="3">
        <v>0</v>
      </c>
      <c r="BR93" s="3">
        <v>65.5</v>
      </c>
      <c r="BS93" s="3">
        <v>5</v>
      </c>
      <c r="BT93" s="3">
        <v>3.1</v>
      </c>
      <c r="BU93" s="3">
        <v>1.2</v>
      </c>
      <c r="BV93" s="3">
        <v>3.8</v>
      </c>
      <c r="BX93" s="3">
        <v>1</v>
      </c>
      <c r="BY93" s="3">
        <v>1</v>
      </c>
      <c r="BZ93" s="3">
        <v>136</v>
      </c>
      <c r="CA93" s="3">
        <v>18</v>
      </c>
      <c r="CB93" s="4">
        <v>0.8</v>
      </c>
      <c r="CC93" s="28">
        <v>90</v>
      </c>
      <c r="CD93" s="8"/>
      <c r="CE93" s="8"/>
      <c r="CF93" s="3">
        <v>599</v>
      </c>
      <c r="CG93" s="3">
        <v>0</v>
      </c>
      <c r="CH93" s="3">
        <v>1</v>
      </c>
      <c r="CI93" s="12">
        <v>2131.521739130435</v>
      </c>
      <c r="CJ93" s="19">
        <f t="shared" si="52"/>
        <v>7.6645914351353976</v>
      </c>
      <c r="CK93" s="5">
        <v>891.33206970368622</v>
      </c>
      <c r="CL93" s="19">
        <f t="shared" si="53"/>
        <v>6.7927170513080535</v>
      </c>
      <c r="CN93" s="41">
        <v>40399</v>
      </c>
      <c r="CO93" s="41"/>
      <c r="CP93" s="41"/>
      <c r="CQ93" s="41"/>
      <c r="CR93" s="20"/>
      <c r="CS93" s="36">
        <v>44272</v>
      </c>
      <c r="CT93" s="36">
        <v>40552</v>
      </c>
      <c r="CU93" s="1">
        <f t="shared" si="54"/>
        <v>153</v>
      </c>
      <c r="CV93" s="3">
        <v>1</v>
      </c>
      <c r="CW93" s="40">
        <v>40552</v>
      </c>
      <c r="CX93" s="20">
        <f>(CW93-CN93)</f>
        <v>153</v>
      </c>
      <c r="CY93" s="20">
        <v>1</v>
      </c>
      <c r="CZ93" s="20">
        <v>153</v>
      </c>
      <c r="DA93" s="1">
        <v>1</v>
      </c>
      <c r="DB93" s="3" t="s">
        <v>147</v>
      </c>
    </row>
    <row r="94" spans="1:115" s="10" customFormat="1" x14ac:dyDescent="0.25">
      <c r="A94" s="25">
        <v>1119</v>
      </c>
      <c r="B94" s="1">
        <v>58</v>
      </c>
      <c r="C94" s="1">
        <v>0</v>
      </c>
      <c r="D94" s="1">
        <v>1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3</v>
      </c>
      <c r="K94" s="1">
        <v>1</v>
      </c>
      <c r="L94" s="1">
        <v>1</v>
      </c>
      <c r="M94" s="1">
        <v>1</v>
      </c>
      <c r="N94" s="1">
        <v>1</v>
      </c>
      <c r="O94" s="1">
        <v>0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38</v>
      </c>
      <c r="AH94" s="1">
        <v>2.04</v>
      </c>
      <c r="AI94" s="1">
        <v>141</v>
      </c>
      <c r="AJ94" s="1">
        <v>74</v>
      </c>
      <c r="AK94" s="5">
        <f t="shared" si="37"/>
        <v>96.333333333333329</v>
      </c>
      <c r="AL94" s="1">
        <v>85</v>
      </c>
      <c r="AM94" s="1">
        <v>1</v>
      </c>
      <c r="AN94" s="1">
        <v>5</v>
      </c>
      <c r="AO94" s="1">
        <v>20</v>
      </c>
      <c r="AP94" s="1">
        <v>7</v>
      </c>
      <c r="AQ94" s="1">
        <v>14</v>
      </c>
      <c r="AR94" s="1">
        <f t="shared" si="38"/>
        <v>13</v>
      </c>
      <c r="AS94" s="7">
        <f t="shared" si="39"/>
        <v>2.6</v>
      </c>
      <c r="AT94" s="1">
        <v>10</v>
      </c>
      <c r="AU94" s="19">
        <v>5.47</v>
      </c>
      <c r="AV94" s="1">
        <v>2.68</v>
      </c>
      <c r="AW94" s="19">
        <f t="shared" si="40"/>
        <v>0.5724464153732447</v>
      </c>
      <c r="AX94" s="7">
        <f t="shared" si="41"/>
        <v>0.73126142595978061</v>
      </c>
      <c r="AY94" s="7">
        <f t="shared" si="42"/>
        <v>119.40298507462686</v>
      </c>
      <c r="AZ94" s="7">
        <f t="shared" si="43"/>
        <v>2726.3681592039798</v>
      </c>
      <c r="BA94" s="7">
        <f t="shared" si="44"/>
        <v>64.35294117647058</v>
      </c>
      <c r="BB94" s="7">
        <f t="shared" si="45"/>
        <v>31.529411764705884</v>
      </c>
      <c r="BC94" s="7">
        <f t="shared" si="46"/>
        <v>37.019733333333328</v>
      </c>
      <c r="BD94" s="7">
        <f t="shared" si="47"/>
        <v>3.8591999999999995</v>
      </c>
      <c r="BE94" s="19">
        <v>2.1910420475319929</v>
      </c>
      <c r="BF94" s="19">
        <f t="shared" si="48"/>
        <v>0.21755027422303477</v>
      </c>
      <c r="BG94" s="19">
        <f t="shared" si="49"/>
        <v>0.31078610603290679</v>
      </c>
      <c r="BH94" s="19">
        <f t="shared" si="50"/>
        <v>4.9502262443438907</v>
      </c>
      <c r="BI94" s="19">
        <f t="shared" si="51"/>
        <v>0.5</v>
      </c>
      <c r="BJ94" s="19"/>
      <c r="BK94" s="20">
        <v>1</v>
      </c>
      <c r="BL94" s="1">
        <v>12</v>
      </c>
      <c r="BM94" s="20"/>
      <c r="BN94" s="1"/>
      <c r="BO94" s="1"/>
      <c r="BP94" s="1">
        <v>1</v>
      </c>
      <c r="BQ94" s="1">
        <v>0</v>
      </c>
      <c r="BR94" s="1">
        <v>66</v>
      </c>
      <c r="BS94" s="1">
        <v>4.3</v>
      </c>
      <c r="BT94" s="1">
        <v>2.8</v>
      </c>
      <c r="BU94" s="1">
        <v>0.44</v>
      </c>
      <c r="BV94" s="1"/>
      <c r="BW94" s="1">
        <v>15</v>
      </c>
      <c r="BX94" s="1">
        <v>0</v>
      </c>
      <c r="BY94" s="1">
        <v>1</v>
      </c>
      <c r="BZ94" s="25">
        <v>139</v>
      </c>
      <c r="CA94" s="25">
        <v>30</v>
      </c>
      <c r="CB94" s="44">
        <v>1.19</v>
      </c>
      <c r="CC94" s="27">
        <v>50</v>
      </c>
      <c r="CD94" s="1">
        <v>20</v>
      </c>
      <c r="CE94" s="1">
        <v>0</v>
      </c>
      <c r="CF94" s="1"/>
      <c r="CG94" s="1"/>
      <c r="CH94" s="1">
        <v>1</v>
      </c>
      <c r="CI94" s="20">
        <v>508.3518795</v>
      </c>
      <c r="CJ94" s="19">
        <f t="shared" si="52"/>
        <v>6.2311738839701629</v>
      </c>
      <c r="CK94" s="20">
        <v>899.50075409999999</v>
      </c>
      <c r="CL94" s="19">
        <f t="shared" si="53"/>
        <v>6.8018398917448781</v>
      </c>
      <c r="CM94" s="22"/>
      <c r="CN94" s="36">
        <v>43585</v>
      </c>
      <c r="CO94" s="36"/>
      <c r="CP94" s="36"/>
      <c r="CQ94" s="36"/>
      <c r="CR94" s="20"/>
      <c r="CS94" s="36">
        <v>44274</v>
      </c>
      <c r="CT94" s="36">
        <v>44274</v>
      </c>
      <c r="CU94" s="1">
        <f t="shared" si="54"/>
        <v>689</v>
      </c>
      <c r="CV94" s="1">
        <v>0</v>
      </c>
      <c r="CW94" s="1"/>
      <c r="CX94" s="1"/>
      <c r="CY94" s="1">
        <v>0</v>
      </c>
      <c r="CZ94" s="1">
        <v>689</v>
      </c>
      <c r="DA94" s="3">
        <v>0</v>
      </c>
      <c r="DB94"/>
      <c r="DC94"/>
      <c r="DD94"/>
      <c r="DE94"/>
      <c r="DF94"/>
      <c r="DG94"/>
      <c r="DH94"/>
      <c r="DI94"/>
      <c r="DJ94"/>
      <c r="DK94"/>
    </row>
    <row r="95" spans="1:115" s="10" customFormat="1" x14ac:dyDescent="0.25">
      <c r="A95" s="2">
        <v>2007</v>
      </c>
      <c r="B95" s="3">
        <v>41</v>
      </c>
      <c r="C95" s="3">
        <v>1</v>
      </c>
      <c r="D95" s="3">
        <v>0</v>
      </c>
      <c r="E95" s="3">
        <v>0</v>
      </c>
      <c r="F95" s="3">
        <v>1</v>
      </c>
      <c r="G95" s="3">
        <v>1</v>
      </c>
      <c r="H95" s="1">
        <v>0</v>
      </c>
      <c r="I95" s="3">
        <v>1</v>
      </c>
      <c r="J95" s="3">
        <v>1</v>
      </c>
      <c r="K95" s="3">
        <v>1</v>
      </c>
      <c r="L95" s="3">
        <v>1</v>
      </c>
      <c r="M95" s="3"/>
      <c r="N95" s="3">
        <v>0</v>
      </c>
      <c r="O95" s="3">
        <v>0</v>
      </c>
      <c r="P95" s="3">
        <v>0</v>
      </c>
      <c r="Q95" s="3"/>
      <c r="R95" s="3">
        <v>0</v>
      </c>
      <c r="S95" s="3">
        <v>0</v>
      </c>
      <c r="T95" s="3">
        <v>0</v>
      </c>
      <c r="U95" s="3">
        <v>1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1</v>
      </c>
      <c r="AB95" s="3">
        <v>1</v>
      </c>
      <c r="AC95" s="3">
        <v>0</v>
      </c>
      <c r="AD95" s="3">
        <v>1</v>
      </c>
      <c r="AE95" s="3">
        <v>0</v>
      </c>
      <c r="AF95" s="3">
        <v>0</v>
      </c>
      <c r="AG95" s="3">
        <v>36.799999999999997</v>
      </c>
      <c r="AH95" s="4">
        <v>2.38</v>
      </c>
      <c r="AI95" s="3">
        <v>131</v>
      </c>
      <c r="AJ95" s="3">
        <v>74</v>
      </c>
      <c r="AK95" s="5">
        <f t="shared" si="37"/>
        <v>93</v>
      </c>
      <c r="AL95" s="3">
        <v>97</v>
      </c>
      <c r="AM95" s="3">
        <v>1</v>
      </c>
      <c r="AN95" s="3">
        <v>3</v>
      </c>
      <c r="AO95" s="3">
        <v>35</v>
      </c>
      <c r="AP95" s="3">
        <v>13</v>
      </c>
      <c r="AQ95" s="3">
        <v>20</v>
      </c>
      <c r="AR95" s="3">
        <f t="shared" si="38"/>
        <v>22</v>
      </c>
      <c r="AS95" s="7">
        <f t="shared" si="39"/>
        <v>7.333333333333333</v>
      </c>
      <c r="AT95" s="3">
        <v>13</v>
      </c>
      <c r="AU95" s="4">
        <v>9.2343999999999991</v>
      </c>
      <c r="AV95" s="3">
        <v>3.88</v>
      </c>
      <c r="AW95" s="19">
        <f t="shared" si="40"/>
        <v>0.80008869179600883</v>
      </c>
      <c r="AX95" s="7">
        <f t="shared" si="41"/>
        <v>0.75803517283201949</v>
      </c>
      <c r="AY95" s="7">
        <f t="shared" si="42"/>
        <v>144.32989690721649</v>
      </c>
      <c r="AZ95" s="7">
        <f t="shared" si="43"/>
        <v>1855.6701030927836</v>
      </c>
      <c r="BA95" s="7">
        <f t="shared" si="44"/>
        <v>95.199999999999989</v>
      </c>
      <c r="BB95" s="7">
        <f t="shared" si="45"/>
        <v>40</v>
      </c>
      <c r="BC95" s="7">
        <f t="shared" si="46"/>
        <v>43.519999999999996</v>
      </c>
      <c r="BD95" s="7">
        <f t="shared" si="47"/>
        <v>9.2479999999999993</v>
      </c>
      <c r="BE95" s="19"/>
      <c r="BF95" s="19">
        <f t="shared" si="48"/>
        <v>0.21008403361344541</v>
      </c>
      <c r="BG95" s="19">
        <f t="shared" si="49"/>
        <v>0.36764705882352944</v>
      </c>
      <c r="BH95" s="19">
        <f t="shared" si="50"/>
        <v>4.3272727272727272</v>
      </c>
      <c r="BI95" s="19">
        <f t="shared" si="51"/>
        <v>0.23076923076923078</v>
      </c>
      <c r="BJ95" s="19"/>
      <c r="BK95" s="5">
        <v>0</v>
      </c>
      <c r="BL95" s="5"/>
      <c r="BM95" s="5"/>
      <c r="BN95" s="5"/>
      <c r="BO95" s="5"/>
      <c r="BP95" s="3">
        <v>1</v>
      </c>
      <c r="BQ95" s="3">
        <v>0</v>
      </c>
      <c r="BR95" s="3">
        <v>67.5</v>
      </c>
      <c r="BS95" s="3">
        <v>4.9000000000000004</v>
      </c>
      <c r="BT95" s="3">
        <v>3.8</v>
      </c>
      <c r="BU95" s="3">
        <v>1.1000000000000001</v>
      </c>
      <c r="BV95" s="3">
        <v>5.2</v>
      </c>
      <c r="BX95" s="3">
        <v>1</v>
      </c>
      <c r="BY95" s="3">
        <v>1</v>
      </c>
      <c r="BZ95" s="3">
        <v>142</v>
      </c>
      <c r="CA95" s="3">
        <v>28</v>
      </c>
      <c r="CB95" s="4">
        <v>2</v>
      </c>
      <c r="CC95" s="28">
        <v>45</v>
      </c>
      <c r="CD95" s="8"/>
      <c r="CE95" s="8"/>
      <c r="CF95" s="3">
        <v>50</v>
      </c>
      <c r="CG95" s="3">
        <v>0</v>
      </c>
      <c r="CH95" s="3">
        <v>1</v>
      </c>
      <c r="CI95" s="12">
        <v>332.38636363636363</v>
      </c>
      <c r="CJ95" s="19">
        <f t="shared" si="52"/>
        <v>5.8062980381817964</v>
      </c>
      <c r="CK95" s="5">
        <v>1337.2336203378434</v>
      </c>
      <c r="CL95" s="19">
        <f t="shared" si="53"/>
        <v>7.1983582965704747</v>
      </c>
      <c r="CN95" s="41">
        <v>40245</v>
      </c>
      <c r="CO95" s="41"/>
      <c r="CP95" s="41"/>
      <c r="CQ95" s="41"/>
      <c r="CR95" s="20"/>
      <c r="CS95" s="36">
        <v>44272</v>
      </c>
      <c r="CT95" s="36">
        <v>43723</v>
      </c>
      <c r="CU95" s="1">
        <f t="shared" si="54"/>
        <v>3478</v>
      </c>
      <c r="CV95" s="3">
        <v>0</v>
      </c>
      <c r="CW95" s="3"/>
      <c r="CX95" s="3"/>
      <c r="CY95" s="3">
        <v>0</v>
      </c>
      <c r="CZ95" s="3">
        <v>3478</v>
      </c>
      <c r="DA95" s="3">
        <v>0</v>
      </c>
      <c r="DB95" s="3"/>
    </row>
    <row r="96" spans="1:115" s="10" customFormat="1" x14ac:dyDescent="0.25">
      <c r="A96" s="2">
        <v>2026</v>
      </c>
      <c r="B96" s="3">
        <v>63</v>
      </c>
      <c r="C96" s="3">
        <v>0</v>
      </c>
      <c r="D96" s="3">
        <v>0</v>
      </c>
      <c r="E96" s="3">
        <v>1</v>
      </c>
      <c r="F96" s="3">
        <v>1</v>
      </c>
      <c r="G96" s="3">
        <v>0</v>
      </c>
      <c r="H96" s="1">
        <v>1</v>
      </c>
      <c r="I96" s="3">
        <v>1</v>
      </c>
      <c r="J96" s="3">
        <v>2</v>
      </c>
      <c r="K96" s="3">
        <v>1</v>
      </c>
      <c r="L96" s="3">
        <v>0</v>
      </c>
      <c r="M96" s="3"/>
      <c r="N96" s="3">
        <v>1</v>
      </c>
      <c r="O96" s="3">
        <v>1</v>
      </c>
      <c r="P96" s="3">
        <v>1</v>
      </c>
      <c r="Q96" s="3"/>
      <c r="R96" s="3">
        <v>0</v>
      </c>
      <c r="S96" s="3">
        <v>0</v>
      </c>
      <c r="T96" s="3">
        <v>1</v>
      </c>
      <c r="U96" s="3">
        <v>1</v>
      </c>
      <c r="V96" s="3">
        <v>0</v>
      </c>
      <c r="W96" s="3">
        <v>0</v>
      </c>
      <c r="X96" s="16">
        <v>0</v>
      </c>
      <c r="Y96" s="3">
        <v>1</v>
      </c>
      <c r="Z96" s="3">
        <v>1</v>
      </c>
      <c r="AA96" s="3">
        <v>1</v>
      </c>
      <c r="AB96" s="3">
        <v>1</v>
      </c>
      <c r="AC96" s="3">
        <v>0</v>
      </c>
      <c r="AD96" s="3">
        <v>1</v>
      </c>
      <c r="AE96" s="3">
        <v>0</v>
      </c>
      <c r="AF96" s="3">
        <v>0</v>
      </c>
      <c r="AG96" s="3">
        <v>30.8</v>
      </c>
      <c r="AH96" s="4">
        <v>2.5</v>
      </c>
      <c r="AI96" s="3">
        <v>176</v>
      </c>
      <c r="AJ96" s="3">
        <v>91</v>
      </c>
      <c r="AK96" s="5">
        <f t="shared" si="37"/>
        <v>119.33333333333333</v>
      </c>
      <c r="AL96" s="3">
        <v>74</v>
      </c>
      <c r="AM96" s="3">
        <v>1</v>
      </c>
      <c r="AN96" s="3">
        <v>10</v>
      </c>
      <c r="AO96" s="3">
        <v>40</v>
      </c>
      <c r="AP96" s="3">
        <v>18</v>
      </c>
      <c r="AQ96" s="3">
        <v>26</v>
      </c>
      <c r="AR96" s="1">
        <f t="shared" si="38"/>
        <v>22</v>
      </c>
      <c r="AS96" s="7">
        <f t="shared" si="39"/>
        <v>2.2000000000000002</v>
      </c>
      <c r="AT96" s="3">
        <v>16</v>
      </c>
      <c r="AU96" s="4">
        <v>7.1999999999999993</v>
      </c>
      <c r="AV96" s="3">
        <v>2.88</v>
      </c>
      <c r="AW96" s="19">
        <f t="shared" si="40"/>
        <v>0.76203991130820392</v>
      </c>
      <c r="AX96" s="7">
        <f t="shared" si="41"/>
        <v>1.3888888888888891</v>
      </c>
      <c r="AY96" s="7">
        <f t="shared" si="42"/>
        <v>277.77777777777777</v>
      </c>
      <c r="AZ96" s="7">
        <f t="shared" si="43"/>
        <v>3037.037037037037</v>
      </c>
      <c r="BA96" s="7">
        <f t="shared" si="44"/>
        <v>97.297297297297291</v>
      </c>
      <c r="BB96" s="7">
        <f t="shared" si="45"/>
        <v>38.918918918918919</v>
      </c>
      <c r="BC96" s="7">
        <f t="shared" si="46"/>
        <v>54.69405405405405</v>
      </c>
      <c r="BD96" s="7">
        <f t="shared" si="47"/>
        <v>8.4687567567567559</v>
      </c>
      <c r="BE96" s="19"/>
      <c r="BF96" s="19">
        <f t="shared" si="48"/>
        <v>0.26722222222222225</v>
      </c>
      <c r="BG96" s="19">
        <f t="shared" si="49"/>
        <v>0.41111111111111115</v>
      </c>
      <c r="BH96" s="19">
        <f t="shared" si="50"/>
        <v>4.4226044226044223</v>
      </c>
      <c r="BI96" s="19">
        <f t="shared" si="51"/>
        <v>0.625</v>
      </c>
      <c r="BJ96" s="19"/>
      <c r="BK96" s="5">
        <v>0</v>
      </c>
      <c r="BL96" s="5"/>
      <c r="BM96" s="5"/>
      <c r="BN96" s="5"/>
      <c r="BO96" s="5"/>
      <c r="BP96" s="3">
        <v>1</v>
      </c>
      <c r="BQ96" s="9">
        <v>0</v>
      </c>
      <c r="BR96" s="3">
        <v>67.5</v>
      </c>
      <c r="BS96" s="3">
        <v>4.5999999999999996</v>
      </c>
      <c r="BT96" s="3">
        <v>2.9</v>
      </c>
      <c r="BU96" s="3">
        <v>0.98</v>
      </c>
      <c r="BV96" s="3"/>
      <c r="BX96" s="16">
        <v>1</v>
      </c>
      <c r="BY96" s="3">
        <v>1</v>
      </c>
      <c r="BZ96" s="3">
        <v>144</v>
      </c>
      <c r="CA96" s="3">
        <v>30</v>
      </c>
      <c r="CB96" s="4">
        <v>1.6</v>
      </c>
      <c r="CC96" s="28">
        <v>44</v>
      </c>
      <c r="CD96" s="8"/>
      <c r="CE96" s="8"/>
      <c r="CF96" s="3">
        <v>1380</v>
      </c>
      <c r="CG96" s="3">
        <v>1</v>
      </c>
      <c r="CH96" s="3">
        <v>2</v>
      </c>
      <c r="CI96" s="12">
        <v>4296.0784313725489</v>
      </c>
      <c r="CJ96" s="19">
        <f t="shared" si="52"/>
        <v>8.3654578928592329</v>
      </c>
      <c r="CK96" s="5">
        <v>689.58186405433935</v>
      </c>
      <c r="CL96" s="19">
        <f t="shared" si="53"/>
        <v>6.536085419778507</v>
      </c>
      <c r="CN96" s="41">
        <v>40350</v>
      </c>
      <c r="CO96" s="41"/>
      <c r="CP96" s="41"/>
      <c r="CQ96" s="41"/>
      <c r="CR96" s="20"/>
      <c r="CS96" s="36">
        <v>44272</v>
      </c>
      <c r="CT96" s="36">
        <v>44242</v>
      </c>
      <c r="CU96" s="1">
        <f t="shared" si="54"/>
        <v>3892</v>
      </c>
      <c r="CV96" s="3">
        <v>0</v>
      </c>
      <c r="CW96" s="3"/>
      <c r="CX96" s="3"/>
      <c r="CY96" s="3">
        <v>0</v>
      </c>
      <c r="CZ96" s="3">
        <v>3892</v>
      </c>
      <c r="DA96" s="1">
        <v>1</v>
      </c>
      <c r="DB96" s="3"/>
    </row>
    <row r="97" spans="1:115" s="10" customFormat="1" x14ac:dyDescent="0.25">
      <c r="A97" s="2">
        <v>2047</v>
      </c>
      <c r="B97" s="3">
        <v>51</v>
      </c>
      <c r="C97" s="3">
        <v>1</v>
      </c>
      <c r="D97" s="3">
        <v>0</v>
      </c>
      <c r="E97" s="3">
        <v>1</v>
      </c>
      <c r="F97" s="3">
        <v>2</v>
      </c>
      <c r="G97" s="3">
        <v>1</v>
      </c>
      <c r="H97" s="1">
        <v>0</v>
      </c>
      <c r="I97" s="3">
        <v>0</v>
      </c>
      <c r="J97" s="3">
        <v>4</v>
      </c>
      <c r="K97" s="3">
        <v>1</v>
      </c>
      <c r="L97" s="3">
        <v>0</v>
      </c>
      <c r="M97" s="3"/>
      <c r="N97" s="3">
        <v>0</v>
      </c>
      <c r="O97" s="3">
        <v>1</v>
      </c>
      <c r="P97" s="3">
        <v>1</v>
      </c>
      <c r="Q97" s="3">
        <v>1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1</v>
      </c>
      <c r="Y97" s="3">
        <v>0</v>
      </c>
      <c r="Z97" s="3">
        <v>0</v>
      </c>
      <c r="AA97" s="3">
        <v>1</v>
      </c>
      <c r="AB97" s="3">
        <v>1</v>
      </c>
      <c r="AC97" s="3">
        <v>0</v>
      </c>
      <c r="AD97" s="3">
        <v>1</v>
      </c>
      <c r="AE97" s="3">
        <v>0</v>
      </c>
      <c r="AF97" s="3">
        <v>0</v>
      </c>
      <c r="AG97" s="3">
        <v>32</v>
      </c>
      <c r="AH97" s="4">
        <v>2.19</v>
      </c>
      <c r="AI97" s="3">
        <v>116</v>
      </c>
      <c r="AJ97" s="3">
        <v>82</v>
      </c>
      <c r="AK97" s="5">
        <f t="shared" si="37"/>
        <v>93.333333333333329</v>
      </c>
      <c r="AL97" s="3">
        <v>60</v>
      </c>
      <c r="AM97" s="3">
        <v>3</v>
      </c>
      <c r="AN97" s="3">
        <v>16</v>
      </c>
      <c r="AO97" s="3">
        <v>62</v>
      </c>
      <c r="AP97" s="3">
        <v>27</v>
      </c>
      <c r="AQ97" s="3">
        <v>40</v>
      </c>
      <c r="AR97" s="1">
        <f t="shared" si="38"/>
        <v>35</v>
      </c>
      <c r="AS97" s="7">
        <f t="shared" si="39"/>
        <v>2.1875</v>
      </c>
      <c r="AT97" s="3">
        <v>22</v>
      </c>
      <c r="AU97" s="4">
        <v>4.9931999999999999</v>
      </c>
      <c r="AV97" s="3">
        <v>2.2799999999999998</v>
      </c>
      <c r="AW97" s="19">
        <f t="shared" si="40"/>
        <v>0.471840354767184</v>
      </c>
      <c r="AX97" s="7">
        <f t="shared" si="41"/>
        <v>3.6049026676279743</v>
      </c>
      <c r="AY97" s="7">
        <f t="shared" si="42"/>
        <v>631.57894736842115</v>
      </c>
      <c r="AZ97" s="7">
        <f t="shared" si="43"/>
        <v>2713.4502923976606</v>
      </c>
      <c r="BA97" s="7">
        <f t="shared" si="44"/>
        <v>83.22</v>
      </c>
      <c r="BB97" s="7">
        <f t="shared" si="45"/>
        <v>38</v>
      </c>
      <c r="BC97" s="7">
        <f t="shared" si="46"/>
        <v>36.865066666666664</v>
      </c>
      <c r="BD97" s="7">
        <f t="shared" si="47"/>
        <v>12.4032</v>
      </c>
      <c r="BE97" s="19"/>
      <c r="BF97" s="19">
        <f t="shared" si="48"/>
        <v>0.48065368901706323</v>
      </c>
      <c r="BG97" s="19">
        <f t="shared" si="49"/>
        <v>0.74501321797644793</v>
      </c>
      <c r="BH97" s="19">
        <f t="shared" si="50"/>
        <v>2.3777142857142857</v>
      </c>
      <c r="BI97" s="19">
        <f t="shared" si="51"/>
        <v>0.72727272727272729</v>
      </c>
      <c r="BJ97" s="19"/>
      <c r="BK97" s="5">
        <v>0</v>
      </c>
      <c r="BL97" s="5"/>
      <c r="BM97" s="5"/>
      <c r="BN97" s="5"/>
      <c r="BO97" s="5"/>
      <c r="BP97" s="3">
        <v>1</v>
      </c>
      <c r="BQ97" s="3">
        <v>0</v>
      </c>
      <c r="BR97" s="3">
        <v>67.5</v>
      </c>
      <c r="BS97" s="3">
        <v>5.5</v>
      </c>
      <c r="BT97" s="3">
        <v>3.6</v>
      </c>
      <c r="BU97" s="3">
        <v>1.3</v>
      </c>
      <c r="BV97" s="3">
        <v>4.8</v>
      </c>
      <c r="BX97" s="3">
        <v>1</v>
      </c>
      <c r="BY97" s="3">
        <v>1</v>
      </c>
      <c r="BZ97" s="3">
        <v>137</v>
      </c>
      <c r="CA97" s="3">
        <v>44</v>
      </c>
      <c r="CB97" s="4">
        <v>1.4</v>
      </c>
      <c r="CC97" s="28">
        <v>85</v>
      </c>
      <c r="CD97" s="8"/>
      <c r="CE97" s="8"/>
      <c r="CF97" s="3">
        <v>2051</v>
      </c>
      <c r="CG97" s="3">
        <v>1</v>
      </c>
      <c r="CH97" s="3">
        <v>2</v>
      </c>
      <c r="CI97" s="12">
        <v>1391.304347826087</v>
      </c>
      <c r="CJ97" s="19">
        <f t="shared" si="52"/>
        <v>7.2379969658527141</v>
      </c>
      <c r="CK97" s="5">
        <v>1443.0164213863575</v>
      </c>
      <c r="CL97" s="19">
        <f t="shared" si="53"/>
        <v>7.2744909387412449</v>
      </c>
      <c r="CN97" s="41">
        <v>40462</v>
      </c>
      <c r="CO97" s="41"/>
      <c r="CP97" s="41"/>
      <c r="CQ97" s="41"/>
      <c r="CR97" s="20"/>
      <c r="CS97" s="36">
        <v>44272</v>
      </c>
      <c r="CT97" s="36">
        <v>41848</v>
      </c>
      <c r="CU97" s="1">
        <f t="shared" si="54"/>
        <v>1386</v>
      </c>
      <c r="CV97" s="3">
        <v>1</v>
      </c>
      <c r="CW97" s="40">
        <v>41848</v>
      </c>
      <c r="CX97" s="20">
        <f>(CW97-CN97)</f>
        <v>1386</v>
      </c>
      <c r="CY97" s="20">
        <v>1</v>
      </c>
      <c r="CZ97" s="20">
        <v>1386</v>
      </c>
      <c r="DA97" s="3">
        <v>0</v>
      </c>
      <c r="DB97" s="3" t="s">
        <v>141</v>
      </c>
    </row>
    <row r="98" spans="1:115" s="10" customFormat="1" x14ac:dyDescent="0.25">
      <c r="A98" s="2">
        <v>2059</v>
      </c>
      <c r="B98" s="3">
        <v>76</v>
      </c>
      <c r="C98" s="3">
        <v>0</v>
      </c>
      <c r="D98" s="3">
        <v>0</v>
      </c>
      <c r="E98" s="3">
        <v>1</v>
      </c>
      <c r="F98" s="3">
        <v>2</v>
      </c>
      <c r="G98" s="3">
        <v>0</v>
      </c>
      <c r="H98" s="1">
        <v>1</v>
      </c>
      <c r="I98" s="3">
        <v>0</v>
      </c>
      <c r="J98" s="3">
        <v>4</v>
      </c>
      <c r="K98" s="3">
        <v>1</v>
      </c>
      <c r="L98" s="3">
        <v>1</v>
      </c>
      <c r="M98" s="3"/>
      <c r="N98" s="3">
        <v>1</v>
      </c>
      <c r="O98" s="3">
        <v>0</v>
      </c>
      <c r="P98" s="3">
        <v>1</v>
      </c>
      <c r="Q98" s="3">
        <v>1</v>
      </c>
      <c r="R98" s="3">
        <v>0</v>
      </c>
      <c r="S98" s="3">
        <v>0</v>
      </c>
      <c r="T98" s="3">
        <v>1</v>
      </c>
      <c r="U98" s="3">
        <v>0</v>
      </c>
      <c r="V98" s="3">
        <v>0</v>
      </c>
      <c r="W98" s="3">
        <v>0</v>
      </c>
      <c r="X98" s="3">
        <v>1</v>
      </c>
      <c r="Y98" s="3">
        <v>1</v>
      </c>
      <c r="Z98" s="3">
        <v>1</v>
      </c>
      <c r="AA98" s="3">
        <v>0</v>
      </c>
      <c r="AB98" s="3">
        <v>0</v>
      </c>
      <c r="AC98" s="3">
        <v>0</v>
      </c>
      <c r="AD98" s="3">
        <v>1</v>
      </c>
      <c r="AE98" s="3">
        <v>0</v>
      </c>
      <c r="AF98" s="3">
        <v>0</v>
      </c>
      <c r="AG98" s="3">
        <v>40.700000000000003</v>
      </c>
      <c r="AH98" s="4">
        <v>2.44</v>
      </c>
      <c r="AI98" s="3">
        <v>119</v>
      </c>
      <c r="AJ98" s="3">
        <v>54</v>
      </c>
      <c r="AK98" s="5">
        <f t="shared" si="37"/>
        <v>75.666666666666671</v>
      </c>
      <c r="AL98" s="3">
        <v>64</v>
      </c>
      <c r="AM98" s="3">
        <v>3</v>
      </c>
      <c r="AN98" s="3">
        <v>14</v>
      </c>
      <c r="AO98" s="3">
        <v>44</v>
      </c>
      <c r="AP98" s="3">
        <v>30</v>
      </c>
      <c r="AQ98" s="3">
        <v>35</v>
      </c>
      <c r="AR98" s="1">
        <f t="shared" si="38"/>
        <v>14</v>
      </c>
      <c r="AS98" s="7">
        <f t="shared" si="39"/>
        <v>1</v>
      </c>
      <c r="AT98" s="3">
        <v>22</v>
      </c>
      <c r="AU98" s="4">
        <v>4.8311999999999999</v>
      </c>
      <c r="AV98" s="3">
        <v>1.98</v>
      </c>
      <c r="AW98" s="19">
        <f t="shared" si="40"/>
        <v>0.33219512195121959</v>
      </c>
      <c r="AX98" s="7">
        <f t="shared" si="41"/>
        <v>2.6908428547772809</v>
      </c>
      <c r="AY98" s="7">
        <f t="shared" si="42"/>
        <v>525.25252525252529</v>
      </c>
      <c r="AZ98" s="7">
        <f t="shared" si="43"/>
        <v>2491.5824915824919</v>
      </c>
      <c r="BA98" s="7">
        <f t="shared" si="44"/>
        <v>75.487499999999997</v>
      </c>
      <c r="BB98" s="7">
        <f t="shared" si="45"/>
        <v>30.9375</v>
      </c>
      <c r="BC98" s="7">
        <f t="shared" si="46"/>
        <v>22.580250000000003</v>
      </c>
      <c r="BD98" s="7">
        <f t="shared" si="47"/>
        <v>8.8357499999999991</v>
      </c>
      <c r="BE98" s="19"/>
      <c r="BF98" s="19">
        <f t="shared" si="48"/>
        <v>0.46365292266931613</v>
      </c>
      <c r="BG98" s="19">
        <f t="shared" si="49"/>
        <v>0.58287795992714031</v>
      </c>
      <c r="BH98" s="19">
        <f t="shared" si="50"/>
        <v>5.3919642857142858</v>
      </c>
      <c r="BI98" s="19">
        <f t="shared" si="51"/>
        <v>0.63636363636363635</v>
      </c>
      <c r="BJ98" s="19"/>
      <c r="BK98" s="5">
        <v>0</v>
      </c>
      <c r="BL98" s="5"/>
      <c r="BM98" s="5"/>
      <c r="BN98" s="5"/>
      <c r="BO98" s="5"/>
      <c r="BP98" s="3">
        <v>1</v>
      </c>
      <c r="BQ98" s="3">
        <v>0</v>
      </c>
      <c r="BR98" s="3">
        <v>67.5</v>
      </c>
      <c r="BS98" s="3">
        <v>4.4000000000000004</v>
      </c>
      <c r="BT98" s="3">
        <v>2.6</v>
      </c>
      <c r="BU98" s="3">
        <v>1.2</v>
      </c>
      <c r="BV98" s="3">
        <v>5.6</v>
      </c>
      <c r="BX98" s="3">
        <v>1</v>
      </c>
      <c r="BY98" s="3">
        <v>0</v>
      </c>
      <c r="BZ98" s="3">
        <v>134</v>
      </c>
      <c r="CA98" s="3">
        <v>85</v>
      </c>
      <c r="CB98" s="4">
        <v>1.6</v>
      </c>
      <c r="CC98" s="28">
        <v>42</v>
      </c>
      <c r="CD98" s="8"/>
      <c r="CE98" s="8"/>
      <c r="CF98" s="3">
        <v>1041</v>
      </c>
      <c r="CG98" s="3">
        <v>1</v>
      </c>
      <c r="CH98" s="3">
        <v>2</v>
      </c>
      <c r="CI98" s="12">
        <v>1748.9795918367345</v>
      </c>
      <c r="CJ98" s="19">
        <f t="shared" si="52"/>
        <v>7.466787806475244</v>
      </c>
      <c r="CK98" s="5">
        <v>1179.6479512122871</v>
      </c>
      <c r="CL98" s="19">
        <f t="shared" si="53"/>
        <v>7.0729713265152947</v>
      </c>
      <c r="CN98" s="36">
        <v>40563</v>
      </c>
      <c r="CO98" s="36"/>
      <c r="CP98" s="36"/>
      <c r="CQ98" s="36"/>
      <c r="CR98" s="20"/>
      <c r="CS98" s="36">
        <v>44274</v>
      </c>
      <c r="CT98" s="40">
        <v>40609</v>
      </c>
      <c r="CU98" s="1">
        <f t="shared" si="54"/>
        <v>46</v>
      </c>
      <c r="CV98" s="3">
        <v>1</v>
      </c>
      <c r="CW98" s="40">
        <v>40609</v>
      </c>
      <c r="CX98" s="3">
        <f>(CW98-CN98)</f>
        <v>46</v>
      </c>
      <c r="CY98" s="3">
        <v>1</v>
      </c>
      <c r="CZ98" s="3">
        <v>46</v>
      </c>
      <c r="DA98" s="1">
        <v>1</v>
      </c>
      <c r="DB98" s="3"/>
    </row>
    <row r="99" spans="1:115" s="10" customFormat="1" x14ac:dyDescent="0.25">
      <c r="A99" s="25">
        <v>1032</v>
      </c>
      <c r="B99" s="1">
        <v>85</v>
      </c>
      <c r="C99" s="1">
        <v>0</v>
      </c>
      <c r="D99" s="1">
        <v>0</v>
      </c>
      <c r="E99" s="1">
        <v>1</v>
      </c>
      <c r="F99" s="1">
        <v>2</v>
      </c>
      <c r="G99" s="1">
        <v>1</v>
      </c>
      <c r="H99" s="1">
        <v>0</v>
      </c>
      <c r="I99" s="1">
        <v>1</v>
      </c>
      <c r="J99" s="1">
        <v>2</v>
      </c>
      <c r="K99" s="1">
        <v>1</v>
      </c>
      <c r="L99" s="1">
        <v>0</v>
      </c>
      <c r="M99" s="1">
        <v>1</v>
      </c>
      <c r="N99" s="1">
        <v>1</v>
      </c>
      <c r="O99" s="1">
        <v>1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1</v>
      </c>
      <c r="AA99" s="1">
        <v>0</v>
      </c>
      <c r="AB99" s="1">
        <v>1</v>
      </c>
      <c r="AC99" s="1">
        <v>1</v>
      </c>
      <c r="AD99" s="1">
        <v>1</v>
      </c>
      <c r="AE99" s="1">
        <v>0</v>
      </c>
      <c r="AF99" s="1">
        <v>0</v>
      </c>
      <c r="AG99" s="1">
        <v>26.2</v>
      </c>
      <c r="AH99" s="1">
        <v>1.86</v>
      </c>
      <c r="AI99" s="1">
        <v>150</v>
      </c>
      <c r="AJ99" s="1">
        <v>81</v>
      </c>
      <c r="AK99" s="5">
        <f t="shared" si="37"/>
        <v>104</v>
      </c>
      <c r="AL99" s="1">
        <v>75</v>
      </c>
      <c r="AM99" s="1">
        <v>1</v>
      </c>
      <c r="AN99" s="1">
        <v>5</v>
      </c>
      <c r="AO99" s="1">
        <v>47</v>
      </c>
      <c r="AP99" s="1">
        <v>4</v>
      </c>
      <c r="AQ99" s="1">
        <v>25</v>
      </c>
      <c r="AR99" s="1">
        <f t="shared" si="38"/>
        <v>43</v>
      </c>
      <c r="AS99" s="7">
        <f t="shared" si="39"/>
        <v>8.6</v>
      </c>
      <c r="AT99" s="1">
        <v>5</v>
      </c>
      <c r="AU99" s="19">
        <v>5.97</v>
      </c>
      <c r="AV99" s="1">
        <v>3.21</v>
      </c>
      <c r="AW99" s="19">
        <f t="shared" si="40"/>
        <v>0.74022172949002207</v>
      </c>
      <c r="AX99" s="7">
        <f t="shared" si="41"/>
        <v>3.3500837520938025</v>
      </c>
      <c r="AY99" s="7">
        <f t="shared" si="42"/>
        <v>498.44236760124613</v>
      </c>
      <c r="AZ99" s="7">
        <f t="shared" si="43"/>
        <v>2467.2897196261683</v>
      </c>
      <c r="BA99" s="7">
        <f t="shared" si="44"/>
        <v>79.599999999999994</v>
      </c>
      <c r="BB99" s="7">
        <f t="shared" si="45"/>
        <v>42.8</v>
      </c>
      <c r="BC99" s="7">
        <f t="shared" si="46"/>
        <v>57.625919999999994</v>
      </c>
      <c r="BD99" s="7">
        <f t="shared" si="47"/>
        <v>11.641599999999999</v>
      </c>
      <c r="BE99" s="19"/>
      <c r="BF99" s="19">
        <f t="shared" si="48"/>
        <v>0.314070351758794</v>
      </c>
      <c r="BG99" s="19">
        <f t="shared" si="49"/>
        <v>0.59045226130653272</v>
      </c>
      <c r="BH99" s="19">
        <f t="shared" si="50"/>
        <v>1.8511627906976742</v>
      </c>
      <c r="BI99" s="19">
        <f t="shared" si="51"/>
        <v>1</v>
      </c>
      <c r="BJ99" s="19"/>
      <c r="BK99" s="20">
        <v>1</v>
      </c>
      <c r="BL99" s="1"/>
      <c r="BM99" s="20"/>
      <c r="BN99" s="1">
        <v>3</v>
      </c>
      <c r="BO99" s="1">
        <v>0</v>
      </c>
      <c r="BP99" s="1">
        <v>1</v>
      </c>
      <c r="BQ99" s="1">
        <v>0</v>
      </c>
      <c r="BR99" s="1">
        <v>70</v>
      </c>
      <c r="BS99" s="1">
        <v>4.5999999999999996</v>
      </c>
      <c r="BT99" s="1">
        <v>1.6</v>
      </c>
      <c r="BU99" s="1">
        <v>0.46</v>
      </c>
      <c r="BV99" s="1"/>
      <c r="BW99" s="1">
        <v>38</v>
      </c>
      <c r="BX99" s="1">
        <v>1</v>
      </c>
      <c r="BY99" s="1">
        <v>1</v>
      </c>
      <c r="BZ99" s="25">
        <v>138</v>
      </c>
      <c r="CA99" s="25">
        <v>35</v>
      </c>
      <c r="CB99" s="44">
        <v>1.78</v>
      </c>
      <c r="CC99" s="27">
        <v>34</v>
      </c>
      <c r="CD99" s="1">
        <v>724</v>
      </c>
      <c r="CE99" s="1">
        <v>1</v>
      </c>
      <c r="CF99" s="1"/>
      <c r="CG99" s="1"/>
      <c r="CH99" s="1">
        <v>2</v>
      </c>
      <c r="CI99" s="20">
        <v>541.53700000000003</v>
      </c>
      <c r="CJ99" s="19">
        <f t="shared" si="52"/>
        <v>6.2944113928232728</v>
      </c>
      <c r="CK99" s="20">
        <v>3221.5210000000002</v>
      </c>
      <c r="CL99" s="19">
        <f t="shared" si="53"/>
        <v>8.0776088872599185</v>
      </c>
      <c r="CM99" s="22"/>
      <c r="CN99" s="36">
        <v>43236</v>
      </c>
      <c r="CO99" s="36"/>
      <c r="CP99" s="36"/>
      <c r="CQ99" s="36"/>
      <c r="CR99" s="20"/>
      <c r="CS99" s="36">
        <v>44274</v>
      </c>
      <c r="CT99" s="36">
        <v>44255</v>
      </c>
      <c r="CU99" s="1">
        <f t="shared" si="54"/>
        <v>1019</v>
      </c>
      <c r="CV99" s="1">
        <v>0</v>
      </c>
      <c r="CW99" s="1"/>
      <c r="CX99" s="1"/>
      <c r="CY99" s="1">
        <v>0</v>
      </c>
      <c r="CZ99" s="1">
        <v>1019</v>
      </c>
      <c r="DA99" s="3">
        <v>0</v>
      </c>
      <c r="DB99"/>
      <c r="DC99"/>
      <c r="DD99"/>
      <c r="DE99"/>
      <c r="DF99"/>
      <c r="DG99"/>
      <c r="DH99"/>
      <c r="DI99"/>
      <c r="DJ99"/>
      <c r="DK99"/>
    </row>
    <row r="100" spans="1:115" s="10" customFormat="1" x14ac:dyDescent="0.25">
      <c r="A100" s="25">
        <v>1056</v>
      </c>
      <c r="B100" s="1">
        <v>73</v>
      </c>
      <c r="C100" s="1">
        <v>0</v>
      </c>
      <c r="D100" s="1">
        <v>1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2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1</v>
      </c>
      <c r="AC100" s="1">
        <v>0</v>
      </c>
      <c r="AD100" s="1">
        <v>1</v>
      </c>
      <c r="AE100" s="1">
        <v>0</v>
      </c>
      <c r="AF100" s="1">
        <v>2</v>
      </c>
      <c r="AG100" s="1">
        <v>32.799999999999997</v>
      </c>
      <c r="AH100" s="1">
        <v>1.89</v>
      </c>
      <c r="AI100" s="1">
        <v>117</v>
      </c>
      <c r="AJ100" s="1">
        <v>43</v>
      </c>
      <c r="AK100" s="5">
        <f t="shared" si="37"/>
        <v>67.666666666666671</v>
      </c>
      <c r="AL100" s="1">
        <v>72</v>
      </c>
      <c r="AM100" s="1">
        <v>1</v>
      </c>
      <c r="AN100" s="1">
        <v>3</v>
      </c>
      <c r="AO100" s="1">
        <v>33</v>
      </c>
      <c r="AP100" s="1">
        <v>6</v>
      </c>
      <c r="AQ100" s="1">
        <v>17</v>
      </c>
      <c r="AR100" s="1">
        <f t="shared" si="38"/>
        <v>27</v>
      </c>
      <c r="AS100" s="7">
        <f t="shared" si="39"/>
        <v>9</v>
      </c>
      <c r="AT100" s="1">
        <v>7</v>
      </c>
      <c r="AU100" s="19">
        <v>5.0599999999999996</v>
      </c>
      <c r="AV100" s="1">
        <v>2.68</v>
      </c>
      <c r="AW100" s="19">
        <f t="shared" si="40"/>
        <v>0.40209903917220996</v>
      </c>
      <c r="AX100" s="7">
        <f t="shared" si="41"/>
        <v>1.9762845849802373</v>
      </c>
      <c r="AY100" s="7">
        <f t="shared" si="42"/>
        <v>298.50746268656712</v>
      </c>
      <c r="AZ100" s="7">
        <f t="shared" si="43"/>
        <v>1930.3482587064677</v>
      </c>
      <c r="BA100" s="7">
        <f t="shared" si="44"/>
        <v>70.277777777777771</v>
      </c>
      <c r="BB100" s="7">
        <f t="shared" si="45"/>
        <v>37.222222222222221</v>
      </c>
      <c r="BC100" s="7">
        <f t="shared" si="46"/>
        <v>30.710814814814814</v>
      </c>
      <c r="BD100" s="7">
        <f t="shared" si="47"/>
        <v>7.0871111111111107</v>
      </c>
      <c r="BE100" s="19">
        <v>2.4047430830039529</v>
      </c>
      <c r="BF100" s="19">
        <f t="shared" si="48"/>
        <v>0.24189723320158105</v>
      </c>
      <c r="BG100" s="19">
        <f t="shared" si="49"/>
        <v>0.46956521739130441</v>
      </c>
      <c r="BH100" s="19">
        <f t="shared" si="50"/>
        <v>2.6028806584362139</v>
      </c>
      <c r="BI100" s="19">
        <f t="shared" si="51"/>
        <v>0.42857142857142855</v>
      </c>
      <c r="BJ100" s="19"/>
      <c r="BK100" s="20">
        <v>1</v>
      </c>
      <c r="BL100" s="1">
        <v>15</v>
      </c>
      <c r="BM100" s="20"/>
      <c r="BN100" s="1">
        <v>3</v>
      </c>
      <c r="BO100" s="1">
        <v>0</v>
      </c>
      <c r="BP100" s="1">
        <v>1</v>
      </c>
      <c r="BQ100" s="1">
        <v>0</v>
      </c>
      <c r="BR100" s="1">
        <v>70</v>
      </c>
      <c r="BS100" s="1">
        <v>3.8</v>
      </c>
      <c r="BT100" s="1">
        <v>2.4</v>
      </c>
      <c r="BU100" s="1">
        <v>0.49</v>
      </c>
      <c r="BV100" s="1">
        <v>4.0999999999999996</v>
      </c>
      <c r="BW100" s="1">
        <v>29.3</v>
      </c>
      <c r="BX100" s="1">
        <v>0</v>
      </c>
      <c r="BY100" s="1"/>
      <c r="BZ100" s="25">
        <v>136</v>
      </c>
      <c r="CA100" s="25">
        <v>25</v>
      </c>
      <c r="CB100" s="44">
        <v>1.75</v>
      </c>
      <c r="CC100" s="27">
        <v>28</v>
      </c>
      <c r="CD100" s="1">
        <v>187</v>
      </c>
      <c r="CE100" s="1">
        <v>1</v>
      </c>
      <c r="CF100" s="1"/>
      <c r="CG100" s="1"/>
      <c r="CH100" s="1">
        <v>1</v>
      </c>
      <c r="CI100" s="20">
        <v>1506.8289520000001</v>
      </c>
      <c r="CJ100" s="19">
        <f t="shared" si="52"/>
        <v>7.3177626898621249</v>
      </c>
      <c r="CK100" s="20">
        <v>1317.448296</v>
      </c>
      <c r="CL100" s="19">
        <f t="shared" si="53"/>
        <v>7.1834520356226799</v>
      </c>
      <c r="CM100" s="22"/>
      <c r="CN100" s="36">
        <v>43370</v>
      </c>
      <c r="CO100" s="36"/>
      <c r="CP100" s="36"/>
      <c r="CQ100" s="36"/>
      <c r="CR100" s="20"/>
      <c r="CS100" s="36">
        <v>44274</v>
      </c>
      <c r="CT100" s="36">
        <v>44265</v>
      </c>
      <c r="CU100" s="1">
        <f t="shared" si="54"/>
        <v>895</v>
      </c>
      <c r="CV100" s="1">
        <v>0</v>
      </c>
      <c r="CW100" s="1"/>
      <c r="CX100" s="1"/>
      <c r="CY100" s="1">
        <v>0</v>
      </c>
      <c r="CZ100" s="1">
        <v>895</v>
      </c>
      <c r="DA100" s="1">
        <v>1</v>
      </c>
      <c r="DB100"/>
      <c r="DC100"/>
      <c r="DD100"/>
      <c r="DE100"/>
      <c r="DF100"/>
      <c r="DG100"/>
      <c r="DH100"/>
      <c r="DI100"/>
      <c r="DJ100"/>
      <c r="DK100"/>
    </row>
    <row r="101" spans="1:115" s="10" customFormat="1" x14ac:dyDescent="0.25">
      <c r="A101" s="25">
        <v>1064</v>
      </c>
      <c r="B101" s="1">
        <v>55</v>
      </c>
      <c r="C101" s="1">
        <v>0</v>
      </c>
      <c r="D101" s="1">
        <v>0</v>
      </c>
      <c r="E101" s="1">
        <v>1</v>
      </c>
      <c r="F101" s="1">
        <v>2</v>
      </c>
      <c r="G101" s="1">
        <v>1</v>
      </c>
      <c r="H101" s="1">
        <v>0</v>
      </c>
      <c r="I101" s="1">
        <v>1</v>
      </c>
      <c r="J101" s="1">
        <v>2</v>
      </c>
      <c r="K101" s="1">
        <v>1</v>
      </c>
      <c r="L101" s="1">
        <v>0</v>
      </c>
      <c r="M101" s="1">
        <v>1</v>
      </c>
      <c r="N101" s="1">
        <v>0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</v>
      </c>
      <c r="Z101" s="1">
        <v>1</v>
      </c>
      <c r="AA101" s="1">
        <v>1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27.2</v>
      </c>
      <c r="AH101" s="1">
        <v>2.08</v>
      </c>
      <c r="AI101" s="1">
        <v>159</v>
      </c>
      <c r="AJ101" s="1">
        <v>71</v>
      </c>
      <c r="AK101" s="5">
        <f t="shared" si="37"/>
        <v>100.33333333333333</v>
      </c>
      <c r="AL101" s="1">
        <v>67</v>
      </c>
      <c r="AM101" s="1">
        <v>1</v>
      </c>
      <c r="AN101" s="1">
        <v>6</v>
      </c>
      <c r="AO101" s="1">
        <v>41</v>
      </c>
      <c r="AP101" s="1">
        <v>12</v>
      </c>
      <c r="AQ101" s="1">
        <v>27</v>
      </c>
      <c r="AR101" s="1">
        <f t="shared" si="38"/>
        <v>29</v>
      </c>
      <c r="AS101" s="7">
        <f t="shared" si="39"/>
        <v>4.833333333333333</v>
      </c>
      <c r="AT101" s="1">
        <v>17</v>
      </c>
      <c r="AU101" s="19">
        <v>5.17</v>
      </c>
      <c r="AV101" s="1">
        <v>2.48</v>
      </c>
      <c r="AW101" s="19">
        <f t="shared" si="40"/>
        <v>0.55172209903917213</v>
      </c>
      <c r="AX101" s="7">
        <f t="shared" si="41"/>
        <v>1.9342359767891684</v>
      </c>
      <c r="AY101" s="7">
        <f t="shared" si="42"/>
        <v>322.58064516129031</v>
      </c>
      <c r="AZ101" s="7">
        <f t="shared" si="43"/>
        <v>3043.010752688172</v>
      </c>
      <c r="BA101" s="7">
        <f t="shared" si="44"/>
        <v>77.164179104477611</v>
      </c>
      <c r="BB101" s="7">
        <f t="shared" si="45"/>
        <v>37.014925373134325</v>
      </c>
      <c r="BC101" s="7">
        <f t="shared" si="46"/>
        <v>41.950248756218897</v>
      </c>
      <c r="BD101" s="7">
        <f t="shared" si="47"/>
        <v>10.571462686567163</v>
      </c>
      <c r="BE101" s="19">
        <v>2.1771760154738877</v>
      </c>
      <c r="BF101" s="19">
        <f t="shared" si="48"/>
        <v>0.34990328820116057</v>
      </c>
      <c r="BG101" s="19">
        <f t="shared" si="49"/>
        <v>0.53133462282398458</v>
      </c>
      <c r="BH101" s="19">
        <f t="shared" si="50"/>
        <v>2.660833762223366</v>
      </c>
      <c r="BI101" s="19">
        <f t="shared" si="51"/>
        <v>0.35294117647058826</v>
      </c>
      <c r="BJ101" s="19"/>
      <c r="BK101" s="20">
        <v>1</v>
      </c>
      <c r="BL101" s="1">
        <v>32</v>
      </c>
      <c r="BM101" s="20"/>
      <c r="BN101" s="1"/>
      <c r="BO101" s="1">
        <v>0</v>
      </c>
      <c r="BP101" s="1">
        <v>1</v>
      </c>
      <c r="BQ101" s="1">
        <v>0</v>
      </c>
      <c r="BR101" s="1">
        <v>70</v>
      </c>
      <c r="BS101" s="1"/>
      <c r="BT101" s="1"/>
      <c r="BU101" s="1"/>
      <c r="BV101" s="1"/>
      <c r="BW101" s="1"/>
      <c r="BX101" s="1"/>
      <c r="BY101" s="1"/>
      <c r="BZ101" s="25">
        <v>136</v>
      </c>
      <c r="CA101" s="25">
        <v>16</v>
      </c>
      <c r="CB101" s="44">
        <v>0.86</v>
      </c>
      <c r="CC101" s="27">
        <v>90</v>
      </c>
      <c r="CD101" s="1"/>
      <c r="CE101" s="1"/>
      <c r="CF101" s="1"/>
      <c r="CG101" s="1"/>
      <c r="CH101" s="1"/>
      <c r="CI101" s="20">
        <v>7055.5934989999996</v>
      </c>
      <c r="CJ101" s="19">
        <f t="shared" si="52"/>
        <v>8.8615759853411262</v>
      </c>
      <c r="CK101" s="20">
        <v>1826.90464</v>
      </c>
      <c r="CL101" s="19">
        <f t="shared" si="53"/>
        <v>7.5103783601608542</v>
      </c>
      <c r="CM101" s="22"/>
      <c r="CN101" s="36">
        <v>43399</v>
      </c>
      <c r="CO101" s="36"/>
      <c r="CP101" s="36"/>
      <c r="CQ101" s="36"/>
      <c r="CR101" s="20"/>
      <c r="CS101" s="36">
        <v>44274</v>
      </c>
      <c r="CT101" s="36">
        <v>44274</v>
      </c>
      <c r="CU101" s="1">
        <f t="shared" si="54"/>
        <v>875</v>
      </c>
      <c r="CV101" s="1">
        <v>0</v>
      </c>
      <c r="CW101" s="1"/>
      <c r="CX101" s="1"/>
      <c r="CY101" s="1">
        <v>0</v>
      </c>
      <c r="CZ101" s="1">
        <v>875</v>
      </c>
      <c r="DA101" s="1">
        <v>1</v>
      </c>
      <c r="DB101"/>
      <c r="DC101"/>
      <c r="DD101"/>
      <c r="DE101"/>
      <c r="DF101"/>
      <c r="DG101"/>
      <c r="DH101"/>
      <c r="DI101"/>
      <c r="DJ101"/>
      <c r="DK101"/>
    </row>
    <row r="102" spans="1:115" s="10" customFormat="1" x14ac:dyDescent="0.25">
      <c r="A102" s="25">
        <v>1172</v>
      </c>
      <c r="B102" s="1">
        <v>68</v>
      </c>
      <c r="C102" s="1">
        <v>0</v>
      </c>
      <c r="D102" s="1">
        <v>1</v>
      </c>
      <c r="E102" s="1">
        <v>0</v>
      </c>
      <c r="F102" s="1">
        <v>2</v>
      </c>
      <c r="G102" s="1"/>
      <c r="H102" s="1">
        <v>0</v>
      </c>
      <c r="I102" s="1"/>
      <c r="J102" s="1">
        <v>2</v>
      </c>
      <c r="K102" s="1">
        <v>1</v>
      </c>
      <c r="L102" s="1">
        <v>0</v>
      </c>
      <c r="M102" s="1">
        <v>1</v>
      </c>
      <c r="N102" s="1">
        <v>0</v>
      </c>
      <c r="O102" s="1">
        <v>1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0</v>
      </c>
      <c r="AD102" s="1">
        <v>0</v>
      </c>
      <c r="AE102" s="1">
        <v>1</v>
      </c>
      <c r="AF102" s="1">
        <v>0</v>
      </c>
      <c r="AG102" s="1">
        <v>20.7</v>
      </c>
      <c r="AH102" s="1">
        <v>1.42</v>
      </c>
      <c r="AI102" s="1">
        <v>132</v>
      </c>
      <c r="AJ102" s="1">
        <v>65</v>
      </c>
      <c r="AK102" s="5">
        <f t="shared" si="37"/>
        <v>87.333333333333329</v>
      </c>
      <c r="AL102" s="1">
        <v>53</v>
      </c>
      <c r="AM102" s="1">
        <v>1</v>
      </c>
      <c r="AN102" s="1">
        <v>2</v>
      </c>
      <c r="AO102" s="1">
        <v>28</v>
      </c>
      <c r="AP102" s="1">
        <v>6</v>
      </c>
      <c r="AQ102" s="1">
        <v>14</v>
      </c>
      <c r="AR102" s="1">
        <f t="shared" si="38"/>
        <v>22</v>
      </c>
      <c r="AS102" s="7">
        <f t="shared" si="39"/>
        <v>11</v>
      </c>
      <c r="AT102" s="1">
        <v>7</v>
      </c>
      <c r="AU102" s="19">
        <v>4.4000000000000004</v>
      </c>
      <c r="AV102" s="1">
        <v>3.09</v>
      </c>
      <c r="AW102" s="19">
        <f t="shared" si="40"/>
        <v>0.59835920177383584</v>
      </c>
      <c r="AX102" s="7">
        <f t="shared" si="41"/>
        <v>1.5909090909090908</v>
      </c>
      <c r="AY102" s="7">
        <f t="shared" si="42"/>
        <v>181.22977346278319</v>
      </c>
      <c r="AZ102" s="7">
        <f t="shared" si="43"/>
        <v>2209.277238403452</v>
      </c>
      <c r="BA102" s="7">
        <f t="shared" si="44"/>
        <v>83.018867924528308</v>
      </c>
      <c r="BB102" s="7">
        <f t="shared" si="45"/>
        <v>58.301886792452834</v>
      </c>
      <c r="BC102" s="7">
        <f t="shared" si="46"/>
        <v>63.696754716981133</v>
      </c>
      <c r="BD102" s="7">
        <f t="shared" si="47"/>
        <v>9.5148679245283034</v>
      </c>
      <c r="BE102" s="19">
        <v>1.3731818181818181</v>
      </c>
      <c r="BF102" s="19">
        <f t="shared" si="48"/>
        <v>0.16863636363636361</v>
      </c>
      <c r="BG102" s="19">
        <f t="shared" si="49"/>
        <v>0.33727272727272722</v>
      </c>
      <c r="BH102" s="19">
        <f t="shared" si="50"/>
        <v>3.7735849056603779</v>
      </c>
      <c r="BI102" s="19">
        <f t="shared" si="51"/>
        <v>0.2857142857142857</v>
      </c>
      <c r="BJ102" s="19"/>
      <c r="BK102" s="20">
        <v>1</v>
      </c>
      <c r="BL102" s="1">
        <v>12</v>
      </c>
      <c r="BM102" s="20"/>
      <c r="BN102" s="1">
        <v>0</v>
      </c>
      <c r="BO102" s="1">
        <v>0</v>
      </c>
      <c r="BP102" s="1">
        <v>1</v>
      </c>
      <c r="BQ102" s="1">
        <v>0</v>
      </c>
      <c r="BR102" s="1">
        <v>70</v>
      </c>
      <c r="BS102" s="1">
        <v>4.3</v>
      </c>
      <c r="BT102" s="1">
        <v>2.5</v>
      </c>
      <c r="BU102" s="1">
        <v>0.32</v>
      </c>
      <c r="BV102" s="1"/>
      <c r="BW102" s="1"/>
      <c r="BX102" s="1"/>
      <c r="BY102" s="1">
        <v>0</v>
      </c>
      <c r="BZ102" s="25">
        <v>141</v>
      </c>
      <c r="CA102" s="25">
        <v>27</v>
      </c>
      <c r="CB102" s="44">
        <v>0.88</v>
      </c>
      <c r="CC102" s="27">
        <v>68</v>
      </c>
      <c r="CD102" s="1"/>
      <c r="CE102" s="1"/>
      <c r="CF102" s="1"/>
      <c r="CG102" s="1"/>
      <c r="CH102" s="1"/>
      <c r="CI102" s="20">
        <v>824.77165930000001</v>
      </c>
      <c r="CJ102" s="19">
        <f t="shared" si="52"/>
        <v>6.7151065714189064</v>
      </c>
      <c r="CK102" s="20">
        <v>4584.0394109999997</v>
      </c>
      <c r="CL102" s="19">
        <f t="shared" si="53"/>
        <v>8.4303358558707053</v>
      </c>
      <c r="CM102" s="20"/>
      <c r="CN102" s="36">
        <v>43693</v>
      </c>
      <c r="CO102" s="36"/>
      <c r="CP102" s="36"/>
      <c r="CQ102" s="36"/>
      <c r="CR102" s="20"/>
      <c r="CS102" s="36">
        <v>44274</v>
      </c>
      <c r="CT102" s="36">
        <v>44273</v>
      </c>
      <c r="CU102" s="1">
        <f t="shared" si="54"/>
        <v>580</v>
      </c>
      <c r="CV102" s="1">
        <v>0</v>
      </c>
      <c r="CW102" s="1"/>
      <c r="CX102" s="1"/>
      <c r="CY102" s="1">
        <v>0</v>
      </c>
      <c r="CZ102" s="1">
        <v>580</v>
      </c>
      <c r="DA102" s="3">
        <v>0</v>
      </c>
      <c r="DB102" s="1"/>
      <c r="DC102" s="1"/>
      <c r="DD102" s="1"/>
      <c r="DE102" s="1"/>
      <c r="DF102" s="1"/>
      <c r="DG102" s="1"/>
      <c r="DH102" s="1"/>
      <c r="DI102" s="1"/>
      <c r="DJ102" s="1"/>
      <c r="DK102" s="1"/>
    </row>
    <row r="103" spans="1:115" s="10" customFormat="1" x14ac:dyDescent="0.25">
      <c r="A103" s="25">
        <v>1021</v>
      </c>
      <c r="B103" s="1">
        <v>78</v>
      </c>
      <c r="C103" s="1">
        <v>0</v>
      </c>
      <c r="D103" s="1">
        <v>1</v>
      </c>
      <c r="E103" s="1">
        <v>1</v>
      </c>
      <c r="F103" s="1">
        <v>2</v>
      </c>
      <c r="G103" s="1">
        <v>1</v>
      </c>
      <c r="H103" s="1">
        <v>0</v>
      </c>
      <c r="I103" s="1">
        <v>1</v>
      </c>
      <c r="J103" s="1">
        <v>3</v>
      </c>
      <c r="K103" s="1">
        <v>1</v>
      </c>
      <c r="L103" s="1">
        <v>1</v>
      </c>
      <c r="M103" s="1">
        <v>1</v>
      </c>
      <c r="N103" s="1">
        <v>1</v>
      </c>
      <c r="O103" s="1">
        <v>0</v>
      </c>
      <c r="P103" s="1">
        <v>1</v>
      </c>
      <c r="Q103" s="1">
        <v>1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1</v>
      </c>
      <c r="AA103" s="1">
        <v>0</v>
      </c>
      <c r="AB103" s="1">
        <v>1</v>
      </c>
      <c r="AC103" s="1">
        <v>0</v>
      </c>
      <c r="AD103" s="1">
        <v>1</v>
      </c>
      <c r="AE103" s="1">
        <v>0</v>
      </c>
      <c r="AF103" s="1">
        <v>0</v>
      </c>
      <c r="AG103" s="1">
        <v>33</v>
      </c>
      <c r="AH103" s="1">
        <v>1.88</v>
      </c>
      <c r="AI103" s="1">
        <v>122</v>
      </c>
      <c r="AJ103" s="1">
        <v>54</v>
      </c>
      <c r="AK103" s="5">
        <f t="shared" si="37"/>
        <v>76.666666666666671</v>
      </c>
      <c r="AL103" s="1">
        <v>59</v>
      </c>
      <c r="AM103" s="1">
        <v>3</v>
      </c>
      <c r="AN103" s="1">
        <v>10</v>
      </c>
      <c r="AO103" s="1">
        <v>56</v>
      </c>
      <c r="AP103" s="1">
        <v>20</v>
      </c>
      <c r="AQ103" s="1">
        <v>35</v>
      </c>
      <c r="AR103" s="1">
        <f t="shared" si="38"/>
        <v>36</v>
      </c>
      <c r="AS103" s="7">
        <f t="shared" si="39"/>
        <v>3.6</v>
      </c>
      <c r="AT103" s="1">
        <v>17</v>
      </c>
      <c r="AU103" s="19">
        <v>3.8</v>
      </c>
      <c r="AV103" s="1">
        <v>2.02</v>
      </c>
      <c r="AW103" s="19">
        <f t="shared" si="40"/>
        <v>0.34338507021433851</v>
      </c>
      <c r="AX103" s="7">
        <f t="shared" si="41"/>
        <v>4.7368421052631584</v>
      </c>
      <c r="AY103" s="7">
        <f t="shared" si="42"/>
        <v>712.87128712871288</v>
      </c>
      <c r="AZ103" s="7">
        <f t="shared" si="43"/>
        <v>2640.2640264026404</v>
      </c>
      <c r="BA103" s="7">
        <f t="shared" si="44"/>
        <v>64.406779661016941</v>
      </c>
      <c r="BB103" s="7">
        <f t="shared" si="45"/>
        <v>34.237288135593218</v>
      </c>
      <c r="BC103" s="7">
        <f t="shared" si="46"/>
        <v>27.782418079096043</v>
      </c>
      <c r="BD103" s="7">
        <f t="shared" si="47"/>
        <v>11.640677966101693</v>
      </c>
      <c r="BE103" s="19"/>
      <c r="BF103" s="19">
        <f t="shared" si="48"/>
        <v>0.54342105263157903</v>
      </c>
      <c r="BG103" s="19">
        <f t="shared" si="49"/>
        <v>0.8694736842105264</v>
      </c>
      <c r="BH103" s="19">
        <f t="shared" si="50"/>
        <v>1.7890772128060262</v>
      </c>
      <c r="BI103" s="19">
        <f t="shared" si="51"/>
        <v>0.58823529411764708</v>
      </c>
      <c r="BJ103" s="19"/>
      <c r="BK103" s="20">
        <v>0</v>
      </c>
      <c r="BL103" s="1"/>
      <c r="BM103" s="20"/>
      <c r="BN103" s="1"/>
      <c r="BO103" s="1"/>
      <c r="BP103" s="1">
        <v>1</v>
      </c>
      <c r="BQ103" s="1">
        <v>0</v>
      </c>
      <c r="BR103" s="1">
        <v>70</v>
      </c>
      <c r="BS103" s="1">
        <v>4.2</v>
      </c>
      <c r="BT103" s="1">
        <v>2.2000000000000002</v>
      </c>
      <c r="BU103" s="1">
        <v>0.51</v>
      </c>
      <c r="BV103" s="1">
        <v>4.7</v>
      </c>
      <c r="BW103" s="1">
        <v>51.5</v>
      </c>
      <c r="BX103" s="1">
        <v>1</v>
      </c>
      <c r="BY103" s="1"/>
      <c r="BZ103" s="25">
        <v>139</v>
      </c>
      <c r="CA103" s="25">
        <v>37</v>
      </c>
      <c r="CB103" s="44">
        <v>1.2</v>
      </c>
      <c r="CC103" s="27">
        <v>43</v>
      </c>
      <c r="CD103" s="1">
        <v>215</v>
      </c>
      <c r="CE103" s="1">
        <v>1</v>
      </c>
      <c r="CF103" s="1"/>
      <c r="CG103" s="1"/>
      <c r="CH103" s="1">
        <v>2</v>
      </c>
      <c r="CI103" s="20">
        <v>1268.335</v>
      </c>
      <c r="CJ103" s="19">
        <f t="shared" si="52"/>
        <v>7.1454602956872604</v>
      </c>
      <c r="CK103" s="20">
        <v>2576.056</v>
      </c>
      <c r="CL103" s="19">
        <f t="shared" si="53"/>
        <v>7.8540148261183873</v>
      </c>
      <c r="CM103" s="22"/>
      <c r="CN103" s="36">
        <v>43215</v>
      </c>
      <c r="CO103" s="36"/>
      <c r="CP103" s="36"/>
      <c r="CQ103" s="36"/>
      <c r="CR103" s="20"/>
      <c r="CS103" s="36">
        <v>44217</v>
      </c>
      <c r="CT103" s="36">
        <v>43252</v>
      </c>
      <c r="CU103" s="1">
        <f t="shared" si="54"/>
        <v>37</v>
      </c>
      <c r="CV103" s="1">
        <v>1</v>
      </c>
      <c r="CW103" s="36">
        <v>43252</v>
      </c>
      <c r="CX103" s="20">
        <f>(CW103-CN103)</f>
        <v>37</v>
      </c>
      <c r="CY103" s="20">
        <v>1</v>
      </c>
      <c r="CZ103" s="20">
        <v>37</v>
      </c>
      <c r="DA103" s="3">
        <v>0</v>
      </c>
      <c r="DB103" t="s">
        <v>129</v>
      </c>
      <c r="DC103"/>
      <c r="DD103"/>
      <c r="DE103"/>
      <c r="DF103"/>
      <c r="DG103"/>
      <c r="DH103"/>
      <c r="DI103"/>
      <c r="DJ103"/>
      <c r="DK103"/>
    </row>
    <row r="104" spans="1:115" s="10" customFormat="1" x14ac:dyDescent="0.25">
      <c r="A104" s="25">
        <v>1035</v>
      </c>
      <c r="B104" s="1">
        <v>57</v>
      </c>
      <c r="C104" s="1">
        <v>0</v>
      </c>
      <c r="D104" s="1">
        <v>1</v>
      </c>
      <c r="E104" s="1">
        <v>1</v>
      </c>
      <c r="F104" s="1">
        <v>1</v>
      </c>
      <c r="G104" s="1">
        <v>1</v>
      </c>
      <c r="H104" s="1">
        <v>0</v>
      </c>
      <c r="I104" s="1">
        <v>1</v>
      </c>
      <c r="J104" s="1">
        <v>3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51.6</v>
      </c>
      <c r="AH104" s="1">
        <v>2.2000000000000002</v>
      </c>
      <c r="AI104" s="1">
        <v>163</v>
      </c>
      <c r="AJ104" s="1">
        <v>80</v>
      </c>
      <c r="AK104" s="5">
        <f t="shared" si="37"/>
        <v>107.66666666666667</v>
      </c>
      <c r="AL104" s="1">
        <v>82</v>
      </c>
      <c r="AM104" s="1">
        <v>1</v>
      </c>
      <c r="AN104" s="1">
        <v>13</v>
      </c>
      <c r="AO104" s="1">
        <v>77</v>
      </c>
      <c r="AP104" s="1">
        <v>31</v>
      </c>
      <c r="AQ104" s="1">
        <v>49</v>
      </c>
      <c r="AR104" s="1">
        <f t="shared" si="38"/>
        <v>46</v>
      </c>
      <c r="AS104" s="7">
        <f t="shared" si="39"/>
        <v>3.5384615384615383</v>
      </c>
      <c r="AT104" s="1">
        <v>15</v>
      </c>
      <c r="AU104" s="19">
        <v>3.24</v>
      </c>
      <c r="AV104" s="1">
        <v>1.47</v>
      </c>
      <c r="AW104" s="19">
        <f t="shared" si="40"/>
        <v>0.35093126385809315</v>
      </c>
      <c r="AX104" s="7">
        <f t="shared" si="41"/>
        <v>10.493827160493826</v>
      </c>
      <c r="AY104" s="7">
        <f t="shared" si="42"/>
        <v>1850.3401360544217</v>
      </c>
      <c r="AZ104" s="7">
        <f t="shared" si="43"/>
        <v>5151.9274376417243</v>
      </c>
      <c r="BA104" s="7">
        <f t="shared" si="44"/>
        <v>39.512195121951223</v>
      </c>
      <c r="BB104" s="7">
        <f t="shared" si="45"/>
        <v>17.926829268292682</v>
      </c>
      <c r="BC104" s="7">
        <f t="shared" si="46"/>
        <v>22.592585365853658</v>
      </c>
      <c r="BD104" s="7">
        <f t="shared" si="47"/>
        <v>8.7769756097560965</v>
      </c>
      <c r="BE104" s="19"/>
      <c r="BF104" s="19">
        <f t="shared" si="48"/>
        <v>1.2401234567901234</v>
      </c>
      <c r="BG104" s="19">
        <f t="shared" si="49"/>
        <v>1.9487654320987653</v>
      </c>
      <c r="BH104" s="19">
        <f t="shared" si="50"/>
        <v>0.85896076352067874</v>
      </c>
      <c r="BI104" s="19">
        <f t="shared" si="51"/>
        <v>0.8666666666666667</v>
      </c>
      <c r="BJ104" s="19"/>
      <c r="BK104" s="20">
        <v>0</v>
      </c>
      <c r="BL104" s="1"/>
      <c r="BM104" s="20"/>
      <c r="BN104" s="1"/>
      <c r="BO104" s="1"/>
      <c r="BP104" s="1">
        <v>1</v>
      </c>
      <c r="BQ104" s="1">
        <v>0</v>
      </c>
      <c r="BR104" s="1">
        <v>70</v>
      </c>
      <c r="BS104" s="1">
        <v>3.9</v>
      </c>
      <c r="BT104" s="1">
        <v>2.1</v>
      </c>
      <c r="BU104" s="1">
        <v>0.53</v>
      </c>
      <c r="BV104" s="1">
        <v>3.6</v>
      </c>
      <c r="BW104" s="1"/>
      <c r="BX104" s="1"/>
      <c r="BY104" s="1"/>
      <c r="BZ104" s="25">
        <v>139</v>
      </c>
      <c r="CA104" s="25">
        <v>21</v>
      </c>
      <c r="CB104" s="44">
        <v>0.93</v>
      </c>
      <c r="CC104" s="27">
        <v>69</v>
      </c>
      <c r="CD104" s="1">
        <v>189</v>
      </c>
      <c r="CE104" s="1">
        <v>1</v>
      </c>
      <c r="CF104" s="1"/>
      <c r="CG104" s="1"/>
      <c r="CH104" s="1">
        <v>1</v>
      </c>
      <c r="CI104" s="20">
        <v>2366.0682160000001</v>
      </c>
      <c r="CJ104" s="19">
        <f t="shared" si="52"/>
        <v>7.7689848759063054</v>
      </c>
      <c r="CK104" s="20">
        <v>1390.4658810000001</v>
      </c>
      <c r="CL104" s="19">
        <f t="shared" si="53"/>
        <v>7.2373941361561487</v>
      </c>
      <c r="CM104" s="22"/>
      <c r="CN104" s="36">
        <v>43250</v>
      </c>
      <c r="CO104" s="36"/>
      <c r="CP104" s="36"/>
      <c r="CQ104" s="36"/>
      <c r="CR104" s="20"/>
      <c r="CS104" s="36">
        <v>44274</v>
      </c>
      <c r="CT104" s="36">
        <v>44266</v>
      </c>
      <c r="CU104" s="1">
        <f t="shared" si="54"/>
        <v>1016</v>
      </c>
      <c r="CV104" s="1">
        <v>0</v>
      </c>
      <c r="CW104" s="1"/>
      <c r="CX104" s="1"/>
      <c r="CY104" s="1">
        <v>0</v>
      </c>
      <c r="CZ104" s="1">
        <v>1016</v>
      </c>
      <c r="DA104" s="1">
        <v>1</v>
      </c>
      <c r="DB104"/>
      <c r="DC104"/>
      <c r="DD104"/>
      <c r="DE104"/>
      <c r="DF104"/>
      <c r="DG104"/>
      <c r="DH104"/>
      <c r="DI104"/>
      <c r="DJ104"/>
      <c r="DK104"/>
    </row>
    <row r="105" spans="1:115" s="10" customFormat="1" x14ac:dyDescent="0.25">
      <c r="A105" s="25">
        <v>1013</v>
      </c>
      <c r="B105" s="1">
        <v>65</v>
      </c>
      <c r="C105" s="1">
        <v>1</v>
      </c>
      <c r="D105" s="1">
        <v>1</v>
      </c>
      <c r="E105" s="1">
        <v>1</v>
      </c>
      <c r="F105" s="1">
        <v>2</v>
      </c>
      <c r="G105" s="1">
        <v>1</v>
      </c>
      <c r="H105" s="1">
        <v>0</v>
      </c>
      <c r="I105" s="1">
        <v>1</v>
      </c>
      <c r="J105" s="1">
        <v>4</v>
      </c>
      <c r="K105" s="1">
        <v>1</v>
      </c>
      <c r="L105" s="1">
        <v>1</v>
      </c>
      <c r="M105" s="1">
        <v>1</v>
      </c>
      <c r="N105" s="1">
        <v>0</v>
      </c>
      <c r="O105" s="1">
        <v>0</v>
      </c>
      <c r="P105" s="1">
        <v>0</v>
      </c>
      <c r="Q105" s="1"/>
      <c r="R105" s="1">
        <v>0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43.8</v>
      </c>
      <c r="AH105" s="1">
        <v>2.06</v>
      </c>
      <c r="AI105" s="1">
        <v>139</v>
      </c>
      <c r="AJ105" s="1">
        <v>103</v>
      </c>
      <c r="AK105" s="5">
        <f t="shared" si="37"/>
        <v>115</v>
      </c>
      <c r="AL105" s="1">
        <v>84</v>
      </c>
      <c r="AM105" s="1">
        <v>1</v>
      </c>
      <c r="AN105" s="1">
        <v>9</v>
      </c>
      <c r="AO105" s="1">
        <v>59</v>
      </c>
      <c r="AP105" s="1">
        <v>25</v>
      </c>
      <c r="AQ105" s="1">
        <v>39</v>
      </c>
      <c r="AR105" s="1">
        <f t="shared" si="38"/>
        <v>34</v>
      </c>
      <c r="AS105" s="7">
        <f t="shared" si="39"/>
        <v>3.7777777777777777</v>
      </c>
      <c r="AT105" s="1">
        <v>17</v>
      </c>
      <c r="AU105" s="19">
        <v>5.9</v>
      </c>
      <c r="AV105" s="1">
        <v>2.87</v>
      </c>
      <c r="AW105" s="19">
        <f t="shared" si="40"/>
        <v>0.73181818181818181</v>
      </c>
      <c r="AX105" s="7">
        <f t="shared" si="41"/>
        <v>3.7288135593220337</v>
      </c>
      <c r="AY105" s="7">
        <f t="shared" si="42"/>
        <v>613.24041811846689</v>
      </c>
      <c r="AZ105" s="7">
        <f t="shared" si="43"/>
        <v>2954.7038327526129</v>
      </c>
      <c r="BA105" s="7">
        <f t="shared" si="44"/>
        <v>70.238095238095241</v>
      </c>
      <c r="BB105" s="7">
        <f t="shared" si="45"/>
        <v>34.166666666666664</v>
      </c>
      <c r="BC105" s="7">
        <f t="shared" si="46"/>
        <v>45.537333333333329</v>
      </c>
      <c r="BD105" s="7">
        <f t="shared" si="47"/>
        <v>13.94</v>
      </c>
      <c r="BE105" s="19"/>
      <c r="BF105" s="19">
        <f t="shared" si="48"/>
        <v>0.55525423728813561</v>
      </c>
      <c r="BG105" s="19">
        <f t="shared" si="49"/>
        <v>0.84</v>
      </c>
      <c r="BH105" s="19">
        <f t="shared" si="50"/>
        <v>2.0658263305322131</v>
      </c>
      <c r="BI105" s="19">
        <f t="shared" si="51"/>
        <v>0.52941176470588236</v>
      </c>
      <c r="BJ105" s="19"/>
      <c r="BK105" s="20">
        <v>0</v>
      </c>
      <c r="BL105" s="1"/>
      <c r="BM105" s="20"/>
      <c r="BN105" s="1"/>
      <c r="BO105" s="1">
        <v>0</v>
      </c>
      <c r="BP105" s="1">
        <v>1</v>
      </c>
      <c r="BQ105" s="1">
        <v>0</v>
      </c>
      <c r="BR105" s="1">
        <v>72</v>
      </c>
      <c r="BS105" s="1">
        <v>3.8</v>
      </c>
      <c r="BT105" s="1">
        <v>2</v>
      </c>
      <c r="BU105" s="1">
        <v>0.47</v>
      </c>
      <c r="BV105" s="1">
        <v>3.8</v>
      </c>
      <c r="BW105" s="1">
        <v>47.7</v>
      </c>
      <c r="BX105" s="1">
        <v>1</v>
      </c>
      <c r="BY105" s="1">
        <v>1</v>
      </c>
      <c r="BZ105" s="25">
        <v>140</v>
      </c>
      <c r="CA105" s="25">
        <v>25</v>
      </c>
      <c r="CB105" s="44">
        <v>1.1100000000000001</v>
      </c>
      <c r="CC105" s="27">
        <v>60</v>
      </c>
      <c r="CD105" s="1">
        <v>67</v>
      </c>
      <c r="CE105" s="1">
        <v>0</v>
      </c>
      <c r="CF105" s="1"/>
      <c r="CG105" s="1"/>
      <c r="CH105" s="1">
        <v>1</v>
      </c>
      <c r="CI105" s="20">
        <v>2038.4509190000001</v>
      </c>
      <c r="CJ105" s="19">
        <f t="shared" si="52"/>
        <v>7.6199454449520374</v>
      </c>
      <c r="CK105" s="20">
        <v>1513.5492879999999</v>
      </c>
      <c r="CL105" s="19">
        <f t="shared" si="53"/>
        <v>7.3222126935080052</v>
      </c>
      <c r="CM105" s="22"/>
      <c r="CN105" s="36">
        <v>43209</v>
      </c>
      <c r="CO105" s="36"/>
      <c r="CP105" s="36"/>
      <c r="CQ105" s="36"/>
      <c r="CR105" s="20"/>
      <c r="CS105" s="36">
        <v>44217</v>
      </c>
      <c r="CT105" s="36">
        <v>43231</v>
      </c>
      <c r="CU105" s="1">
        <f t="shared" si="54"/>
        <v>22</v>
      </c>
      <c r="CV105" s="1">
        <v>1</v>
      </c>
      <c r="CW105" s="36">
        <v>43231</v>
      </c>
      <c r="CX105" s="20">
        <f>(CW105-CN105)</f>
        <v>22</v>
      </c>
      <c r="CY105" s="20">
        <v>1</v>
      </c>
      <c r="CZ105" s="20">
        <v>22</v>
      </c>
      <c r="DA105" s="1">
        <v>1</v>
      </c>
      <c r="DB105" t="s">
        <v>129</v>
      </c>
      <c r="DC105"/>
      <c r="DD105"/>
      <c r="DE105"/>
      <c r="DF105"/>
      <c r="DG105"/>
      <c r="DH105"/>
      <c r="DI105"/>
      <c r="DJ105"/>
      <c r="DK105"/>
    </row>
    <row r="106" spans="1:115" s="10" customFormat="1" x14ac:dyDescent="0.25">
      <c r="A106" s="25">
        <v>1043</v>
      </c>
      <c r="B106" s="1">
        <v>65</v>
      </c>
      <c r="C106" s="1">
        <v>0</v>
      </c>
      <c r="D106" s="1">
        <v>0</v>
      </c>
      <c r="E106" s="1">
        <v>1</v>
      </c>
      <c r="F106" s="1">
        <v>2</v>
      </c>
      <c r="G106" s="1">
        <v>1</v>
      </c>
      <c r="H106" s="1">
        <v>0</v>
      </c>
      <c r="I106" s="1">
        <v>1</v>
      </c>
      <c r="J106" s="1">
        <v>3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0</v>
      </c>
      <c r="Q106" s="1"/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1</v>
      </c>
      <c r="AC106" s="1">
        <v>0</v>
      </c>
      <c r="AD106" s="1">
        <v>1</v>
      </c>
      <c r="AE106" s="1">
        <v>0</v>
      </c>
      <c r="AF106" s="1">
        <v>0</v>
      </c>
      <c r="AG106" s="1">
        <v>23.48</v>
      </c>
      <c r="AH106" s="1">
        <v>1.87</v>
      </c>
      <c r="AI106" s="1">
        <v>106</v>
      </c>
      <c r="AJ106" s="1">
        <v>52</v>
      </c>
      <c r="AK106" s="5">
        <f t="shared" si="37"/>
        <v>70</v>
      </c>
      <c r="AL106" s="1">
        <v>66</v>
      </c>
      <c r="AM106" s="1">
        <v>1</v>
      </c>
      <c r="AN106" s="1">
        <v>17</v>
      </c>
      <c r="AO106" s="1">
        <v>100</v>
      </c>
      <c r="AP106" s="1">
        <v>37</v>
      </c>
      <c r="AQ106" s="1">
        <v>65</v>
      </c>
      <c r="AR106" s="1">
        <f t="shared" si="38"/>
        <v>63</v>
      </c>
      <c r="AS106" s="7">
        <f t="shared" si="39"/>
        <v>3.7058823529411766</v>
      </c>
      <c r="AT106" s="1">
        <v>33</v>
      </c>
      <c r="AU106" s="19">
        <v>4.72</v>
      </c>
      <c r="AV106" s="1">
        <v>2.52</v>
      </c>
      <c r="AW106" s="19">
        <f t="shared" si="40"/>
        <v>0.39113082039911312</v>
      </c>
      <c r="AX106" s="7">
        <f t="shared" si="41"/>
        <v>6.7796610169491531</v>
      </c>
      <c r="AY106" s="7">
        <f t="shared" si="42"/>
        <v>1015.8730158730159</v>
      </c>
      <c r="AZ106" s="7">
        <f t="shared" si="43"/>
        <v>1682.5396825396824</v>
      </c>
      <c r="BA106" s="7">
        <f t="shared" si="44"/>
        <v>71.515151515151516</v>
      </c>
      <c r="BB106" s="7">
        <f t="shared" si="45"/>
        <v>38.18181818181818</v>
      </c>
      <c r="BC106" s="7">
        <f t="shared" si="46"/>
        <v>19.213090909090909</v>
      </c>
      <c r="BD106" s="7">
        <f t="shared" si="47"/>
        <v>24.925090909090905</v>
      </c>
      <c r="BE106" s="19">
        <v>1.3703389830508474</v>
      </c>
      <c r="BF106" s="19">
        <f t="shared" si="48"/>
        <v>0.90889830508474578</v>
      </c>
      <c r="BG106" s="19">
        <f t="shared" si="49"/>
        <v>1.3983050847457628</v>
      </c>
      <c r="BH106" s="19">
        <f t="shared" si="50"/>
        <v>1.1351611351611353</v>
      </c>
      <c r="BI106" s="19">
        <f t="shared" si="51"/>
        <v>0.51515151515151514</v>
      </c>
      <c r="BJ106" s="19"/>
      <c r="BK106" s="20">
        <v>1</v>
      </c>
      <c r="BL106" s="1">
        <v>19</v>
      </c>
      <c r="BM106" s="20"/>
      <c r="BN106" s="1">
        <v>2</v>
      </c>
      <c r="BO106" s="1">
        <v>0</v>
      </c>
      <c r="BP106" s="1">
        <v>1</v>
      </c>
      <c r="BQ106" s="1">
        <v>0</v>
      </c>
      <c r="BR106" s="1">
        <v>75</v>
      </c>
      <c r="BS106" s="1">
        <v>3.4</v>
      </c>
      <c r="BT106" s="1">
        <v>2.2000000000000002</v>
      </c>
      <c r="BU106" s="1">
        <v>0.89</v>
      </c>
      <c r="BV106" s="1"/>
      <c r="BW106" s="1">
        <v>69.7</v>
      </c>
      <c r="BX106" s="1">
        <v>1</v>
      </c>
      <c r="BY106" s="1"/>
      <c r="BZ106" s="25">
        <v>140</v>
      </c>
      <c r="CA106" s="25">
        <v>10</v>
      </c>
      <c r="CB106" s="44">
        <v>0.9</v>
      </c>
      <c r="CC106" s="27">
        <v>89</v>
      </c>
      <c r="CD106" s="1">
        <v>148</v>
      </c>
      <c r="CE106" s="1">
        <v>0</v>
      </c>
      <c r="CF106" s="1"/>
      <c r="CG106" s="1"/>
      <c r="CH106" s="1">
        <v>1</v>
      </c>
      <c r="CI106" s="20">
        <v>2773.1953469999999</v>
      </c>
      <c r="CJ106" s="19">
        <f t="shared" si="52"/>
        <v>7.9277554892218394</v>
      </c>
      <c r="CK106" s="20">
        <v>3204.6363689999998</v>
      </c>
      <c r="CL106" s="19">
        <f t="shared" si="53"/>
        <v>8.0723539055076952</v>
      </c>
      <c r="CM106" s="22"/>
      <c r="CN106" s="36">
        <v>43299</v>
      </c>
      <c r="CO106" s="36"/>
      <c r="CP106" s="36"/>
      <c r="CQ106" s="36"/>
      <c r="CR106" s="20"/>
      <c r="CS106" s="36">
        <v>44217</v>
      </c>
      <c r="CT106" s="37">
        <v>43436</v>
      </c>
      <c r="CU106" s="1">
        <f t="shared" si="54"/>
        <v>137</v>
      </c>
      <c r="CV106" s="1">
        <v>1</v>
      </c>
      <c r="CW106" s="36">
        <v>43436</v>
      </c>
      <c r="CX106" s="20">
        <f>(CW106-CN106)</f>
        <v>137</v>
      </c>
      <c r="CY106" s="20">
        <v>1</v>
      </c>
      <c r="CZ106" s="20">
        <v>137</v>
      </c>
      <c r="DA106" s="1">
        <v>1</v>
      </c>
      <c r="DB106" t="s">
        <v>133</v>
      </c>
      <c r="DC106"/>
      <c r="DD106"/>
      <c r="DE106"/>
      <c r="DF106"/>
      <c r="DG106"/>
      <c r="DH106"/>
      <c r="DI106"/>
      <c r="DJ106"/>
      <c r="DK106"/>
    </row>
    <row r="107" spans="1:115" s="10" customFormat="1" x14ac:dyDescent="0.25">
      <c r="A107" s="25">
        <v>1053</v>
      </c>
      <c r="B107" s="1">
        <v>89</v>
      </c>
      <c r="C107" s="1">
        <v>0</v>
      </c>
      <c r="D107" s="1">
        <v>1</v>
      </c>
      <c r="E107" s="1">
        <v>1</v>
      </c>
      <c r="F107" s="1">
        <v>2</v>
      </c>
      <c r="G107" s="1">
        <v>1</v>
      </c>
      <c r="H107" s="1">
        <v>0</v>
      </c>
      <c r="I107" s="1">
        <v>1</v>
      </c>
      <c r="J107" s="1">
        <v>3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1</v>
      </c>
      <c r="AA107" s="1">
        <v>0</v>
      </c>
      <c r="AB107" s="1">
        <v>1</v>
      </c>
      <c r="AC107" s="1">
        <v>0</v>
      </c>
      <c r="AD107" s="1">
        <v>1</v>
      </c>
      <c r="AE107" s="1">
        <v>0</v>
      </c>
      <c r="AF107" s="1">
        <v>0</v>
      </c>
      <c r="AG107" s="1">
        <v>33.229999999999997</v>
      </c>
      <c r="AH107" s="1">
        <v>1.82</v>
      </c>
      <c r="AI107" s="1">
        <v>161</v>
      </c>
      <c r="AJ107" s="1">
        <v>74</v>
      </c>
      <c r="AK107" s="5">
        <f t="shared" si="37"/>
        <v>103</v>
      </c>
      <c r="AL107" s="1">
        <v>65</v>
      </c>
      <c r="AM107" s="1">
        <v>1</v>
      </c>
      <c r="AN107" s="1">
        <v>2</v>
      </c>
      <c r="AO107" s="1">
        <v>30</v>
      </c>
      <c r="AP107" s="1">
        <v>3</v>
      </c>
      <c r="AQ107" s="1">
        <v>14</v>
      </c>
      <c r="AR107" s="1">
        <f t="shared" si="38"/>
        <v>27</v>
      </c>
      <c r="AS107" s="7">
        <f t="shared" si="39"/>
        <v>13.5</v>
      </c>
      <c r="AT107" s="1">
        <v>6</v>
      </c>
      <c r="AU107" s="19">
        <v>3.83</v>
      </c>
      <c r="AV107" s="1">
        <v>2.1</v>
      </c>
      <c r="AW107" s="19">
        <f t="shared" si="40"/>
        <v>0.4796008869179601</v>
      </c>
      <c r="AX107" s="7">
        <f t="shared" si="41"/>
        <v>2.0887728459530024</v>
      </c>
      <c r="AY107" s="7">
        <f t="shared" si="42"/>
        <v>304.76190476190476</v>
      </c>
      <c r="AZ107" s="7">
        <f t="shared" si="43"/>
        <v>3847.6190476190473</v>
      </c>
      <c r="BA107" s="7">
        <f t="shared" si="44"/>
        <v>58.923076923076927</v>
      </c>
      <c r="BB107" s="7">
        <f t="shared" si="45"/>
        <v>32.307692307692307</v>
      </c>
      <c r="BC107" s="7">
        <f t="shared" si="46"/>
        <v>42.620307692307691</v>
      </c>
      <c r="BD107" s="7">
        <f t="shared" si="47"/>
        <v>5.272615384615384</v>
      </c>
      <c r="BE107" s="19"/>
      <c r="BF107" s="19">
        <f t="shared" si="48"/>
        <v>0.23759791122715404</v>
      </c>
      <c r="BG107" s="19">
        <f t="shared" si="49"/>
        <v>0.50913838120104438</v>
      </c>
      <c r="BH107" s="19">
        <f t="shared" si="50"/>
        <v>2.1823361823361824</v>
      </c>
      <c r="BI107" s="19">
        <f t="shared" si="51"/>
        <v>0.33333333333333331</v>
      </c>
      <c r="BJ107" s="19"/>
      <c r="BK107" s="20">
        <v>0</v>
      </c>
      <c r="BL107" s="1"/>
      <c r="BM107" s="20"/>
      <c r="BN107" s="1"/>
      <c r="BO107" s="1"/>
      <c r="BP107" s="1">
        <v>1</v>
      </c>
      <c r="BQ107" s="1">
        <v>0</v>
      </c>
      <c r="BR107" s="1">
        <v>75</v>
      </c>
      <c r="BS107" s="1"/>
      <c r="BT107" s="1"/>
      <c r="BU107" s="1"/>
      <c r="BV107" s="1"/>
      <c r="BW107" s="1"/>
      <c r="BX107" s="1"/>
      <c r="BY107" s="1"/>
      <c r="BZ107" s="25">
        <v>143</v>
      </c>
      <c r="CA107" s="25">
        <v>26</v>
      </c>
      <c r="CB107" s="44">
        <v>2.11</v>
      </c>
      <c r="CC107" s="27">
        <v>20</v>
      </c>
      <c r="CD107" s="1">
        <v>203</v>
      </c>
      <c r="CE107" s="1">
        <v>1</v>
      </c>
      <c r="CF107" s="1"/>
      <c r="CG107" s="1"/>
      <c r="CH107" s="1">
        <v>2</v>
      </c>
      <c r="CI107" s="20">
        <v>1310.7445809999999</v>
      </c>
      <c r="CJ107" s="19">
        <f t="shared" si="52"/>
        <v>7.1783506371698254</v>
      </c>
      <c r="CK107" s="20">
        <v>931.1330236</v>
      </c>
      <c r="CL107" s="19">
        <f t="shared" si="53"/>
        <v>6.8364021495622804</v>
      </c>
      <c r="CM107" s="22"/>
      <c r="CN107" s="36">
        <v>43369</v>
      </c>
      <c r="CO107" s="36"/>
      <c r="CP107" s="36"/>
      <c r="CQ107" s="36"/>
      <c r="CR107" s="20"/>
      <c r="CS107" s="36">
        <v>44274</v>
      </c>
      <c r="CT107" s="36">
        <v>44256</v>
      </c>
      <c r="CU107" s="1">
        <f t="shared" si="54"/>
        <v>887</v>
      </c>
      <c r="CV107" s="1">
        <v>0</v>
      </c>
      <c r="CW107" s="1"/>
      <c r="CX107" s="1"/>
      <c r="CY107" s="1">
        <v>0</v>
      </c>
      <c r="CZ107" s="1">
        <v>887</v>
      </c>
      <c r="DA107" s="3">
        <v>0</v>
      </c>
      <c r="DB107"/>
      <c r="DC107"/>
      <c r="DD107"/>
      <c r="DE107"/>
      <c r="DF107"/>
      <c r="DG107"/>
      <c r="DH107"/>
      <c r="DI107"/>
      <c r="DJ107"/>
      <c r="DK107"/>
    </row>
    <row r="108" spans="1:115" s="10" customFormat="1" x14ac:dyDescent="0.25">
      <c r="A108" s="2">
        <v>2012</v>
      </c>
      <c r="B108" s="3">
        <v>62</v>
      </c>
      <c r="C108" s="3">
        <v>0</v>
      </c>
      <c r="D108" s="3">
        <v>1</v>
      </c>
      <c r="E108" s="3">
        <v>1</v>
      </c>
      <c r="F108" s="3">
        <v>2</v>
      </c>
      <c r="G108" s="3">
        <v>1</v>
      </c>
      <c r="H108" s="1">
        <v>0</v>
      </c>
      <c r="I108" s="3">
        <v>1</v>
      </c>
      <c r="J108" s="3">
        <v>3</v>
      </c>
      <c r="K108" s="3">
        <v>1</v>
      </c>
      <c r="L108" s="3">
        <v>0</v>
      </c>
      <c r="M108" s="3"/>
      <c r="N108" s="3">
        <v>1</v>
      </c>
      <c r="O108" s="3">
        <v>1</v>
      </c>
      <c r="P108" s="3">
        <v>0</v>
      </c>
      <c r="Q108" s="3"/>
      <c r="R108" s="3">
        <v>1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1</v>
      </c>
      <c r="AA108" s="3">
        <v>0</v>
      </c>
      <c r="AB108" s="3">
        <v>1</v>
      </c>
      <c r="AC108" s="3">
        <v>0</v>
      </c>
      <c r="AD108" s="3">
        <v>0</v>
      </c>
      <c r="AE108" s="3">
        <v>0</v>
      </c>
      <c r="AF108" s="3">
        <v>0</v>
      </c>
      <c r="AG108" s="3">
        <v>25.5</v>
      </c>
      <c r="AH108" s="4">
        <v>1.64</v>
      </c>
      <c r="AI108" s="3">
        <v>182</v>
      </c>
      <c r="AJ108" s="3">
        <v>80</v>
      </c>
      <c r="AK108" s="5">
        <f t="shared" si="37"/>
        <v>114</v>
      </c>
      <c r="AL108" s="3">
        <v>71</v>
      </c>
      <c r="AM108" s="3">
        <v>1</v>
      </c>
      <c r="AN108" s="3">
        <v>8</v>
      </c>
      <c r="AO108" s="3">
        <v>36</v>
      </c>
      <c r="AP108" s="3">
        <v>19</v>
      </c>
      <c r="AQ108" s="3">
        <v>27</v>
      </c>
      <c r="AR108" s="3">
        <f t="shared" si="38"/>
        <v>17</v>
      </c>
      <c r="AS108" s="7">
        <f t="shared" si="39"/>
        <v>2.125</v>
      </c>
      <c r="AT108" s="3">
        <v>19</v>
      </c>
      <c r="AU108" s="4">
        <v>3.8375999999999997</v>
      </c>
      <c r="AV108" s="3">
        <v>2.34</v>
      </c>
      <c r="AW108" s="19">
        <f t="shared" si="40"/>
        <v>0.59148558758314851</v>
      </c>
      <c r="AX108" s="7">
        <f t="shared" si="41"/>
        <v>2.0846362309776945</v>
      </c>
      <c r="AY108" s="7">
        <f t="shared" si="42"/>
        <v>273.5042735042735</v>
      </c>
      <c r="AZ108" s="7">
        <f t="shared" si="43"/>
        <v>3623.931623931624</v>
      </c>
      <c r="BA108" s="7">
        <f t="shared" si="44"/>
        <v>54.050704225352113</v>
      </c>
      <c r="BB108" s="7">
        <f t="shared" si="45"/>
        <v>32.95774647887324</v>
      </c>
      <c r="BC108" s="7">
        <f t="shared" si="46"/>
        <v>42.581408450704224</v>
      </c>
      <c r="BD108" s="7">
        <f t="shared" si="47"/>
        <v>8.5162816901408451</v>
      </c>
      <c r="BE108" s="19">
        <v>4.68</v>
      </c>
      <c r="BF108" s="19">
        <f t="shared" si="48"/>
        <v>0.49953095684803001</v>
      </c>
      <c r="BG108" s="19">
        <f t="shared" si="49"/>
        <v>0.66604127579737338</v>
      </c>
      <c r="BH108" s="19">
        <f t="shared" si="50"/>
        <v>3.179453189726595</v>
      </c>
      <c r="BI108" s="19">
        <f t="shared" si="51"/>
        <v>0.42105263157894735</v>
      </c>
      <c r="BJ108" s="19"/>
      <c r="BK108" s="5">
        <v>1</v>
      </c>
      <c r="BL108" s="5">
        <v>20</v>
      </c>
      <c r="BM108" s="5">
        <v>75</v>
      </c>
      <c r="BN108" s="5">
        <v>1</v>
      </c>
      <c r="BO108" s="5">
        <v>0</v>
      </c>
      <c r="BP108" s="3">
        <v>1</v>
      </c>
      <c r="BQ108" s="3">
        <v>1</v>
      </c>
      <c r="BR108" s="3">
        <v>75</v>
      </c>
      <c r="BS108" s="3"/>
      <c r="BT108" s="3"/>
      <c r="BU108" s="3"/>
      <c r="BV108" s="3"/>
      <c r="BX108" s="3"/>
      <c r="BY108" s="3"/>
      <c r="BZ108" s="3">
        <v>136</v>
      </c>
      <c r="CA108" s="3">
        <v>15</v>
      </c>
      <c r="CB108" s="4">
        <v>0.9</v>
      </c>
      <c r="CC108" s="28">
        <v>65</v>
      </c>
      <c r="CD108" s="8"/>
      <c r="CE108" s="8"/>
      <c r="CF108" s="3">
        <v>1497</v>
      </c>
      <c r="CG108" s="3">
        <v>1</v>
      </c>
      <c r="CH108" s="3">
        <v>2</v>
      </c>
      <c r="CI108" s="12">
        <v>1902.5974025974026</v>
      </c>
      <c r="CJ108" s="19">
        <f t="shared" si="52"/>
        <v>7.550975285585575</v>
      </c>
      <c r="CK108" s="5">
        <v>7138.0228918452531</v>
      </c>
      <c r="CL108" s="19">
        <f t="shared" si="53"/>
        <v>8.8731911110840844</v>
      </c>
      <c r="CN108" s="41">
        <v>40261</v>
      </c>
      <c r="CO108" s="41"/>
      <c r="CP108" s="41"/>
      <c r="CQ108" s="41"/>
      <c r="CR108" s="20"/>
      <c r="CS108" s="36">
        <v>44272</v>
      </c>
      <c r="CT108" s="36">
        <v>44260</v>
      </c>
      <c r="CU108" s="1">
        <f t="shared" si="54"/>
        <v>3999</v>
      </c>
      <c r="CV108" s="3">
        <v>0</v>
      </c>
      <c r="CW108" s="3"/>
      <c r="CX108" s="3"/>
      <c r="CY108" s="3">
        <v>0</v>
      </c>
      <c r="CZ108" s="3">
        <v>3999</v>
      </c>
      <c r="DA108" s="1">
        <v>1</v>
      </c>
      <c r="DB108" s="3"/>
    </row>
    <row r="109" spans="1:115" s="14" customFormat="1" x14ac:dyDescent="0.25">
      <c r="A109" s="2">
        <v>2005</v>
      </c>
      <c r="B109" s="3">
        <v>43</v>
      </c>
      <c r="C109" s="3">
        <v>1</v>
      </c>
      <c r="D109" s="3">
        <v>1</v>
      </c>
      <c r="E109" s="3">
        <v>0</v>
      </c>
      <c r="F109" s="3">
        <v>1</v>
      </c>
      <c r="G109" s="3">
        <v>1</v>
      </c>
      <c r="H109" s="1">
        <v>0</v>
      </c>
      <c r="I109" s="3">
        <v>1</v>
      </c>
      <c r="J109" s="3">
        <v>1</v>
      </c>
      <c r="K109" s="3">
        <v>0</v>
      </c>
      <c r="L109" s="3">
        <v>0</v>
      </c>
      <c r="M109" s="3"/>
      <c r="N109" s="3">
        <v>0</v>
      </c>
      <c r="O109" s="3">
        <v>0</v>
      </c>
      <c r="P109" s="3">
        <v>0</v>
      </c>
      <c r="Q109" s="3"/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1</v>
      </c>
      <c r="AC109" s="3">
        <v>0</v>
      </c>
      <c r="AD109" s="3">
        <v>1</v>
      </c>
      <c r="AE109" s="3">
        <v>0</v>
      </c>
      <c r="AF109" s="3">
        <v>0</v>
      </c>
      <c r="AG109" s="3">
        <v>36</v>
      </c>
      <c r="AH109" s="4">
        <v>2.19</v>
      </c>
      <c r="AI109" s="3">
        <v>115</v>
      </c>
      <c r="AJ109" s="3">
        <v>72</v>
      </c>
      <c r="AK109" s="5">
        <f t="shared" si="37"/>
        <v>86.333333333333329</v>
      </c>
      <c r="AL109" s="3">
        <v>75</v>
      </c>
      <c r="AM109" s="3">
        <v>3</v>
      </c>
      <c r="AN109" s="3">
        <v>2</v>
      </c>
      <c r="AO109" s="3">
        <v>26</v>
      </c>
      <c r="AP109" s="3">
        <v>7</v>
      </c>
      <c r="AQ109" s="3">
        <v>15</v>
      </c>
      <c r="AR109" s="3">
        <f t="shared" si="38"/>
        <v>19</v>
      </c>
      <c r="AS109" s="7">
        <f t="shared" si="39"/>
        <v>9.5</v>
      </c>
      <c r="AT109" s="3">
        <v>6</v>
      </c>
      <c r="AU109" s="4">
        <v>5.4749999999999996</v>
      </c>
      <c r="AV109" s="3">
        <v>2.5</v>
      </c>
      <c r="AW109" s="19">
        <f t="shared" si="40"/>
        <v>0.47856614929785657</v>
      </c>
      <c r="AX109" s="7">
        <f t="shared" si="41"/>
        <v>1.6438356164383563</v>
      </c>
      <c r="AY109" s="7">
        <f t="shared" si="42"/>
        <v>288</v>
      </c>
      <c r="AZ109" s="7">
        <f t="shared" si="43"/>
        <v>2698.6666666666665</v>
      </c>
      <c r="BA109" s="7">
        <f t="shared" si="44"/>
        <v>73</v>
      </c>
      <c r="BB109" s="7">
        <f t="shared" si="45"/>
        <v>33.333333333333336</v>
      </c>
      <c r="BC109" s="7">
        <f t="shared" si="46"/>
        <v>36.417777777777779</v>
      </c>
      <c r="BD109" s="7">
        <f t="shared" si="47"/>
        <v>5.8933333333333335</v>
      </c>
      <c r="BE109" s="19"/>
      <c r="BF109" s="19">
        <f t="shared" si="48"/>
        <v>0.20547945205479451</v>
      </c>
      <c r="BG109" s="19">
        <f t="shared" si="49"/>
        <v>0.35616438356164382</v>
      </c>
      <c r="BH109" s="19">
        <f t="shared" si="50"/>
        <v>3.8421052631578947</v>
      </c>
      <c r="BI109" s="19">
        <f t="shared" si="51"/>
        <v>0.33333333333333331</v>
      </c>
      <c r="BJ109" s="19"/>
      <c r="BK109" s="5">
        <v>0</v>
      </c>
      <c r="BL109" s="5"/>
      <c r="BM109" s="5"/>
      <c r="BN109" s="5"/>
      <c r="BO109" s="5"/>
      <c r="BP109" s="3">
        <v>1</v>
      </c>
      <c r="BQ109" s="3">
        <v>0</v>
      </c>
      <c r="BR109" s="3"/>
      <c r="BS109" s="3">
        <v>4.5</v>
      </c>
      <c r="BT109" s="3">
        <v>2.8</v>
      </c>
      <c r="BU109" s="3">
        <v>0.78</v>
      </c>
      <c r="BV109" s="3">
        <v>2.9</v>
      </c>
      <c r="BW109" s="10"/>
      <c r="BX109" s="3">
        <v>0</v>
      </c>
      <c r="BY109" s="3">
        <v>0</v>
      </c>
      <c r="BZ109" s="3">
        <v>136</v>
      </c>
      <c r="CA109" s="3">
        <v>19</v>
      </c>
      <c r="CB109" s="4">
        <v>1.2</v>
      </c>
      <c r="CC109" s="28">
        <v>59</v>
      </c>
      <c r="CD109" s="8"/>
      <c r="CE109" s="8"/>
      <c r="CF109" s="3"/>
      <c r="CG109" s="3"/>
      <c r="CH109" s="3"/>
      <c r="CI109" s="12">
        <v>1318.5053380782917</v>
      </c>
      <c r="CJ109" s="19">
        <f t="shared" si="52"/>
        <v>7.1842540543845326</v>
      </c>
      <c r="CK109" s="5">
        <v>1639.3289918601492</v>
      </c>
      <c r="CL109" s="19">
        <f t="shared" si="53"/>
        <v>7.402042285788224</v>
      </c>
      <c r="CM109" s="10"/>
      <c r="CN109" s="41">
        <v>40232</v>
      </c>
      <c r="CO109" s="41"/>
      <c r="CP109" s="41"/>
      <c r="CQ109" s="41"/>
      <c r="CR109" s="20"/>
      <c r="CS109" s="36">
        <v>44272</v>
      </c>
      <c r="CT109" s="36">
        <v>41391</v>
      </c>
      <c r="CU109" s="1">
        <f t="shared" si="54"/>
        <v>1159</v>
      </c>
      <c r="CV109" s="3">
        <v>0</v>
      </c>
      <c r="CW109" s="3"/>
      <c r="CX109" s="3"/>
      <c r="CY109" s="3">
        <v>0</v>
      </c>
      <c r="CZ109" s="3">
        <v>1159</v>
      </c>
      <c r="DA109" s="3">
        <v>0</v>
      </c>
      <c r="DB109" s="3" t="s">
        <v>142</v>
      </c>
      <c r="DC109" s="10"/>
      <c r="DD109" s="10"/>
      <c r="DE109" s="10"/>
      <c r="DF109" s="10"/>
      <c r="DG109" s="10"/>
      <c r="DH109" s="10"/>
      <c r="DI109" s="10"/>
      <c r="DJ109" s="10"/>
      <c r="DK109" s="10"/>
    </row>
    <row r="110" spans="1:115" s="14" customFormat="1" x14ac:dyDescent="0.25">
      <c r="A110" s="2">
        <v>2057</v>
      </c>
      <c r="B110" s="3">
        <v>68</v>
      </c>
      <c r="C110" s="3">
        <v>1</v>
      </c>
      <c r="D110" s="3">
        <v>0</v>
      </c>
      <c r="E110" s="3">
        <v>0</v>
      </c>
      <c r="F110" s="3">
        <v>1</v>
      </c>
      <c r="G110" s="3">
        <v>0</v>
      </c>
      <c r="H110" s="1">
        <v>1</v>
      </c>
      <c r="I110" s="3">
        <v>1</v>
      </c>
      <c r="J110" s="3">
        <v>1</v>
      </c>
      <c r="K110" s="3">
        <v>1</v>
      </c>
      <c r="L110" s="3">
        <v>0</v>
      </c>
      <c r="M110" s="3"/>
      <c r="N110" s="3">
        <v>1</v>
      </c>
      <c r="O110" s="3">
        <v>0</v>
      </c>
      <c r="P110" s="3">
        <v>1</v>
      </c>
      <c r="Q110" s="3"/>
      <c r="R110" s="3">
        <v>1</v>
      </c>
      <c r="S110" s="3">
        <v>0</v>
      </c>
      <c r="T110" s="3">
        <v>0</v>
      </c>
      <c r="U110" s="3">
        <v>0</v>
      </c>
      <c r="V110" s="3">
        <v>1</v>
      </c>
      <c r="W110" s="3">
        <v>0</v>
      </c>
      <c r="X110" s="3">
        <v>1</v>
      </c>
      <c r="Y110" s="3">
        <v>1</v>
      </c>
      <c r="Z110" s="3">
        <v>1</v>
      </c>
      <c r="AA110" s="3">
        <v>1</v>
      </c>
      <c r="AB110" s="3">
        <v>1</v>
      </c>
      <c r="AC110" s="3">
        <v>0</v>
      </c>
      <c r="AD110" s="3">
        <v>1</v>
      </c>
      <c r="AE110" s="3">
        <v>0</v>
      </c>
      <c r="AF110" s="3">
        <v>0</v>
      </c>
      <c r="AG110" s="3">
        <v>28</v>
      </c>
      <c r="AH110" s="4">
        <v>2.35</v>
      </c>
      <c r="AI110" s="3"/>
      <c r="AJ110" s="3"/>
      <c r="AK110" s="5"/>
      <c r="AL110" s="3">
        <v>74</v>
      </c>
      <c r="AM110" s="3">
        <v>1</v>
      </c>
      <c r="AN110" s="3">
        <v>16</v>
      </c>
      <c r="AO110" s="3">
        <v>37</v>
      </c>
      <c r="AP110" s="3">
        <v>20</v>
      </c>
      <c r="AQ110" s="3">
        <v>26</v>
      </c>
      <c r="AR110" s="1">
        <f t="shared" si="38"/>
        <v>17</v>
      </c>
      <c r="AS110" s="7">
        <f t="shared" si="39"/>
        <v>1.0625</v>
      </c>
      <c r="AT110" s="3">
        <v>22</v>
      </c>
      <c r="AU110" s="4">
        <v>4.2065000000000001</v>
      </c>
      <c r="AV110" s="3">
        <v>1.79</v>
      </c>
      <c r="AW110" s="19"/>
      <c r="AX110" s="7">
        <f t="shared" si="41"/>
        <v>0.95090930702484244</v>
      </c>
      <c r="AY110" s="7">
        <f t="shared" si="42"/>
        <v>178.77094972067039</v>
      </c>
      <c r="AZ110" s="7"/>
      <c r="BA110" s="7">
        <f t="shared" si="44"/>
        <v>56.844594594594597</v>
      </c>
      <c r="BB110" s="7">
        <f t="shared" si="45"/>
        <v>24.189189189189189</v>
      </c>
      <c r="BC110" s="7"/>
      <c r="BD110" s="7">
        <f t="shared" si="47"/>
        <v>3.2897297297297299</v>
      </c>
      <c r="BE110" s="19"/>
      <c r="BF110" s="19">
        <f t="shared" si="48"/>
        <v>0.45738737667894924</v>
      </c>
      <c r="BG110" s="19">
        <f t="shared" si="49"/>
        <v>0.65089742065850464</v>
      </c>
      <c r="BH110" s="19">
        <f t="shared" si="50"/>
        <v>3.3437996820349762</v>
      </c>
      <c r="BI110" s="19">
        <f t="shared" si="51"/>
        <v>0.72727272727272729</v>
      </c>
      <c r="BJ110" s="19"/>
      <c r="BK110" s="5">
        <v>0</v>
      </c>
      <c r="BL110" s="5"/>
      <c r="BM110" s="5"/>
      <c r="BN110" s="5"/>
      <c r="BO110" s="5"/>
      <c r="BP110" s="3">
        <v>1</v>
      </c>
      <c r="BQ110" s="3">
        <v>0</v>
      </c>
      <c r="BR110" s="3"/>
      <c r="BS110" s="3">
        <v>6.2</v>
      </c>
      <c r="BT110" s="3">
        <v>5.4</v>
      </c>
      <c r="BU110" s="3">
        <v>1</v>
      </c>
      <c r="BV110" s="3"/>
      <c r="BW110" s="10"/>
      <c r="BX110" s="3">
        <v>1</v>
      </c>
      <c r="BY110" s="3">
        <v>0</v>
      </c>
      <c r="BZ110" s="3">
        <v>142</v>
      </c>
      <c r="CA110" s="3">
        <v>26</v>
      </c>
      <c r="CB110" s="4">
        <v>2</v>
      </c>
      <c r="CC110" s="28">
        <v>42</v>
      </c>
      <c r="CD110" s="8"/>
      <c r="CE110" s="8"/>
      <c r="CF110" s="3">
        <v>1145</v>
      </c>
      <c r="CG110" s="3">
        <v>1</v>
      </c>
      <c r="CH110" s="3">
        <v>2</v>
      </c>
      <c r="CI110" s="12">
        <v>1241.5966386554621</v>
      </c>
      <c r="CJ110" s="19">
        <f t="shared" si="52"/>
        <v>7.1241534421568149</v>
      </c>
      <c r="CK110" s="5">
        <v>1058.9701844312465</v>
      </c>
      <c r="CL110" s="19">
        <f t="shared" si="53"/>
        <v>6.965052190749204</v>
      </c>
      <c r="CM110" s="10"/>
      <c r="CN110" s="36">
        <v>40526</v>
      </c>
      <c r="CO110" s="36"/>
      <c r="CP110" s="36"/>
      <c r="CQ110" s="36">
        <v>42037</v>
      </c>
      <c r="CR110" s="43">
        <f>(CQ110-CN110)</f>
        <v>1511</v>
      </c>
      <c r="CS110" s="36">
        <v>44274</v>
      </c>
      <c r="CT110" s="40">
        <v>44263</v>
      </c>
      <c r="CU110" s="3">
        <f t="shared" si="54"/>
        <v>3737</v>
      </c>
      <c r="CV110" s="3">
        <v>0</v>
      </c>
      <c r="CW110" s="3"/>
      <c r="CX110" s="3"/>
      <c r="CY110" s="3">
        <v>1</v>
      </c>
      <c r="CZ110" s="3">
        <v>1511</v>
      </c>
      <c r="DA110" s="3">
        <v>0</v>
      </c>
      <c r="DB110" s="3"/>
      <c r="DC110" s="10"/>
      <c r="DD110" s="10"/>
      <c r="DE110" s="10"/>
      <c r="DF110" s="10"/>
      <c r="DG110" s="10"/>
      <c r="DH110" s="10"/>
      <c r="DI110" s="10"/>
      <c r="DJ110" s="10"/>
      <c r="DK110" s="10"/>
    </row>
    <row r="111" spans="1:115" s="14" customFormat="1" x14ac:dyDescent="0.25">
      <c r="A111" s="2">
        <v>2008</v>
      </c>
      <c r="B111" s="3">
        <v>65</v>
      </c>
      <c r="C111" s="3">
        <v>0</v>
      </c>
      <c r="D111" s="3">
        <v>0</v>
      </c>
      <c r="E111" s="3">
        <v>1</v>
      </c>
      <c r="F111" s="3">
        <v>1</v>
      </c>
      <c r="G111" s="3">
        <v>1</v>
      </c>
      <c r="H111" s="1">
        <v>0</v>
      </c>
      <c r="I111" s="3">
        <v>1</v>
      </c>
      <c r="J111" s="3">
        <v>2</v>
      </c>
      <c r="K111" s="3">
        <v>1</v>
      </c>
      <c r="L111" s="3">
        <v>0</v>
      </c>
      <c r="M111" s="3"/>
      <c r="N111" s="3">
        <v>0</v>
      </c>
      <c r="O111" s="3">
        <v>0</v>
      </c>
      <c r="P111" s="3">
        <v>1</v>
      </c>
      <c r="Q111" s="3">
        <v>1</v>
      </c>
      <c r="R111" s="3">
        <v>0</v>
      </c>
      <c r="S111" s="3">
        <v>0</v>
      </c>
      <c r="T111" s="3">
        <v>1</v>
      </c>
      <c r="U111" s="3">
        <v>0</v>
      </c>
      <c r="V111" s="3">
        <v>1</v>
      </c>
      <c r="W111" s="3">
        <v>0</v>
      </c>
      <c r="X111" s="3">
        <v>1</v>
      </c>
      <c r="Y111" s="3">
        <v>1</v>
      </c>
      <c r="Z111" s="3">
        <v>0</v>
      </c>
      <c r="AA111" s="3">
        <v>0</v>
      </c>
      <c r="AB111" s="3">
        <v>1</v>
      </c>
      <c r="AC111" s="3">
        <v>0</v>
      </c>
      <c r="AD111" s="3">
        <v>1</v>
      </c>
      <c r="AE111" s="3">
        <v>0</v>
      </c>
      <c r="AF111" s="3">
        <v>0</v>
      </c>
      <c r="AG111" s="3">
        <v>28</v>
      </c>
      <c r="AH111" s="4">
        <v>2.15</v>
      </c>
      <c r="AI111" s="3">
        <v>98</v>
      </c>
      <c r="AJ111" s="3">
        <v>76</v>
      </c>
      <c r="AK111" s="5">
        <f>(AI111+2*AJ111)/3</f>
        <v>83.333333333333329</v>
      </c>
      <c r="AL111" s="3">
        <v>78</v>
      </c>
      <c r="AM111" s="3">
        <v>3</v>
      </c>
      <c r="AN111" s="3">
        <v>6</v>
      </c>
      <c r="AO111" s="3">
        <v>27</v>
      </c>
      <c r="AP111" s="3">
        <v>10</v>
      </c>
      <c r="AQ111" s="3">
        <v>17</v>
      </c>
      <c r="AR111" s="3">
        <f t="shared" si="38"/>
        <v>17</v>
      </c>
      <c r="AS111" s="7">
        <f t="shared" si="39"/>
        <v>2.8333333333333335</v>
      </c>
      <c r="AT111" s="3">
        <v>9</v>
      </c>
      <c r="AU111" s="4">
        <v>3.0314999999999999</v>
      </c>
      <c r="AV111" s="3">
        <v>1.41</v>
      </c>
      <c r="AW111" s="19">
        <f>(AK111*AV111/451)</f>
        <v>0.26053215077605318</v>
      </c>
      <c r="AX111" s="7">
        <f t="shared" si="41"/>
        <v>2.6389576117433613</v>
      </c>
      <c r="AY111" s="7">
        <f t="shared" si="42"/>
        <v>453.90070921985819</v>
      </c>
      <c r="AZ111" s="7">
        <f>((AK111-AN111)*80/AV111)</f>
        <v>4387.706855791962</v>
      </c>
      <c r="BA111" s="7">
        <f t="shared" si="44"/>
        <v>38.865384615384613</v>
      </c>
      <c r="BB111" s="7">
        <f t="shared" si="45"/>
        <v>18.076923076923077</v>
      </c>
      <c r="BC111" s="7">
        <f>(BB111*(AK111-AT111)*0.0136)</f>
        <v>18.274564102564099</v>
      </c>
      <c r="BD111" s="7">
        <f t="shared" si="47"/>
        <v>2.7043076923076921</v>
      </c>
      <c r="BE111" s="19"/>
      <c r="BF111" s="19">
        <f t="shared" si="48"/>
        <v>0.43740722414646216</v>
      </c>
      <c r="BG111" s="19">
        <f t="shared" si="49"/>
        <v>0.69470559129143994</v>
      </c>
      <c r="BH111" s="19">
        <f t="shared" si="50"/>
        <v>2.2861990950226243</v>
      </c>
      <c r="BI111" s="19">
        <f t="shared" si="51"/>
        <v>0.66666666666666663</v>
      </c>
      <c r="BJ111" s="19"/>
      <c r="BK111" s="5">
        <v>0</v>
      </c>
      <c r="BL111" s="5"/>
      <c r="BM111" s="5"/>
      <c r="BN111" s="5"/>
      <c r="BO111" s="5"/>
      <c r="BP111" s="3">
        <v>1</v>
      </c>
      <c r="BQ111" s="3">
        <v>0</v>
      </c>
      <c r="BR111" s="3"/>
      <c r="BS111" s="3"/>
      <c r="BT111" s="3"/>
      <c r="BU111" s="3"/>
      <c r="BV111" s="3">
        <v>4.2</v>
      </c>
      <c r="BW111" s="10"/>
      <c r="BX111" s="3">
        <v>1</v>
      </c>
      <c r="BY111" s="3">
        <v>0</v>
      </c>
      <c r="BZ111" s="3">
        <v>139</v>
      </c>
      <c r="CA111" s="3">
        <v>20</v>
      </c>
      <c r="CB111" s="4">
        <v>1.1000000000000001</v>
      </c>
      <c r="CC111" s="28">
        <v>87</v>
      </c>
      <c r="CD111" s="8"/>
      <c r="CE111" s="8"/>
      <c r="CF111" s="3">
        <v>1679</v>
      </c>
      <c r="CG111" s="3">
        <v>1</v>
      </c>
      <c r="CH111" s="3">
        <v>2</v>
      </c>
      <c r="CI111" s="12">
        <v>472.17391304347825</v>
      </c>
      <c r="CJ111" s="19">
        <f t="shared" si="52"/>
        <v>6.1573473775587768</v>
      </c>
      <c r="CK111" s="5">
        <v>2463.0543542197324</v>
      </c>
      <c r="CL111" s="19">
        <f t="shared" si="53"/>
        <v>7.8091574661757504</v>
      </c>
      <c r="CM111" s="10"/>
      <c r="CN111" s="41">
        <v>40246</v>
      </c>
      <c r="CO111" s="41"/>
      <c r="CP111" s="41"/>
      <c r="CQ111" s="41"/>
      <c r="CR111" s="20"/>
      <c r="CS111" s="36">
        <v>44272</v>
      </c>
      <c r="CT111" s="36">
        <v>44239</v>
      </c>
      <c r="CU111" s="1">
        <f t="shared" si="54"/>
        <v>3993</v>
      </c>
      <c r="CV111" s="3">
        <v>0</v>
      </c>
      <c r="CW111" s="3"/>
      <c r="CX111" s="3"/>
      <c r="CY111" s="3">
        <v>0</v>
      </c>
      <c r="CZ111" s="3">
        <v>3993</v>
      </c>
      <c r="DA111" s="3">
        <v>0</v>
      </c>
      <c r="DB111" s="3"/>
      <c r="DC111" s="10"/>
      <c r="DD111" s="10"/>
      <c r="DE111" s="10"/>
      <c r="DF111" s="10"/>
      <c r="DG111" s="10"/>
      <c r="DH111" s="10"/>
      <c r="DI111" s="10"/>
      <c r="DJ111" s="10"/>
      <c r="DK111" s="10"/>
    </row>
    <row r="112" spans="1:115" s="14" customFormat="1" x14ac:dyDescent="0.25">
      <c r="A112" s="2">
        <v>2023</v>
      </c>
      <c r="B112" s="3">
        <v>54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1">
        <v>0</v>
      </c>
      <c r="I112" s="3">
        <v>1</v>
      </c>
      <c r="J112" s="3">
        <v>2</v>
      </c>
      <c r="K112" s="3">
        <v>1</v>
      </c>
      <c r="L112" s="3">
        <v>0</v>
      </c>
      <c r="M112" s="3"/>
      <c r="N112" s="3">
        <v>0</v>
      </c>
      <c r="O112" s="3">
        <v>0</v>
      </c>
      <c r="P112" s="3">
        <v>1</v>
      </c>
      <c r="Q112" s="3"/>
      <c r="R112" s="3">
        <v>1</v>
      </c>
      <c r="S112" s="3">
        <v>0</v>
      </c>
      <c r="T112" s="3">
        <v>0</v>
      </c>
      <c r="U112" s="3">
        <v>0</v>
      </c>
      <c r="V112" s="3">
        <v>1</v>
      </c>
      <c r="W112" s="3">
        <v>0</v>
      </c>
      <c r="X112" s="16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42</v>
      </c>
      <c r="AH112" s="4">
        <v>2.15</v>
      </c>
      <c r="AI112" s="3">
        <v>151</v>
      </c>
      <c r="AJ112" s="3">
        <v>96</v>
      </c>
      <c r="AK112" s="5">
        <f>(AI112+2*AJ112)/3</f>
        <v>114.33333333333333</v>
      </c>
      <c r="AL112" s="3">
        <v>70</v>
      </c>
      <c r="AM112" s="3">
        <v>1</v>
      </c>
      <c r="AN112" s="3">
        <v>10</v>
      </c>
      <c r="AO112" s="3">
        <v>36</v>
      </c>
      <c r="AP112" s="3">
        <v>18</v>
      </c>
      <c r="AQ112" s="3">
        <v>23</v>
      </c>
      <c r="AR112" s="1">
        <f t="shared" si="38"/>
        <v>18</v>
      </c>
      <c r="AS112" s="7">
        <f t="shared" si="39"/>
        <v>1.8</v>
      </c>
      <c r="AT112" s="3">
        <v>12</v>
      </c>
      <c r="AU112" s="4">
        <v>5.6760000000000002</v>
      </c>
      <c r="AV112" s="3">
        <v>2.64</v>
      </c>
      <c r="AW112" s="19">
        <f>(AK112*AV112/451)</f>
        <v>0.66926829268292676</v>
      </c>
      <c r="AX112" s="7">
        <f t="shared" si="41"/>
        <v>1.9379844961240309</v>
      </c>
      <c r="AY112" s="7">
        <f t="shared" si="42"/>
        <v>333.33333333333331</v>
      </c>
      <c r="AZ112" s="7">
        <f>((AK112-AN112)*80/AV112)</f>
        <v>3161.6161616161612</v>
      </c>
      <c r="BA112" s="7">
        <f t="shared" si="44"/>
        <v>81.085714285714289</v>
      </c>
      <c r="BB112" s="7">
        <f t="shared" si="45"/>
        <v>37.714285714285715</v>
      </c>
      <c r="BC112" s="7">
        <f>(BB112*(AK112-AT112)*0.0136)</f>
        <v>52.488228571428571</v>
      </c>
      <c r="BD112" s="7">
        <f t="shared" si="47"/>
        <v>6.6678857142857142</v>
      </c>
      <c r="BE112" s="19"/>
      <c r="BF112" s="19">
        <f t="shared" si="48"/>
        <v>0.28365045806906269</v>
      </c>
      <c r="BG112" s="19">
        <f t="shared" si="49"/>
        <v>0.44397463002114163</v>
      </c>
      <c r="BH112" s="19">
        <f t="shared" si="50"/>
        <v>4.5047619047619047</v>
      </c>
      <c r="BI112" s="19">
        <f t="shared" si="51"/>
        <v>0.83333333333333337</v>
      </c>
      <c r="BJ112" s="19"/>
      <c r="BK112" s="5">
        <v>0</v>
      </c>
      <c r="BL112" s="5"/>
      <c r="BM112" s="5"/>
      <c r="BN112" s="5"/>
      <c r="BO112" s="5"/>
      <c r="BP112" s="3">
        <v>1</v>
      </c>
      <c r="BQ112" s="9">
        <v>0</v>
      </c>
      <c r="BR112" s="3"/>
      <c r="BS112" s="3">
        <v>5</v>
      </c>
      <c r="BT112" s="3">
        <v>4.0999999999999996</v>
      </c>
      <c r="BU112" s="3">
        <v>0.86</v>
      </c>
      <c r="BV112" s="3"/>
      <c r="BW112" s="10"/>
      <c r="BX112" s="3"/>
      <c r="BY112" s="9">
        <v>0</v>
      </c>
      <c r="BZ112" s="3">
        <v>137</v>
      </c>
      <c r="CA112" s="3">
        <v>28</v>
      </c>
      <c r="CB112" s="4">
        <v>1.5</v>
      </c>
      <c r="CC112" s="28">
        <v>56</v>
      </c>
      <c r="CD112" s="8"/>
      <c r="CE112" s="8"/>
      <c r="CF112" s="3">
        <v>220</v>
      </c>
      <c r="CG112" s="3">
        <v>0</v>
      </c>
      <c r="CH112" s="3">
        <v>1</v>
      </c>
      <c r="CI112" s="12">
        <v>1248.3516483516485</v>
      </c>
      <c r="CJ112" s="19">
        <f t="shared" si="52"/>
        <v>7.1295792787523382</v>
      </c>
      <c r="CK112" s="5">
        <v>1053.4891177296067</v>
      </c>
      <c r="CL112" s="19">
        <f t="shared" si="53"/>
        <v>6.959862903555968</v>
      </c>
      <c r="CM112" s="10"/>
      <c r="CN112" s="36">
        <v>40323</v>
      </c>
      <c r="CO112" s="36"/>
      <c r="CP112" s="36"/>
      <c r="CQ112" s="36"/>
      <c r="CR112" s="20"/>
      <c r="CS112" s="36">
        <v>44272</v>
      </c>
      <c r="CT112" s="36">
        <v>40609</v>
      </c>
      <c r="CU112" s="1">
        <f t="shared" si="54"/>
        <v>286</v>
      </c>
      <c r="CV112" s="3">
        <v>1</v>
      </c>
      <c r="CW112" s="40">
        <v>40609</v>
      </c>
      <c r="CX112" s="3">
        <f>(CW112-CN112)</f>
        <v>286</v>
      </c>
      <c r="CY112" s="3">
        <v>1</v>
      </c>
      <c r="CZ112" s="3">
        <v>286</v>
      </c>
      <c r="DA112" s="3">
        <v>0</v>
      </c>
      <c r="DB112" s="3" t="s">
        <v>145</v>
      </c>
      <c r="DC112" s="10"/>
      <c r="DD112" s="10"/>
      <c r="DE112" s="10"/>
      <c r="DF112" s="10"/>
      <c r="DG112" s="10"/>
      <c r="DH112" s="10"/>
      <c r="DI112" s="10"/>
      <c r="DJ112" s="10"/>
      <c r="DK112" s="10"/>
    </row>
    <row r="113" spans="1:115" s="14" customFormat="1" x14ac:dyDescent="0.25">
      <c r="A113" s="2"/>
      <c r="B113" s="3"/>
      <c r="C113" s="3"/>
      <c r="D113" s="3"/>
      <c r="E113" s="3"/>
      <c r="F113" s="3"/>
      <c r="G113" s="3"/>
      <c r="H113" s="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16"/>
      <c r="Y113" s="3"/>
      <c r="Z113" s="3"/>
      <c r="AA113" s="3"/>
      <c r="AB113" s="3"/>
      <c r="AC113" s="3"/>
      <c r="AD113" s="3"/>
      <c r="AE113" s="3"/>
      <c r="AF113" s="3"/>
      <c r="AG113" s="3"/>
      <c r="AH113" s="4"/>
      <c r="AI113" s="3"/>
      <c r="AJ113" s="3"/>
      <c r="AK113" s="5"/>
      <c r="AL113" s="3"/>
      <c r="AM113" s="3"/>
      <c r="AN113" s="3"/>
      <c r="AO113" s="3"/>
      <c r="AP113" s="3"/>
      <c r="AQ113" s="3"/>
      <c r="AR113" s="1"/>
      <c r="AS113" s="7"/>
      <c r="AT113" s="3"/>
      <c r="AU113" s="4"/>
      <c r="AV113" s="3"/>
      <c r="AW113" s="19"/>
      <c r="AX113" s="7"/>
      <c r="AY113" s="7"/>
      <c r="AZ113" s="7"/>
      <c r="BA113" s="7"/>
      <c r="BB113" s="7"/>
      <c r="BC113" s="7"/>
      <c r="BD113" s="7"/>
      <c r="BE113" s="19"/>
      <c r="BF113" s="19"/>
      <c r="BG113" s="19"/>
      <c r="BH113" s="19"/>
      <c r="BI113" s="19"/>
      <c r="BJ113" s="19"/>
      <c r="BK113" s="5"/>
      <c r="BL113" s="5"/>
      <c r="BM113" s="5"/>
      <c r="BN113" s="5"/>
      <c r="BO113" s="5"/>
      <c r="BP113" s="3"/>
      <c r="BQ113" s="9"/>
      <c r="BR113" s="3"/>
      <c r="BS113" s="3"/>
      <c r="BT113" s="3"/>
      <c r="BU113" s="3"/>
      <c r="BV113" s="3"/>
      <c r="BW113" s="10"/>
      <c r="BX113" s="3"/>
      <c r="BY113" s="9"/>
      <c r="BZ113" s="3"/>
      <c r="CA113" s="3"/>
      <c r="CB113" s="4"/>
      <c r="CC113" s="28"/>
      <c r="CD113" s="8"/>
      <c r="CE113" s="8"/>
      <c r="CF113" s="3"/>
      <c r="CG113" s="3"/>
      <c r="CH113" s="3"/>
      <c r="CI113" s="12"/>
      <c r="CJ113" s="19"/>
      <c r="CK113" s="5"/>
      <c r="CL113" s="19"/>
      <c r="CM113" s="10"/>
      <c r="CN113" s="36"/>
      <c r="CO113" s="36"/>
      <c r="CP113" s="36"/>
      <c r="CQ113" s="36"/>
      <c r="CR113" s="20"/>
      <c r="CS113" s="36"/>
      <c r="CT113" s="36"/>
      <c r="CU113" s="1"/>
      <c r="CV113" s="3"/>
      <c r="CW113" s="40"/>
      <c r="CX113" s="3"/>
      <c r="CY113" s="3"/>
      <c r="CZ113" s="3"/>
      <c r="DA113" s="3"/>
      <c r="DB113" s="3"/>
      <c r="DC113" s="10"/>
      <c r="DD113" s="10"/>
      <c r="DE113" s="10"/>
      <c r="DF113" s="10"/>
      <c r="DG113" s="10"/>
      <c r="DH113" s="10"/>
      <c r="DI113" s="10"/>
      <c r="DJ113" s="10"/>
      <c r="DK113" s="10"/>
    </row>
    <row r="114" spans="1:115" s="14" customFormat="1" x14ac:dyDescent="0.25">
      <c r="A114" s="2"/>
      <c r="B114" s="3"/>
      <c r="C114" s="3"/>
      <c r="D114" s="3"/>
      <c r="E114" s="3"/>
      <c r="F114" s="3"/>
      <c r="G114" s="3"/>
      <c r="H114" s="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16"/>
      <c r="Y114" s="3"/>
      <c r="Z114" s="3"/>
      <c r="AA114" s="3"/>
      <c r="AB114" s="3"/>
      <c r="AC114" s="3"/>
      <c r="AD114" s="3"/>
      <c r="AE114" s="3"/>
      <c r="AF114" s="3"/>
      <c r="AG114" s="3"/>
      <c r="AH114" s="4"/>
      <c r="AI114" s="3"/>
      <c r="AJ114" s="3"/>
      <c r="AK114" s="5"/>
      <c r="AL114" s="3"/>
      <c r="AM114" s="3"/>
      <c r="AN114" s="3"/>
      <c r="AO114" s="3"/>
      <c r="AP114" s="3"/>
      <c r="AQ114" s="3"/>
      <c r="AR114" s="1"/>
      <c r="AS114" s="7"/>
      <c r="AT114" s="3"/>
      <c r="AU114" s="4"/>
      <c r="AV114" s="3"/>
      <c r="AW114" s="19"/>
      <c r="AX114" s="7"/>
      <c r="AY114" s="7"/>
      <c r="AZ114" s="7"/>
      <c r="BA114" s="7"/>
      <c r="BB114" s="7"/>
      <c r="BC114" s="7"/>
      <c r="BD114" s="7"/>
      <c r="BE114" s="19"/>
      <c r="BF114" s="19"/>
      <c r="BG114" s="19"/>
      <c r="BH114" s="19"/>
      <c r="BI114" s="19"/>
      <c r="BJ114" s="19"/>
      <c r="BK114" s="5"/>
      <c r="BL114" s="5"/>
      <c r="BM114" s="5"/>
      <c r="BN114" s="5"/>
      <c r="BO114" s="5"/>
      <c r="BP114" s="3"/>
      <c r="BQ114" s="9"/>
      <c r="BR114" s="3"/>
      <c r="BS114" s="3"/>
      <c r="BT114" s="3"/>
      <c r="BU114" s="3"/>
      <c r="BV114" s="3"/>
      <c r="BW114" s="10"/>
      <c r="BX114" s="3"/>
      <c r="BY114" s="9"/>
      <c r="BZ114" s="3"/>
      <c r="CA114" s="3"/>
      <c r="CB114" s="4"/>
      <c r="CC114" s="28"/>
      <c r="CD114" s="8"/>
      <c r="CE114" s="8"/>
      <c r="CF114" s="3"/>
      <c r="CG114" s="3"/>
      <c r="CH114" s="3"/>
      <c r="CI114" s="12"/>
      <c r="CJ114" s="19"/>
      <c r="CK114" s="5"/>
      <c r="CL114" s="19"/>
      <c r="CM114" s="10"/>
      <c r="CN114" s="36"/>
      <c r="CO114" s="36"/>
      <c r="CP114" s="36"/>
      <c r="CQ114" s="36"/>
      <c r="CR114" s="20"/>
      <c r="CS114" s="36"/>
      <c r="CT114" s="36"/>
      <c r="CU114" s="1"/>
      <c r="CV114" s="3"/>
      <c r="CW114" s="40"/>
      <c r="CX114" s="3"/>
      <c r="CY114" s="3"/>
      <c r="CZ114" s="3"/>
      <c r="DA114" s="3"/>
      <c r="DB114" s="3"/>
      <c r="DC114" s="10"/>
      <c r="DD114" s="10"/>
      <c r="DE114" s="10"/>
      <c r="DF114" s="10"/>
      <c r="DG114" s="10"/>
      <c r="DH114" s="10"/>
      <c r="DI114" s="10"/>
      <c r="DJ114" s="10"/>
      <c r="DK114" s="10"/>
    </row>
    <row r="115" spans="1:115" s="14" customFormat="1" x14ac:dyDescent="0.25">
      <c r="A115" s="2"/>
      <c r="B115" s="3"/>
      <c r="C115" s="3"/>
      <c r="D115" s="3"/>
      <c r="E115" s="3"/>
      <c r="F115" s="3"/>
      <c r="G115" s="3"/>
      <c r="H115" s="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16"/>
      <c r="Y115" s="3"/>
      <c r="Z115" s="3"/>
      <c r="AA115" s="3"/>
      <c r="AB115" s="3"/>
      <c r="AC115" s="3"/>
      <c r="AD115" s="3"/>
      <c r="AE115" s="3"/>
      <c r="AF115" s="3"/>
      <c r="AG115" s="3"/>
      <c r="AH115" s="4"/>
      <c r="AI115" s="3"/>
      <c r="AJ115" s="3"/>
      <c r="AK115" s="5"/>
      <c r="AL115" s="3"/>
      <c r="AM115" s="3"/>
      <c r="AN115" s="3"/>
      <c r="AO115" s="3"/>
      <c r="AP115" s="3"/>
      <c r="AQ115" s="3"/>
      <c r="AR115" s="1"/>
      <c r="AS115" s="7"/>
      <c r="AT115" s="3"/>
      <c r="AU115" s="4"/>
      <c r="AV115" s="3"/>
      <c r="AW115" s="19"/>
      <c r="AX115" s="7"/>
      <c r="AY115" s="7"/>
      <c r="AZ115" s="7"/>
      <c r="BA115" s="7"/>
      <c r="BB115" s="7"/>
      <c r="BC115" s="7"/>
      <c r="BD115" s="7"/>
      <c r="BE115" s="19"/>
      <c r="BF115" s="19"/>
      <c r="BG115" s="19"/>
      <c r="BH115" s="19"/>
      <c r="BI115" s="19"/>
      <c r="BJ115" s="19"/>
      <c r="BK115" s="5"/>
      <c r="BL115" s="5"/>
      <c r="BM115" s="5"/>
      <c r="BN115" s="5"/>
      <c r="BO115" s="5"/>
      <c r="BP115" s="3"/>
      <c r="BQ115" s="9"/>
      <c r="BR115" s="3"/>
      <c r="BS115" s="3"/>
      <c r="BT115" s="3"/>
      <c r="BU115" s="3"/>
      <c r="BV115" s="3"/>
      <c r="BW115" s="10"/>
      <c r="BX115" s="3"/>
      <c r="BY115" s="9"/>
      <c r="BZ115" s="3"/>
      <c r="CA115" s="3"/>
      <c r="CB115" s="4"/>
      <c r="CC115" s="28"/>
      <c r="CD115" s="8"/>
      <c r="CE115" s="8"/>
      <c r="CF115" s="3"/>
      <c r="CG115" s="3"/>
      <c r="CH115" s="3"/>
      <c r="CI115" s="12"/>
      <c r="CJ115" s="19"/>
      <c r="CK115" s="5"/>
      <c r="CL115" s="19"/>
      <c r="CM115" s="10"/>
      <c r="CN115" s="36"/>
      <c r="CO115" s="36"/>
      <c r="CP115" s="36"/>
      <c r="CQ115" s="36"/>
      <c r="CR115" s="20"/>
      <c r="CS115" s="36"/>
      <c r="CT115" s="36"/>
      <c r="CU115" s="1"/>
      <c r="CV115" s="3"/>
      <c r="CW115" s="40"/>
      <c r="CX115" s="3"/>
      <c r="CY115" s="3"/>
      <c r="CZ115" s="3"/>
      <c r="DA115" s="3"/>
      <c r="DB115" s="3"/>
      <c r="DC115" s="10"/>
      <c r="DD115" s="10"/>
      <c r="DE115" s="10"/>
      <c r="DF115" s="10"/>
      <c r="DG115" s="10"/>
      <c r="DH115" s="10"/>
      <c r="DI115" s="10"/>
      <c r="DJ115" s="10"/>
      <c r="DK115" s="10"/>
    </row>
    <row r="116" spans="1:115" s="14" customFormat="1" x14ac:dyDescent="0.25">
      <c r="A116" s="2"/>
      <c r="B116" s="3"/>
      <c r="C116" s="3"/>
      <c r="D116" s="3"/>
      <c r="E116" s="3"/>
      <c r="F116" s="3"/>
      <c r="G116" s="3"/>
      <c r="H116" s="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16"/>
      <c r="Y116" s="3"/>
      <c r="Z116" s="3"/>
      <c r="AA116" s="3"/>
      <c r="AB116" s="3"/>
      <c r="AC116" s="3"/>
      <c r="AD116" s="3"/>
      <c r="AE116" s="3"/>
      <c r="AF116" s="3"/>
      <c r="AG116" s="3"/>
      <c r="AH116" s="4"/>
      <c r="AI116" s="3"/>
      <c r="AJ116" s="3"/>
      <c r="AK116" s="5"/>
      <c r="AL116" s="3"/>
      <c r="AM116" s="3"/>
      <c r="AN116" s="3"/>
      <c r="AO116" s="3"/>
      <c r="AP116" s="3"/>
      <c r="AQ116" s="3"/>
      <c r="AR116" s="1"/>
      <c r="AS116" s="7"/>
      <c r="AT116" s="3"/>
      <c r="AU116" s="4"/>
      <c r="AV116" s="3"/>
      <c r="AW116" s="19"/>
      <c r="AX116" s="7"/>
      <c r="AY116" s="7"/>
      <c r="AZ116" s="7"/>
      <c r="BA116" s="7"/>
      <c r="BB116" s="7"/>
      <c r="BC116" s="7"/>
      <c r="BD116" s="7"/>
      <c r="BE116" s="19"/>
      <c r="BF116" s="19"/>
      <c r="BG116" s="19"/>
      <c r="BH116" s="19"/>
      <c r="BI116" s="19"/>
      <c r="BJ116" s="19"/>
      <c r="BK116" s="5"/>
      <c r="BL116" s="5"/>
      <c r="BM116" s="5"/>
      <c r="BN116" s="5"/>
      <c r="BO116" s="5"/>
      <c r="BP116" s="3"/>
      <c r="BQ116" s="9"/>
      <c r="BR116" s="3"/>
      <c r="BS116" s="3"/>
      <c r="BT116" s="3"/>
      <c r="BU116" s="3"/>
      <c r="BV116" s="3"/>
      <c r="BW116" s="10"/>
      <c r="BX116" s="3"/>
      <c r="BY116" s="9"/>
      <c r="BZ116" s="3"/>
      <c r="CA116" s="3"/>
      <c r="CB116" s="4"/>
      <c r="CC116" s="28"/>
      <c r="CD116" s="8"/>
      <c r="CE116" s="8"/>
      <c r="CF116" s="3"/>
      <c r="CG116" s="3"/>
      <c r="CH116" s="3"/>
      <c r="CI116" s="12"/>
      <c r="CJ116" s="19"/>
      <c r="CK116" s="5"/>
      <c r="CL116" s="19"/>
      <c r="CM116" s="10"/>
      <c r="CN116" s="36"/>
      <c r="CO116" s="36"/>
      <c r="CP116" s="36"/>
      <c r="CQ116" s="36"/>
      <c r="CR116" s="20"/>
      <c r="CS116" s="36"/>
      <c r="CT116" s="36"/>
      <c r="CU116" s="1"/>
      <c r="CV116" s="3"/>
      <c r="CW116" s="40"/>
      <c r="CX116" s="3"/>
      <c r="CY116" s="3"/>
      <c r="CZ116" s="3"/>
      <c r="DA116" s="3"/>
      <c r="DB116" s="3"/>
      <c r="DC116" s="10"/>
      <c r="DD116" s="10"/>
      <c r="DE116" s="10"/>
      <c r="DF116" s="10"/>
      <c r="DG116" s="10"/>
      <c r="DH116" s="10"/>
      <c r="DI116" s="10"/>
      <c r="DJ116" s="10"/>
      <c r="DK116" s="10"/>
    </row>
    <row r="117" spans="1:115" s="14" customFormat="1" x14ac:dyDescent="0.25">
      <c r="A117" s="2"/>
      <c r="B117" s="3"/>
      <c r="C117" s="3"/>
      <c r="D117" s="3"/>
      <c r="E117" s="3"/>
      <c r="F117" s="3"/>
      <c r="G117" s="3"/>
      <c r="H117" s="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16"/>
      <c r="Y117" s="3"/>
      <c r="Z117" s="3"/>
      <c r="AA117" s="3"/>
      <c r="AB117" s="3"/>
      <c r="AC117" s="3"/>
      <c r="AD117" s="3"/>
      <c r="AE117" s="3"/>
      <c r="AF117" s="3"/>
      <c r="AG117" s="3"/>
      <c r="AH117" s="4"/>
      <c r="AI117" s="3"/>
      <c r="AJ117" s="3"/>
      <c r="AK117" s="5"/>
      <c r="AL117" s="3"/>
      <c r="AM117" s="3"/>
      <c r="AN117" s="3"/>
      <c r="AO117" s="3"/>
      <c r="AP117" s="3"/>
      <c r="AQ117" s="3"/>
      <c r="AR117" s="1"/>
      <c r="AS117" s="7"/>
      <c r="AT117" s="3"/>
      <c r="AU117" s="4"/>
      <c r="AV117" s="3"/>
      <c r="AW117" s="19"/>
      <c r="AX117" s="7"/>
      <c r="AY117" s="7"/>
      <c r="AZ117" s="7"/>
      <c r="BA117" s="7"/>
      <c r="BB117" s="7"/>
      <c r="BC117" s="7"/>
      <c r="BD117" s="7"/>
      <c r="BE117" s="19"/>
      <c r="BF117" s="19"/>
      <c r="BG117" s="19"/>
      <c r="BH117" s="19"/>
      <c r="BI117" s="19"/>
      <c r="BJ117" s="19"/>
      <c r="BK117" s="5"/>
      <c r="BL117" s="5"/>
      <c r="BM117" s="5"/>
      <c r="BN117" s="5"/>
      <c r="BO117" s="5"/>
      <c r="BP117" s="3"/>
      <c r="BQ117" s="9"/>
      <c r="BR117" s="3"/>
      <c r="BS117" s="3"/>
      <c r="BT117" s="3"/>
      <c r="BU117" s="3"/>
      <c r="BV117" s="3"/>
      <c r="BW117" s="10"/>
      <c r="BX117" s="3"/>
      <c r="BY117" s="9"/>
      <c r="BZ117" s="3"/>
      <c r="CA117" s="3"/>
      <c r="CB117" s="4"/>
      <c r="CC117" s="28"/>
      <c r="CD117" s="8"/>
      <c r="CE117" s="8"/>
      <c r="CF117" s="3"/>
      <c r="CG117" s="3"/>
      <c r="CH117" s="3"/>
      <c r="CI117" s="12"/>
      <c r="CJ117" s="19"/>
      <c r="CK117" s="5"/>
      <c r="CL117" s="19"/>
      <c r="CM117" s="10"/>
      <c r="CN117" s="36"/>
      <c r="CO117" s="36"/>
      <c r="CP117" s="36"/>
      <c r="CQ117" s="36"/>
      <c r="CR117" s="20"/>
      <c r="CS117" s="36"/>
      <c r="CT117" s="36"/>
      <c r="CU117" s="1"/>
      <c r="CV117" s="3"/>
      <c r="CW117" s="40"/>
      <c r="CX117" s="3"/>
      <c r="CY117" s="3"/>
      <c r="CZ117" s="3"/>
      <c r="DA117" s="3"/>
      <c r="DB117" s="3"/>
      <c r="DC117" s="10"/>
      <c r="DD117" s="10"/>
      <c r="DE117" s="10"/>
      <c r="DF117" s="10"/>
      <c r="DG117" s="10"/>
      <c r="DH117" s="10"/>
      <c r="DI117" s="10"/>
      <c r="DJ117" s="10"/>
      <c r="DK117" s="10"/>
    </row>
    <row r="118" spans="1:115" s="14" customFormat="1" x14ac:dyDescent="0.25">
      <c r="A118" s="2"/>
      <c r="B118" s="3"/>
      <c r="C118" s="3"/>
      <c r="D118" s="3"/>
      <c r="E118" s="3"/>
      <c r="F118" s="3"/>
      <c r="G118" s="3"/>
      <c r="H118" s="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16"/>
      <c r="Y118" s="3"/>
      <c r="Z118" s="3"/>
      <c r="AA118" s="3"/>
      <c r="AB118" s="3"/>
      <c r="AC118" s="3"/>
      <c r="AD118" s="3"/>
      <c r="AE118" s="3"/>
      <c r="AF118" s="3"/>
      <c r="AG118" s="3"/>
      <c r="AH118" s="4"/>
      <c r="AI118" s="3"/>
      <c r="AJ118" s="3"/>
      <c r="AK118" s="5"/>
      <c r="AL118" s="3"/>
      <c r="AM118" s="3"/>
      <c r="AN118" s="3"/>
      <c r="AO118" s="3"/>
      <c r="AP118" s="3"/>
      <c r="AQ118" s="3"/>
      <c r="AR118" s="1"/>
      <c r="AS118" s="7"/>
      <c r="AT118" s="3"/>
      <c r="AU118" s="4"/>
      <c r="AV118" s="3"/>
      <c r="AW118" s="19"/>
      <c r="AX118" s="7"/>
      <c r="AY118" s="7"/>
      <c r="AZ118" s="7"/>
      <c r="BA118" s="7"/>
      <c r="BB118" s="7"/>
      <c r="BC118" s="7"/>
      <c r="BD118" s="7"/>
      <c r="BE118" s="19"/>
      <c r="BF118" s="19"/>
      <c r="BG118" s="19"/>
      <c r="BH118" s="19"/>
      <c r="BI118" s="19"/>
      <c r="BJ118" s="19"/>
      <c r="BK118" s="5"/>
      <c r="BL118" s="5"/>
      <c r="BM118" s="5"/>
      <c r="BN118" s="5"/>
      <c r="BO118" s="5"/>
      <c r="BP118" s="3"/>
      <c r="BQ118" s="9"/>
      <c r="BR118" s="3"/>
      <c r="BS118" s="3"/>
      <c r="BT118" s="3"/>
      <c r="BU118" s="3"/>
      <c r="BV118" s="3"/>
      <c r="BW118" s="10"/>
      <c r="BX118" s="3"/>
      <c r="BY118" s="9"/>
      <c r="BZ118" s="3"/>
      <c r="CA118" s="3"/>
      <c r="CB118" s="4"/>
      <c r="CC118" s="28"/>
      <c r="CD118" s="8"/>
      <c r="CE118" s="8"/>
      <c r="CF118" s="3"/>
      <c r="CG118" s="3"/>
      <c r="CH118" s="3"/>
      <c r="CI118" s="12"/>
      <c r="CJ118" s="19"/>
      <c r="CK118" s="5"/>
      <c r="CL118" s="19"/>
      <c r="CM118" s="10"/>
      <c r="CN118" s="36"/>
      <c r="CO118" s="36"/>
      <c r="CP118" s="36"/>
      <c r="CQ118" s="36"/>
      <c r="CR118" s="20"/>
      <c r="CS118" s="36"/>
      <c r="CT118" s="36"/>
      <c r="CU118" s="1"/>
      <c r="CV118" s="3"/>
      <c r="CW118" s="40"/>
      <c r="CX118" s="3"/>
      <c r="CY118" s="3"/>
      <c r="CZ118" s="3"/>
      <c r="DA118" s="3"/>
      <c r="DB118" s="3"/>
      <c r="DC118" s="10"/>
      <c r="DD118" s="10"/>
      <c r="DE118" s="10"/>
      <c r="DF118" s="10"/>
      <c r="DG118" s="10"/>
      <c r="DH118" s="10"/>
      <c r="DI118" s="10"/>
      <c r="DJ118" s="10"/>
      <c r="DK118" s="10"/>
    </row>
    <row r="119" spans="1:115" s="14" customFormat="1" x14ac:dyDescent="0.25">
      <c r="A119" s="2"/>
      <c r="B119" s="3"/>
      <c r="C119" s="3"/>
      <c r="D119" s="3"/>
      <c r="E119" s="3"/>
      <c r="F119" s="3"/>
      <c r="G119" s="3"/>
      <c r="H119" s="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16"/>
      <c r="Y119" s="3"/>
      <c r="Z119" s="3"/>
      <c r="AA119" s="3"/>
      <c r="AB119" s="3"/>
      <c r="AC119" s="3"/>
      <c r="AD119" s="3"/>
      <c r="AE119" s="3"/>
      <c r="AF119" s="3"/>
      <c r="AG119" s="3"/>
      <c r="AH119" s="4"/>
      <c r="AI119" s="3"/>
      <c r="AJ119" s="3"/>
      <c r="AK119" s="5"/>
      <c r="AL119" s="3"/>
      <c r="AM119" s="3"/>
      <c r="AN119" s="3"/>
      <c r="AO119" s="3"/>
      <c r="AP119" s="3"/>
      <c r="AQ119" s="3"/>
      <c r="AR119" s="1"/>
      <c r="AS119" s="7"/>
      <c r="AT119" s="3"/>
      <c r="AU119" s="4"/>
      <c r="AV119" s="3"/>
      <c r="AW119" s="19"/>
      <c r="AX119" s="7"/>
      <c r="AY119" s="7"/>
      <c r="AZ119" s="7"/>
      <c r="BA119" s="7"/>
      <c r="BB119" s="7"/>
      <c r="BC119" s="7"/>
      <c r="BD119" s="7"/>
      <c r="BE119" s="19"/>
      <c r="BF119" s="19"/>
      <c r="BG119" s="19"/>
      <c r="BH119" s="19"/>
      <c r="BI119" s="19"/>
      <c r="BJ119" s="19"/>
      <c r="BK119" s="5"/>
      <c r="BL119" s="5"/>
      <c r="BM119" s="5"/>
      <c r="BN119" s="5"/>
      <c r="BO119" s="5"/>
      <c r="BP119" s="3"/>
      <c r="BQ119" s="9"/>
      <c r="BR119" s="3"/>
      <c r="BS119" s="3"/>
      <c r="BT119" s="3"/>
      <c r="BU119" s="3"/>
      <c r="BV119" s="3"/>
      <c r="BW119" s="10"/>
      <c r="BX119" s="3"/>
      <c r="BY119" s="9"/>
      <c r="BZ119" s="3"/>
      <c r="CA119" s="3"/>
      <c r="CB119" s="4"/>
      <c r="CC119" s="28"/>
      <c r="CD119" s="8"/>
      <c r="CE119" s="8"/>
      <c r="CF119" s="3"/>
      <c r="CG119" s="3"/>
      <c r="CH119" s="3"/>
      <c r="CI119" s="12"/>
      <c r="CJ119" s="19"/>
      <c r="CK119" s="5"/>
      <c r="CL119" s="19"/>
      <c r="CM119" s="10"/>
      <c r="CN119" s="36"/>
      <c r="CO119" s="36"/>
      <c r="CP119" s="36"/>
      <c r="CQ119" s="36"/>
      <c r="CR119" s="20"/>
      <c r="CS119" s="36"/>
      <c r="CT119" s="36"/>
      <c r="CU119" s="1"/>
      <c r="CV119" s="3"/>
      <c r="CW119" s="40"/>
      <c r="CX119" s="3"/>
      <c r="CY119" s="3"/>
      <c r="CZ119" s="3"/>
      <c r="DA119" s="3"/>
      <c r="DB119" s="3"/>
      <c r="DC119" s="10"/>
      <c r="DD119" s="10"/>
      <c r="DE119" s="10"/>
      <c r="DF119" s="10"/>
      <c r="DG119" s="10"/>
      <c r="DH119" s="10"/>
      <c r="DI119" s="10"/>
      <c r="DJ119" s="10"/>
      <c r="DK119" s="10"/>
    </row>
    <row r="120" spans="1:115" s="14" customFormat="1" x14ac:dyDescent="0.25">
      <c r="A120" s="2"/>
      <c r="B120" s="3"/>
      <c r="C120" s="3"/>
      <c r="D120" s="3"/>
      <c r="E120" s="3"/>
      <c r="F120" s="3"/>
      <c r="G120" s="3"/>
      <c r="H120" s="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16"/>
      <c r="Y120" s="3"/>
      <c r="Z120" s="3"/>
      <c r="AA120" s="3"/>
      <c r="AB120" s="3"/>
      <c r="AC120" s="3"/>
      <c r="AD120" s="3"/>
      <c r="AE120" s="3"/>
      <c r="AF120" s="3"/>
      <c r="AG120" s="3"/>
      <c r="AH120" s="4"/>
      <c r="AI120" s="3"/>
      <c r="AJ120" s="3"/>
      <c r="AK120" s="5"/>
      <c r="AL120" s="3"/>
      <c r="AM120" s="3"/>
      <c r="AN120" s="3"/>
      <c r="AO120" s="3"/>
      <c r="AP120" s="3"/>
      <c r="AQ120" s="3"/>
      <c r="AR120" s="1"/>
      <c r="AS120" s="7"/>
      <c r="AT120" s="3"/>
      <c r="AU120" s="4"/>
      <c r="AV120" s="3"/>
      <c r="AW120" s="19"/>
      <c r="AX120" s="7"/>
      <c r="AY120" s="7"/>
      <c r="AZ120" s="7"/>
      <c r="BA120" s="7"/>
      <c r="BB120" s="7"/>
      <c r="BC120" s="7"/>
      <c r="BD120" s="7"/>
      <c r="BE120" s="19"/>
      <c r="BF120" s="19"/>
      <c r="BG120" s="19"/>
      <c r="BH120" s="19"/>
      <c r="BI120" s="19"/>
      <c r="BJ120" s="19"/>
      <c r="BK120" s="5"/>
      <c r="BL120" s="5"/>
      <c r="BM120" s="5"/>
      <c r="BN120" s="5"/>
      <c r="BO120" s="5"/>
      <c r="BP120" s="3"/>
      <c r="BQ120" s="9"/>
      <c r="BR120" s="3"/>
      <c r="BS120" s="3"/>
      <c r="BT120" s="3"/>
      <c r="BU120" s="3"/>
      <c r="BV120" s="3"/>
      <c r="BW120" s="10"/>
      <c r="BX120" s="3"/>
      <c r="BY120" s="9"/>
      <c r="BZ120" s="3"/>
      <c r="CA120" s="3"/>
      <c r="CB120" s="4"/>
      <c r="CC120" s="28"/>
      <c r="CD120" s="8"/>
      <c r="CE120" s="8"/>
      <c r="CF120" s="3"/>
      <c r="CG120" s="3"/>
      <c r="CH120" s="3"/>
      <c r="CI120" s="12"/>
      <c r="CJ120" s="19"/>
      <c r="CK120" s="5"/>
      <c r="CL120" s="19"/>
      <c r="CM120" s="10"/>
      <c r="CN120" s="36"/>
      <c r="CO120" s="36"/>
      <c r="CP120" s="36"/>
      <c r="CQ120" s="36"/>
      <c r="CR120" s="20"/>
      <c r="CS120" s="36"/>
      <c r="CT120" s="36"/>
      <c r="CU120" s="1"/>
      <c r="CV120" s="3"/>
      <c r="CW120" s="40"/>
      <c r="CX120" s="3"/>
      <c r="CY120" s="3"/>
      <c r="CZ120" s="3"/>
      <c r="DA120" s="3"/>
      <c r="DB120" s="3"/>
      <c r="DC120" s="10"/>
      <c r="DD120" s="10"/>
      <c r="DE120" s="10"/>
      <c r="DF120" s="10"/>
      <c r="DG120" s="10"/>
      <c r="DH120" s="10"/>
      <c r="DI120" s="10"/>
      <c r="DJ120" s="10"/>
      <c r="DK120" s="10"/>
    </row>
    <row r="121" spans="1:115" s="14" customFormat="1" x14ac:dyDescent="0.25">
      <c r="A121" s="2"/>
      <c r="B121" s="3"/>
      <c r="C121" s="3"/>
      <c r="D121" s="3"/>
      <c r="E121" s="3"/>
      <c r="F121" s="3"/>
      <c r="G121" s="3"/>
      <c r="H121" s="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16"/>
      <c r="Y121" s="3"/>
      <c r="Z121" s="3"/>
      <c r="AA121" s="3"/>
      <c r="AB121" s="3"/>
      <c r="AC121" s="3"/>
      <c r="AD121" s="3"/>
      <c r="AE121" s="3"/>
      <c r="AF121" s="3"/>
      <c r="AG121" s="3"/>
      <c r="AH121" s="4"/>
      <c r="AI121" s="3"/>
      <c r="AJ121" s="3"/>
      <c r="AK121" s="5"/>
      <c r="AL121" s="3"/>
      <c r="AM121" s="3"/>
      <c r="AN121" s="3"/>
      <c r="AO121" s="3"/>
      <c r="AP121" s="3"/>
      <c r="AQ121" s="3"/>
      <c r="AR121" s="1"/>
      <c r="AS121" s="7"/>
      <c r="AT121" s="3"/>
      <c r="AU121" s="4"/>
      <c r="AV121" s="3"/>
      <c r="AW121" s="19"/>
      <c r="AX121" s="7"/>
      <c r="AY121" s="7"/>
      <c r="AZ121" s="7"/>
      <c r="BA121" s="7"/>
      <c r="BB121" s="7"/>
      <c r="BC121" s="7"/>
      <c r="BD121" s="7"/>
      <c r="BE121" s="19"/>
      <c r="BF121" s="19"/>
      <c r="BG121" s="19"/>
      <c r="BH121" s="19"/>
      <c r="BI121" s="19"/>
      <c r="BJ121" s="19"/>
      <c r="BK121" s="5"/>
      <c r="BL121" s="5"/>
      <c r="BM121" s="5"/>
      <c r="BN121" s="5"/>
      <c r="BO121" s="5"/>
      <c r="BP121" s="3"/>
      <c r="BQ121" s="9"/>
      <c r="BR121" s="3"/>
      <c r="BS121" s="3"/>
      <c r="BT121" s="3"/>
      <c r="BU121" s="3"/>
      <c r="BV121" s="3"/>
      <c r="BW121" s="10"/>
      <c r="BX121" s="3"/>
      <c r="BY121" s="9"/>
      <c r="BZ121" s="3"/>
      <c r="CA121" s="3"/>
      <c r="CB121" s="4"/>
      <c r="CC121" s="28"/>
      <c r="CD121" s="8"/>
      <c r="CE121" s="8"/>
      <c r="CF121" s="3"/>
      <c r="CG121" s="3"/>
      <c r="CH121" s="3"/>
      <c r="CI121" s="12"/>
      <c r="CJ121" s="19"/>
      <c r="CK121" s="5"/>
      <c r="CL121" s="19"/>
      <c r="CM121" s="10"/>
      <c r="CN121" s="36"/>
      <c r="CO121" s="36"/>
      <c r="CP121" s="36"/>
      <c r="CQ121" s="36"/>
      <c r="CR121" s="20"/>
      <c r="CS121" s="36"/>
      <c r="CT121" s="36"/>
      <c r="CU121" s="1"/>
      <c r="CV121" s="3"/>
      <c r="CW121" s="40"/>
      <c r="CX121" s="3"/>
      <c r="CY121" s="3"/>
      <c r="CZ121" s="3"/>
      <c r="DA121" s="3"/>
      <c r="DB121" s="3"/>
      <c r="DC121" s="10"/>
      <c r="DD121" s="10"/>
      <c r="DE121" s="10"/>
      <c r="DF121" s="10"/>
      <c r="DG121" s="10"/>
      <c r="DH121" s="10"/>
      <c r="DI121" s="10"/>
      <c r="DJ121" s="10"/>
      <c r="DK121" s="10"/>
    </row>
    <row r="122" spans="1:115" s="14" customFormat="1" x14ac:dyDescent="0.25">
      <c r="A122" t="s">
        <v>111</v>
      </c>
      <c r="B122"/>
      <c r="C122" s="1" t="s">
        <v>16</v>
      </c>
      <c r="D122" s="1" t="s">
        <v>19</v>
      </c>
      <c r="E122" t="s">
        <v>54</v>
      </c>
      <c r="F122" s="1" t="s">
        <v>24</v>
      </c>
      <c r="G122" s="1" t="s">
        <v>26</v>
      </c>
      <c r="H122" s="1" t="s">
        <v>97</v>
      </c>
      <c r="I122" s="1" t="s">
        <v>55</v>
      </c>
      <c r="J122" s="1" t="s">
        <v>28</v>
      </c>
      <c r="K122" s="1" t="s">
        <v>22</v>
      </c>
      <c r="L122" s="1" t="s">
        <v>22</v>
      </c>
      <c r="M122" s="1" t="s">
        <v>22</v>
      </c>
      <c r="N122" s="1" t="s">
        <v>22</v>
      </c>
      <c r="O122" s="1" t="s">
        <v>22</v>
      </c>
      <c r="P122" s="1" t="s">
        <v>22</v>
      </c>
      <c r="Q122" s="1" t="s">
        <v>54</v>
      </c>
      <c r="R122" s="1" t="s">
        <v>22</v>
      </c>
      <c r="S122" s="1" t="s">
        <v>22</v>
      </c>
      <c r="T122" s="1" t="s">
        <v>22</v>
      </c>
      <c r="U122" s="1" t="s">
        <v>22</v>
      </c>
      <c r="V122" s="1" t="s">
        <v>22</v>
      </c>
      <c r="W122" s="1" t="s">
        <v>22</v>
      </c>
      <c r="X122" s="1" t="s">
        <v>22</v>
      </c>
      <c r="Y122" s="1" t="s">
        <v>40</v>
      </c>
      <c r="Z122" s="1" t="s">
        <v>22</v>
      </c>
      <c r="AA122" s="1" t="s">
        <v>22</v>
      </c>
      <c r="AB122" s="1" t="s">
        <v>22</v>
      </c>
      <c r="AC122" s="1" t="s">
        <v>22</v>
      </c>
      <c r="AD122" s="1" t="s">
        <v>22</v>
      </c>
      <c r="AE122" s="1" t="s">
        <v>22</v>
      </c>
      <c r="AF122" s="1" t="s">
        <v>45</v>
      </c>
      <c r="AG122" s="1"/>
      <c r="AH122" s="19"/>
      <c r="AI122" s="1"/>
      <c r="AJ122" s="1"/>
      <c r="AK122" s="20"/>
      <c r="AL122" s="1"/>
      <c r="AM122" s="1" t="s">
        <v>56</v>
      </c>
      <c r="AN122" s="1"/>
      <c r="AO122" s="1"/>
      <c r="AP122" s="1"/>
      <c r="AQ122" s="1"/>
      <c r="AR122" s="1"/>
      <c r="AS122" s="7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7"/>
      <c r="BE122" s="1"/>
      <c r="BF122" s="1"/>
      <c r="BG122" s="1"/>
      <c r="BH122" s="1"/>
      <c r="BI122" s="1"/>
      <c r="BJ122" s="1"/>
      <c r="BK122" s="1" t="s">
        <v>22</v>
      </c>
      <c r="BL122" s="7"/>
      <c r="BM122" s="20"/>
      <c r="BN122" s="1"/>
      <c r="BO122" s="1" t="s">
        <v>22</v>
      </c>
      <c r="BP122" s="1" t="s">
        <v>22</v>
      </c>
      <c r="BQ122" s="1" t="s">
        <v>100</v>
      </c>
      <c r="BR122" s="1"/>
      <c r="BS122" s="1"/>
      <c r="BT122" s="1"/>
      <c r="BU122" s="1"/>
      <c r="BV122" s="1"/>
      <c r="BW122" s="1"/>
      <c r="BX122" s="1" t="s">
        <v>97</v>
      </c>
      <c r="BY122" s="1" t="s">
        <v>97</v>
      </c>
      <c r="BZ122" s="1"/>
      <c r="CA122" s="1"/>
      <c r="CB122" s="19"/>
      <c r="CC122" s="27"/>
      <c r="CD122" s="7"/>
      <c r="CE122" s="7"/>
      <c r="CF122" s="1"/>
      <c r="CG122" s="1"/>
      <c r="CH122" s="1"/>
      <c r="CI122" s="17"/>
      <c r="CJ122" s="32"/>
      <c r="CK122" s="20"/>
      <c r="CL122" s="33"/>
      <c r="CM122"/>
      <c r="CN122" s="1"/>
      <c r="CO122" s="1"/>
      <c r="CP122" s="1"/>
      <c r="CQ122" s="1"/>
      <c r="CR122" s="20"/>
      <c r="CS122" s="1"/>
      <c r="CT122" s="1"/>
      <c r="CU122" s="1"/>
      <c r="CV122" s="1"/>
      <c r="CW122" s="1"/>
      <c r="CX122" s="1"/>
      <c r="CY122" s="1" t="s">
        <v>22</v>
      </c>
      <c r="CZ122" s="1"/>
      <c r="DA122" s="1" t="s">
        <v>161</v>
      </c>
      <c r="DB122"/>
      <c r="DC122"/>
      <c r="DD122"/>
      <c r="DE122"/>
      <c r="DF122"/>
      <c r="DG122"/>
      <c r="DH122"/>
      <c r="DI122"/>
      <c r="DJ122"/>
      <c r="DK122"/>
    </row>
    <row r="123" spans="1:115" s="10" customFormat="1" x14ac:dyDescent="0.25">
      <c r="A123" t="s">
        <v>112</v>
      </c>
      <c r="B123"/>
      <c r="C123" s="1" t="s">
        <v>17</v>
      </c>
      <c r="D123" s="1" t="s">
        <v>20</v>
      </c>
      <c r="E123" t="s">
        <v>53</v>
      </c>
      <c r="F123" s="1" t="s">
        <v>25</v>
      </c>
      <c r="G123" s="1" t="s">
        <v>27</v>
      </c>
      <c r="H123" s="1" t="s">
        <v>108</v>
      </c>
      <c r="I123" s="1" t="s">
        <v>57</v>
      </c>
      <c r="J123" s="1" t="s">
        <v>29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23</v>
      </c>
      <c r="Q123" s="1" t="s">
        <v>53</v>
      </c>
      <c r="R123" s="1" t="s">
        <v>23</v>
      </c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23</v>
      </c>
      <c r="X123" s="1" t="s">
        <v>23</v>
      </c>
      <c r="Y123" s="1" t="s">
        <v>41</v>
      </c>
      <c r="Z123" s="1" t="s">
        <v>23</v>
      </c>
      <c r="AA123" s="1" t="s">
        <v>23</v>
      </c>
      <c r="AB123" s="1" t="s">
        <v>23</v>
      </c>
      <c r="AC123" s="1" t="s">
        <v>23</v>
      </c>
      <c r="AD123" s="1" t="s">
        <v>23</v>
      </c>
      <c r="AE123" s="1" t="s">
        <v>23</v>
      </c>
      <c r="AF123" s="1" t="s">
        <v>46</v>
      </c>
      <c r="AG123" s="1"/>
      <c r="AH123" s="19"/>
      <c r="AI123" s="1"/>
      <c r="AJ123" s="1"/>
      <c r="AK123" s="20"/>
      <c r="AL123" s="1"/>
      <c r="AM123" s="1" t="s">
        <v>81</v>
      </c>
      <c r="AN123" s="1"/>
      <c r="AO123" s="1"/>
      <c r="AP123" s="1"/>
      <c r="AQ123" s="1"/>
      <c r="AR123" s="1"/>
      <c r="AS123" s="7"/>
      <c r="AT123" s="1"/>
      <c r="AU123" s="1"/>
      <c r="AV123" s="1"/>
      <c r="AW123" s="1"/>
      <c r="AX123" s="1"/>
      <c r="AY123" s="1"/>
      <c r="AZ123" s="20"/>
      <c r="BA123" s="20"/>
      <c r="BB123" s="20"/>
      <c r="BC123" s="1"/>
      <c r="BD123" s="7"/>
      <c r="BE123" s="1"/>
      <c r="BF123" s="1"/>
      <c r="BG123" s="1"/>
      <c r="BH123" s="1"/>
      <c r="BI123" s="1"/>
      <c r="BJ123" s="1"/>
      <c r="BK123" s="1" t="s">
        <v>23</v>
      </c>
      <c r="BL123" s="1"/>
      <c r="BM123" s="20"/>
      <c r="BN123" s="1"/>
      <c r="BO123" s="1" t="s">
        <v>23</v>
      </c>
      <c r="BP123" s="1" t="s">
        <v>23</v>
      </c>
      <c r="BQ123" s="1" t="s">
        <v>101</v>
      </c>
      <c r="BR123" s="1"/>
      <c r="BS123" s="1"/>
      <c r="BT123" s="1"/>
      <c r="BU123" s="1"/>
      <c r="BV123" s="1"/>
      <c r="BW123" s="1"/>
      <c r="BX123" s="1" t="s">
        <v>108</v>
      </c>
      <c r="BY123" s="1" t="s">
        <v>108</v>
      </c>
      <c r="BZ123" s="1"/>
      <c r="CA123" s="1"/>
      <c r="CB123" s="19"/>
      <c r="CC123" s="27"/>
      <c r="CD123" s="1"/>
      <c r="CE123" s="1"/>
      <c r="CF123" s="1"/>
      <c r="CG123" s="1"/>
      <c r="CH123" s="1"/>
      <c r="CI123"/>
      <c r="CJ123" s="33"/>
      <c r="CK123" s="26"/>
      <c r="CL123" s="33"/>
      <c r="CM123"/>
      <c r="CN123" s="1"/>
      <c r="CO123" s="1"/>
      <c r="CP123" s="1"/>
      <c r="CQ123" s="1"/>
      <c r="CR123" s="20"/>
      <c r="CS123" s="1"/>
      <c r="CT123" s="1"/>
      <c r="CU123" s="1"/>
      <c r="CV123" s="1"/>
      <c r="CW123" s="1"/>
      <c r="CX123" s="1"/>
      <c r="CY123" s="1" t="s">
        <v>23</v>
      </c>
      <c r="CZ123" s="1"/>
      <c r="DA123" s="1" t="s">
        <v>162</v>
      </c>
      <c r="DB123"/>
      <c r="DC123"/>
      <c r="DD123"/>
      <c r="DE123"/>
      <c r="DF123"/>
      <c r="DG123"/>
      <c r="DH123"/>
      <c r="DI123"/>
      <c r="DJ123"/>
      <c r="DK123"/>
    </row>
    <row r="124" spans="1:115" s="10" customFormat="1" x14ac:dyDescent="0.25">
      <c r="A124" s="2"/>
      <c r="B124" s="9"/>
      <c r="C124" s="9"/>
      <c r="D124" s="9"/>
      <c r="E124" s="9"/>
      <c r="F124" s="9"/>
      <c r="G124" s="9"/>
      <c r="H124" s="1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11"/>
      <c r="AI124" s="9"/>
      <c r="AJ124" s="9"/>
      <c r="AK124" s="5"/>
      <c r="AL124" s="9"/>
      <c r="AM124" s="9"/>
      <c r="AN124" s="9"/>
      <c r="AO124" s="9"/>
      <c r="AP124" s="9"/>
      <c r="AQ124" s="9"/>
      <c r="AR124" s="1"/>
      <c r="AS124" s="7"/>
      <c r="AT124" s="9"/>
      <c r="AU124" s="4"/>
      <c r="AV124" s="9"/>
      <c r="AW124" s="19"/>
      <c r="AX124" s="7"/>
      <c r="AY124" s="7"/>
      <c r="AZ124" s="7"/>
      <c r="BA124" s="7"/>
      <c r="BB124" s="7"/>
      <c r="BC124" s="7"/>
      <c r="BD124" s="7"/>
      <c r="BE124" s="19"/>
      <c r="BF124" s="19"/>
      <c r="BG124" s="19"/>
      <c r="BH124" s="19"/>
      <c r="BI124" s="19"/>
      <c r="BJ124" s="19"/>
      <c r="BK124" s="12"/>
      <c r="BL124" s="12"/>
      <c r="BM124" s="12"/>
      <c r="BN124" s="12"/>
      <c r="BO124" s="12"/>
      <c r="BP124" s="9"/>
      <c r="BQ124" s="9"/>
      <c r="BR124" s="9"/>
      <c r="BS124" s="9"/>
      <c r="BT124" s="9"/>
      <c r="BU124" s="9"/>
      <c r="BV124" s="9"/>
      <c r="BW124" s="14"/>
      <c r="BX124" s="9"/>
      <c r="BY124" s="9"/>
      <c r="BZ124" s="9"/>
      <c r="CA124" s="9"/>
      <c r="CB124" s="11"/>
      <c r="CC124" s="29"/>
      <c r="CD124" s="13"/>
      <c r="CE124" s="13"/>
      <c r="CF124" s="9"/>
      <c r="CG124" s="9"/>
      <c r="CH124" s="9"/>
      <c r="CI124" s="12">
        <f>MEDIAN(CI68:CI112)</f>
        <v>1157.6923076923076</v>
      </c>
      <c r="CJ124" s="19"/>
      <c r="CK124" s="12"/>
      <c r="CL124" s="31"/>
      <c r="CM124" s="14"/>
      <c r="CN124" s="36"/>
      <c r="CO124" s="38"/>
      <c r="CP124" s="38"/>
      <c r="CQ124" s="36"/>
      <c r="CR124" s="22"/>
      <c r="CS124" s="36"/>
      <c r="CT124" s="42"/>
      <c r="CU124" s="1"/>
      <c r="CV124" s="3"/>
      <c r="CW124" s="40"/>
      <c r="CX124" s="3"/>
      <c r="CY124" s="3"/>
      <c r="CZ124" s="3"/>
      <c r="DA124" s="3"/>
      <c r="DE124" s="14"/>
      <c r="DF124" s="14"/>
      <c r="DG124" s="14"/>
      <c r="DH124" s="14"/>
      <c r="DI124" s="14"/>
      <c r="DJ124" s="14"/>
      <c r="DK124" s="14"/>
    </row>
    <row r="125" spans="1:115" x14ac:dyDescent="0.25">
      <c r="A125" s="23"/>
      <c r="B125" s="10"/>
      <c r="C125" s="1" t="s">
        <v>18</v>
      </c>
      <c r="D125" s="10"/>
      <c r="E125" s="10"/>
      <c r="F125" s="10"/>
      <c r="G125" s="10"/>
      <c r="H125" s="10"/>
      <c r="I125" s="3"/>
      <c r="J125" s="1" t="s">
        <v>30</v>
      </c>
      <c r="K125" s="10"/>
      <c r="L125" s="3"/>
      <c r="M125" s="10"/>
      <c r="N125" s="10"/>
      <c r="O125" s="10"/>
      <c r="P125" s="10"/>
      <c r="Q125" s="3"/>
      <c r="R125" s="3"/>
      <c r="S125" s="3"/>
      <c r="T125" s="10"/>
      <c r="U125" s="10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4"/>
      <c r="AI125" s="3"/>
      <c r="AJ125" s="3"/>
      <c r="AK125" s="5"/>
      <c r="AL125" s="3"/>
      <c r="AM125" s="3"/>
      <c r="AN125" s="3"/>
      <c r="AO125" s="3"/>
      <c r="AP125" s="3"/>
      <c r="AQ125" s="3"/>
      <c r="AR125" s="3"/>
      <c r="AS125" s="8"/>
      <c r="AT125" s="3"/>
      <c r="AU125" s="3"/>
      <c r="AV125" s="3"/>
      <c r="AW125" s="3"/>
      <c r="AX125" s="3"/>
      <c r="AY125" s="8"/>
      <c r="AZ125" s="3"/>
      <c r="BA125" s="3"/>
      <c r="BB125" s="3"/>
      <c r="BC125" s="10"/>
      <c r="BD125" s="8"/>
      <c r="BE125" s="3"/>
      <c r="BF125" s="3"/>
      <c r="BG125" s="3"/>
      <c r="BH125" s="3"/>
      <c r="BI125" s="3"/>
      <c r="BJ125" s="3"/>
      <c r="BK125" s="5"/>
      <c r="BL125" s="8"/>
      <c r="BM125" s="5"/>
      <c r="BN125" s="10"/>
      <c r="BO125" s="10"/>
      <c r="BP125" s="3"/>
      <c r="BQ125" s="3"/>
      <c r="BR125" s="3"/>
      <c r="BS125" s="3"/>
      <c r="BT125" s="3"/>
      <c r="BU125" s="3"/>
      <c r="BV125" s="3"/>
      <c r="BW125" s="10"/>
      <c r="BX125" s="3"/>
      <c r="BY125" s="3"/>
      <c r="BZ125" s="3"/>
      <c r="CA125" s="3"/>
      <c r="CB125" s="4"/>
      <c r="CC125" s="28"/>
      <c r="CD125" s="8"/>
      <c r="CE125" s="8"/>
      <c r="CF125" s="3"/>
      <c r="CG125" s="3"/>
      <c r="CH125" s="3"/>
      <c r="CI125" s="14" t="s">
        <v>167</v>
      </c>
      <c r="CJ125" s="31"/>
      <c r="CK125" s="5"/>
      <c r="CL125" s="34"/>
      <c r="CM125" s="10"/>
      <c r="CN125" s="3"/>
      <c r="CO125" s="3"/>
      <c r="CP125" s="3"/>
      <c r="CQ125" s="3"/>
      <c r="CR125" s="5"/>
      <c r="CS125" s="3"/>
      <c r="CT125" s="3"/>
      <c r="CU125" s="3"/>
      <c r="CV125" s="3"/>
      <c r="CW125" s="3"/>
      <c r="CX125" s="3"/>
      <c r="CY125" s="3"/>
      <c r="CZ125" s="3"/>
      <c r="DA125" s="3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</row>
    <row r="126" spans="1:115" x14ac:dyDescent="0.25">
      <c r="A126" s="23"/>
      <c r="B126" s="10"/>
      <c r="C126" s="1" t="s">
        <v>21</v>
      </c>
      <c r="D126" s="10"/>
      <c r="E126" s="10"/>
      <c r="F126" s="10"/>
      <c r="G126" s="10"/>
      <c r="H126" s="10"/>
      <c r="I126" s="3"/>
      <c r="J126" s="1" t="s">
        <v>31</v>
      </c>
      <c r="K126" s="10"/>
      <c r="L126" s="3"/>
      <c r="M126" s="10"/>
      <c r="N126" s="10"/>
      <c r="O126" s="10"/>
      <c r="P126" s="10"/>
      <c r="Q126" s="3"/>
      <c r="R126" s="3"/>
      <c r="S126" s="3"/>
      <c r="T126" s="10"/>
      <c r="U126" s="10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4"/>
      <c r="AI126" s="3"/>
      <c r="AJ126" s="3"/>
      <c r="AK126" s="5"/>
      <c r="AL126" s="3"/>
      <c r="AM126" s="3"/>
      <c r="AN126" s="3"/>
      <c r="AO126" s="3"/>
      <c r="AP126" s="3"/>
      <c r="AQ126" s="3"/>
      <c r="AR126" s="3"/>
      <c r="AS126" s="8"/>
      <c r="AT126" s="3"/>
      <c r="AU126" s="3"/>
      <c r="AV126" s="3"/>
      <c r="AW126" s="3"/>
      <c r="AX126" s="3"/>
      <c r="AY126" s="8"/>
      <c r="AZ126" s="3"/>
      <c r="BA126" s="3"/>
      <c r="BB126" s="3"/>
      <c r="BC126" s="10"/>
      <c r="BD126" s="8"/>
      <c r="BE126" s="3"/>
      <c r="BF126" s="3"/>
      <c r="BG126" s="3"/>
      <c r="BH126" s="3"/>
      <c r="BI126" s="3"/>
      <c r="BJ126" s="3"/>
      <c r="BK126" s="5"/>
      <c r="BL126" s="8"/>
      <c r="BM126" s="5"/>
      <c r="BN126" s="3"/>
      <c r="BO126" s="3"/>
      <c r="BP126" s="3"/>
      <c r="BQ126" s="3"/>
      <c r="BR126" s="3"/>
      <c r="BS126" s="3"/>
      <c r="BT126" s="3"/>
      <c r="BU126" s="3"/>
      <c r="BV126" s="3"/>
      <c r="BW126" s="10"/>
      <c r="BX126" s="3"/>
      <c r="BY126" s="3"/>
      <c r="BZ126" s="3"/>
      <c r="CA126" s="3"/>
      <c r="CB126" s="4"/>
      <c r="CC126" s="28"/>
      <c r="CD126" s="8"/>
      <c r="CE126" s="8"/>
      <c r="CF126" s="3"/>
      <c r="CG126" s="3"/>
      <c r="CH126" s="3"/>
      <c r="CI126" s="14"/>
      <c r="CJ126" s="31"/>
      <c r="CK126" s="5"/>
      <c r="CL126" s="34"/>
      <c r="CM126" s="10"/>
      <c r="CS126" s="3"/>
      <c r="CT126" s="3"/>
      <c r="DB126"/>
      <c r="DE126" s="10"/>
      <c r="DF126" s="10"/>
      <c r="DG126" s="10"/>
      <c r="DH126" s="10"/>
      <c r="DI126" s="10"/>
      <c r="DJ126" s="10"/>
      <c r="DK126" s="10"/>
    </row>
    <row r="127" spans="1:115" x14ac:dyDescent="0.25">
      <c r="A127"/>
      <c r="B127"/>
      <c r="D127"/>
      <c r="E127"/>
      <c r="G127"/>
      <c r="H127"/>
      <c r="K127"/>
      <c r="M127"/>
      <c r="N127"/>
      <c r="T127"/>
      <c r="U127"/>
      <c r="Y127" s="1" t="s">
        <v>42</v>
      </c>
      <c r="AF127" s="1" t="s">
        <v>47</v>
      </c>
      <c r="AH127" s="19"/>
      <c r="AK127" s="20"/>
      <c r="AM127" s="1" t="s">
        <v>58</v>
      </c>
      <c r="AT127" s="7"/>
      <c r="BD127" s="20"/>
      <c r="BL127" s="7"/>
      <c r="BN127" s="7"/>
      <c r="BO127" s="7"/>
      <c r="BS127" s="1"/>
      <c r="BT127" s="1"/>
      <c r="BU127" s="1"/>
      <c r="BX127" s="1" t="s">
        <v>109</v>
      </c>
      <c r="CI127" s="7"/>
      <c r="CK127" s="26"/>
      <c r="CL127" s="33"/>
      <c r="CM127"/>
      <c r="DB127"/>
    </row>
    <row r="128" spans="1:115" x14ac:dyDescent="0.25">
      <c r="A128"/>
      <c r="B128"/>
      <c r="D128"/>
      <c r="E128"/>
      <c r="F128"/>
      <c r="G128"/>
      <c r="H128"/>
      <c r="K128"/>
      <c r="M128"/>
      <c r="N128"/>
      <c r="O128"/>
      <c r="P128"/>
      <c r="T128"/>
      <c r="U128"/>
      <c r="AH128" s="19"/>
      <c r="AK128" s="20"/>
      <c r="AX128" s="7"/>
      <c r="BD128" s="20"/>
      <c r="BL128" s="20"/>
      <c r="BN128" s="7"/>
      <c r="BO128" s="7"/>
      <c r="BS128" s="1"/>
      <c r="BT128" s="1"/>
      <c r="BU128" s="1"/>
      <c r="CF128" s="7"/>
      <c r="CG128" s="7"/>
      <c r="CH128" s="7"/>
      <c r="CI128" s="1">
        <f>COUNT(CI68:CI108)</f>
        <v>41</v>
      </c>
      <c r="CK128" s="17"/>
      <c r="CL128" s="33"/>
      <c r="CM128"/>
      <c r="CN128" s="3"/>
      <c r="CO128" s="3"/>
      <c r="CP128" s="3"/>
      <c r="CQ128" s="3"/>
      <c r="CR128" s="5"/>
      <c r="DB128"/>
    </row>
    <row r="129" spans="1:115" x14ac:dyDescent="0.25">
      <c r="A129"/>
      <c r="B129"/>
      <c r="C129"/>
      <c r="D129"/>
      <c r="E129"/>
      <c r="F129"/>
      <c r="G129"/>
      <c r="H129"/>
      <c r="K129"/>
      <c r="M129"/>
      <c r="N129"/>
      <c r="O129"/>
      <c r="P129"/>
      <c r="Q129"/>
      <c r="R129"/>
      <c r="T129"/>
      <c r="U129"/>
      <c r="V129"/>
      <c r="AK129" s="19"/>
      <c r="AN129" s="20"/>
      <c r="AQ129" s="21"/>
      <c r="AV129" s="7"/>
      <c r="AW129" s="7"/>
      <c r="BE129" s="7"/>
      <c r="BO129" s="1"/>
      <c r="BQ129" s="20"/>
      <c r="BR129" s="20"/>
      <c r="CL129" s="33"/>
      <c r="CM129" s="10"/>
      <c r="DB129"/>
    </row>
    <row r="130" spans="1:115" x14ac:dyDescent="0.25">
      <c r="A130"/>
      <c r="B130"/>
      <c r="C130"/>
      <c r="D130"/>
      <c r="E130"/>
      <c r="F130"/>
      <c r="G130"/>
      <c r="H130"/>
      <c r="K130"/>
      <c r="L130"/>
      <c r="M130"/>
      <c r="N130"/>
      <c r="O130"/>
      <c r="P130"/>
      <c r="Q130"/>
      <c r="R130"/>
      <c r="S130"/>
      <c r="T130"/>
      <c r="U130"/>
      <c r="V130"/>
      <c r="AL130" s="19"/>
      <c r="AR130" s="21"/>
      <c r="BB130" s="7"/>
      <c r="BO130" s="1"/>
      <c r="BP130" s="20"/>
      <c r="BQ130" s="20"/>
      <c r="BR130" s="7"/>
      <c r="BU130" s="1"/>
      <c r="CL130" s="34"/>
      <c r="CM130" s="10"/>
      <c r="CN130" s="3"/>
      <c r="CO130" s="3"/>
      <c r="CP130" s="3"/>
      <c r="CQ130" s="3"/>
      <c r="CR130" s="5"/>
      <c r="CU130" s="5"/>
      <c r="CV130" s="3"/>
      <c r="CW130" s="3"/>
      <c r="CX130" s="3"/>
      <c r="CY130" s="3"/>
      <c r="CZ130" s="3"/>
      <c r="DA130" s="3"/>
      <c r="DB130" s="10"/>
      <c r="DC130" s="10"/>
      <c r="DD130" s="10"/>
    </row>
    <row r="131" spans="1:115" s="10" customFormat="1" x14ac:dyDescent="0.25">
      <c r="A131" s="23"/>
      <c r="I131" s="3"/>
      <c r="J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4"/>
      <c r="AM131" s="3"/>
      <c r="AN131" s="3"/>
      <c r="AO131" s="3"/>
      <c r="AP131" s="3"/>
      <c r="AQ131" s="3"/>
      <c r="AR131" s="6"/>
      <c r="AS131" s="3"/>
      <c r="AT131" s="3"/>
      <c r="AU131" s="3"/>
      <c r="AV131" s="3"/>
      <c r="AW131" s="3"/>
      <c r="AX131" s="3"/>
      <c r="AY131" s="3"/>
      <c r="BC131" s="8"/>
      <c r="BD131" s="3"/>
      <c r="BE131" s="3"/>
      <c r="BF131" s="3"/>
      <c r="BG131" s="3"/>
      <c r="BH131" s="3"/>
      <c r="BI131" s="3"/>
      <c r="BJ131" s="3"/>
      <c r="BK131" s="5"/>
      <c r="BL131" s="3"/>
      <c r="BM131" s="5"/>
      <c r="BN131" s="3"/>
      <c r="BO131" s="3"/>
      <c r="BP131" s="3"/>
      <c r="BQ131" s="5"/>
      <c r="BR131" s="5"/>
      <c r="BS131" s="7"/>
      <c r="BT131" s="8"/>
      <c r="BU131" s="8"/>
      <c r="BV131" s="3"/>
      <c r="BW131" s="3"/>
      <c r="BX131" s="3"/>
      <c r="BY131" s="3"/>
      <c r="BZ131" s="3"/>
      <c r="CA131" s="3"/>
      <c r="CB131" s="4"/>
      <c r="CC131" s="28"/>
      <c r="CD131" s="3"/>
      <c r="CE131" s="3"/>
      <c r="CF131" s="3"/>
      <c r="CG131" s="3"/>
      <c r="CH131" s="3"/>
      <c r="CI131" s="3"/>
      <c r="CJ131" s="4"/>
      <c r="CK131" s="3"/>
      <c r="CL131" s="34"/>
      <c r="CN131" s="5"/>
      <c r="CO131" s="5"/>
      <c r="CP131" s="5"/>
      <c r="CQ131" s="5"/>
      <c r="CR131" s="5"/>
      <c r="CS131" s="5"/>
      <c r="CT131" s="5"/>
      <c r="CU131" s="3"/>
      <c r="CV131" s="3"/>
      <c r="CW131" s="3"/>
      <c r="CX131" s="3"/>
      <c r="CY131" s="3"/>
      <c r="CZ131" s="3"/>
      <c r="DA131" s="3"/>
    </row>
    <row r="132" spans="1:115" s="10" customFormat="1" x14ac:dyDescent="0.25">
      <c r="A132" s="23"/>
      <c r="I132" s="3"/>
      <c r="J132" s="3"/>
      <c r="P132" s="14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/>
      <c r="AH132" s="3"/>
      <c r="AI132" s="3"/>
      <c r="AJ132" s="3"/>
      <c r="AK132" s="3"/>
      <c r="AL132" s="3"/>
      <c r="AM132" s="4"/>
      <c r="AN132" s="3"/>
      <c r="AO132" s="5"/>
      <c r="AP132" s="3"/>
      <c r="AQ132" s="3"/>
      <c r="AR132" s="3"/>
      <c r="AS132" s="6"/>
      <c r="AT132" s="3"/>
      <c r="AU132" s="3"/>
      <c r="AV132" s="3"/>
      <c r="AW132" s="3"/>
      <c r="AX132" s="3"/>
      <c r="AY132" s="3"/>
      <c r="AZ132" s="3"/>
      <c r="BA132" s="3"/>
      <c r="BB132" s="8"/>
      <c r="BC132" s="3"/>
      <c r="BD132" s="3"/>
      <c r="BE132" s="3"/>
      <c r="BF132" s="3"/>
      <c r="BG132" s="3"/>
      <c r="BH132" s="3"/>
      <c r="BI132" s="3"/>
      <c r="BJ132" s="3"/>
      <c r="BK132" s="5"/>
      <c r="BL132" s="3"/>
      <c r="BM132" s="5"/>
      <c r="BN132" s="3"/>
      <c r="BO132" s="3"/>
      <c r="BP132" s="5"/>
      <c r="BQ132" s="7"/>
      <c r="BR132" s="8"/>
      <c r="BS132" s="8"/>
      <c r="BT132" s="3"/>
      <c r="BU132" s="3"/>
      <c r="BV132" s="3"/>
      <c r="BW132" s="3"/>
      <c r="BX132" s="3"/>
      <c r="BY132" s="3"/>
      <c r="BZ132" s="3"/>
      <c r="CA132" s="3"/>
      <c r="CB132" s="4"/>
      <c r="CC132" s="28"/>
      <c r="CD132" s="3"/>
      <c r="CE132" s="3"/>
      <c r="CF132" s="3"/>
      <c r="CG132" s="3"/>
      <c r="CH132" s="3"/>
      <c r="CI132" s="3"/>
      <c r="CJ132" s="4"/>
      <c r="CK132" s="3"/>
      <c r="CL132" s="34"/>
      <c r="CM132" s="24"/>
      <c r="CN132" s="1"/>
      <c r="CO132" s="1"/>
      <c r="CP132" s="1"/>
      <c r="CQ132" s="1"/>
      <c r="CR132" s="20"/>
      <c r="CS132" s="3"/>
      <c r="CT132" s="3"/>
      <c r="CU132" s="1"/>
      <c r="CV132" s="1"/>
      <c r="CW132" s="1"/>
      <c r="CX132" s="1"/>
      <c r="CY132" s="1"/>
      <c r="CZ132" s="1"/>
      <c r="DA132" s="1"/>
      <c r="DB132"/>
      <c r="DC132"/>
      <c r="DD132"/>
    </row>
    <row r="133" spans="1:1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K133" s="22"/>
      <c r="BL133"/>
      <c r="BM133" s="22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 s="33"/>
      <c r="CC133" s="30"/>
      <c r="CD133"/>
      <c r="CE133"/>
      <c r="CF133"/>
      <c r="CG133"/>
      <c r="CH133"/>
      <c r="CK133"/>
      <c r="CL133" s="33"/>
      <c r="CM133"/>
      <c r="DB133"/>
    </row>
    <row r="134" spans="1:1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K134" s="22"/>
      <c r="BL134"/>
      <c r="BM134" s="22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 s="33"/>
      <c r="CC134" s="30"/>
      <c r="CD134"/>
      <c r="CE134"/>
      <c r="CF134"/>
      <c r="CG134"/>
      <c r="CH134"/>
      <c r="CK134"/>
      <c r="CL134" s="33"/>
      <c r="CM134"/>
      <c r="DC134" s="1"/>
      <c r="DD134" s="1"/>
    </row>
    <row r="135" spans="1:115" x14ac:dyDescent="0.25">
      <c r="BO135" s="1"/>
      <c r="BS135" s="1"/>
      <c r="BT135" s="1"/>
      <c r="BU135" s="1"/>
      <c r="BV135" s="19"/>
      <c r="BY135" s="7"/>
      <c r="DC135" s="1"/>
      <c r="DD135" s="1"/>
      <c r="DE135" s="1"/>
      <c r="DF135" s="1"/>
      <c r="DG135" s="1"/>
      <c r="DH135" s="1"/>
    </row>
    <row r="136" spans="1:115" x14ac:dyDescent="0.25">
      <c r="BO136" s="1"/>
      <c r="BS136" s="1"/>
      <c r="BT136" s="1"/>
      <c r="BU136" s="1"/>
      <c r="BX136" s="19"/>
      <c r="BZ136" s="7"/>
      <c r="CA136" s="7"/>
      <c r="DC136" s="1"/>
      <c r="DD136" s="1"/>
      <c r="DE136" s="1"/>
      <c r="DF136" s="1"/>
      <c r="DG136" s="1"/>
      <c r="DH136" s="1"/>
      <c r="DI136" s="1"/>
      <c r="DJ136" s="1"/>
      <c r="DK136" s="1"/>
    </row>
    <row r="137" spans="1:115" x14ac:dyDescent="0.25">
      <c r="BO137" s="1"/>
      <c r="BS137" s="1"/>
      <c r="BT137" s="1"/>
      <c r="BU137" s="1"/>
      <c r="BX137" s="19"/>
      <c r="BZ137" s="7"/>
      <c r="CA137" s="7"/>
      <c r="DC137" s="1"/>
      <c r="DD137" s="1"/>
      <c r="DE137" s="1"/>
      <c r="DF137" s="1"/>
      <c r="DG137" s="1"/>
      <c r="DH137" s="1"/>
      <c r="DI137" s="1"/>
      <c r="DJ137" s="1"/>
      <c r="DK137" s="1"/>
    </row>
    <row r="138" spans="1:115" x14ac:dyDescent="0.25">
      <c r="BO138" s="1"/>
      <c r="BS138" s="1"/>
      <c r="BT138" s="1"/>
      <c r="BU138" s="1"/>
      <c r="BX138" s="19"/>
      <c r="BZ138" s="7"/>
      <c r="CA138" s="7"/>
      <c r="DC138" s="1"/>
      <c r="DD138" s="1"/>
      <c r="DE138" s="1"/>
      <c r="DF138" s="1"/>
      <c r="DG138" s="1"/>
      <c r="DH138" s="1"/>
      <c r="DI138" s="1"/>
      <c r="DJ138" s="1"/>
      <c r="DK138" s="1"/>
    </row>
    <row r="139" spans="1:115" x14ac:dyDescent="0.25">
      <c r="BO139" s="1"/>
      <c r="BR139" s="19"/>
      <c r="BS139" s="1"/>
      <c r="BT139" s="1"/>
      <c r="BU139" s="1"/>
      <c r="BW139" s="7"/>
      <c r="BX139" s="7"/>
    </row>
  </sheetData>
  <sortState xmlns:xlrd2="http://schemas.microsoft.com/office/spreadsheetml/2017/richdata2" ref="A2:DK139">
    <sortCondition ref="BR2:BR139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A644-49E5-4217-8A2F-038E2373E0A1}">
  <sheetPr codeName="Sheet7"/>
  <dimension ref="A1:DK142"/>
  <sheetViews>
    <sheetView topLeftCell="F1" workbookViewId="0">
      <pane xSplit="18225" ySplit="660" topLeftCell="CJ89"/>
      <selection activeCell="CL75" sqref="CL75"/>
      <selection pane="topRight" activeCell="CB1" sqref="CB1:CB1048576"/>
      <selection pane="bottomLeft" activeCell="M137" sqref="M137"/>
      <selection pane="bottomRight" activeCell="CJ89" sqref="CJ89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2.7109375" style="1" customWidth="1"/>
    <col min="5" max="5" width="13.42578125" style="1" customWidth="1"/>
    <col min="6" max="6" width="9.85546875" style="1" customWidth="1"/>
    <col min="7" max="7" width="12.140625" style="1" customWidth="1"/>
    <col min="8" max="8" width="11.7109375" style="1" customWidth="1"/>
    <col min="9" max="9" width="25.140625" style="1" customWidth="1"/>
    <col min="10" max="10" width="12.5703125" style="1" customWidth="1"/>
    <col min="11" max="11" width="24.710937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">
        <v>2007</v>
      </c>
      <c r="B2" s="3">
        <v>41</v>
      </c>
      <c r="C2" s="3">
        <v>1</v>
      </c>
      <c r="D2" s="3">
        <v>0</v>
      </c>
      <c r="E2" s="3">
        <v>0</v>
      </c>
      <c r="F2" s="3">
        <v>1</v>
      </c>
      <c r="G2" s="3">
        <v>1</v>
      </c>
      <c r="H2" s="1">
        <v>0</v>
      </c>
      <c r="I2" s="3">
        <v>1</v>
      </c>
      <c r="J2" s="3">
        <v>1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0</v>
      </c>
      <c r="S2" s="3">
        <v>0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</v>
      </c>
      <c r="AB2" s="3">
        <v>1</v>
      </c>
      <c r="AC2" s="3">
        <v>0</v>
      </c>
      <c r="AD2" s="3">
        <v>1</v>
      </c>
      <c r="AE2" s="3">
        <v>0</v>
      </c>
      <c r="AF2" s="3">
        <v>0</v>
      </c>
      <c r="AG2" s="3">
        <v>36.799999999999997</v>
      </c>
      <c r="AH2" s="4">
        <v>2.38</v>
      </c>
      <c r="AI2" s="3">
        <v>131</v>
      </c>
      <c r="AJ2" s="3">
        <v>74</v>
      </c>
      <c r="AK2" s="5">
        <f t="shared" ref="AK2:AK8" si="0">(AI2+2*AJ2)/3</f>
        <v>93</v>
      </c>
      <c r="AL2" s="3">
        <v>97</v>
      </c>
      <c r="AM2" s="3">
        <v>1</v>
      </c>
      <c r="AN2" s="3">
        <v>3</v>
      </c>
      <c r="AO2" s="3">
        <v>35</v>
      </c>
      <c r="AP2" s="3">
        <v>13</v>
      </c>
      <c r="AQ2" s="3">
        <v>20</v>
      </c>
      <c r="AR2" s="3">
        <f t="shared" ref="AR2:AR12" si="1">(AO2-AP2)</f>
        <v>22</v>
      </c>
      <c r="AS2" s="7">
        <f t="shared" ref="AS2:AS12" si="2">(AR2/AN2)</f>
        <v>7.333333333333333</v>
      </c>
      <c r="AT2" s="3">
        <v>13</v>
      </c>
      <c r="AU2" s="4">
        <v>9.2343999999999991</v>
      </c>
      <c r="AV2" s="3">
        <v>3.88</v>
      </c>
      <c r="AW2" s="19">
        <f t="shared" ref="AW2:AW8" si="3">(AK2*AV2/451)</f>
        <v>0.80008869179600883</v>
      </c>
      <c r="AX2" s="7">
        <f t="shared" ref="AX2:AX12" si="4">((AQ2-AT2)/AU2)</f>
        <v>0.75803517283201949</v>
      </c>
      <c r="AY2" s="7">
        <f t="shared" ref="AY2:AY12" si="5">((AQ2-AT2)*80/AV2)</f>
        <v>144.32989690721649</v>
      </c>
      <c r="AZ2" s="7">
        <f t="shared" ref="AZ2:AZ8" si="6">((AK2-AN2)*80/AV2)</f>
        <v>1855.6701030927836</v>
      </c>
      <c r="BA2" s="7">
        <f t="shared" ref="BA2:BA12" si="7">(AU2/AL2*1000)</f>
        <v>95.199999999999989</v>
      </c>
      <c r="BB2" s="7">
        <f t="shared" ref="BB2:BB12" si="8">(AV2*1000/AL2)</f>
        <v>40</v>
      </c>
      <c r="BC2" s="7">
        <f t="shared" ref="BC2:BC8" si="9">(BB2*(AK2-AT2)*0.0136)</f>
        <v>43.519999999999996</v>
      </c>
      <c r="BD2" s="7">
        <f t="shared" ref="BD2:BD12" si="10">(BB2*(AQ2-AN2)*0.0136)</f>
        <v>9.2479999999999993</v>
      </c>
      <c r="BE2" s="19"/>
      <c r="BF2" s="19">
        <f t="shared" ref="BF2:BF12" si="11">(AQ2/BA2)</f>
        <v>0.21008403361344541</v>
      </c>
      <c r="BG2" s="19">
        <f t="shared" ref="BG2:BG12" si="12">(AO2/BA2)</f>
        <v>0.36764705882352944</v>
      </c>
      <c r="BH2" s="19">
        <f t="shared" ref="BH2:BH12" si="13">(BA2/AR2)</f>
        <v>4.3272727272727272</v>
      </c>
      <c r="BI2" s="19">
        <f t="shared" ref="BI2:BI12" si="14">(AN2/AT2)</f>
        <v>0.23076923076923078</v>
      </c>
      <c r="BJ2" s="19"/>
      <c r="BK2" s="5">
        <v>0</v>
      </c>
      <c r="BL2" s="5"/>
      <c r="BM2" s="5"/>
      <c r="BN2" s="5"/>
      <c r="BO2" s="5"/>
      <c r="BP2" s="3">
        <v>1</v>
      </c>
      <c r="BQ2" s="3">
        <v>0</v>
      </c>
      <c r="BR2" s="3">
        <v>67.5</v>
      </c>
      <c r="BS2" s="3">
        <v>4.9000000000000004</v>
      </c>
      <c r="BT2" s="3">
        <v>3.8</v>
      </c>
      <c r="BU2" s="3">
        <v>1.1000000000000001</v>
      </c>
      <c r="BV2" s="3">
        <v>5.2</v>
      </c>
      <c r="BW2" s="10"/>
      <c r="BX2" s="3">
        <v>1</v>
      </c>
      <c r="BY2" s="3">
        <v>1</v>
      </c>
      <c r="BZ2" s="3">
        <v>142</v>
      </c>
      <c r="CA2" s="3">
        <v>28</v>
      </c>
      <c r="CB2" s="4">
        <v>2</v>
      </c>
      <c r="CC2" s="28">
        <v>45</v>
      </c>
      <c r="CD2" s="8"/>
      <c r="CE2" s="8"/>
      <c r="CF2" s="3">
        <v>50</v>
      </c>
      <c r="CG2" s="3">
        <v>0</v>
      </c>
      <c r="CH2" s="3">
        <v>1</v>
      </c>
      <c r="CI2" s="12">
        <v>332.38636363636363</v>
      </c>
      <c r="CJ2" s="19">
        <f t="shared" ref="CJ2:CJ12" si="15">LN(CI2)</f>
        <v>5.8062980381817964</v>
      </c>
      <c r="CK2" s="5">
        <v>1337.2336203378434</v>
      </c>
      <c r="CL2" s="19">
        <f t="shared" ref="CL2:CL12" si="16">LN(CK2)</f>
        <v>7.1983582965704747</v>
      </c>
      <c r="CM2" s="10"/>
      <c r="CN2" s="41">
        <v>40245</v>
      </c>
      <c r="CO2" s="41"/>
      <c r="CP2" s="41"/>
      <c r="CQ2" s="41"/>
      <c r="CS2" s="36">
        <v>44272</v>
      </c>
      <c r="CT2" s="36">
        <v>43723</v>
      </c>
      <c r="CU2" s="1">
        <f t="shared" ref="CU2:CU12" si="17">(CT2-CN2)</f>
        <v>3478</v>
      </c>
      <c r="CV2" s="3">
        <v>0</v>
      </c>
      <c r="CW2" s="3"/>
      <c r="CX2" s="3"/>
      <c r="CY2" s="3">
        <v>0</v>
      </c>
      <c r="CZ2" s="3">
        <v>3478</v>
      </c>
      <c r="DA2" s="3">
        <v>0</v>
      </c>
      <c r="DB2" s="3"/>
      <c r="DC2" s="10"/>
      <c r="DD2" s="10"/>
      <c r="DE2" s="10"/>
      <c r="DF2" s="10"/>
      <c r="DG2" s="10"/>
      <c r="DH2" s="10"/>
      <c r="DI2" s="10"/>
      <c r="DJ2" s="10"/>
      <c r="DK2" s="10"/>
    </row>
    <row r="3" spans="1:115" x14ac:dyDescent="0.25">
      <c r="A3" s="25">
        <v>1158</v>
      </c>
      <c r="B3" s="1">
        <v>61</v>
      </c>
      <c r="C3" s="1">
        <v>0</v>
      </c>
      <c r="D3" s="1">
        <v>0</v>
      </c>
      <c r="E3" s="1">
        <v>0</v>
      </c>
      <c r="F3" s="1">
        <v>2</v>
      </c>
      <c r="H3" s="1">
        <v>0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1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38.700000000000003</v>
      </c>
      <c r="AH3" s="1">
        <v>2.35</v>
      </c>
      <c r="AI3" s="1">
        <v>128</v>
      </c>
      <c r="AJ3" s="1">
        <v>88</v>
      </c>
      <c r="AK3" s="5">
        <f t="shared" si="0"/>
        <v>101.33333333333333</v>
      </c>
      <c r="AL3" s="1">
        <v>93</v>
      </c>
      <c r="AM3" s="1">
        <v>3</v>
      </c>
      <c r="AN3" s="1">
        <v>7</v>
      </c>
      <c r="AO3" s="1">
        <v>45</v>
      </c>
      <c r="AP3" s="1">
        <v>19</v>
      </c>
      <c r="AQ3" s="1">
        <v>30</v>
      </c>
      <c r="AR3" s="1">
        <f t="shared" si="1"/>
        <v>26</v>
      </c>
      <c r="AS3" s="7">
        <f t="shared" si="2"/>
        <v>3.7142857142857144</v>
      </c>
      <c r="AT3" s="1">
        <v>18</v>
      </c>
      <c r="AU3" s="19">
        <v>6.75</v>
      </c>
      <c r="AV3" s="1">
        <v>2.87</v>
      </c>
      <c r="AW3" s="19">
        <f t="shared" si="3"/>
        <v>0.64484848484848478</v>
      </c>
      <c r="AX3" s="7">
        <f t="shared" si="4"/>
        <v>1.7777777777777777</v>
      </c>
      <c r="AY3" s="7">
        <f t="shared" si="5"/>
        <v>334.49477351916374</v>
      </c>
      <c r="AZ3" s="7">
        <f t="shared" si="6"/>
        <v>2629.5005807200928</v>
      </c>
      <c r="BA3" s="7">
        <f t="shared" si="7"/>
        <v>72.580645161290334</v>
      </c>
      <c r="BB3" s="7">
        <f t="shared" si="8"/>
        <v>30.86021505376344</v>
      </c>
      <c r="BC3" s="7">
        <f t="shared" si="9"/>
        <v>34.97491039426523</v>
      </c>
      <c r="BD3" s="7">
        <f t="shared" si="10"/>
        <v>9.6530752688172026</v>
      </c>
      <c r="BE3" s="19">
        <v>1.7635555555555553</v>
      </c>
      <c r="BF3" s="19">
        <f t="shared" si="11"/>
        <v>0.41333333333333327</v>
      </c>
      <c r="BG3" s="19">
        <f t="shared" si="12"/>
        <v>0.61999999999999988</v>
      </c>
      <c r="BH3" s="19">
        <f t="shared" si="13"/>
        <v>2.7915632754342434</v>
      </c>
      <c r="BI3" s="19">
        <f t="shared" si="14"/>
        <v>0.3888888888888889</v>
      </c>
      <c r="BJ3" s="19"/>
      <c r="BK3" s="20">
        <v>1</v>
      </c>
      <c r="BL3" s="1">
        <v>13</v>
      </c>
      <c r="BN3" s="1">
        <v>1</v>
      </c>
      <c r="BO3" s="1">
        <v>0</v>
      </c>
      <c r="BP3" s="1">
        <v>1</v>
      </c>
      <c r="BQ3" s="1">
        <v>0</v>
      </c>
      <c r="BR3" s="1">
        <v>55</v>
      </c>
      <c r="BS3" s="1"/>
      <c r="BT3" s="1"/>
      <c r="BU3" s="1"/>
      <c r="BW3" s="1">
        <v>43.8</v>
      </c>
      <c r="BX3" s="1">
        <v>1</v>
      </c>
      <c r="BZ3" s="25">
        <v>137</v>
      </c>
      <c r="CA3" s="25">
        <v>19</v>
      </c>
      <c r="CB3" s="44">
        <v>1.2</v>
      </c>
      <c r="CC3" s="27">
        <v>90</v>
      </c>
      <c r="CI3" s="20">
        <v>537.90439760000004</v>
      </c>
      <c r="CJ3" s="19">
        <f t="shared" si="15"/>
        <v>6.2876808447430825</v>
      </c>
      <c r="CK3" s="20">
        <v>1319.47444</v>
      </c>
      <c r="CL3" s="19">
        <f t="shared" si="16"/>
        <v>7.1849887847819049</v>
      </c>
      <c r="CM3" s="22"/>
      <c r="CN3" s="36">
        <v>43662</v>
      </c>
      <c r="CO3" s="36"/>
      <c r="CP3" s="36"/>
      <c r="CQ3" s="36"/>
      <c r="CS3" s="36">
        <v>44217</v>
      </c>
      <c r="CT3" s="37">
        <v>44217</v>
      </c>
      <c r="CU3" s="1">
        <f t="shared" si="17"/>
        <v>555</v>
      </c>
      <c r="CV3" s="1">
        <v>0</v>
      </c>
      <c r="CY3" s="1">
        <v>0</v>
      </c>
      <c r="CZ3" s="1">
        <v>555</v>
      </c>
      <c r="DA3" s="3">
        <v>0</v>
      </c>
      <c r="DB3" t="s">
        <v>132</v>
      </c>
    </row>
    <row r="4" spans="1:115" x14ac:dyDescent="0.25">
      <c r="A4" s="2">
        <v>2041</v>
      </c>
      <c r="B4" s="3">
        <v>47</v>
      </c>
      <c r="C4" s="3">
        <v>0</v>
      </c>
      <c r="D4" s="3">
        <v>0</v>
      </c>
      <c r="E4" s="3">
        <v>0</v>
      </c>
      <c r="F4" s="3">
        <v>1</v>
      </c>
      <c r="G4" s="3">
        <v>0</v>
      </c>
      <c r="H4" s="1">
        <v>1</v>
      </c>
      <c r="I4" s="3">
        <v>1</v>
      </c>
      <c r="J4" s="3">
        <v>1</v>
      </c>
      <c r="K4" s="3">
        <v>1</v>
      </c>
      <c r="L4" s="3">
        <v>0</v>
      </c>
      <c r="M4" s="3"/>
      <c r="N4" s="3">
        <v>1</v>
      </c>
      <c r="O4" s="3">
        <v>0</v>
      </c>
      <c r="P4" s="3">
        <v>1</v>
      </c>
      <c r="Q4" s="3"/>
      <c r="R4" s="3">
        <v>0</v>
      </c>
      <c r="S4" s="3">
        <v>0</v>
      </c>
      <c r="T4" s="3">
        <v>0</v>
      </c>
      <c r="U4" s="3">
        <v>1</v>
      </c>
      <c r="V4" s="3">
        <v>0</v>
      </c>
      <c r="W4" s="3">
        <v>0</v>
      </c>
      <c r="X4" s="3">
        <v>0</v>
      </c>
      <c r="Y4" s="3">
        <v>0</v>
      </c>
      <c r="Z4" s="3">
        <v>1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26</v>
      </c>
      <c r="AH4" s="4">
        <v>2.04</v>
      </c>
      <c r="AI4" s="3">
        <v>152</v>
      </c>
      <c r="AJ4" s="3">
        <v>88</v>
      </c>
      <c r="AK4" s="5">
        <f t="shared" si="0"/>
        <v>109.33333333333333</v>
      </c>
      <c r="AL4" s="3">
        <v>81</v>
      </c>
      <c r="AM4" s="3">
        <v>2</v>
      </c>
      <c r="AN4" s="3">
        <v>1</v>
      </c>
      <c r="AO4" s="3">
        <v>20</v>
      </c>
      <c r="AP4" s="3">
        <v>8</v>
      </c>
      <c r="AQ4" s="3">
        <v>13</v>
      </c>
      <c r="AR4" s="1">
        <f t="shared" si="1"/>
        <v>12</v>
      </c>
      <c r="AS4" s="7">
        <f t="shared" si="2"/>
        <v>12</v>
      </c>
      <c r="AT4" s="3">
        <v>8</v>
      </c>
      <c r="AU4" s="4">
        <v>6.8952</v>
      </c>
      <c r="AV4" s="3">
        <v>3.38</v>
      </c>
      <c r="AW4" s="19">
        <f t="shared" si="3"/>
        <v>0.81939393939393934</v>
      </c>
      <c r="AX4" s="7">
        <f t="shared" si="4"/>
        <v>0.72514212785706</v>
      </c>
      <c r="AY4" s="7">
        <f t="shared" si="5"/>
        <v>118.34319526627219</v>
      </c>
      <c r="AZ4" s="7">
        <f t="shared" si="6"/>
        <v>2564.102564102564</v>
      </c>
      <c r="BA4" s="7">
        <f t="shared" si="7"/>
        <v>85.125925925925927</v>
      </c>
      <c r="BB4" s="7">
        <f t="shared" si="8"/>
        <v>41.728395061728392</v>
      </c>
      <c r="BC4" s="7">
        <f t="shared" si="9"/>
        <v>57.50729218106995</v>
      </c>
      <c r="BD4" s="7">
        <f t="shared" si="10"/>
        <v>6.8100740740740733</v>
      </c>
      <c r="BE4" s="19"/>
      <c r="BF4" s="19">
        <f t="shared" si="11"/>
        <v>0.15271493212669685</v>
      </c>
      <c r="BG4" s="19">
        <f t="shared" si="12"/>
        <v>0.23494604942568742</v>
      </c>
      <c r="BH4" s="19">
        <f t="shared" si="13"/>
        <v>7.0938271604938272</v>
      </c>
      <c r="BI4" s="19">
        <f t="shared" si="14"/>
        <v>0.125</v>
      </c>
      <c r="BJ4" s="19"/>
      <c r="BK4" s="5">
        <v>0</v>
      </c>
      <c r="BL4" s="5"/>
      <c r="BM4" s="5"/>
      <c r="BN4" s="5"/>
      <c r="BO4" s="5"/>
      <c r="BP4" s="3">
        <v>1</v>
      </c>
      <c r="BQ4" s="3">
        <v>0</v>
      </c>
      <c r="BR4" s="3">
        <v>57.5</v>
      </c>
      <c r="BS4" s="3">
        <v>4.5999999999999996</v>
      </c>
      <c r="BT4" s="3">
        <v>2.9</v>
      </c>
      <c r="BU4" s="3">
        <v>1.1000000000000001</v>
      </c>
      <c r="BV4" s="3"/>
      <c r="BW4" s="10"/>
      <c r="BX4" s="3">
        <v>1</v>
      </c>
      <c r="BY4" s="3">
        <v>1</v>
      </c>
      <c r="BZ4" s="3">
        <v>142</v>
      </c>
      <c r="CA4" s="3">
        <v>30</v>
      </c>
      <c r="CB4" s="4">
        <v>1.4</v>
      </c>
      <c r="CC4" s="28">
        <v>54</v>
      </c>
      <c r="CD4" s="8"/>
      <c r="CE4" s="8"/>
      <c r="CF4" s="3">
        <v>137</v>
      </c>
      <c r="CG4" s="3">
        <v>0</v>
      </c>
      <c r="CH4" s="3">
        <v>1</v>
      </c>
      <c r="CI4" s="12">
        <v>714.92537313432831</v>
      </c>
      <c r="CJ4" s="19">
        <f t="shared" si="15"/>
        <v>6.5721781640080401</v>
      </c>
      <c r="CK4" s="5">
        <v>407.89328149453138</v>
      </c>
      <c r="CL4" s="19">
        <f t="shared" si="16"/>
        <v>6.0110055752256963</v>
      </c>
      <c r="CM4" s="10"/>
      <c r="CN4" s="41">
        <v>40430</v>
      </c>
      <c r="CO4" s="41"/>
      <c r="CP4" s="41"/>
      <c r="CQ4" s="41"/>
      <c r="CS4" s="36">
        <v>44272</v>
      </c>
      <c r="CT4" s="36">
        <v>44216</v>
      </c>
      <c r="CU4" s="1">
        <f t="shared" si="17"/>
        <v>3786</v>
      </c>
      <c r="CV4" s="3">
        <v>0</v>
      </c>
      <c r="CW4" s="3"/>
      <c r="CX4" s="3"/>
      <c r="CY4" s="3">
        <v>0</v>
      </c>
      <c r="CZ4" s="3">
        <v>3786</v>
      </c>
      <c r="DA4" s="3">
        <v>0</v>
      </c>
      <c r="DB4" s="3"/>
      <c r="DC4" s="10"/>
      <c r="DD4" s="10"/>
      <c r="DE4" s="10"/>
      <c r="DF4" s="10"/>
      <c r="DG4" s="10"/>
      <c r="DH4" s="10"/>
      <c r="DI4" s="10"/>
      <c r="DJ4" s="10"/>
      <c r="DK4" s="10"/>
    </row>
    <row r="5" spans="1:115" x14ac:dyDescent="0.25">
      <c r="A5" s="2">
        <v>2058</v>
      </c>
      <c r="B5" s="3">
        <v>61</v>
      </c>
      <c r="C5" s="3">
        <v>0</v>
      </c>
      <c r="D5" s="3">
        <v>0</v>
      </c>
      <c r="E5" s="3">
        <v>0</v>
      </c>
      <c r="F5" s="3">
        <v>1</v>
      </c>
      <c r="G5" s="3">
        <v>0</v>
      </c>
      <c r="H5" s="1">
        <v>1</v>
      </c>
      <c r="I5" s="3">
        <v>1</v>
      </c>
      <c r="J5" s="3">
        <v>1</v>
      </c>
      <c r="K5" s="3">
        <v>0</v>
      </c>
      <c r="L5" s="3">
        <v>1</v>
      </c>
      <c r="M5" s="3"/>
      <c r="N5" s="3">
        <v>1</v>
      </c>
      <c r="O5" s="3">
        <v>0</v>
      </c>
      <c r="P5" s="3">
        <v>1</v>
      </c>
      <c r="Q5" s="3">
        <v>1</v>
      </c>
      <c r="R5" s="3">
        <v>0</v>
      </c>
      <c r="S5" s="3">
        <v>0</v>
      </c>
      <c r="T5" s="3">
        <v>0</v>
      </c>
      <c r="U5" s="3">
        <v>1</v>
      </c>
      <c r="V5" s="3">
        <v>0</v>
      </c>
      <c r="W5" s="3">
        <v>0</v>
      </c>
      <c r="X5" s="3">
        <v>0</v>
      </c>
      <c r="Y5" s="3">
        <v>1</v>
      </c>
      <c r="Z5" s="3">
        <v>1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34.5</v>
      </c>
      <c r="AH5" s="4">
        <v>2.15</v>
      </c>
      <c r="AI5" s="3">
        <v>120</v>
      </c>
      <c r="AJ5" s="3">
        <v>70</v>
      </c>
      <c r="AK5" s="5">
        <f t="shared" si="0"/>
        <v>86.666666666666671</v>
      </c>
      <c r="AL5" s="3">
        <v>94</v>
      </c>
      <c r="AM5" s="3">
        <v>1</v>
      </c>
      <c r="AN5" s="3">
        <v>10</v>
      </c>
      <c r="AO5" s="3">
        <v>27</v>
      </c>
      <c r="AP5" s="3">
        <v>17</v>
      </c>
      <c r="AQ5" s="3">
        <v>20</v>
      </c>
      <c r="AR5" s="1">
        <f t="shared" si="1"/>
        <v>10</v>
      </c>
      <c r="AS5" s="7">
        <f t="shared" si="2"/>
        <v>1</v>
      </c>
      <c r="AT5" s="3">
        <v>14</v>
      </c>
      <c r="AU5" s="4">
        <v>6.4929999999999994</v>
      </c>
      <c r="AV5" s="3">
        <v>3.02</v>
      </c>
      <c r="AW5" s="19">
        <f t="shared" si="3"/>
        <v>0.58033998521803398</v>
      </c>
      <c r="AX5" s="7">
        <f t="shared" si="4"/>
        <v>0.92407207762205457</v>
      </c>
      <c r="AY5" s="7">
        <f t="shared" si="5"/>
        <v>158.94039735099338</v>
      </c>
      <c r="AZ5" s="7">
        <f t="shared" si="6"/>
        <v>2030.9050772626933</v>
      </c>
      <c r="BA5" s="7">
        <f t="shared" si="7"/>
        <v>69.074468085106375</v>
      </c>
      <c r="BB5" s="7">
        <f t="shared" si="8"/>
        <v>32.127659574468083</v>
      </c>
      <c r="BC5" s="7">
        <f t="shared" si="9"/>
        <v>31.750695035460993</v>
      </c>
      <c r="BD5" s="7">
        <f t="shared" si="10"/>
        <v>4.3693617021276587</v>
      </c>
      <c r="BE5" s="19"/>
      <c r="BF5" s="19">
        <f t="shared" si="11"/>
        <v>0.28954258432157709</v>
      </c>
      <c r="BG5" s="19">
        <f t="shared" si="12"/>
        <v>0.39088248883412913</v>
      </c>
      <c r="BH5" s="19">
        <f t="shared" si="13"/>
        <v>6.9074468085106373</v>
      </c>
      <c r="BI5" s="19">
        <f t="shared" si="14"/>
        <v>0.7142857142857143</v>
      </c>
      <c r="BJ5" s="19"/>
      <c r="BK5" s="5">
        <v>0</v>
      </c>
      <c r="BL5" s="5"/>
      <c r="BM5" s="5"/>
      <c r="BN5" s="5"/>
      <c r="BO5" s="5"/>
      <c r="BP5" s="3">
        <v>1</v>
      </c>
      <c r="BQ5" s="3">
        <v>0</v>
      </c>
      <c r="BR5" s="3">
        <v>55</v>
      </c>
      <c r="BS5" s="3">
        <v>4.5999999999999996</v>
      </c>
      <c r="BT5" s="3">
        <v>2.6</v>
      </c>
      <c r="BU5" s="3">
        <v>0.93</v>
      </c>
      <c r="BV5" s="3">
        <v>5.3</v>
      </c>
      <c r="BW5" s="10"/>
      <c r="BX5" s="3">
        <v>1</v>
      </c>
      <c r="BY5" s="3">
        <v>0</v>
      </c>
      <c r="BZ5" s="3">
        <v>140</v>
      </c>
      <c r="CA5" s="3">
        <v>26</v>
      </c>
      <c r="CB5" s="4">
        <v>1</v>
      </c>
      <c r="CC5" s="28">
        <v>90</v>
      </c>
      <c r="CD5" s="8"/>
      <c r="CE5" s="8"/>
      <c r="CF5" s="3">
        <v>167</v>
      </c>
      <c r="CG5" s="3">
        <v>0</v>
      </c>
      <c r="CH5" s="3">
        <v>1</v>
      </c>
      <c r="CI5" s="12">
        <v>730.28169014084506</v>
      </c>
      <c r="CJ5" s="19">
        <f t="shared" si="15"/>
        <v>6.5934303366163576</v>
      </c>
      <c r="CK5" s="5">
        <v>239.46703333776145</v>
      </c>
      <c r="CL5" s="19">
        <f t="shared" si="16"/>
        <v>5.4784157595176</v>
      </c>
      <c r="CM5" s="10"/>
      <c r="CN5" s="36">
        <v>40549</v>
      </c>
      <c r="CO5" s="36"/>
      <c r="CP5" s="36"/>
      <c r="CQ5" s="36"/>
      <c r="CR5" s="22"/>
      <c r="CS5" s="36">
        <v>44274</v>
      </c>
      <c r="CT5" s="40">
        <v>44272</v>
      </c>
      <c r="CU5" s="3">
        <f t="shared" si="17"/>
        <v>3723</v>
      </c>
      <c r="CV5" s="3">
        <v>0</v>
      </c>
      <c r="CW5" s="3"/>
      <c r="CX5" s="3"/>
      <c r="CY5" s="3">
        <v>0</v>
      </c>
      <c r="CZ5" s="3">
        <v>3723</v>
      </c>
      <c r="DA5" s="3">
        <v>0</v>
      </c>
      <c r="DB5" s="3"/>
      <c r="DC5" s="10"/>
      <c r="DD5" s="10"/>
      <c r="DE5" s="10"/>
      <c r="DF5" s="10"/>
      <c r="DG5" s="10"/>
      <c r="DH5" s="10"/>
      <c r="DI5" s="10"/>
      <c r="DJ5" s="10"/>
      <c r="DK5" s="10"/>
    </row>
    <row r="6" spans="1:115" x14ac:dyDescent="0.25">
      <c r="A6" s="2">
        <v>2056</v>
      </c>
      <c r="B6" s="3">
        <v>49</v>
      </c>
      <c r="C6" s="3">
        <v>0</v>
      </c>
      <c r="D6" s="3">
        <v>0</v>
      </c>
      <c r="E6" s="3">
        <v>0</v>
      </c>
      <c r="F6" s="3">
        <v>2</v>
      </c>
      <c r="G6" s="3">
        <v>1</v>
      </c>
      <c r="H6" s="1">
        <v>0</v>
      </c>
      <c r="I6" s="3">
        <v>1</v>
      </c>
      <c r="J6" s="3">
        <v>1</v>
      </c>
      <c r="K6" s="3">
        <v>0</v>
      </c>
      <c r="L6" s="3">
        <v>0</v>
      </c>
      <c r="M6" s="3"/>
      <c r="N6" s="3">
        <v>0</v>
      </c>
      <c r="O6" s="3">
        <v>0</v>
      </c>
      <c r="P6" s="3">
        <v>1</v>
      </c>
      <c r="Q6" s="3"/>
      <c r="R6" s="3">
        <v>0</v>
      </c>
      <c r="S6" s="3">
        <v>0</v>
      </c>
      <c r="T6" s="3">
        <v>0</v>
      </c>
      <c r="U6" s="3">
        <v>1</v>
      </c>
      <c r="V6" s="3">
        <v>0</v>
      </c>
      <c r="W6" s="3">
        <v>0</v>
      </c>
      <c r="X6" s="3">
        <v>0</v>
      </c>
      <c r="Y6" s="3">
        <v>0</v>
      </c>
      <c r="Z6" s="3">
        <v>1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23</v>
      </c>
      <c r="AH6" s="4">
        <v>1.7</v>
      </c>
      <c r="AI6" s="3">
        <v>118</v>
      </c>
      <c r="AJ6" s="3">
        <v>78</v>
      </c>
      <c r="AK6" s="5">
        <f t="shared" si="0"/>
        <v>91.333333333333329</v>
      </c>
      <c r="AL6" s="3">
        <v>88</v>
      </c>
      <c r="AM6" s="3">
        <v>1</v>
      </c>
      <c r="AN6" s="3">
        <v>4</v>
      </c>
      <c r="AO6" s="3">
        <v>18</v>
      </c>
      <c r="AP6" s="3">
        <v>8</v>
      </c>
      <c r="AQ6" s="3">
        <v>11</v>
      </c>
      <c r="AR6" s="1">
        <f t="shared" si="1"/>
        <v>10</v>
      </c>
      <c r="AS6" s="7">
        <f t="shared" si="2"/>
        <v>2.5</v>
      </c>
      <c r="AT6" s="3">
        <v>6</v>
      </c>
      <c r="AU6" s="4">
        <v>3.8080000000000003</v>
      </c>
      <c r="AV6" s="3">
        <v>2.2400000000000002</v>
      </c>
      <c r="AW6" s="19">
        <f t="shared" si="3"/>
        <v>0.45362897265336294</v>
      </c>
      <c r="AX6" s="7">
        <f t="shared" si="4"/>
        <v>1.3130252100840336</v>
      </c>
      <c r="AY6" s="7">
        <f t="shared" si="5"/>
        <v>178.57142857142856</v>
      </c>
      <c r="AZ6" s="7">
        <f t="shared" si="6"/>
        <v>3119.0476190476184</v>
      </c>
      <c r="BA6" s="7">
        <f t="shared" si="7"/>
        <v>43.272727272727273</v>
      </c>
      <c r="BB6" s="7">
        <f t="shared" si="8"/>
        <v>25.454545454545453</v>
      </c>
      <c r="BC6" s="7">
        <f t="shared" si="9"/>
        <v>29.540848484848482</v>
      </c>
      <c r="BD6" s="7">
        <f t="shared" si="10"/>
        <v>2.4232727272727272</v>
      </c>
      <c r="BE6" s="19"/>
      <c r="BF6" s="19">
        <f t="shared" si="11"/>
        <v>0.25420168067226889</v>
      </c>
      <c r="BG6" s="19">
        <f t="shared" si="12"/>
        <v>0.41596638655462187</v>
      </c>
      <c r="BH6" s="19">
        <f t="shared" si="13"/>
        <v>4.3272727272727272</v>
      </c>
      <c r="BI6" s="19">
        <f t="shared" si="14"/>
        <v>0.66666666666666663</v>
      </c>
      <c r="BJ6" s="19"/>
      <c r="BK6" s="5">
        <v>0</v>
      </c>
      <c r="BL6" s="5"/>
      <c r="BM6" s="5"/>
      <c r="BN6" s="5"/>
      <c r="BO6" s="5"/>
      <c r="BP6" s="3">
        <v>1</v>
      </c>
      <c r="BQ6" s="3">
        <v>0</v>
      </c>
      <c r="BR6" s="3">
        <v>55</v>
      </c>
      <c r="BS6" s="3"/>
      <c r="BT6" s="3"/>
      <c r="BU6" s="3"/>
      <c r="BV6" s="3"/>
      <c r="BW6" s="10"/>
      <c r="BX6" s="3">
        <v>1</v>
      </c>
      <c r="BY6" s="3">
        <v>0</v>
      </c>
      <c r="BZ6" s="3">
        <v>141</v>
      </c>
      <c r="CA6" s="3">
        <v>25</v>
      </c>
      <c r="CB6" s="4">
        <v>1.1000000000000001</v>
      </c>
      <c r="CC6" s="28">
        <v>77</v>
      </c>
      <c r="CD6" s="8"/>
      <c r="CE6" s="8"/>
      <c r="CF6" s="3">
        <v>366</v>
      </c>
      <c r="CG6" s="3">
        <v>0</v>
      </c>
      <c r="CH6" s="3">
        <v>1</v>
      </c>
      <c r="CI6" s="12">
        <v>828.9473684210526</v>
      </c>
      <c r="CJ6" s="19">
        <f t="shared" si="15"/>
        <v>6.7201566650873383</v>
      </c>
      <c r="CK6" s="5">
        <v>744.87765334955429</v>
      </c>
      <c r="CL6" s="19">
        <f t="shared" si="16"/>
        <v>6.6132199812014987</v>
      </c>
      <c r="CM6" s="10"/>
      <c r="CN6" s="36">
        <v>40521</v>
      </c>
      <c r="CO6" s="36"/>
      <c r="CP6" s="36"/>
      <c r="CQ6" s="36"/>
      <c r="CR6" s="22"/>
      <c r="CS6" s="36">
        <v>44274</v>
      </c>
      <c r="CT6" s="40">
        <v>43879</v>
      </c>
      <c r="CU6" s="3">
        <f t="shared" si="17"/>
        <v>3358</v>
      </c>
      <c r="CV6" s="3">
        <v>0</v>
      </c>
      <c r="CW6" s="3"/>
      <c r="CX6" s="3"/>
      <c r="CY6" s="3">
        <v>0</v>
      </c>
      <c r="CZ6" s="3">
        <v>3358</v>
      </c>
      <c r="DA6" s="3">
        <v>0</v>
      </c>
      <c r="DB6" s="3"/>
      <c r="DC6" s="10"/>
      <c r="DD6" s="10"/>
      <c r="DE6" s="10"/>
      <c r="DF6" s="10"/>
      <c r="DG6" s="10"/>
      <c r="DH6" s="10"/>
      <c r="DI6" s="10"/>
      <c r="DJ6" s="10"/>
      <c r="DK6" s="10"/>
    </row>
    <row r="7" spans="1:115" x14ac:dyDescent="0.25">
      <c r="A7" s="25">
        <v>1070</v>
      </c>
      <c r="B7" s="1">
        <v>62</v>
      </c>
      <c r="C7" s="1">
        <v>0</v>
      </c>
      <c r="D7" s="1">
        <v>0</v>
      </c>
      <c r="E7" s="1">
        <v>0</v>
      </c>
      <c r="F7" s="1">
        <v>2</v>
      </c>
      <c r="H7" s="1">
        <v>0</v>
      </c>
      <c r="J7" s="1">
        <v>1</v>
      </c>
      <c r="K7" s="1">
        <v>1</v>
      </c>
      <c r="L7" s="1">
        <v>0</v>
      </c>
      <c r="M7" s="1">
        <v>1</v>
      </c>
      <c r="N7" s="1">
        <v>0</v>
      </c>
      <c r="O7" s="1">
        <v>1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20.94</v>
      </c>
      <c r="AH7" s="1">
        <v>1.83</v>
      </c>
      <c r="AI7" s="1">
        <v>151</v>
      </c>
      <c r="AJ7" s="1">
        <v>91</v>
      </c>
      <c r="AK7" s="5">
        <f t="shared" si="0"/>
        <v>111</v>
      </c>
      <c r="AL7" s="1">
        <v>56</v>
      </c>
      <c r="AM7" s="1">
        <v>1</v>
      </c>
      <c r="AN7" s="1">
        <v>6</v>
      </c>
      <c r="AO7" s="1">
        <v>29</v>
      </c>
      <c r="AP7" s="1">
        <v>11</v>
      </c>
      <c r="AQ7" s="1">
        <v>19</v>
      </c>
      <c r="AR7" s="1">
        <f t="shared" si="1"/>
        <v>18</v>
      </c>
      <c r="AS7" s="7">
        <f t="shared" si="2"/>
        <v>3</v>
      </c>
      <c r="AT7" s="1">
        <v>12</v>
      </c>
      <c r="AU7" s="19">
        <v>4.42</v>
      </c>
      <c r="AV7" s="1">
        <v>2.41</v>
      </c>
      <c r="AW7" s="19">
        <f t="shared" si="3"/>
        <v>0.59314855875831485</v>
      </c>
      <c r="AX7" s="7">
        <f t="shared" si="4"/>
        <v>1.5837104072398189</v>
      </c>
      <c r="AY7" s="7">
        <f t="shared" si="5"/>
        <v>232.36514522821577</v>
      </c>
      <c r="AZ7" s="7">
        <f t="shared" si="6"/>
        <v>3485.4771784232362</v>
      </c>
      <c r="BA7" s="7">
        <f t="shared" si="7"/>
        <v>78.928571428571431</v>
      </c>
      <c r="BB7" s="7">
        <f t="shared" si="8"/>
        <v>43.035714285714285</v>
      </c>
      <c r="BC7" s="7">
        <f t="shared" si="9"/>
        <v>57.943285714285707</v>
      </c>
      <c r="BD7" s="7">
        <f t="shared" si="10"/>
        <v>7.6087142857142842</v>
      </c>
      <c r="BE7" s="19"/>
      <c r="BF7" s="19">
        <f t="shared" si="11"/>
        <v>0.24072398190045249</v>
      </c>
      <c r="BG7" s="19">
        <f t="shared" si="12"/>
        <v>0.36742081447963798</v>
      </c>
      <c r="BH7" s="19">
        <f t="shared" si="13"/>
        <v>4.3849206349206353</v>
      </c>
      <c r="BI7" s="19">
        <f t="shared" si="14"/>
        <v>0.5</v>
      </c>
      <c r="BJ7" s="19"/>
      <c r="BK7" s="20">
        <v>1</v>
      </c>
      <c r="BN7" s="1">
        <v>1</v>
      </c>
      <c r="BO7" s="1"/>
      <c r="BP7" s="1">
        <v>1</v>
      </c>
      <c r="BQ7" s="1">
        <v>0</v>
      </c>
      <c r="BR7" s="1">
        <v>54</v>
      </c>
      <c r="BS7" s="1">
        <v>5.6</v>
      </c>
      <c r="BT7" s="1">
        <v>3.5</v>
      </c>
      <c r="BU7" s="1">
        <v>0.26</v>
      </c>
      <c r="BV7" s="1">
        <v>3.7</v>
      </c>
      <c r="BW7" s="1">
        <v>51.7</v>
      </c>
      <c r="BX7" s="1">
        <v>1</v>
      </c>
      <c r="BZ7" s="25">
        <v>138</v>
      </c>
      <c r="CA7" s="25">
        <v>18</v>
      </c>
      <c r="CB7" s="44">
        <v>0.87</v>
      </c>
      <c r="CC7" s="27">
        <v>90</v>
      </c>
      <c r="CD7" s="1">
        <v>156</v>
      </c>
      <c r="CE7" s="1">
        <v>1</v>
      </c>
      <c r="CH7" s="1">
        <v>1</v>
      </c>
      <c r="CI7" s="20">
        <v>916.93023249999999</v>
      </c>
      <c r="CJ7" s="19">
        <f t="shared" si="15"/>
        <v>6.8210313870283601</v>
      </c>
      <c r="CK7" s="20">
        <v>1758.524993</v>
      </c>
      <c r="CL7" s="19">
        <f t="shared" si="16"/>
        <v>7.4722306644943002</v>
      </c>
      <c r="CM7" s="22"/>
      <c r="CN7" s="36">
        <v>43419</v>
      </c>
      <c r="CO7" s="36"/>
      <c r="CP7" s="36"/>
      <c r="CQ7" s="36"/>
      <c r="CS7" s="36">
        <v>44274</v>
      </c>
      <c r="CT7" s="36">
        <v>44238</v>
      </c>
      <c r="CU7" s="1">
        <f t="shared" si="17"/>
        <v>819</v>
      </c>
      <c r="CV7" s="1">
        <v>0</v>
      </c>
      <c r="CY7" s="1">
        <v>0</v>
      </c>
      <c r="CZ7" s="1">
        <v>819</v>
      </c>
      <c r="DA7" s="3">
        <v>0</v>
      </c>
      <c r="DB7"/>
    </row>
    <row r="8" spans="1:115" x14ac:dyDescent="0.25">
      <c r="A8" s="2">
        <v>2016</v>
      </c>
      <c r="B8" s="3">
        <v>25</v>
      </c>
      <c r="C8" s="3">
        <v>0</v>
      </c>
      <c r="D8" s="3">
        <v>1</v>
      </c>
      <c r="E8" s="3">
        <v>0</v>
      </c>
      <c r="F8" s="3">
        <v>2</v>
      </c>
      <c r="G8" s="3">
        <v>1</v>
      </c>
      <c r="H8" s="1">
        <v>0</v>
      </c>
      <c r="I8" s="3">
        <v>1</v>
      </c>
      <c r="J8" s="3">
        <v>1</v>
      </c>
      <c r="K8" s="3">
        <v>0</v>
      </c>
      <c r="L8" s="3">
        <v>0</v>
      </c>
      <c r="M8" s="3"/>
      <c r="N8" s="3">
        <v>1</v>
      </c>
      <c r="O8" s="3">
        <v>0</v>
      </c>
      <c r="P8" s="3">
        <v>1</v>
      </c>
      <c r="Q8" s="3"/>
      <c r="R8" s="3">
        <v>0</v>
      </c>
      <c r="S8" s="3">
        <v>0</v>
      </c>
      <c r="T8" s="3">
        <v>0</v>
      </c>
      <c r="U8" s="3">
        <v>1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24.5</v>
      </c>
      <c r="AH8" s="4">
        <v>1.78</v>
      </c>
      <c r="AI8" s="3">
        <v>135</v>
      </c>
      <c r="AJ8" s="3">
        <v>83</v>
      </c>
      <c r="AK8" s="5">
        <f t="shared" si="0"/>
        <v>100.33333333333333</v>
      </c>
      <c r="AL8" s="3">
        <v>83</v>
      </c>
      <c r="AM8" s="3">
        <v>1</v>
      </c>
      <c r="AN8" s="3">
        <v>4</v>
      </c>
      <c r="AO8" s="3">
        <v>22</v>
      </c>
      <c r="AP8" s="3">
        <v>8</v>
      </c>
      <c r="AQ8" s="3">
        <v>11</v>
      </c>
      <c r="AR8" s="3">
        <f t="shared" si="1"/>
        <v>14</v>
      </c>
      <c r="AS8" s="7">
        <f t="shared" si="2"/>
        <v>3.5</v>
      </c>
      <c r="AT8" s="3">
        <v>7</v>
      </c>
      <c r="AU8" s="4">
        <v>5.3044000000000002</v>
      </c>
      <c r="AV8" s="3">
        <v>2.98</v>
      </c>
      <c r="AW8" s="19">
        <f t="shared" si="3"/>
        <v>0.66295639320029565</v>
      </c>
      <c r="AX8" s="7">
        <f t="shared" si="4"/>
        <v>0.75409094336777016</v>
      </c>
      <c r="AY8" s="7">
        <f t="shared" si="5"/>
        <v>107.38255033557047</v>
      </c>
      <c r="AZ8" s="7">
        <f t="shared" si="6"/>
        <v>2586.1297539149887</v>
      </c>
      <c r="BA8" s="7">
        <f t="shared" si="7"/>
        <v>63.908433734939763</v>
      </c>
      <c r="BB8" s="7">
        <f t="shared" si="8"/>
        <v>35.903614457831324</v>
      </c>
      <c r="BC8" s="7">
        <f t="shared" si="9"/>
        <v>45.573654618473888</v>
      </c>
      <c r="BD8" s="7">
        <f t="shared" si="10"/>
        <v>3.4180240963855417</v>
      </c>
      <c r="BE8" s="19"/>
      <c r="BF8" s="19">
        <f t="shared" si="11"/>
        <v>0.17212125782369353</v>
      </c>
      <c r="BG8" s="19">
        <f t="shared" si="12"/>
        <v>0.34424251564738706</v>
      </c>
      <c r="BH8" s="19">
        <f t="shared" si="13"/>
        <v>4.5648881239242689</v>
      </c>
      <c r="BI8" s="19">
        <f t="shared" si="14"/>
        <v>0.5714285714285714</v>
      </c>
      <c r="BJ8" s="19"/>
      <c r="BK8" s="5">
        <v>0</v>
      </c>
      <c r="BL8" s="5"/>
      <c r="BM8" s="5"/>
      <c r="BN8" s="5"/>
      <c r="BO8" s="5"/>
      <c r="BP8" s="3">
        <v>1</v>
      </c>
      <c r="BQ8" s="3">
        <v>0</v>
      </c>
      <c r="BR8" s="3">
        <v>62.5</v>
      </c>
      <c r="BS8" s="3">
        <v>4.0999999999999996</v>
      </c>
      <c r="BT8" s="3"/>
      <c r="BU8" s="3">
        <v>0.95</v>
      </c>
      <c r="BV8" s="3">
        <v>3.4</v>
      </c>
      <c r="BW8" s="10"/>
      <c r="BX8" s="3">
        <v>1</v>
      </c>
      <c r="BY8" s="3">
        <v>0</v>
      </c>
      <c r="BZ8" s="3">
        <v>139</v>
      </c>
      <c r="CA8" s="3">
        <v>29</v>
      </c>
      <c r="CB8" s="4">
        <v>0.9</v>
      </c>
      <c r="CC8" s="28">
        <v>90</v>
      </c>
      <c r="CD8" s="8"/>
      <c r="CE8" s="8"/>
      <c r="CF8" s="3">
        <v>649</v>
      </c>
      <c r="CG8" s="3">
        <v>1</v>
      </c>
      <c r="CH8" s="3">
        <v>1</v>
      </c>
      <c r="CI8" s="12">
        <v>1102.016129032258</v>
      </c>
      <c r="CJ8" s="19">
        <f t="shared" si="15"/>
        <v>7.0048966257511776</v>
      </c>
      <c r="CK8" s="5">
        <v>2542.7603235432657</v>
      </c>
      <c r="CL8" s="19">
        <f t="shared" si="16"/>
        <v>7.8410055114889161</v>
      </c>
      <c r="CM8" s="10"/>
      <c r="CN8" s="41">
        <v>40283</v>
      </c>
      <c r="CO8" s="41"/>
      <c r="CP8" s="41"/>
      <c r="CQ8" s="41"/>
      <c r="CS8" s="36">
        <v>44274</v>
      </c>
      <c r="CT8" s="36">
        <v>44274</v>
      </c>
      <c r="CU8" s="1">
        <f t="shared" si="17"/>
        <v>3991</v>
      </c>
      <c r="CV8" s="3">
        <v>0</v>
      </c>
      <c r="CW8" s="3"/>
      <c r="CX8" s="3"/>
      <c r="CY8" s="3">
        <v>0</v>
      </c>
      <c r="CZ8" s="3">
        <v>3991</v>
      </c>
      <c r="DA8" s="3">
        <v>0</v>
      </c>
      <c r="DB8" s="3" t="s">
        <v>153</v>
      </c>
      <c r="DC8" s="10"/>
      <c r="DD8" s="10"/>
      <c r="DE8" s="10"/>
      <c r="DF8" s="10"/>
      <c r="DG8" s="10"/>
      <c r="DH8" s="10"/>
      <c r="DI8" s="10"/>
      <c r="DJ8" s="10"/>
      <c r="DK8" s="10"/>
    </row>
    <row r="9" spans="1:115" x14ac:dyDescent="0.25">
      <c r="A9" s="2">
        <v>2057</v>
      </c>
      <c r="B9" s="3">
        <v>68</v>
      </c>
      <c r="C9" s="3">
        <v>1</v>
      </c>
      <c r="D9" s="3">
        <v>0</v>
      </c>
      <c r="E9" s="3">
        <v>0</v>
      </c>
      <c r="F9" s="3">
        <v>1</v>
      </c>
      <c r="G9" s="3">
        <v>0</v>
      </c>
      <c r="H9" s="1">
        <v>1</v>
      </c>
      <c r="I9" s="3">
        <v>1</v>
      </c>
      <c r="J9" s="3">
        <v>1</v>
      </c>
      <c r="K9" s="3">
        <v>1</v>
      </c>
      <c r="L9" s="3">
        <v>0</v>
      </c>
      <c r="M9" s="3"/>
      <c r="N9" s="3">
        <v>1</v>
      </c>
      <c r="O9" s="3">
        <v>0</v>
      </c>
      <c r="P9" s="3">
        <v>1</v>
      </c>
      <c r="Q9" s="3"/>
      <c r="R9" s="3">
        <v>1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1</v>
      </c>
      <c r="Y9" s="3">
        <v>1</v>
      </c>
      <c r="Z9" s="3">
        <v>1</v>
      </c>
      <c r="AA9" s="3">
        <v>1</v>
      </c>
      <c r="AB9" s="3">
        <v>1</v>
      </c>
      <c r="AC9" s="3">
        <v>0</v>
      </c>
      <c r="AD9" s="3">
        <v>1</v>
      </c>
      <c r="AE9" s="3">
        <v>0</v>
      </c>
      <c r="AF9" s="3">
        <v>0</v>
      </c>
      <c r="AG9" s="3">
        <v>28</v>
      </c>
      <c r="AH9" s="4">
        <v>2.35</v>
      </c>
      <c r="AI9" s="3"/>
      <c r="AJ9" s="3"/>
      <c r="AK9" s="5"/>
      <c r="AL9" s="3">
        <v>74</v>
      </c>
      <c r="AM9" s="3">
        <v>1</v>
      </c>
      <c r="AN9" s="3">
        <v>16</v>
      </c>
      <c r="AO9" s="3">
        <v>37</v>
      </c>
      <c r="AP9" s="3">
        <v>20</v>
      </c>
      <c r="AQ9" s="3">
        <v>26</v>
      </c>
      <c r="AR9" s="1">
        <f t="shared" si="1"/>
        <v>17</v>
      </c>
      <c r="AS9" s="7">
        <f t="shared" si="2"/>
        <v>1.0625</v>
      </c>
      <c r="AT9" s="3">
        <v>22</v>
      </c>
      <c r="AU9" s="4">
        <v>4.2065000000000001</v>
      </c>
      <c r="AV9" s="3">
        <v>1.79</v>
      </c>
      <c r="AW9" s="19"/>
      <c r="AX9" s="7">
        <f t="shared" si="4"/>
        <v>0.95090930702484244</v>
      </c>
      <c r="AY9" s="7">
        <f t="shared" si="5"/>
        <v>178.77094972067039</v>
      </c>
      <c r="AZ9" s="7"/>
      <c r="BA9" s="7">
        <f t="shared" si="7"/>
        <v>56.844594594594597</v>
      </c>
      <c r="BB9" s="7">
        <f t="shared" si="8"/>
        <v>24.189189189189189</v>
      </c>
      <c r="BC9" s="7"/>
      <c r="BD9" s="7">
        <f t="shared" si="10"/>
        <v>3.2897297297297299</v>
      </c>
      <c r="BE9" s="19"/>
      <c r="BF9" s="19">
        <f t="shared" si="11"/>
        <v>0.45738737667894924</v>
      </c>
      <c r="BG9" s="19">
        <f t="shared" si="12"/>
        <v>0.65089742065850464</v>
      </c>
      <c r="BH9" s="19">
        <f t="shared" si="13"/>
        <v>3.3437996820349762</v>
      </c>
      <c r="BI9" s="19">
        <f t="shared" si="14"/>
        <v>0.72727272727272729</v>
      </c>
      <c r="BJ9" s="19"/>
      <c r="BK9" s="5">
        <v>0</v>
      </c>
      <c r="BL9" s="5"/>
      <c r="BM9" s="5"/>
      <c r="BN9" s="5"/>
      <c r="BO9" s="5"/>
      <c r="BP9" s="3">
        <v>1</v>
      </c>
      <c r="BQ9" s="3">
        <v>0</v>
      </c>
      <c r="BR9" s="3"/>
      <c r="BS9" s="3">
        <v>6.2</v>
      </c>
      <c r="BT9" s="3">
        <v>5.4</v>
      </c>
      <c r="BU9" s="3">
        <v>1</v>
      </c>
      <c r="BV9" s="3"/>
      <c r="BW9" s="10"/>
      <c r="BX9" s="3">
        <v>1</v>
      </c>
      <c r="BY9" s="3">
        <v>0</v>
      </c>
      <c r="BZ9" s="3">
        <v>142</v>
      </c>
      <c r="CA9" s="3">
        <v>26</v>
      </c>
      <c r="CB9" s="4">
        <v>2</v>
      </c>
      <c r="CC9" s="28">
        <v>42</v>
      </c>
      <c r="CD9" s="8"/>
      <c r="CE9" s="8"/>
      <c r="CF9" s="3">
        <v>1145</v>
      </c>
      <c r="CG9" s="3">
        <v>1</v>
      </c>
      <c r="CH9" s="3">
        <v>2</v>
      </c>
      <c r="CI9" s="12">
        <v>1241.5966386554621</v>
      </c>
      <c r="CJ9" s="19">
        <f t="shared" si="15"/>
        <v>7.1241534421568149</v>
      </c>
      <c r="CK9" s="5">
        <v>1058.9701844312465</v>
      </c>
      <c r="CL9" s="19">
        <f t="shared" si="16"/>
        <v>6.965052190749204</v>
      </c>
      <c r="CM9" s="10"/>
      <c r="CN9" s="36">
        <v>40526</v>
      </c>
      <c r="CO9" s="36"/>
      <c r="CP9" s="36"/>
      <c r="CQ9" s="36">
        <v>42037</v>
      </c>
      <c r="CR9" s="43">
        <f>(CQ9-CN9)</f>
        <v>1511</v>
      </c>
      <c r="CS9" s="36">
        <v>44274</v>
      </c>
      <c r="CT9" s="40">
        <v>44263</v>
      </c>
      <c r="CU9" s="3">
        <f t="shared" si="17"/>
        <v>3737</v>
      </c>
      <c r="CV9" s="3">
        <v>0</v>
      </c>
      <c r="CW9" s="3"/>
      <c r="CX9" s="3"/>
      <c r="CY9" s="3">
        <v>1</v>
      </c>
      <c r="CZ9" s="3">
        <v>1511</v>
      </c>
      <c r="DA9" s="3">
        <v>0</v>
      </c>
      <c r="DB9" s="3"/>
      <c r="DC9" s="10"/>
      <c r="DD9" s="10"/>
      <c r="DE9" s="10"/>
      <c r="DF9" s="10"/>
      <c r="DG9" s="10"/>
      <c r="DH9" s="10"/>
      <c r="DI9" s="10"/>
      <c r="DJ9" s="10"/>
      <c r="DK9" s="10"/>
    </row>
    <row r="10" spans="1:115" x14ac:dyDescent="0.25">
      <c r="A10" s="2">
        <v>2061</v>
      </c>
      <c r="B10" s="9">
        <v>58</v>
      </c>
      <c r="C10" s="9">
        <v>0</v>
      </c>
      <c r="D10" s="9">
        <v>0</v>
      </c>
      <c r="E10" s="35">
        <v>0</v>
      </c>
      <c r="F10" s="9">
        <v>1</v>
      </c>
      <c r="G10" s="9">
        <v>0</v>
      </c>
      <c r="H10" s="1">
        <v>1</v>
      </c>
      <c r="I10" s="9">
        <v>0</v>
      </c>
      <c r="J10" s="9">
        <v>1</v>
      </c>
      <c r="K10" s="9">
        <v>1</v>
      </c>
      <c r="L10" s="9">
        <v>1</v>
      </c>
      <c r="M10" s="9"/>
      <c r="N10" s="9">
        <v>1</v>
      </c>
      <c r="O10" s="9">
        <v>0</v>
      </c>
      <c r="P10" s="9">
        <v>0</v>
      </c>
      <c r="Q10" s="9"/>
      <c r="R10" s="9">
        <v>0</v>
      </c>
      <c r="S10" s="9">
        <v>0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Y10" s="9">
        <v>0</v>
      </c>
      <c r="Z10" s="9">
        <v>1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27.5</v>
      </c>
      <c r="AH10" s="11">
        <v>2.1</v>
      </c>
      <c r="AI10" s="9">
        <v>141</v>
      </c>
      <c r="AJ10" s="9">
        <v>88</v>
      </c>
      <c r="AK10" s="5">
        <f>(AI10+2*AJ10)/3</f>
        <v>105.66666666666667</v>
      </c>
      <c r="AL10" s="9">
        <v>92</v>
      </c>
      <c r="AM10" s="9">
        <v>1</v>
      </c>
      <c r="AN10" s="9">
        <v>4</v>
      </c>
      <c r="AO10" s="9">
        <v>22</v>
      </c>
      <c r="AP10" s="9">
        <v>10</v>
      </c>
      <c r="AQ10" s="9">
        <v>13</v>
      </c>
      <c r="AR10" s="1">
        <f t="shared" si="1"/>
        <v>12</v>
      </c>
      <c r="AS10" s="7">
        <f t="shared" si="2"/>
        <v>3</v>
      </c>
      <c r="AT10" s="9">
        <v>9</v>
      </c>
      <c r="AU10" s="4">
        <v>5.2080000000000002</v>
      </c>
      <c r="AV10" s="9">
        <v>2.48</v>
      </c>
      <c r="AW10" s="19">
        <f>(AK10*AV10/451)</f>
        <v>0.58104951958610496</v>
      </c>
      <c r="AX10" s="7">
        <f t="shared" si="4"/>
        <v>0.76804915514592931</v>
      </c>
      <c r="AY10" s="7">
        <f t="shared" si="5"/>
        <v>129.03225806451613</v>
      </c>
      <c r="AZ10" s="7">
        <f>((AK10-AN10)*80/AV10)</f>
        <v>3279.5698924731187</v>
      </c>
      <c r="BA10" s="7">
        <f t="shared" si="7"/>
        <v>56.608695652173914</v>
      </c>
      <c r="BB10" s="7">
        <f t="shared" si="8"/>
        <v>26.956521739130434</v>
      </c>
      <c r="BC10" s="7">
        <f>(BB10*(AK10-AT10)*0.0136)</f>
        <v>35.438840579710146</v>
      </c>
      <c r="BD10" s="7">
        <f t="shared" si="10"/>
        <v>3.2994782608695647</v>
      </c>
      <c r="BE10" s="19"/>
      <c r="BF10" s="19">
        <f t="shared" si="11"/>
        <v>0.22964669738863286</v>
      </c>
      <c r="BG10" s="19">
        <f t="shared" si="12"/>
        <v>0.38863287250384027</v>
      </c>
      <c r="BH10" s="19">
        <f t="shared" si="13"/>
        <v>4.7173913043478262</v>
      </c>
      <c r="BI10" s="19">
        <f t="shared" si="14"/>
        <v>0.44444444444444442</v>
      </c>
      <c r="BJ10" s="19"/>
      <c r="BK10" s="12">
        <v>0</v>
      </c>
      <c r="BL10" s="12"/>
      <c r="BM10" s="12"/>
      <c r="BN10" s="12"/>
      <c r="BO10" s="12"/>
      <c r="BP10" s="9">
        <v>1</v>
      </c>
      <c r="BQ10" s="9">
        <v>0</v>
      </c>
      <c r="BR10" s="9">
        <v>55</v>
      </c>
      <c r="BS10" s="9">
        <v>4.0999999999999996</v>
      </c>
      <c r="BT10" s="9">
        <v>2.6</v>
      </c>
      <c r="BU10" s="9">
        <v>1</v>
      </c>
      <c r="BV10" s="9">
        <v>3.7</v>
      </c>
      <c r="BW10" s="14"/>
      <c r="BX10" s="9">
        <v>1</v>
      </c>
      <c r="BY10" s="9">
        <v>0</v>
      </c>
      <c r="BZ10" s="9">
        <v>140</v>
      </c>
      <c r="CA10" s="9">
        <v>16</v>
      </c>
      <c r="CB10" s="11">
        <v>0.9</v>
      </c>
      <c r="CC10" s="29">
        <v>90</v>
      </c>
      <c r="CD10" s="13"/>
      <c r="CE10" s="13"/>
      <c r="CF10" s="9">
        <v>159</v>
      </c>
      <c r="CG10" s="9">
        <v>0</v>
      </c>
      <c r="CH10" s="9">
        <v>1</v>
      </c>
      <c r="CI10" s="12">
        <v>1291.2280701754385</v>
      </c>
      <c r="CJ10" s="19">
        <f t="shared" si="15"/>
        <v>7.1633490368824173</v>
      </c>
      <c r="CK10" s="12">
        <v>506.87694432079036</v>
      </c>
      <c r="CL10" s="19">
        <f t="shared" si="16"/>
        <v>6.2282682607603039</v>
      </c>
      <c r="CM10" s="14"/>
      <c r="CN10" s="36">
        <v>40605</v>
      </c>
      <c r="CO10" s="36"/>
      <c r="CP10" s="36"/>
      <c r="CQ10" s="36"/>
      <c r="CR10" s="22"/>
      <c r="CS10" s="36">
        <v>44274</v>
      </c>
      <c r="CT10" s="42">
        <v>44168</v>
      </c>
      <c r="CU10" s="9">
        <f t="shared" si="17"/>
        <v>3563</v>
      </c>
      <c r="CV10" s="9">
        <v>0</v>
      </c>
      <c r="CW10" s="9"/>
      <c r="CX10" s="9"/>
      <c r="CY10" s="9">
        <v>0</v>
      </c>
      <c r="CZ10" s="9">
        <v>3563</v>
      </c>
      <c r="DA10" s="3">
        <v>0</v>
      </c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2">
        <v>2005</v>
      </c>
      <c r="B11" s="3">
        <v>43</v>
      </c>
      <c r="C11" s="3">
        <v>1</v>
      </c>
      <c r="D11" s="3">
        <v>1</v>
      </c>
      <c r="E11" s="3">
        <v>0</v>
      </c>
      <c r="F11" s="3">
        <v>1</v>
      </c>
      <c r="G11" s="3">
        <v>1</v>
      </c>
      <c r="H11" s="1">
        <v>0</v>
      </c>
      <c r="I11" s="3">
        <v>1</v>
      </c>
      <c r="J11" s="3">
        <v>1</v>
      </c>
      <c r="K11" s="3">
        <v>0</v>
      </c>
      <c r="L11" s="3">
        <v>0</v>
      </c>
      <c r="M11" s="3"/>
      <c r="N11" s="3">
        <v>0</v>
      </c>
      <c r="O11" s="3">
        <v>0</v>
      </c>
      <c r="P11" s="3">
        <v>0</v>
      </c>
      <c r="Q11" s="3"/>
      <c r="R11" s="3">
        <v>0</v>
      </c>
      <c r="S11" s="3">
        <v>0</v>
      </c>
      <c r="T11" s="3">
        <v>0</v>
      </c>
      <c r="U11" s="3">
        <v>0</v>
      </c>
      <c r="V11" s="3">
        <v>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1</v>
      </c>
      <c r="AC11" s="3">
        <v>0</v>
      </c>
      <c r="AD11" s="3">
        <v>1</v>
      </c>
      <c r="AE11" s="3">
        <v>0</v>
      </c>
      <c r="AF11" s="3">
        <v>0</v>
      </c>
      <c r="AG11" s="3">
        <v>36</v>
      </c>
      <c r="AH11" s="4">
        <v>2.19</v>
      </c>
      <c r="AI11" s="3">
        <v>115</v>
      </c>
      <c r="AJ11" s="3">
        <v>72</v>
      </c>
      <c r="AK11" s="5">
        <f>(AI11+2*AJ11)/3</f>
        <v>86.333333333333329</v>
      </c>
      <c r="AL11" s="3">
        <v>75</v>
      </c>
      <c r="AM11" s="3">
        <v>3</v>
      </c>
      <c r="AN11" s="3">
        <v>2</v>
      </c>
      <c r="AO11" s="3">
        <v>26</v>
      </c>
      <c r="AP11" s="3">
        <v>7</v>
      </c>
      <c r="AQ11" s="3">
        <v>15</v>
      </c>
      <c r="AR11" s="3">
        <f t="shared" si="1"/>
        <v>19</v>
      </c>
      <c r="AS11" s="7">
        <f t="shared" si="2"/>
        <v>9.5</v>
      </c>
      <c r="AT11" s="3">
        <v>6</v>
      </c>
      <c r="AU11" s="4">
        <v>5.4749999999999996</v>
      </c>
      <c r="AV11" s="3">
        <v>2.5</v>
      </c>
      <c r="AW11" s="19">
        <f>(AK11*AV11/451)</f>
        <v>0.47856614929785657</v>
      </c>
      <c r="AX11" s="7">
        <f t="shared" si="4"/>
        <v>1.6438356164383563</v>
      </c>
      <c r="AY11" s="7">
        <f t="shared" si="5"/>
        <v>288</v>
      </c>
      <c r="AZ11" s="7">
        <f>((AK11-AN11)*80/AV11)</f>
        <v>2698.6666666666665</v>
      </c>
      <c r="BA11" s="7">
        <f t="shared" si="7"/>
        <v>73</v>
      </c>
      <c r="BB11" s="7">
        <f t="shared" si="8"/>
        <v>33.333333333333336</v>
      </c>
      <c r="BC11" s="7">
        <f>(BB11*(AK11-AT11)*0.0136)</f>
        <v>36.417777777777779</v>
      </c>
      <c r="BD11" s="7">
        <f t="shared" si="10"/>
        <v>5.8933333333333335</v>
      </c>
      <c r="BE11" s="19"/>
      <c r="BF11" s="19">
        <f t="shared" si="11"/>
        <v>0.20547945205479451</v>
      </c>
      <c r="BG11" s="19">
        <f t="shared" si="12"/>
        <v>0.35616438356164382</v>
      </c>
      <c r="BH11" s="19">
        <f t="shared" si="13"/>
        <v>3.8421052631578947</v>
      </c>
      <c r="BI11" s="19">
        <f t="shared" si="14"/>
        <v>0.33333333333333331</v>
      </c>
      <c r="BJ11" s="19"/>
      <c r="BK11" s="5">
        <v>0</v>
      </c>
      <c r="BL11" s="5"/>
      <c r="BM11" s="5"/>
      <c r="BN11" s="5"/>
      <c r="BO11" s="5"/>
      <c r="BP11" s="3">
        <v>1</v>
      </c>
      <c r="BQ11" s="3">
        <v>0</v>
      </c>
      <c r="BR11" s="3"/>
      <c r="BS11" s="3">
        <v>4.5</v>
      </c>
      <c r="BT11" s="3">
        <v>2.8</v>
      </c>
      <c r="BU11" s="3">
        <v>0.78</v>
      </c>
      <c r="BV11" s="3">
        <v>2.9</v>
      </c>
      <c r="BW11" s="10"/>
      <c r="BX11" s="3">
        <v>0</v>
      </c>
      <c r="BY11" s="3">
        <v>0</v>
      </c>
      <c r="BZ11" s="3">
        <v>136</v>
      </c>
      <c r="CA11" s="3">
        <v>19</v>
      </c>
      <c r="CB11" s="4">
        <v>1.2</v>
      </c>
      <c r="CC11" s="28">
        <v>59</v>
      </c>
      <c r="CD11" s="8"/>
      <c r="CE11" s="8"/>
      <c r="CF11" s="3"/>
      <c r="CG11" s="3"/>
      <c r="CH11" s="3"/>
      <c r="CI11" s="12">
        <v>1318.5053380782917</v>
      </c>
      <c r="CJ11" s="19">
        <f t="shared" si="15"/>
        <v>7.1842540543845326</v>
      </c>
      <c r="CK11" s="5">
        <v>1639.3289918601492</v>
      </c>
      <c r="CL11" s="19">
        <f t="shared" si="16"/>
        <v>7.402042285788224</v>
      </c>
      <c r="CM11" s="10"/>
      <c r="CN11" s="41">
        <v>40232</v>
      </c>
      <c r="CO11" s="41"/>
      <c r="CP11" s="41"/>
      <c r="CQ11" s="41"/>
      <c r="CS11" s="36">
        <v>44272</v>
      </c>
      <c r="CT11" s="36">
        <v>41391</v>
      </c>
      <c r="CU11" s="1">
        <f t="shared" si="17"/>
        <v>1159</v>
      </c>
      <c r="CV11" s="3">
        <v>0</v>
      </c>
      <c r="CW11" s="3"/>
      <c r="CX11" s="3"/>
      <c r="CY11" s="3">
        <v>0</v>
      </c>
      <c r="CZ11" s="3">
        <v>1159</v>
      </c>
      <c r="DA11" s="3">
        <v>0</v>
      </c>
      <c r="DB11" s="3" t="s">
        <v>142</v>
      </c>
      <c r="DC11" s="10"/>
      <c r="DD11" s="10"/>
      <c r="DE11" s="10"/>
      <c r="DF11" s="10"/>
      <c r="DG11" s="10"/>
      <c r="DH11" s="10"/>
      <c r="DI11" s="10"/>
      <c r="DJ11" s="10"/>
      <c r="DK11" s="10"/>
    </row>
    <row r="12" spans="1:115" x14ac:dyDescent="0.25">
      <c r="A12" s="25">
        <v>1145</v>
      </c>
      <c r="B12" s="1">
        <v>67</v>
      </c>
      <c r="C12" s="1">
        <v>0</v>
      </c>
      <c r="D12" s="1">
        <v>1</v>
      </c>
      <c r="E12" s="1">
        <v>1</v>
      </c>
      <c r="F12" s="1">
        <v>1</v>
      </c>
      <c r="G12" s="1">
        <v>1</v>
      </c>
      <c r="H12" s="1">
        <v>0</v>
      </c>
      <c r="I12" s="1">
        <v>1</v>
      </c>
      <c r="J12" s="1">
        <v>1</v>
      </c>
      <c r="K12" s="1">
        <v>1</v>
      </c>
      <c r="L12" s="1">
        <v>0</v>
      </c>
      <c r="M12" s="1">
        <v>0</v>
      </c>
      <c r="N12" s="1">
        <v>0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21.1</v>
      </c>
      <c r="AH12" s="1">
        <v>1.68</v>
      </c>
      <c r="AI12" s="1">
        <v>94</v>
      </c>
      <c r="AJ12" s="1">
        <v>64</v>
      </c>
      <c r="AK12" s="5">
        <f>(AI12+2*AJ12)/3</f>
        <v>74</v>
      </c>
      <c r="AL12" s="1">
        <v>62</v>
      </c>
      <c r="AM12" s="1">
        <v>1</v>
      </c>
      <c r="AN12" s="1">
        <v>9</v>
      </c>
      <c r="AO12" s="1">
        <v>48</v>
      </c>
      <c r="AP12" s="1">
        <v>22</v>
      </c>
      <c r="AQ12" s="1">
        <v>33</v>
      </c>
      <c r="AR12" s="1">
        <f t="shared" si="1"/>
        <v>26</v>
      </c>
      <c r="AS12" s="7">
        <f t="shared" si="2"/>
        <v>2.8888888888888888</v>
      </c>
      <c r="AT12" s="1">
        <v>23</v>
      </c>
      <c r="AU12" s="19">
        <v>4.29</v>
      </c>
      <c r="AV12" s="1">
        <v>2.56</v>
      </c>
      <c r="AW12" s="19">
        <f>(AK12*AV12/451)</f>
        <v>0.42004434589800443</v>
      </c>
      <c r="AX12" s="7">
        <f t="shared" si="4"/>
        <v>2.3310023310023311</v>
      </c>
      <c r="AY12" s="7">
        <f t="shared" si="5"/>
        <v>312.5</v>
      </c>
      <c r="AZ12" s="7">
        <f>((AK12-AN12)*80/AV12)</f>
        <v>2031.25</v>
      </c>
      <c r="BA12" s="7">
        <f t="shared" si="7"/>
        <v>69.193548387096783</v>
      </c>
      <c r="BB12" s="7">
        <f t="shared" si="8"/>
        <v>41.29032258064516</v>
      </c>
      <c r="BC12" s="7">
        <f>(BB12*(AK12-AT12)*0.0136)</f>
        <v>28.638967741935478</v>
      </c>
      <c r="BD12" s="7">
        <f t="shared" si="10"/>
        <v>13.477161290322581</v>
      </c>
      <c r="BE12" s="19"/>
      <c r="BF12" s="19">
        <f t="shared" si="11"/>
        <v>0.47692307692307684</v>
      </c>
      <c r="BG12" s="19">
        <f t="shared" si="12"/>
        <v>0.69370629370629366</v>
      </c>
      <c r="BH12" s="19">
        <f t="shared" si="13"/>
        <v>2.6612903225806455</v>
      </c>
      <c r="BI12" s="19">
        <f t="shared" si="14"/>
        <v>0.39130434782608697</v>
      </c>
      <c r="BJ12" s="19"/>
      <c r="BK12" s="20">
        <v>0</v>
      </c>
      <c r="BN12" s="1">
        <v>0</v>
      </c>
      <c r="BO12" s="1">
        <v>0</v>
      </c>
      <c r="BP12" s="1">
        <v>1</v>
      </c>
      <c r="BQ12" s="1">
        <v>0</v>
      </c>
      <c r="BR12" s="1">
        <v>35</v>
      </c>
      <c r="BS12" s="1">
        <v>5.3</v>
      </c>
      <c r="BT12" s="1">
        <v>4.4000000000000004</v>
      </c>
      <c r="BU12" s="1">
        <v>0.5</v>
      </c>
      <c r="BV12" s="1">
        <v>4</v>
      </c>
      <c r="BW12" s="1">
        <v>56.4</v>
      </c>
      <c r="BX12" s="1">
        <v>1</v>
      </c>
      <c r="BY12" s="1">
        <v>0</v>
      </c>
      <c r="BZ12" s="25">
        <v>141</v>
      </c>
      <c r="CA12" s="25">
        <v>18</v>
      </c>
      <c r="CB12" s="44">
        <v>1.01</v>
      </c>
      <c r="CC12" s="27">
        <v>65</v>
      </c>
      <c r="CI12" s="20">
        <v>3197.5624950000001</v>
      </c>
      <c r="CJ12" s="19">
        <f t="shared" si="15"/>
        <v>8.0701440782189948</v>
      </c>
      <c r="CK12" s="20">
        <v>516.0676618</v>
      </c>
      <c r="CL12" s="19">
        <f t="shared" si="16"/>
        <v>6.246237884404481</v>
      </c>
      <c r="CM12" s="22"/>
      <c r="CN12" s="36">
        <v>43621</v>
      </c>
      <c r="CO12" s="36"/>
      <c r="CP12" s="36"/>
      <c r="CQ12" s="36"/>
      <c r="CS12" s="36">
        <v>44217</v>
      </c>
      <c r="CT12" s="36">
        <v>44123</v>
      </c>
      <c r="CU12" s="1">
        <f t="shared" si="17"/>
        <v>502</v>
      </c>
      <c r="CV12" s="1">
        <v>0</v>
      </c>
      <c r="CY12" s="1">
        <v>0</v>
      </c>
      <c r="CZ12" s="1">
        <v>502</v>
      </c>
      <c r="DA12" s="1">
        <v>1</v>
      </c>
      <c r="DB12" t="s">
        <v>136</v>
      </c>
    </row>
    <row r="13" spans="1:115" x14ac:dyDescent="0.25">
      <c r="A13" s="2"/>
      <c r="B13" s="9"/>
      <c r="C13" s="9"/>
      <c r="D13" s="9"/>
      <c r="E13" s="35"/>
      <c r="F13" s="9"/>
      <c r="G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11"/>
      <c r="AI13" s="9"/>
      <c r="AJ13" s="9"/>
      <c r="AK13" s="5"/>
      <c r="AL13" s="9"/>
      <c r="AM13" s="9"/>
      <c r="AN13" s="9"/>
      <c r="AO13" s="9"/>
      <c r="AP13" s="9"/>
      <c r="AQ13" s="9"/>
      <c r="AS13" s="7"/>
      <c r="AT13" s="9"/>
      <c r="AU13" s="4"/>
      <c r="AV13" s="9"/>
      <c r="AW13" s="19"/>
      <c r="AX13" s="7"/>
      <c r="AY13" s="7"/>
      <c r="AZ13" s="7"/>
      <c r="BA13" s="7"/>
      <c r="BB13" s="7"/>
      <c r="BC13" s="7"/>
      <c r="BD13" s="7"/>
      <c r="BE13" s="19"/>
      <c r="BF13" s="19"/>
      <c r="BG13" s="19"/>
      <c r="BH13" s="19"/>
      <c r="BI13" s="19"/>
      <c r="BJ13" s="19"/>
      <c r="BK13" s="12"/>
      <c r="BL13" s="12"/>
      <c r="BM13" s="12"/>
      <c r="BN13" s="12"/>
      <c r="BO13" s="12"/>
      <c r="BP13" s="9"/>
      <c r="BQ13" s="9"/>
      <c r="BR13" s="9"/>
      <c r="BS13" s="9"/>
      <c r="BT13" s="9"/>
      <c r="BU13" s="9"/>
      <c r="BV13" s="9"/>
      <c r="BW13" s="14"/>
      <c r="BX13" s="9"/>
      <c r="BY13" s="9"/>
      <c r="BZ13" s="9"/>
      <c r="CA13" s="9"/>
      <c r="CB13" s="11"/>
      <c r="CC13" s="29"/>
      <c r="CD13" s="13"/>
      <c r="CE13" s="13"/>
      <c r="CF13" s="9"/>
      <c r="CG13" s="9"/>
      <c r="CH13" s="9"/>
      <c r="CI13" s="12"/>
      <c r="CK13" s="12"/>
      <c r="CM13" s="14"/>
      <c r="CN13" s="36"/>
      <c r="CO13" s="36"/>
      <c r="CP13" s="36"/>
      <c r="CQ13" s="36"/>
      <c r="CR13" s="22"/>
      <c r="CS13" s="36"/>
      <c r="CT13" s="42"/>
      <c r="CU13" s="9"/>
      <c r="CV13" s="9"/>
      <c r="CW13" s="9"/>
      <c r="CX13" s="9"/>
      <c r="CY13" s="9"/>
      <c r="CZ13" s="9"/>
      <c r="DA13" s="3"/>
      <c r="DB13" s="14"/>
      <c r="DC13" s="14"/>
      <c r="DD13" s="14"/>
      <c r="DE13" s="14"/>
      <c r="DF13" s="14"/>
      <c r="DG13" s="14"/>
      <c r="DH13" s="14"/>
      <c r="DI13" s="14"/>
      <c r="DJ13" s="14"/>
      <c r="DK13" s="14"/>
    </row>
    <row r="14" spans="1:115" x14ac:dyDescent="0.25">
      <c r="A14" s="2"/>
      <c r="B14" s="9"/>
      <c r="C14" s="9"/>
      <c r="D14" s="9"/>
      <c r="E14" s="35"/>
      <c r="F14" s="9"/>
      <c r="G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11"/>
      <c r="AI14" s="9"/>
      <c r="AJ14" s="9"/>
      <c r="AK14" s="5"/>
      <c r="AL14" s="9"/>
      <c r="AM14" s="9"/>
      <c r="AN14" s="9"/>
      <c r="AO14" s="9"/>
      <c r="AP14" s="9"/>
      <c r="AQ14" s="9"/>
      <c r="AS14" s="7"/>
      <c r="AT14" s="9"/>
      <c r="AU14" s="4"/>
      <c r="AV14" s="9"/>
      <c r="AW14" s="19"/>
      <c r="AX14" s="7"/>
      <c r="AY14" s="7"/>
      <c r="AZ14" s="7"/>
      <c r="BA14" s="7"/>
      <c r="BB14" s="7"/>
      <c r="BC14" s="7"/>
      <c r="BD14" s="7"/>
      <c r="BE14" s="19"/>
      <c r="BF14" s="19"/>
      <c r="BG14" s="19"/>
      <c r="BH14" s="19"/>
      <c r="BI14" s="19"/>
      <c r="BJ14" s="19"/>
      <c r="BK14" s="12"/>
      <c r="BL14" s="12"/>
      <c r="BM14" s="12"/>
      <c r="BN14" s="12"/>
      <c r="BO14" s="12"/>
      <c r="BP14" s="9"/>
      <c r="BQ14" s="9"/>
      <c r="BR14" s="9"/>
      <c r="BS14" s="9"/>
      <c r="BT14" s="9"/>
      <c r="BU14" s="9"/>
      <c r="BV14" s="9"/>
      <c r="BW14" s="14"/>
      <c r="BX14" s="9"/>
      <c r="BY14" s="9"/>
      <c r="BZ14" s="9"/>
      <c r="CA14" s="9"/>
      <c r="CB14" s="11"/>
      <c r="CC14" s="29"/>
      <c r="CD14" s="13"/>
      <c r="CE14" s="13"/>
      <c r="CF14" s="9"/>
      <c r="CG14" s="9"/>
      <c r="CH14" s="9"/>
      <c r="CI14" s="12">
        <f>COUNT(CI12)</f>
        <v>1</v>
      </c>
      <c r="CK14" s="12">
        <f>MEDIAN(CK2:CK12)</f>
        <v>1058.9701844312465</v>
      </c>
      <c r="CM14" s="14"/>
      <c r="CN14" s="36"/>
      <c r="CO14" s="36"/>
      <c r="CP14" s="36"/>
      <c r="CQ14" s="36"/>
      <c r="CR14" s="22"/>
      <c r="CS14" s="36"/>
      <c r="CT14" s="42"/>
      <c r="CU14" s="9"/>
      <c r="CV14" s="9"/>
      <c r="CW14" s="9"/>
      <c r="CX14" s="9"/>
      <c r="CY14" s="9"/>
      <c r="CZ14" s="9"/>
      <c r="DA14" s="3"/>
      <c r="DB14" s="14"/>
      <c r="DC14" s="14"/>
      <c r="DD14" s="14"/>
      <c r="DE14" s="14"/>
      <c r="DF14" s="14"/>
      <c r="DG14" s="14"/>
      <c r="DH14" s="14"/>
      <c r="DI14" s="14"/>
      <c r="DJ14" s="14"/>
      <c r="DK14" s="14"/>
    </row>
    <row r="15" spans="1:115" x14ac:dyDescent="0.25">
      <c r="A15" s="2"/>
      <c r="B15" s="9"/>
      <c r="C15" s="9"/>
      <c r="D15" s="9"/>
      <c r="E15" s="35"/>
      <c r="F15" s="9"/>
      <c r="G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11"/>
      <c r="AI15" s="9"/>
      <c r="AJ15" s="9"/>
      <c r="AK15" s="5"/>
      <c r="AL15" s="9"/>
      <c r="AM15" s="9"/>
      <c r="AN15" s="9"/>
      <c r="AO15" s="9"/>
      <c r="AP15" s="9"/>
      <c r="AQ15" s="9"/>
      <c r="AS15" s="7"/>
      <c r="AT15" s="9"/>
      <c r="AU15" s="4"/>
      <c r="AV15" s="9"/>
      <c r="AW15" s="19"/>
      <c r="AX15" s="7"/>
      <c r="AY15" s="7"/>
      <c r="AZ15" s="7"/>
      <c r="BA15" s="7"/>
      <c r="BB15" s="7"/>
      <c r="BC15" s="7"/>
      <c r="BD15" s="7"/>
      <c r="BE15" s="19"/>
      <c r="BF15" s="19"/>
      <c r="BG15" s="19"/>
      <c r="BH15" s="19"/>
      <c r="BI15" s="19"/>
      <c r="BJ15" s="19"/>
      <c r="BK15" s="12"/>
      <c r="BL15" s="12"/>
      <c r="BM15" s="12"/>
      <c r="BN15" s="12"/>
      <c r="BO15" s="12"/>
      <c r="BP15" s="9"/>
      <c r="BQ15" s="9"/>
      <c r="BR15" s="9"/>
      <c r="BS15" s="9"/>
      <c r="BT15" s="9"/>
      <c r="BU15" s="9"/>
      <c r="BV15" s="9"/>
      <c r="BW15" s="14"/>
      <c r="BX15" s="9"/>
      <c r="BY15" s="9"/>
      <c r="BZ15" s="9"/>
      <c r="CA15" s="9"/>
      <c r="CB15" s="11"/>
      <c r="CC15" s="29"/>
      <c r="CD15" s="13"/>
      <c r="CE15" s="13"/>
      <c r="CF15" s="9"/>
      <c r="CG15" s="9"/>
      <c r="CH15" s="9"/>
      <c r="CI15" s="12">
        <f>COUNT(CI2:CI12)</f>
        <v>11</v>
      </c>
      <c r="CK15" s="12">
        <f>QUARTILE(CK2:CK12,1)</f>
        <v>511.47230306039518</v>
      </c>
      <c r="CM15" s="14"/>
      <c r="CN15" s="36"/>
      <c r="CO15" s="36"/>
      <c r="CP15" s="36"/>
      <c r="CQ15" s="36"/>
      <c r="CR15" s="22"/>
      <c r="CS15" s="36"/>
      <c r="CT15" s="42"/>
      <c r="CU15" s="9"/>
      <c r="CV15" s="9"/>
      <c r="CW15" s="9"/>
      <c r="CX15" s="9"/>
      <c r="CY15" s="9"/>
      <c r="CZ15" s="9"/>
      <c r="DA15" s="3"/>
      <c r="DB15" s="14"/>
      <c r="DC15" s="14"/>
      <c r="DD15" s="14"/>
      <c r="DE15" s="14"/>
      <c r="DF15" s="14"/>
      <c r="DG15" s="14"/>
      <c r="DH15" s="14"/>
      <c r="DI15" s="14"/>
      <c r="DJ15" s="14"/>
      <c r="DK15" s="14"/>
    </row>
    <row r="16" spans="1:115" x14ac:dyDescent="0.25">
      <c r="A16" s="2"/>
      <c r="B16" s="9"/>
      <c r="C16" s="9"/>
      <c r="D16" s="9"/>
      <c r="E16" s="35"/>
      <c r="F16" s="9"/>
      <c r="G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11"/>
      <c r="AI16" s="9"/>
      <c r="AJ16" s="9"/>
      <c r="AK16" s="5"/>
      <c r="AL16" s="9"/>
      <c r="AM16" s="9"/>
      <c r="AN16" s="9"/>
      <c r="AO16" s="9"/>
      <c r="AP16" s="9"/>
      <c r="AQ16" s="9"/>
      <c r="AS16" s="7"/>
      <c r="AT16" s="9"/>
      <c r="AU16" s="4"/>
      <c r="AV16" s="9"/>
      <c r="AW16" s="19"/>
      <c r="AX16" s="7"/>
      <c r="AY16" s="7"/>
      <c r="AZ16" s="7"/>
      <c r="BA16" s="7"/>
      <c r="BB16" s="7"/>
      <c r="BC16" s="7"/>
      <c r="BD16" s="7"/>
      <c r="BE16" s="19"/>
      <c r="BF16" s="19"/>
      <c r="BG16" s="19"/>
      <c r="BH16" s="19"/>
      <c r="BI16" s="19"/>
      <c r="BJ16" s="19"/>
      <c r="BK16" s="12"/>
      <c r="BL16" s="12"/>
      <c r="BM16" s="12"/>
      <c r="BN16" s="12"/>
      <c r="BO16" s="12"/>
      <c r="BP16" s="9"/>
      <c r="BQ16" s="9"/>
      <c r="BR16" s="9"/>
      <c r="BS16" s="9"/>
      <c r="BT16" s="9"/>
      <c r="BU16" s="9"/>
      <c r="BV16" s="9"/>
      <c r="BW16" s="14"/>
      <c r="BX16" s="9"/>
      <c r="BY16" s="9"/>
      <c r="BZ16" s="9"/>
      <c r="CA16" s="9"/>
      <c r="CB16" s="11"/>
      <c r="CC16" s="29"/>
      <c r="CD16" s="13"/>
      <c r="CE16" s="13"/>
      <c r="CF16" s="9"/>
      <c r="CG16" s="9"/>
      <c r="CH16" s="9"/>
      <c r="CI16" s="48">
        <f>(CI14/CI15)</f>
        <v>9.0909090909090912E-2</v>
      </c>
      <c r="CK16" s="12">
        <f>QUARTILE(CK2:CK12,3)</f>
        <v>1488.2813060989963</v>
      </c>
      <c r="CM16" s="14"/>
      <c r="CN16" s="36"/>
      <c r="CO16" s="36"/>
      <c r="CP16" s="36"/>
      <c r="CQ16" s="36"/>
      <c r="CR16" s="22"/>
      <c r="CS16" s="36"/>
      <c r="CT16" s="42"/>
      <c r="CU16" s="9"/>
      <c r="CV16" s="9"/>
      <c r="CW16" s="9"/>
      <c r="CX16" s="9"/>
      <c r="CY16" s="9"/>
      <c r="CZ16" s="9"/>
      <c r="DA16" s="3"/>
      <c r="DB16" s="14"/>
      <c r="DC16" s="14"/>
      <c r="DD16" s="14"/>
      <c r="DE16" s="14"/>
      <c r="DF16" s="14"/>
      <c r="DG16" s="14"/>
      <c r="DH16" s="14"/>
      <c r="DI16" s="14"/>
      <c r="DJ16" s="14"/>
      <c r="DK16" s="14"/>
    </row>
    <row r="17" spans="1:115" x14ac:dyDescent="0.25">
      <c r="A17" s="2"/>
      <c r="B17" s="9"/>
      <c r="C17" s="9"/>
      <c r="D17" s="9"/>
      <c r="E17" s="35"/>
      <c r="F17" s="9"/>
      <c r="G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11"/>
      <c r="AI17" s="9"/>
      <c r="AJ17" s="9"/>
      <c r="AK17" s="5"/>
      <c r="AL17" s="9"/>
      <c r="AM17" s="9"/>
      <c r="AN17" s="9"/>
      <c r="AO17" s="9"/>
      <c r="AP17" s="9"/>
      <c r="AQ17" s="9"/>
      <c r="AS17" s="7"/>
      <c r="AT17" s="9"/>
      <c r="AU17" s="4"/>
      <c r="AV17" s="9"/>
      <c r="AW17" s="19"/>
      <c r="AX17" s="7"/>
      <c r="AY17" s="7"/>
      <c r="AZ17" s="7"/>
      <c r="BA17" s="7"/>
      <c r="BB17" s="7"/>
      <c r="BC17" s="7"/>
      <c r="BD17" s="7"/>
      <c r="BE17" s="19"/>
      <c r="BF17" s="19"/>
      <c r="BG17" s="19"/>
      <c r="BH17" s="19"/>
      <c r="BI17" s="19"/>
      <c r="BJ17" s="19"/>
      <c r="BK17" s="12"/>
      <c r="BL17" s="12"/>
      <c r="BM17" s="12"/>
      <c r="BN17" s="12"/>
      <c r="BO17" s="12"/>
      <c r="BP17" s="9"/>
      <c r="BQ17" s="9"/>
      <c r="BR17" s="9"/>
      <c r="BS17" s="9"/>
      <c r="BT17" s="9"/>
      <c r="BU17" s="9"/>
      <c r="BV17" s="9"/>
      <c r="BW17" s="14"/>
      <c r="BX17" s="9"/>
      <c r="BY17" s="9"/>
      <c r="BZ17" s="9"/>
      <c r="CA17" s="9"/>
      <c r="CB17" s="11"/>
      <c r="CC17" s="29"/>
      <c r="CD17" s="13"/>
      <c r="CE17" s="13"/>
      <c r="CF17" s="9"/>
      <c r="CG17" s="9"/>
      <c r="CH17" s="9"/>
      <c r="CI17" s="12"/>
      <c r="CK17" s="12"/>
      <c r="CM17" s="14"/>
      <c r="CN17" s="36"/>
      <c r="CO17" s="36"/>
      <c r="CP17" s="36"/>
      <c r="CQ17" s="36"/>
      <c r="CR17" s="22"/>
      <c r="CS17" s="36"/>
      <c r="CT17" s="42"/>
      <c r="CU17" s="9"/>
      <c r="CV17" s="9"/>
      <c r="CW17" s="9"/>
      <c r="CX17" s="9"/>
      <c r="CY17" s="9"/>
      <c r="CZ17" s="9"/>
      <c r="DA17" s="3"/>
      <c r="DB17" s="14"/>
      <c r="DC17" s="14"/>
      <c r="DD17" s="14"/>
      <c r="DE17" s="14"/>
      <c r="DF17" s="14"/>
      <c r="DG17" s="14"/>
      <c r="DH17" s="14"/>
      <c r="DI17" s="14"/>
      <c r="DJ17" s="14"/>
      <c r="DK17" s="14"/>
    </row>
    <row r="18" spans="1:115" x14ac:dyDescent="0.25">
      <c r="A18" s="2"/>
      <c r="B18" s="9"/>
      <c r="C18" s="9"/>
      <c r="D18" s="9"/>
      <c r="E18" s="35"/>
      <c r="F18" s="9"/>
      <c r="G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11"/>
      <c r="AI18" s="9"/>
      <c r="AJ18" s="9"/>
      <c r="AK18" s="5"/>
      <c r="AL18" s="9"/>
      <c r="AM18" s="9"/>
      <c r="AN18" s="9"/>
      <c r="AO18" s="9"/>
      <c r="AP18" s="9"/>
      <c r="AQ18" s="9"/>
      <c r="AS18" s="7"/>
      <c r="AT18" s="9"/>
      <c r="AU18" s="4"/>
      <c r="AV18" s="9"/>
      <c r="AW18" s="19"/>
      <c r="AX18" s="7"/>
      <c r="AY18" s="7"/>
      <c r="AZ18" s="7"/>
      <c r="BA18" s="7"/>
      <c r="BB18" s="7"/>
      <c r="BC18" s="7"/>
      <c r="BD18" s="7"/>
      <c r="BE18" s="19"/>
      <c r="BF18" s="19"/>
      <c r="BG18" s="19"/>
      <c r="BH18" s="19"/>
      <c r="BI18" s="19"/>
      <c r="BJ18" s="19"/>
      <c r="BK18" s="12"/>
      <c r="BL18" s="12"/>
      <c r="BM18" s="12"/>
      <c r="BN18" s="12"/>
      <c r="BO18" s="12"/>
      <c r="BP18" s="9"/>
      <c r="BQ18" s="9"/>
      <c r="BR18" s="9"/>
      <c r="BS18" s="9"/>
      <c r="BT18" s="9"/>
      <c r="BU18" s="9"/>
      <c r="BV18" s="9"/>
      <c r="BW18" s="14"/>
      <c r="BX18" s="9"/>
      <c r="BY18" s="9"/>
      <c r="BZ18" s="9"/>
      <c r="CA18" s="9"/>
      <c r="CB18" s="11"/>
      <c r="CC18" s="29"/>
      <c r="CD18" s="13"/>
      <c r="CE18" s="13"/>
      <c r="CF18" s="9"/>
      <c r="CG18" s="9"/>
      <c r="CH18" s="9"/>
      <c r="CI18" s="12"/>
      <c r="CK18" s="12"/>
      <c r="CM18" s="14"/>
      <c r="CN18" s="36"/>
      <c r="CO18" s="36"/>
      <c r="CP18" s="36"/>
      <c r="CQ18" s="36"/>
      <c r="CR18" s="22"/>
      <c r="CS18" s="36"/>
      <c r="CT18" s="42"/>
      <c r="CU18" s="9"/>
      <c r="CV18" s="9"/>
      <c r="CW18" s="9"/>
      <c r="CX18" s="9"/>
      <c r="CY18" s="9"/>
      <c r="CZ18" s="9"/>
      <c r="DA18" s="3"/>
      <c r="DB18" s="14"/>
      <c r="DC18" s="14"/>
      <c r="DD18" s="14"/>
      <c r="DE18" s="14"/>
      <c r="DF18" s="14"/>
      <c r="DG18" s="14"/>
      <c r="DH18" s="14"/>
      <c r="DI18" s="14"/>
      <c r="DJ18" s="14"/>
      <c r="DK18" s="14"/>
    </row>
    <row r="19" spans="1:115" x14ac:dyDescent="0.25">
      <c r="A19" s="2"/>
      <c r="B19" s="9"/>
      <c r="C19" s="9"/>
      <c r="D19" s="9"/>
      <c r="E19" s="35"/>
      <c r="F19" s="9"/>
      <c r="G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11"/>
      <c r="AI19" s="9"/>
      <c r="AJ19" s="9"/>
      <c r="AK19" s="5"/>
      <c r="AL19" s="9"/>
      <c r="AM19" s="9"/>
      <c r="AN19" s="9"/>
      <c r="AO19" s="9"/>
      <c r="AP19" s="9"/>
      <c r="AQ19" s="9"/>
      <c r="AS19" s="7"/>
      <c r="AT19" s="9"/>
      <c r="AU19" s="4"/>
      <c r="AV19" s="9"/>
      <c r="AW19" s="19"/>
      <c r="AX19" s="7"/>
      <c r="AY19" s="7"/>
      <c r="AZ19" s="7"/>
      <c r="BA19" s="7"/>
      <c r="BB19" s="7"/>
      <c r="BC19" s="7"/>
      <c r="BD19" s="7"/>
      <c r="BE19" s="19"/>
      <c r="BF19" s="19"/>
      <c r="BG19" s="19"/>
      <c r="BH19" s="19"/>
      <c r="BI19" s="19"/>
      <c r="BJ19" s="19"/>
      <c r="BK19" s="12"/>
      <c r="BL19" s="12"/>
      <c r="BM19" s="12"/>
      <c r="BN19" s="12"/>
      <c r="BO19" s="12"/>
      <c r="BP19" s="9"/>
      <c r="BQ19" s="9"/>
      <c r="BR19" s="9"/>
      <c r="BS19" s="9"/>
      <c r="BT19" s="9"/>
      <c r="BU19" s="9"/>
      <c r="BV19" s="9"/>
      <c r="BW19" s="14"/>
      <c r="BX19" s="9"/>
      <c r="BY19" s="9"/>
      <c r="BZ19" s="9"/>
      <c r="CA19" s="9"/>
      <c r="CB19" s="11"/>
      <c r="CC19" s="29"/>
      <c r="CD19" s="13"/>
      <c r="CE19" s="13"/>
      <c r="CF19" s="9"/>
      <c r="CG19" s="9"/>
      <c r="CH19" s="9"/>
      <c r="CI19" s="12"/>
      <c r="CK19" s="12"/>
      <c r="CM19" s="14"/>
      <c r="CN19" s="36"/>
      <c r="CO19" s="36"/>
      <c r="CP19" s="36"/>
      <c r="CQ19" s="36"/>
      <c r="CR19" s="22"/>
      <c r="CS19" s="36"/>
      <c r="CT19" s="42"/>
      <c r="CU19" s="9"/>
      <c r="CV19" s="9"/>
      <c r="CW19" s="9"/>
      <c r="CX19" s="9"/>
      <c r="CY19" s="9"/>
      <c r="CZ19" s="9"/>
      <c r="DA19" s="3"/>
      <c r="DB19" s="14"/>
      <c r="DC19" s="14"/>
      <c r="DD19" s="14"/>
      <c r="DE19" s="14"/>
      <c r="DF19" s="14"/>
      <c r="DG19" s="14"/>
      <c r="DH19" s="14"/>
      <c r="DI19" s="14"/>
      <c r="DJ19" s="14"/>
      <c r="DK19" s="14"/>
    </row>
    <row r="20" spans="1:115" x14ac:dyDescent="0.25">
      <c r="A20" s="2"/>
      <c r="B20" s="9"/>
      <c r="C20" s="9"/>
      <c r="D20" s="9"/>
      <c r="E20" s="35"/>
      <c r="F20" s="9"/>
      <c r="G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11"/>
      <c r="AI20" s="9"/>
      <c r="AJ20" s="9"/>
      <c r="AK20" s="5"/>
      <c r="AL20" s="9"/>
      <c r="AM20" s="9"/>
      <c r="AN20" s="9"/>
      <c r="AO20" s="9"/>
      <c r="AP20" s="9"/>
      <c r="AQ20" s="9"/>
      <c r="AS20" s="7"/>
      <c r="AT20" s="9"/>
      <c r="AU20" s="4"/>
      <c r="AV20" s="9"/>
      <c r="AW20" s="19"/>
      <c r="AX20" s="7"/>
      <c r="AY20" s="7"/>
      <c r="AZ20" s="7"/>
      <c r="BA20" s="7"/>
      <c r="BB20" s="7"/>
      <c r="BC20" s="7"/>
      <c r="BD20" s="7"/>
      <c r="BE20" s="19"/>
      <c r="BF20" s="19"/>
      <c r="BG20" s="19"/>
      <c r="BH20" s="19"/>
      <c r="BI20" s="19"/>
      <c r="BJ20" s="19"/>
      <c r="BK20" s="12"/>
      <c r="BL20" s="12"/>
      <c r="BM20" s="12"/>
      <c r="BN20" s="12"/>
      <c r="BO20" s="12"/>
      <c r="BP20" s="9"/>
      <c r="BQ20" s="9"/>
      <c r="BR20" s="9"/>
      <c r="BS20" s="9"/>
      <c r="BT20" s="9"/>
      <c r="BU20" s="9"/>
      <c r="BV20" s="9"/>
      <c r="BW20" s="14"/>
      <c r="BX20" s="9"/>
      <c r="BY20" s="9"/>
      <c r="BZ20" s="9"/>
      <c r="CA20" s="9"/>
      <c r="CB20" s="11"/>
      <c r="CC20" s="29"/>
      <c r="CD20" s="13"/>
      <c r="CE20" s="13"/>
      <c r="CF20" s="9"/>
      <c r="CG20" s="9"/>
      <c r="CH20" s="9"/>
      <c r="CI20" s="12"/>
      <c r="CK20" s="12"/>
      <c r="CM20" s="14"/>
      <c r="CN20" s="36"/>
      <c r="CO20" s="36"/>
      <c r="CP20" s="36"/>
      <c r="CQ20" s="36"/>
      <c r="CR20" s="22"/>
      <c r="CS20" s="36"/>
      <c r="CT20" s="42"/>
      <c r="CU20" s="9"/>
      <c r="CV20" s="9"/>
      <c r="CW20" s="9"/>
      <c r="CX20" s="9"/>
      <c r="CY20" s="9"/>
      <c r="CZ20" s="9"/>
      <c r="DA20" s="3"/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2">
        <v>2049</v>
      </c>
      <c r="B21" s="3">
        <v>65</v>
      </c>
      <c r="C21" s="3">
        <v>1</v>
      </c>
      <c r="D21" s="3">
        <v>0</v>
      </c>
      <c r="E21" s="3">
        <v>1</v>
      </c>
      <c r="F21" s="3">
        <v>1</v>
      </c>
      <c r="G21" s="3">
        <v>1</v>
      </c>
      <c r="H21" s="1">
        <v>0</v>
      </c>
      <c r="I21" s="3">
        <v>0</v>
      </c>
      <c r="J21" s="3">
        <v>3</v>
      </c>
      <c r="K21" s="3">
        <v>1</v>
      </c>
      <c r="L21" s="3">
        <v>1</v>
      </c>
      <c r="M21" s="3"/>
      <c r="N21" s="3">
        <v>0</v>
      </c>
      <c r="O21" s="3">
        <v>0</v>
      </c>
      <c r="P21" s="3">
        <v>0</v>
      </c>
      <c r="Q21" s="3"/>
      <c r="R21" s="3">
        <v>1</v>
      </c>
      <c r="S21" s="3">
        <v>0</v>
      </c>
      <c r="T21" s="3">
        <v>1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1</v>
      </c>
      <c r="AA21" s="3">
        <v>1</v>
      </c>
      <c r="AB21" s="3">
        <v>1</v>
      </c>
      <c r="AC21" s="3">
        <v>0</v>
      </c>
      <c r="AD21" s="3">
        <v>1</v>
      </c>
      <c r="AE21" s="3">
        <v>0</v>
      </c>
      <c r="AF21" s="3">
        <v>2</v>
      </c>
      <c r="AG21" s="3">
        <v>27.5</v>
      </c>
      <c r="AH21" s="4">
        <v>1.99</v>
      </c>
      <c r="AI21" s="3">
        <v>140</v>
      </c>
      <c r="AJ21" s="3">
        <v>79</v>
      </c>
      <c r="AK21" s="5">
        <f t="shared" ref="AK21:AK58" si="18">(AI21+2*AJ21)/3</f>
        <v>99.333333333333329</v>
      </c>
      <c r="AL21" s="3">
        <v>105</v>
      </c>
      <c r="AM21" s="3">
        <v>1</v>
      </c>
      <c r="AN21" s="3">
        <v>4</v>
      </c>
      <c r="AO21" s="3">
        <v>38</v>
      </c>
      <c r="AP21" s="3">
        <v>18</v>
      </c>
      <c r="AQ21" s="3">
        <v>25</v>
      </c>
      <c r="AR21" s="1">
        <f t="shared" ref="AR21:AR58" si="19">(AO21-AP21)</f>
        <v>20</v>
      </c>
      <c r="AS21" s="7">
        <f t="shared" ref="AS21:AS58" si="20">(AR21/AN21)</f>
        <v>5</v>
      </c>
      <c r="AT21" s="3">
        <v>17</v>
      </c>
      <c r="AU21" s="4">
        <v>5.7709999999999999</v>
      </c>
      <c r="AV21" s="3">
        <v>2.9</v>
      </c>
      <c r="AW21" s="19">
        <f t="shared" ref="AW21:AW52" si="21">(AK21*AV21/451)</f>
        <v>0.63872875092387282</v>
      </c>
      <c r="AX21" s="7">
        <f t="shared" ref="AX21:AX52" si="22">((AQ21-AT21)/AU21)</f>
        <v>1.3862415525905389</v>
      </c>
      <c r="AY21" s="7">
        <f t="shared" ref="AY21:AY52" si="23">((AQ21-AT21)*80/AV21)</f>
        <v>220.68965517241381</v>
      </c>
      <c r="AZ21" s="7">
        <f t="shared" ref="AZ21:AZ52" si="24">((AK21-AN21)*80/AV21)</f>
        <v>2629.8850574712642</v>
      </c>
      <c r="BA21" s="7">
        <f t="shared" ref="BA21:BA52" si="25">(AU21/AL21*1000)</f>
        <v>54.961904761904762</v>
      </c>
      <c r="BB21" s="7">
        <f t="shared" ref="BB21:BB52" si="26">(AV21*1000/AL21)</f>
        <v>27.61904761904762</v>
      </c>
      <c r="BC21" s="7">
        <f t="shared" ref="BC21:BC52" si="27">(BB21*(AK21-AT21)*0.0136)</f>
        <v>30.925968253968254</v>
      </c>
      <c r="BD21" s="7">
        <f t="shared" ref="BD21:BD52" si="28">(BB21*(AQ21-AN21)*0.0136)</f>
        <v>7.8879999999999999</v>
      </c>
      <c r="BE21" s="19"/>
      <c r="BF21" s="19">
        <f t="shared" ref="BF21:BF52" si="29">(AQ21/BA21)</f>
        <v>0.4548605094437706</v>
      </c>
      <c r="BG21" s="19">
        <f t="shared" ref="BG21:BG58" si="30">(AO21/BA21)</f>
        <v>0.69138797435453125</v>
      </c>
      <c r="BH21" s="19">
        <f t="shared" ref="BH21:BH58" si="31">(BA21/AR21)</f>
        <v>2.7480952380952379</v>
      </c>
      <c r="BI21" s="19">
        <f t="shared" ref="BI21:BI52" si="32">(AN21/AT21)</f>
        <v>0.23529411764705882</v>
      </c>
      <c r="BJ21" s="19"/>
      <c r="BK21" s="5">
        <v>0</v>
      </c>
      <c r="BL21" s="5"/>
      <c r="BM21" s="5"/>
      <c r="BN21" s="5"/>
      <c r="BO21" s="5"/>
      <c r="BP21" s="3">
        <v>1</v>
      </c>
      <c r="BQ21" s="3">
        <v>0</v>
      </c>
      <c r="BR21" s="3">
        <v>35</v>
      </c>
      <c r="BS21" s="3">
        <v>4.9000000000000004</v>
      </c>
      <c r="BT21" s="3">
        <v>3.9</v>
      </c>
      <c r="BU21" s="3">
        <v>1.2</v>
      </c>
      <c r="BV21" s="3">
        <v>3.5</v>
      </c>
      <c r="BW21" s="10"/>
      <c r="BX21" s="3">
        <v>0</v>
      </c>
      <c r="BY21" s="3">
        <v>0</v>
      </c>
      <c r="BZ21" s="3">
        <v>141</v>
      </c>
      <c r="CA21" s="3">
        <v>82</v>
      </c>
      <c r="CB21" s="4">
        <v>2.8</v>
      </c>
      <c r="CC21" s="28">
        <v>28</v>
      </c>
      <c r="CD21" s="8"/>
      <c r="CE21" s="8"/>
      <c r="CF21" s="3">
        <v>178</v>
      </c>
      <c r="CG21" s="3">
        <v>0</v>
      </c>
      <c r="CH21" s="3">
        <v>1</v>
      </c>
      <c r="CI21" s="12">
        <v>340</v>
      </c>
      <c r="CJ21" s="19">
        <f t="shared" ref="CJ21:CJ52" si="33">LN(CI21)</f>
        <v>5.8289456176102075</v>
      </c>
      <c r="CK21" s="5">
        <v>894.7261584805243</v>
      </c>
      <c r="CL21" s="19">
        <f t="shared" ref="CL21:CL34" si="34">LN(CK21)</f>
        <v>6.7965177032788571</v>
      </c>
      <c r="CM21" s="10"/>
      <c r="CN21" s="36">
        <v>40472</v>
      </c>
      <c r="CO21" s="10"/>
      <c r="CP21" s="10"/>
      <c r="CQ21" s="36"/>
      <c r="CS21" s="36">
        <v>44272</v>
      </c>
      <c r="CT21" s="36">
        <v>42115</v>
      </c>
      <c r="CU21" s="1">
        <f t="shared" ref="CU21:CU52" si="35">(CT21-CN21)</f>
        <v>1643</v>
      </c>
      <c r="CV21" s="3">
        <v>1</v>
      </c>
      <c r="CW21" s="36">
        <v>42115</v>
      </c>
      <c r="CX21" s="20">
        <f>(CW21-CN21)</f>
        <v>1643</v>
      </c>
      <c r="CY21" s="20">
        <v>1</v>
      </c>
      <c r="CZ21" s="20">
        <v>1643</v>
      </c>
      <c r="DA21" s="3">
        <v>0</v>
      </c>
      <c r="DB21" t="s">
        <v>148</v>
      </c>
      <c r="DC21" s="10"/>
      <c r="DD21" s="10"/>
      <c r="DE21" s="10"/>
      <c r="DF21" s="10"/>
      <c r="DG21" s="10"/>
      <c r="DH21" s="10"/>
      <c r="DI21" s="10"/>
      <c r="DJ21" s="10"/>
      <c r="DK21" s="10"/>
    </row>
    <row r="22" spans="1:115" x14ac:dyDescent="0.25">
      <c r="A22" s="2">
        <v>2009</v>
      </c>
      <c r="B22" s="3">
        <v>35</v>
      </c>
      <c r="C22" s="3">
        <v>0</v>
      </c>
      <c r="D22" s="3">
        <v>1</v>
      </c>
      <c r="E22" s="3">
        <v>1</v>
      </c>
      <c r="F22" s="3">
        <v>1</v>
      </c>
      <c r="G22" s="3">
        <v>1</v>
      </c>
      <c r="H22" s="1">
        <v>0</v>
      </c>
      <c r="I22" s="3">
        <v>1</v>
      </c>
      <c r="J22" s="3">
        <v>2</v>
      </c>
      <c r="K22" s="3">
        <v>0</v>
      </c>
      <c r="L22" s="3">
        <v>1</v>
      </c>
      <c r="M22" s="3"/>
      <c r="N22" s="3">
        <v>0</v>
      </c>
      <c r="O22" s="3">
        <v>0</v>
      </c>
      <c r="P22" s="3">
        <v>0</v>
      </c>
      <c r="Q22" s="3"/>
      <c r="R22" s="3">
        <v>0</v>
      </c>
      <c r="S22" s="3">
        <v>0</v>
      </c>
      <c r="T22" s="3">
        <v>0</v>
      </c>
      <c r="U22" s="3">
        <v>1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0</v>
      </c>
      <c r="AC22" s="3">
        <v>0</v>
      </c>
      <c r="AD22" s="3">
        <v>1</v>
      </c>
      <c r="AE22" s="3">
        <v>0</v>
      </c>
      <c r="AF22" s="3">
        <v>0</v>
      </c>
      <c r="AG22" s="3">
        <v>22</v>
      </c>
      <c r="AH22" s="4">
        <v>1.7</v>
      </c>
      <c r="AI22" s="3">
        <v>136</v>
      </c>
      <c r="AJ22" s="3">
        <v>88</v>
      </c>
      <c r="AK22" s="5">
        <f t="shared" si="18"/>
        <v>104</v>
      </c>
      <c r="AL22" s="3">
        <v>101</v>
      </c>
      <c r="AM22" s="3">
        <v>1</v>
      </c>
      <c r="AN22" s="3">
        <v>7</v>
      </c>
      <c r="AO22" s="3">
        <v>22</v>
      </c>
      <c r="AP22" s="3">
        <v>8</v>
      </c>
      <c r="AQ22" s="3">
        <v>16</v>
      </c>
      <c r="AR22" s="3">
        <f t="shared" si="19"/>
        <v>14</v>
      </c>
      <c r="AS22" s="7">
        <f t="shared" si="20"/>
        <v>2</v>
      </c>
      <c r="AT22" s="3">
        <v>10</v>
      </c>
      <c r="AU22" s="4">
        <v>4.5049999999999999</v>
      </c>
      <c r="AV22" s="3">
        <v>2.65</v>
      </c>
      <c r="AW22" s="19">
        <f t="shared" si="21"/>
        <v>0.61108647450110853</v>
      </c>
      <c r="AX22" s="7">
        <f t="shared" si="22"/>
        <v>1.3318534961154274</v>
      </c>
      <c r="AY22" s="7">
        <f t="shared" si="23"/>
        <v>181.13207547169813</v>
      </c>
      <c r="AZ22" s="7">
        <f t="shared" si="24"/>
        <v>2928.3018867924529</v>
      </c>
      <c r="BA22" s="7">
        <f t="shared" si="25"/>
        <v>44.603960396039604</v>
      </c>
      <c r="BB22" s="7">
        <f t="shared" si="26"/>
        <v>26.237623762376238</v>
      </c>
      <c r="BC22" s="7">
        <f t="shared" si="27"/>
        <v>33.542178217821778</v>
      </c>
      <c r="BD22" s="7">
        <f t="shared" si="28"/>
        <v>3.2114851485148512</v>
      </c>
      <c r="BE22" s="19"/>
      <c r="BF22" s="19">
        <f t="shared" si="29"/>
        <v>0.35871254162042177</v>
      </c>
      <c r="BG22" s="19">
        <f t="shared" si="30"/>
        <v>0.4932297447280799</v>
      </c>
      <c r="BH22" s="19">
        <f t="shared" si="31"/>
        <v>3.185997171145686</v>
      </c>
      <c r="BI22" s="19">
        <f t="shared" si="32"/>
        <v>0.7</v>
      </c>
      <c r="BJ22" s="19"/>
      <c r="BK22" s="5">
        <v>0</v>
      </c>
      <c r="BL22" s="5"/>
      <c r="BM22" s="5"/>
      <c r="BN22" s="5"/>
      <c r="BO22" s="5"/>
      <c r="BP22" s="3">
        <v>1</v>
      </c>
      <c r="BQ22" s="3">
        <v>0</v>
      </c>
      <c r="BR22" s="3">
        <v>40</v>
      </c>
      <c r="BS22" s="3">
        <v>4.5</v>
      </c>
      <c r="BT22" s="3">
        <v>3</v>
      </c>
      <c r="BU22" s="3">
        <v>1.1000000000000001</v>
      </c>
      <c r="BV22" s="3"/>
      <c r="BW22" s="10"/>
      <c r="BX22" s="3">
        <v>1</v>
      </c>
      <c r="BY22" s="3">
        <v>1</v>
      </c>
      <c r="BZ22" s="3">
        <v>142</v>
      </c>
      <c r="CA22" s="3">
        <v>19</v>
      </c>
      <c r="CB22" s="4">
        <v>1.1000000000000001</v>
      </c>
      <c r="CC22" s="28">
        <v>56</v>
      </c>
      <c r="CD22" s="8"/>
      <c r="CE22" s="8"/>
      <c r="CF22" s="3">
        <v>442</v>
      </c>
      <c r="CG22" s="3">
        <v>0</v>
      </c>
      <c r="CH22" s="3">
        <v>1</v>
      </c>
      <c r="CI22" s="12">
        <v>541.4860681114551</v>
      </c>
      <c r="CJ22" s="19">
        <f t="shared" si="33"/>
        <v>6.2943173377840367</v>
      </c>
      <c r="CK22" s="5">
        <v>927.15472476583966</v>
      </c>
      <c r="CL22" s="19">
        <f t="shared" si="34"/>
        <v>6.8321204607705885</v>
      </c>
      <c r="CM22" s="10"/>
      <c r="CN22" s="41">
        <v>40252</v>
      </c>
      <c r="CO22" s="41"/>
      <c r="CP22" s="41"/>
      <c r="CQ22" s="41"/>
      <c r="CS22" s="36">
        <v>44272</v>
      </c>
      <c r="CT22" s="36">
        <v>44260</v>
      </c>
      <c r="CU22" s="1">
        <f t="shared" si="35"/>
        <v>4008</v>
      </c>
      <c r="CV22" s="3">
        <v>0</v>
      </c>
      <c r="CW22" s="3"/>
      <c r="CX22" s="3"/>
      <c r="CY22" s="3">
        <v>0</v>
      </c>
      <c r="CZ22" s="3">
        <v>4008</v>
      </c>
      <c r="DA22" s="3">
        <v>0</v>
      </c>
      <c r="DB22" s="3"/>
      <c r="DC22" s="10"/>
      <c r="DD22" s="10"/>
      <c r="DE22" s="10"/>
      <c r="DF22" s="10"/>
      <c r="DG22" s="10"/>
      <c r="DH22" s="10"/>
      <c r="DI22" s="10"/>
      <c r="DJ22" s="10"/>
      <c r="DK22" s="10"/>
    </row>
    <row r="23" spans="1:115" x14ac:dyDescent="0.25">
      <c r="A23" s="2">
        <v>2032</v>
      </c>
      <c r="B23" s="3">
        <v>52</v>
      </c>
      <c r="C23" s="3">
        <v>1</v>
      </c>
      <c r="D23" s="3">
        <v>0</v>
      </c>
      <c r="E23" s="3">
        <v>1</v>
      </c>
      <c r="F23" s="3">
        <v>1</v>
      </c>
      <c r="G23" s="3">
        <v>1</v>
      </c>
      <c r="H23" s="1">
        <v>0</v>
      </c>
      <c r="I23" s="3">
        <v>0</v>
      </c>
      <c r="J23" s="3">
        <v>3</v>
      </c>
      <c r="K23" s="3">
        <v>1</v>
      </c>
      <c r="L23" s="3">
        <v>1</v>
      </c>
      <c r="M23" s="3"/>
      <c r="N23" s="3">
        <v>0</v>
      </c>
      <c r="O23" s="3">
        <v>0</v>
      </c>
      <c r="P23" s="3">
        <v>0</v>
      </c>
      <c r="Q23" s="3"/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</v>
      </c>
      <c r="Y23" s="3">
        <v>2</v>
      </c>
      <c r="Z23" s="3">
        <v>1</v>
      </c>
      <c r="AA23" s="3">
        <v>1</v>
      </c>
      <c r="AB23" s="3">
        <v>0</v>
      </c>
      <c r="AC23" s="3">
        <v>0</v>
      </c>
      <c r="AD23" s="3">
        <v>0</v>
      </c>
      <c r="AE23" s="3">
        <v>0</v>
      </c>
      <c r="AF23" s="3">
        <v>2</v>
      </c>
      <c r="AG23" s="9">
        <v>24.5</v>
      </c>
      <c r="AH23" s="11">
        <v>1.9</v>
      </c>
      <c r="AI23" s="3">
        <v>110</v>
      </c>
      <c r="AJ23" s="3">
        <v>83</v>
      </c>
      <c r="AK23" s="5">
        <f t="shared" si="18"/>
        <v>92</v>
      </c>
      <c r="AL23" s="3">
        <v>84</v>
      </c>
      <c r="AM23" s="3">
        <v>1</v>
      </c>
      <c r="AN23" s="9">
        <v>8</v>
      </c>
      <c r="AO23" s="3">
        <v>41</v>
      </c>
      <c r="AP23" s="3">
        <v>23</v>
      </c>
      <c r="AQ23" s="9">
        <v>28</v>
      </c>
      <c r="AR23" s="1">
        <f t="shared" si="19"/>
        <v>18</v>
      </c>
      <c r="AS23" s="7">
        <f t="shared" si="20"/>
        <v>2.25</v>
      </c>
      <c r="AT23" s="9">
        <v>23</v>
      </c>
      <c r="AU23" s="4">
        <v>3.8569999999999993</v>
      </c>
      <c r="AV23" s="3">
        <v>2.0299999999999998</v>
      </c>
      <c r="AW23" s="19">
        <f t="shared" si="21"/>
        <v>0.41410199556541016</v>
      </c>
      <c r="AX23" s="7">
        <f t="shared" si="22"/>
        <v>1.2963443090484834</v>
      </c>
      <c r="AY23" s="7">
        <f t="shared" si="23"/>
        <v>197.04433497536948</v>
      </c>
      <c r="AZ23" s="7">
        <f t="shared" si="24"/>
        <v>3310.3448275862074</v>
      </c>
      <c r="BA23" s="7">
        <f t="shared" si="25"/>
        <v>45.916666666666664</v>
      </c>
      <c r="BB23" s="7">
        <f t="shared" si="26"/>
        <v>24.166666666666664</v>
      </c>
      <c r="BC23" s="7">
        <f t="shared" si="27"/>
        <v>22.677999999999997</v>
      </c>
      <c r="BD23" s="7">
        <f t="shared" si="28"/>
        <v>6.5733333333333324</v>
      </c>
      <c r="BE23" s="19"/>
      <c r="BF23" s="19">
        <f t="shared" si="29"/>
        <v>0.60980036297640661</v>
      </c>
      <c r="BG23" s="19">
        <f t="shared" si="30"/>
        <v>0.89292196007259528</v>
      </c>
      <c r="BH23" s="19">
        <f t="shared" si="31"/>
        <v>2.5509259259259256</v>
      </c>
      <c r="BI23" s="19">
        <f t="shared" si="32"/>
        <v>0.34782608695652173</v>
      </c>
      <c r="BJ23" s="19"/>
      <c r="BK23" s="5">
        <v>0</v>
      </c>
      <c r="BL23" s="5"/>
      <c r="BM23" s="5"/>
      <c r="BN23" s="5"/>
      <c r="BO23" s="5"/>
      <c r="BP23" s="9">
        <v>1</v>
      </c>
      <c r="BQ23" s="9">
        <v>0</v>
      </c>
      <c r="BR23" s="3">
        <v>17.5</v>
      </c>
      <c r="BS23" s="3"/>
      <c r="BT23" s="3"/>
      <c r="BU23" s="3"/>
      <c r="BV23" s="3"/>
      <c r="BW23" s="10"/>
      <c r="BX23" s="3">
        <v>1</v>
      </c>
      <c r="BY23" s="3"/>
      <c r="BZ23" s="5">
        <v>139</v>
      </c>
      <c r="CA23" s="5">
        <v>13</v>
      </c>
      <c r="CB23" s="4">
        <v>1</v>
      </c>
      <c r="CC23" s="28">
        <v>90</v>
      </c>
      <c r="CD23" s="8"/>
      <c r="CE23" s="8"/>
      <c r="CF23" s="3">
        <v>770</v>
      </c>
      <c r="CG23" s="3">
        <v>1</v>
      </c>
      <c r="CH23" s="3">
        <v>2</v>
      </c>
      <c r="CI23" s="12">
        <v>545.69892473118284</v>
      </c>
      <c r="CJ23" s="19">
        <f t="shared" si="33"/>
        <v>6.3020674037507778</v>
      </c>
      <c r="CK23" s="5">
        <v>852.07614837044071</v>
      </c>
      <c r="CL23" s="19">
        <f t="shared" si="34"/>
        <v>6.7476758988571612</v>
      </c>
      <c r="CM23" s="10"/>
      <c r="CN23" s="41">
        <v>40374</v>
      </c>
      <c r="CO23" s="41"/>
      <c r="CP23" s="41"/>
      <c r="CQ23" s="41"/>
      <c r="CS23" s="36">
        <v>44272</v>
      </c>
      <c r="CT23" s="36">
        <v>42398</v>
      </c>
      <c r="CU23" s="1">
        <f t="shared" si="35"/>
        <v>2024</v>
      </c>
      <c r="CV23" s="3">
        <v>0</v>
      </c>
      <c r="CW23" s="3"/>
      <c r="CX23" s="20"/>
      <c r="CY23" s="20">
        <v>0</v>
      </c>
      <c r="CZ23" s="20">
        <v>2024</v>
      </c>
      <c r="DA23" s="3">
        <v>0</v>
      </c>
      <c r="DB23" s="3"/>
      <c r="DC23" s="10"/>
      <c r="DD23" s="10"/>
      <c r="DE23" s="10"/>
      <c r="DF23" s="10"/>
      <c r="DG23" s="10"/>
      <c r="DH23" s="10"/>
      <c r="DI23" s="10"/>
      <c r="DJ23" s="10"/>
      <c r="DK23" s="10"/>
    </row>
    <row r="24" spans="1:115" x14ac:dyDescent="0.25">
      <c r="A24" s="25">
        <v>1072</v>
      </c>
      <c r="B24" s="1">
        <v>53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2</v>
      </c>
      <c r="J24" s="1">
        <v>2</v>
      </c>
      <c r="K24" s="1">
        <v>1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2</v>
      </c>
      <c r="Z24" s="1">
        <v>1</v>
      </c>
      <c r="AA24" s="1">
        <v>1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26.89</v>
      </c>
      <c r="AH24" s="1">
        <v>2.42</v>
      </c>
      <c r="AI24" s="1">
        <v>117</v>
      </c>
      <c r="AJ24" s="1">
        <v>72</v>
      </c>
      <c r="AK24" s="5">
        <f t="shared" si="18"/>
        <v>87</v>
      </c>
      <c r="AL24" s="1">
        <v>81</v>
      </c>
      <c r="AM24" s="1">
        <v>1</v>
      </c>
      <c r="AN24" s="1">
        <v>5</v>
      </c>
      <c r="AO24" s="1">
        <v>31</v>
      </c>
      <c r="AP24" s="1">
        <v>14</v>
      </c>
      <c r="AQ24" s="1">
        <v>23</v>
      </c>
      <c r="AR24" s="1">
        <f t="shared" si="19"/>
        <v>17</v>
      </c>
      <c r="AS24" s="7">
        <f t="shared" si="20"/>
        <v>3.4</v>
      </c>
      <c r="AT24" s="1">
        <v>17</v>
      </c>
      <c r="AU24" s="19">
        <v>6.78</v>
      </c>
      <c r="AV24" s="1">
        <v>2.8</v>
      </c>
      <c r="AW24" s="19">
        <f t="shared" si="21"/>
        <v>0.54013303769401333</v>
      </c>
      <c r="AX24" s="7">
        <f t="shared" si="22"/>
        <v>0.88495575221238931</v>
      </c>
      <c r="AY24" s="7">
        <f t="shared" si="23"/>
        <v>171.42857142857144</v>
      </c>
      <c r="AZ24" s="7">
        <f t="shared" si="24"/>
        <v>2342.8571428571431</v>
      </c>
      <c r="BA24" s="7">
        <f t="shared" si="25"/>
        <v>83.703703703703709</v>
      </c>
      <c r="BB24" s="7">
        <f t="shared" si="26"/>
        <v>34.567901234567898</v>
      </c>
      <c r="BC24" s="7">
        <f t="shared" si="27"/>
        <v>32.90864197530864</v>
      </c>
      <c r="BD24" s="7">
        <f t="shared" si="28"/>
        <v>8.4622222222222216</v>
      </c>
      <c r="BE24" s="19">
        <v>1.4814159292035398</v>
      </c>
      <c r="BF24" s="19">
        <f t="shared" si="29"/>
        <v>0.27477876106194687</v>
      </c>
      <c r="BG24" s="19">
        <f t="shared" si="30"/>
        <v>0.37035398230088495</v>
      </c>
      <c r="BH24" s="19">
        <f t="shared" si="31"/>
        <v>4.9237472766884531</v>
      </c>
      <c r="BI24" s="19">
        <f t="shared" si="32"/>
        <v>0.29411764705882354</v>
      </c>
      <c r="BJ24" s="19"/>
      <c r="BK24" s="20">
        <v>1</v>
      </c>
      <c r="BL24" s="1">
        <v>7</v>
      </c>
      <c r="BN24" s="1">
        <v>0</v>
      </c>
      <c r="BO24" s="1">
        <v>0</v>
      </c>
      <c r="BP24" s="1">
        <v>1</v>
      </c>
      <c r="BQ24" s="1">
        <v>0</v>
      </c>
      <c r="BR24" s="1">
        <v>16</v>
      </c>
      <c r="BS24" s="1">
        <v>7.1</v>
      </c>
      <c r="BT24" s="1">
        <v>6.6</v>
      </c>
      <c r="BU24" s="1">
        <v>0.25</v>
      </c>
      <c r="BW24" s="1">
        <v>56</v>
      </c>
      <c r="BX24" s="1">
        <v>1</v>
      </c>
      <c r="BY24" s="1">
        <v>1</v>
      </c>
      <c r="BZ24" s="25">
        <v>137</v>
      </c>
      <c r="CA24" s="25">
        <v>15</v>
      </c>
      <c r="CB24" s="44">
        <v>1.07</v>
      </c>
      <c r="CC24" s="27">
        <v>79</v>
      </c>
      <c r="CD24" s="1">
        <v>413</v>
      </c>
      <c r="CE24" s="1">
        <v>1</v>
      </c>
      <c r="CH24" s="1">
        <v>2</v>
      </c>
      <c r="CI24" s="20">
        <v>707.43604130000006</v>
      </c>
      <c r="CJ24" s="19">
        <f t="shared" si="33"/>
        <v>6.561647224441578</v>
      </c>
      <c r="CK24" s="20">
        <v>1465.024105</v>
      </c>
      <c r="CL24" s="19">
        <f t="shared" si="34"/>
        <v>7.2896269752407177</v>
      </c>
      <c r="CM24" s="22"/>
      <c r="CN24" s="36">
        <v>43425</v>
      </c>
      <c r="CO24" s="36"/>
      <c r="CP24" s="36"/>
      <c r="CQ24" s="36"/>
      <c r="CS24" s="36">
        <v>44274</v>
      </c>
      <c r="CT24" s="36">
        <v>44246</v>
      </c>
      <c r="CU24" s="1">
        <f t="shared" si="35"/>
        <v>821</v>
      </c>
      <c r="CV24" s="1">
        <v>0</v>
      </c>
      <c r="CY24" s="1">
        <v>0</v>
      </c>
      <c r="CZ24" s="1">
        <v>821</v>
      </c>
      <c r="DA24" s="3">
        <v>0</v>
      </c>
      <c r="DB24"/>
    </row>
    <row r="25" spans="1:115" x14ac:dyDescent="0.25">
      <c r="A25" s="25">
        <v>1010</v>
      </c>
      <c r="B25" s="1">
        <v>70</v>
      </c>
      <c r="C25" s="1">
        <v>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2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1</v>
      </c>
      <c r="AB25" s="1">
        <v>1</v>
      </c>
      <c r="AC25" s="1">
        <v>0</v>
      </c>
      <c r="AD25" s="1">
        <v>1</v>
      </c>
      <c r="AE25" s="1">
        <v>0</v>
      </c>
      <c r="AF25" s="1">
        <v>0</v>
      </c>
      <c r="AG25" s="1">
        <v>26.31</v>
      </c>
      <c r="AH25" s="1">
        <v>2.15</v>
      </c>
      <c r="AI25" s="1">
        <v>136</v>
      </c>
      <c r="AJ25" s="1">
        <v>58</v>
      </c>
      <c r="AK25" s="5">
        <f t="shared" si="18"/>
        <v>84</v>
      </c>
      <c r="AL25" s="1">
        <v>48</v>
      </c>
      <c r="AM25" s="1">
        <v>3</v>
      </c>
      <c r="AN25" s="1">
        <v>11</v>
      </c>
      <c r="AO25" s="1">
        <v>47</v>
      </c>
      <c r="AP25" s="1">
        <v>14</v>
      </c>
      <c r="AQ25" s="1">
        <v>25</v>
      </c>
      <c r="AR25" s="1">
        <f t="shared" si="19"/>
        <v>33</v>
      </c>
      <c r="AS25" s="7">
        <f t="shared" si="20"/>
        <v>3</v>
      </c>
      <c r="AT25" s="1">
        <v>18</v>
      </c>
      <c r="AU25" s="19">
        <v>5.88</v>
      </c>
      <c r="AV25" s="1">
        <v>2.74</v>
      </c>
      <c r="AW25" s="19">
        <f t="shared" si="21"/>
        <v>0.5103325942350333</v>
      </c>
      <c r="AX25" s="7">
        <f t="shared" si="22"/>
        <v>1.1904761904761905</v>
      </c>
      <c r="AY25" s="7">
        <f t="shared" si="23"/>
        <v>204.3795620437956</v>
      </c>
      <c r="AZ25" s="7">
        <f t="shared" si="24"/>
        <v>2131.3868613138684</v>
      </c>
      <c r="BA25" s="7">
        <f t="shared" si="25"/>
        <v>122.5</v>
      </c>
      <c r="BB25" s="7">
        <f t="shared" si="26"/>
        <v>57.083333333333336</v>
      </c>
      <c r="BC25" s="7">
        <f t="shared" si="27"/>
        <v>51.238</v>
      </c>
      <c r="BD25" s="7">
        <f t="shared" si="28"/>
        <v>10.868666666666668</v>
      </c>
      <c r="BE25" s="19">
        <v>1.19</v>
      </c>
      <c r="BF25" s="19">
        <f t="shared" si="29"/>
        <v>0.20408163265306123</v>
      </c>
      <c r="BG25" s="19">
        <f t="shared" si="30"/>
        <v>0.3836734693877551</v>
      </c>
      <c r="BH25" s="19">
        <f t="shared" si="31"/>
        <v>3.7121212121212119</v>
      </c>
      <c r="BI25" s="19">
        <f t="shared" si="32"/>
        <v>0.61111111111111116</v>
      </c>
      <c r="BJ25" s="19"/>
      <c r="BK25" s="20">
        <v>1</v>
      </c>
      <c r="BL25" s="1">
        <v>19</v>
      </c>
      <c r="BN25" s="1">
        <v>3</v>
      </c>
      <c r="BO25" s="1">
        <v>0</v>
      </c>
      <c r="BP25" s="1">
        <v>1</v>
      </c>
      <c r="BQ25" s="1">
        <v>0</v>
      </c>
      <c r="BR25" s="1">
        <v>45</v>
      </c>
      <c r="BS25" s="1">
        <v>5.2</v>
      </c>
      <c r="BT25" s="1">
        <v>4.0999999999999996</v>
      </c>
      <c r="BU25" s="1">
        <v>0.32</v>
      </c>
      <c r="BV25" s="1">
        <v>5.3</v>
      </c>
      <c r="BW25" s="1">
        <v>70</v>
      </c>
      <c r="BX25" s="1">
        <v>1</v>
      </c>
      <c r="BY25" s="1">
        <v>0</v>
      </c>
      <c r="BZ25" s="1">
        <v>136</v>
      </c>
      <c r="CA25" s="1">
        <v>33</v>
      </c>
      <c r="CB25" s="19">
        <v>1</v>
      </c>
      <c r="CC25" s="27">
        <v>76</v>
      </c>
      <c r="CI25" s="20">
        <v>775.30122070000004</v>
      </c>
      <c r="CJ25" s="19">
        <f t="shared" si="33"/>
        <v>6.6532516257109693</v>
      </c>
      <c r="CK25" s="20">
        <v>156.2758365</v>
      </c>
      <c r="CL25" s="19">
        <f t="shared" si="34"/>
        <v>5.0516226285471113</v>
      </c>
      <c r="CM25" s="22"/>
      <c r="CN25" s="36">
        <v>43208</v>
      </c>
      <c r="CO25" s="36"/>
      <c r="CP25" s="36"/>
      <c r="CQ25" s="36"/>
      <c r="CS25" s="36">
        <v>44274</v>
      </c>
      <c r="CT25" s="36">
        <v>44272</v>
      </c>
      <c r="CU25" s="1">
        <f t="shared" si="35"/>
        <v>1064</v>
      </c>
      <c r="CV25" s="1">
        <v>0</v>
      </c>
      <c r="CY25" s="1">
        <v>0</v>
      </c>
      <c r="CZ25" s="1">
        <v>1064</v>
      </c>
      <c r="DA25" s="3">
        <v>0</v>
      </c>
      <c r="DB25"/>
    </row>
    <row r="26" spans="1:115" x14ac:dyDescent="0.25">
      <c r="A26" s="2">
        <v>2024</v>
      </c>
      <c r="B26" s="3">
        <v>55</v>
      </c>
      <c r="C26" s="3">
        <v>0</v>
      </c>
      <c r="D26" s="3">
        <v>0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3</v>
      </c>
      <c r="K26" s="3">
        <v>0</v>
      </c>
      <c r="L26" s="3">
        <v>0</v>
      </c>
      <c r="M26" s="3"/>
      <c r="N26" s="3">
        <v>1</v>
      </c>
      <c r="O26" s="3">
        <v>0</v>
      </c>
      <c r="P26" s="3">
        <v>0</v>
      </c>
      <c r="Q26" s="3"/>
      <c r="R26" s="3">
        <v>1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16">
        <v>0</v>
      </c>
      <c r="Y26" s="3">
        <v>0</v>
      </c>
      <c r="Z26" s="3">
        <v>1</v>
      </c>
      <c r="AA26" s="3">
        <v>1</v>
      </c>
      <c r="AB26" s="3">
        <v>1</v>
      </c>
      <c r="AC26" s="3">
        <v>0</v>
      </c>
      <c r="AD26" s="3">
        <v>1</v>
      </c>
      <c r="AE26" s="3">
        <v>0</v>
      </c>
      <c r="AF26" s="3">
        <v>0</v>
      </c>
      <c r="AG26" s="3">
        <v>31.6</v>
      </c>
      <c r="AH26" s="4">
        <v>2.0299999999999998</v>
      </c>
      <c r="AI26" s="3">
        <v>108</v>
      </c>
      <c r="AJ26" s="3">
        <v>64</v>
      </c>
      <c r="AK26" s="5">
        <f t="shared" si="18"/>
        <v>78.666666666666671</v>
      </c>
      <c r="AL26" s="3">
        <v>82</v>
      </c>
      <c r="AM26" s="3">
        <v>2</v>
      </c>
      <c r="AN26" s="3">
        <v>7</v>
      </c>
      <c r="AO26" s="3">
        <v>37</v>
      </c>
      <c r="AP26" s="3">
        <v>20</v>
      </c>
      <c r="AQ26" s="3">
        <v>25</v>
      </c>
      <c r="AR26" s="1">
        <f t="shared" si="19"/>
        <v>17</v>
      </c>
      <c r="AS26" s="7">
        <f t="shared" si="20"/>
        <v>2.4285714285714284</v>
      </c>
      <c r="AT26" s="3">
        <v>17</v>
      </c>
      <c r="AU26" s="4">
        <v>4.6689999999999996</v>
      </c>
      <c r="AV26" s="3">
        <v>2.2999999999999998</v>
      </c>
      <c r="AW26" s="19">
        <f t="shared" si="21"/>
        <v>0.40118255728011826</v>
      </c>
      <c r="AX26" s="7">
        <f t="shared" si="22"/>
        <v>1.7134289997858214</v>
      </c>
      <c r="AY26" s="7">
        <f t="shared" si="23"/>
        <v>278.26086956521743</v>
      </c>
      <c r="AZ26" s="7">
        <f t="shared" si="24"/>
        <v>2492.7536231884064</v>
      </c>
      <c r="BA26" s="7">
        <f t="shared" si="25"/>
        <v>56.939024390243901</v>
      </c>
      <c r="BB26" s="7">
        <f t="shared" si="26"/>
        <v>28.048780487804876</v>
      </c>
      <c r="BC26" s="7">
        <f t="shared" si="27"/>
        <v>23.523577235772358</v>
      </c>
      <c r="BD26" s="7">
        <f t="shared" si="28"/>
        <v>6.866341463414634</v>
      </c>
      <c r="BE26" s="19"/>
      <c r="BF26" s="19">
        <f t="shared" si="29"/>
        <v>0.43906618119511676</v>
      </c>
      <c r="BG26" s="19">
        <f t="shared" si="30"/>
        <v>0.64981794816877281</v>
      </c>
      <c r="BH26" s="19">
        <f t="shared" si="31"/>
        <v>3.3493543758966999</v>
      </c>
      <c r="BI26" s="19">
        <f t="shared" si="32"/>
        <v>0.41176470588235292</v>
      </c>
      <c r="BJ26" s="19"/>
      <c r="BK26" s="5">
        <v>0</v>
      </c>
      <c r="BL26" s="5"/>
      <c r="BM26" s="5"/>
      <c r="BN26" s="5"/>
      <c r="BO26" s="5"/>
      <c r="BP26" s="3">
        <v>1</v>
      </c>
      <c r="BQ26" s="9">
        <v>0</v>
      </c>
      <c r="BR26" s="3">
        <v>20</v>
      </c>
      <c r="BS26" s="3">
        <v>8.8000000000000007</v>
      </c>
      <c r="BT26" s="3">
        <v>3.9</v>
      </c>
      <c r="BU26" s="3">
        <v>0.99</v>
      </c>
      <c r="BV26" s="16">
        <v>5.9</v>
      </c>
      <c r="BW26" s="10"/>
      <c r="BX26" s="16">
        <v>1</v>
      </c>
      <c r="BY26" s="3">
        <v>0</v>
      </c>
      <c r="BZ26" s="3">
        <v>138</v>
      </c>
      <c r="CA26" s="3">
        <v>64</v>
      </c>
      <c r="CB26" s="4">
        <v>2</v>
      </c>
      <c r="CC26" s="28">
        <v>35</v>
      </c>
      <c r="CD26" s="8"/>
      <c r="CE26" s="8"/>
      <c r="CF26" s="3">
        <v>2618</v>
      </c>
      <c r="CG26" s="3">
        <v>1</v>
      </c>
      <c r="CH26" s="3">
        <v>3</v>
      </c>
      <c r="CI26" s="12">
        <v>778.84615384615381</v>
      </c>
      <c r="CJ26" s="19">
        <f t="shared" si="33"/>
        <v>6.6578135345132035</v>
      </c>
      <c r="CK26" s="5">
        <v>325.40634333387641</v>
      </c>
      <c r="CL26" s="19">
        <f t="shared" si="34"/>
        <v>5.7850746885527577</v>
      </c>
      <c r="CM26" s="10"/>
      <c r="CN26" s="36">
        <v>40312</v>
      </c>
      <c r="CO26" s="36"/>
      <c r="CP26" s="36"/>
      <c r="CQ26" s="36"/>
      <c r="CS26" s="36">
        <v>44272</v>
      </c>
      <c r="CT26" s="36">
        <v>40728</v>
      </c>
      <c r="CU26" s="1">
        <f t="shared" si="35"/>
        <v>416</v>
      </c>
      <c r="CV26" s="3">
        <v>1</v>
      </c>
      <c r="CW26" s="40">
        <v>40728</v>
      </c>
      <c r="CX26" s="20">
        <f>(CW26-CN26)</f>
        <v>416</v>
      </c>
      <c r="CY26" s="20">
        <v>1</v>
      </c>
      <c r="CZ26" s="20">
        <v>416</v>
      </c>
      <c r="DA26" s="3">
        <v>0</v>
      </c>
      <c r="DB26" s="3" t="s">
        <v>144</v>
      </c>
      <c r="DC26" s="10"/>
      <c r="DD26" s="10"/>
      <c r="DE26" s="10"/>
      <c r="DF26" s="10"/>
      <c r="DG26" s="10"/>
      <c r="DH26" s="10"/>
      <c r="DI26" s="10"/>
      <c r="DJ26" s="10"/>
      <c r="DK26" s="10"/>
    </row>
    <row r="27" spans="1:115" x14ac:dyDescent="0.25">
      <c r="A27" s="2">
        <v>2030</v>
      </c>
      <c r="B27" s="3">
        <v>69</v>
      </c>
      <c r="C27" s="3">
        <v>0</v>
      </c>
      <c r="D27" s="3">
        <v>1</v>
      </c>
      <c r="E27" s="3">
        <v>1</v>
      </c>
      <c r="F27" s="3">
        <v>1</v>
      </c>
      <c r="G27" s="3">
        <v>1</v>
      </c>
      <c r="H27" s="1">
        <v>0</v>
      </c>
      <c r="I27" s="3">
        <v>1</v>
      </c>
      <c r="J27" s="3">
        <v>2</v>
      </c>
      <c r="K27" s="3">
        <v>1</v>
      </c>
      <c r="L27" s="3">
        <v>0</v>
      </c>
      <c r="M27" s="3"/>
      <c r="N27" s="3">
        <v>0</v>
      </c>
      <c r="O27" s="3">
        <v>1</v>
      </c>
      <c r="P27" s="3">
        <v>1</v>
      </c>
      <c r="Q27" s="3">
        <v>0</v>
      </c>
      <c r="R27" s="3">
        <v>0</v>
      </c>
      <c r="S27" s="3">
        <v>1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37</v>
      </c>
      <c r="AH27" s="4">
        <v>2.17</v>
      </c>
      <c r="AI27" s="3">
        <v>148</v>
      </c>
      <c r="AJ27" s="3">
        <v>59</v>
      </c>
      <c r="AK27" s="5">
        <f t="shared" si="18"/>
        <v>88.666666666666671</v>
      </c>
      <c r="AL27" s="3">
        <v>72</v>
      </c>
      <c r="AM27" s="3">
        <v>1</v>
      </c>
      <c r="AN27" s="3">
        <v>8</v>
      </c>
      <c r="AO27" s="3">
        <v>35</v>
      </c>
      <c r="AP27" s="3">
        <v>16</v>
      </c>
      <c r="AQ27" s="3">
        <v>22</v>
      </c>
      <c r="AR27" s="1">
        <f t="shared" si="19"/>
        <v>19</v>
      </c>
      <c r="AS27" s="7">
        <f t="shared" si="20"/>
        <v>2.375</v>
      </c>
      <c r="AT27" s="3">
        <v>16</v>
      </c>
      <c r="AU27" s="4">
        <v>5.0994999999999999</v>
      </c>
      <c r="AV27" s="3">
        <v>2.35</v>
      </c>
      <c r="AW27" s="19">
        <f t="shared" si="21"/>
        <v>0.46201034737620106</v>
      </c>
      <c r="AX27" s="7">
        <f t="shared" si="22"/>
        <v>1.1765859397980194</v>
      </c>
      <c r="AY27" s="7">
        <f t="shared" si="23"/>
        <v>204.25531914893617</v>
      </c>
      <c r="AZ27" s="7">
        <f t="shared" si="24"/>
        <v>2746.0992907801419</v>
      </c>
      <c r="BA27" s="7">
        <f t="shared" si="25"/>
        <v>70.826388888888886</v>
      </c>
      <c r="BB27" s="7">
        <f t="shared" si="26"/>
        <v>32.638888888888886</v>
      </c>
      <c r="BC27" s="7">
        <f t="shared" si="27"/>
        <v>32.255925925925922</v>
      </c>
      <c r="BD27" s="7">
        <f t="shared" si="28"/>
        <v>6.2144444444444433</v>
      </c>
      <c r="BE27" s="19">
        <v>2.81</v>
      </c>
      <c r="BF27" s="19">
        <f t="shared" si="29"/>
        <v>0.31061868810667714</v>
      </c>
      <c r="BG27" s="19">
        <f t="shared" si="30"/>
        <v>0.4941660947151682</v>
      </c>
      <c r="BH27" s="19">
        <f t="shared" si="31"/>
        <v>3.7277046783625729</v>
      </c>
      <c r="BI27" s="19">
        <f t="shared" si="32"/>
        <v>0.5</v>
      </c>
      <c r="BJ27" s="19"/>
      <c r="BK27" s="5">
        <v>1</v>
      </c>
      <c r="BL27" s="5">
        <v>18</v>
      </c>
      <c r="BM27" s="5"/>
      <c r="BN27" s="5">
        <v>0</v>
      </c>
      <c r="BO27" s="5">
        <v>0</v>
      </c>
      <c r="BP27" s="3">
        <v>1</v>
      </c>
      <c r="BQ27" s="9">
        <v>0</v>
      </c>
      <c r="BR27" s="3">
        <v>42.5</v>
      </c>
      <c r="BS27" s="3">
        <v>5.6</v>
      </c>
      <c r="BT27" s="3">
        <v>4.4000000000000004</v>
      </c>
      <c r="BU27" s="3">
        <v>0.8</v>
      </c>
      <c r="BV27" s="3">
        <v>3.8</v>
      </c>
      <c r="BW27" s="10"/>
      <c r="BX27" s="3">
        <v>0</v>
      </c>
      <c r="BY27" s="3">
        <v>1</v>
      </c>
      <c r="BZ27" s="3">
        <v>140</v>
      </c>
      <c r="CA27" s="3">
        <v>18</v>
      </c>
      <c r="CB27" s="4">
        <v>1.1000000000000001</v>
      </c>
      <c r="CC27" s="28">
        <v>49</v>
      </c>
      <c r="CD27" s="8"/>
      <c r="CE27" s="8"/>
      <c r="CF27" s="3">
        <v>1076</v>
      </c>
      <c r="CG27" s="3">
        <v>1</v>
      </c>
      <c r="CH27" s="3">
        <v>2</v>
      </c>
      <c r="CI27" s="12">
        <v>810.04016064257019</v>
      </c>
      <c r="CJ27" s="19">
        <f t="shared" si="33"/>
        <v>6.697083827477595</v>
      </c>
      <c r="CK27" s="5">
        <v>1154.7867954838453</v>
      </c>
      <c r="CL27" s="19">
        <f t="shared" si="34"/>
        <v>7.0516710132618936</v>
      </c>
      <c r="CM27" s="10"/>
      <c r="CN27" s="41">
        <v>40373</v>
      </c>
      <c r="CO27" s="41"/>
      <c r="CP27" s="41"/>
      <c r="CQ27" s="41"/>
      <c r="CS27" s="36">
        <v>44272</v>
      </c>
      <c r="CT27" s="36">
        <v>44271</v>
      </c>
      <c r="CU27" s="1">
        <f t="shared" si="35"/>
        <v>3898</v>
      </c>
      <c r="CV27" s="3">
        <v>0</v>
      </c>
      <c r="CW27" s="3"/>
      <c r="CX27" s="3"/>
      <c r="CY27" s="3">
        <v>0</v>
      </c>
      <c r="CZ27" s="3">
        <v>3898</v>
      </c>
      <c r="DA27" s="3">
        <v>0</v>
      </c>
      <c r="DB27" s="3"/>
      <c r="DC27" s="10"/>
      <c r="DD27" s="10"/>
      <c r="DE27" s="10"/>
      <c r="DF27" s="10"/>
      <c r="DG27" s="10"/>
      <c r="DH27" s="10"/>
      <c r="DI27" s="10"/>
      <c r="DJ27" s="10"/>
      <c r="DK27" s="10"/>
    </row>
    <row r="28" spans="1:115" x14ac:dyDescent="0.25">
      <c r="A28" s="2">
        <v>2037</v>
      </c>
      <c r="B28" s="3">
        <v>56</v>
      </c>
      <c r="C28" s="3">
        <v>0</v>
      </c>
      <c r="D28" s="3">
        <v>0</v>
      </c>
      <c r="E28" s="3">
        <v>1</v>
      </c>
      <c r="F28" s="3">
        <v>1</v>
      </c>
      <c r="G28" s="3">
        <v>0</v>
      </c>
      <c r="H28" s="1">
        <v>1</v>
      </c>
      <c r="I28" s="3">
        <v>0</v>
      </c>
      <c r="J28" s="3">
        <v>4</v>
      </c>
      <c r="K28" s="3">
        <v>0</v>
      </c>
      <c r="L28" s="3">
        <v>0</v>
      </c>
      <c r="M28" s="3"/>
      <c r="N28" s="3">
        <v>1</v>
      </c>
      <c r="O28" s="3">
        <v>1</v>
      </c>
      <c r="P28" s="3">
        <v>0</v>
      </c>
      <c r="Q28" s="3"/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1</v>
      </c>
      <c r="AA28" s="3">
        <v>1</v>
      </c>
      <c r="AB28" s="3">
        <v>1</v>
      </c>
      <c r="AC28" s="3">
        <v>0</v>
      </c>
      <c r="AD28" s="3">
        <v>1</v>
      </c>
      <c r="AE28" s="3">
        <v>0</v>
      </c>
      <c r="AF28" s="3">
        <v>2</v>
      </c>
      <c r="AG28" s="3">
        <v>26.5</v>
      </c>
      <c r="AH28" s="4">
        <v>2.0099999999999998</v>
      </c>
      <c r="AI28" s="3">
        <v>104</v>
      </c>
      <c r="AJ28" s="3">
        <v>72</v>
      </c>
      <c r="AK28" s="5">
        <f t="shared" si="18"/>
        <v>82.666666666666671</v>
      </c>
      <c r="AL28" s="3">
        <v>88</v>
      </c>
      <c r="AM28" s="3">
        <v>1</v>
      </c>
      <c r="AN28" s="3">
        <v>5</v>
      </c>
      <c r="AO28" s="3">
        <v>22</v>
      </c>
      <c r="AP28" s="3">
        <v>10</v>
      </c>
      <c r="AQ28" s="3">
        <v>14</v>
      </c>
      <c r="AR28" s="1">
        <f t="shared" si="19"/>
        <v>12</v>
      </c>
      <c r="AS28" s="7">
        <f t="shared" si="20"/>
        <v>2.4</v>
      </c>
      <c r="AT28" s="3">
        <v>8</v>
      </c>
      <c r="AU28" s="4">
        <v>3.8390999999999993</v>
      </c>
      <c r="AV28" s="3">
        <v>1.91</v>
      </c>
      <c r="AW28" s="19">
        <f t="shared" si="21"/>
        <v>0.35009608277900961</v>
      </c>
      <c r="AX28" s="7">
        <f t="shared" si="22"/>
        <v>1.56286629678831</v>
      </c>
      <c r="AY28" s="7">
        <f t="shared" si="23"/>
        <v>251.30890052356023</v>
      </c>
      <c r="AZ28" s="7">
        <f t="shared" si="24"/>
        <v>3253.0541012216408</v>
      </c>
      <c r="BA28" s="7">
        <f t="shared" si="25"/>
        <v>43.626136363636355</v>
      </c>
      <c r="BB28" s="7">
        <f t="shared" si="26"/>
        <v>21.704545454545453</v>
      </c>
      <c r="BC28" s="7">
        <f t="shared" si="27"/>
        <v>22.040242424242422</v>
      </c>
      <c r="BD28" s="7">
        <f t="shared" si="28"/>
        <v>2.656636363636363</v>
      </c>
      <c r="BE28" s="19"/>
      <c r="BF28" s="19">
        <f t="shared" si="29"/>
        <v>0.32090854627386634</v>
      </c>
      <c r="BG28" s="19">
        <f t="shared" si="30"/>
        <v>0.50428485843036142</v>
      </c>
      <c r="BH28" s="19">
        <f t="shared" si="31"/>
        <v>3.635511363636363</v>
      </c>
      <c r="BI28" s="19">
        <f t="shared" si="32"/>
        <v>0.625</v>
      </c>
      <c r="BJ28" s="19"/>
      <c r="BK28" s="5">
        <v>0</v>
      </c>
      <c r="BL28" s="5"/>
      <c r="BM28" s="5"/>
      <c r="BN28" s="5"/>
      <c r="BO28" s="5"/>
      <c r="BP28" s="3">
        <v>1</v>
      </c>
      <c r="BQ28" s="3">
        <v>0</v>
      </c>
      <c r="BR28" s="3">
        <v>35</v>
      </c>
      <c r="BS28" s="3">
        <v>4.8</v>
      </c>
      <c r="BT28" s="3">
        <v>4.2</v>
      </c>
      <c r="BU28" s="3">
        <v>1</v>
      </c>
      <c r="BV28" s="3">
        <v>4.5999999999999996</v>
      </c>
      <c r="BW28" s="10"/>
      <c r="BX28" s="3">
        <v>1</v>
      </c>
      <c r="BY28" s="3">
        <v>1</v>
      </c>
      <c r="BZ28" s="3">
        <v>136</v>
      </c>
      <c r="CA28" s="3">
        <v>21</v>
      </c>
      <c r="CB28" s="4">
        <v>1.3</v>
      </c>
      <c r="CC28" s="28">
        <v>69</v>
      </c>
      <c r="CD28" s="8"/>
      <c r="CE28" s="8"/>
      <c r="CF28" s="3">
        <v>448</v>
      </c>
      <c r="CG28" s="3">
        <v>0</v>
      </c>
      <c r="CH28" s="3">
        <v>1</v>
      </c>
      <c r="CI28" s="12">
        <v>870.58823529411757</v>
      </c>
      <c r="CJ28" s="19">
        <f t="shared" si="33"/>
        <v>6.7691691156959903</v>
      </c>
      <c r="CK28" s="5">
        <v>1616.9280484032786</v>
      </c>
      <c r="CL28" s="19">
        <f t="shared" si="34"/>
        <v>7.3882833616194183</v>
      </c>
      <c r="CM28" s="10"/>
      <c r="CN28" s="41">
        <v>40410</v>
      </c>
      <c r="CO28" s="41"/>
      <c r="CP28" s="41"/>
      <c r="CQ28" s="41"/>
      <c r="CS28" s="36">
        <v>44272</v>
      </c>
      <c r="CT28" s="36">
        <v>40607</v>
      </c>
      <c r="CU28" s="1">
        <f t="shared" si="35"/>
        <v>197</v>
      </c>
      <c r="CV28" s="3">
        <v>1</v>
      </c>
      <c r="CW28" s="40">
        <v>40607</v>
      </c>
      <c r="CX28" s="3">
        <f>(CW28-CN28)</f>
        <v>197</v>
      </c>
      <c r="CY28" s="3">
        <v>1</v>
      </c>
      <c r="CZ28" s="3">
        <v>197</v>
      </c>
      <c r="DA28" s="3">
        <v>0</v>
      </c>
      <c r="DB28" s="3" t="s">
        <v>141</v>
      </c>
      <c r="DC28" s="10"/>
      <c r="DD28" s="10"/>
      <c r="DE28" s="10"/>
      <c r="DF28" s="10"/>
      <c r="DG28" s="10"/>
      <c r="DH28" s="10"/>
      <c r="DI28" s="10"/>
      <c r="DJ28" s="10"/>
      <c r="DK28" s="10"/>
    </row>
    <row r="29" spans="1:115" x14ac:dyDescent="0.25">
      <c r="A29" s="2">
        <v>2062</v>
      </c>
      <c r="B29" s="9">
        <v>64</v>
      </c>
      <c r="C29" s="9">
        <v>1</v>
      </c>
      <c r="D29" s="9">
        <v>0</v>
      </c>
      <c r="E29" s="9">
        <v>1</v>
      </c>
      <c r="F29" s="9">
        <v>1</v>
      </c>
      <c r="G29" s="9">
        <v>0</v>
      </c>
      <c r="H29" s="1">
        <v>1</v>
      </c>
      <c r="I29" s="9">
        <v>0</v>
      </c>
      <c r="J29" s="9">
        <v>4</v>
      </c>
      <c r="K29" s="9">
        <v>1</v>
      </c>
      <c r="L29" s="9">
        <v>1</v>
      </c>
      <c r="M29" s="9"/>
      <c r="N29" s="9">
        <v>1</v>
      </c>
      <c r="O29" s="9">
        <v>0</v>
      </c>
      <c r="P29" s="9">
        <v>0</v>
      </c>
      <c r="Q29" s="9"/>
      <c r="R29" s="9">
        <v>1</v>
      </c>
      <c r="S29" s="9">
        <v>1</v>
      </c>
      <c r="T29" s="9">
        <v>0</v>
      </c>
      <c r="U29" s="9">
        <v>0</v>
      </c>
      <c r="V29" s="9">
        <v>0</v>
      </c>
      <c r="W29" s="9">
        <v>0</v>
      </c>
      <c r="X29" s="9">
        <v>1</v>
      </c>
      <c r="Y29" s="9">
        <v>1</v>
      </c>
      <c r="Z29" s="9">
        <v>1</v>
      </c>
      <c r="AA29" s="9">
        <v>1</v>
      </c>
      <c r="AB29" s="9">
        <v>1</v>
      </c>
      <c r="AC29" s="9">
        <v>1</v>
      </c>
      <c r="AD29" s="9">
        <v>1</v>
      </c>
      <c r="AE29" s="9">
        <v>0</v>
      </c>
      <c r="AF29" s="9">
        <v>0</v>
      </c>
      <c r="AG29" s="9">
        <v>24</v>
      </c>
      <c r="AH29" s="11">
        <v>2.02</v>
      </c>
      <c r="AI29" s="9">
        <v>110</v>
      </c>
      <c r="AJ29" s="9">
        <v>79</v>
      </c>
      <c r="AK29" s="5">
        <f t="shared" si="18"/>
        <v>89.333333333333329</v>
      </c>
      <c r="AL29" s="9">
        <v>73</v>
      </c>
      <c r="AM29" s="9">
        <v>1</v>
      </c>
      <c r="AN29" s="9">
        <v>3</v>
      </c>
      <c r="AO29" s="9">
        <v>25</v>
      </c>
      <c r="AP29" s="9">
        <v>14</v>
      </c>
      <c r="AQ29" s="9">
        <v>18</v>
      </c>
      <c r="AR29" s="1">
        <f t="shared" si="19"/>
        <v>11</v>
      </c>
      <c r="AS29" s="7">
        <f t="shared" si="20"/>
        <v>3.6666666666666665</v>
      </c>
      <c r="AT29" s="9">
        <v>14</v>
      </c>
      <c r="AU29" s="4">
        <v>4.7671999999999999</v>
      </c>
      <c r="AV29" s="9">
        <v>2.36</v>
      </c>
      <c r="AW29" s="19">
        <f t="shared" si="21"/>
        <v>0.46746489283074644</v>
      </c>
      <c r="AX29" s="7">
        <f t="shared" si="22"/>
        <v>0.83906695754321192</v>
      </c>
      <c r="AY29" s="7">
        <f t="shared" si="23"/>
        <v>135.59322033898306</v>
      </c>
      <c r="AZ29" s="7">
        <f t="shared" si="24"/>
        <v>2926.5536723163841</v>
      </c>
      <c r="BA29" s="7">
        <f t="shared" si="25"/>
        <v>65.30410958904109</v>
      </c>
      <c r="BB29" s="7">
        <f t="shared" si="26"/>
        <v>32.328767123287669</v>
      </c>
      <c r="BC29" s="7">
        <f t="shared" si="27"/>
        <v>33.121899543378987</v>
      </c>
      <c r="BD29" s="7">
        <f t="shared" si="28"/>
        <v>6.5950684931506842</v>
      </c>
      <c r="BE29" s="19"/>
      <c r="BF29" s="19">
        <f t="shared" si="29"/>
        <v>0.27563349555294514</v>
      </c>
      <c r="BG29" s="19">
        <f t="shared" si="30"/>
        <v>0.38282429937909046</v>
      </c>
      <c r="BH29" s="19">
        <f t="shared" si="31"/>
        <v>5.9367372353673717</v>
      </c>
      <c r="BI29" s="19">
        <f t="shared" si="32"/>
        <v>0.21428571428571427</v>
      </c>
      <c r="BJ29" s="19"/>
      <c r="BK29" s="12">
        <v>0</v>
      </c>
      <c r="BL29" s="12"/>
      <c r="BM29" s="12"/>
      <c r="BN29" s="12"/>
      <c r="BO29" s="12"/>
      <c r="BP29" s="9">
        <v>1</v>
      </c>
      <c r="BQ29" s="9">
        <v>0</v>
      </c>
      <c r="BR29" s="9">
        <v>7.5</v>
      </c>
      <c r="BS29" s="9">
        <v>7.9</v>
      </c>
      <c r="BT29" s="9">
        <v>6.9</v>
      </c>
      <c r="BU29" s="9">
        <v>1.3</v>
      </c>
      <c r="BV29" s="9">
        <v>4.0999999999999996</v>
      </c>
      <c r="BW29" s="14"/>
      <c r="BX29" s="9">
        <v>1</v>
      </c>
      <c r="BY29" s="9">
        <v>0</v>
      </c>
      <c r="BZ29" s="9">
        <v>135</v>
      </c>
      <c r="CA29" s="9">
        <v>33</v>
      </c>
      <c r="CB29" s="11">
        <v>1.6</v>
      </c>
      <c r="CC29" s="29">
        <v>53</v>
      </c>
      <c r="CD29" s="13"/>
      <c r="CE29" s="13"/>
      <c r="CF29" s="9">
        <v>823</v>
      </c>
      <c r="CG29" s="9">
        <v>1</v>
      </c>
      <c r="CH29" s="9">
        <v>2</v>
      </c>
      <c r="CI29" s="12">
        <v>888.31168831168839</v>
      </c>
      <c r="CJ29" s="19">
        <f t="shared" si="33"/>
        <v>6.7893226817569579</v>
      </c>
      <c r="CK29" s="12">
        <v>815.36187674096641</v>
      </c>
      <c r="CL29" s="19">
        <f t="shared" si="34"/>
        <v>6.7036320352339756</v>
      </c>
      <c r="CM29" s="14"/>
      <c r="CN29" s="36">
        <v>40626</v>
      </c>
      <c r="CO29" s="36">
        <v>40637</v>
      </c>
      <c r="CP29" s="20">
        <f>(CO29-CN29)</f>
        <v>11</v>
      </c>
      <c r="CQ29" s="36">
        <v>41974</v>
      </c>
      <c r="CR29" s="43">
        <f>(CQ29-CN29)</f>
        <v>1348</v>
      </c>
      <c r="CS29" s="36">
        <v>44274</v>
      </c>
      <c r="CT29" s="42">
        <v>44556</v>
      </c>
      <c r="CU29" s="9">
        <f t="shared" si="35"/>
        <v>3930</v>
      </c>
      <c r="CV29" s="9">
        <v>0</v>
      </c>
      <c r="CW29" s="9"/>
      <c r="CX29" s="9"/>
      <c r="CY29" s="9">
        <v>1</v>
      </c>
      <c r="CZ29" s="9">
        <v>11</v>
      </c>
      <c r="DA29" s="3">
        <v>0</v>
      </c>
      <c r="DB29" s="14"/>
      <c r="DC29" s="14"/>
      <c r="DD29" s="14"/>
      <c r="DE29" s="14"/>
      <c r="DF29" s="14"/>
      <c r="DG29" s="14"/>
      <c r="DH29" s="14"/>
      <c r="DI29" s="14"/>
      <c r="DJ29" s="14"/>
      <c r="DK29" s="14"/>
    </row>
    <row r="30" spans="1:115" x14ac:dyDescent="0.25">
      <c r="A30" s="25">
        <v>1044</v>
      </c>
      <c r="B30" s="1">
        <v>75</v>
      </c>
      <c r="C30" s="1">
        <v>0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1</v>
      </c>
      <c r="J30" s="1">
        <v>2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1</v>
      </c>
      <c r="AB30" s="1">
        <v>1</v>
      </c>
      <c r="AC30" s="1">
        <v>0</v>
      </c>
      <c r="AD30" s="1">
        <v>1</v>
      </c>
      <c r="AE30" s="1">
        <v>0</v>
      </c>
      <c r="AF30" s="1">
        <v>0</v>
      </c>
      <c r="AG30" s="1">
        <v>27.2</v>
      </c>
      <c r="AH30" s="1">
        <v>2.1</v>
      </c>
      <c r="AI30" s="1">
        <v>121</v>
      </c>
      <c r="AJ30" s="1">
        <v>65</v>
      </c>
      <c r="AK30" s="5">
        <f t="shared" si="18"/>
        <v>83.666666666666671</v>
      </c>
      <c r="AL30" s="1">
        <v>85</v>
      </c>
      <c r="AM30" s="1">
        <v>1</v>
      </c>
      <c r="AN30" s="1">
        <v>2</v>
      </c>
      <c r="AO30" s="1">
        <v>29</v>
      </c>
      <c r="AP30" s="1">
        <v>8</v>
      </c>
      <c r="AQ30" s="1">
        <v>17</v>
      </c>
      <c r="AR30" s="1">
        <f t="shared" si="19"/>
        <v>21</v>
      </c>
      <c r="AS30" s="7">
        <f t="shared" si="20"/>
        <v>10.5</v>
      </c>
      <c r="AT30" s="1">
        <v>4</v>
      </c>
      <c r="AU30" s="19">
        <v>4.78</v>
      </c>
      <c r="AV30" s="1">
        <v>2.2799999999999998</v>
      </c>
      <c r="AW30" s="19">
        <f t="shared" si="21"/>
        <v>0.42297117516629712</v>
      </c>
      <c r="AX30" s="7">
        <f t="shared" si="22"/>
        <v>2.7196652719665271</v>
      </c>
      <c r="AY30" s="7">
        <f t="shared" si="23"/>
        <v>456.14035087719304</v>
      </c>
      <c r="AZ30" s="7">
        <f t="shared" si="24"/>
        <v>2865.4970760233923</v>
      </c>
      <c r="BA30" s="7">
        <f t="shared" si="25"/>
        <v>56.235294117647065</v>
      </c>
      <c r="BB30" s="7">
        <f t="shared" si="26"/>
        <v>26.823529411764707</v>
      </c>
      <c r="BC30" s="7">
        <f t="shared" si="27"/>
        <v>29.0624</v>
      </c>
      <c r="BD30" s="7">
        <f t="shared" si="28"/>
        <v>5.4719999999999995</v>
      </c>
      <c r="BE30" s="19">
        <v>2.3117154811715479</v>
      </c>
      <c r="BF30" s="19">
        <f t="shared" si="29"/>
        <v>0.30230125523012547</v>
      </c>
      <c r="BG30" s="19">
        <f t="shared" si="30"/>
        <v>0.5156903765690376</v>
      </c>
      <c r="BH30" s="19">
        <f t="shared" si="31"/>
        <v>2.677871148459384</v>
      </c>
      <c r="BI30" s="19">
        <f t="shared" si="32"/>
        <v>0.5</v>
      </c>
      <c r="BJ30" s="19"/>
      <c r="BK30" s="20">
        <v>1</v>
      </c>
      <c r="BL30" s="1">
        <v>9</v>
      </c>
      <c r="BN30" s="1">
        <v>3</v>
      </c>
      <c r="BO30" s="1"/>
      <c r="BP30" s="1">
        <v>1</v>
      </c>
      <c r="BQ30" s="1">
        <v>0</v>
      </c>
      <c r="BR30" s="1">
        <v>35</v>
      </c>
      <c r="BS30" s="1">
        <v>4.9000000000000004</v>
      </c>
      <c r="BT30" s="1">
        <v>3.9</v>
      </c>
      <c r="BU30" s="1">
        <v>0.45</v>
      </c>
      <c r="BV30" s="1">
        <v>4.5</v>
      </c>
      <c r="BW30" s="1">
        <v>35</v>
      </c>
      <c r="BX30" s="1">
        <v>1</v>
      </c>
      <c r="BZ30" s="25">
        <v>141</v>
      </c>
      <c r="CA30" s="25">
        <v>23</v>
      </c>
      <c r="CB30" s="44">
        <v>1.86</v>
      </c>
      <c r="CC30" s="27">
        <v>35</v>
      </c>
      <c r="CD30" s="1">
        <v>1040</v>
      </c>
      <c r="CE30" s="1">
        <v>1</v>
      </c>
      <c r="CH30" s="1">
        <v>3</v>
      </c>
      <c r="CI30" s="20">
        <v>897.65742379999995</v>
      </c>
      <c r="CJ30" s="19">
        <f t="shared" si="33"/>
        <v>6.7997885075438766</v>
      </c>
      <c r="CK30" s="20">
        <v>645.05277060000003</v>
      </c>
      <c r="CL30" s="19">
        <f t="shared" si="34"/>
        <v>6.4693321283328382</v>
      </c>
      <c r="CM30" s="22"/>
      <c r="CN30" s="36">
        <v>43301</v>
      </c>
      <c r="CO30" s="36"/>
      <c r="CP30" s="36"/>
      <c r="CQ30" s="36"/>
      <c r="CS30" s="36">
        <v>44274</v>
      </c>
      <c r="CT30" s="36">
        <v>44244</v>
      </c>
      <c r="CU30" s="1">
        <f t="shared" si="35"/>
        <v>943</v>
      </c>
      <c r="CV30" s="1">
        <v>0</v>
      </c>
      <c r="CY30" s="1">
        <v>0</v>
      </c>
      <c r="CZ30" s="1">
        <v>943</v>
      </c>
      <c r="DA30" s="3">
        <v>0</v>
      </c>
      <c r="DB30"/>
    </row>
    <row r="31" spans="1:115" x14ac:dyDescent="0.25">
      <c r="A31" s="2">
        <v>2031</v>
      </c>
      <c r="B31" s="3">
        <v>63</v>
      </c>
      <c r="C31" s="3">
        <v>0</v>
      </c>
      <c r="D31" s="3">
        <v>0</v>
      </c>
      <c r="E31" s="3">
        <v>1</v>
      </c>
      <c r="F31" s="3">
        <v>1</v>
      </c>
      <c r="G31" s="3">
        <v>0</v>
      </c>
      <c r="H31" s="1">
        <v>1</v>
      </c>
      <c r="I31" s="3">
        <v>0</v>
      </c>
      <c r="J31" s="3">
        <v>3</v>
      </c>
      <c r="K31" s="3">
        <v>1</v>
      </c>
      <c r="L31" s="3">
        <v>0</v>
      </c>
      <c r="M31" s="3"/>
      <c r="N31" s="3">
        <v>1</v>
      </c>
      <c r="O31" s="3">
        <v>0</v>
      </c>
      <c r="P31" s="3">
        <v>1</v>
      </c>
      <c r="Q31" s="3"/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</v>
      </c>
      <c r="Y31" s="3">
        <v>0</v>
      </c>
      <c r="Z31" s="3">
        <v>1</v>
      </c>
      <c r="AA31" s="3">
        <v>1</v>
      </c>
      <c r="AB31" s="3">
        <v>1</v>
      </c>
      <c r="AC31" s="3">
        <v>0</v>
      </c>
      <c r="AD31" s="3">
        <v>1</v>
      </c>
      <c r="AE31" s="3">
        <v>0</v>
      </c>
      <c r="AF31" s="3">
        <v>2</v>
      </c>
      <c r="AG31" s="3">
        <v>29.5</v>
      </c>
      <c r="AH31" s="4">
        <v>2.09</v>
      </c>
      <c r="AI31" s="3">
        <v>120</v>
      </c>
      <c r="AJ31" s="3">
        <v>74</v>
      </c>
      <c r="AK31" s="5">
        <f t="shared" si="18"/>
        <v>89.333333333333329</v>
      </c>
      <c r="AL31" s="3">
        <v>103</v>
      </c>
      <c r="AM31" s="3">
        <v>1</v>
      </c>
      <c r="AN31" s="3">
        <v>11</v>
      </c>
      <c r="AO31" s="3">
        <v>35</v>
      </c>
      <c r="AP31" s="3">
        <v>17</v>
      </c>
      <c r="AQ31" s="3">
        <v>27</v>
      </c>
      <c r="AR31" s="1">
        <f t="shared" si="19"/>
        <v>18</v>
      </c>
      <c r="AS31" s="7">
        <f t="shared" si="20"/>
        <v>1.6363636363636365</v>
      </c>
      <c r="AT31" s="3">
        <v>20</v>
      </c>
      <c r="AU31" s="4">
        <v>5.83</v>
      </c>
      <c r="AV31" s="3">
        <v>2.79</v>
      </c>
      <c r="AW31" s="19">
        <f t="shared" si="21"/>
        <v>0.55263858093126383</v>
      </c>
      <c r="AX31" s="7">
        <f t="shared" si="22"/>
        <v>1.2006861063464838</v>
      </c>
      <c r="AY31" s="7">
        <f t="shared" si="23"/>
        <v>200.71684587813621</v>
      </c>
      <c r="AZ31" s="7">
        <f t="shared" si="24"/>
        <v>2246.117084826762</v>
      </c>
      <c r="BA31" s="7">
        <f t="shared" si="25"/>
        <v>56.601941747572816</v>
      </c>
      <c r="BB31" s="7">
        <f t="shared" si="26"/>
        <v>27.087378640776699</v>
      </c>
      <c r="BC31" s="7">
        <f t="shared" si="27"/>
        <v>25.541592233009705</v>
      </c>
      <c r="BD31" s="7">
        <f t="shared" si="28"/>
        <v>5.894213592233009</v>
      </c>
      <c r="BE31" s="19">
        <v>2.25</v>
      </c>
      <c r="BF31" s="19">
        <f t="shared" si="29"/>
        <v>0.47701543739279589</v>
      </c>
      <c r="BG31" s="19">
        <f t="shared" si="30"/>
        <v>0.61835334476843906</v>
      </c>
      <c r="BH31" s="19">
        <f t="shared" si="31"/>
        <v>3.144552319309601</v>
      </c>
      <c r="BI31" s="19">
        <f t="shared" si="32"/>
        <v>0.55000000000000004</v>
      </c>
      <c r="BJ31" s="19"/>
      <c r="BK31" s="5">
        <v>1</v>
      </c>
      <c r="BL31" s="5">
        <v>16</v>
      </c>
      <c r="BM31" s="5"/>
      <c r="BN31" s="5">
        <v>3</v>
      </c>
      <c r="BO31" s="5">
        <v>0</v>
      </c>
      <c r="BP31" s="3">
        <v>1</v>
      </c>
      <c r="BQ31" s="9">
        <v>0</v>
      </c>
      <c r="BR31" s="3">
        <v>35</v>
      </c>
      <c r="BS31" s="3">
        <v>5.7</v>
      </c>
      <c r="BT31" s="3">
        <v>5.2</v>
      </c>
      <c r="BU31" s="3">
        <v>1.1000000000000001</v>
      </c>
      <c r="BV31" s="3">
        <v>4.4000000000000004</v>
      </c>
      <c r="BW31" s="10"/>
      <c r="BX31" s="3">
        <v>1</v>
      </c>
      <c r="BY31" s="3">
        <v>0</v>
      </c>
      <c r="BZ31" s="3">
        <v>136</v>
      </c>
      <c r="CA31" s="3">
        <v>43</v>
      </c>
      <c r="CB31" s="4">
        <v>2</v>
      </c>
      <c r="CC31" s="28">
        <v>34</v>
      </c>
      <c r="CD31" s="8"/>
      <c r="CE31" s="8"/>
      <c r="CF31" s="3">
        <v>1971</v>
      </c>
      <c r="CG31" s="3">
        <v>1</v>
      </c>
      <c r="CH31" s="3">
        <v>2</v>
      </c>
      <c r="CI31" s="12">
        <v>900</v>
      </c>
      <c r="CJ31" s="19">
        <f t="shared" si="33"/>
        <v>6.8023947633243109</v>
      </c>
      <c r="CK31" s="5">
        <v>1319.4023438573167</v>
      </c>
      <c r="CL31" s="19">
        <f t="shared" si="34"/>
        <v>7.1849341432441554</v>
      </c>
      <c r="CM31" s="10"/>
      <c r="CN31" s="41">
        <v>40373</v>
      </c>
      <c r="CO31" s="41"/>
      <c r="CP31" s="41"/>
      <c r="CQ31" s="41"/>
      <c r="CS31" s="36">
        <v>44272</v>
      </c>
      <c r="CT31" s="36">
        <v>41156</v>
      </c>
      <c r="CU31" s="1">
        <f t="shared" si="35"/>
        <v>783</v>
      </c>
      <c r="CV31" s="3">
        <v>1</v>
      </c>
      <c r="CW31" s="36">
        <v>41156</v>
      </c>
      <c r="CX31" s="20">
        <f>(CW31-CN31)</f>
        <v>783</v>
      </c>
      <c r="CY31" s="20">
        <v>1</v>
      </c>
      <c r="CZ31" s="20">
        <v>783</v>
      </c>
      <c r="DA31" s="3">
        <v>0</v>
      </c>
      <c r="DB31" s="3" t="s">
        <v>144</v>
      </c>
      <c r="DC31" s="10"/>
      <c r="DD31" s="10"/>
      <c r="DE31" s="10"/>
      <c r="DF31" s="10"/>
      <c r="DG31" s="10"/>
      <c r="DH31" s="10"/>
      <c r="DI31" s="10"/>
      <c r="DJ31" s="10"/>
      <c r="DK31" s="10"/>
    </row>
    <row r="32" spans="1:115" x14ac:dyDescent="0.25">
      <c r="A32" s="2">
        <v>2051</v>
      </c>
      <c r="B32" s="3">
        <v>63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1">
        <v>0</v>
      </c>
      <c r="I32" s="3">
        <v>0</v>
      </c>
      <c r="J32" s="3">
        <v>3</v>
      </c>
      <c r="K32" s="3">
        <v>0</v>
      </c>
      <c r="L32" s="3">
        <v>0</v>
      </c>
      <c r="M32" s="3"/>
      <c r="N32" s="3">
        <v>0</v>
      </c>
      <c r="O32" s="3">
        <v>0</v>
      </c>
      <c r="P32" s="3">
        <v>1</v>
      </c>
      <c r="Q32" s="3"/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1</v>
      </c>
      <c r="Y32" s="3">
        <v>1</v>
      </c>
      <c r="Z32" s="3">
        <v>0</v>
      </c>
      <c r="AA32" s="3">
        <v>1</v>
      </c>
      <c r="AB32" s="3">
        <v>1</v>
      </c>
      <c r="AC32" s="3">
        <v>0</v>
      </c>
      <c r="AD32" s="3">
        <v>1</v>
      </c>
      <c r="AE32" s="3">
        <v>0</v>
      </c>
      <c r="AF32" s="3">
        <v>0</v>
      </c>
      <c r="AG32" s="3">
        <v>20.5</v>
      </c>
      <c r="AH32" s="4">
        <v>1.78</v>
      </c>
      <c r="AI32" s="3">
        <v>110</v>
      </c>
      <c r="AJ32" s="3">
        <v>74</v>
      </c>
      <c r="AK32" s="5">
        <f t="shared" si="18"/>
        <v>86</v>
      </c>
      <c r="AL32" s="3">
        <v>82</v>
      </c>
      <c r="AM32" s="3">
        <v>1</v>
      </c>
      <c r="AN32" s="3">
        <v>10</v>
      </c>
      <c r="AO32" s="3">
        <v>58</v>
      </c>
      <c r="AP32" s="3">
        <v>25</v>
      </c>
      <c r="AQ32" s="3">
        <v>37</v>
      </c>
      <c r="AR32" s="1">
        <f t="shared" si="19"/>
        <v>33</v>
      </c>
      <c r="AS32" s="7">
        <f t="shared" si="20"/>
        <v>3.3</v>
      </c>
      <c r="AT32" s="3">
        <v>30</v>
      </c>
      <c r="AU32" s="4">
        <v>2.7234000000000003</v>
      </c>
      <c r="AV32" s="3">
        <v>1.53</v>
      </c>
      <c r="AW32" s="19">
        <f t="shared" si="21"/>
        <v>0.29175166297117522</v>
      </c>
      <c r="AX32" s="7">
        <f t="shared" si="22"/>
        <v>2.570316516119556</v>
      </c>
      <c r="AY32" s="7">
        <f t="shared" si="23"/>
        <v>366.01307189542484</v>
      </c>
      <c r="AZ32" s="7">
        <f t="shared" si="24"/>
        <v>3973.8562091503268</v>
      </c>
      <c r="BA32" s="7">
        <f t="shared" si="25"/>
        <v>33.212195121951218</v>
      </c>
      <c r="BB32" s="7">
        <f t="shared" si="26"/>
        <v>18.658536585365855</v>
      </c>
      <c r="BC32" s="7">
        <f t="shared" si="27"/>
        <v>14.210341463414634</v>
      </c>
      <c r="BD32" s="7">
        <f t="shared" si="28"/>
        <v>6.8514146341463418</v>
      </c>
      <c r="BE32" s="19"/>
      <c r="BF32" s="19">
        <f t="shared" si="29"/>
        <v>1.1140486157009621</v>
      </c>
      <c r="BG32" s="19">
        <f t="shared" si="30"/>
        <v>1.7463464786663729</v>
      </c>
      <c r="BH32" s="19">
        <f t="shared" si="31"/>
        <v>1.0064301552106429</v>
      </c>
      <c r="BI32" s="19">
        <f t="shared" si="32"/>
        <v>0.33333333333333331</v>
      </c>
      <c r="BJ32" s="19"/>
      <c r="BK32" s="5">
        <v>0</v>
      </c>
      <c r="BL32" s="5"/>
      <c r="BM32" s="5"/>
      <c r="BN32" s="5"/>
      <c r="BO32" s="5"/>
      <c r="BP32" s="3">
        <v>1</v>
      </c>
      <c r="BQ32" s="3">
        <v>0</v>
      </c>
      <c r="BR32" s="3">
        <v>15</v>
      </c>
      <c r="BS32" s="3"/>
      <c r="BT32" s="3"/>
      <c r="BU32" s="3"/>
      <c r="BV32" s="3"/>
      <c r="BW32" s="10"/>
      <c r="BX32" s="3"/>
      <c r="BY32" s="3"/>
      <c r="BZ32" s="3">
        <v>141</v>
      </c>
      <c r="CA32" s="3">
        <v>29</v>
      </c>
      <c r="CB32" s="4">
        <v>1.3</v>
      </c>
      <c r="CC32" s="28">
        <v>50</v>
      </c>
      <c r="CD32" s="8"/>
      <c r="CE32" s="8"/>
      <c r="CF32" s="3">
        <v>7169</v>
      </c>
      <c r="CG32" s="3">
        <v>1</v>
      </c>
      <c r="CH32" s="3">
        <v>3</v>
      </c>
      <c r="CI32" s="12">
        <v>1015.267175572519</v>
      </c>
      <c r="CJ32" s="19">
        <f t="shared" si="33"/>
        <v>6.9229070840027394</v>
      </c>
      <c r="CK32" s="5">
        <v>1100.9825710385651</v>
      </c>
      <c r="CL32" s="19">
        <f t="shared" si="34"/>
        <v>7.0039583064780047</v>
      </c>
      <c r="CM32" s="10"/>
      <c r="CN32" s="36">
        <v>40493</v>
      </c>
      <c r="CO32" s="36"/>
      <c r="CP32" s="36"/>
      <c r="CQ32" s="36"/>
      <c r="CS32" s="36">
        <v>44274</v>
      </c>
      <c r="CT32" s="36">
        <v>41691</v>
      </c>
      <c r="CU32" s="1">
        <f t="shared" si="35"/>
        <v>1198</v>
      </c>
      <c r="CV32" s="3">
        <v>1</v>
      </c>
      <c r="CW32" s="40">
        <v>41691</v>
      </c>
      <c r="CX32" s="3">
        <f>(CW32-CN32)</f>
        <v>1198</v>
      </c>
      <c r="CY32" s="3">
        <v>1</v>
      </c>
      <c r="CZ32" s="3">
        <v>1198</v>
      </c>
      <c r="DA32" s="3">
        <v>0</v>
      </c>
      <c r="DB32" s="3"/>
      <c r="DC32" s="10"/>
      <c r="DD32" s="10"/>
      <c r="DE32" s="10"/>
      <c r="DF32" s="10"/>
      <c r="DG32" s="10"/>
      <c r="DH32" s="10"/>
      <c r="DI32" s="10"/>
      <c r="DJ32" s="10"/>
      <c r="DK32" s="10"/>
    </row>
    <row r="33" spans="1:115" x14ac:dyDescent="0.25">
      <c r="A33" s="25">
        <v>1076</v>
      </c>
      <c r="B33" s="1">
        <v>63</v>
      </c>
      <c r="C33" s="1">
        <v>0</v>
      </c>
      <c r="D33" s="1">
        <v>0</v>
      </c>
      <c r="E33" s="1">
        <v>1</v>
      </c>
      <c r="F33" s="1">
        <v>1</v>
      </c>
      <c r="G33" s="1">
        <v>0</v>
      </c>
      <c r="H33" s="1">
        <v>1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0</v>
      </c>
      <c r="P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2</v>
      </c>
      <c r="Z33" s="1">
        <v>1</v>
      </c>
      <c r="AA33" s="1">
        <v>1</v>
      </c>
      <c r="AB33" s="1">
        <v>1</v>
      </c>
      <c r="AC33" s="1">
        <v>0</v>
      </c>
      <c r="AD33" s="1">
        <v>0</v>
      </c>
      <c r="AE33" s="1">
        <v>0</v>
      </c>
      <c r="AF33" s="1">
        <v>2</v>
      </c>
      <c r="AG33" s="1">
        <v>28.39</v>
      </c>
      <c r="AH33" s="1">
        <v>2.09</v>
      </c>
      <c r="AI33" s="1">
        <v>139</v>
      </c>
      <c r="AJ33" s="1">
        <v>91</v>
      </c>
      <c r="AK33" s="5">
        <f t="shared" si="18"/>
        <v>107</v>
      </c>
      <c r="AL33" s="1">
        <v>97</v>
      </c>
      <c r="AM33" s="1">
        <v>1</v>
      </c>
      <c r="AN33" s="1">
        <v>6</v>
      </c>
      <c r="AO33" s="1">
        <v>35</v>
      </c>
      <c r="AP33" s="1">
        <v>20</v>
      </c>
      <c r="AQ33" s="1">
        <v>27</v>
      </c>
      <c r="AR33" s="1">
        <f t="shared" si="19"/>
        <v>15</v>
      </c>
      <c r="AS33" s="7">
        <f t="shared" si="20"/>
        <v>2.5</v>
      </c>
      <c r="AT33" s="1">
        <v>13</v>
      </c>
      <c r="AU33" s="19">
        <v>5.53</v>
      </c>
      <c r="AV33" s="1">
        <v>2.65</v>
      </c>
      <c r="AW33" s="19">
        <f t="shared" si="21"/>
        <v>0.62871396895787146</v>
      </c>
      <c r="AX33" s="7">
        <f t="shared" si="22"/>
        <v>2.5316455696202529</v>
      </c>
      <c r="AY33" s="7">
        <f t="shared" si="23"/>
        <v>422.64150943396226</v>
      </c>
      <c r="AZ33" s="7">
        <f t="shared" si="24"/>
        <v>3049.0566037735848</v>
      </c>
      <c r="BA33" s="7">
        <f t="shared" si="25"/>
        <v>57.010309278350519</v>
      </c>
      <c r="BB33" s="7">
        <f t="shared" si="26"/>
        <v>27.319587628865978</v>
      </c>
      <c r="BC33" s="7">
        <f t="shared" si="27"/>
        <v>34.925360824742263</v>
      </c>
      <c r="BD33" s="7">
        <f t="shared" si="28"/>
        <v>7.8024742268041232</v>
      </c>
      <c r="BE33" s="19"/>
      <c r="BF33" s="19">
        <f t="shared" si="29"/>
        <v>0.47359855334538875</v>
      </c>
      <c r="BG33" s="19">
        <f t="shared" si="30"/>
        <v>0.61392405063291133</v>
      </c>
      <c r="BH33" s="19">
        <f t="shared" si="31"/>
        <v>3.800687285223368</v>
      </c>
      <c r="BI33" s="19">
        <f t="shared" si="32"/>
        <v>0.46153846153846156</v>
      </c>
      <c r="BJ33" s="19"/>
      <c r="BK33" s="20">
        <v>1</v>
      </c>
      <c r="BN33" s="1">
        <v>1</v>
      </c>
      <c r="BO33" s="1">
        <v>0</v>
      </c>
      <c r="BP33" s="1">
        <v>1</v>
      </c>
      <c r="BQ33" s="1">
        <v>0</v>
      </c>
      <c r="BR33" s="1">
        <v>27</v>
      </c>
      <c r="BS33" s="1">
        <v>6.4</v>
      </c>
      <c r="BT33" s="1">
        <v>5.5</v>
      </c>
      <c r="BU33" s="1">
        <v>0.31</v>
      </c>
      <c r="BV33" s="1">
        <v>3.9</v>
      </c>
      <c r="BW33" s="1">
        <v>33.799999999999997</v>
      </c>
      <c r="BX33" s="1">
        <v>0</v>
      </c>
      <c r="BZ33" s="25">
        <v>136</v>
      </c>
      <c r="CA33" s="25">
        <v>13</v>
      </c>
      <c r="CB33" s="44">
        <v>0.93</v>
      </c>
      <c r="CC33" s="27">
        <v>85</v>
      </c>
      <c r="CD33" s="1">
        <v>415</v>
      </c>
      <c r="CE33" s="1">
        <v>1</v>
      </c>
      <c r="CH33" s="1">
        <v>2</v>
      </c>
      <c r="CI33" s="20">
        <v>1069.420601</v>
      </c>
      <c r="CJ33" s="19">
        <f t="shared" si="33"/>
        <v>6.9748722864023938</v>
      </c>
      <c r="CK33" s="20">
        <v>1613.4683110000001</v>
      </c>
      <c r="CL33" s="19">
        <f t="shared" si="34"/>
        <v>7.3861413713859188</v>
      </c>
      <c r="CM33" s="22"/>
      <c r="CN33" s="36">
        <v>43427</v>
      </c>
      <c r="CO33" s="36"/>
      <c r="CP33" s="36"/>
      <c r="CQ33" s="36"/>
      <c r="CS33" s="36">
        <v>44217</v>
      </c>
      <c r="CT33" s="37">
        <v>44032</v>
      </c>
      <c r="CU33" s="1">
        <f t="shared" si="35"/>
        <v>605</v>
      </c>
      <c r="CV33" s="1">
        <v>0</v>
      </c>
      <c r="CY33" s="1">
        <v>0</v>
      </c>
      <c r="CZ33" s="1">
        <v>605</v>
      </c>
      <c r="DA33" s="3">
        <v>0</v>
      </c>
      <c r="DB33" t="s">
        <v>135</v>
      </c>
    </row>
    <row r="34" spans="1:115" x14ac:dyDescent="0.25">
      <c r="A34" s="25">
        <v>1030</v>
      </c>
      <c r="B34" s="1">
        <v>80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3</v>
      </c>
      <c r="K34" s="1">
        <v>1</v>
      </c>
      <c r="L34" s="1">
        <v>1</v>
      </c>
      <c r="M34" s="1">
        <v>1</v>
      </c>
      <c r="N34" s="1">
        <v>1</v>
      </c>
      <c r="O34" s="1">
        <v>0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2</v>
      </c>
      <c r="Z34" s="1">
        <v>1</v>
      </c>
      <c r="AA34" s="1">
        <v>1</v>
      </c>
      <c r="AB34" s="1">
        <v>1</v>
      </c>
      <c r="AC34" s="1">
        <v>0</v>
      </c>
      <c r="AD34" s="1">
        <v>1</v>
      </c>
      <c r="AE34" s="1">
        <v>0</v>
      </c>
      <c r="AF34" s="1">
        <v>0</v>
      </c>
      <c r="AG34" s="1">
        <v>25.8</v>
      </c>
      <c r="AH34" s="1">
        <v>2.06</v>
      </c>
      <c r="AI34" s="1">
        <v>102</v>
      </c>
      <c r="AJ34" s="1">
        <v>63</v>
      </c>
      <c r="AK34" s="5">
        <f t="shared" si="18"/>
        <v>76</v>
      </c>
      <c r="AL34" s="1">
        <v>80</v>
      </c>
      <c r="AM34" s="1">
        <v>2</v>
      </c>
      <c r="AN34" s="1">
        <v>9</v>
      </c>
      <c r="AO34" s="1">
        <v>42</v>
      </c>
      <c r="AP34" s="1">
        <v>16</v>
      </c>
      <c r="AQ34" s="1">
        <v>27</v>
      </c>
      <c r="AR34" s="1">
        <f t="shared" si="19"/>
        <v>26</v>
      </c>
      <c r="AS34" s="7">
        <f t="shared" si="20"/>
        <v>2.8888888888888888</v>
      </c>
      <c r="AT34" s="1">
        <v>20</v>
      </c>
      <c r="AU34" s="19">
        <v>3.57</v>
      </c>
      <c r="AV34" s="1">
        <v>1.73</v>
      </c>
      <c r="AW34" s="19">
        <f t="shared" si="21"/>
        <v>0.29152993348115297</v>
      </c>
      <c r="AX34" s="7">
        <f t="shared" si="22"/>
        <v>1.9607843137254903</v>
      </c>
      <c r="AY34" s="7">
        <f t="shared" si="23"/>
        <v>323.69942196531792</v>
      </c>
      <c r="AZ34" s="7">
        <f t="shared" si="24"/>
        <v>3098.2658959537571</v>
      </c>
      <c r="BA34" s="7">
        <f t="shared" si="25"/>
        <v>44.625</v>
      </c>
      <c r="BB34" s="7">
        <f t="shared" si="26"/>
        <v>21.625</v>
      </c>
      <c r="BC34" s="7">
        <f t="shared" si="27"/>
        <v>16.4696</v>
      </c>
      <c r="BD34" s="7">
        <f t="shared" si="28"/>
        <v>5.2938000000000001</v>
      </c>
      <c r="BE34" s="19"/>
      <c r="BF34" s="19">
        <f t="shared" si="29"/>
        <v>0.60504201680672265</v>
      </c>
      <c r="BG34" s="19">
        <f t="shared" si="30"/>
        <v>0.94117647058823528</v>
      </c>
      <c r="BH34" s="19">
        <f t="shared" si="31"/>
        <v>1.7163461538461537</v>
      </c>
      <c r="BI34" s="19">
        <f t="shared" si="32"/>
        <v>0.45</v>
      </c>
      <c r="BJ34" s="19"/>
      <c r="BK34" s="20">
        <v>0</v>
      </c>
      <c r="BO34" s="1"/>
      <c r="BP34" s="1">
        <v>1</v>
      </c>
      <c r="BQ34" s="1">
        <v>0</v>
      </c>
      <c r="BR34" s="1">
        <v>20</v>
      </c>
      <c r="BS34" s="1">
        <v>7.5</v>
      </c>
      <c r="BT34" s="1">
        <v>6.9</v>
      </c>
      <c r="BU34" s="1">
        <v>0.28999999999999998</v>
      </c>
      <c r="BV34" s="1">
        <v>5.6</v>
      </c>
      <c r="BW34" s="1">
        <v>39.5</v>
      </c>
      <c r="BX34" s="1">
        <v>1</v>
      </c>
      <c r="BZ34" s="25">
        <v>142</v>
      </c>
      <c r="CA34" s="25">
        <v>39</v>
      </c>
      <c r="CB34" s="44">
        <v>1.24</v>
      </c>
      <c r="CC34" s="27">
        <v>55</v>
      </c>
      <c r="CD34" s="1">
        <v>1647</v>
      </c>
      <c r="CE34" s="1">
        <v>1</v>
      </c>
      <c r="CH34" s="1">
        <v>3</v>
      </c>
      <c r="CI34" s="20">
        <v>1115.944195</v>
      </c>
      <c r="CJ34" s="19">
        <f t="shared" si="33"/>
        <v>7.0174561372107043</v>
      </c>
      <c r="CK34" s="20">
        <v>2764.9858049999998</v>
      </c>
      <c r="CL34" s="19">
        <f t="shared" si="34"/>
        <v>7.9247907801277053</v>
      </c>
      <c r="CM34" s="22"/>
      <c r="CN34" s="36">
        <v>43235</v>
      </c>
      <c r="CO34" s="36"/>
      <c r="CP34" s="36"/>
      <c r="CQ34" s="36"/>
      <c r="CS34" s="36">
        <v>44217</v>
      </c>
      <c r="CT34" s="36">
        <v>43432</v>
      </c>
      <c r="CU34" s="1">
        <f t="shared" si="35"/>
        <v>197</v>
      </c>
      <c r="CV34" s="1">
        <v>1</v>
      </c>
      <c r="CW34" s="36">
        <v>43432</v>
      </c>
      <c r="CX34" s="20">
        <f>(CW34-CN34)</f>
        <v>197</v>
      </c>
      <c r="CY34" s="20">
        <v>1</v>
      </c>
      <c r="CZ34" s="20">
        <v>197</v>
      </c>
      <c r="DA34" s="3">
        <v>0</v>
      </c>
      <c r="DB34" t="s">
        <v>129</v>
      </c>
    </row>
    <row r="35" spans="1:115" x14ac:dyDescent="0.25">
      <c r="A35" s="2">
        <v>2064</v>
      </c>
      <c r="B35" s="9">
        <v>65</v>
      </c>
      <c r="C35" s="9">
        <v>0</v>
      </c>
      <c r="D35" s="9">
        <v>1</v>
      </c>
      <c r="E35" s="9">
        <v>1</v>
      </c>
      <c r="F35" s="9">
        <v>1</v>
      </c>
      <c r="G35" s="9">
        <v>1</v>
      </c>
      <c r="H35" s="1">
        <v>0</v>
      </c>
      <c r="I35" s="9">
        <v>0</v>
      </c>
      <c r="J35" s="9">
        <v>4</v>
      </c>
      <c r="K35" s="9">
        <v>1</v>
      </c>
      <c r="L35" s="9">
        <v>0</v>
      </c>
      <c r="M35" s="9"/>
      <c r="N35" s="9">
        <v>0</v>
      </c>
      <c r="O35" s="9">
        <v>1</v>
      </c>
      <c r="P35" s="9">
        <v>1</v>
      </c>
      <c r="Q35" s="9">
        <v>1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1</v>
      </c>
      <c r="Y35" s="9">
        <v>1</v>
      </c>
      <c r="Z35" s="9">
        <v>0</v>
      </c>
      <c r="AA35" s="9">
        <v>1</v>
      </c>
      <c r="AB35" s="9">
        <v>1</v>
      </c>
      <c r="AC35" s="9">
        <v>0</v>
      </c>
      <c r="AD35" s="9">
        <v>1</v>
      </c>
      <c r="AE35" s="9">
        <v>0</v>
      </c>
      <c r="AF35" s="9">
        <v>0</v>
      </c>
      <c r="AG35" s="9">
        <v>25</v>
      </c>
      <c r="AH35" s="11">
        <v>1.6</v>
      </c>
      <c r="AI35" s="9">
        <v>116</v>
      </c>
      <c r="AJ35" s="9">
        <v>46</v>
      </c>
      <c r="AK35" s="5">
        <f t="shared" si="18"/>
        <v>69.333333333333329</v>
      </c>
      <c r="AL35" s="9">
        <v>90</v>
      </c>
      <c r="AM35" s="9">
        <v>3</v>
      </c>
      <c r="AN35" s="9">
        <v>20</v>
      </c>
      <c r="AO35" s="9">
        <v>44</v>
      </c>
      <c r="AP35" s="9">
        <v>25</v>
      </c>
      <c r="AQ35" s="9">
        <v>31</v>
      </c>
      <c r="AR35" s="1">
        <f t="shared" si="19"/>
        <v>19</v>
      </c>
      <c r="AS35" s="7">
        <f t="shared" si="20"/>
        <v>0.95</v>
      </c>
      <c r="AT35" s="9">
        <v>27</v>
      </c>
      <c r="AU35" s="4">
        <v>1.968</v>
      </c>
      <c r="AV35" s="9">
        <v>1.23</v>
      </c>
      <c r="AW35" s="19">
        <f t="shared" si="21"/>
        <v>0.18909090909090906</v>
      </c>
      <c r="AX35" s="7">
        <f t="shared" si="22"/>
        <v>2.0325203252032522</v>
      </c>
      <c r="AY35" s="7">
        <f t="shared" si="23"/>
        <v>260.16260162601628</v>
      </c>
      <c r="AZ35" s="7">
        <f t="shared" si="24"/>
        <v>3208.6720867208669</v>
      </c>
      <c r="BA35" s="7">
        <f t="shared" si="25"/>
        <v>21.866666666666667</v>
      </c>
      <c r="BB35" s="7">
        <f t="shared" si="26"/>
        <v>13.666666666666666</v>
      </c>
      <c r="BC35" s="7">
        <f t="shared" si="27"/>
        <v>7.8683555555555538</v>
      </c>
      <c r="BD35" s="7">
        <f t="shared" si="28"/>
        <v>2.0445333333333329</v>
      </c>
      <c r="BE35" s="19"/>
      <c r="BF35" s="19">
        <f t="shared" si="29"/>
        <v>1.4176829268292683</v>
      </c>
      <c r="BG35" s="19">
        <f t="shared" si="30"/>
        <v>2.0121951219512195</v>
      </c>
      <c r="BH35" s="19">
        <f t="shared" si="31"/>
        <v>1.1508771929824562</v>
      </c>
      <c r="BI35" s="19">
        <f t="shared" si="32"/>
        <v>0.7407407407407407</v>
      </c>
      <c r="BJ35" s="19"/>
      <c r="BK35" s="12">
        <v>0</v>
      </c>
      <c r="BL35" s="12"/>
      <c r="BM35" s="12"/>
      <c r="BN35" s="12"/>
      <c r="BO35" s="12"/>
      <c r="BP35" s="9">
        <v>1</v>
      </c>
      <c r="BQ35" s="9">
        <v>0</v>
      </c>
      <c r="BR35" s="9">
        <v>40</v>
      </c>
      <c r="BS35" s="9"/>
      <c r="BT35" s="9"/>
      <c r="BU35" s="9"/>
      <c r="BV35" s="9">
        <v>4.9000000000000004</v>
      </c>
      <c r="BW35" s="14"/>
      <c r="BX35" s="9">
        <v>1</v>
      </c>
      <c r="BY35" s="9">
        <v>0</v>
      </c>
      <c r="BZ35" s="9">
        <v>136</v>
      </c>
      <c r="CA35" s="9">
        <v>49</v>
      </c>
      <c r="CB35" s="11">
        <v>2</v>
      </c>
      <c r="CC35" s="29">
        <v>25</v>
      </c>
      <c r="CD35" s="13"/>
      <c r="CE35" s="13"/>
      <c r="CF35" s="9">
        <v>4992</v>
      </c>
      <c r="CG35" s="9">
        <v>1</v>
      </c>
      <c r="CH35" s="9">
        <v>3</v>
      </c>
      <c r="CI35" s="12">
        <v>1145.3125</v>
      </c>
      <c r="CJ35" s="19">
        <f t="shared" si="33"/>
        <v>7.0434328045150707</v>
      </c>
      <c r="CK35" s="12"/>
      <c r="CL35" s="31"/>
      <c r="CM35" s="14"/>
      <c r="CN35" s="36">
        <v>40645</v>
      </c>
      <c r="CO35" s="38"/>
      <c r="CP35" s="38"/>
      <c r="CQ35" s="36"/>
      <c r="CR35" s="22"/>
      <c r="CS35" s="36">
        <v>44274</v>
      </c>
      <c r="CT35" s="42">
        <v>40904</v>
      </c>
      <c r="CU35" s="1">
        <f t="shared" si="35"/>
        <v>259</v>
      </c>
      <c r="CV35" s="3">
        <v>1</v>
      </c>
      <c r="CW35" s="40">
        <v>40904</v>
      </c>
      <c r="CX35" s="3">
        <f>(CW35-CN35)</f>
        <v>259</v>
      </c>
      <c r="CY35" s="3">
        <v>1</v>
      </c>
      <c r="CZ35" s="3">
        <v>259</v>
      </c>
      <c r="DA35" s="3">
        <v>0</v>
      </c>
      <c r="DB35" s="10" t="s">
        <v>141</v>
      </c>
      <c r="DC35" s="10"/>
      <c r="DD35" s="10"/>
      <c r="DE35" s="14"/>
      <c r="DF35" s="14"/>
      <c r="DG35" s="14"/>
      <c r="DH35" s="14"/>
      <c r="DI35" s="14"/>
      <c r="DJ35" s="14"/>
      <c r="DK35" s="14"/>
    </row>
    <row r="36" spans="1:115" x14ac:dyDescent="0.25">
      <c r="A36" s="2">
        <v>2038</v>
      </c>
      <c r="B36" s="3">
        <v>58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0</v>
      </c>
      <c r="J36" s="3">
        <v>3</v>
      </c>
      <c r="K36" s="3">
        <v>1</v>
      </c>
      <c r="L36" s="3">
        <v>1</v>
      </c>
      <c r="M36" s="3"/>
      <c r="N36" s="3">
        <v>1</v>
      </c>
      <c r="O36" s="3">
        <v>0</v>
      </c>
      <c r="P36" s="3">
        <v>1</v>
      </c>
      <c r="Q36" s="3"/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1</v>
      </c>
      <c r="Y36" s="3">
        <v>0</v>
      </c>
      <c r="Z36" s="3">
        <v>1</v>
      </c>
      <c r="AA36" s="3">
        <v>0</v>
      </c>
      <c r="AB36" s="3">
        <v>1</v>
      </c>
      <c r="AC36" s="3">
        <v>0</v>
      </c>
      <c r="AD36" s="3">
        <v>1</v>
      </c>
      <c r="AE36" s="3">
        <v>0</v>
      </c>
      <c r="AF36" s="3">
        <v>0</v>
      </c>
      <c r="AG36" s="3">
        <v>38</v>
      </c>
      <c r="AH36" s="4">
        <v>2.46</v>
      </c>
      <c r="AI36" s="3">
        <v>105</v>
      </c>
      <c r="AJ36" s="3">
        <v>71</v>
      </c>
      <c r="AK36" s="5">
        <f t="shared" si="18"/>
        <v>82.333333333333329</v>
      </c>
      <c r="AL36" s="3">
        <v>90</v>
      </c>
      <c r="AM36" s="3">
        <v>1</v>
      </c>
      <c r="AN36" s="3">
        <v>17</v>
      </c>
      <c r="AO36" s="3">
        <v>62</v>
      </c>
      <c r="AP36" s="3">
        <v>27</v>
      </c>
      <c r="AQ36" s="3">
        <v>42</v>
      </c>
      <c r="AR36" s="1">
        <f t="shared" si="19"/>
        <v>35</v>
      </c>
      <c r="AS36" s="7">
        <f t="shared" si="20"/>
        <v>2.0588235294117645</v>
      </c>
      <c r="AT36" s="3">
        <v>27</v>
      </c>
      <c r="AU36" s="4">
        <v>3.0996000000000001</v>
      </c>
      <c r="AV36" s="3">
        <v>1.26</v>
      </c>
      <c r="AW36" s="19">
        <f t="shared" si="21"/>
        <v>0.23002217294900221</v>
      </c>
      <c r="AX36" s="7">
        <f t="shared" si="22"/>
        <v>4.8393341076267902</v>
      </c>
      <c r="AY36" s="7">
        <f t="shared" si="23"/>
        <v>952.38095238095241</v>
      </c>
      <c r="AZ36" s="7">
        <f t="shared" si="24"/>
        <v>4148.1481481481478</v>
      </c>
      <c r="BA36" s="7">
        <f t="shared" si="25"/>
        <v>34.44</v>
      </c>
      <c r="BB36" s="7">
        <f t="shared" si="26"/>
        <v>14</v>
      </c>
      <c r="BC36" s="7">
        <f t="shared" si="27"/>
        <v>10.535466666666666</v>
      </c>
      <c r="BD36" s="7">
        <f t="shared" si="28"/>
        <v>4.76</v>
      </c>
      <c r="BE36" s="19"/>
      <c r="BF36" s="19">
        <f t="shared" si="29"/>
        <v>1.2195121951219512</v>
      </c>
      <c r="BG36" s="19">
        <f t="shared" si="30"/>
        <v>1.8002322880371662</v>
      </c>
      <c r="BH36" s="19">
        <f t="shared" si="31"/>
        <v>0.98399999999999999</v>
      </c>
      <c r="BI36" s="19">
        <f t="shared" si="32"/>
        <v>0.62962962962962965</v>
      </c>
      <c r="BJ36" s="19"/>
      <c r="BK36" s="5">
        <v>0</v>
      </c>
      <c r="BL36" s="5"/>
      <c r="BM36" s="5"/>
      <c r="BN36" s="5"/>
      <c r="BO36" s="5"/>
      <c r="BP36" s="3">
        <v>1</v>
      </c>
      <c r="BQ36" s="3">
        <v>0</v>
      </c>
      <c r="BR36" s="3">
        <v>22.5</v>
      </c>
      <c r="BS36" s="3">
        <v>7.1</v>
      </c>
      <c r="BT36" s="3">
        <v>6.5</v>
      </c>
      <c r="BU36" s="3">
        <v>1.1000000000000001</v>
      </c>
      <c r="BV36" s="3">
        <v>5.9</v>
      </c>
      <c r="BW36" s="10"/>
      <c r="BX36" s="3">
        <v>1</v>
      </c>
      <c r="BY36" s="3">
        <v>0</v>
      </c>
      <c r="BZ36" s="3">
        <v>136</v>
      </c>
      <c r="CA36" s="3">
        <v>26</v>
      </c>
      <c r="CB36" s="4">
        <v>1.2</v>
      </c>
      <c r="CC36" s="28">
        <v>90</v>
      </c>
      <c r="CD36" s="8"/>
      <c r="CE36" s="8"/>
      <c r="CF36" s="3">
        <v>2124</v>
      </c>
      <c r="CG36" s="3">
        <v>1</v>
      </c>
      <c r="CH36" s="3">
        <v>2</v>
      </c>
      <c r="CI36" s="12">
        <v>1160.204081632653</v>
      </c>
      <c r="CJ36" s="19">
        <f t="shared" si="33"/>
        <v>7.0563512010680558</v>
      </c>
      <c r="CK36" s="5">
        <v>673.80102216712953</v>
      </c>
      <c r="CL36" s="19">
        <f t="shared" ref="CL36:CL79" si="36">LN(CK36)</f>
        <v>6.5129348479898974</v>
      </c>
      <c r="CM36" s="10"/>
      <c r="CN36" s="41">
        <v>40413</v>
      </c>
      <c r="CO36" s="41"/>
      <c r="CP36" s="41"/>
      <c r="CQ36" s="41"/>
      <c r="CS36" s="36">
        <v>44272</v>
      </c>
      <c r="CT36" s="36">
        <v>41774</v>
      </c>
      <c r="CU36" s="1">
        <f t="shared" si="35"/>
        <v>1361</v>
      </c>
      <c r="CV36" s="3">
        <v>1</v>
      </c>
      <c r="CW36" s="36">
        <v>41774</v>
      </c>
      <c r="CX36" s="20">
        <f>(CW36-CN36)</f>
        <v>1361</v>
      </c>
      <c r="CY36" s="20">
        <v>1</v>
      </c>
      <c r="CZ36" s="20">
        <v>1361</v>
      </c>
      <c r="DA36" s="3">
        <v>0</v>
      </c>
      <c r="DB36" s="3" t="s">
        <v>144</v>
      </c>
      <c r="DC36" s="10"/>
      <c r="DD36" s="10"/>
      <c r="DE36" s="10"/>
      <c r="DF36" s="10"/>
      <c r="DG36" s="10"/>
      <c r="DH36" s="10"/>
      <c r="DI36" s="10"/>
      <c r="DJ36" s="10"/>
      <c r="DK36" s="10"/>
    </row>
    <row r="37" spans="1:115" x14ac:dyDescent="0.25">
      <c r="A37" s="2">
        <v>2045</v>
      </c>
      <c r="B37" s="3">
        <v>61</v>
      </c>
      <c r="C37" s="3">
        <v>0</v>
      </c>
      <c r="D37" s="3">
        <v>0</v>
      </c>
      <c r="E37" s="3">
        <v>1</v>
      </c>
      <c r="F37" s="3">
        <v>1</v>
      </c>
      <c r="G37" s="3">
        <v>0</v>
      </c>
      <c r="H37" s="1">
        <v>1</v>
      </c>
      <c r="I37" s="3">
        <v>0</v>
      </c>
      <c r="J37" s="3">
        <v>4</v>
      </c>
      <c r="K37" s="3">
        <v>0</v>
      </c>
      <c r="L37" s="3">
        <v>0</v>
      </c>
      <c r="M37" s="3"/>
      <c r="N37" s="3">
        <v>1</v>
      </c>
      <c r="O37" s="3">
        <v>0</v>
      </c>
      <c r="P37" s="3">
        <v>1</v>
      </c>
      <c r="Q37" s="3">
        <v>0</v>
      </c>
      <c r="R37" s="3">
        <v>1</v>
      </c>
      <c r="S37" s="3">
        <v>0</v>
      </c>
      <c r="T37" s="3">
        <v>1</v>
      </c>
      <c r="U37" s="3">
        <v>0</v>
      </c>
      <c r="V37" s="3">
        <v>0</v>
      </c>
      <c r="W37" s="3">
        <v>0</v>
      </c>
      <c r="X37" s="3">
        <v>1</v>
      </c>
      <c r="Y37" s="3">
        <v>1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 s="3">
        <v>0</v>
      </c>
      <c r="AF37" s="3">
        <v>2</v>
      </c>
      <c r="AG37" s="3">
        <v>20</v>
      </c>
      <c r="AH37" s="4">
        <v>1.57</v>
      </c>
      <c r="AI37" s="3">
        <v>92</v>
      </c>
      <c r="AJ37" s="3">
        <v>74</v>
      </c>
      <c r="AK37" s="5">
        <f t="shared" si="18"/>
        <v>80</v>
      </c>
      <c r="AL37" s="3">
        <v>112</v>
      </c>
      <c r="AM37" s="3">
        <v>1</v>
      </c>
      <c r="AN37" s="3">
        <v>8</v>
      </c>
      <c r="AO37" s="3">
        <v>68</v>
      </c>
      <c r="AP37" s="3">
        <v>36</v>
      </c>
      <c r="AQ37" s="3">
        <v>49</v>
      </c>
      <c r="AR37" s="1">
        <f t="shared" si="19"/>
        <v>32</v>
      </c>
      <c r="AS37" s="7">
        <f t="shared" si="20"/>
        <v>4</v>
      </c>
      <c r="AT37" s="3">
        <v>36</v>
      </c>
      <c r="AU37" s="4">
        <v>2.3707000000000003</v>
      </c>
      <c r="AV37" s="3">
        <v>1.51</v>
      </c>
      <c r="AW37" s="19">
        <f t="shared" si="21"/>
        <v>0.2678492239467849</v>
      </c>
      <c r="AX37" s="7">
        <f t="shared" si="22"/>
        <v>5.4836124351457372</v>
      </c>
      <c r="AY37" s="7">
        <f t="shared" si="23"/>
        <v>688.74172185430461</v>
      </c>
      <c r="AZ37" s="7">
        <f t="shared" si="24"/>
        <v>3814.5695364238409</v>
      </c>
      <c r="BA37" s="7">
        <f t="shared" si="25"/>
        <v>21.16696428571429</v>
      </c>
      <c r="BB37" s="7">
        <f t="shared" si="26"/>
        <v>13.482142857142858</v>
      </c>
      <c r="BC37" s="7">
        <f t="shared" si="27"/>
        <v>8.0677142857142865</v>
      </c>
      <c r="BD37" s="7">
        <f t="shared" si="28"/>
        <v>7.5176428571428566</v>
      </c>
      <c r="BE37" s="19"/>
      <c r="BF37" s="19">
        <f t="shared" si="29"/>
        <v>2.3149280803138308</v>
      </c>
      <c r="BG37" s="19">
        <f t="shared" si="30"/>
        <v>3.2125532543130717</v>
      </c>
      <c r="BH37" s="19">
        <f t="shared" si="31"/>
        <v>0.66146763392857155</v>
      </c>
      <c r="BI37" s="19">
        <f t="shared" si="32"/>
        <v>0.22222222222222221</v>
      </c>
      <c r="BJ37" s="19"/>
      <c r="BK37" s="5">
        <v>0</v>
      </c>
      <c r="BL37" s="5"/>
      <c r="BM37" s="5"/>
      <c r="BN37" s="5"/>
      <c r="BO37" s="5"/>
      <c r="BP37" s="3">
        <v>1</v>
      </c>
      <c r="BQ37" s="3">
        <v>0</v>
      </c>
      <c r="BR37" s="3">
        <v>10</v>
      </c>
      <c r="BS37" s="3">
        <v>7.8</v>
      </c>
      <c r="BT37" s="3">
        <v>7.8</v>
      </c>
      <c r="BU37" s="3">
        <v>0.99</v>
      </c>
      <c r="BV37" s="3">
        <v>4.5999999999999996</v>
      </c>
      <c r="BW37" s="10"/>
      <c r="BX37" s="3">
        <v>1</v>
      </c>
      <c r="BY37" s="3">
        <v>0</v>
      </c>
      <c r="BZ37" s="3">
        <v>139</v>
      </c>
      <c r="CA37" s="3">
        <v>28</v>
      </c>
      <c r="CB37" s="4">
        <v>1.5</v>
      </c>
      <c r="CC37" s="28">
        <v>47</v>
      </c>
      <c r="CD37" s="8"/>
      <c r="CE37" s="8"/>
      <c r="CF37" s="3">
        <v>7304</v>
      </c>
      <c r="CG37" s="3">
        <v>1</v>
      </c>
      <c r="CH37" s="3">
        <v>3</v>
      </c>
      <c r="CI37" s="12">
        <v>1180.6451612903227</v>
      </c>
      <c r="CJ37" s="19">
        <f t="shared" si="33"/>
        <v>7.0738163149043114</v>
      </c>
      <c r="CK37" s="5">
        <v>1407.1194706034428</v>
      </c>
      <c r="CL37" s="19">
        <f t="shared" si="36"/>
        <v>7.2492999650969834</v>
      </c>
      <c r="CM37" s="10"/>
      <c r="CN37" s="41">
        <v>40455</v>
      </c>
      <c r="CO37" s="41">
        <v>40471</v>
      </c>
      <c r="CP37" s="20">
        <f>(CO37-CN37)</f>
        <v>16</v>
      </c>
      <c r="CQ37" s="41">
        <v>41611</v>
      </c>
      <c r="CR37" s="43">
        <f>(CQ37-CN37)</f>
        <v>1156</v>
      </c>
      <c r="CS37" s="36">
        <v>44272</v>
      </c>
      <c r="CT37" s="36">
        <v>44207</v>
      </c>
      <c r="CU37" s="1">
        <f t="shared" si="35"/>
        <v>3752</v>
      </c>
      <c r="CV37" s="3">
        <v>0</v>
      </c>
      <c r="CW37" s="3"/>
      <c r="CX37" s="3"/>
      <c r="CY37" s="3">
        <v>1</v>
      </c>
      <c r="CZ37" s="3">
        <v>16</v>
      </c>
      <c r="DA37" s="3">
        <v>0</v>
      </c>
      <c r="DB37" s="3"/>
      <c r="DC37" s="10"/>
      <c r="DD37" s="10"/>
      <c r="DE37" s="10"/>
      <c r="DF37" s="10"/>
      <c r="DG37" s="10"/>
      <c r="DH37" s="10"/>
      <c r="DI37" s="10"/>
      <c r="DJ37" s="10"/>
      <c r="DK37" s="10"/>
    </row>
    <row r="38" spans="1:115" x14ac:dyDescent="0.25">
      <c r="A38" s="2">
        <v>2039</v>
      </c>
      <c r="B38" s="3">
        <v>61</v>
      </c>
      <c r="C38" s="3">
        <v>0</v>
      </c>
      <c r="D38" s="3">
        <v>1</v>
      </c>
      <c r="E38" s="3">
        <v>1</v>
      </c>
      <c r="F38" s="3">
        <v>1</v>
      </c>
      <c r="G38" s="3">
        <v>0</v>
      </c>
      <c r="H38" s="1">
        <v>1</v>
      </c>
      <c r="I38" s="3">
        <v>0</v>
      </c>
      <c r="J38" s="3">
        <v>4</v>
      </c>
      <c r="K38" s="3">
        <v>1</v>
      </c>
      <c r="L38" s="3">
        <v>1</v>
      </c>
      <c r="M38" s="3"/>
      <c r="N38" s="3">
        <v>1</v>
      </c>
      <c r="O38" s="3">
        <v>0</v>
      </c>
      <c r="P38" s="3">
        <v>1</v>
      </c>
      <c r="Q38" s="3">
        <v>1</v>
      </c>
      <c r="R38" s="3">
        <v>1</v>
      </c>
      <c r="S38" s="3">
        <v>1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1</v>
      </c>
      <c r="AA38" s="3">
        <v>1</v>
      </c>
      <c r="AB38" s="3">
        <v>1</v>
      </c>
      <c r="AC38" s="3">
        <v>0</v>
      </c>
      <c r="AD38" s="3">
        <v>0</v>
      </c>
      <c r="AE38" s="3">
        <v>0</v>
      </c>
      <c r="AF38" s="3">
        <v>0</v>
      </c>
      <c r="AG38" s="3">
        <v>32</v>
      </c>
      <c r="AH38" s="4">
        <v>2.13</v>
      </c>
      <c r="AI38" s="3">
        <v>129</v>
      </c>
      <c r="AJ38" s="3">
        <v>69</v>
      </c>
      <c r="AK38" s="5">
        <f t="shared" si="18"/>
        <v>89</v>
      </c>
      <c r="AL38" s="3">
        <v>60</v>
      </c>
      <c r="AM38" s="3">
        <v>1</v>
      </c>
      <c r="AN38" s="3">
        <v>9</v>
      </c>
      <c r="AO38" s="3">
        <v>46</v>
      </c>
      <c r="AP38" s="3">
        <v>21</v>
      </c>
      <c r="AQ38" s="3">
        <v>29</v>
      </c>
      <c r="AR38" s="1">
        <f t="shared" si="19"/>
        <v>25</v>
      </c>
      <c r="AS38" s="7">
        <f t="shared" si="20"/>
        <v>2.7777777777777777</v>
      </c>
      <c r="AT38" s="3">
        <v>22</v>
      </c>
      <c r="AU38" s="4">
        <v>4.6646999999999998</v>
      </c>
      <c r="AV38" s="3">
        <v>2.19</v>
      </c>
      <c r="AW38" s="19">
        <f t="shared" si="21"/>
        <v>0.43217294900221731</v>
      </c>
      <c r="AX38" s="7">
        <f t="shared" si="22"/>
        <v>1.5006324093725214</v>
      </c>
      <c r="AY38" s="7">
        <f t="shared" si="23"/>
        <v>255.70776255707764</v>
      </c>
      <c r="AZ38" s="7">
        <f t="shared" si="24"/>
        <v>2922.3744292237443</v>
      </c>
      <c r="BA38" s="7">
        <f t="shared" si="25"/>
        <v>77.74499999999999</v>
      </c>
      <c r="BB38" s="7">
        <f t="shared" si="26"/>
        <v>36.5</v>
      </c>
      <c r="BC38" s="7">
        <f t="shared" si="27"/>
        <v>33.258800000000001</v>
      </c>
      <c r="BD38" s="7">
        <f t="shared" si="28"/>
        <v>9.927999999999999</v>
      </c>
      <c r="BE38" s="19"/>
      <c r="BF38" s="19">
        <f t="shared" si="29"/>
        <v>0.3730143417583125</v>
      </c>
      <c r="BG38" s="19">
        <f t="shared" si="30"/>
        <v>0.59167792140973707</v>
      </c>
      <c r="BH38" s="19">
        <f t="shared" si="31"/>
        <v>3.1097999999999995</v>
      </c>
      <c r="BI38" s="19">
        <f t="shared" si="32"/>
        <v>0.40909090909090912</v>
      </c>
      <c r="BJ38" s="19"/>
      <c r="BK38" s="5">
        <v>0</v>
      </c>
      <c r="BL38" s="5"/>
      <c r="BM38" s="5"/>
      <c r="BN38" s="5"/>
      <c r="BO38" s="5"/>
      <c r="BP38" s="3">
        <v>1</v>
      </c>
      <c r="BQ38" s="3">
        <v>0</v>
      </c>
      <c r="BR38" s="3">
        <v>25</v>
      </c>
      <c r="BS38" s="3"/>
      <c r="BT38" s="3"/>
      <c r="BU38" s="3"/>
      <c r="BV38" s="3"/>
      <c r="BW38" s="10"/>
      <c r="BX38" s="3"/>
      <c r="BY38" s="3"/>
      <c r="BZ38" s="3">
        <v>140</v>
      </c>
      <c r="CA38" s="3">
        <v>19</v>
      </c>
      <c r="CB38" s="4">
        <v>0.8</v>
      </c>
      <c r="CC38" s="28">
        <v>90</v>
      </c>
      <c r="CD38" s="8"/>
      <c r="CE38" s="8"/>
      <c r="CF38" s="3">
        <v>1638</v>
      </c>
      <c r="CG38" s="3">
        <v>1</v>
      </c>
      <c r="CH38" s="3">
        <v>2</v>
      </c>
      <c r="CI38" s="12">
        <v>1255.3191489361702</v>
      </c>
      <c r="CJ38" s="19">
        <f t="shared" si="33"/>
        <v>7.1351451211777981</v>
      </c>
      <c r="CK38" s="5">
        <v>973.95189601715515</v>
      </c>
      <c r="CL38" s="19">
        <f t="shared" si="36"/>
        <v>6.8813619143501681</v>
      </c>
      <c r="CM38" s="10"/>
      <c r="CN38" s="41">
        <v>40414</v>
      </c>
      <c r="CO38" s="41"/>
      <c r="CP38" s="41"/>
      <c r="CQ38" s="41"/>
      <c r="CS38" s="36">
        <v>44272</v>
      </c>
      <c r="CT38" s="36">
        <v>42769</v>
      </c>
      <c r="CU38" s="1">
        <f t="shared" si="35"/>
        <v>2355</v>
      </c>
      <c r="CV38" s="3">
        <v>1</v>
      </c>
      <c r="CW38" s="40">
        <v>42769</v>
      </c>
      <c r="CX38" s="3">
        <f>(CW38-CN38)</f>
        <v>2355</v>
      </c>
      <c r="CY38" s="3">
        <v>1</v>
      </c>
      <c r="CZ38" s="3">
        <v>2355</v>
      </c>
      <c r="DA38" s="3">
        <v>0</v>
      </c>
      <c r="DB38" s="3" t="s">
        <v>141</v>
      </c>
      <c r="DC38" s="10"/>
      <c r="DD38" s="10"/>
      <c r="DE38" s="10"/>
      <c r="DF38" s="10"/>
      <c r="DG38" s="10"/>
      <c r="DH38" s="10"/>
      <c r="DI38" s="10"/>
      <c r="DJ38" s="10"/>
      <c r="DK38" s="10"/>
    </row>
    <row r="39" spans="1:115" x14ac:dyDescent="0.25">
      <c r="A39" s="25">
        <v>1061</v>
      </c>
      <c r="B39" s="1">
        <v>61</v>
      </c>
      <c r="C39" s="1">
        <v>0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0</v>
      </c>
      <c r="J39" s="1">
        <v>3</v>
      </c>
      <c r="K39" s="1">
        <v>1</v>
      </c>
      <c r="L39" s="1">
        <v>1</v>
      </c>
      <c r="M39" s="1">
        <v>1</v>
      </c>
      <c r="N39" s="1">
        <v>1</v>
      </c>
      <c r="O39" s="1">
        <v>0</v>
      </c>
      <c r="P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2</v>
      </c>
      <c r="Z39" s="1">
        <v>1</v>
      </c>
      <c r="AA39" s="1">
        <v>1</v>
      </c>
      <c r="AB39" s="1">
        <v>1</v>
      </c>
      <c r="AC39" s="1">
        <v>0</v>
      </c>
      <c r="AD39" s="1">
        <v>1</v>
      </c>
      <c r="AE39" s="1">
        <v>0</v>
      </c>
      <c r="AF39" s="1">
        <v>0</v>
      </c>
      <c r="AG39" s="1">
        <v>33.4</v>
      </c>
      <c r="AH39" s="1">
        <v>2.27</v>
      </c>
      <c r="AI39" s="1">
        <v>129</v>
      </c>
      <c r="AJ39" s="1">
        <v>71</v>
      </c>
      <c r="AK39" s="5">
        <f t="shared" si="18"/>
        <v>90.333333333333329</v>
      </c>
      <c r="AL39" s="1">
        <v>93</v>
      </c>
      <c r="AM39" s="1">
        <v>1</v>
      </c>
      <c r="AN39" s="1">
        <v>10</v>
      </c>
      <c r="AO39" s="1">
        <v>32</v>
      </c>
      <c r="AP39" s="1">
        <v>20</v>
      </c>
      <c r="AQ39" s="1">
        <v>24</v>
      </c>
      <c r="AR39" s="1">
        <f t="shared" si="19"/>
        <v>12</v>
      </c>
      <c r="AS39" s="7">
        <f t="shared" si="20"/>
        <v>1.2</v>
      </c>
      <c r="AT39" s="1">
        <v>15</v>
      </c>
      <c r="AU39" s="19">
        <v>5.05</v>
      </c>
      <c r="AV39" s="1">
        <v>2.2200000000000002</v>
      </c>
      <c r="AW39" s="19">
        <f t="shared" si="21"/>
        <v>0.44465631929046567</v>
      </c>
      <c r="AX39" s="7">
        <f t="shared" si="22"/>
        <v>1.7821782178217822</v>
      </c>
      <c r="AY39" s="7">
        <f t="shared" si="23"/>
        <v>324.32432432432432</v>
      </c>
      <c r="AZ39" s="7">
        <f t="shared" si="24"/>
        <v>2894.8948948948942</v>
      </c>
      <c r="BA39" s="7">
        <f t="shared" si="25"/>
        <v>54.3010752688172</v>
      </c>
      <c r="BB39" s="7">
        <f t="shared" si="26"/>
        <v>23.870967741935484</v>
      </c>
      <c r="BC39" s="7">
        <f t="shared" si="27"/>
        <v>24.456602150537634</v>
      </c>
      <c r="BD39" s="7">
        <f t="shared" si="28"/>
        <v>4.5450322580645155</v>
      </c>
      <c r="BE39" s="19">
        <v>2.0994059405940595</v>
      </c>
      <c r="BF39" s="19">
        <f t="shared" si="29"/>
        <v>0.44198019801980198</v>
      </c>
      <c r="BG39" s="19">
        <f t="shared" si="30"/>
        <v>0.58930693069306939</v>
      </c>
      <c r="BH39" s="19">
        <f t="shared" si="31"/>
        <v>4.5250896057347667</v>
      </c>
      <c r="BI39" s="19">
        <f t="shared" si="32"/>
        <v>0.66666666666666663</v>
      </c>
      <c r="BJ39" s="19"/>
      <c r="BK39" s="20">
        <v>1</v>
      </c>
      <c r="BL39" s="1">
        <v>22</v>
      </c>
      <c r="BN39" s="1">
        <v>3</v>
      </c>
      <c r="BO39" s="1">
        <v>0</v>
      </c>
      <c r="BP39" s="1">
        <v>1</v>
      </c>
      <c r="BQ39" s="1">
        <v>0</v>
      </c>
      <c r="BR39" s="1">
        <v>25</v>
      </c>
      <c r="BS39" s="1"/>
      <c r="BT39" s="1"/>
      <c r="BU39" s="1"/>
      <c r="BZ39" s="25">
        <v>139</v>
      </c>
      <c r="CA39" s="25">
        <v>35</v>
      </c>
      <c r="CB39" s="44">
        <v>1.58</v>
      </c>
      <c r="CC39" s="27">
        <v>47</v>
      </c>
      <c r="CD39" s="1">
        <v>399</v>
      </c>
      <c r="CE39" s="1">
        <v>1</v>
      </c>
      <c r="CH39" s="1">
        <v>2</v>
      </c>
      <c r="CI39" s="20">
        <v>1312.3408890000001</v>
      </c>
      <c r="CJ39" s="19">
        <f t="shared" si="33"/>
        <v>7.1795677596885685</v>
      </c>
      <c r="CK39" s="20">
        <v>1484.2853050000001</v>
      </c>
      <c r="CL39" s="19">
        <f t="shared" si="36"/>
        <v>7.3026886592920119</v>
      </c>
      <c r="CM39" s="22"/>
      <c r="CN39" s="36">
        <v>43397</v>
      </c>
      <c r="CO39" s="36"/>
      <c r="CP39" s="36"/>
      <c r="CQ39" s="36"/>
      <c r="CS39" s="36">
        <v>44274</v>
      </c>
      <c r="CT39" s="36">
        <v>44259</v>
      </c>
      <c r="CU39" s="1">
        <f t="shared" si="35"/>
        <v>862</v>
      </c>
      <c r="CV39" s="1">
        <v>0</v>
      </c>
      <c r="CY39" s="1">
        <v>0</v>
      </c>
      <c r="CZ39" s="1">
        <v>862</v>
      </c>
      <c r="DA39" s="3">
        <v>0</v>
      </c>
      <c r="DB39"/>
    </row>
    <row r="40" spans="1:115" x14ac:dyDescent="0.25">
      <c r="A40" s="2">
        <v>2048</v>
      </c>
      <c r="B40" s="3">
        <v>66</v>
      </c>
      <c r="C40" s="3">
        <v>0</v>
      </c>
      <c r="D40" s="3">
        <v>0</v>
      </c>
      <c r="E40" s="3">
        <v>1</v>
      </c>
      <c r="F40" s="3">
        <v>1</v>
      </c>
      <c r="G40" s="3">
        <v>1</v>
      </c>
      <c r="H40" s="1">
        <v>0</v>
      </c>
      <c r="I40" s="3">
        <v>0</v>
      </c>
      <c r="J40" s="3">
        <v>4</v>
      </c>
      <c r="K40" s="3">
        <v>0</v>
      </c>
      <c r="L40" s="3">
        <v>0</v>
      </c>
      <c r="M40" s="3"/>
      <c r="N40" s="3">
        <v>0</v>
      </c>
      <c r="O40" s="3">
        <v>1</v>
      </c>
      <c r="P40" s="3">
        <v>1</v>
      </c>
      <c r="Q40" s="3">
        <v>1</v>
      </c>
      <c r="R40" s="3">
        <v>0</v>
      </c>
      <c r="S40" s="3">
        <v>1</v>
      </c>
      <c r="T40" s="3">
        <v>1</v>
      </c>
      <c r="U40" s="3">
        <v>0</v>
      </c>
      <c r="V40" s="3">
        <v>0</v>
      </c>
      <c r="W40" s="3">
        <v>0</v>
      </c>
      <c r="X40" s="3">
        <v>1</v>
      </c>
      <c r="Y40" s="3">
        <v>0</v>
      </c>
      <c r="Z40" s="3">
        <v>0</v>
      </c>
      <c r="AA40" s="3">
        <v>1</v>
      </c>
      <c r="AB40" s="3">
        <v>1</v>
      </c>
      <c r="AC40" s="3">
        <v>0</v>
      </c>
      <c r="AD40" s="3">
        <v>1</v>
      </c>
      <c r="AE40" s="3">
        <v>0</v>
      </c>
      <c r="AF40" s="3">
        <v>0</v>
      </c>
      <c r="AG40" s="3">
        <v>24.5</v>
      </c>
      <c r="AH40" s="4">
        <v>2.0499999999999998</v>
      </c>
      <c r="AI40" s="3">
        <v>75</v>
      </c>
      <c r="AJ40" s="3">
        <v>50</v>
      </c>
      <c r="AK40" s="5">
        <f t="shared" si="18"/>
        <v>58.333333333333336</v>
      </c>
      <c r="AL40" s="3">
        <v>72</v>
      </c>
      <c r="AM40" s="3">
        <v>2</v>
      </c>
      <c r="AN40" s="3">
        <v>6</v>
      </c>
      <c r="AO40" s="3">
        <v>36</v>
      </c>
      <c r="AP40" s="3">
        <v>12</v>
      </c>
      <c r="AQ40" s="3">
        <v>24</v>
      </c>
      <c r="AR40" s="1">
        <f t="shared" si="19"/>
        <v>24</v>
      </c>
      <c r="AS40" s="7">
        <f t="shared" si="20"/>
        <v>4</v>
      </c>
      <c r="AT40" s="3">
        <v>20</v>
      </c>
      <c r="AU40" s="4">
        <v>5.0839999999999996</v>
      </c>
      <c r="AV40" s="3">
        <v>2.48</v>
      </c>
      <c r="AW40" s="19">
        <f t="shared" si="21"/>
        <v>0.3207686622320769</v>
      </c>
      <c r="AX40" s="7">
        <f t="shared" si="22"/>
        <v>0.78678206136900086</v>
      </c>
      <c r="AY40" s="7">
        <f t="shared" si="23"/>
        <v>129.03225806451613</v>
      </c>
      <c r="AZ40" s="7">
        <f t="shared" si="24"/>
        <v>1688.1720430107528</v>
      </c>
      <c r="BA40" s="7">
        <f t="shared" si="25"/>
        <v>70.611111111111114</v>
      </c>
      <c r="BB40" s="7">
        <f t="shared" si="26"/>
        <v>34.444444444444443</v>
      </c>
      <c r="BC40" s="7">
        <f t="shared" si="27"/>
        <v>17.957037037037036</v>
      </c>
      <c r="BD40" s="7">
        <f t="shared" si="28"/>
        <v>8.4320000000000004</v>
      </c>
      <c r="BE40" s="19"/>
      <c r="BF40" s="19">
        <f t="shared" si="29"/>
        <v>0.3398898505114083</v>
      </c>
      <c r="BG40" s="19">
        <f t="shared" si="30"/>
        <v>0.50983477576711245</v>
      </c>
      <c r="BH40" s="19">
        <f t="shared" si="31"/>
        <v>2.9421296296296298</v>
      </c>
      <c r="BI40" s="19">
        <f t="shared" si="32"/>
        <v>0.3</v>
      </c>
      <c r="BJ40" s="19"/>
      <c r="BK40" s="5">
        <v>0</v>
      </c>
      <c r="BL40" s="5"/>
      <c r="BM40" s="5"/>
      <c r="BN40" s="5"/>
      <c r="BO40" s="5"/>
      <c r="BP40" s="3">
        <v>1</v>
      </c>
      <c r="BQ40" s="3">
        <v>0</v>
      </c>
      <c r="BR40" s="3">
        <v>7.5</v>
      </c>
      <c r="BS40" s="3">
        <v>8.5</v>
      </c>
      <c r="BT40" s="3">
        <v>8.1</v>
      </c>
      <c r="BU40" s="3">
        <v>0.79</v>
      </c>
      <c r="BV40" s="3"/>
      <c r="BW40" s="10"/>
      <c r="BX40" s="3">
        <v>1</v>
      </c>
      <c r="BY40" s="3">
        <v>1</v>
      </c>
      <c r="BZ40" s="3">
        <v>138</v>
      </c>
      <c r="CA40" s="3">
        <v>17</v>
      </c>
      <c r="CB40" s="4">
        <v>0.9</v>
      </c>
      <c r="CC40" s="28">
        <v>90</v>
      </c>
      <c r="CD40" s="8"/>
      <c r="CE40" s="8"/>
      <c r="CF40" s="3">
        <v>5257</v>
      </c>
      <c r="CG40" s="3">
        <v>1</v>
      </c>
      <c r="CH40" s="3">
        <v>3</v>
      </c>
      <c r="CI40" s="12">
        <v>1318.0722891566265</v>
      </c>
      <c r="CJ40" s="19">
        <f t="shared" si="33"/>
        <v>7.1839255611734201</v>
      </c>
      <c r="CK40" s="5">
        <v>1969.3144660751461</v>
      </c>
      <c r="CL40" s="19">
        <f t="shared" si="36"/>
        <v>7.5854407744067052</v>
      </c>
      <c r="CM40" s="10"/>
      <c r="CN40" s="41">
        <v>40469</v>
      </c>
      <c r="CO40" s="36">
        <v>40603</v>
      </c>
      <c r="CP40" s="20">
        <f>(CO40-CN40)</f>
        <v>134</v>
      </c>
      <c r="CQ40" s="41"/>
      <c r="CS40" s="36">
        <v>44272</v>
      </c>
      <c r="CT40" s="36">
        <v>40688</v>
      </c>
      <c r="CU40" s="1">
        <f t="shared" si="35"/>
        <v>219</v>
      </c>
      <c r="CV40" s="3">
        <v>1</v>
      </c>
      <c r="CW40" s="36">
        <v>40688</v>
      </c>
      <c r="CX40" s="20">
        <f>(CW40-CN40)</f>
        <v>219</v>
      </c>
      <c r="CY40" s="20">
        <v>1</v>
      </c>
      <c r="CZ40" s="20">
        <v>134</v>
      </c>
      <c r="DA40" s="3">
        <v>0</v>
      </c>
      <c r="DB40" t="s">
        <v>155</v>
      </c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">
        <v>2053</v>
      </c>
      <c r="B41" s="3">
        <v>62</v>
      </c>
      <c r="C41" s="3">
        <v>0</v>
      </c>
      <c r="D41" s="3">
        <v>0</v>
      </c>
      <c r="E41" s="3">
        <v>1</v>
      </c>
      <c r="F41" s="3">
        <v>1</v>
      </c>
      <c r="G41" s="3">
        <v>0</v>
      </c>
      <c r="H41" s="1">
        <v>1</v>
      </c>
      <c r="I41" s="3">
        <v>0</v>
      </c>
      <c r="J41" s="3">
        <v>4</v>
      </c>
      <c r="K41" s="3">
        <v>1</v>
      </c>
      <c r="L41" s="3">
        <v>0</v>
      </c>
      <c r="M41" s="3"/>
      <c r="N41" s="3">
        <v>1</v>
      </c>
      <c r="O41" s="3">
        <v>0</v>
      </c>
      <c r="P41" s="3">
        <v>1</v>
      </c>
      <c r="Q41" s="3">
        <v>1</v>
      </c>
      <c r="R41" s="3">
        <v>1</v>
      </c>
      <c r="S41" s="3">
        <v>1</v>
      </c>
      <c r="T41" s="3">
        <v>0</v>
      </c>
      <c r="U41" s="3">
        <v>0</v>
      </c>
      <c r="V41" s="3">
        <v>0</v>
      </c>
      <c r="W41" s="3">
        <v>0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0</v>
      </c>
      <c r="AD41" s="3">
        <v>1</v>
      </c>
      <c r="AE41" s="3">
        <v>0</v>
      </c>
      <c r="AF41" s="3">
        <v>0</v>
      </c>
      <c r="AG41" s="3">
        <v>32.299999999999997</v>
      </c>
      <c r="AH41" s="4">
        <v>2.13</v>
      </c>
      <c r="AI41" s="3">
        <v>93</v>
      </c>
      <c r="AJ41" s="3">
        <v>62</v>
      </c>
      <c r="AK41" s="5">
        <f t="shared" si="18"/>
        <v>72.333333333333329</v>
      </c>
      <c r="AL41" s="3">
        <v>85</v>
      </c>
      <c r="AM41" s="3">
        <v>3</v>
      </c>
      <c r="AN41" s="3">
        <v>8</v>
      </c>
      <c r="AO41" s="3">
        <v>32</v>
      </c>
      <c r="AP41" s="3">
        <v>17</v>
      </c>
      <c r="AQ41" s="3">
        <v>21</v>
      </c>
      <c r="AR41" s="1">
        <f t="shared" si="19"/>
        <v>15</v>
      </c>
      <c r="AS41" s="7">
        <f t="shared" si="20"/>
        <v>1.875</v>
      </c>
      <c r="AT41" s="3">
        <v>12</v>
      </c>
      <c r="AU41" s="4">
        <v>3.5996999999999999</v>
      </c>
      <c r="AV41" s="3">
        <v>1.69</v>
      </c>
      <c r="AW41" s="19">
        <f t="shared" si="21"/>
        <v>0.27104951958610496</v>
      </c>
      <c r="AX41" s="7">
        <f t="shared" si="22"/>
        <v>2.5002083506958912</v>
      </c>
      <c r="AY41" s="7">
        <f t="shared" si="23"/>
        <v>426.03550295857991</v>
      </c>
      <c r="AZ41" s="7">
        <f t="shared" si="24"/>
        <v>3045.3648915187373</v>
      </c>
      <c r="BA41" s="7">
        <f t="shared" si="25"/>
        <v>42.349411764705877</v>
      </c>
      <c r="BB41" s="7">
        <f t="shared" si="26"/>
        <v>19.882352941176471</v>
      </c>
      <c r="BC41" s="7">
        <f t="shared" si="27"/>
        <v>16.314133333333331</v>
      </c>
      <c r="BD41" s="7">
        <f t="shared" si="28"/>
        <v>3.5152000000000001</v>
      </c>
      <c r="BE41" s="19"/>
      <c r="BF41" s="19">
        <f t="shared" si="29"/>
        <v>0.49587465622135185</v>
      </c>
      <c r="BG41" s="19">
        <f t="shared" si="30"/>
        <v>0.75561852376586947</v>
      </c>
      <c r="BH41" s="19">
        <f t="shared" si="31"/>
        <v>2.8232941176470585</v>
      </c>
      <c r="BI41" s="19">
        <f t="shared" si="32"/>
        <v>0.66666666666666663</v>
      </c>
      <c r="BJ41" s="19"/>
      <c r="BK41" s="5">
        <v>0</v>
      </c>
      <c r="BL41" s="5"/>
      <c r="BM41" s="5"/>
      <c r="BN41" s="5"/>
      <c r="BO41" s="5"/>
      <c r="BP41" s="3">
        <v>1</v>
      </c>
      <c r="BQ41" s="3">
        <v>0</v>
      </c>
      <c r="BR41" s="15">
        <v>17.5</v>
      </c>
      <c r="BS41" s="3">
        <v>6.8</v>
      </c>
      <c r="BT41" s="3">
        <v>6.4</v>
      </c>
      <c r="BU41" s="3">
        <v>1</v>
      </c>
      <c r="BV41" s="3"/>
      <c r="BW41" s="10"/>
      <c r="BX41" s="3">
        <v>1</v>
      </c>
      <c r="BY41" s="3">
        <v>0</v>
      </c>
      <c r="BZ41" s="3">
        <v>135</v>
      </c>
      <c r="CA41" s="3">
        <v>19</v>
      </c>
      <c r="CB41" s="4">
        <v>1.1000000000000001</v>
      </c>
      <c r="CC41" s="28">
        <v>88</v>
      </c>
      <c r="CD41" s="8"/>
      <c r="CE41" s="8"/>
      <c r="CF41" s="3">
        <v>5804</v>
      </c>
      <c r="CG41" s="3">
        <v>1</v>
      </c>
      <c r="CH41" s="3">
        <v>3</v>
      </c>
      <c r="CI41" s="12">
        <v>1333.3333333333335</v>
      </c>
      <c r="CJ41" s="19">
        <f t="shared" si="33"/>
        <v>7.1954373514339185</v>
      </c>
      <c r="CK41" s="5">
        <v>2469.0765157083802</v>
      </c>
      <c r="CL41" s="19">
        <f t="shared" si="36"/>
        <v>7.811599479431357</v>
      </c>
      <c r="CM41" s="10"/>
      <c r="CN41" s="36">
        <v>40504</v>
      </c>
      <c r="CO41" s="36"/>
      <c r="CP41" s="36"/>
      <c r="CQ41" s="36"/>
      <c r="CS41" s="36">
        <v>44272</v>
      </c>
      <c r="CT41" s="36">
        <v>40985</v>
      </c>
      <c r="CU41" s="1">
        <f t="shared" si="35"/>
        <v>481</v>
      </c>
      <c r="CV41" s="3">
        <v>1</v>
      </c>
      <c r="CW41" s="40">
        <v>40985</v>
      </c>
      <c r="CX41" s="3">
        <f>(CW41-CN41)</f>
        <v>481</v>
      </c>
      <c r="CY41" s="3">
        <v>1</v>
      </c>
      <c r="CZ41" s="3">
        <v>481</v>
      </c>
      <c r="DA41" s="3">
        <v>0</v>
      </c>
      <c r="DB41" s="9" t="s">
        <v>141</v>
      </c>
      <c r="DC41" s="10"/>
      <c r="DD41" s="10"/>
      <c r="DE41" s="10"/>
      <c r="DF41" s="10"/>
      <c r="DG41" s="10"/>
      <c r="DH41" s="10"/>
      <c r="DI41" s="10"/>
      <c r="DJ41" s="10"/>
      <c r="DK41" s="10"/>
    </row>
    <row r="42" spans="1:115" x14ac:dyDescent="0.25">
      <c r="A42" s="25">
        <v>1036</v>
      </c>
      <c r="B42" s="1">
        <v>64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3</v>
      </c>
      <c r="K42" s="1">
        <v>1</v>
      </c>
      <c r="L42" s="1">
        <v>0</v>
      </c>
      <c r="M42" s="1">
        <v>1</v>
      </c>
      <c r="N42" s="1">
        <v>1</v>
      </c>
      <c r="O42" s="1">
        <v>1</v>
      </c>
      <c r="P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2</v>
      </c>
      <c r="Z42" s="1">
        <v>1</v>
      </c>
      <c r="AA42" s="1">
        <v>1</v>
      </c>
      <c r="AB42" s="1">
        <v>1</v>
      </c>
      <c r="AC42" s="1">
        <v>0</v>
      </c>
      <c r="AD42" s="1">
        <v>1</v>
      </c>
      <c r="AE42" s="1">
        <v>0</v>
      </c>
      <c r="AF42" s="1">
        <v>0</v>
      </c>
      <c r="AG42" s="1">
        <v>23.8</v>
      </c>
      <c r="AH42" s="1">
        <v>1.88</v>
      </c>
      <c r="AI42" s="1">
        <v>120</v>
      </c>
      <c r="AJ42" s="1">
        <v>42</v>
      </c>
      <c r="AK42" s="5">
        <f t="shared" si="18"/>
        <v>68</v>
      </c>
      <c r="AL42" s="1">
        <v>66</v>
      </c>
      <c r="AM42" s="1">
        <v>1</v>
      </c>
      <c r="AN42" s="1">
        <v>12</v>
      </c>
      <c r="AO42" s="1">
        <v>57</v>
      </c>
      <c r="AP42" s="1">
        <v>28</v>
      </c>
      <c r="AQ42" s="1">
        <v>33</v>
      </c>
      <c r="AR42" s="1">
        <f t="shared" si="19"/>
        <v>29</v>
      </c>
      <c r="AS42" s="7">
        <f t="shared" si="20"/>
        <v>2.4166666666666665</v>
      </c>
      <c r="AT42" s="1">
        <v>23</v>
      </c>
      <c r="AU42" s="19">
        <v>3.59</v>
      </c>
      <c r="AV42" s="1">
        <v>1.91</v>
      </c>
      <c r="AW42" s="19">
        <f t="shared" si="21"/>
        <v>0.28798226164079821</v>
      </c>
      <c r="AX42" s="7">
        <f t="shared" si="22"/>
        <v>2.785515320334262</v>
      </c>
      <c r="AY42" s="7">
        <f t="shared" si="23"/>
        <v>418.84816753926702</v>
      </c>
      <c r="AZ42" s="7">
        <f t="shared" si="24"/>
        <v>2345.5497382198955</v>
      </c>
      <c r="BA42" s="7">
        <f t="shared" si="25"/>
        <v>54.393939393939391</v>
      </c>
      <c r="BB42" s="7">
        <f t="shared" si="26"/>
        <v>28.939393939393938</v>
      </c>
      <c r="BC42" s="7">
        <f t="shared" si="27"/>
        <v>17.710909090909091</v>
      </c>
      <c r="BD42" s="7">
        <f t="shared" si="28"/>
        <v>8.2650909090909082</v>
      </c>
      <c r="BE42" s="19">
        <v>2.5186629526462396</v>
      </c>
      <c r="BF42" s="19">
        <f t="shared" si="29"/>
        <v>0.60668523676880226</v>
      </c>
      <c r="BG42" s="19">
        <f t="shared" si="30"/>
        <v>1.0479108635097494</v>
      </c>
      <c r="BH42" s="19">
        <f t="shared" si="31"/>
        <v>1.8756530825496343</v>
      </c>
      <c r="BI42" s="19">
        <f t="shared" si="32"/>
        <v>0.52173913043478259</v>
      </c>
      <c r="BJ42" s="19"/>
      <c r="BK42" s="20">
        <v>1</v>
      </c>
      <c r="BL42" s="1">
        <v>34</v>
      </c>
      <c r="BN42" s="1">
        <v>3</v>
      </c>
      <c r="BO42" s="1"/>
      <c r="BP42" s="1">
        <v>1</v>
      </c>
      <c r="BQ42" s="1">
        <v>0</v>
      </c>
      <c r="BR42" s="1">
        <v>17</v>
      </c>
      <c r="BS42" s="1">
        <v>6.2</v>
      </c>
      <c r="BT42" s="1">
        <v>5.8</v>
      </c>
      <c r="BU42" s="1">
        <v>0.36</v>
      </c>
      <c r="BV42" s="1">
        <v>5.0999999999999996</v>
      </c>
      <c r="BW42" s="1">
        <v>54.8</v>
      </c>
      <c r="BX42" s="1">
        <v>1</v>
      </c>
      <c r="BZ42" s="25">
        <v>141</v>
      </c>
      <c r="CA42" s="25">
        <v>15</v>
      </c>
      <c r="CB42" s="44">
        <v>1.18</v>
      </c>
      <c r="CC42" s="27">
        <v>65</v>
      </c>
      <c r="CD42" s="1">
        <v>3018</v>
      </c>
      <c r="CE42" s="1">
        <v>1</v>
      </c>
      <c r="CH42" s="1">
        <v>3</v>
      </c>
      <c r="CI42" s="20">
        <v>1350.73224</v>
      </c>
      <c r="CJ42" s="19">
        <f t="shared" si="33"/>
        <v>7.2084021243867644</v>
      </c>
      <c r="CK42" s="20">
        <v>945.8621905</v>
      </c>
      <c r="CL42" s="19">
        <f t="shared" si="36"/>
        <v>6.8520968824358706</v>
      </c>
      <c r="CM42" s="22"/>
      <c r="CN42" s="36">
        <v>43250</v>
      </c>
      <c r="CO42" s="36"/>
      <c r="CP42" s="36"/>
      <c r="CQ42" s="36"/>
      <c r="CS42" s="36">
        <v>44217</v>
      </c>
      <c r="CT42" s="36">
        <v>44204</v>
      </c>
      <c r="CU42" s="1">
        <f t="shared" si="35"/>
        <v>954</v>
      </c>
      <c r="CV42" s="1">
        <v>0</v>
      </c>
      <c r="CY42" s="1">
        <v>0</v>
      </c>
      <c r="CZ42" s="1">
        <v>954</v>
      </c>
      <c r="DA42" s="3">
        <v>0</v>
      </c>
      <c r="DB42"/>
    </row>
    <row r="43" spans="1:115" x14ac:dyDescent="0.25">
      <c r="A43" s="25">
        <v>1023</v>
      </c>
      <c r="B43" s="1">
        <v>69</v>
      </c>
      <c r="C43" s="1">
        <v>0</v>
      </c>
      <c r="D43" s="1">
        <v>1</v>
      </c>
      <c r="E43" s="1">
        <v>1</v>
      </c>
      <c r="F43" s="1">
        <v>1</v>
      </c>
      <c r="G43" s="1">
        <v>1</v>
      </c>
      <c r="H43" s="1">
        <v>0</v>
      </c>
      <c r="I43" s="1">
        <v>0</v>
      </c>
      <c r="J43" s="1">
        <v>4</v>
      </c>
      <c r="K43" s="1">
        <v>1</v>
      </c>
      <c r="L43" s="1">
        <v>1</v>
      </c>
      <c r="M43" s="1">
        <v>0</v>
      </c>
      <c r="N43" s="1">
        <v>0</v>
      </c>
      <c r="O43" s="1">
        <v>1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1</v>
      </c>
      <c r="AC43" s="1">
        <v>0</v>
      </c>
      <c r="AD43" s="1">
        <v>1</v>
      </c>
      <c r="AE43" s="1">
        <v>0</v>
      </c>
      <c r="AF43" s="1">
        <v>0</v>
      </c>
      <c r="AG43" s="1">
        <v>59.74</v>
      </c>
      <c r="AH43" s="1">
        <v>2.42</v>
      </c>
      <c r="AI43" s="1">
        <v>123</v>
      </c>
      <c r="AJ43" s="1">
        <v>65</v>
      </c>
      <c r="AK43" s="5">
        <f t="shared" si="18"/>
        <v>84.333333333333329</v>
      </c>
      <c r="AL43" s="1">
        <v>65</v>
      </c>
      <c r="AM43" s="1">
        <v>1</v>
      </c>
      <c r="AN43" s="1">
        <v>16</v>
      </c>
      <c r="AO43" s="1">
        <v>54</v>
      </c>
      <c r="AP43" s="1">
        <v>24</v>
      </c>
      <c r="AQ43" s="1">
        <v>39</v>
      </c>
      <c r="AR43" s="1">
        <f t="shared" si="19"/>
        <v>30</v>
      </c>
      <c r="AS43" s="7">
        <f t="shared" si="20"/>
        <v>1.875</v>
      </c>
      <c r="AT43" s="1">
        <v>26</v>
      </c>
      <c r="AU43" s="19">
        <v>6.95</v>
      </c>
      <c r="AV43" s="1">
        <v>2.87</v>
      </c>
      <c r="AW43" s="19">
        <f t="shared" si="21"/>
        <v>0.53666666666666663</v>
      </c>
      <c r="AX43" s="7">
        <f t="shared" si="22"/>
        <v>1.8705035971223021</v>
      </c>
      <c r="AY43" s="7">
        <f t="shared" si="23"/>
        <v>362.36933797909404</v>
      </c>
      <c r="AZ43" s="7">
        <f t="shared" si="24"/>
        <v>1904.7619047619046</v>
      </c>
      <c r="BA43" s="7">
        <f t="shared" si="25"/>
        <v>106.92307692307692</v>
      </c>
      <c r="BB43" s="7">
        <f t="shared" si="26"/>
        <v>44.153846153846153</v>
      </c>
      <c r="BC43" s="7">
        <f t="shared" si="27"/>
        <v>35.02871794871794</v>
      </c>
      <c r="BD43" s="7">
        <f t="shared" si="28"/>
        <v>13.811323076923076</v>
      </c>
      <c r="BE43" s="19">
        <v>1.2</v>
      </c>
      <c r="BF43" s="19">
        <f t="shared" si="29"/>
        <v>0.36474820143884895</v>
      </c>
      <c r="BG43" s="19">
        <f t="shared" si="30"/>
        <v>0.50503597122302157</v>
      </c>
      <c r="BH43" s="19">
        <f t="shared" si="31"/>
        <v>3.5641025641025639</v>
      </c>
      <c r="BI43" s="19">
        <f t="shared" si="32"/>
        <v>0.61538461538461542</v>
      </c>
      <c r="BJ43" s="19"/>
      <c r="BK43" s="20">
        <v>1</v>
      </c>
      <c r="BL43" s="1">
        <v>32</v>
      </c>
      <c r="BN43" s="1">
        <v>0</v>
      </c>
      <c r="BO43" s="1">
        <v>0</v>
      </c>
      <c r="BP43" s="1">
        <v>1</v>
      </c>
      <c r="BQ43" s="1">
        <v>0</v>
      </c>
      <c r="BR43" s="1">
        <v>40</v>
      </c>
      <c r="BS43" s="1"/>
      <c r="BT43" s="1"/>
      <c r="BU43" s="1"/>
      <c r="BZ43" s="25">
        <v>138</v>
      </c>
      <c r="CA43" s="25">
        <v>32</v>
      </c>
      <c r="CB43" s="44">
        <v>1.74</v>
      </c>
      <c r="CC43" s="27">
        <v>29</v>
      </c>
      <c r="CD43" s="1">
        <v>311</v>
      </c>
      <c r="CE43" s="1">
        <v>1</v>
      </c>
      <c r="CH43" s="1">
        <v>2</v>
      </c>
      <c r="CI43" s="20">
        <v>1391.337</v>
      </c>
      <c r="CJ43" s="19">
        <f t="shared" si="33"/>
        <v>7.2380204343273267</v>
      </c>
      <c r="CK43" s="20">
        <v>1929.7621999999999</v>
      </c>
      <c r="CL43" s="19">
        <f t="shared" si="36"/>
        <v>7.5651520618724222</v>
      </c>
      <c r="CM43" s="22"/>
      <c r="CN43" s="36">
        <v>43217</v>
      </c>
      <c r="CO43" s="36"/>
      <c r="CP43" s="36"/>
      <c r="CQ43" s="36"/>
      <c r="CS43" s="36">
        <v>44217</v>
      </c>
      <c r="CT43" s="36">
        <v>43369</v>
      </c>
      <c r="CU43" s="1">
        <f t="shared" si="35"/>
        <v>152</v>
      </c>
      <c r="CV43" s="1">
        <v>1</v>
      </c>
      <c r="CW43" s="36">
        <v>43369</v>
      </c>
      <c r="CX43" s="20">
        <f>(CW43-CN43)</f>
        <v>152</v>
      </c>
      <c r="CY43" s="20">
        <v>1</v>
      </c>
      <c r="CZ43" s="20">
        <v>152</v>
      </c>
      <c r="DA43" s="3">
        <v>0</v>
      </c>
      <c r="DB43" t="s">
        <v>129</v>
      </c>
    </row>
    <row r="44" spans="1:115" x14ac:dyDescent="0.25">
      <c r="A44" s="2">
        <v>2027</v>
      </c>
      <c r="B44" s="3">
        <v>42</v>
      </c>
      <c r="C44" s="3">
        <v>1</v>
      </c>
      <c r="D44" s="3">
        <v>0</v>
      </c>
      <c r="E44" s="3">
        <v>1</v>
      </c>
      <c r="F44" s="3">
        <v>1</v>
      </c>
      <c r="G44" s="3">
        <v>0</v>
      </c>
      <c r="H44" s="1">
        <v>1</v>
      </c>
      <c r="I44" s="3">
        <v>0</v>
      </c>
      <c r="J44" s="3">
        <v>3</v>
      </c>
      <c r="K44" s="3">
        <v>0</v>
      </c>
      <c r="L44" s="3">
        <v>0</v>
      </c>
      <c r="M44" s="3"/>
      <c r="N44" s="3">
        <v>0</v>
      </c>
      <c r="O44" s="3">
        <v>1</v>
      </c>
      <c r="P44" s="3">
        <v>0</v>
      </c>
      <c r="Q44" s="3"/>
      <c r="R44" s="3">
        <v>1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v>1</v>
      </c>
      <c r="Y44" s="3">
        <v>2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1</v>
      </c>
      <c r="AG44" s="3">
        <v>22.5</v>
      </c>
      <c r="AH44" s="4">
        <v>2.14</v>
      </c>
      <c r="AI44" s="3">
        <v>95</v>
      </c>
      <c r="AJ44" s="3">
        <v>66</v>
      </c>
      <c r="AK44" s="5">
        <f t="shared" si="18"/>
        <v>75.666666666666671</v>
      </c>
      <c r="AL44" s="3">
        <v>78</v>
      </c>
      <c r="AM44" s="3">
        <v>2</v>
      </c>
      <c r="AN44" s="3">
        <v>13</v>
      </c>
      <c r="AO44" s="3">
        <v>50</v>
      </c>
      <c r="AP44" s="3">
        <v>25</v>
      </c>
      <c r="AQ44" s="3">
        <v>33</v>
      </c>
      <c r="AR44" s="1">
        <f t="shared" si="19"/>
        <v>25</v>
      </c>
      <c r="AS44" s="7">
        <f t="shared" si="20"/>
        <v>1.9230769230769231</v>
      </c>
      <c r="AT44" s="3">
        <v>28</v>
      </c>
      <c r="AU44" s="4">
        <v>3.1457999999999999</v>
      </c>
      <c r="AV44" s="3">
        <v>1.47</v>
      </c>
      <c r="AW44" s="19">
        <f t="shared" si="21"/>
        <v>0.24662971175166298</v>
      </c>
      <c r="AX44" s="7">
        <f t="shared" si="22"/>
        <v>1.589420815054994</v>
      </c>
      <c r="AY44" s="7">
        <f t="shared" si="23"/>
        <v>272.108843537415</v>
      </c>
      <c r="AZ44" s="7">
        <f t="shared" si="24"/>
        <v>3410.4308390022679</v>
      </c>
      <c r="BA44" s="7">
        <f t="shared" si="25"/>
        <v>40.330769230769235</v>
      </c>
      <c r="BB44" s="7">
        <f t="shared" si="26"/>
        <v>18.846153846153847</v>
      </c>
      <c r="BC44" s="7">
        <f t="shared" si="27"/>
        <v>12.217333333333334</v>
      </c>
      <c r="BD44" s="7">
        <f t="shared" si="28"/>
        <v>5.1261538461538461</v>
      </c>
      <c r="BE44" s="19"/>
      <c r="BF44" s="19">
        <f t="shared" si="29"/>
        <v>0.81823383559031082</v>
      </c>
      <c r="BG44" s="19">
        <f t="shared" si="30"/>
        <v>1.2397482357428951</v>
      </c>
      <c r="BH44" s="19">
        <f t="shared" si="31"/>
        <v>1.6132307692307695</v>
      </c>
      <c r="BI44" s="19">
        <f t="shared" si="32"/>
        <v>0.4642857142857143</v>
      </c>
      <c r="BJ44" s="19"/>
      <c r="BK44" s="5">
        <v>0</v>
      </c>
      <c r="BL44" s="5"/>
      <c r="BM44" s="5"/>
      <c r="BN44" s="5"/>
      <c r="BO44" s="5"/>
      <c r="BP44" s="3">
        <v>1</v>
      </c>
      <c r="BQ44" s="9">
        <v>0</v>
      </c>
      <c r="BR44" s="15">
        <v>10</v>
      </c>
      <c r="BS44" s="3">
        <v>8.6999999999999993</v>
      </c>
      <c r="BT44" s="3">
        <v>7.9</v>
      </c>
      <c r="BU44" s="3">
        <v>0.93</v>
      </c>
      <c r="BV44" s="16">
        <v>4.7</v>
      </c>
      <c r="BW44" s="10"/>
      <c r="BX44" s="16">
        <v>1</v>
      </c>
      <c r="BY44" s="9">
        <v>0</v>
      </c>
      <c r="BZ44" s="3">
        <v>136</v>
      </c>
      <c r="CA44" s="3">
        <v>17</v>
      </c>
      <c r="CB44" s="4">
        <v>1</v>
      </c>
      <c r="CC44" s="29">
        <v>90</v>
      </c>
      <c r="CD44" s="8"/>
      <c r="CE44" s="8"/>
      <c r="CF44" s="3">
        <v>1932</v>
      </c>
      <c r="CG44" s="3">
        <v>1</v>
      </c>
      <c r="CH44" s="3">
        <v>2</v>
      </c>
      <c r="CI44" s="12">
        <v>1465.0980392156862</v>
      </c>
      <c r="CJ44" s="19">
        <f t="shared" si="33"/>
        <v>7.2896774401783988</v>
      </c>
      <c r="CK44" s="5">
        <v>1424.1356669546039</v>
      </c>
      <c r="CL44" s="19">
        <f t="shared" si="36"/>
        <v>7.2613203591716413</v>
      </c>
      <c r="CM44" s="10"/>
      <c r="CN44" s="41">
        <v>40352</v>
      </c>
      <c r="CO44" s="41"/>
      <c r="CP44" s="41"/>
      <c r="CQ44" s="41"/>
      <c r="CS44" s="36">
        <v>44272</v>
      </c>
      <c r="CT44" s="36">
        <v>40986</v>
      </c>
      <c r="CU44" s="1">
        <f t="shared" si="35"/>
        <v>634</v>
      </c>
      <c r="CV44" s="3">
        <v>1</v>
      </c>
      <c r="CW44" s="36">
        <v>40986</v>
      </c>
      <c r="CX44" s="20">
        <f>(CW44-CN44)</f>
        <v>634</v>
      </c>
      <c r="CY44" s="20">
        <v>1</v>
      </c>
      <c r="CZ44" s="20">
        <v>634</v>
      </c>
      <c r="DA44" s="3">
        <v>0</v>
      </c>
      <c r="DB44" s="3" t="s">
        <v>144</v>
      </c>
      <c r="DC44" s="10"/>
      <c r="DD44" s="10"/>
      <c r="DE44" s="10"/>
      <c r="DF44" s="10"/>
      <c r="DG44" s="10"/>
      <c r="DH44" s="10"/>
      <c r="DI44" s="10"/>
      <c r="DJ44" s="10"/>
      <c r="DK44" s="10"/>
    </row>
    <row r="45" spans="1:115" x14ac:dyDescent="0.25">
      <c r="A45" s="2">
        <v>2013</v>
      </c>
      <c r="B45" s="3">
        <v>60</v>
      </c>
      <c r="C45" s="3">
        <v>0</v>
      </c>
      <c r="D45" s="3">
        <v>0</v>
      </c>
      <c r="E45" s="3">
        <v>1</v>
      </c>
      <c r="F45" s="3">
        <v>1</v>
      </c>
      <c r="G45" s="3">
        <v>0</v>
      </c>
      <c r="H45" s="1">
        <v>1</v>
      </c>
      <c r="I45" s="3">
        <v>0</v>
      </c>
      <c r="J45" s="3">
        <v>4</v>
      </c>
      <c r="K45" s="3">
        <v>1</v>
      </c>
      <c r="L45" s="3">
        <v>1</v>
      </c>
      <c r="M45" s="3"/>
      <c r="N45" s="3">
        <v>1</v>
      </c>
      <c r="O45" s="3">
        <v>1</v>
      </c>
      <c r="P45" s="3">
        <v>1</v>
      </c>
      <c r="Q45" s="3"/>
      <c r="R45" s="3">
        <v>1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1</v>
      </c>
      <c r="Y45" s="3">
        <v>1</v>
      </c>
      <c r="Z45" s="3">
        <v>1</v>
      </c>
      <c r="AA45" s="3">
        <v>0</v>
      </c>
      <c r="AB45" s="3">
        <v>1</v>
      </c>
      <c r="AC45" s="3">
        <v>1</v>
      </c>
      <c r="AD45" s="3">
        <v>0</v>
      </c>
      <c r="AE45" s="3">
        <v>0</v>
      </c>
      <c r="AF45" s="3">
        <v>0</v>
      </c>
      <c r="AG45" s="3">
        <v>37.6</v>
      </c>
      <c r="AH45" s="4">
        <v>1.79</v>
      </c>
      <c r="AI45" s="3">
        <v>85</v>
      </c>
      <c r="AJ45" s="3">
        <v>60</v>
      </c>
      <c r="AK45" s="5">
        <f t="shared" si="18"/>
        <v>68.333333333333329</v>
      </c>
      <c r="AL45" s="3">
        <v>75</v>
      </c>
      <c r="AM45" s="3">
        <v>2</v>
      </c>
      <c r="AN45" s="3">
        <v>16</v>
      </c>
      <c r="AO45" s="3">
        <v>58</v>
      </c>
      <c r="AP45" s="3">
        <v>29</v>
      </c>
      <c r="AQ45" s="3">
        <v>39</v>
      </c>
      <c r="AR45" s="3">
        <f t="shared" si="19"/>
        <v>29</v>
      </c>
      <c r="AS45" s="7">
        <f t="shared" si="20"/>
        <v>1.8125</v>
      </c>
      <c r="AT45" s="3">
        <v>30</v>
      </c>
      <c r="AU45" s="4">
        <v>3.0251000000000001</v>
      </c>
      <c r="AV45" s="3">
        <v>1.69</v>
      </c>
      <c r="AW45" s="19">
        <f t="shared" si="21"/>
        <v>0.25606060606060604</v>
      </c>
      <c r="AX45" s="7">
        <f t="shared" si="22"/>
        <v>2.9751082608839376</v>
      </c>
      <c r="AY45" s="7">
        <f t="shared" si="23"/>
        <v>426.03550295857991</v>
      </c>
      <c r="AZ45" s="7">
        <f t="shared" si="24"/>
        <v>2477.3175542406307</v>
      </c>
      <c r="BA45" s="7">
        <f t="shared" si="25"/>
        <v>40.334666666666671</v>
      </c>
      <c r="BB45" s="7">
        <f t="shared" si="26"/>
        <v>22.533333333333335</v>
      </c>
      <c r="BC45" s="7">
        <f t="shared" si="27"/>
        <v>11.747377777777777</v>
      </c>
      <c r="BD45" s="7">
        <f t="shared" si="28"/>
        <v>7.048426666666666</v>
      </c>
      <c r="BE45" s="19"/>
      <c r="BF45" s="19">
        <f t="shared" si="29"/>
        <v>0.96691018478727964</v>
      </c>
      <c r="BG45" s="19">
        <f t="shared" si="30"/>
        <v>1.4379689927605697</v>
      </c>
      <c r="BH45" s="19">
        <f t="shared" si="31"/>
        <v>1.3908505747126438</v>
      </c>
      <c r="BI45" s="19">
        <f t="shared" si="32"/>
        <v>0.53333333333333333</v>
      </c>
      <c r="BJ45" s="19"/>
      <c r="BK45" s="5">
        <v>0</v>
      </c>
      <c r="BL45" s="5"/>
      <c r="BM45" s="5"/>
      <c r="BN45" s="5"/>
      <c r="BO45" s="5"/>
      <c r="BP45" s="3">
        <v>1</v>
      </c>
      <c r="BQ45" s="3">
        <v>0</v>
      </c>
      <c r="BR45" s="3">
        <v>20</v>
      </c>
      <c r="BS45" s="3">
        <v>7</v>
      </c>
      <c r="BT45" s="3">
        <v>6.7</v>
      </c>
      <c r="BU45" s="3">
        <v>1.3</v>
      </c>
      <c r="BV45" s="3"/>
      <c r="BW45" s="10"/>
      <c r="BX45" s="3">
        <v>1</v>
      </c>
      <c r="BY45" s="3">
        <v>1</v>
      </c>
      <c r="BZ45" s="3">
        <v>139</v>
      </c>
      <c r="CA45" s="3">
        <v>56</v>
      </c>
      <c r="CB45" s="4">
        <v>1.8</v>
      </c>
      <c r="CC45" s="28">
        <v>47</v>
      </c>
      <c r="CD45" s="8"/>
      <c r="CE45" s="8"/>
      <c r="CF45" s="3">
        <v>10322</v>
      </c>
      <c r="CG45" s="3">
        <v>1</v>
      </c>
      <c r="CH45" s="3">
        <v>3</v>
      </c>
      <c r="CI45" s="12">
        <v>1468.8888888888889</v>
      </c>
      <c r="CJ45" s="19">
        <f t="shared" si="33"/>
        <v>7.292261536069458</v>
      </c>
      <c r="CK45" s="5">
        <v>7069.3969057780678</v>
      </c>
      <c r="CL45" s="19">
        <f t="shared" si="36"/>
        <v>8.8635304519675131</v>
      </c>
      <c r="CM45" s="10"/>
      <c r="CN45" s="41">
        <v>40262</v>
      </c>
      <c r="CO45" s="41"/>
      <c r="CP45" s="41"/>
      <c r="CQ45" s="41">
        <v>40272</v>
      </c>
      <c r="CR45" s="43">
        <f>(CQ45-CN45)</f>
        <v>10</v>
      </c>
      <c r="CS45" s="36">
        <v>44272</v>
      </c>
      <c r="CT45" s="36">
        <v>42707</v>
      </c>
      <c r="CU45" s="1">
        <f t="shared" si="35"/>
        <v>2445</v>
      </c>
      <c r="CV45" s="3">
        <v>1</v>
      </c>
      <c r="CW45" s="36">
        <v>42707</v>
      </c>
      <c r="CX45" s="20">
        <f>(CW45-CN45)</f>
        <v>2445</v>
      </c>
      <c r="CY45" s="20">
        <v>1</v>
      </c>
      <c r="CZ45" s="20">
        <v>10</v>
      </c>
      <c r="DA45" s="3">
        <v>0</v>
      </c>
      <c r="DB45" s="3"/>
      <c r="DC45" s="10"/>
      <c r="DD45" s="10"/>
      <c r="DE45" s="10"/>
      <c r="DF45" s="10"/>
      <c r="DG45" s="10"/>
      <c r="DH45" s="10"/>
      <c r="DI45" s="10"/>
      <c r="DJ45" s="10"/>
      <c r="DK45" s="10"/>
    </row>
    <row r="46" spans="1:115" x14ac:dyDescent="0.25">
      <c r="A46" s="25">
        <v>1075</v>
      </c>
      <c r="B46" s="1">
        <v>67</v>
      </c>
      <c r="C46" s="1">
        <v>2</v>
      </c>
      <c r="D46" s="1">
        <v>1</v>
      </c>
      <c r="E46" s="1">
        <v>1</v>
      </c>
      <c r="F46" s="1">
        <v>1</v>
      </c>
      <c r="G46" s="1">
        <v>1</v>
      </c>
      <c r="H46" s="1">
        <v>0</v>
      </c>
      <c r="I46" s="1">
        <v>1</v>
      </c>
      <c r="J46" s="1">
        <v>3</v>
      </c>
      <c r="K46" s="1">
        <v>1</v>
      </c>
      <c r="L46" s="1">
        <v>1</v>
      </c>
      <c r="M46" s="1">
        <v>1</v>
      </c>
      <c r="N46" s="1">
        <v>1</v>
      </c>
      <c r="O46" s="1">
        <v>0</v>
      </c>
      <c r="P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0</v>
      </c>
      <c r="AD46" s="1">
        <v>1</v>
      </c>
      <c r="AE46" s="1">
        <v>0</v>
      </c>
      <c r="AF46" s="1">
        <v>0</v>
      </c>
      <c r="AG46" s="1">
        <v>28.42</v>
      </c>
      <c r="AH46" s="1">
        <v>1.45</v>
      </c>
      <c r="AI46" s="1">
        <v>130</v>
      </c>
      <c r="AJ46" s="1">
        <v>60</v>
      </c>
      <c r="AK46" s="5">
        <f t="shared" si="18"/>
        <v>83.333333333333329</v>
      </c>
      <c r="AL46" s="1">
        <v>73</v>
      </c>
      <c r="AM46" s="1">
        <v>1</v>
      </c>
      <c r="AN46" s="1">
        <v>10</v>
      </c>
      <c r="AO46" s="1">
        <v>51</v>
      </c>
      <c r="AP46" s="1">
        <v>24</v>
      </c>
      <c r="AQ46" s="1">
        <v>39</v>
      </c>
      <c r="AR46" s="1">
        <f t="shared" si="19"/>
        <v>27</v>
      </c>
      <c r="AS46" s="7">
        <f t="shared" si="20"/>
        <v>2.7</v>
      </c>
      <c r="AT46" s="1">
        <v>22</v>
      </c>
      <c r="AU46" s="19">
        <v>3.4</v>
      </c>
      <c r="AV46" s="1">
        <v>2.34</v>
      </c>
      <c r="AW46" s="19">
        <f t="shared" si="21"/>
        <v>0.4323725055432372</v>
      </c>
      <c r="AX46" s="7">
        <f t="shared" si="22"/>
        <v>5</v>
      </c>
      <c r="AY46" s="7">
        <f t="shared" si="23"/>
        <v>581.19658119658118</v>
      </c>
      <c r="AZ46" s="7">
        <f t="shared" si="24"/>
        <v>2507.1225071225072</v>
      </c>
      <c r="BA46" s="7">
        <f t="shared" si="25"/>
        <v>46.575342465753423</v>
      </c>
      <c r="BB46" s="7">
        <f t="shared" si="26"/>
        <v>32.054794520547944</v>
      </c>
      <c r="BC46" s="7">
        <f t="shared" si="27"/>
        <v>26.737972602739724</v>
      </c>
      <c r="BD46" s="7">
        <f t="shared" si="28"/>
        <v>12.642410958904108</v>
      </c>
      <c r="BE46" s="19">
        <v>3.1132352941176471</v>
      </c>
      <c r="BF46" s="19">
        <f t="shared" si="29"/>
        <v>0.83735294117647063</v>
      </c>
      <c r="BG46" s="19">
        <f t="shared" si="30"/>
        <v>1.095</v>
      </c>
      <c r="BH46" s="19">
        <f t="shared" si="31"/>
        <v>1.7250126839167934</v>
      </c>
      <c r="BI46" s="19">
        <f t="shared" si="32"/>
        <v>0.45454545454545453</v>
      </c>
      <c r="BJ46" s="19"/>
      <c r="BK46" s="20">
        <v>1</v>
      </c>
      <c r="BL46" s="1">
        <v>27</v>
      </c>
      <c r="BN46" s="1">
        <v>1</v>
      </c>
      <c r="BO46" s="1">
        <v>0</v>
      </c>
      <c r="BP46" s="1">
        <v>1</v>
      </c>
      <c r="BQ46" s="1">
        <v>0</v>
      </c>
      <c r="BR46" s="1">
        <v>22.5</v>
      </c>
      <c r="BS46" s="1"/>
      <c r="BT46" s="1"/>
      <c r="BU46" s="1"/>
      <c r="BZ46" s="25">
        <v>135</v>
      </c>
      <c r="CA46" s="25">
        <v>28</v>
      </c>
      <c r="CB46" s="44">
        <v>1.23</v>
      </c>
      <c r="CC46" s="27">
        <v>45</v>
      </c>
      <c r="CD46" s="1">
        <v>42</v>
      </c>
      <c r="CE46" s="1">
        <v>0</v>
      </c>
      <c r="CH46" s="1">
        <v>1</v>
      </c>
      <c r="CI46" s="20">
        <v>1491.492393</v>
      </c>
      <c r="CJ46" s="19">
        <f t="shared" si="33"/>
        <v>7.3075325037071339</v>
      </c>
      <c r="CK46" s="20">
        <v>187.0216633</v>
      </c>
      <c r="CL46" s="19">
        <f t="shared" si="36"/>
        <v>5.2312244566689605</v>
      </c>
      <c r="CM46" s="22"/>
      <c r="CN46" s="36">
        <v>43427</v>
      </c>
      <c r="CO46" s="36"/>
      <c r="CP46" s="36"/>
      <c r="CQ46" s="36"/>
      <c r="CS46" s="36">
        <v>44274</v>
      </c>
      <c r="CT46" s="36">
        <v>44273</v>
      </c>
      <c r="CU46" s="1">
        <f t="shared" si="35"/>
        <v>846</v>
      </c>
      <c r="CV46" s="1">
        <v>0</v>
      </c>
      <c r="CY46" s="1">
        <v>0</v>
      </c>
      <c r="CZ46" s="1">
        <v>846</v>
      </c>
      <c r="DA46" s="3">
        <v>0</v>
      </c>
      <c r="DB46"/>
    </row>
    <row r="47" spans="1:115" x14ac:dyDescent="0.25">
      <c r="A47" s="2">
        <v>2060</v>
      </c>
      <c r="B47" s="3">
        <v>65</v>
      </c>
      <c r="C47" s="3">
        <v>0</v>
      </c>
      <c r="D47" s="3">
        <v>0</v>
      </c>
      <c r="E47" s="3">
        <v>1</v>
      </c>
      <c r="F47" s="3">
        <v>1</v>
      </c>
      <c r="G47" s="3">
        <v>0</v>
      </c>
      <c r="H47" s="1">
        <v>1</v>
      </c>
      <c r="I47" s="3">
        <v>1</v>
      </c>
      <c r="J47" s="3">
        <v>2</v>
      </c>
      <c r="K47" s="3">
        <v>1</v>
      </c>
      <c r="L47" s="3">
        <v>0</v>
      </c>
      <c r="M47" s="3"/>
      <c r="N47" s="3">
        <v>1</v>
      </c>
      <c r="O47" s="3">
        <v>0</v>
      </c>
      <c r="P47" s="3">
        <v>0</v>
      </c>
      <c r="Q47" s="3"/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1</v>
      </c>
      <c r="AA47" s="3">
        <v>1</v>
      </c>
      <c r="AB47" s="3">
        <v>1</v>
      </c>
      <c r="AC47" s="3">
        <v>0</v>
      </c>
      <c r="AD47" s="3">
        <v>1</v>
      </c>
      <c r="AE47" s="3">
        <v>0</v>
      </c>
      <c r="AF47" s="3">
        <v>0</v>
      </c>
      <c r="AG47" s="3">
        <v>26.7</v>
      </c>
      <c r="AH47" s="4">
        <v>2.02</v>
      </c>
      <c r="AI47" s="3">
        <v>113</v>
      </c>
      <c r="AJ47" s="3">
        <v>74</v>
      </c>
      <c r="AK47" s="5">
        <f t="shared" si="18"/>
        <v>87</v>
      </c>
      <c r="AL47" s="3">
        <v>63</v>
      </c>
      <c r="AM47" s="3">
        <v>1</v>
      </c>
      <c r="AN47" s="3">
        <v>3</v>
      </c>
      <c r="AO47" s="3">
        <v>23</v>
      </c>
      <c r="AP47" s="3">
        <v>8</v>
      </c>
      <c r="AQ47" s="3">
        <v>13</v>
      </c>
      <c r="AR47" s="1">
        <f t="shared" si="19"/>
        <v>15</v>
      </c>
      <c r="AS47" s="7">
        <f t="shared" si="20"/>
        <v>5</v>
      </c>
      <c r="AT47" s="3">
        <v>8</v>
      </c>
      <c r="AU47" s="4">
        <v>3.5754000000000001</v>
      </c>
      <c r="AV47" s="3">
        <v>1.77</v>
      </c>
      <c r="AW47" s="19">
        <f t="shared" si="21"/>
        <v>0.34144124168514417</v>
      </c>
      <c r="AX47" s="7">
        <f t="shared" si="22"/>
        <v>1.3984449292386865</v>
      </c>
      <c r="AY47" s="7">
        <f t="shared" si="23"/>
        <v>225.98870056497174</v>
      </c>
      <c r="AZ47" s="7">
        <f t="shared" si="24"/>
        <v>3796.6101694915255</v>
      </c>
      <c r="BA47" s="7">
        <f t="shared" si="25"/>
        <v>56.75238095238096</v>
      </c>
      <c r="BB47" s="7">
        <f t="shared" si="26"/>
        <v>28.095238095238095</v>
      </c>
      <c r="BC47" s="7">
        <f t="shared" si="27"/>
        <v>30.185523809523808</v>
      </c>
      <c r="BD47" s="7">
        <f t="shared" si="28"/>
        <v>3.8209523809523809</v>
      </c>
      <c r="BE47" s="19"/>
      <c r="BF47" s="19">
        <f t="shared" si="29"/>
        <v>0.22906527940929683</v>
      </c>
      <c r="BG47" s="19">
        <f t="shared" si="30"/>
        <v>0.40526934049337132</v>
      </c>
      <c r="BH47" s="19">
        <f t="shared" si="31"/>
        <v>3.7834920634920639</v>
      </c>
      <c r="BI47" s="19">
        <f t="shared" si="32"/>
        <v>0.375</v>
      </c>
      <c r="BJ47" s="19"/>
      <c r="BK47" s="5">
        <v>0</v>
      </c>
      <c r="BL47" s="5"/>
      <c r="BM47" s="5"/>
      <c r="BN47" s="5"/>
      <c r="BO47" s="5"/>
      <c r="BP47" s="3">
        <v>1</v>
      </c>
      <c r="BQ47" s="3">
        <v>0</v>
      </c>
      <c r="BR47" s="3">
        <v>12.5</v>
      </c>
      <c r="BS47" s="3">
        <v>6.3</v>
      </c>
      <c r="BT47" s="3">
        <v>5.9</v>
      </c>
      <c r="BU47" s="3">
        <v>1</v>
      </c>
      <c r="BV47" s="3">
        <v>4.3</v>
      </c>
      <c r="BW47" s="10"/>
      <c r="BX47" s="3">
        <v>1</v>
      </c>
      <c r="BY47" s="3">
        <v>1</v>
      </c>
      <c r="BZ47" s="3">
        <v>140</v>
      </c>
      <c r="CA47" s="3">
        <v>17</v>
      </c>
      <c r="CB47" s="4">
        <v>1</v>
      </c>
      <c r="CC47" s="28">
        <v>90</v>
      </c>
      <c r="CD47" s="8"/>
      <c r="CE47" s="8"/>
      <c r="CF47" s="3">
        <v>753</v>
      </c>
      <c r="CG47" s="3">
        <v>1</v>
      </c>
      <c r="CH47" s="3">
        <v>1</v>
      </c>
      <c r="CI47" s="12">
        <v>1510</v>
      </c>
      <c r="CJ47" s="19">
        <f t="shared" si="33"/>
        <v>7.3198649298089702</v>
      </c>
      <c r="CK47" s="5">
        <v>2185.6504443267022</v>
      </c>
      <c r="CL47" s="19">
        <f t="shared" si="36"/>
        <v>7.6896687494206581</v>
      </c>
      <c r="CM47" s="10"/>
      <c r="CN47" s="36">
        <v>40584</v>
      </c>
      <c r="CO47" s="36"/>
      <c r="CP47" s="36"/>
      <c r="CQ47" s="36"/>
      <c r="CR47" s="22"/>
      <c r="CS47" s="36">
        <v>44274</v>
      </c>
      <c r="CT47" s="40">
        <v>44251</v>
      </c>
      <c r="CU47" s="3">
        <f t="shared" si="35"/>
        <v>3667</v>
      </c>
      <c r="CV47" s="3">
        <v>0</v>
      </c>
      <c r="CW47" s="3"/>
      <c r="CX47" s="3"/>
      <c r="CY47" s="3">
        <v>0</v>
      </c>
      <c r="CZ47" s="3">
        <v>3667</v>
      </c>
      <c r="DA47" s="1">
        <v>1</v>
      </c>
      <c r="DB47" s="14"/>
      <c r="DC47" s="14"/>
      <c r="DD47" s="14"/>
      <c r="DE47" s="14"/>
      <c r="DF47" s="10"/>
      <c r="DG47" s="10"/>
      <c r="DH47" s="10"/>
      <c r="DI47" s="10"/>
      <c r="DJ47" s="10"/>
      <c r="DK47" s="10"/>
    </row>
    <row r="48" spans="1:115" x14ac:dyDescent="0.25">
      <c r="A48" s="2">
        <v>2018</v>
      </c>
      <c r="B48" s="3">
        <v>65</v>
      </c>
      <c r="C48" s="3">
        <v>0</v>
      </c>
      <c r="D48" s="3">
        <v>1</v>
      </c>
      <c r="E48" s="3">
        <v>1</v>
      </c>
      <c r="F48" s="3">
        <v>1</v>
      </c>
      <c r="G48" s="3">
        <v>1</v>
      </c>
      <c r="H48" s="1">
        <v>0</v>
      </c>
      <c r="I48" s="3">
        <v>1</v>
      </c>
      <c r="J48" s="3">
        <v>3</v>
      </c>
      <c r="K48" s="3">
        <v>0</v>
      </c>
      <c r="L48" s="3">
        <v>1</v>
      </c>
      <c r="M48" s="3"/>
      <c r="N48" s="3">
        <v>0</v>
      </c>
      <c r="O48" s="3">
        <v>0</v>
      </c>
      <c r="P48" s="3">
        <v>0</v>
      </c>
      <c r="Q48" s="3"/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1</v>
      </c>
      <c r="AA48" s="3">
        <v>1</v>
      </c>
      <c r="AB48" s="3">
        <v>1</v>
      </c>
      <c r="AC48" s="3">
        <v>0</v>
      </c>
      <c r="AD48" s="3">
        <v>0</v>
      </c>
      <c r="AE48" s="3">
        <v>0</v>
      </c>
      <c r="AF48" s="3">
        <v>0</v>
      </c>
      <c r="AG48" s="3">
        <v>27.5</v>
      </c>
      <c r="AH48" s="4">
        <v>2</v>
      </c>
      <c r="AI48" s="3">
        <v>135</v>
      </c>
      <c r="AJ48" s="3">
        <v>81</v>
      </c>
      <c r="AK48" s="5">
        <f t="shared" si="18"/>
        <v>99</v>
      </c>
      <c r="AL48" s="3">
        <v>91</v>
      </c>
      <c r="AM48" s="3">
        <v>1</v>
      </c>
      <c r="AN48" s="3">
        <v>10</v>
      </c>
      <c r="AO48" s="3">
        <v>57</v>
      </c>
      <c r="AP48" s="3">
        <v>30</v>
      </c>
      <c r="AQ48" s="3">
        <v>41</v>
      </c>
      <c r="AR48" s="3">
        <f t="shared" si="19"/>
        <v>27</v>
      </c>
      <c r="AS48" s="7">
        <f t="shared" si="20"/>
        <v>2.7</v>
      </c>
      <c r="AT48" s="3">
        <v>31</v>
      </c>
      <c r="AU48" s="4">
        <v>4.2</v>
      </c>
      <c r="AV48" s="3">
        <v>2.1</v>
      </c>
      <c r="AW48" s="19">
        <f t="shared" si="21"/>
        <v>0.46097560975609758</v>
      </c>
      <c r="AX48" s="7">
        <f t="shared" si="22"/>
        <v>2.3809523809523809</v>
      </c>
      <c r="AY48" s="7">
        <f t="shared" si="23"/>
        <v>380.95238095238096</v>
      </c>
      <c r="AZ48" s="7">
        <f t="shared" si="24"/>
        <v>3390.4761904761904</v>
      </c>
      <c r="BA48" s="7">
        <f t="shared" si="25"/>
        <v>46.153846153846153</v>
      </c>
      <c r="BB48" s="7">
        <f t="shared" si="26"/>
        <v>23.076923076923077</v>
      </c>
      <c r="BC48" s="7">
        <f t="shared" si="27"/>
        <v>21.341538461538462</v>
      </c>
      <c r="BD48" s="7">
        <f t="shared" si="28"/>
        <v>9.7292307692307691</v>
      </c>
      <c r="BE48" s="19"/>
      <c r="BF48" s="19">
        <f t="shared" si="29"/>
        <v>0.88833333333333331</v>
      </c>
      <c r="BG48" s="19">
        <f t="shared" si="30"/>
        <v>1.2350000000000001</v>
      </c>
      <c r="BH48" s="19">
        <f t="shared" si="31"/>
        <v>1.7094017094017093</v>
      </c>
      <c r="BI48" s="19">
        <f t="shared" si="32"/>
        <v>0.32258064516129031</v>
      </c>
      <c r="BJ48" s="19"/>
      <c r="BK48" s="5">
        <v>1</v>
      </c>
      <c r="BL48" s="5"/>
      <c r="BM48" s="5"/>
      <c r="BN48" s="5">
        <v>0</v>
      </c>
      <c r="BO48" s="5">
        <v>0</v>
      </c>
      <c r="BP48" s="3">
        <v>1</v>
      </c>
      <c r="BQ48" s="3">
        <v>0</v>
      </c>
      <c r="BR48" s="15">
        <v>15</v>
      </c>
      <c r="BS48" s="3">
        <v>6.3</v>
      </c>
      <c r="BT48" s="3">
        <v>5.5</v>
      </c>
      <c r="BU48" s="3">
        <v>1.1000000000000001</v>
      </c>
      <c r="BV48" s="3"/>
      <c r="BW48" s="10"/>
      <c r="BX48" s="3">
        <v>0</v>
      </c>
      <c r="BY48" s="3">
        <v>1</v>
      </c>
      <c r="BZ48" s="3">
        <v>147</v>
      </c>
      <c r="CA48" s="3">
        <v>16</v>
      </c>
      <c r="CB48" s="4">
        <v>1</v>
      </c>
      <c r="CC48" s="28">
        <v>68</v>
      </c>
      <c r="CD48" s="8"/>
      <c r="CE48" s="8"/>
      <c r="CF48" s="3">
        <v>2924</v>
      </c>
      <c r="CG48" s="3">
        <v>1</v>
      </c>
      <c r="CH48" s="3">
        <v>3</v>
      </c>
      <c r="CI48" s="12">
        <v>1548.6301369863013</v>
      </c>
      <c r="CJ48" s="19">
        <f t="shared" si="33"/>
        <v>7.3451260365577244</v>
      </c>
      <c r="CK48" s="5">
        <v>876.09138954460275</v>
      </c>
      <c r="CL48" s="19">
        <f t="shared" si="36"/>
        <v>6.7754704114589748</v>
      </c>
      <c r="CM48" s="10"/>
      <c r="CN48" s="36">
        <v>40296</v>
      </c>
      <c r="CO48" s="36"/>
      <c r="CP48" s="36"/>
      <c r="CQ48" s="36"/>
      <c r="CS48" s="36">
        <v>44272</v>
      </c>
      <c r="CT48" s="36">
        <v>40847</v>
      </c>
      <c r="CU48" s="1">
        <f t="shared" si="35"/>
        <v>551</v>
      </c>
      <c r="CV48" s="3">
        <v>1</v>
      </c>
      <c r="CW48" s="40">
        <v>40847</v>
      </c>
      <c r="CX48" s="20">
        <f>(CW48-CN48)</f>
        <v>551</v>
      </c>
      <c r="CY48" s="20">
        <v>1</v>
      </c>
      <c r="CZ48" s="20">
        <v>551</v>
      </c>
      <c r="DA48" s="1">
        <v>1</v>
      </c>
      <c r="DB48" s="3" t="s">
        <v>141</v>
      </c>
      <c r="DC48" s="10"/>
      <c r="DD48" s="10"/>
      <c r="DE48" s="10"/>
      <c r="DF48" s="10"/>
      <c r="DG48" s="10"/>
      <c r="DH48" s="10"/>
      <c r="DI48" s="10"/>
      <c r="DJ48" s="10"/>
      <c r="DK48" s="10"/>
    </row>
    <row r="49" spans="1:115" x14ac:dyDescent="0.25">
      <c r="A49" s="2">
        <v>2025</v>
      </c>
      <c r="B49" s="3">
        <v>56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1">
        <v>0</v>
      </c>
      <c r="I49" s="3">
        <v>0</v>
      </c>
      <c r="J49" s="3">
        <v>3</v>
      </c>
      <c r="K49" s="3">
        <v>1</v>
      </c>
      <c r="L49" s="3">
        <v>1</v>
      </c>
      <c r="M49" s="3"/>
      <c r="N49" s="3">
        <v>1</v>
      </c>
      <c r="O49" s="3">
        <v>0</v>
      </c>
      <c r="P49" s="3">
        <v>1</v>
      </c>
      <c r="Q49" s="3"/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v>0</v>
      </c>
      <c r="Y49" s="3">
        <v>1</v>
      </c>
      <c r="Z49" s="3">
        <v>0</v>
      </c>
      <c r="AA49" s="3">
        <v>1</v>
      </c>
      <c r="AB49" s="3">
        <v>1</v>
      </c>
      <c r="AC49" s="3">
        <v>1</v>
      </c>
      <c r="AD49" s="3">
        <v>1</v>
      </c>
      <c r="AE49" s="3">
        <v>0</v>
      </c>
      <c r="AF49" s="3">
        <v>0</v>
      </c>
      <c r="AG49" s="3">
        <v>33.5</v>
      </c>
      <c r="AH49" s="4">
        <v>1.85</v>
      </c>
      <c r="AI49" s="3">
        <v>124</v>
      </c>
      <c r="AJ49" s="3">
        <v>77</v>
      </c>
      <c r="AK49" s="5">
        <f t="shared" si="18"/>
        <v>92.666666666666671</v>
      </c>
      <c r="AL49" s="3">
        <v>72</v>
      </c>
      <c r="AM49" s="3">
        <v>1</v>
      </c>
      <c r="AN49" s="3">
        <v>14</v>
      </c>
      <c r="AO49" s="9">
        <v>61</v>
      </c>
      <c r="AP49" s="9">
        <v>31</v>
      </c>
      <c r="AQ49" s="3">
        <v>43</v>
      </c>
      <c r="AR49" s="1">
        <f t="shared" si="19"/>
        <v>30</v>
      </c>
      <c r="AS49" s="7">
        <f t="shared" si="20"/>
        <v>2.1428571428571428</v>
      </c>
      <c r="AT49" s="3">
        <v>38</v>
      </c>
      <c r="AU49" s="4">
        <v>3.1635</v>
      </c>
      <c r="AV49" s="3">
        <v>1.71</v>
      </c>
      <c r="AW49" s="19">
        <f t="shared" si="21"/>
        <v>0.35135254988913528</v>
      </c>
      <c r="AX49" s="7">
        <f t="shared" si="22"/>
        <v>1.5805278963173701</v>
      </c>
      <c r="AY49" s="7">
        <f t="shared" si="23"/>
        <v>233.91812865497076</v>
      </c>
      <c r="AZ49" s="7">
        <f t="shared" si="24"/>
        <v>3680.3118908382071</v>
      </c>
      <c r="BA49" s="7">
        <f t="shared" si="25"/>
        <v>43.9375</v>
      </c>
      <c r="BB49" s="7">
        <f t="shared" si="26"/>
        <v>23.75</v>
      </c>
      <c r="BC49" s="7">
        <f t="shared" si="27"/>
        <v>17.657333333333334</v>
      </c>
      <c r="BD49" s="7">
        <f t="shared" si="28"/>
        <v>9.3669999999999991</v>
      </c>
      <c r="BE49" s="19">
        <v>3.1</v>
      </c>
      <c r="BF49" s="19">
        <f t="shared" si="29"/>
        <v>0.97866287339971547</v>
      </c>
      <c r="BG49" s="19">
        <f t="shared" si="30"/>
        <v>1.3883357041251778</v>
      </c>
      <c r="BH49" s="19">
        <f t="shared" si="31"/>
        <v>1.4645833333333333</v>
      </c>
      <c r="BI49" s="19">
        <f t="shared" si="32"/>
        <v>0.36842105263157893</v>
      </c>
      <c r="BJ49" s="19"/>
      <c r="BK49" s="5">
        <v>1</v>
      </c>
      <c r="BL49" s="5">
        <v>25</v>
      </c>
      <c r="BM49" s="5"/>
      <c r="BN49" s="5">
        <v>1</v>
      </c>
      <c r="BO49" s="5">
        <v>0</v>
      </c>
      <c r="BP49" s="3">
        <v>1</v>
      </c>
      <c r="BQ49" s="9">
        <v>0</v>
      </c>
      <c r="BR49" s="3">
        <v>25</v>
      </c>
      <c r="BS49" s="3">
        <v>7.1</v>
      </c>
      <c r="BT49" s="3">
        <v>6.3</v>
      </c>
      <c r="BU49" s="3">
        <v>1.1000000000000001</v>
      </c>
      <c r="BV49" s="3"/>
      <c r="BW49" s="10"/>
      <c r="BX49" s="16">
        <v>1</v>
      </c>
      <c r="BY49" s="3">
        <v>1</v>
      </c>
      <c r="BZ49" s="3">
        <v>133</v>
      </c>
      <c r="CA49" s="3">
        <v>60</v>
      </c>
      <c r="CB49" s="4">
        <v>2.4</v>
      </c>
      <c r="CC49" s="28">
        <v>25</v>
      </c>
      <c r="CD49" s="8"/>
      <c r="CE49" s="8"/>
      <c r="CF49" s="3">
        <v>17859</v>
      </c>
      <c r="CG49" s="3">
        <v>1</v>
      </c>
      <c r="CH49" s="3">
        <v>3</v>
      </c>
      <c r="CI49" s="12">
        <v>1656.5217391304348</v>
      </c>
      <c r="CJ49" s="19">
        <f t="shared" si="33"/>
        <v>7.4124753451856424</v>
      </c>
      <c r="CK49" s="5">
        <v>638.67617881904835</v>
      </c>
      <c r="CL49" s="19">
        <f t="shared" si="36"/>
        <v>6.4593975635185625</v>
      </c>
      <c r="CM49" s="10"/>
      <c r="CN49" s="41">
        <v>40345</v>
      </c>
      <c r="CO49" s="41"/>
      <c r="CP49" s="41"/>
      <c r="CQ49" s="41"/>
      <c r="CS49" s="36">
        <v>44272</v>
      </c>
      <c r="CT49" s="36">
        <v>41727</v>
      </c>
      <c r="CU49" s="1">
        <f t="shared" si="35"/>
        <v>1382</v>
      </c>
      <c r="CV49" s="3">
        <v>1</v>
      </c>
      <c r="CW49" s="40">
        <v>41727</v>
      </c>
      <c r="CX49" s="3">
        <f>(CW49-CN49)</f>
        <v>1382</v>
      </c>
      <c r="CY49" s="3">
        <v>1</v>
      </c>
      <c r="CZ49" s="3">
        <v>1382</v>
      </c>
      <c r="DA49" s="1">
        <v>1</v>
      </c>
      <c r="DB49" s="3" t="s">
        <v>141</v>
      </c>
      <c r="DC49" s="10"/>
      <c r="DD49" s="10"/>
      <c r="DE49" s="10"/>
      <c r="DF49" s="10"/>
      <c r="DG49" s="10"/>
      <c r="DH49" s="10"/>
      <c r="DI49" s="10"/>
      <c r="DJ49" s="10"/>
      <c r="DK49" s="10"/>
    </row>
    <row r="50" spans="1:115" x14ac:dyDescent="0.25">
      <c r="A50" s="25">
        <v>1073</v>
      </c>
      <c r="B50" s="1">
        <v>82</v>
      </c>
      <c r="C50" s="1">
        <v>0</v>
      </c>
      <c r="D50" s="1">
        <v>1</v>
      </c>
      <c r="E50" s="1">
        <v>1</v>
      </c>
      <c r="F50" s="1">
        <v>1</v>
      </c>
      <c r="G50" s="1">
        <v>0</v>
      </c>
      <c r="H50" s="1">
        <v>1</v>
      </c>
      <c r="I50" s="1">
        <v>1</v>
      </c>
      <c r="J50" s="1">
        <v>3</v>
      </c>
      <c r="K50" s="1">
        <v>1</v>
      </c>
      <c r="L50" s="1">
        <v>0</v>
      </c>
      <c r="M50" s="1">
        <v>1</v>
      </c>
      <c r="N50" s="1">
        <v>1</v>
      </c>
      <c r="O50" s="1">
        <v>1</v>
      </c>
      <c r="P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27.31</v>
      </c>
      <c r="AH50" s="1">
        <v>1.62</v>
      </c>
      <c r="AI50" s="1">
        <v>109</v>
      </c>
      <c r="AJ50" s="1">
        <v>70</v>
      </c>
      <c r="AK50" s="5">
        <f t="shared" si="18"/>
        <v>83</v>
      </c>
      <c r="AL50" s="1">
        <v>63</v>
      </c>
      <c r="AM50" s="1">
        <v>1</v>
      </c>
      <c r="AN50" s="1">
        <v>3</v>
      </c>
      <c r="AO50" s="1">
        <v>24</v>
      </c>
      <c r="AP50" s="1">
        <v>6</v>
      </c>
      <c r="AQ50" s="1">
        <v>15</v>
      </c>
      <c r="AR50" s="1">
        <f t="shared" si="19"/>
        <v>18</v>
      </c>
      <c r="AS50" s="7">
        <f t="shared" si="20"/>
        <v>6</v>
      </c>
      <c r="AT50" s="1">
        <v>6</v>
      </c>
      <c r="AU50" s="19">
        <v>4.2300000000000004</v>
      </c>
      <c r="AV50" s="1">
        <v>2.6</v>
      </c>
      <c r="AW50" s="19">
        <f t="shared" si="21"/>
        <v>0.47849223946784925</v>
      </c>
      <c r="AX50" s="7">
        <f t="shared" si="22"/>
        <v>2.1276595744680851</v>
      </c>
      <c r="AY50" s="7">
        <f t="shared" si="23"/>
        <v>276.92307692307691</v>
      </c>
      <c r="AZ50" s="7">
        <f t="shared" si="24"/>
        <v>2461.5384615384614</v>
      </c>
      <c r="BA50" s="7">
        <f t="shared" si="25"/>
        <v>67.142857142857139</v>
      </c>
      <c r="BB50" s="7">
        <f t="shared" si="26"/>
        <v>41.269841269841272</v>
      </c>
      <c r="BC50" s="7">
        <f t="shared" si="27"/>
        <v>43.217777777777776</v>
      </c>
      <c r="BD50" s="7">
        <f t="shared" si="28"/>
        <v>6.7352380952380955</v>
      </c>
      <c r="BE50" s="19">
        <v>1.8617021276595747</v>
      </c>
      <c r="BF50" s="19">
        <f t="shared" si="29"/>
        <v>0.22340425531914895</v>
      </c>
      <c r="BG50" s="19">
        <f t="shared" si="30"/>
        <v>0.35744680851063831</v>
      </c>
      <c r="BH50" s="19">
        <f t="shared" si="31"/>
        <v>3.7301587301587298</v>
      </c>
      <c r="BI50" s="19">
        <f t="shared" si="32"/>
        <v>0.5</v>
      </c>
      <c r="BJ50" s="19"/>
      <c r="BK50" s="20">
        <v>1</v>
      </c>
      <c r="BL50" s="1">
        <v>15</v>
      </c>
      <c r="BN50" s="1">
        <v>3</v>
      </c>
      <c r="BO50" s="1">
        <v>0</v>
      </c>
      <c r="BP50" s="1">
        <v>1</v>
      </c>
      <c r="BQ50" s="1">
        <v>0</v>
      </c>
      <c r="BR50" s="1">
        <v>25</v>
      </c>
      <c r="BS50" s="1">
        <v>5.8</v>
      </c>
      <c r="BT50" s="1">
        <v>5.6</v>
      </c>
      <c r="BU50" s="1">
        <v>0.26</v>
      </c>
      <c r="BW50" s="1">
        <v>72</v>
      </c>
      <c r="BX50" s="1">
        <v>1</v>
      </c>
      <c r="BY50" s="1">
        <v>1</v>
      </c>
      <c r="BZ50" s="25">
        <v>141</v>
      </c>
      <c r="CA50" s="25">
        <v>31</v>
      </c>
      <c r="CB50" s="44">
        <v>1.24</v>
      </c>
      <c r="CC50" s="27">
        <v>40</v>
      </c>
      <c r="CD50" s="1">
        <v>1068</v>
      </c>
      <c r="CE50" s="1">
        <v>1</v>
      </c>
      <c r="CH50" s="1">
        <v>3</v>
      </c>
      <c r="CI50" s="20">
        <v>1659.4474499999999</v>
      </c>
      <c r="CJ50" s="19">
        <f t="shared" si="33"/>
        <v>7.4142399644941381</v>
      </c>
      <c r="CK50" s="20">
        <v>753.38475570000003</v>
      </c>
      <c r="CL50" s="19">
        <f t="shared" si="36"/>
        <v>6.6245760610473905</v>
      </c>
      <c r="CM50" s="22"/>
      <c r="CN50" s="36">
        <v>43425</v>
      </c>
      <c r="CO50" s="36"/>
      <c r="CP50" s="36"/>
      <c r="CQ50" s="36"/>
      <c r="CS50" s="36">
        <v>44217</v>
      </c>
      <c r="CT50" s="37">
        <v>44104</v>
      </c>
      <c r="CU50" s="1">
        <f t="shared" si="35"/>
        <v>679</v>
      </c>
      <c r="CV50" s="1">
        <v>0</v>
      </c>
      <c r="CY50" s="1">
        <v>0</v>
      </c>
      <c r="CZ50" s="1">
        <v>679</v>
      </c>
      <c r="DA50" s="1">
        <v>1</v>
      </c>
      <c r="DB50" t="s">
        <v>135</v>
      </c>
    </row>
    <row r="51" spans="1:115" x14ac:dyDescent="0.25">
      <c r="A51" s="2">
        <v>2050</v>
      </c>
      <c r="B51" s="3">
        <v>63</v>
      </c>
      <c r="C51" s="3">
        <v>0</v>
      </c>
      <c r="D51" s="3">
        <v>1</v>
      </c>
      <c r="E51" s="3">
        <v>1</v>
      </c>
      <c r="F51" s="3">
        <v>1</v>
      </c>
      <c r="G51" s="3">
        <v>1</v>
      </c>
      <c r="H51" s="1">
        <v>0</v>
      </c>
      <c r="I51" s="3">
        <v>0</v>
      </c>
      <c r="J51" s="3">
        <v>4</v>
      </c>
      <c r="K51" s="3">
        <v>0</v>
      </c>
      <c r="L51" s="3">
        <v>0</v>
      </c>
      <c r="M51" s="3"/>
      <c r="N51" s="3">
        <v>1</v>
      </c>
      <c r="O51" s="3">
        <v>0</v>
      </c>
      <c r="P51" s="3">
        <v>1</v>
      </c>
      <c r="Q51" s="3"/>
      <c r="R51" s="3">
        <v>1</v>
      </c>
      <c r="S51" s="3">
        <v>1</v>
      </c>
      <c r="T51" s="3">
        <v>0</v>
      </c>
      <c r="U51" s="3">
        <v>0</v>
      </c>
      <c r="V51" s="3">
        <v>0</v>
      </c>
      <c r="W51" s="3">
        <v>0</v>
      </c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0</v>
      </c>
      <c r="AF51" s="3">
        <v>0</v>
      </c>
      <c r="AG51" s="3">
        <v>22.5</v>
      </c>
      <c r="AH51" s="4">
        <v>1.49</v>
      </c>
      <c r="AI51" s="3">
        <v>114</v>
      </c>
      <c r="AJ51" s="3">
        <v>62</v>
      </c>
      <c r="AK51" s="5">
        <f t="shared" si="18"/>
        <v>79.333333333333329</v>
      </c>
      <c r="AL51" s="3">
        <v>87</v>
      </c>
      <c r="AM51" s="3">
        <v>2</v>
      </c>
      <c r="AN51" s="3">
        <v>1</v>
      </c>
      <c r="AO51" s="3">
        <v>40</v>
      </c>
      <c r="AP51" s="3">
        <v>16</v>
      </c>
      <c r="AQ51" s="3">
        <v>24</v>
      </c>
      <c r="AR51" s="1">
        <f t="shared" si="19"/>
        <v>24</v>
      </c>
      <c r="AS51" s="7">
        <f t="shared" si="20"/>
        <v>24</v>
      </c>
      <c r="AT51" s="3">
        <v>18</v>
      </c>
      <c r="AU51" s="4">
        <v>2.8756999999999997</v>
      </c>
      <c r="AV51" s="3">
        <v>1.93</v>
      </c>
      <c r="AW51" s="19">
        <f t="shared" si="21"/>
        <v>0.33949741315594972</v>
      </c>
      <c r="AX51" s="7">
        <f t="shared" si="22"/>
        <v>2.0864485168828462</v>
      </c>
      <c r="AY51" s="7">
        <f t="shared" si="23"/>
        <v>248.70466321243524</v>
      </c>
      <c r="AZ51" s="7">
        <f t="shared" si="24"/>
        <v>3246.9775474956818</v>
      </c>
      <c r="BA51" s="7">
        <f t="shared" si="25"/>
        <v>33.054022988505743</v>
      </c>
      <c r="BB51" s="7">
        <f t="shared" si="26"/>
        <v>22.183908045977013</v>
      </c>
      <c r="BC51" s="7">
        <f t="shared" si="27"/>
        <v>18.504337164750957</v>
      </c>
      <c r="BD51" s="7">
        <f t="shared" si="28"/>
        <v>6.939126436781609</v>
      </c>
      <c r="BE51" s="19"/>
      <c r="BF51" s="19">
        <f t="shared" si="29"/>
        <v>0.72608408387523049</v>
      </c>
      <c r="BG51" s="19">
        <f t="shared" si="30"/>
        <v>1.2101401397920508</v>
      </c>
      <c r="BH51" s="19">
        <f t="shared" si="31"/>
        <v>1.3772509578544059</v>
      </c>
      <c r="BI51" s="19">
        <f t="shared" si="32"/>
        <v>5.5555555555555552E-2</v>
      </c>
      <c r="BJ51" s="19"/>
      <c r="BK51" s="5">
        <v>0</v>
      </c>
      <c r="BL51" s="5"/>
      <c r="BM51" s="5"/>
      <c r="BN51" s="5"/>
      <c r="BO51" s="5"/>
      <c r="BP51" s="3">
        <v>1</v>
      </c>
      <c r="BQ51" s="3">
        <v>0</v>
      </c>
      <c r="BR51" s="3">
        <v>17.5</v>
      </c>
      <c r="BS51" s="3">
        <v>7.5</v>
      </c>
      <c r="BT51" s="3">
        <v>7.3</v>
      </c>
      <c r="BU51" s="3">
        <v>1.5</v>
      </c>
      <c r="BV51" s="3"/>
      <c r="BW51" s="10"/>
      <c r="BX51" s="3">
        <v>1</v>
      </c>
      <c r="BY51" s="3">
        <v>1</v>
      </c>
      <c r="BZ51" s="3">
        <v>128</v>
      </c>
      <c r="CA51" s="3">
        <v>36</v>
      </c>
      <c r="CB51" s="4">
        <v>1.9</v>
      </c>
      <c r="CC51" s="28">
        <v>27</v>
      </c>
      <c r="CD51" s="8"/>
      <c r="CE51" s="8"/>
      <c r="CF51" s="3">
        <v>3770</v>
      </c>
      <c r="CG51" s="3">
        <v>1</v>
      </c>
      <c r="CH51" s="3">
        <v>3</v>
      </c>
      <c r="CI51" s="12">
        <v>1674.4047619047619</v>
      </c>
      <c r="CJ51" s="19">
        <f t="shared" si="33"/>
        <v>7.4232130150746896</v>
      </c>
      <c r="CK51" s="5">
        <v>1031.2854540383419</v>
      </c>
      <c r="CL51" s="19">
        <f t="shared" si="36"/>
        <v>6.9385613167314668</v>
      </c>
      <c r="CM51" s="10"/>
      <c r="CN51" s="36">
        <v>40490</v>
      </c>
      <c r="CO51" s="36"/>
      <c r="CP51" s="36"/>
      <c r="CQ51" s="36"/>
      <c r="CS51" s="36">
        <v>44272</v>
      </c>
      <c r="CT51" s="36">
        <v>40543</v>
      </c>
      <c r="CU51" s="1">
        <f t="shared" si="35"/>
        <v>53</v>
      </c>
      <c r="CV51" s="3">
        <v>1</v>
      </c>
      <c r="CW51" s="40">
        <v>40543</v>
      </c>
      <c r="CX51" s="20">
        <f>(CW51-CN51)</f>
        <v>53</v>
      </c>
      <c r="CY51" s="20">
        <v>1</v>
      </c>
      <c r="CZ51" s="20">
        <v>53</v>
      </c>
      <c r="DA51" s="1">
        <v>1</v>
      </c>
      <c r="DB51" s="3" t="s">
        <v>141</v>
      </c>
      <c r="DC51" s="10"/>
      <c r="DD51" s="10"/>
      <c r="DE51" s="10"/>
      <c r="DF51" s="10"/>
      <c r="DG51" s="10"/>
      <c r="DH51" s="10"/>
      <c r="DI51" s="10"/>
      <c r="DJ51" s="10"/>
      <c r="DK51" s="10"/>
    </row>
    <row r="52" spans="1:115" x14ac:dyDescent="0.25">
      <c r="A52" s="2">
        <v>2054</v>
      </c>
      <c r="B52" s="3">
        <v>69</v>
      </c>
      <c r="C52" s="3">
        <v>0</v>
      </c>
      <c r="D52" s="3">
        <v>0</v>
      </c>
      <c r="E52" s="3">
        <v>1</v>
      </c>
      <c r="F52" s="3">
        <v>1</v>
      </c>
      <c r="G52" s="3">
        <v>0</v>
      </c>
      <c r="H52" s="1">
        <v>1</v>
      </c>
      <c r="I52" s="3">
        <v>0</v>
      </c>
      <c r="J52" s="3">
        <v>3</v>
      </c>
      <c r="K52" s="9">
        <v>1</v>
      </c>
      <c r="L52" s="3">
        <v>0</v>
      </c>
      <c r="M52" s="9"/>
      <c r="N52" s="3">
        <v>1</v>
      </c>
      <c r="O52" s="9">
        <v>1</v>
      </c>
      <c r="P52" s="3">
        <v>0</v>
      </c>
      <c r="Q52" s="3"/>
      <c r="R52" s="3">
        <v>1</v>
      </c>
      <c r="S52" s="3">
        <v>0</v>
      </c>
      <c r="T52" s="3">
        <v>1</v>
      </c>
      <c r="U52" s="3">
        <v>0</v>
      </c>
      <c r="V52" s="3">
        <v>0</v>
      </c>
      <c r="W52" s="3">
        <v>0</v>
      </c>
      <c r="X52" s="3">
        <v>0</v>
      </c>
      <c r="Y52" s="3">
        <v>1</v>
      </c>
      <c r="Z52" s="3">
        <v>1</v>
      </c>
      <c r="AA52" s="3">
        <v>1</v>
      </c>
      <c r="AB52" s="3">
        <v>0</v>
      </c>
      <c r="AC52" s="3">
        <v>0</v>
      </c>
      <c r="AD52" s="3">
        <v>1</v>
      </c>
      <c r="AE52" s="3">
        <v>0</v>
      </c>
      <c r="AF52" s="3">
        <v>0</v>
      </c>
      <c r="AG52" s="3">
        <v>26.5</v>
      </c>
      <c r="AH52" s="4">
        <v>1.8</v>
      </c>
      <c r="AI52" s="3">
        <v>119</v>
      </c>
      <c r="AJ52" s="3">
        <v>71</v>
      </c>
      <c r="AK52" s="5">
        <f t="shared" si="18"/>
        <v>87</v>
      </c>
      <c r="AL52" s="3">
        <v>71</v>
      </c>
      <c r="AM52" s="3">
        <v>1</v>
      </c>
      <c r="AN52" s="3">
        <v>9</v>
      </c>
      <c r="AO52" s="3">
        <v>79</v>
      </c>
      <c r="AP52" s="3">
        <v>26</v>
      </c>
      <c r="AQ52" s="3">
        <v>45</v>
      </c>
      <c r="AR52" s="1">
        <f t="shared" si="19"/>
        <v>53</v>
      </c>
      <c r="AS52" s="7">
        <f t="shared" si="20"/>
        <v>5.8888888888888893</v>
      </c>
      <c r="AT52" s="3">
        <v>18</v>
      </c>
      <c r="AU52" s="4">
        <v>4.2300000000000004</v>
      </c>
      <c r="AV52" s="3">
        <v>2.35</v>
      </c>
      <c r="AW52" s="19">
        <f t="shared" si="21"/>
        <v>0.45332594235033263</v>
      </c>
      <c r="AX52" s="7">
        <f t="shared" si="22"/>
        <v>6.3829787234042543</v>
      </c>
      <c r="AY52" s="7">
        <f t="shared" si="23"/>
        <v>919.14893617021278</v>
      </c>
      <c r="AZ52" s="7">
        <f t="shared" si="24"/>
        <v>2655.3191489361702</v>
      </c>
      <c r="BA52" s="7">
        <f t="shared" si="25"/>
        <v>59.577464788732399</v>
      </c>
      <c r="BB52" s="7">
        <f t="shared" si="26"/>
        <v>33.098591549295776</v>
      </c>
      <c r="BC52" s="7">
        <f t="shared" si="27"/>
        <v>31.059718309859157</v>
      </c>
      <c r="BD52" s="7">
        <f t="shared" si="28"/>
        <v>16.205070422535208</v>
      </c>
      <c r="BE52" s="19"/>
      <c r="BF52" s="19">
        <f t="shared" si="29"/>
        <v>0.75531914893617014</v>
      </c>
      <c r="BG52" s="19">
        <f t="shared" si="30"/>
        <v>1.3260047281323877</v>
      </c>
      <c r="BH52" s="19">
        <f t="shared" si="31"/>
        <v>1.124103109221366</v>
      </c>
      <c r="BI52" s="19">
        <f t="shared" si="32"/>
        <v>0.5</v>
      </c>
      <c r="BJ52" s="19"/>
      <c r="BK52" s="5">
        <v>0</v>
      </c>
      <c r="BL52" s="5"/>
      <c r="BM52" s="5"/>
      <c r="BN52" s="5"/>
      <c r="BO52" s="5"/>
      <c r="BP52" s="3">
        <v>1</v>
      </c>
      <c r="BQ52" s="3">
        <v>0</v>
      </c>
      <c r="BR52" s="3">
        <v>22.5</v>
      </c>
      <c r="BS52" s="3">
        <v>5.8</v>
      </c>
      <c r="BT52" s="3">
        <v>4.8</v>
      </c>
      <c r="BU52" s="3">
        <v>1</v>
      </c>
      <c r="BV52" s="3"/>
      <c r="BW52" s="10"/>
      <c r="BX52" s="3">
        <v>1</v>
      </c>
      <c r="BY52" s="3">
        <v>1</v>
      </c>
      <c r="BZ52" s="3">
        <v>139</v>
      </c>
      <c r="CA52" s="3">
        <v>30</v>
      </c>
      <c r="CB52" s="4">
        <v>1.3</v>
      </c>
      <c r="CC52" s="28">
        <v>55</v>
      </c>
      <c r="CD52" s="8"/>
      <c r="CE52" s="8"/>
      <c r="CF52" s="3">
        <v>3667</v>
      </c>
      <c r="CG52" s="3">
        <v>1</v>
      </c>
      <c r="CH52" s="3">
        <v>3</v>
      </c>
      <c r="CI52" s="12">
        <v>1696.4705882352941</v>
      </c>
      <c r="CJ52" s="19">
        <f t="shared" si="33"/>
        <v>7.436305247342669</v>
      </c>
      <c r="CK52" s="5">
        <v>2170.7995250837321</v>
      </c>
      <c r="CL52" s="19">
        <f t="shared" si="36"/>
        <v>7.6828508234144568</v>
      </c>
      <c r="CM52" s="10"/>
      <c r="CN52" s="36">
        <v>40511</v>
      </c>
      <c r="CO52" s="36"/>
      <c r="CP52" s="36"/>
      <c r="CQ52" s="36"/>
      <c r="CS52" s="36">
        <v>44274</v>
      </c>
      <c r="CT52" s="36">
        <v>41039</v>
      </c>
      <c r="CU52" s="1">
        <f t="shared" si="35"/>
        <v>528</v>
      </c>
      <c r="CV52" s="3">
        <v>1</v>
      </c>
      <c r="CW52" s="40">
        <v>41039</v>
      </c>
      <c r="CX52" s="3">
        <f>(CW52-CN52)</f>
        <v>528</v>
      </c>
      <c r="CY52" s="3">
        <v>1</v>
      </c>
      <c r="CZ52" s="3">
        <v>528</v>
      </c>
      <c r="DA52" s="1">
        <v>1</v>
      </c>
      <c r="DB52" s="3" t="s">
        <v>141</v>
      </c>
      <c r="DC52" s="10"/>
      <c r="DD52" s="10"/>
      <c r="DE52" s="10"/>
      <c r="DF52" s="10"/>
      <c r="DG52" s="10"/>
      <c r="DH52" s="10"/>
      <c r="DI52" s="10"/>
      <c r="DJ52" s="10"/>
      <c r="DK52" s="10"/>
    </row>
    <row r="53" spans="1:115" x14ac:dyDescent="0.25">
      <c r="A53" s="2">
        <v>2020</v>
      </c>
      <c r="B53" s="3">
        <v>38</v>
      </c>
      <c r="C53" s="3">
        <v>0</v>
      </c>
      <c r="D53" s="3">
        <v>0</v>
      </c>
      <c r="E53" s="3">
        <v>1</v>
      </c>
      <c r="F53" s="3">
        <v>1</v>
      </c>
      <c r="G53" s="3">
        <v>0</v>
      </c>
      <c r="H53" s="1">
        <v>1</v>
      </c>
      <c r="I53" s="3">
        <v>0</v>
      </c>
      <c r="J53" s="3">
        <v>4</v>
      </c>
      <c r="K53" s="3">
        <v>1</v>
      </c>
      <c r="L53" s="3">
        <v>1</v>
      </c>
      <c r="M53" s="3"/>
      <c r="N53" s="3">
        <v>1</v>
      </c>
      <c r="O53" s="3">
        <v>0</v>
      </c>
      <c r="P53" s="3">
        <v>0</v>
      </c>
      <c r="Q53" s="3"/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16">
        <v>1</v>
      </c>
      <c r="Y53" s="3">
        <v>1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27.5</v>
      </c>
      <c r="AH53" s="4">
        <v>2.0499999999999998</v>
      </c>
      <c r="AI53" s="3">
        <v>98</v>
      </c>
      <c r="AJ53" s="3">
        <v>58</v>
      </c>
      <c r="AK53" s="5">
        <f t="shared" si="18"/>
        <v>71.333333333333329</v>
      </c>
      <c r="AL53" s="3">
        <v>90</v>
      </c>
      <c r="AM53" s="3">
        <v>1</v>
      </c>
      <c r="AN53" s="3">
        <v>16</v>
      </c>
      <c r="AO53" s="3">
        <v>46</v>
      </c>
      <c r="AP53" s="3">
        <v>28</v>
      </c>
      <c r="AQ53" s="3">
        <v>34</v>
      </c>
      <c r="AR53" s="3">
        <f t="shared" si="19"/>
        <v>18</v>
      </c>
      <c r="AS53" s="7">
        <f t="shared" si="20"/>
        <v>1.125</v>
      </c>
      <c r="AT53" s="3">
        <v>29</v>
      </c>
      <c r="AU53" s="4">
        <v>3.5669999999999997</v>
      </c>
      <c r="AV53" s="3">
        <v>1.74</v>
      </c>
      <c r="AW53" s="19">
        <f t="shared" ref="AW53:AW79" si="37">(AK53*AV53/451)</f>
        <v>0.27521064301552106</v>
      </c>
      <c r="AX53" s="7">
        <f t="shared" ref="AX53:AX79" si="38">((AQ53-AT53)/AU53)</f>
        <v>1.4017381553125876</v>
      </c>
      <c r="AY53" s="7">
        <f t="shared" ref="AY53:AY79" si="39">((AQ53-AT53)*80/AV53)</f>
        <v>229.88505747126436</v>
      </c>
      <c r="AZ53" s="7">
        <f t="shared" ref="AZ53:AZ79" si="40">((AK53-AN53)*80/AV53)</f>
        <v>2544.0613026819919</v>
      </c>
      <c r="BA53" s="7">
        <f t="shared" ref="BA53:BA79" si="41">(AU53/AL53*1000)</f>
        <v>39.633333333333333</v>
      </c>
      <c r="BB53" s="7">
        <f t="shared" ref="BB53:BB79" si="42">(AV53*1000/AL53)</f>
        <v>19.333333333333332</v>
      </c>
      <c r="BC53" s="7">
        <f t="shared" ref="BC53:BC79" si="43">(BB53*(AK53-AT53)*0.0136)</f>
        <v>11.130844444444442</v>
      </c>
      <c r="BD53" s="7">
        <f t="shared" ref="BD53:BD79" si="44">(BB53*(AQ53-AN53)*0.0136)</f>
        <v>4.7328000000000001</v>
      </c>
      <c r="BE53" s="19"/>
      <c r="BF53" s="19">
        <f t="shared" ref="BF53:BF79" si="45">(AQ53/BA53)</f>
        <v>0.85786375105130364</v>
      </c>
      <c r="BG53" s="19">
        <f t="shared" si="30"/>
        <v>1.1606391925988226</v>
      </c>
      <c r="BH53" s="19">
        <f t="shared" si="31"/>
        <v>2.2018518518518517</v>
      </c>
      <c r="BI53" s="19">
        <f t="shared" ref="BI53:BI79" si="46">(AN53/AT53)</f>
        <v>0.55172413793103448</v>
      </c>
      <c r="BJ53" s="19"/>
      <c r="BK53" s="12">
        <v>0</v>
      </c>
      <c r="BL53" s="12"/>
      <c r="BM53" s="5"/>
      <c r="BN53" s="12"/>
      <c r="BO53" s="12"/>
      <c r="BP53" s="3">
        <v>1</v>
      </c>
      <c r="BQ53" s="9">
        <v>0</v>
      </c>
      <c r="BR53" s="3">
        <v>17.5</v>
      </c>
      <c r="BS53" s="3">
        <v>6.2</v>
      </c>
      <c r="BT53" s="3">
        <v>5.9</v>
      </c>
      <c r="BU53" s="3">
        <v>0.92</v>
      </c>
      <c r="BV53" s="16">
        <v>4.5999999999999996</v>
      </c>
      <c r="BW53" s="10"/>
      <c r="BX53" s="16">
        <v>1</v>
      </c>
      <c r="BY53" s="3">
        <v>0</v>
      </c>
      <c r="BZ53" s="3">
        <v>135</v>
      </c>
      <c r="CA53" s="3">
        <v>25</v>
      </c>
      <c r="CB53" s="4">
        <v>1</v>
      </c>
      <c r="CC53" s="28">
        <v>87</v>
      </c>
      <c r="CD53" s="8"/>
      <c r="CE53" s="8"/>
      <c r="CF53" s="3">
        <v>166</v>
      </c>
      <c r="CG53" s="3">
        <v>0</v>
      </c>
      <c r="CH53" s="3">
        <v>1</v>
      </c>
      <c r="CI53" s="12">
        <v>1719.0789473684208</v>
      </c>
      <c r="CJ53" s="19">
        <f t="shared" ref="CJ53:CJ79" si="47">LN(CI53)</f>
        <v>7.4495439306624274</v>
      </c>
      <c r="CK53" s="5">
        <v>1318.5283583206808</v>
      </c>
      <c r="CL53" s="19">
        <f t="shared" si="36"/>
        <v>7.1842715135792492</v>
      </c>
      <c r="CM53" s="10"/>
      <c r="CN53" s="36">
        <v>40301</v>
      </c>
      <c r="CO53" s="36"/>
      <c r="CP53" s="36"/>
      <c r="CQ53" s="36"/>
      <c r="CS53" s="36">
        <v>44272</v>
      </c>
      <c r="CT53" s="36">
        <v>41094</v>
      </c>
      <c r="CU53" s="1">
        <f t="shared" ref="CU53:CU79" si="48">(CT53-CN53)</f>
        <v>793</v>
      </c>
      <c r="CV53" s="3">
        <v>1</v>
      </c>
      <c r="CW53" s="40">
        <v>41094</v>
      </c>
      <c r="CX53" s="20">
        <f>(CW53-CN53)</f>
        <v>793</v>
      </c>
      <c r="CY53" s="20">
        <v>1</v>
      </c>
      <c r="CZ53" s="20">
        <v>793</v>
      </c>
      <c r="DA53" s="1">
        <v>1</v>
      </c>
      <c r="DB53" s="3" t="s">
        <v>143</v>
      </c>
      <c r="DC53" s="10"/>
      <c r="DD53" s="10"/>
      <c r="DE53" s="10"/>
      <c r="DF53" s="10"/>
      <c r="DG53" s="10"/>
      <c r="DH53" s="10"/>
      <c r="DI53" s="10"/>
      <c r="DJ53" s="10"/>
      <c r="DK53" s="10"/>
    </row>
    <row r="54" spans="1:115" x14ac:dyDescent="0.25">
      <c r="A54" s="2">
        <v>2028</v>
      </c>
      <c r="B54" s="3">
        <v>69</v>
      </c>
      <c r="C54" s="3">
        <v>0</v>
      </c>
      <c r="D54" s="3">
        <v>0</v>
      </c>
      <c r="E54" s="3">
        <v>1</v>
      </c>
      <c r="F54" s="3">
        <v>1</v>
      </c>
      <c r="G54" s="3">
        <v>0</v>
      </c>
      <c r="H54" s="1">
        <v>1</v>
      </c>
      <c r="I54" s="3">
        <v>0</v>
      </c>
      <c r="J54" s="3">
        <v>2</v>
      </c>
      <c r="K54" s="3">
        <v>1</v>
      </c>
      <c r="L54" s="3">
        <v>0</v>
      </c>
      <c r="M54" s="3"/>
      <c r="N54" s="3">
        <v>1</v>
      </c>
      <c r="O54" s="3">
        <v>0</v>
      </c>
      <c r="P54" s="3">
        <v>0</v>
      </c>
      <c r="Q54" s="3"/>
      <c r="R54" s="3">
        <v>1</v>
      </c>
      <c r="S54" s="3">
        <v>0</v>
      </c>
      <c r="T54" s="3">
        <v>1</v>
      </c>
      <c r="U54" s="3">
        <v>0</v>
      </c>
      <c r="V54" s="3">
        <v>0</v>
      </c>
      <c r="W54" s="3">
        <v>0</v>
      </c>
      <c r="X54" s="16">
        <v>1</v>
      </c>
      <c r="Y54" s="3">
        <v>1</v>
      </c>
      <c r="Z54" s="3">
        <v>1</v>
      </c>
      <c r="AA54" s="3">
        <v>1</v>
      </c>
      <c r="AB54" s="3">
        <v>1</v>
      </c>
      <c r="AC54" s="3">
        <v>0</v>
      </c>
      <c r="AD54" s="3">
        <v>1</v>
      </c>
      <c r="AE54" s="3">
        <v>0</v>
      </c>
      <c r="AF54" s="3">
        <v>2</v>
      </c>
      <c r="AG54" s="3">
        <v>26</v>
      </c>
      <c r="AH54" s="4">
        <v>1.86</v>
      </c>
      <c r="AI54" s="3">
        <v>96</v>
      </c>
      <c r="AJ54" s="3">
        <v>59</v>
      </c>
      <c r="AK54" s="5">
        <f t="shared" si="18"/>
        <v>71.333333333333329</v>
      </c>
      <c r="AL54" s="3">
        <v>55</v>
      </c>
      <c r="AM54" s="3">
        <v>1</v>
      </c>
      <c r="AN54" s="3">
        <v>10</v>
      </c>
      <c r="AO54" s="3">
        <v>65</v>
      </c>
      <c r="AP54" s="3">
        <v>24</v>
      </c>
      <c r="AQ54" s="3">
        <v>37</v>
      </c>
      <c r="AR54" s="1">
        <f t="shared" si="19"/>
        <v>41</v>
      </c>
      <c r="AS54" s="7">
        <f t="shared" si="20"/>
        <v>4.0999999999999996</v>
      </c>
      <c r="AT54" s="3">
        <v>27</v>
      </c>
      <c r="AU54" s="4">
        <v>3.5339999999999998</v>
      </c>
      <c r="AV54" s="3">
        <v>1.9</v>
      </c>
      <c r="AW54" s="19">
        <f t="shared" si="37"/>
        <v>0.30051736881005175</v>
      </c>
      <c r="AX54" s="7">
        <f t="shared" si="38"/>
        <v>2.8296547821165818</v>
      </c>
      <c r="AY54" s="7">
        <f t="shared" si="39"/>
        <v>421.0526315789474</v>
      </c>
      <c r="AZ54" s="7">
        <f t="shared" si="40"/>
        <v>2582.4561403508769</v>
      </c>
      <c r="BA54" s="7">
        <f t="shared" si="41"/>
        <v>64.25454545454545</v>
      </c>
      <c r="BB54" s="7">
        <f t="shared" si="42"/>
        <v>34.545454545454547</v>
      </c>
      <c r="BC54" s="7">
        <f t="shared" si="43"/>
        <v>20.828606060606059</v>
      </c>
      <c r="BD54" s="7">
        <f t="shared" si="44"/>
        <v>12.685090909090908</v>
      </c>
      <c r="BE54" s="19"/>
      <c r="BF54" s="19">
        <f t="shared" si="45"/>
        <v>0.57583474816072444</v>
      </c>
      <c r="BG54" s="19">
        <f t="shared" si="30"/>
        <v>1.0116015846066782</v>
      </c>
      <c r="BH54" s="19">
        <f t="shared" si="31"/>
        <v>1.5671840354767184</v>
      </c>
      <c r="BI54" s="19">
        <f t="shared" si="46"/>
        <v>0.37037037037037035</v>
      </c>
      <c r="BJ54" s="19"/>
      <c r="BK54" s="5">
        <v>0</v>
      </c>
      <c r="BL54" s="5"/>
      <c r="BM54" s="5"/>
      <c r="BN54" s="5"/>
      <c r="BO54" s="5"/>
      <c r="BP54" s="3">
        <v>1</v>
      </c>
      <c r="BQ54" s="9">
        <v>0</v>
      </c>
      <c r="BR54" s="3">
        <v>35</v>
      </c>
      <c r="BS54" s="3">
        <v>5.8</v>
      </c>
      <c r="BT54" s="3">
        <v>4.8</v>
      </c>
      <c r="BU54" s="3">
        <v>1.1000000000000001</v>
      </c>
      <c r="BV54" s="3">
        <v>4.5999999999999996</v>
      </c>
      <c r="BW54" s="10"/>
      <c r="BX54" s="3">
        <v>1</v>
      </c>
      <c r="BY54" s="3">
        <v>1</v>
      </c>
      <c r="BZ54" s="3">
        <v>143</v>
      </c>
      <c r="CA54" s="3">
        <v>15</v>
      </c>
      <c r="CB54" s="4">
        <v>1.3</v>
      </c>
      <c r="CC54" s="28">
        <v>69</v>
      </c>
      <c r="CD54" s="8"/>
      <c r="CE54" s="8"/>
      <c r="CF54" s="3">
        <v>6396</v>
      </c>
      <c r="CG54" s="3">
        <v>1</v>
      </c>
      <c r="CH54" s="3">
        <v>3</v>
      </c>
      <c r="CI54" s="12">
        <v>1752.4691358024691</v>
      </c>
      <c r="CJ54" s="19">
        <f t="shared" si="47"/>
        <v>7.468781007228678</v>
      </c>
      <c r="CK54" s="5">
        <v>1922.5382525973459</v>
      </c>
      <c r="CL54" s="19">
        <f t="shared" si="36"/>
        <v>7.561401598501666</v>
      </c>
      <c r="CM54" s="10"/>
      <c r="CN54" s="41">
        <v>40371</v>
      </c>
      <c r="CO54" s="41"/>
      <c r="CP54" s="41"/>
      <c r="CQ54" s="41"/>
      <c r="CS54" s="36">
        <v>44272</v>
      </c>
      <c r="CT54" s="36">
        <v>44270</v>
      </c>
      <c r="CU54" s="1">
        <f t="shared" si="48"/>
        <v>3899</v>
      </c>
      <c r="CV54" s="3">
        <v>0</v>
      </c>
      <c r="CW54" s="3"/>
      <c r="CX54" s="3"/>
      <c r="CY54" s="3">
        <v>0</v>
      </c>
      <c r="CZ54" s="3">
        <v>3899</v>
      </c>
      <c r="DA54" s="1">
        <v>1</v>
      </c>
      <c r="DB54" s="3"/>
      <c r="DC54" s="10"/>
      <c r="DD54" s="10"/>
      <c r="DE54" s="10"/>
      <c r="DF54" s="10"/>
      <c r="DG54" s="10"/>
      <c r="DH54" s="10"/>
      <c r="DI54" s="10"/>
      <c r="DJ54" s="10"/>
      <c r="DK54" s="10"/>
    </row>
    <row r="55" spans="1:115" s="1" customFormat="1" x14ac:dyDescent="0.25">
      <c r="A55" s="2">
        <v>2042</v>
      </c>
      <c r="B55" s="3">
        <v>76</v>
      </c>
      <c r="C55" s="3">
        <v>0</v>
      </c>
      <c r="D55" s="3">
        <v>0</v>
      </c>
      <c r="E55" s="3">
        <v>1</v>
      </c>
      <c r="F55" s="3">
        <v>1</v>
      </c>
      <c r="G55" s="3">
        <v>0</v>
      </c>
      <c r="H55" s="1">
        <v>1</v>
      </c>
      <c r="I55" s="3">
        <v>0</v>
      </c>
      <c r="J55" s="3">
        <v>2</v>
      </c>
      <c r="K55" s="3">
        <v>0</v>
      </c>
      <c r="L55" s="3">
        <v>0</v>
      </c>
      <c r="M55" s="3"/>
      <c r="N55" s="3">
        <v>1</v>
      </c>
      <c r="O55" s="3">
        <v>1</v>
      </c>
      <c r="P55" s="3">
        <v>1</v>
      </c>
      <c r="Q55" s="3">
        <v>1</v>
      </c>
      <c r="R55" s="3">
        <v>1</v>
      </c>
      <c r="S55" s="3">
        <v>1</v>
      </c>
      <c r="T55" s="3">
        <v>0</v>
      </c>
      <c r="U55" s="3">
        <v>0</v>
      </c>
      <c r="V55" s="3">
        <v>0</v>
      </c>
      <c r="W55" s="3">
        <v>0</v>
      </c>
      <c r="X55" s="3">
        <v>1</v>
      </c>
      <c r="Y55" s="3">
        <v>1</v>
      </c>
      <c r="Z55" s="3">
        <v>1</v>
      </c>
      <c r="AA55" s="3">
        <v>1</v>
      </c>
      <c r="AB55" s="3">
        <v>1</v>
      </c>
      <c r="AC55" s="3">
        <v>0</v>
      </c>
      <c r="AD55" s="3">
        <v>1</v>
      </c>
      <c r="AE55" s="3">
        <v>0</v>
      </c>
      <c r="AF55" s="3">
        <v>1</v>
      </c>
      <c r="AG55" s="3">
        <v>24.5</v>
      </c>
      <c r="AH55" s="4">
        <v>1.95</v>
      </c>
      <c r="AI55" s="3">
        <v>90</v>
      </c>
      <c r="AJ55" s="3">
        <v>64</v>
      </c>
      <c r="AK55" s="5">
        <f t="shared" si="18"/>
        <v>72.666666666666671</v>
      </c>
      <c r="AL55" s="3">
        <v>69</v>
      </c>
      <c r="AM55" s="3">
        <v>2</v>
      </c>
      <c r="AN55" s="3">
        <v>22</v>
      </c>
      <c r="AO55" s="3">
        <v>37</v>
      </c>
      <c r="AP55" s="3">
        <v>24</v>
      </c>
      <c r="AQ55" s="3">
        <v>28</v>
      </c>
      <c r="AR55" s="1">
        <f t="shared" si="19"/>
        <v>13</v>
      </c>
      <c r="AS55" s="7">
        <f t="shared" si="20"/>
        <v>0.59090909090909094</v>
      </c>
      <c r="AT55" s="3">
        <v>21</v>
      </c>
      <c r="AU55" s="4">
        <v>4.3094999999999999</v>
      </c>
      <c r="AV55" s="3">
        <v>2.21</v>
      </c>
      <c r="AW55" s="19">
        <f t="shared" si="37"/>
        <v>0.35608277900960827</v>
      </c>
      <c r="AX55" s="7">
        <f t="shared" si="38"/>
        <v>1.6243183663998144</v>
      </c>
      <c r="AY55" s="7">
        <f t="shared" si="39"/>
        <v>253.39366515837105</v>
      </c>
      <c r="AZ55" s="7">
        <f t="shared" si="40"/>
        <v>1834.087481146305</v>
      </c>
      <c r="BA55" s="7">
        <f t="shared" si="41"/>
        <v>62.45652173913043</v>
      </c>
      <c r="BB55" s="7">
        <f t="shared" si="42"/>
        <v>32.028985507246375</v>
      </c>
      <c r="BC55" s="7">
        <f t="shared" si="43"/>
        <v>22.505700483091786</v>
      </c>
      <c r="BD55" s="7">
        <f t="shared" si="44"/>
        <v>2.613565217391304</v>
      </c>
      <c r="BE55" s="19"/>
      <c r="BF55" s="19">
        <f t="shared" si="45"/>
        <v>0.44831186912634879</v>
      </c>
      <c r="BG55" s="19">
        <f t="shared" si="30"/>
        <v>0.59241211277410377</v>
      </c>
      <c r="BH55" s="19">
        <f t="shared" si="31"/>
        <v>4.8043478260869561</v>
      </c>
      <c r="BI55" s="19">
        <f t="shared" si="46"/>
        <v>1.0476190476190477</v>
      </c>
      <c r="BJ55" s="19"/>
      <c r="BK55" s="5">
        <v>0</v>
      </c>
      <c r="BL55" s="5"/>
      <c r="BM55" s="5"/>
      <c r="BN55" s="5"/>
      <c r="BO55" s="5"/>
      <c r="BP55" s="3">
        <v>1</v>
      </c>
      <c r="BQ55" s="3">
        <v>0</v>
      </c>
      <c r="BR55" s="3">
        <v>22.5</v>
      </c>
      <c r="BS55" s="3">
        <v>5.2</v>
      </c>
      <c r="BT55" s="3">
        <v>4.7</v>
      </c>
      <c r="BU55" s="3">
        <v>0.99</v>
      </c>
      <c r="BV55" s="3">
        <v>4.8</v>
      </c>
      <c r="BW55" s="10"/>
      <c r="BX55" s="3">
        <v>1</v>
      </c>
      <c r="BY55" s="3">
        <v>0</v>
      </c>
      <c r="BZ55" s="3">
        <v>139</v>
      </c>
      <c r="CA55" s="3">
        <v>90</v>
      </c>
      <c r="CB55" s="4">
        <v>3</v>
      </c>
      <c r="CC55" s="28">
        <v>20</v>
      </c>
      <c r="CD55" s="8"/>
      <c r="CE55" s="8"/>
      <c r="CF55" s="3">
        <v>6106</v>
      </c>
      <c r="CG55" s="3">
        <v>1</v>
      </c>
      <c r="CH55" s="3">
        <v>3</v>
      </c>
      <c r="CI55" s="12">
        <v>1805.0847457627117</v>
      </c>
      <c r="CJ55" s="19">
        <f t="shared" si="47"/>
        <v>7.4983628202258972</v>
      </c>
      <c r="CK55" s="5">
        <v>1099.2744118101134</v>
      </c>
      <c r="CL55" s="19">
        <f t="shared" si="36"/>
        <v>7.0024056155105923</v>
      </c>
      <c r="CM55" s="10"/>
      <c r="CN55" s="41">
        <v>40438</v>
      </c>
      <c r="CO55" s="41"/>
      <c r="CP55" s="41"/>
      <c r="CQ55" s="41"/>
      <c r="CR55" s="20"/>
      <c r="CS55" s="36">
        <v>44272</v>
      </c>
      <c r="CT55" s="36">
        <v>42514</v>
      </c>
      <c r="CU55" s="1">
        <f t="shared" si="48"/>
        <v>2076</v>
      </c>
      <c r="CV55" s="3">
        <v>1</v>
      </c>
      <c r="CW55" s="40">
        <v>42514</v>
      </c>
      <c r="CX55" s="20">
        <f>(CW55-CN55)</f>
        <v>2076</v>
      </c>
      <c r="CY55" s="20">
        <v>1</v>
      </c>
      <c r="CZ55" s="20">
        <v>2076</v>
      </c>
      <c r="DA55" s="1">
        <v>1</v>
      </c>
      <c r="DB55" s="3"/>
      <c r="DC55" s="10"/>
      <c r="DD55" s="10"/>
      <c r="DE55" s="10"/>
      <c r="DF55" s="10"/>
      <c r="DG55" s="10"/>
      <c r="DH55" s="10"/>
      <c r="DI55" s="10"/>
      <c r="DJ55" s="10"/>
      <c r="DK55" s="10"/>
    </row>
    <row r="56" spans="1:115" s="10" customFormat="1" x14ac:dyDescent="0.25">
      <c r="A56" s="25">
        <v>1046</v>
      </c>
      <c r="B56" s="1">
        <v>73</v>
      </c>
      <c r="C56" s="1">
        <v>0</v>
      </c>
      <c r="D56" s="1">
        <v>0</v>
      </c>
      <c r="E56" s="1">
        <v>1</v>
      </c>
      <c r="F56" s="1">
        <v>1</v>
      </c>
      <c r="G56" s="1">
        <v>0</v>
      </c>
      <c r="H56" s="1">
        <v>1</v>
      </c>
      <c r="I56" s="1">
        <v>0</v>
      </c>
      <c r="J56" s="1">
        <v>4</v>
      </c>
      <c r="K56" s="1">
        <v>1</v>
      </c>
      <c r="L56" s="1">
        <v>1</v>
      </c>
      <c r="M56" s="1">
        <v>1</v>
      </c>
      <c r="N56" s="1">
        <v>1</v>
      </c>
      <c r="O56" s="1">
        <v>0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1</v>
      </c>
      <c r="Z56" s="1">
        <v>1</v>
      </c>
      <c r="AA56" s="1">
        <v>1</v>
      </c>
      <c r="AB56" s="1">
        <v>1</v>
      </c>
      <c r="AC56" s="1">
        <v>0</v>
      </c>
      <c r="AD56" s="1">
        <v>1</v>
      </c>
      <c r="AE56" s="1">
        <v>0</v>
      </c>
      <c r="AF56" s="1">
        <v>0</v>
      </c>
      <c r="AG56" s="1">
        <v>26.8</v>
      </c>
      <c r="AH56" s="1">
        <v>1.71</v>
      </c>
      <c r="AI56" s="1">
        <v>106</v>
      </c>
      <c r="AJ56" s="1">
        <v>56</v>
      </c>
      <c r="AK56" s="5">
        <f t="shared" si="18"/>
        <v>72.666666666666671</v>
      </c>
      <c r="AL56" s="1">
        <v>82</v>
      </c>
      <c r="AM56" s="1">
        <v>1</v>
      </c>
      <c r="AN56" s="1">
        <v>3</v>
      </c>
      <c r="AO56" s="1">
        <v>48</v>
      </c>
      <c r="AP56" s="1">
        <v>21</v>
      </c>
      <c r="AQ56" s="1">
        <v>31</v>
      </c>
      <c r="AR56" s="1">
        <f t="shared" si="19"/>
        <v>27</v>
      </c>
      <c r="AS56" s="7">
        <f t="shared" si="20"/>
        <v>9</v>
      </c>
      <c r="AT56" s="1">
        <v>20</v>
      </c>
      <c r="AU56" s="19">
        <v>3.2</v>
      </c>
      <c r="AV56" s="1">
        <v>1.87</v>
      </c>
      <c r="AW56" s="19">
        <f t="shared" si="37"/>
        <v>0.30130081300813011</v>
      </c>
      <c r="AX56" s="7">
        <f t="shared" si="38"/>
        <v>3.4375</v>
      </c>
      <c r="AY56" s="7">
        <f t="shared" si="39"/>
        <v>470.58823529411762</v>
      </c>
      <c r="AZ56" s="7">
        <f t="shared" si="40"/>
        <v>2980.3921568627452</v>
      </c>
      <c r="BA56" s="7">
        <f t="shared" si="41"/>
        <v>39.024390243902438</v>
      </c>
      <c r="BB56" s="7">
        <f t="shared" si="42"/>
        <v>22.804878048780488</v>
      </c>
      <c r="BC56" s="7">
        <f t="shared" si="43"/>
        <v>16.334373983739837</v>
      </c>
      <c r="BD56" s="7">
        <f t="shared" si="44"/>
        <v>8.6840975609756086</v>
      </c>
      <c r="BE56" s="19">
        <v>2.7162500000000001</v>
      </c>
      <c r="BF56" s="19">
        <f t="shared" si="45"/>
        <v>0.79437500000000005</v>
      </c>
      <c r="BG56" s="19">
        <f t="shared" si="30"/>
        <v>1.23</v>
      </c>
      <c r="BH56" s="19">
        <f t="shared" si="31"/>
        <v>1.4453477868112015</v>
      </c>
      <c r="BI56" s="19">
        <f t="shared" si="46"/>
        <v>0.15</v>
      </c>
      <c r="BJ56" s="19"/>
      <c r="BK56" s="20">
        <v>1</v>
      </c>
      <c r="BL56" s="1">
        <v>15</v>
      </c>
      <c r="BM56" s="20"/>
      <c r="BN56" s="1">
        <v>3</v>
      </c>
      <c r="BO56" s="1">
        <v>0</v>
      </c>
      <c r="BP56" s="1">
        <v>1</v>
      </c>
      <c r="BQ56" s="1">
        <v>0</v>
      </c>
      <c r="BR56" s="1">
        <v>24</v>
      </c>
      <c r="BS56" s="1">
        <v>5.0999999999999996</v>
      </c>
      <c r="BT56" s="1">
        <v>4.7</v>
      </c>
      <c r="BU56" s="1">
        <v>0.39</v>
      </c>
      <c r="BV56" s="1">
        <v>3.9</v>
      </c>
      <c r="BW56" s="1">
        <v>42</v>
      </c>
      <c r="BX56" s="1">
        <v>1</v>
      </c>
      <c r="BY56" s="1">
        <v>1</v>
      </c>
      <c r="BZ56" s="25">
        <v>132</v>
      </c>
      <c r="CA56" s="25">
        <v>34</v>
      </c>
      <c r="CB56" s="44">
        <v>1.29</v>
      </c>
      <c r="CC56" s="27">
        <v>54</v>
      </c>
      <c r="CD56" s="1">
        <v>4700</v>
      </c>
      <c r="CE56" s="1">
        <v>1</v>
      </c>
      <c r="CF56" s="1"/>
      <c r="CG56" s="1"/>
      <c r="CH56" s="1">
        <v>3</v>
      </c>
      <c r="CI56" s="20">
        <v>2051.4208060000001</v>
      </c>
      <c r="CJ56" s="19">
        <f t="shared" si="47"/>
        <v>7.6262879081636932</v>
      </c>
      <c r="CK56" s="20">
        <v>1849.4345290000001</v>
      </c>
      <c r="CL56" s="19">
        <f t="shared" si="36"/>
        <v>7.522635211348832</v>
      </c>
      <c r="CM56" s="22"/>
      <c r="CN56" s="36">
        <v>43318</v>
      </c>
      <c r="CO56" s="36"/>
      <c r="CP56" s="36"/>
      <c r="CQ56" s="36"/>
      <c r="CR56" s="20"/>
      <c r="CS56" s="36">
        <v>44217</v>
      </c>
      <c r="CT56" s="36">
        <v>43844</v>
      </c>
      <c r="CU56" s="1">
        <f t="shared" si="48"/>
        <v>526</v>
      </c>
      <c r="CV56" s="1">
        <v>1</v>
      </c>
      <c r="CW56" s="36">
        <v>43844</v>
      </c>
      <c r="CX56" s="20">
        <f>(CW56-CN56)</f>
        <v>526</v>
      </c>
      <c r="CY56" s="20">
        <v>1</v>
      </c>
      <c r="CZ56" s="20">
        <v>526</v>
      </c>
      <c r="DA56" s="1">
        <v>1</v>
      </c>
      <c r="DB56" t="s">
        <v>130</v>
      </c>
      <c r="DC56"/>
      <c r="DD56"/>
      <c r="DE56"/>
      <c r="DF56"/>
      <c r="DG56"/>
      <c r="DH56"/>
      <c r="DI56"/>
      <c r="DJ56"/>
      <c r="DK56"/>
    </row>
    <row r="57" spans="1:115" s="10" customFormat="1" x14ac:dyDescent="0.25">
      <c r="A57" s="2">
        <v>2043</v>
      </c>
      <c r="B57" s="3">
        <v>62</v>
      </c>
      <c r="C57" s="3">
        <v>0</v>
      </c>
      <c r="D57" s="3">
        <v>1</v>
      </c>
      <c r="E57" s="3">
        <v>1</v>
      </c>
      <c r="F57" s="3">
        <v>1</v>
      </c>
      <c r="G57" s="3">
        <v>1</v>
      </c>
      <c r="H57" s="1">
        <v>0</v>
      </c>
      <c r="I57" s="3">
        <v>0</v>
      </c>
      <c r="J57" s="3">
        <v>4</v>
      </c>
      <c r="K57" s="3">
        <v>0</v>
      </c>
      <c r="L57" s="3">
        <v>0</v>
      </c>
      <c r="M57" s="3"/>
      <c r="N57" s="3">
        <v>0</v>
      </c>
      <c r="O57" s="3">
        <v>1</v>
      </c>
      <c r="P57" s="3">
        <v>1</v>
      </c>
      <c r="Q57" s="3"/>
      <c r="R57" s="3">
        <v>1</v>
      </c>
      <c r="S57" s="3">
        <v>1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1</v>
      </c>
      <c r="Z57" s="3">
        <v>0</v>
      </c>
      <c r="AA57" s="3">
        <v>0</v>
      </c>
      <c r="AB57" s="3">
        <v>1</v>
      </c>
      <c r="AC57" s="3">
        <v>0</v>
      </c>
      <c r="AD57" s="3">
        <v>1</v>
      </c>
      <c r="AE57" s="3">
        <v>0</v>
      </c>
      <c r="AF57" s="3">
        <v>0</v>
      </c>
      <c r="AG57" s="3">
        <v>34</v>
      </c>
      <c r="AH57" s="4">
        <v>1.95</v>
      </c>
      <c r="AI57" s="3">
        <v>96</v>
      </c>
      <c r="AJ57" s="3">
        <v>72</v>
      </c>
      <c r="AK57" s="5">
        <f t="shared" si="18"/>
        <v>80</v>
      </c>
      <c r="AL57" s="3">
        <v>84</v>
      </c>
      <c r="AM57" s="3">
        <v>1</v>
      </c>
      <c r="AN57" s="3">
        <v>12</v>
      </c>
      <c r="AO57" s="3">
        <v>63</v>
      </c>
      <c r="AP57" s="3">
        <v>26</v>
      </c>
      <c r="AQ57" s="3">
        <v>46</v>
      </c>
      <c r="AR57" s="1">
        <f t="shared" si="19"/>
        <v>37</v>
      </c>
      <c r="AS57" s="7">
        <f t="shared" si="20"/>
        <v>3.0833333333333335</v>
      </c>
      <c r="AT57" s="3">
        <v>38</v>
      </c>
      <c r="AU57" s="4">
        <v>3.7049999999999996</v>
      </c>
      <c r="AV57" s="3">
        <v>1.9</v>
      </c>
      <c r="AW57" s="19">
        <f t="shared" si="37"/>
        <v>0.33702882483370289</v>
      </c>
      <c r="AX57" s="7">
        <f t="shared" si="38"/>
        <v>2.1592442645074228</v>
      </c>
      <c r="AY57" s="7">
        <f t="shared" si="39"/>
        <v>336.84210526315792</v>
      </c>
      <c r="AZ57" s="7">
        <f t="shared" si="40"/>
        <v>2863.1578947368421</v>
      </c>
      <c r="BA57" s="7">
        <f t="shared" si="41"/>
        <v>44.107142857142854</v>
      </c>
      <c r="BB57" s="7">
        <f t="shared" si="42"/>
        <v>22.61904761904762</v>
      </c>
      <c r="BC57" s="7">
        <f t="shared" si="43"/>
        <v>12.92</v>
      </c>
      <c r="BD57" s="7">
        <f t="shared" si="44"/>
        <v>10.459047619047618</v>
      </c>
      <c r="BE57" s="19"/>
      <c r="BF57" s="19">
        <f t="shared" si="45"/>
        <v>1.0429149797570851</v>
      </c>
      <c r="BG57" s="19">
        <f t="shared" si="30"/>
        <v>1.42834008097166</v>
      </c>
      <c r="BH57" s="19">
        <f t="shared" si="31"/>
        <v>1.192084942084942</v>
      </c>
      <c r="BI57" s="19">
        <f t="shared" si="46"/>
        <v>0.31578947368421051</v>
      </c>
      <c r="BJ57" s="19"/>
      <c r="BK57" s="5">
        <v>0</v>
      </c>
      <c r="BL57" s="5"/>
      <c r="BM57" s="5"/>
      <c r="BN57" s="5"/>
      <c r="BO57" s="5"/>
      <c r="BP57" s="3">
        <v>1</v>
      </c>
      <c r="BQ57" s="3">
        <v>0</v>
      </c>
      <c r="BR57" s="3">
        <v>27.5</v>
      </c>
      <c r="BS57" s="3">
        <v>7.1</v>
      </c>
      <c r="BT57" s="3">
        <v>6</v>
      </c>
      <c r="BU57" s="3">
        <v>0.87</v>
      </c>
      <c r="BV57" s="3">
        <v>4.8</v>
      </c>
      <c r="BX57" s="3">
        <v>1</v>
      </c>
      <c r="BY57" s="3">
        <v>0</v>
      </c>
      <c r="BZ57" s="3">
        <v>136</v>
      </c>
      <c r="CA57" s="3">
        <v>44</v>
      </c>
      <c r="CB57" s="4">
        <v>1.5</v>
      </c>
      <c r="CC57" s="28">
        <v>35</v>
      </c>
      <c r="CD57" s="8"/>
      <c r="CE57" s="8"/>
      <c r="CF57" s="3">
        <v>6067</v>
      </c>
      <c r="CG57" s="3">
        <v>1</v>
      </c>
      <c r="CH57" s="3">
        <v>3</v>
      </c>
      <c r="CI57" s="12">
        <v>2101.5151515151515</v>
      </c>
      <c r="CJ57" s="19">
        <f t="shared" si="47"/>
        <v>7.6504138642764978</v>
      </c>
      <c r="CK57" s="5">
        <v>1213.3708008492986</v>
      </c>
      <c r="CL57" s="19">
        <f t="shared" si="36"/>
        <v>7.1011575513067555</v>
      </c>
      <c r="CN57" s="41">
        <v>40441</v>
      </c>
      <c r="CO57" s="41"/>
      <c r="CP57" s="41"/>
      <c r="CQ57" s="41"/>
      <c r="CR57" s="20"/>
      <c r="CS57" s="36">
        <v>44272</v>
      </c>
      <c r="CT57" s="36">
        <v>41203</v>
      </c>
      <c r="CU57" s="1">
        <f t="shared" si="48"/>
        <v>762</v>
      </c>
      <c r="CV57" s="3">
        <v>1</v>
      </c>
      <c r="CW57" s="36">
        <v>41203</v>
      </c>
      <c r="CX57" s="20">
        <f>(CW57-CN57)</f>
        <v>762</v>
      </c>
      <c r="CY57" s="20">
        <v>1</v>
      </c>
      <c r="CZ57" s="20">
        <v>762</v>
      </c>
      <c r="DA57" s="1">
        <v>1</v>
      </c>
      <c r="DB57" s="3" t="s">
        <v>144</v>
      </c>
    </row>
    <row r="58" spans="1:115" s="10" customFormat="1" x14ac:dyDescent="0.25">
      <c r="A58" s="2">
        <v>2046</v>
      </c>
      <c r="B58" s="3">
        <v>53</v>
      </c>
      <c r="C58" s="3">
        <v>1</v>
      </c>
      <c r="D58" s="3">
        <v>0</v>
      </c>
      <c r="E58" s="3">
        <v>1</v>
      </c>
      <c r="F58" s="3">
        <v>1</v>
      </c>
      <c r="G58" s="3">
        <v>0</v>
      </c>
      <c r="H58" s="1">
        <v>1</v>
      </c>
      <c r="I58" s="3">
        <v>0</v>
      </c>
      <c r="J58" s="3">
        <v>4</v>
      </c>
      <c r="K58" s="3">
        <v>0</v>
      </c>
      <c r="L58" s="3">
        <v>0</v>
      </c>
      <c r="M58" s="3"/>
      <c r="N58" s="3">
        <v>1</v>
      </c>
      <c r="O58" s="3">
        <v>0</v>
      </c>
      <c r="P58" s="3">
        <v>0</v>
      </c>
      <c r="Q58" s="3"/>
      <c r="R58" s="3">
        <v>1</v>
      </c>
      <c r="S58" s="3">
        <v>0</v>
      </c>
      <c r="T58" s="3">
        <v>1</v>
      </c>
      <c r="U58" s="3">
        <v>0</v>
      </c>
      <c r="V58" s="3">
        <v>0</v>
      </c>
      <c r="W58" s="3">
        <v>0</v>
      </c>
      <c r="X58" s="3">
        <v>1</v>
      </c>
      <c r="Y58" s="3">
        <v>1</v>
      </c>
      <c r="Z58" s="3">
        <v>1</v>
      </c>
      <c r="AA58" s="3">
        <v>1</v>
      </c>
      <c r="AB58" s="3">
        <v>1</v>
      </c>
      <c r="AC58" s="3">
        <v>0</v>
      </c>
      <c r="AD58" s="3">
        <v>0</v>
      </c>
      <c r="AE58" s="3">
        <v>0</v>
      </c>
      <c r="AF58" s="3">
        <v>1</v>
      </c>
      <c r="AG58" s="3">
        <v>37.5</v>
      </c>
      <c r="AH58" s="4">
        <v>2.41</v>
      </c>
      <c r="AI58" s="3">
        <v>102</v>
      </c>
      <c r="AJ58" s="3">
        <v>76</v>
      </c>
      <c r="AK58" s="5">
        <f t="shared" si="18"/>
        <v>84.666666666666671</v>
      </c>
      <c r="AL58" s="3">
        <v>105</v>
      </c>
      <c r="AM58" s="3">
        <v>1</v>
      </c>
      <c r="AN58" s="3">
        <v>15</v>
      </c>
      <c r="AO58" s="3">
        <v>76</v>
      </c>
      <c r="AP58" s="3">
        <v>36</v>
      </c>
      <c r="AQ58" s="3">
        <v>52</v>
      </c>
      <c r="AR58" s="1">
        <f t="shared" si="19"/>
        <v>40</v>
      </c>
      <c r="AS58" s="7">
        <f t="shared" si="20"/>
        <v>2.6666666666666665</v>
      </c>
      <c r="AT58" s="3">
        <v>37</v>
      </c>
      <c r="AU58" s="4">
        <v>2.6028000000000002</v>
      </c>
      <c r="AV58" s="3">
        <v>1.08</v>
      </c>
      <c r="AW58" s="19">
        <f t="shared" si="37"/>
        <v>0.20274944567627498</v>
      </c>
      <c r="AX58" s="7">
        <f t="shared" si="38"/>
        <v>5.7630244352236044</v>
      </c>
      <c r="AY58" s="7">
        <f t="shared" si="39"/>
        <v>1111.1111111111111</v>
      </c>
      <c r="AZ58" s="7">
        <f t="shared" si="40"/>
        <v>5160.4938271604942</v>
      </c>
      <c r="BA58" s="7">
        <f t="shared" si="41"/>
        <v>24.78857142857143</v>
      </c>
      <c r="BB58" s="7">
        <f t="shared" si="42"/>
        <v>10.285714285714286</v>
      </c>
      <c r="BC58" s="7">
        <f t="shared" si="43"/>
        <v>6.6678857142857151</v>
      </c>
      <c r="BD58" s="7">
        <f t="shared" si="44"/>
        <v>5.1757714285714291</v>
      </c>
      <c r="BE58" s="19"/>
      <c r="BF58" s="19">
        <f t="shared" si="45"/>
        <v>2.0977408944213924</v>
      </c>
      <c r="BG58" s="19">
        <f t="shared" si="30"/>
        <v>3.0659289995389578</v>
      </c>
      <c r="BH58" s="19">
        <f t="shared" si="31"/>
        <v>0.61971428571428577</v>
      </c>
      <c r="BI58" s="19">
        <f t="shared" si="46"/>
        <v>0.40540540540540543</v>
      </c>
      <c r="BJ58" s="19"/>
      <c r="BK58" s="5">
        <v>0</v>
      </c>
      <c r="BL58" s="5"/>
      <c r="BM58" s="5"/>
      <c r="BN58" s="5"/>
      <c r="BO58" s="5"/>
      <c r="BP58" s="3">
        <v>1</v>
      </c>
      <c r="BQ58" s="3">
        <v>0</v>
      </c>
      <c r="BR58" s="3">
        <v>10</v>
      </c>
      <c r="BS58" s="3">
        <v>6.5</v>
      </c>
      <c r="BT58" s="3">
        <v>5.8</v>
      </c>
      <c r="BU58" s="3">
        <v>0.8</v>
      </c>
      <c r="BV58" s="3">
        <v>5.3</v>
      </c>
      <c r="BX58" s="3">
        <v>1</v>
      </c>
      <c r="BY58" s="3">
        <v>1</v>
      </c>
      <c r="BZ58" s="3">
        <v>131</v>
      </c>
      <c r="CA58" s="3">
        <v>43</v>
      </c>
      <c r="CB58" s="4">
        <v>1.6</v>
      </c>
      <c r="CC58" s="28">
        <v>55</v>
      </c>
      <c r="CD58" s="8"/>
      <c r="CE58" s="8"/>
      <c r="CF58" s="3">
        <v>2077</v>
      </c>
      <c r="CG58" s="3">
        <v>1</v>
      </c>
      <c r="CH58" s="3">
        <v>2</v>
      </c>
      <c r="CI58" s="12">
        <v>2145.7831325301204</v>
      </c>
      <c r="CJ58" s="19">
        <f t="shared" si="47"/>
        <v>7.6712598614811549</v>
      </c>
      <c r="CK58" s="5">
        <v>2292.2977080661281</v>
      </c>
      <c r="CL58" s="19">
        <f t="shared" si="36"/>
        <v>7.7373099594808519</v>
      </c>
      <c r="CN58" s="41">
        <v>40459</v>
      </c>
      <c r="CO58" s="41"/>
      <c r="CP58" s="41"/>
      <c r="CQ58" s="41"/>
      <c r="CR58" s="20"/>
      <c r="CS58" s="36">
        <v>44272</v>
      </c>
      <c r="CT58" s="36">
        <v>44271</v>
      </c>
      <c r="CU58" s="1">
        <f t="shared" si="48"/>
        <v>3812</v>
      </c>
      <c r="CV58" s="3">
        <v>0</v>
      </c>
      <c r="CW58" s="3"/>
      <c r="CX58" s="3"/>
      <c r="CY58" s="3">
        <v>0</v>
      </c>
      <c r="CZ58" s="3">
        <v>3812</v>
      </c>
      <c r="DA58" s="1">
        <v>1</v>
      </c>
      <c r="DB58" s="3"/>
    </row>
    <row r="59" spans="1:115" s="10" customFormat="1" x14ac:dyDescent="0.25">
      <c r="A59" s="2">
        <v>2021</v>
      </c>
      <c r="B59" s="3">
        <v>63</v>
      </c>
      <c r="C59" s="3">
        <v>0</v>
      </c>
      <c r="D59" s="3">
        <v>0</v>
      </c>
      <c r="E59" s="3">
        <v>1</v>
      </c>
      <c r="F59" s="3">
        <v>1</v>
      </c>
      <c r="G59" s="3">
        <v>0</v>
      </c>
      <c r="H59" s="1">
        <v>1</v>
      </c>
      <c r="I59" s="3">
        <v>0</v>
      </c>
      <c r="J59" s="3">
        <v>4</v>
      </c>
      <c r="K59" s="3">
        <v>0</v>
      </c>
      <c r="L59" s="3">
        <v>1</v>
      </c>
      <c r="M59" s="3"/>
      <c r="N59" s="3">
        <v>1</v>
      </c>
      <c r="O59" s="3">
        <v>0</v>
      </c>
      <c r="P59" s="3">
        <v>1</v>
      </c>
      <c r="Q59" s="3">
        <v>1</v>
      </c>
      <c r="R59" s="3">
        <v>0</v>
      </c>
      <c r="S59" s="3">
        <v>0</v>
      </c>
      <c r="T59" s="3">
        <v>1</v>
      </c>
      <c r="U59" s="3">
        <v>0</v>
      </c>
      <c r="V59" s="3">
        <v>0</v>
      </c>
      <c r="W59" s="3">
        <v>0</v>
      </c>
      <c r="X59" s="16">
        <v>0</v>
      </c>
      <c r="Y59" s="3">
        <v>1</v>
      </c>
      <c r="Z59" s="3">
        <v>0</v>
      </c>
      <c r="AA59" s="3">
        <v>0</v>
      </c>
      <c r="AB59" s="3">
        <v>0</v>
      </c>
      <c r="AC59" s="3">
        <v>1</v>
      </c>
      <c r="AD59" s="3">
        <v>0</v>
      </c>
      <c r="AE59" s="3">
        <v>0</v>
      </c>
      <c r="AF59" s="3">
        <v>0</v>
      </c>
      <c r="AG59" s="9">
        <v>26</v>
      </c>
      <c r="AH59" s="11">
        <v>2.0699999999999998</v>
      </c>
      <c r="AI59" s="3"/>
      <c r="AJ59" s="3"/>
      <c r="AK59" s="5">
        <v>61</v>
      </c>
      <c r="AL59" s="3">
        <v>100</v>
      </c>
      <c r="AM59" s="3">
        <v>3</v>
      </c>
      <c r="AN59" s="3">
        <v>11</v>
      </c>
      <c r="AO59" s="3"/>
      <c r="AP59" s="3"/>
      <c r="AQ59" s="3">
        <v>32</v>
      </c>
      <c r="AR59" s="3"/>
      <c r="AS59" s="8"/>
      <c r="AT59" s="3">
        <v>22</v>
      </c>
      <c r="AU59" s="4">
        <v>4.9679999999999991</v>
      </c>
      <c r="AV59" s="3">
        <v>2.4</v>
      </c>
      <c r="AW59" s="19">
        <f t="shared" si="37"/>
        <v>0.32461197339246123</v>
      </c>
      <c r="AX59" s="7">
        <f t="shared" si="38"/>
        <v>2.0128824476650569</v>
      </c>
      <c r="AY59" s="7">
        <f t="shared" si="39"/>
        <v>333.33333333333337</v>
      </c>
      <c r="AZ59" s="7">
        <f t="shared" si="40"/>
        <v>1666.6666666666667</v>
      </c>
      <c r="BA59" s="7">
        <f t="shared" si="41"/>
        <v>49.679999999999986</v>
      </c>
      <c r="BB59" s="7">
        <f t="shared" si="42"/>
        <v>24</v>
      </c>
      <c r="BC59" s="7">
        <f t="shared" si="43"/>
        <v>12.7296</v>
      </c>
      <c r="BD59" s="7">
        <f t="shared" si="44"/>
        <v>6.8544</v>
      </c>
      <c r="BE59" s="19"/>
      <c r="BF59" s="19">
        <f t="shared" si="45"/>
        <v>0.64412238325281823</v>
      </c>
      <c r="BG59" s="19"/>
      <c r="BH59" s="19"/>
      <c r="BI59" s="19">
        <f t="shared" si="46"/>
        <v>0.5</v>
      </c>
      <c r="BJ59" s="19"/>
      <c r="BK59" s="5">
        <v>0</v>
      </c>
      <c r="BL59" s="5"/>
      <c r="BM59" s="5"/>
      <c r="BN59" s="5"/>
      <c r="BO59" s="5"/>
      <c r="BP59" s="3">
        <v>1</v>
      </c>
      <c r="BQ59" s="9">
        <v>0</v>
      </c>
      <c r="BR59" s="3">
        <v>7.5</v>
      </c>
      <c r="BS59" s="3">
        <v>6.9</v>
      </c>
      <c r="BT59" s="3">
        <v>6.6</v>
      </c>
      <c r="BU59" s="3">
        <v>0.8</v>
      </c>
      <c r="BV59" s="3"/>
      <c r="BX59" s="16">
        <v>1</v>
      </c>
      <c r="BY59" s="3">
        <v>1</v>
      </c>
      <c r="BZ59" s="3">
        <v>138</v>
      </c>
      <c r="CA59" s="3">
        <v>40</v>
      </c>
      <c r="CB59" s="4">
        <v>1.9</v>
      </c>
      <c r="CC59" s="28">
        <v>44</v>
      </c>
      <c r="CD59" s="8"/>
      <c r="CE59" s="8"/>
      <c r="CF59" s="3">
        <v>25777</v>
      </c>
      <c r="CG59" s="3">
        <v>1</v>
      </c>
      <c r="CH59" s="3">
        <v>3</v>
      </c>
      <c r="CI59" s="12">
        <v>2177.4193548387098</v>
      </c>
      <c r="CJ59" s="19">
        <f t="shared" si="47"/>
        <v>7.6858956723754748</v>
      </c>
      <c r="CK59" s="5">
        <v>982.30118875678568</v>
      </c>
      <c r="CL59" s="19">
        <f t="shared" si="36"/>
        <v>6.8898979708570085</v>
      </c>
      <c r="CN59" s="37">
        <v>40304</v>
      </c>
      <c r="CO59" s="37">
        <v>40310</v>
      </c>
      <c r="CP59" s="43">
        <f>(CO59-CN59)</f>
        <v>6</v>
      </c>
      <c r="CQ59" s="37">
        <v>40818</v>
      </c>
      <c r="CR59" s="43">
        <f>(CQ59-CN59)</f>
        <v>514</v>
      </c>
      <c r="CS59" s="36">
        <v>44272</v>
      </c>
      <c r="CT59" s="36">
        <v>44260</v>
      </c>
      <c r="CU59" s="1">
        <f t="shared" si="48"/>
        <v>3956</v>
      </c>
      <c r="CV59" s="3">
        <v>0</v>
      </c>
      <c r="CW59" s="3"/>
      <c r="CX59" s="3"/>
      <c r="CY59" s="3">
        <v>1</v>
      </c>
      <c r="CZ59" s="3">
        <v>6</v>
      </c>
      <c r="DA59" s="1">
        <v>1</v>
      </c>
      <c r="DB59" s="3" t="s">
        <v>154</v>
      </c>
    </row>
    <row r="60" spans="1:115" s="10" customFormat="1" x14ac:dyDescent="0.25">
      <c r="A60" s="25">
        <v>1067</v>
      </c>
      <c r="B60" s="1">
        <v>72</v>
      </c>
      <c r="C60" s="1">
        <v>0</v>
      </c>
      <c r="D60" s="1">
        <v>0</v>
      </c>
      <c r="E60" s="1">
        <v>1</v>
      </c>
      <c r="F60" s="1">
        <v>1</v>
      </c>
      <c r="G60" s="1">
        <v>0</v>
      </c>
      <c r="H60" s="1">
        <v>1</v>
      </c>
      <c r="I60" s="1">
        <v>1</v>
      </c>
      <c r="J60" s="1">
        <v>3</v>
      </c>
      <c r="K60" s="1">
        <v>1</v>
      </c>
      <c r="L60" s="1">
        <v>0</v>
      </c>
      <c r="M60" s="1">
        <v>1</v>
      </c>
      <c r="N60" s="1">
        <v>1</v>
      </c>
      <c r="O60" s="1">
        <v>0</v>
      </c>
      <c r="P60" s="1">
        <v>1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0</v>
      </c>
      <c r="AD60" s="1">
        <v>1</v>
      </c>
      <c r="AE60" s="1">
        <v>0</v>
      </c>
      <c r="AF60" s="1">
        <v>0</v>
      </c>
      <c r="AG60" s="1">
        <v>26.82</v>
      </c>
      <c r="AH60" s="1">
        <v>1.84</v>
      </c>
      <c r="AI60" s="1">
        <v>124</v>
      </c>
      <c r="AJ60" s="1">
        <v>69</v>
      </c>
      <c r="AK60" s="5">
        <f t="shared" ref="AK60:AK79" si="49">(AI60+2*AJ60)/3</f>
        <v>87.333333333333329</v>
      </c>
      <c r="AL60" s="1">
        <v>60</v>
      </c>
      <c r="AM60" s="1">
        <v>2</v>
      </c>
      <c r="AN60" s="1">
        <v>3</v>
      </c>
      <c r="AO60" s="1">
        <v>39</v>
      </c>
      <c r="AP60" s="1">
        <v>12</v>
      </c>
      <c r="AQ60" s="1">
        <v>21</v>
      </c>
      <c r="AR60" s="1">
        <f t="shared" ref="AR60:AR69" si="50">(AO60-AP60)</f>
        <v>27</v>
      </c>
      <c r="AS60" s="7">
        <f t="shared" ref="AS60:AS69" si="51">(AR60/AN60)</f>
        <v>9</v>
      </c>
      <c r="AT60" s="1">
        <v>11</v>
      </c>
      <c r="AU60" s="19">
        <v>5.5</v>
      </c>
      <c r="AV60" s="1">
        <v>2.98</v>
      </c>
      <c r="AW60" s="19">
        <f t="shared" si="37"/>
        <v>0.57705838876570581</v>
      </c>
      <c r="AX60" s="7">
        <f t="shared" si="38"/>
        <v>1.8181818181818181</v>
      </c>
      <c r="AY60" s="7">
        <f t="shared" si="39"/>
        <v>268.45637583892619</v>
      </c>
      <c r="AZ60" s="7">
        <f t="shared" si="40"/>
        <v>2263.9821029082773</v>
      </c>
      <c r="BA60" s="7">
        <f t="shared" si="41"/>
        <v>91.666666666666657</v>
      </c>
      <c r="BB60" s="7">
        <f t="shared" si="42"/>
        <v>49.666666666666664</v>
      </c>
      <c r="BC60" s="7">
        <f t="shared" si="43"/>
        <v>51.560622222222214</v>
      </c>
      <c r="BD60" s="7">
        <f t="shared" si="44"/>
        <v>12.158399999999999</v>
      </c>
      <c r="BE60" s="19"/>
      <c r="BF60" s="19">
        <f t="shared" si="45"/>
        <v>0.22909090909090912</v>
      </c>
      <c r="BG60" s="19">
        <f t="shared" ref="BG60:BG69" si="52">(AO60/BA60)</f>
        <v>0.42545454545454547</v>
      </c>
      <c r="BH60" s="19">
        <f t="shared" ref="BH60:BH69" si="53">(BA60/AR60)</f>
        <v>3.3950617283950613</v>
      </c>
      <c r="BI60" s="19">
        <f t="shared" si="46"/>
        <v>0.27272727272727271</v>
      </c>
      <c r="BJ60" s="19"/>
      <c r="BK60" s="20">
        <v>0</v>
      </c>
      <c r="BL60" s="1"/>
      <c r="BM60" s="20"/>
      <c r="BN60" s="1"/>
      <c r="BO60" s="1">
        <v>0</v>
      </c>
      <c r="BP60" s="1">
        <v>1</v>
      </c>
      <c r="BQ60" s="1">
        <v>0</v>
      </c>
      <c r="BR60" s="1">
        <v>18</v>
      </c>
      <c r="BS60" s="1">
        <v>7.7</v>
      </c>
      <c r="BT60" s="1">
        <v>6.6</v>
      </c>
      <c r="BU60" s="1">
        <v>0.25</v>
      </c>
      <c r="BV60" s="1">
        <v>5</v>
      </c>
      <c r="BW60" s="1">
        <v>40</v>
      </c>
      <c r="BX60" s="1">
        <v>1</v>
      </c>
      <c r="BY60" s="1">
        <v>0</v>
      </c>
      <c r="BZ60" s="25">
        <v>132</v>
      </c>
      <c r="CA60" s="25">
        <v>31</v>
      </c>
      <c r="CB60" s="44">
        <v>1.34</v>
      </c>
      <c r="CC60" s="27">
        <v>53</v>
      </c>
      <c r="CD60" s="1"/>
      <c r="CE60" s="1"/>
      <c r="CF60" s="1"/>
      <c r="CG60" s="1"/>
      <c r="CH60" s="1"/>
      <c r="CI60" s="20">
        <v>2210.0992059999999</v>
      </c>
      <c r="CJ60" s="19">
        <f t="shared" si="47"/>
        <v>7.7007926830970508</v>
      </c>
      <c r="CK60" s="20">
        <v>3172.640625</v>
      </c>
      <c r="CL60" s="19">
        <f t="shared" si="36"/>
        <v>8.0623195248472985</v>
      </c>
      <c r="CM60" s="22"/>
      <c r="CN60" s="36">
        <v>43404</v>
      </c>
      <c r="CO60" s="36"/>
      <c r="CP60" s="36"/>
      <c r="CQ60" s="36"/>
      <c r="CR60" s="20"/>
      <c r="CS60" s="36">
        <v>44274</v>
      </c>
      <c r="CT60" s="36">
        <v>44274</v>
      </c>
      <c r="CU60" s="1">
        <f t="shared" si="48"/>
        <v>870</v>
      </c>
      <c r="CV60" s="1">
        <v>0</v>
      </c>
      <c r="CW60" s="1"/>
      <c r="CX60" s="1"/>
      <c r="CY60" s="1">
        <v>0</v>
      </c>
      <c r="CZ60" s="1">
        <v>870</v>
      </c>
      <c r="DA60" s="1">
        <v>1</v>
      </c>
      <c r="DB60"/>
      <c r="DC60"/>
      <c r="DD60"/>
      <c r="DE60"/>
      <c r="DF60"/>
      <c r="DG60"/>
      <c r="DH60"/>
      <c r="DI60"/>
      <c r="DJ60"/>
      <c r="DK60"/>
    </row>
    <row r="61" spans="1:115" s="10" customFormat="1" x14ac:dyDescent="0.25">
      <c r="A61" s="2">
        <v>2011</v>
      </c>
      <c r="B61" s="3">
        <v>49</v>
      </c>
      <c r="C61" s="3">
        <v>0</v>
      </c>
      <c r="D61" s="3">
        <v>0</v>
      </c>
      <c r="E61" s="3">
        <v>1</v>
      </c>
      <c r="F61" s="3">
        <v>1</v>
      </c>
      <c r="G61" s="3">
        <v>0</v>
      </c>
      <c r="H61" s="1">
        <v>1</v>
      </c>
      <c r="I61" s="3">
        <v>1</v>
      </c>
      <c r="J61" s="3">
        <v>2</v>
      </c>
      <c r="K61" s="3">
        <v>0</v>
      </c>
      <c r="L61" s="3">
        <v>1</v>
      </c>
      <c r="M61" s="3"/>
      <c r="N61" s="3">
        <v>1</v>
      </c>
      <c r="O61" s="3">
        <v>0</v>
      </c>
      <c r="P61" s="3">
        <v>1</v>
      </c>
      <c r="Q61" s="3"/>
      <c r="R61" s="3">
        <v>1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1</v>
      </c>
      <c r="AA61" s="3">
        <v>1</v>
      </c>
      <c r="AB61" s="3">
        <v>1</v>
      </c>
      <c r="AC61" s="3">
        <v>0</v>
      </c>
      <c r="AD61" s="3">
        <v>1</v>
      </c>
      <c r="AE61" s="3">
        <v>0</v>
      </c>
      <c r="AF61" s="3">
        <v>2</v>
      </c>
      <c r="AG61" s="3">
        <v>35.4</v>
      </c>
      <c r="AH61" s="4">
        <v>2.23</v>
      </c>
      <c r="AI61" s="3">
        <v>150</v>
      </c>
      <c r="AJ61" s="3">
        <v>84</v>
      </c>
      <c r="AK61" s="5">
        <f t="shared" si="49"/>
        <v>106</v>
      </c>
      <c r="AL61" s="3">
        <v>66</v>
      </c>
      <c r="AM61" s="3">
        <v>1</v>
      </c>
      <c r="AN61" s="3">
        <v>5</v>
      </c>
      <c r="AO61" s="3">
        <v>38</v>
      </c>
      <c r="AP61" s="3">
        <v>14</v>
      </c>
      <c r="AQ61" s="3">
        <v>25</v>
      </c>
      <c r="AR61" s="3">
        <f t="shared" si="50"/>
        <v>24</v>
      </c>
      <c r="AS61" s="7">
        <f t="shared" si="51"/>
        <v>4.8</v>
      </c>
      <c r="AT61" s="3">
        <v>16</v>
      </c>
      <c r="AU61" s="4">
        <v>4.9060000000000006</v>
      </c>
      <c r="AV61" s="3">
        <v>2.2000000000000002</v>
      </c>
      <c r="AW61" s="19">
        <f t="shared" si="37"/>
        <v>0.51707317073170733</v>
      </c>
      <c r="AX61" s="7">
        <f t="shared" si="38"/>
        <v>1.8344883815735831</v>
      </c>
      <c r="AY61" s="7">
        <f t="shared" si="39"/>
        <v>327.27272727272725</v>
      </c>
      <c r="AZ61" s="7">
        <f t="shared" si="40"/>
        <v>3672.7272727272725</v>
      </c>
      <c r="BA61" s="7">
        <f t="shared" si="41"/>
        <v>74.333333333333343</v>
      </c>
      <c r="BB61" s="7">
        <f t="shared" si="42"/>
        <v>33.333333333333336</v>
      </c>
      <c r="BC61" s="7">
        <f t="shared" si="43"/>
        <v>40.799999999999997</v>
      </c>
      <c r="BD61" s="7">
        <f t="shared" si="44"/>
        <v>9.0666666666666664</v>
      </c>
      <c r="BE61" s="19"/>
      <c r="BF61" s="19">
        <f t="shared" si="45"/>
        <v>0.33632286995515692</v>
      </c>
      <c r="BG61" s="19">
        <f t="shared" si="52"/>
        <v>0.51121076233183849</v>
      </c>
      <c r="BH61" s="19">
        <f t="shared" si="53"/>
        <v>3.0972222222222228</v>
      </c>
      <c r="BI61" s="19">
        <f t="shared" si="46"/>
        <v>0.3125</v>
      </c>
      <c r="BJ61" s="19"/>
      <c r="BK61" s="5">
        <v>0</v>
      </c>
      <c r="BL61" s="5"/>
      <c r="BM61" s="5"/>
      <c r="BN61" s="5"/>
      <c r="BO61" s="5"/>
      <c r="BP61" s="3">
        <v>1</v>
      </c>
      <c r="BQ61" s="3">
        <v>0</v>
      </c>
      <c r="BR61" s="3">
        <v>30</v>
      </c>
      <c r="BS61" s="3">
        <v>6.6</v>
      </c>
      <c r="BT61" s="3">
        <v>6</v>
      </c>
      <c r="BU61" s="3">
        <v>1</v>
      </c>
      <c r="BV61" s="3">
        <v>4.0999999999999996</v>
      </c>
      <c r="BX61" s="3">
        <v>1</v>
      </c>
      <c r="BY61" s="3">
        <v>0</v>
      </c>
      <c r="BZ61" s="3">
        <v>142</v>
      </c>
      <c r="CA61" s="3">
        <v>13</v>
      </c>
      <c r="CB61" s="4">
        <v>0.9</v>
      </c>
      <c r="CC61" s="28">
        <v>90</v>
      </c>
      <c r="CD61" s="8"/>
      <c r="CE61" s="8"/>
      <c r="CF61" s="3">
        <v>178</v>
      </c>
      <c r="CG61" s="3">
        <v>0</v>
      </c>
      <c r="CH61" s="3">
        <v>1</v>
      </c>
      <c r="CI61" s="12">
        <v>2307.6923076923076</v>
      </c>
      <c r="CJ61" s="19">
        <f t="shared" si="47"/>
        <v>7.7440033031827555</v>
      </c>
      <c r="CK61" s="5">
        <v>15440.159587835227</v>
      </c>
      <c r="CL61" s="19">
        <f t="shared" si="36"/>
        <v>9.6447271595250417</v>
      </c>
      <c r="CN61" s="41">
        <v>40260</v>
      </c>
      <c r="CO61" s="41"/>
      <c r="CP61" s="41"/>
      <c r="CQ61" s="41"/>
      <c r="CR61" s="20"/>
      <c r="CS61" s="36">
        <v>44272</v>
      </c>
      <c r="CT61" s="36">
        <v>44263</v>
      </c>
      <c r="CU61" s="1">
        <f t="shared" si="48"/>
        <v>4003</v>
      </c>
      <c r="CV61" s="3">
        <v>0</v>
      </c>
      <c r="CW61" s="3"/>
      <c r="CX61" s="3"/>
      <c r="CY61" s="3">
        <v>0</v>
      </c>
      <c r="CZ61" s="3">
        <v>4003</v>
      </c>
      <c r="DA61" s="1">
        <v>1</v>
      </c>
      <c r="DB61" s="3"/>
    </row>
    <row r="62" spans="1:115" s="10" customFormat="1" x14ac:dyDescent="0.25">
      <c r="A62" s="25">
        <v>1039</v>
      </c>
      <c r="B62" s="1">
        <v>57</v>
      </c>
      <c r="C62" s="1">
        <v>0</v>
      </c>
      <c r="D62" s="1">
        <v>1</v>
      </c>
      <c r="E62" s="1">
        <v>1</v>
      </c>
      <c r="F62" s="1">
        <v>1</v>
      </c>
      <c r="G62" s="1">
        <v>0</v>
      </c>
      <c r="H62" s="1">
        <v>1</v>
      </c>
      <c r="I62" s="1">
        <v>0</v>
      </c>
      <c r="J62" s="1">
        <v>4</v>
      </c>
      <c r="K62" s="1">
        <v>1</v>
      </c>
      <c r="L62" s="1">
        <v>1</v>
      </c>
      <c r="M62" s="1">
        <v>1</v>
      </c>
      <c r="N62" s="1">
        <v>1</v>
      </c>
      <c r="O62" s="1">
        <v>0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2</v>
      </c>
      <c r="Z62" s="1">
        <v>1</v>
      </c>
      <c r="AA62" s="1">
        <v>1</v>
      </c>
      <c r="AB62" s="1">
        <v>1</v>
      </c>
      <c r="AC62" s="1">
        <v>0</v>
      </c>
      <c r="AD62" s="1">
        <v>1</v>
      </c>
      <c r="AE62" s="1">
        <v>1</v>
      </c>
      <c r="AF62" s="1">
        <v>0</v>
      </c>
      <c r="AG62" s="1">
        <v>27.1</v>
      </c>
      <c r="AH62" s="1">
        <v>1.7</v>
      </c>
      <c r="AI62" s="1">
        <v>126</v>
      </c>
      <c r="AJ62" s="1">
        <v>64</v>
      </c>
      <c r="AK62" s="5">
        <f t="shared" si="49"/>
        <v>84.666666666666671</v>
      </c>
      <c r="AL62" s="1">
        <v>65</v>
      </c>
      <c r="AM62" s="1">
        <v>1</v>
      </c>
      <c r="AN62" s="1">
        <v>10</v>
      </c>
      <c r="AO62" s="1">
        <v>50</v>
      </c>
      <c r="AP62" s="1">
        <v>20</v>
      </c>
      <c r="AQ62" s="1">
        <v>31</v>
      </c>
      <c r="AR62" s="1">
        <f t="shared" si="50"/>
        <v>30</v>
      </c>
      <c r="AS62" s="7">
        <f t="shared" si="51"/>
        <v>3</v>
      </c>
      <c r="AT62" s="1">
        <v>15</v>
      </c>
      <c r="AU62" s="19">
        <v>3.1</v>
      </c>
      <c r="AV62" s="1">
        <v>1.82</v>
      </c>
      <c r="AW62" s="19">
        <f t="shared" si="37"/>
        <v>0.34167036215816704</v>
      </c>
      <c r="AX62" s="7">
        <f t="shared" si="38"/>
        <v>5.161290322580645</v>
      </c>
      <c r="AY62" s="7">
        <f t="shared" si="39"/>
        <v>703.2967032967033</v>
      </c>
      <c r="AZ62" s="7">
        <f t="shared" si="40"/>
        <v>3282.0512820512822</v>
      </c>
      <c r="BA62" s="7">
        <f t="shared" si="41"/>
        <v>47.692307692307693</v>
      </c>
      <c r="BB62" s="7">
        <f t="shared" si="42"/>
        <v>28</v>
      </c>
      <c r="BC62" s="7">
        <f t="shared" si="43"/>
        <v>26.529066666666665</v>
      </c>
      <c r="BD62" s="7">
        <f t="shared" si="44"/>
        <v>7.9967999999999995</v>
      </c>
      <c r="BE62" s="19">
        <v>2.6838709677419352</v>
      </c>
      <c r="BF62" s="19">
        <f t="shared" si="45"/>
        <v>0.65</v>
      </c>
      <c r="BG62" s="19">
        <f t="shared" si="52"/>
        <v>1.0483870967741935</v>
      </c>
      <c r="BH62" s="19">
        <f t="shared" si="53"/>
        <v>1.5897435897435899</v>
      </c>
      <c r="BI62" s="19">
        <f t="shared" si="46"/>
        <v>0.66666666666666663</v>
      </c>
      <c r="BJ62" s="19"/>
      <c r="BK62" s="20">
        <v>1</v>
      </c>
      <c r="BL62" s="1">
        <v>26</v>
      </c>
      <c r="BM62" s="20"/>
      <c r="BN62" s="1">
        <v>3</v>
      </c>
      <c r="BO62" s="1">
        <v>1</v>
      </c>
      <c r="BP62" s="1">
        <v>1</v>
      </c>
      <c r="BQ62" s="1">
        <v>0</v>
      </c>
      <c r="BR62" s="1">
        <v>19</v>
      </c>
      <c r="BS62" s="1">
        <v>4.5</v>
      </c>
      <c r="BT62" s="1">
        <v>3.6</v>
      </c>
      <c r="BU62" s="1">
        <v>0.5</v>
      </c>
      <c r="BV62" s="1">
        <v>4.2</v>
      </c>
      <c r="BW62" s="1">
        <v>34.4</v>
      </c>
      <c r="BX62" s="1">
        <v>1</v>
      </c>
      <c r="BY62" s="1">
        <v>1</v>
      </c>
      <c r="BZ62" s="25">
        <v>135</v>
      </c>
      <c r="CA62" s="25">
        <v>10</v>
      </c>
      <c r="CB62" s="44">
        <v>0.97</v>
      </c>
      <c r="CC62" s="27">
        <v>65</v>
      </c>
      <c r="CD62" s="1">
        <v>1326</v>
      </c>
      <c r="CE62" s="1">
        <v>1</v>
      </c>
      <c r="CF62" s="1"/>
      <c r="CG62" s="1"/>
      <c r="CH62" s="1">
        <v>3</v>
      </c>
      <c r="CI62" s="20">
        <v>2355.1615790000001</v>
      </c>
      <c r="CJ62" s="19">
        <f t="shared" si="47"/>
        <v>7.7643646151372279</v>
      </c>
      <c r="CK62" s="20">
        <v>4622.8931570000004</v>
      </c>
      <c r="CL62" s="19">
        <f t="shared" si="36"/>
        <v>8.438776012537943</v>
      </c>
      <c r="CM62" s="22"/>
      <c r="CN62" s="36">
        <v>43272</v>
      </c>
      <c r="CO62" s="36"/>
      <c r="CP62" s="36"/>
      <c r="CQ62" s="36"/>
      <c r="CR62" s="20"/>
      <c r="CS62" s="36">
        <v>44217</v>
      </c>
      <c r="CT62" s="37">
        <v>43609</v>
      </c>
      <c r="CU62" s="1">
        <f t="shared" si="48"/>
        <v>337</v>
      </c>
      <c r="CV62" s="1">
        <v>1</v>
      </c>
      <c r="CW62" s="36">
        <v>43609</v>
      </c>
      <c r="CX62" s="20">
        <f>(CW62-CN62)</f>
        <v>337</v>
      </c>
      <c r="CY62" s="20">
        <v>1</v>
      </c>
      <c r="CZ62" s="20">
        <v>337</v>
      </c>
      <c r="DA62" s="1">
        <v>1</v>
      </c>
      <c r="DB62" t="s">
        <v>150</v>
      </c>
      <c r="DC62"/>
      <c r="DD62"/>
      <c r="DE62"/>
      <c r="DF62"/>
      <c r="DG62"/>
      <c r="DH62"/>
      <c r="DI62"/>
      <c r="DJ62"/>
      <c r="DK62"/>
    </row>
    <row r="63" spans="1:115" s="10" customFormat="1" x14ac:dyDescent="0.25">
      <c r="A63" s="2">
        <v>2004</v>
      </c>
      <c r="B63" s="3">
        <v>62</v>
      </c>
      <c r="C63" s="3">
        <v>0</v>
      </c>
      <c r="D63" s="3">
        <v>0</v>
      </c>
      <c r="E63" s="3">
        <v>1</v>
      </c>
      <c r="F63" s="3">
        <v>1</v>
      </c>
      <c r="G63" s="3">
        <v>1</v>
      </c>
      <c r="H63" s="1">
        <v>0</v>
      </c>
      <c r="I63" s="3">
        <v>1</v>
      </c>
      <c r="J63" s="3">
        <v>2</v>
      </c>
      <c r="K63" s="3">
        <v>0</v>
      </c>
      <c r="L63" s="3">
        <v>0</v>
      </c>
      <c r="M63" s="3"/>
      <c r="N63" s="3">
        <v>0</v>
      </c>
      <c r="O63" s="3">
        <v>0</v>
      </c>
      <c r="P63" s="3">
        <v>1</v>
      </c>
      <c r="Q63" s="3"/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1</v>
      </c>
      <c r="Z63" s="3">
        <v>0</v>
      </c>
      <c r="AA63" s="3">
        <v>0</v>
      </c>
      <c r="AB63" s="3">
        <v>1</v>
      </c>
      <c r="AC63" s="3">
        <v>0</v>
      </c>
      <c r="AD63" s="3">
        <v>1</v>
      </c>
      <c r="AE63" s="3">
        <v>0</v>
      </c>
      <c r="AF63" s="3">
        <v>0</v>
      </c>
      <c r="AG63" s="3">
        <v>38</v>
      </c>
      <c r="AH63" s="4">
        <v>2.4</v>
      </c>
      <c r="AI63" s="3">
        <v>107</v>
      </c>
      <c r="AJ63" s="3">
        <v>68</v>
      </c>
      <c r="AK63" s="5">
        <f t="shared" si="49"/>
        <v>81</v>
      </c>
      <c r="AL63" s="3">
        <v>60</v>
      </c>
      <c r="AM63" s="3">
        <v>1</v>
      </c>
      <c r="AN63" s="3">
        <v>15</v>
      </c>
      <c r="AO63" s="3">
        <v>37</v>
      </c>
      <c r="AP63" s="3">
        <v>20</v>
      </c>
      <c r="AQ63" s="3">
        <v>25</v>
      </c>
      <c r="AR63" s="3">
        <f t="shared" si="50"/>
        <v>17</v>
      </c>
      <c r="AS63" s="7">
        <f t="shared" si="51"/>
        <v>1.1333333333333333</v>
      </c>
      <c r="AT63" s="3">
        <v>21</v>
      </c>
      <c r="AU63" s="4">
        <v>4.4400000000000004</v>
      </c>
      <c r="AV63" s="3">
        <v>1.85</v>
      </c>
      <c r="AW63" s="19">
        <f t="shared" si="37"/>
        <v>0.33226164079822618</v>
      </c>
      <c r="AX63" s="7">
        <f t="shared" si="38"/>
        <v>0.9009009009009008</v>
      </c>
      <c r="AY63" s="7">
        <f t="shared" si="39"/>
        <v>172.97297297297297</v>
      </c>
      <c r="AZ63" s="7">
        <f t="shared" si="40"/>
        <v>2854.0540540540537</v>
      </c>
      <c r="BA63" s="7">
        <f t="shared" si="41"/>
        <v>74.000000000000014</v>
      </c>
      <c r="BB63" s="7">
        <f t="shared" si="42"/>
        <v>30.833333333333332</v>
      </c>
      <c r="BC63" s="7">
        <f t="shared" si="43"/>
        <v>25.16</v>
      </c>
      <c r="BD63" s="7">
        <f t="shared" si="44"/>
        <v>4.1933333333333325</v>
      </c>
      <c r="BE63" s="19">
        <v>1.36</v>
      </c>
      <c r="BF63" s="19">
        <f t="shared" si="45"/>
        <v>0.33783783783783777</v>
      </c>
      <c r="BG63" s="19">
        <f t="shared" si="52"/>
        <v>0.49999999999999989</v>
      </c>
      <c r="BH63" s="19">
        <f t="shared" si="53"/>
        <v>4.3529411764705888</v>
      </c>
      <c r="BI63" s="19">
        <f t="shared" si="46"/>
        <v>0.7142857142857143</v>
      </c>
      <c r="BJ63" s="19"/>
      <c r="BK63" s="5">
        <v>1</v>
      </c>
      <c r="BL63" s="5">
        <v>26</v>
      </c>
      <c r="BM63" s="5"/>
      <c r="BN63" s="5">
        <v>0</v>
      </c>
      <c r="BO63" s="5">
        <v>0</v>
      </c>
      <c r="BP63" s="3">
        <v>1</v>
      </c>
      <c r="BQ63" s="3">
        <v>0</v>
      </c>
      <c r="BR63" s="3">
        <v>17.5</v>
      </c>
      <c r="BS63" s="3">
        <v>6.2</v>
      </c>
      <c r="BT63" s="3">
        <v>5.6</v>
      </c>
      <c r="BU63" s="3">
        <v>1.3</v>
      </c>
      <c r="BV63" s="3"/>
      <c r="BX63" s="3">
        <v>1</v>
      </c>
      <c r="BY63" s="3">
        <v>0</v>
      </c>
      <c r="BZ63" s="3">
        <v>140</v>
      </c>
      <c r="CA63" s="3">
        <v>27</v>
      </c>
      <c r="CB63" s="4">
        <v>1.97</v>
      </c>
      <c r="CC63" s="28">
        <v>49</v>
      </c>
      <c r="CD63" s="8"/>
      <c r="CE63" s="8"/>
      <c r="CF63" s="3">
        <v>337.2</v>
      </c>
      <c r="CG63" s="3">
        <v>0</v>
      </c>
      <c r="CH63" s="3">
        <v>1</v>
      </c>
      <c r="CI63" s="12">
        <v>2489.808917197452</v>
      </c>
      <c r="CJ63" s="19">
        <f t="shared" si="47"/>
        <v>7.8199612464327384</v>
      </c>
      <c r="CK63" s="5">
        <v>901.26268952488977</v>
      </c>
      <c r="CL63" s="19">
        <f t="shared" si="36"/>
        <v>6.8037967684166976</v>
      </c>
      <c r="CN63" s="41">
        <v>40231</v>
      </c>
      <c r="CO63" s="41"/>
      <c r="CP63" s="41"/>
      <c r="CQ63" s="41"/>
      <c r="CR63" s="20"/>
      <c r="CS63" s="36">
        <v>44272</v>
      </c>
      <c r="CT63" s="36">
        <v>41394</v>
      </c>
      <c r="CU63" s="1">
        <f t="shared" si="48"/>
        <v>1163</v>
      </c>
      <c r="CV63" s="3">
        <v>1</v>
      </c>
      <c r="CW63" s="40">
        <v>44210</v>
      </c>
      <c r="CX63" s="20">
        <f>(CW63-CN63)</f>
        <v>3979</v>
      </c>
      <c r="CY63" s="20">
        <v>1</v>
      </c>
      <c r="CZ63" s="20">
        <v>3979</v>
      </c>
      <c r="DA63" s="1">
        <v>1</v>
      </c>
      <c r="DB63" s="39" t="s">
        <v>141</v>
      </c>
    </row>
    <row r="64" spans="1:115" s="10" customFormat="1" x14ac:dyDescent="0.25">
      <c r="A64" s="2">
        <v>2036</v>
      </c>
      <c r="B64" s="3">
        <v>53</v>
      </c>
      <c r="C64" s="3">
        <v>0</v>
      </c>
      <c r="D64" s="3">
        <v>1</v>
      </c>
      <c r="E64" s="3">
        <v>1</v>
      </c>
      <c r="F64" s="3">
        <v>1</v>
      </c>
      <c r="G64" s="3">
        <v>0</v>
      </c>
      <c r="H64" s="1">
        <v>1</v>
      </c>
      <c r="I64" s="3">
        <v>0</v>
      </c>
      <c r="J64" s="3">
        <v>3</v>
      </c>
      <c r="K64" s="3">
        <v>0</v>
      </c>
      <c r="L64" s="3">
        <v>1</v>
      </c>
      <c r="M64" s="3"/>
      <c r="N64" s="3">
        <v>1</v>
      </c>
      <c r="O64" s="3">
        <v>0</v>
      </c>
      <c r="P64" s="3">
        <v>1</v>
      </c>
      <c r="Q64" s="3"/>
      <c r="R64" s="3">
        <v>1</v>
      </c>
      <c r="S64" s="3">
        <v>1</v>
      </c>
      <c r="T64" s="3">
        <v>0</v>
      </c>
      <c r="U64" s="3">
        <v>0</v>
      </c>
      <c r="V64" s="3">
        <v>0</v>
      </c>
      <c r="W64" s="3">
        <v>0</v>
      </c>
      <c r="X64" s="3">
        <v>1</v>
      </c>
      <c r="Y64" s="3">
        <v>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21</v>
      </c>
      <c r="AH64" s="4">
        <v>1.47</v>
      </c>
      <c r="AI64" s="3">
        <v>74</v>
      </c>
      <c r="AJ64" s="3">
        <v>44</v>
      </c>
      <c r="AK64" s="5">
        <f t="shared" si="49"/>
        <v>54</v>
      </c>
      <c r="AL64" s="3">
        <v>57</v>
      </c>
      <c r="AM64" s="3">
        <v>1</v>
      </c>
      <c r="AN64" s="3">
        <v>7</v>
      </c>
      <c r="AO64" s="3">
        <v>45</v>
      </c>
      <c r="AP64" s="3">
        <v>14</v>
      </c>
      <c r="AQ64" s="3">
        <v>27</v>
      </c>
      <c r="AR64" s="1">
        <f t="shared" si="50"/>
        <v>31</v>
      </c>
      <c r="AS64" s="7">
        <f t="shared" si="51"/>
        <v>4.4285714285714288</v>
      </c>
      <c r="AT64" s="3">
        <v>15</v>
      </c>
      <c r="AU64" s="4">
        <v>2.6313</v>
      </c>
      <c r="AV64" s="3">
        <v>1.79</v>
      </c>
      <c r="AW64" s="19">
        <f t="shared" si="37"/>
        <v>0.21432372505543237</v>
      </c>
      <c r="AX64" s="7">
        <f t="shared" si="38"/>
        <v>4.5604834112415915</v>
      </c>
      <c r="AY64" s="7">
        <f t="shared" si="39"/>
        <v>536.31284916201116</v>
      </c>
      <c r="AZ64" s="7">
        <f t="shared" si="40"/>
        <v>2100.558659217877</v>
      </c>
      <c r="BA64" s="7">
        <f t="shared" si="41"/>
        <v>46.163157894736841</v>
      </c>
      <c r="BB64" s="7">
        <f t="shared" si="42"/>
        <v>31.403508771929825</v>
      </c>
      <c r="BC64" s="7">
        <f t="shared" si="43"/>
        <v>16.656421052631579</v>
      </c>
      <c r="BD64" s="7">
        <f t="shared" si="44"/>
        <v>8.5417543859649125</v>
      </c>
      <c r="BE64" s="19"/>
      <c r="BF64" s="19">
        <f t="shared" si="45"/>
        <v>0.58488199749173408</v>
      </c>
      <c r="BG64" s="19">
        <f t="shared" si="52"/>
        <v>0.97480332915289025</v>
      </c>
      <c r="BH64" s="19">
        <f t="shared" si="53"/>
        <v>1.4891341256366724</v>
      </c>
      <c r="BI64" s="19">
        <f t="shared" si="46"/>
        <v>0.46666666666666667</v>
      </c>
      <c r="BJ64" s="19"/>
      <c r="BK64" s="5">
        <v>0</v>
      </c>
      <c r="BL64" s="5"/>
      <c r="BM64" s="5"/>
      <c r="BN64" s="5"/>
      <c r="BO64" s="5"/>
      <c r="BP64" s="3">
        <v>1</v>
      </c>
      <c r="BQ64" s="3">
        <v>0</v>
      </c>
      <c r="BR64" s="3">
        <v>22.5</v>
      </c>
      <c r="BS64" s="3">
        <v>5.8</v>
      </c>
      <c r="BT64" s="3">
        <v>5</v>
      </c>
      <c r="BU64" s="3">
        <v>0.88</v>
      </c>
      <c r="BV64" s="3">
        <v>4.3</v>
      </c>
      <c r="BX64" s="3">
        <v>1</v>
      </c>
      <c r="BY64" s="3">
        <v>1</v>
      </c>
      <c r="BZ64" s="3">
        <v>122</v>
      </c>
      <c r="CA64" s="3">
        <v>123</v>
      </c>
      <c r="CB64" s="4">
        <v>2.5</v>
      </c>
      <c r="CC64" s="28">
        <v>20</v>
      </c>
      <c r="CD64" s="8"/>
      <c r="CE64" s="8"/>
      <c r="CF64" s="3">
        <v>9846</v>
      </c>
      <c r="CG64" s="3">
        <v>1</v>
      </c>
      <c r="CH64" s="3">
        <v>3</v>
      </c>
      <c r="CI64" s="12">
        <v>2583.333333333333</v>
      </c>
      <c r="CJ64" s="19">
        <f t="shared" si="47"/>
        <v>7.8568358336792832</v>
      </c>
      <c r="CK64" s="5">
        <v>1012.1407676471865</v>
      </c>
      <c r="CL64" s="19">
        <f t="shared" si="36"/>
        <v>6.9198229386397152</v>
      </c>
      <c r="CN64" s="41">
        <v>40408</v>
      </c>
      <c r="CO64" s="41"/>
      <c r="CP64" s="41"/>
      <c r="CQ64" s="41"/>
      <c r="CR64" s="20"/>
      <c r="CS64" s="36">
        <v>44272</v>
      </c>
      <c r="CT64" s="36">
        <v>41593</v>
      </c>
      <c r="CU64" s="1">
        <f t="shared" si="48"/>
        <v>1185</v>
      </c>
      <c r="CV64" s="3">
        <v>1</v>
      </c>
      <c r="CW64" s="40">
        <v>41593</v>
      </c>
      <c r="CX64" s="3">
        <f>(CW64-CN64)</f>
        <v>1185</v>
      </c>
      <c r="CY64" s="3">
        <v>1</v>
      </c>
      <c r="CZ64" s="3">
        <v>1185</v>
      </c>
      <c r="DA64" s="1">
        <v>1</v>
      </c>
      <c r="DB64" s="3" t="s">
        <v>141</v>
      </c>
    </row>
    <row r="65" spans="1:115" s="10" customFormat="1" x14ac:dyDescent="0.25">
      <c r="A65" s="2">
        <v>2063</v>
      </c>
      <c r="B65" s="9">
        <v>62</v>
      </c>
      <c r="C65" s="9">
        <v>0</v>
      </c>
      <c r="D65" s="9">
        <v>0</v>
      </c>
      <c r="E65" s="9">
        <v>1</v>
      </c>
      <c r="F65" s="9">
        <v>1</v>
      </c>
      <c r="G65" s="9">
        <v>0</v>
      </c>
      <c r="H65" s="1">
        <v>1</v>
      </c>
      <c r="I65" s="9">
        <v>1</v>
      </c>
      <c r="J65" s="9">
        <v>3</v>
      </c>
      <c r="K65" s="9">
        <v>0</v>
      </c>
      <c r="L65" s="9">
        <v>0</v>
      </c>
      <c r="M65" s="9"/>
      <c r="N65" s="9">
        <v>1</v>
      </c>
      <c r="O65" s="9">
        <v>0</v>
      </c>
      <c r="P65" s="9">
        <v>1</v>
      </c>
      <c r="Q65" s="9"/>
      <c r="R65" s="9">
        <v>1</v>
      </c>
      <c r="S65" s="9">
        <v>1</v>
      </c>
      <c r="T65" s="9">
        <v>0</v>
      </c>
      <c r="U65" s="9">
        <v>0</v>
      </c>
      <c r="V65" s="9">
        <v>0</v>
      </c>
      <c r="W65" s="9">
        <v>0</v>
      </c>
      <c r="X65" s="9">
        <v>1</v>
      </c>
      <c r="Y65" s="9">
        <v>0</v>
      </c>
      <c r="Z65" s="9">
        <v>1</v>
      </c>
      <c r="AA65" s="9">
        <v>0</v>
      </c>
      <c r="AB65" s="9">
        <v>1</v>
      </c>
      <c r="AC65" s="9">
        <v>0</v>
      </c>
      <c r="AD65" s="9">
        <v>0</v>
      </c>
      <c r="AE65" s="9">
        <v>0</v>
      </c>
      <c r="AF65" s="9">
        <v>0</v>
      </c>
      <c r="AG65" s="9">
        <v>24</v>
      </c>
      <c r="AH65" s="11">
        <v>1.95</v>
      </c>
      <c r="AI65" s="9">
        <v>125</v>
      </c>
      <c r="AJ65" s="9">
        <v>82</v>
      </c>
      <c r="AK65" s="5">
        <f t="shared" si="49"/>
        <v>96.333333333333329</v>
      </c>
      <c r="AL65" s="9">
        <v>69</v>
      </c>
      <c r="AM65" s="9">
        <v>1</v>
      </c>
      <c r="AN65" s="9">
        <v>8</v>
      </c>
      <c r="AO65" s="9">
        <v>16</v>
      </c>
      <c r="AP65" s="9">
        <v>6</v>
      </c>
      <c r="AQ65" s="9">
        <v>10</v>
      </c>
      <c r="AR65" s="1">
        <f t="shared" si="50"/>
        <v>10</v>
      </c>
      <c r="AS65" s="7">
        <f t="shared" si="51"/>
        <v>1.25</v>
      </c>
      <c r="AT65" s="9">
        <v>7</v>
      </c>
      <c r="AU65" s="4">
        <v>3.9584999999999995</v>
      </c>
      <c r="AV65" s="9">
        <v>2.0299999999999998</v>
      </c>
      <c r="AW65" s="19">
        <f t="shared" si="37"/>
        <v>0.43360679970436061</v>
      </c>
      <c r="AX65" s="7">
        <f t="shared" si="38"/>
        <v>0.75786282682834416</v>
      </c>
      <c r="AY65" s="7">
        <f t="shared" si="39"/>
        <v>118.22660098522168</v>
      </c>
      <c r="AZ65" s="7">
        <f t="shared" si="40"/>
        <v>3481.1165845648607</v>
      </c>
      <c r="BA65" s="7">
        <f t="shared" si="41"/>
        <v>57.369565217391298</v>
      </c>
      <c r="BB65" s="7">
        <f t="shared" si="42"/>
        <v>29.420289855072461</v>
      </c>
      <c r="BC65" s="7">
        <f t="shared" si="43"/>
        <v>35.743690821256031</v>
      </c>
      <c r="BD65" s="7">
        <f t="shared" si="44"/>
        <v>0.80023188405797085</v>
      </c>
      <c r="BE65" s="19"/>
      <c r="BF65" s="19">
        <f t="shared" si="45"/>
        <v>0.17430845017051916</v>
      </c>
      <c r="BG65" s="19">
        <f t="shared" si="52"/>
        <v>0.27889352027283065</v>
      </c>
      <c r="BH65" s="19">
        <f t="shared" si="53"/>
        <v>5.7369565217391294</v>
      </c>
      <c r="BI65" s="19">
        <f t="shared" si="46"/>
        <v>1.1428571428571428</v>
      </c>
      <c r="BJ65" s="19"/>
      <c r="BK65" s="12">
        <v>0</v>
      </c>
      <c r="BL65" s="12"/>
      <c r="BM65" s="12"/>
      <c r="BN65" s="12"/>
      <c r="BO65" s="12"/>
      <c r="BP65" s="9">
        <v>1</v>
      </c>
      <c r="BQ65" s="9">
        <v>0</v>
      </c>
      <c r="BR65" s="9">
        <v>22.5</v>
      </c>
      <c r="BS65" s="9">
        <v>5.0999999999999996</v>
      </c>
      <c r="BT65" s="9">
        <v>3.7</v>
      </c>
      <c r="BU65" s="9">
        <v>0.8</v>
      </c>
      <c r="BV65" s="9">
        <v>3.6</v>
      </c>
      <c r="BW65" s="14"/>
      <c r="BX65" s="9">
        <v>0</v>
      </c>
      <c r="BY65" s="9">
        <v>1</v>
      </c>
      <c r="BZ65" s="9">
        <v>133</v>
      </c>
      <c r="CA65" s="9">
        <v>25</v>
      </c>
      <c r="CB65" s="11">
        <v>0.8</v>
      </c>
      <c r="CC65" s="29">
        <v>90</v>
      </c>
      <c r="CD65" s="13"/>
      <c r="CE65" s="13"/>
      <c r="CF65" s="9">
        <v>620</v>
      </c>
      <c r="CG65" s="9">
        <v>1</v>
      </c>
      <c r="CH65" s="9">
        <v>1</v>
      </c>
      <c r="CI65" s="12">
        <v>2619.1176470588234</v>
      </c>
      <c r="CJ65" s="19">
        <f t="shared" si="47"/>
        <v>7.8705927641016462</v>
      </c>
      <c r="CK65" s="12">
        <v>1232.5424258160597</v>
      </c>
      <c r="CL65" s="19">
        <f t="shared" si="36"/>
        <v>7.1168343278932129</v>
      </c>
      <c r="CM65" s="14"/>
      <c r="CN65" s="36">
        <v>40633</v>
      </c>
      <c r="CO65" s="38"/>
      <c r="CP65" s="38"/>
      <c r="CQ65" s="36">
        <v>40654</v>
      </c>
      <c r="CR65" s="43">
        <f>(CQ65-CN65)</f>
        <v>21</v>
      </c>
      <c r="CS65" s="36">
        <v>44274</v>
      </c>
      <c r="CT65" s="42">
        <v>44275</v>
      </c>
      <c r="CU65" s="9">
        <f t="shared" si="48"/>
        <v>3642</v>
      </c>
      <c r="CV65" s="9">
        <v>0</v>
      </c>
      <c r="CW65" s="9"/>
      <c r="CX65" s="14"/>
      <c r="CY65" s="9">
        <v>1</v>
      </c>
      <c r="CZ65" s="9">
        <v>21</v>
      </c>
      <c r="DA65" s="1">
        <v>1</v>
      </c>
      <c r="DB65" s="14" t="s">
        <v>157</v>
      </c>
      <c r="DC65" s="14"/>
      <c r="DD65" s="14"/>
      <c r="DE65" s="14"/>
      <c r="DF65" s="14"/>
      <c r="DG65" s="14"/>
      <c r="DH65" s="14"/>
      <c r="DI65" s="14"/>
      <c r="DJ65" s="14"/>
      <c r="DK65" s="14"/>
    </row>
    <row r="66" spans="1:115" s="10" customFormat="1" x14ac:dyDescent="0.25">
      <c r="A66" s="2">
        <v>2033</v>
      </c>
      <c r="B66" s="3">
        <v>62</v>
      </c>
      <c r="C66" s="3">
        <v>0</v>
      </c>
      <c r="D66" s="3">
        <v>0</v>
      </c>
      <c r="E66" s="3">
        <v>1</v>
      </c>
      <c r="F66" s="3">
        <v>1</v>
      </c>
      <c r="G66" s="3">
        <v>0</v>
      </c>
      <c r="H66" s="1">
        <v>1</v>
      </c>
      <c r="I66" s="3">
        <v>0</v>
      </c>
      <c r="J66" s="3">
        <v>4</v>
      </c>
      <c r="K66" s="3">
        <v>1</v>
      </c>
      <c r="L66" s="3">
        <v>1</v>
      </c>
      <c r="M66" s="3"/>
      <c r="N66" s="3">
        <v>1</v>
      </c>
      <c r="O66" s="3">
        <v>0</v>
      </c>
      <c r="P66" s="3">
        <v>1</v>
      </c>
      <c r="Q66" s="3"/>
      <c r="R66" s="3">
        <v>1</v>
      </c>
      <c r="S66" s="3">
        <v>0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1</v>
      </c>
      <c r="Z66" s="3">
        <v>1</v>
      </c>
      <c r="AA66" s="3">
        <v>1</v>
      </c>
      <c r="AB66" s="3">
        <v>0</v>
      </c>
      <c r="AC66" s="3">
        <v>0</v>
      </c>
      <c r="AD66" s="3">
        <v>1</v>
      </c>
      <c r="AE66" s="3">
        <v>0</v>
      </c>
      <c r="AF66" s="3">
        <v>2</v>
      </c>
      <c r="AG66" s="3">
        <v>23</v>
      </c>
      <c r="AH66" s="4">
        <v>1.94</v>
      </c>
      <c r="AI66" s="3">
        <v>93</v>
      </c>
      <c r="AJ66" s="3">
        <v>75</v>
      </c>
      <c r="AK66" s="5">
        <f t="shared" si="49"/>
        <v>81</v>
      </c>
      <c r="AL66" s="3">
        <v>88</v>
      </c>
      <c r="AM66" s="3">
        <v>1</v>
      </c>
      <c r="AN66" s="3">
        <v>6</v>
      </c>
      <c r="AO66" s="3">
        <v>51</v>
      </c>
      <c r="AP66" s="3">
        <v>26</v>
      </c>
      <c r="AQ66" s="3">
        <v>34</v>
      </c>
      <c r="AR66" s="1">
        <f t="shared" si="50"/>
        <v>25</v>
      </c>
      <c r="AS66" s="7">
        <f t="shared" si="51"/>
        <v>4.166666666666667</v>
      </c>
      <c r="AT66" s="3">
        <v>22</v>
      </c>
      <c r="AU66" s="4">
        <v>3.298</v>
      </c>
      <c r="AV66" s="3">
        <v>1.7</v>
      </c>
      <c r="AW66" s="19">
        <f t="shared" si="37"/>
        <v>0.30532150776053213</v>
      </c>
      <c r="AX66" s="7">
        <f t="shared" si="38"/>
        <v>3.6385688295936931</v>
      </c>
      <c r="AY66" s="7">
        <f t="shared" si="39"/>
        <v>564.70588235294122</v>
      </c>
      <c r="AZ66" s="7">
        <f t="shared" si="40"/>
        <v>3529.4117647058824</v>
      </c>
      <c r="BA66" s="7">
        <f t="shared" si="41"/>
        <v>37.477272727272727</v>
      </c>
      <c r="BB66" s="7">
        <f t="shared" si="42"/>
        <v>19.318181818181817</v>
      </c>
      <c r="BC66" s="7">
        <f t="shared" si="43"/>
        <v>15.50090909090909</v>
      </c>
      <c r="BD66" s="7">
        <f t="shared" si="44"/>
        <v>7.3563636363636355</v>
      </c>
      <c r="BE66" s="19"/>
      <c r="BF66" s="19">
        <f t="shared" si="45"/>
        <v>0.90721649484536082</v>
      </c>
      <c r="BG66" s="19">
        <f t="shared" si="52"/>
        <v>1.3608247422680413</v>
      </c>
      <c r="BH66" s="19">
        <f t="shared" si="53"/>
        <v>1.499090909090909</v>
      </c>
      <c r="BI66" s="19">
        <f t="shared" si="46"/>
        <v>0.27272727272727271</v>
      </c>
      <c r="BJ66" s="19"/>
      <c r="BK66" s="5">
        <v>0</v>
      </c>
      <c r="BL66" s="5"/>
      <c r="BM66" s="5"/>
      <c r="BN66" s="5"/>
      <c r="BO66" s="5"/>
      <c r="BP66" s="9">
        <v>1</v>
      </c>
      <c r="BQ66" s="9">
        <v>0</v>
      </c>
      <c r="BR66" s="3">
        <v>12.5</v>
      </c>
      <c r="BS66" s="3">
        <v>5.7</v>
      </c>
      <c r="BT66" s="3">
        <v>5.3</v>
      </c>
      <c r="BU66" s="3">
        <v>0.88</v>
      </c>
      <c r="BV66" s="3">
        <v>4.8</v>
      </c>
      <c r="BX66" s="3">
        <v>1</v>
      </c>
      <c r="BY66" s="3">
        <v>0</v>
      </c>
      <c r="BZ66" s="3">
        <v>132</v>
      </c>
      <c r="CA66" s="3">
        <v>37</v>
      </c>
      <c r="CB66" s="4">
        <v>0.9</v>
      </c>
      <c r="CC66" s="28">
        <v>90</v>
      </c>
      <c r="CD66" s="8"/>
      <c r="CE66" s="8"/>
      <c r="CF66" s="3">
        <v>2454</v>
      </c>
      <c r="CG66" s="3">
        <v>1</v>
      </c>
      <c r="CH66" s="3">
        <v>3</v>
      </c>
      <c r="CI66" s="12">
        <v>2695.833333333333</v>
      </c>
      <c r="CJ66" s="19">
        <f t="shared" si="47"/>
        <v>7.8994626501410465</v>
      </c>
      <c r="CK66" s="5">
        <v>1680.7069826280497</v>
      </c>
      <c r="CL66" s="19">
        <f t="shared" si="36"/>
        <v>7.4269698068690291</v>
      </c>
      <c r="CN66" s="41">
        <v>40393</v>
      </c>
      <c r="CO66" s="41"/>
      <c r="CP66" s="41"/>
      <c r="CQ66" s="41"/>
      <c r="CR66" s="20"/>
      <c r="CS66" s="36">
        <v>44272</v>
      </c>
      <c r="CT66" s="36">
        <v>41561</v>
      </c>
      <c r="CU66" s="1">
        <f t="shared" si="48"/>
        <v>1168</v>
      </c>
      <c r="CV66" s="3">
        <v>1</v>
      </c>
      <c r="CW66" s="40">
        <v>41561</v>
      </c>
      <c r="CX66" s="20">
        <f>(CW66-CN66)</f>
        <v>1168</v>
      </c>
      <c r="CY66" s="20">
        <v>1</v>
      </c>
      <c r="CZ66" s="20">
        <v>1168</v>
      </c>
      <c r="DA66" s="1">
        <v>1</v>
      </c>
      <c r="DB66" s="3" t="s">
        <v>141</v>
      </c>
    </row>
    <row r="67" spans="1:115" s="10" customFormat="1" x14ac:dyDescent="0.25">
      <c r="A67" s="25">
        <v>1068</v>
      </c>
      <c r="B67" s="1">
        <v>58</v>
      </c>
      <c r="C67" s="1">
        <v>0</v>
      </c>
      <c r="D67" s="1">
        <v>0</v>
      </c>
      <c r="E67" s="1">
        <v>1</v>
      </c>
      <c r="F67" s="1">
        <v>1</v>
      </c>
      <c r="G67" s="1">
        <v>0</v>
      </c>
      <c r="H67" s="1">
        <v>1</v>
      </c>
      <c r="I67" s="1">
        <v>0</v>
      </c>
      <c r="J67" s="1">
        <v>3</v>
      </c>
      <c r="K67" s="1">
        <v>0</v>
      </c>
      <c r="L67" s="1">
        <v>0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1</v>
      </c>
      <c r="U67" s="1">
        <v>0</v>
      </c>
      <c r="V67" s="1">
        <v>0</v>
      </c>
      <c r="W67" s="1">
        <v>0</v>
      </c>
      <c r="X67" s="1">
        <v>1</v>
      </c>
      <c r="Y67" s="1">
        <v>1</v>
      </c>
      <c r="Z67" s="1">
        <v>1</v>
      </c>
      <c r="AA67" s="1">
        <v>0</v>
      </c>
      <c r="AB67" s="1">
        <v>1</v>
      </c>
      <c r="AC67" s="1">
        <v>0</v>
      </c>
      <c r="AD67" s="1">
        <v>1</v>
      </c>
      <c r="AE67" s="1">
        <v>0</v>
      </c>
      <c r="AF67" s="1">
        <v>0</v>
      </c>
      <c r="AG67" s="1">
        <v>31.87</v>
      </c>
      <c r="AH67" s="1">
        <v>2.14</v>
      </c>
      <c r="AI67" s="1">
        <v>87</v>
      </c>
      <c r="AJ67" s="1">
        <v>41</v>
      </c>
      <c r="AK67" s="5">
        <f t="shared" si="49"/>
        <v>56.333333333333336</v>
      </c>
      <c r="AL67" s="1">
        <v>87</v>
      </c>
      <c r="AM67" s="1">
        <v>1</v>
      </c>
      <c r="AN67" s="1">
        <v>18</v>
      </c>
      <c r="AO67" s="1">
        <v>42</v>
      </c>
      <c r="AP67" s="1">
        <v>17</v>
      </c>
      <c r="AQ67" s="1">
        <v>29</v>
      </c>
      <c r="AR67" s="1">
        <f t="shared" si="50"/>
        <v>25</v>
      </c>
      <c r="AS67" s="7">
        <f t="shared" si="51"/>
        <v>1.3888888888888888</v>
      </c>
      <c r="AT67" s="1">
        <v>19</v>
      </c>
      <c r="AU67" s="19">
        <v>3.58</v>
      </c>
      <c r="AV67" s="1">
        <v>1.67</v>
      </c>
      <c r="AW67" s="19">
        <f t="shared" si="37"/>
        <v>0.20859571322985956</v>
      </c>
      <c r="AX67" s="7">
        <f t="shared" si="38"/>
        <v>2.7932960893854748</v>
      </c>
      <c r="AY67" s="7">
        <f t="shared" si="39"/>
        <v>479.04191616766468</v>
      </c>
      <c r="AZ67" s="7">
        <f t="shared" si="40"/>
        <v>1836.3273453093816</v>
      </c>
      <c r="BA67" s="7">
        <f t="shared" si="41"/>
        <v>41.149425287356323</v>
      </c>
      <c r="BB67" s="7">
        <f t="shared" si="42"/>
        <v>19.195402298850574</v>
      </c>
      <c r="BC67" s="7">
        <f t="shared" si="43"/>
        <v>9.7461455938697306</v>
      </c>
      <c r="BD67" s="7">
        <f t="shared" si="44"/>
        <v>2.8716321839080456</v>
      </c>
      <c r="BE67" s="19"/>
      <c r="BF67" s="19">
        <f t="shared" si="45"/>
        <v>0.70474860335195533</v>
      </c>
      <c r="BG67" s="19">
        <f t="shared" si="52"/>
        <v>1.0206703910614525</v>
      </c>
      <c r="BH67" s="19">
        <f t="shared" si="53"/>
        <v>1.6459770114942529</v>
      </c>
      <c r="BI67" s="19">
        <f t="shared" si="46"/>
        <v>0.94736842105263153</v>
      </c>
      <c r="BJ67" s="19"/>
      <c r="BK67" s="20">
        <v>1</v>
      </c>
      <c r="BL67" s="1"/>
      <c r="BM67" s="20"/>
      <c r="BN67" s="1">
        <v>1</v>
      </c>
      <c r="BO67" s="1">
        <v>0</v>
      </c>
      <c r="BP67" s="1">
        <v>1</v>
      </c>
      <c r="BQ67" s="1">
        <v>0</v>
      </c>
      <c r="BR67" s="1">
        <v>15</v>
      </c>
      <c r="BS67" s="1">
        <v>5.0999999999999996</v>
      </c>
      <c r="BT67" s="1">
        <v>4.7</v>
      </c>
      <c r="BU67" s="1">
        <v>0.36</v>
      </c>
      <c r="BV67" s="1">
        <v>4.4000000000000004</v>
      </c>
      <c r="BW67" s="1"/>
      <c r="BX67" s="1"/>
      <c r="BY67" s="1"/>
      <c r="BZ67" s="25">
        <v>135</v>
      </c>
      <c r="CA67" s="25">
        <v>37</v>
      </c>
      <c r="CB67" s="44">
        <v>1.37</v>
      </c>
      <c r="CC67" s="27">
        <v>56</v>
      </c>
      <c r="CD67" s="1">
        <v>293</v>
      </c>
      <c r="CE67" s="1">
        <v>1</v>
      </c>
      <c r="CF67" s="1"/>
      <c r="CG67" s="1"/>
      <c r="CH67" s="1">
        <v>2</v>
      </c>
      <c r="CI67" s="20">
        <v>2726.2166569999999</v>
      </c>
      <c r="CJ67" s="19">
        <f t="shared" si="47"/>
        <v>7.9106700870879987</v>
      </c>
      <c r="CK67" s="20">
        <v>3661.8003060000001</v>
      </c>
      <c r="CL67" s="19">
        <f t="shared" si="36"/>
        <v>8.205710192343961</v>
      </c>
      <c r="CM67" s="22"/>
      <c r="CN67" s="36">
        <v>43409</v>
      </c>
      <c r="CO67" s="36"/>
      <c r="CP67" s="36"/>
      <c r="CQ67" s="36"/>
      <c r="CR67" s="20"/>
      <c r="CS67" s="36">
        <v>44217</v>
      </c>
      <c r="CT67" s="36">
        <v>43731</v>
      </c>
      <c r="CU67" s="1">
        <f t="shared" si="48"/>
        <v>322</v>
      </c>
      <c r="CV67" s="1">
        <v>1</v>
      </c>
      <c r="CW67" s="36">
        <v>43731</v>
      </c>
      <c r="CX67" s="20">
        <f>(CW67-CN67)</f>
        <v>322</v>
      </c>
      <c r="CY67" s="20">
        <v>1</v>
      </c>
      <c r="CZ67" s="20">
        <v>322</v>
      </c>
      <c r="DA67" s="1">
        <v>1</v>
      </c>
      <c r="DB67" t="s">
        <v>129</v>
      </c>
      <c r="DC67"/>
      <c r="DD67"/>
      <c r="DE67"/>
      <c r="DF67"/>
      <c r="DG67"/>
      <c r="DH67"/>
      <c r="DI67"/>
      <c r="DJ67"/>
      <c r="DK67"/>
    </row>
    <row r="68" spans="1:115" s="10" customFormat="1" x14ac:dyDescent="0.25">
      <c r="A68" s="25">
        <v>1031</v>
      </c>
      <c r="B68" s="1">
        <v>73</v>
      </c>
      <c r="C68" s="1">
        <v>0</v>
      </c>
      <c r="D68" s="1">
        <v>0</v>
      </c>
      <c r="E68" s="1">
        <v>1</v>
      </c>
      <c r="F68" s="1">
        <v>1</v>
      </c>
      <c r="G68" s="1">
        <v>0</v>
      </c>
      <c r="H68" s="1">
        <v>1</v>
      </c>
      <c r="I68" s="1">
        <v>0</v>
      </c>
      <c r="J68" s="1">
        <v>3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/>
      <c r="R68" s="1">
        <v>1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1</v>
      </c>
      <c r="AA68" s="1">
        <v>1</v>
      </c>
      <c r="AB68" s="1">
        <v>1</v>
      </c>
      <c r="AC68" s="1">
        <v>0</v>
      </c>
      <c r="AD68" s="1">
        <v>1</v>
      </c>
      <c r="AE68" s="1">
        <v>0</v>
      </c>
      <c r="AF68" s="1">
        <v>0</v>
      </c>
      <c r="AG68" s="1">
        <v>20.25</v>
      </c>
      <c r="AH68" s="1">
        <v>1.77</v>
      </c>
      <c r="AI68" s="1">
        <v>128</v>
      </c>
      <c r="AJ68" s="1">
        <v>87</v>
      </c>
      <c r="AK68" s="5">
        <f t="shared" si="49"/>
        <v>100.66666666666667</v>
      </c>
      <c r="AL68" s="1">
        <v>74</v>
      </c>
      <c r="AM68" s="1">
        <v>1</v>
      </c>
      <c r="AN68" s="1">
        <v>15</v>
      </c>
      <c r="AO68" s="1">
        <v>71</v>
      </c>
      <c r="AP68" s="1">
        <v>30</v>
      </c>
      <c r="AQ68" s="1">
        <v>46</v>
      </c>
      <c r="AR68" s="1">
        <f t="shared" si="50"/>
        <v>41</v>
      </c>
      <c r="AS68" s="7">
        <f t="shared" si="51"/>
        <v>2.7333333333333334</v>
      </c>
      <c r="AT68" s="1">
        <v>23</v>
      </c>
      <c r="AU68" s="19">
        <v>2.65</v>
      </c>
      <c r="AV68" s="1">
        <v>1.5</v>
      </c>
      <c r="AW68" s="19">
        <f t="shared" si="37"/>
        <v>0.33481152993348118</v>
      </c>
      <c r="AX68" s="7">
        <f t="shared" si="38"/>
        <v>8.6792452830188687</v>
      </c>
      <c r="AY68" s="7">
        <f t="shared" si="39"/>
        <v>1226.6666666666667</v>
      </c>
      <c r="AZ68" s="7">
        <f t="shared" si="40"/>
        <v>4568.8888888888896</v>
      </c>
      <c r="BA68" s="7">
        <f t="shared" si="41"/>
        <v>35.810810810810814</v>
      </c>
      <c r="BB68" s="7">
        <f t="shared" si="42"/>
        <v>20.27027027027027</v>
      </c>
      <c r="BC68" s="7">
        <f t="shared" si="43"/>
        <v>21.410810810810812</v>
      </c>
      <c r="BD68" s="7">
        <f t="shared" si="44"/>
        <v>8.5459459459459453</v>
      </c>
      <c r="BE68" s="19"/>
      <c r="BF68" s="19">
        <f t="shared" si="45"/>
        <v>1.2845283018867923</v>
      </c>
      <c r="BG68" s="19">
        <f t="shared" si="52"/>
        <v>1.982641509433962</v>
      </c>
      <c r="BH68" s="19">
        <f t="shared" si="53"/>
        <v>0.87343441001977595</v>
      </c>
      <c r="BI68" s="19">
        <f t="shared" si="46"/>
        <v>0.65217391304347827</v>
      </c>
      <c r="BJ68" s="19"/>
      <c r="BK68" s="20">
        <v>0</v>
      </c>
      <c r="BL68" s="1"/>
      <c r="BM68" s="20"/>
      <c r="BN68" s="1"/>
      <c r="BO68" s="1"/>
      <c r="BP68" s="1">
        <v>1</v>
      </c>
      <c r="BQ68" s="1">
        <v>0</v>
      </c>
      <c r="BR68" s="1">
        <v>21</v>
      </c>
      <c r="BS68" s="1">
        <v>6.1</v>
      </c>
      <c r="BT68" s="1">
        <v>5.8</v>
      </c>
      <c r="BU68" s="1">
        <v>0.32</v>
      </c>
      <c r="BV68" s="1">
        <v>4.3</v>
      </c>
      <c r="BW68" s="1">
        <v>40.4</v>
      </c>
      <c r="BX68" s="1">
        <v>1</v>
      </c>
      <c r="BY68" s="1">
        <v>1</v>
      </c>
      <c r="BZ68" s="25">
        <v>136</v>
      </c>
      <c r="CA68" s="25">
        <v>22</v>
      </c>
      <c r="CB68" s="44">
        <v>0.89</v>
      </c>
      <c r="CC68" s="27">
        <v>85</v>
      </c>
      <c r="CD68" s="1">
        <v>1546</v>
      </c>
      <c r="CE68" s="1">
        <v>1</v>
      </c>
      <c r="CF68" s="1"/>
      <c r="CG68" s="1"/>
      <c r="CH68" s="1">
        <v>3</v>
      </c>
      <c r="CI68" s="20">
        <v>2921.0889999999999</v>
      </c>
      <c r="CJ68" s="19">
        <f t="shared" si="47"/>
        <v>7.9797117709410292</v>
      </c>
      <c r="CK68" s="20">
        <v>2411.0205000000001</v>
      </c>
      <c r="CL68" s="19">
        <f t="shared" si="36"/>
        <v>7.7878053808410002</v>
      </c>
      <c r="CM68" s="22"/>
      <c r="CN68" s="36">
        <v>43236</v>
      </c>
      <c r="CO68" s="36"/>
      <c r="CP68" s="36"/>
      <c r="CQ68" s="36"/>
      <c r="CR68" s="20"/>
      <c r="CS68" s="36">
        <v>44217</v>
      </c>
      <c r="CT68" s="36">
        <v>44217</v>
      </c>
      <c r="CU68" s="1">
        <f t="shared" si="48"/>
        <v>981</v>
      </c>
      <c r="CV68" s="1">
        <v>1</v>
      </c>
      <c r="CW68" s="36">
        <v>44228</v>
      </c>
      <c r="CX68" s="20">
        <f>(CW68-CN68)</f>
        <v>992</v>
      </c>
      <c r="CY68" s="20">
        <v>1</v>
      </c>
      <c r="CZ68" s="20">
        <v>992</v>
      </c>
      <c r="DA68" s="1">
        <v>1</v>
      </c>
      <c r="DB68" t="s">
        <v>137</v>
      </c>
      <c r="DC68"/>
      <c r="DD68"/>
      <c r="DE68"/>
      <c r="DF68"/>
      <c r="DG68"/>
      <c r="DH68"/>
      <c r="DI68"/>
      <c r="DJ68"/>
      <c r="DK68"/>
    </row>
    <row r="69" spans="1:115" s="10" customFormat="1" x14ac:dyDescent="0.25">
      <c r="A69" s="2">
        <v>2055</v>
      </c>
      <c r="B69" s="3">
        <v>71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1">
        <v>0</v>
      </c>
      <c r="I69" s="3">
        <v>0</v>
      </c>
      <c r="J69" s="3">
        <v>4</v>
      </c>
      <c r="K69" s="3">
        <v>1</v>
      </c>
      <c r="L69" s="3">
        <v>0</v>
      </c>
      <c r="M69" s="3"/>
      <c r="N69" s="3">
        <v>0</v>
      </c>
      <c r="O69" s="3">
        <v>1</v>
      </c>
      <c r="P69" s="3">
        <v>0</v>
      </c>
      <c r="Q69" s="3"/>
      <c r="R69" s="3">
        <v>0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3">
        <v>1</v>
      </c>
      <c r="Y69" s="3">
        <v>1</v>
      </c>
      <c r="Z69" s="3">
        <v>1</v>
      </c>
      <c r="AA69" s="3">
        <v>1</v>
      </c>
      <c r="AB69" s="3">
        <v>0</v>
      </c>
      <c r="AC69" s="3">
        <v>0</v>
      </c>
      <c r="AD69" s="3">
        <v>1</v>
      </c>
      <c r="AE69" s="3">
        <v>0</v>
      </c>
      <c r="AF69" s="3">
        <v>0</v>
      </c>
      <c r="AG69" s="3">
        <v>23.5</v>
      </c>
      <c r="AH69" s="4">
        <v>1.62</v>
      </c>
      <c r="AI69" s="3">
        <v>128</v>
      </c>
      <c r="AJ69" s="3">
        <v>60</v>
      </c>
      <c r="AK69" s="5">
        <f t="shared" si="49"/>
        <v>82.666666666666671</v>
      </c>
      <c r="AL69" s="3">
        <v>66</v>
      </c>
      <c r="AM69" s="3">
        <v>1</v>
      </c>
      <c r="AN69" s="3">
        <v>8</v>
      </c>
      <c r="AO69" s="3">
        <v>41</v>
      </c>
      <c r="AP69" s="3">
        <v>15</v>
      </c>
      <c r="AQ69" s="3">
        <v>24</v>
      </c>
      <c r="AR69" s="1">
        <f t="shared" si="50"/>
        <v>26</v>
      </c>
      <c r="AS69" s="7">
        <f t="shared" si="51"/>
        <v>3.25</v>
      </c>
      <c r="AT69" s="3">
        <v>10</v>
      </c>
      <c r="AU69" s="4">
        <v>3.5964000000000005</v>
      </c>
      <c r="AV69" s="3">
        <v>2.2200000000000002</v>
      </c>
      <c r="AW69" s="19">
        <f t="shared" si="37"/>
        <v>0.40691796008869185</v>
      </c>
      <c r="AX69" s="7">
        <f t="shared" si="38"/>
        <v>3.8927816705594478</v>
      </c>
      <c r="AY69" s="7">
        <f t="shared" si="39"/>
        <v>504.50450450450444</v>
      </c>
      <c r="AZ69" s="7">
        <f t="shared" si="40"/>
        <v>2690.6906906906906</v>
      </c>
      <c r="BA69" s="7">
        <f t="shared" si="41"/>
        <v>54.490909090909099</v>
      </c>
      <c r="BB69" s="7">
        <f t="shared" si="42"/>
        <v>33.636363636363633</v>
      </c>
      <c r="BC69" s="7">
        <f t="shared" si="43"/>
        <v>33.241696969696967</v>
      </c>
      <c r="BD69" s="7">
        <f t="shared" si="44"/>
        <v>7.3192727272727263</v>
      </c>
      <c r="BE69" s="19"/>
      <c r="BF69" s="19">
        <f t="shared" si="45"/>
        <v>0.44044044044044039</v>
      </c>
      <c r="BG69" s="19">
        <f t="shared" si="52"/>
        <v>0.752419085752419</v>
      </c>
      <c r="BH69" s="19">
        <f t="shared" si="53"/>
        <v>2.0958041958041962</v>
      </c>
      <c r="BI69" s="19">
        <f t="shared" si="46"/>
        <v>0.8</v>
      </c>
      <c r="BJ69" s="19"/>
      <c r="BK69" s="5">
        <v>1</v>
      </c>
      <c r="BL69" s="5"/>
      <c r="BM69" s="5"/>
      <c r="BN69" s="5">
        <v>0</v>
      </c>
      <c r="BO69" s="5">
        <v>0</v>
      </c>
      <c r="BP69" s="3">
        <v>1</v>
      </c>
      <c r="BQ69" s="3">
        <v>0</v>
      </c>
      <c r="BR69" s="3">
        <v>27.5</v>
      </c>
      <c r="BS69" s="3">
        <v>4.0999999999999996</v>
      </c>
      <c r="BT69" s="3">
        <v>3.9</v>
      </c>
      <c r="BU69" s="3">
        <v>0.9</v>
      </c>
      <c r="BV69" s="3">
        <v>2.6</v>
      </c>
      <c r="BX69" s="3">
        <v>0</v>
      </c>
      <c r="BY69" s="3">
        <v>1</v>
      </c>
      <c r="BZ69" s="3">
        <v>139</v>
      </c>
      <c r="CA69" s="3">
        <v>28</v>
      </c>
      <c r="CB69" s="4">
        <v>1.3</v>
      </c>
      <c r="CC69" s="28">
        <v>49</v>
      </c>
      <c r="CD69" s="8"/>
      <c r="CE69" s="8"/>
      <c r="CF69" s="3">
        <v>391</v>
      </c>
      <c r="CG69" s="3">
        <v>0</v>
      </c>
      <c r="CH69" s="3">
        <v>1</v>
      </c>
      <c r="CI69" s="12">
        <v>2978.2312925170068</v>
      </c>
      <c r="CJ69" s="19">
        <f t="shared" si="47"/>
        <v>7.9990848772921632</v>
      </c>
      <c r="CK69" s="5">
        <v>2149.6969096298444</v>
      </c>
      <c r="CL69" s="19">
        <f t="shared" si="36"/>
        <v>7.6730821389189963</v>
      </c>
      <c r="CN69" s="36">
        <v>40519</v>
      </c>
      <c r="CO69" s="36"/>
      <c r="CP69" s="36"/>
      <c r="CQ69" s="36"/>
      <c r="CR69" s="20"/>
      <c r="CS69" s="36">
        <v>44274</v>
      </c>
      <c r="CT69" s="36">
        <v>44275</v>
      </c>
      <c r="CU69" s="1">
        <f t="shared" si="48"/>
        <v>3756</v>
      </c>
      <c r="CV69" s="3">
        <v>0</v>
      </c>
      <c r="CW69" s="3"/>
      <c r="CX69" s="3"/>
      <c r="CY69" s="3">
        <v>0</v>
      </c>
      <c r="CZ69" s="3">
        <v>3756</v>
      </c>
      <c r="DA69" s="1">
        <v>1</v>
      </c>
      <c r="DB69" s="3" t="s">
        <v>156</v>
      </c>
    </row>
    <row r="70" spans="1:115" s="10" customFormat="1" x14ac:dyDescent="0.25">
      <c r="A70" s="2">
        <v>2052</v>
      </c>
      <c r="B70" s="3">
        <v>53</v>
      </c>
      <c r="C70" s="3">
        <v>1</v>
      </c>
      <c r="D70" s="3">
        <v>0</v>
      </c>
      <c r="E70" s="3">
        <v>1</v>
      </c>
      <c r="F70" s="3">
        <v>1</v>
      </c>
      <c r="G70" s="3">
        <v>1</v>
      </c>
      <c r="H70" s="1">
        <v>0</v>
      </c>
      <c r="I70" s="3">
        <v>0</v>
      </c>
      <c r="J70" s="3">
        <v>4</v>
      </c>
      <c r="K70" s="3">
        <v>1</v>
      </c>
      <c r="L70" s="3">
        <v>0</v>
      </c>
      <c r="M70" s="3"/>
      <c r="N70" s="3">
        <v>0</v>
      </c>
      <c r="O70" s="3">
        <v>0</v>
      </c>
      <c r="P70" s="3">
        <v>1</v>
      </c>
      <c r="Q70" s="3">
        <v>1</v>
      </c>
      <c r="R70" s="3">
        <v>1</v>
      </c>
      <c r="S70" s="3">
        <v>1</v>
      </c>
      <c r="T70" s="3">
        <v>1</v>
      </c>
      <c r="U70" s="3">
        <v>0</v>
      </c>
      <c r="V70" s="3">
        <v>0</v>
      </c>
      <c r="W70" s="3">
        <v>1</v>
      </c>
      <c r="X70" s="3">
        <v>1</v>
      </c>
      <c r="Y70" s="3">
        <v>1</v>
      </c>
      <c r="Z70" s="3">
        <v>1</v>
      </c>
      <c r="AA70" s="3">
        <v>0</v>
      </c>
      <c r="AB70" s="3">
        <v>1</v>
      </c>
      <c r="AC70" s="3">
        <v>1</v>
      </c>
      <c r="AD70" s="3">
        <v>1</v>
      </c>
      <c r="AE70" s="3">
        <v>0</v>
      </c>
      <c r="AF70" s="3">
        <v>0</v>
      </c>
      <c r="AG70" s="3">
        <v>31</v>
      </c>
      <c r="AH70" s="4">
        <v>2.3199999999999998</v>
      </c>
      <c r="AI70" s="3">
        <v>100</v>
      </c>
      <c r="AJ70" s="3">
        <v>62</v>
      </c>
      <c r="AK70" s="5">
        <f t="shared" si="49"/>
        <v>74.666666666666671</v>
      </c>
      <c r="AL70" s="3">
        <v>81</v>
      </c>
      <c r="AM70" s="3">
        <v>3</v>
      </c>
      <c r="AN70" s="3">
        <v>27</v>
      </c>
      <c r="AO70" s="3"/>
      <c r="AP70" s="3"/>
      <c r="AQ70" s="3">
        <v>43</v>
      </c>
      <c r="AR70" s="3"/>
      <c r="AS70" s="8"/>
      <c r="AT70" s="3">
        <v>34</v>
      </c>
      <c r="AU70" s="4">
        <v>3.9439999999999995</v>
      </c>
      <c r="AV70" s="3">
        <v>1.7</v>
      </c>
      <c r="AW70" s="19">
        <f t="shared" si="37"/>
        <v>0.28144863266814485</v>
      </c>
      <c r="AX70" s="7">
        <f t="shared" si="38"/>
        <v>2.2819472616632863</v>
      </c>
      <c r="AY70" s="7">
        <f t="shared" si="39"/>
        <v>423.52941176470591</v>
      </c>
      <c r="AZ70" s="7">
        <f t="shared" si="40"/>
        <v>2243.1372549019611</v>
      </c>
      <c r="BA70" s="7">
        <f t="shared" si="41"/>
        <v>48.691358024691347</v>
      </c>
      <c r="BB70" s="7">
        <f t="shared" si="42"/>
        <v>20.987654320987655</v>
      </c>
      <c r="BC70" s="7">
        <f t="shared" si="43"/>
        <v>11.607572016460907</v>
      </c>
      <c r="BD70" s="7">
        <f t="shared" si="44"/>
        <v>4.5669135802469132</v>
      </c>
      <c r="BE70" s="19"/>
      <c r="BF70" s="19">
        <f t="shared" si="45"/>
        <v>0.88311359026369185</v>
      </c>
      <c r="BG70" s="19"/>
      <c r="BH70" s="19"/>
      <c r="BI70" s="19">
        <f t="shared" si="46"/>
        <v>0.79411764705882348</v>
      </c>
      <c r="BJ70" s="19"/>
      <c r="BK70" s="5">
        <v>0</v>
      </c>
      <c r="BL70" s="5"/>
      <c r="BM70" s="5"/>
      <c r="BN70" s="5"/>
      <c r="BO70" s="5"/>
      <c r="BP70" s="3">
        <v>1</v>
      </c>
      <c r="BQ70" s="3">
        <v>0</v>
      </c>
      <c r="BR70" s="3">
        <v>15</v>
      </c>
      <c r="BS70" s="3">
        <v>7.3</v>
      </c>
      <c r="BT70" s="3">
        <v>7.1</v>
      </c>
      <c r="BU70" s="3">
        <v>0.95</v>
      </c>
      <c r="BV70" s="3"/>
      <c r="BX70" s="3">
        <v>1</v>
      </c>
      <c r="BY70" s="3">
        <v>1</v>
      </c>
      <c r="BZ70" s="3">
        <v>127</v>
      </c>
      <c r="CA70" s="3">
        <v>64</v>
      </c>
      <c r="CB70" s="4">
        <v>2.9</v>
      </c>
      <c r="CC70" s="28">
        <v>28</v>
      </c>
      <c r="CD70" s="8"/>
      <c r="CE70" s="8"/>
      <c r="CF70" s="3">
        <v>5827</v>
      </c>
      <c r="CG70" s="3">
        <v>1</v>
      </c>
      <c r="CH70" s="3">
        <v>3</v>
      </c>
      <c r="CI70" s="12">
        <v>3090.1960784313724</v>
      </c>
      <c r="CJ70" s="19">
        <f t="shared" si="47"/>
        <v>8.0359898236815894</v>
      </c>
      <c r="CK70" s="5">
        <v>1572.3566174930843</v>
      </c>
      <c r="CL70" s="19">
        <f t="shared" si="36"/>
        <v>7.3603308031728716</v>
      </c>
      <c r="CN70" s="36">
        <v>40497</v>
      </c>
      <c r="CO70" s="36">
        <v>40499</v>
      </c>
      <c r="CP70" s="20">
        <f>(CO70-CN70)</f>
        <v>2</v>
      </c>
      <c r="CQ70" s="36"/>
      <c r="CR70" s="20"/>
      <c r="CS70" s="36">
        <v>44272</v>
      </c>
      <c r="CT70" s="36">
        <v>44125</v>
      </c>
      <c r="CU70" s="1">
        <f t="shared" si="48"/>
        <v>3628</v>
      </c>
      <c r="CV70" s="3">
        <v>0</v>
      </c>
      <c r="CW70" s="3"/>
      <c r="CX70" s="3"/>
      <c r="CY70" s="3">
        <v>1</v>
      </c>
      <c r="CZ70" s="3">
        <v>2</v>
      </c>
      <c r="DA70" s="1">
        <v>1</v>
      </c>
      <c r="DB70" s="3" t="s">
        <v>149</v>
      </c>
    </row>
    <row r="71" spans="1:115" s="10" customFormat="1" x14ac:dyDescent="0.25">
      <c r="A71" s="25">
        <v>1063</v>
      </c>
      <c r="B71" s="1">
        <v>65</v>
      </c>
      <c r="C71" s="1">
        <v>0</v>
      </c>
      <c r="D71" s="1">
        <v>0</v>
      </c>
      <c r="E71" s="1">
        <v>1</v>
      </c>
      <c r="F71" s="1">
        <v>1</v>
      </c>
      <c r="G71" s="1">
        <v>1</v>
      </c>
      <c r="H71" s="1">
        <v>0</v>
      </c>
      <c r="I71" s="1">
        <v>0</v>
      </c>
      <c r="J71" s="1">
        <v>4</v>
      </c>
      <c r="K71" s="1">
        <v>1</v>
      </c>
      <c r="L71" s="1">
        <v>1</v>
      </c>
      <c r="M71" s="1">
        <v>1</v>
      </c>
      <c r="N71" s="1">
        <v>0</v>
      </c>
      <c r="O71" s="1">
        <v>0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30.5</v>
      </c>
      <c r="AH71" s="1">
        <v>2.0299999999999998</v>
      </c>
      <c r="AI71" s="1">
        <v>83</v>
      </c>
      <c r="AJ71" s="1">
        <v>61</v>
      </c>
      <c r="AK71" s="5">
        <f t="shared" si="49"/>
        <v>68.333333333333329</v>
      </c>
      <c r="AL71" s="1">
        <v>81</v>
      </c>
      <c r="AM71" s="1">
        <v>1</v>
      </c>
      <c r="AN71" s="1">
        <v>11</v>
      </c>
      <c r="AO71" s="1">
        <v>53</v>
      </c>
      <c r="AP71" s="1">
        <v>23</v>
      </c>
      <c r="AQ71" s="1">
        <v>35</v>
      </c>
      <c r="AR71" s="1">
        <f t="shared" ref="AR71:AR79" si="54">(AO71-AP71)</f>
        <v>30</v>
      </c>
      <c r="AS71" s="7">
        <f t="shared" ref="AS71:AS79" si="55">(AR71/AN71)</f>
        <v>2.7272727272727271</v>
      </c>
      <c r="AT71" s="1">
        <v>23</v>
      </c>
      <c r="AU71" s="19">
        <v>4.72</v>
      </c>
      <c r="AV71" s="1">
        <v>2.3199999999999998</v>
      </c>
      <c r="AW71" s="19">
        <f t="shared" si="37"/>
        <v>0.35151515151515145</v>
      </c>
      <c r="AX71" s="7">
        <f t="shared" si="38"/>
        <v>2.5423728813559325</v>
      </c>
      <c r="AY71" s="7">
        <f t="shared" si="39"/>
        <v>413.79310344827587</v>
      </c>
      <c r="AZ71" s="7">
        <f t="shared" si="40"/>
        <v>1977.0114942528735</v>
      </c>
      <c r="BA71" s="7">
        <f t="shared" si="41"/>
        <v>58.271604938271601</v>
      </c>
      <c r="BB71" s="7">
        <f t="shared" si="42"/>
        <v>28.641975308641975</v>
      </c>
      <c r="BC71" s="7">
        <f t="shared" si="43"/>
        <v>17.658732510288061</v>
      </c>
      <c r="BD71" s="7">
        <f t="shared" si="44"/>
        <v>9.3487407407407392</v>
      </c>
      <c r="BE71" s="19"/>
      <c r="BF71" s="19">
        <f t="shared" si="45"/>
        <v>0.60063559322033899</v>
      </c>
      <c r="BG71" s="19">
        <f t="shared" ref="BG71:BG79" si="56">(AO71/BA71)</f>
        <v>0.9095338983050848</v>
      </c>
      <c r="BH71" s="19">
        <f t="shared" ref="BH71:BH79" si="57">(BA71/AR71)</f>
        <v>1.94238683127572</v>
      </c>
      <c r="BI71" s="19">
        <f t="shared" si="46"/>
        <v>0.47826086956521741</v>
      </c>
      <c r="BJ71" s="19"/>
      <c r="BK71" s="20">
        <v>0</v>
      </c>
      <c r="BL71" s="1"/>
      <c r="BM71" s="20"/>
      <c r="BN71" s="1"/>
      <c r="BO71" s="1">
        <v>0</v>
      </c>
      <c r="BP71" s="1">
        <v>1</v>
      </c>
      <c r="BQ71" s="1">
        <v>0</v>
      </c>
      <c r="BR71" s="1">
        <v>30</v>
      </c>
      <c r="BS71" s="1">
        <v>6.7</v>
      </c>
      <c r="BT71" s="1">
        <v>6.1</v>
      </c>
      <c r="BU71" s="1">
        <v>0.32</v>
      </c>
      <c r="BV71" s="1">
        <v>5.5</v>
      </c>
      <c r="BW71" s="1">
        <v>42</v>
      </c>
      <c r="BX71" s="1">
        <v>1</v>
      </c>
      <c r="BY71" s="1"/>
      <c r="BZ71" s="25">
        <v>131</v>
      </c>
      <c r="CA71" s="25">
        <v>18</v>
      </c>
      <c r="CB71" s="44">
        <v>0.97</v>
      </c>
      <c r="CC71" s="27">
        <v>82</v>
      </c>
      <c r="CD71" s="1">
        <v>758</v>
      </c>
      <c r="CE71" s="1">
        <v>1</v>
      </c>
      <c r="CF71" s="1"/>
      <c r="CG71" s="1"/>
      <c r="CH71" s="1">
        <v>2</v>
      </c>
      <c r="CI71" s="20">
        <v>3260.009423</v>
      </c>
      <c r="CJ71" s="19">
        <f t="shared" si="47"/>
        <v>8.0894853648473735</v>
      </c>
      <c r="CK71" s="20">
        <v>955.70465360000003</v>
      </c>
      <c r="CL71" s="19">
        <f t="shared" si="36"/>
        <v>6.8624489255707317</v>
      </c>
      <c r="CM71" s="22"/>
      <c r="CN71" s="36">
        <v>43398</v>
      </c>
      <c r="CO71" s="36"/>
      <c r="CP71" s="36"/>
      <c r="CQ71" s="36"/>
      <c r="CR71" s="20"/>
      <c r="CS71" s="36">
        <v>44217</v>
      </c>
      <c r="CT71" s="36">
        <v>44202</v>
      </c>
      <c r="CU71" s="1">
        <f t="shared" si="48"/>
        <v>804</v>
      </c>
      <c r="CV71" s="1">
        <v>1</v>
      </c>
      <c r="CW71" s="36">
        <v>44202</v>
      </c>
      <c r="CX71" s="20">
        <f>(CW71-CN71)</f>
        <v>804</v>
      </c>
      <c r="CY71" s="20">
        <v>1</v>
      </c>
      <c r="CZ71" s="20">
        <v>804</v>
      </c>
      <c r="DA71" s="1">
        <v>1</v>
      </c>
      <c r="DB71" t="s">
        <v>129</v>
      </c>
      <c r="DC71"/>
      <c r="DD71"/>
      <c r="DE71"/>
      <c r="DF71"/>
      <c r="DG71"/>
      <c r="DH71"/>
      <c r="DI71"/>
      <c r="DJ71"/>
      <c r="DK71"/>
    </row>
    <row r="72" spans="1:115" s="10" customFormat="1" x14ac:dyDescent="0.25">
      <c r="A72" s="25">
        <v>1033</v>
      </c>
      <c r="B72" s="1">
        <v>84</v>
      </c>
      <c r="C72" s="1">
        <v>0</v>
      </c>
      <c r="D72" s="1">
        <v>1</v>
      </c>
      <c r="E72" s="1">
        <v>1</v>
      </c>
      <c r="F72" s="1">
        <v>1</v>
      </c>
      <c r="G72" s="1">
        <v>0</v>
      </c>
      <c r="H72" s="1">
        <v>1</v>
      </c>
      <c r="I72" s="1">
        <v>0</v>
      </c>
      <c r="J72" s="1">
        <v>4</v>
      </c>
      <c r="K72" s="1">
        <v>1</v>
      </c>
      <c r="L72" s="1">
        <v>0</v>
      </c>
      <c r="M72" s="1">
        <v>1</v>
      </c>
      <c r="N72" s="1">
        <v>1</v>
      </c>
      <c r="O72" s="1">
        <v>0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1</v>
      </c>
      <c r="Z72" s="1">
        <v>1</v>
      </c>
      <c r="AA72" s="1">
        <v>1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17.7</v>
      </c>
      <c r="AH72" s="1">
        <v>1.62</v>
      </c>
      <c r="AI72" s="1">
        <v>121</v>
      </c>
      <c r="AJ72" s="1">
        <v>55</v>
      </c>
      <c r="AK72" s="5">
        <f t="shared" si="49"/>
        <v>77</v>
      </c>
      <c r="AL72" s="1">
        <v>63</v>
      </c>
      <c r="AM72" s="1">
        <v>1</v>
      </c>
      <c r="AN72" s="1">
        <v>5</v>
      </c>
      <c r="AO72" s="1">
        <v>49</v>
      </c>
      <c r="AP72" s="1">
        <v>22</v>
      </c>
      <c r="AQ72" s="1">
        <v>32</v>
      </c>
      <c r="AR72" s="1">
        <f t="shared" si="54"/>
        <v>27</v>
      </c>
      <c r="AS72" s="7">
        <f t="shared" si="55"/>
        <v>5.4</v>
      </c>
      <c r="AT72" s="1">
        <v>6</v>
      </c>
      <c r="AU72" s="19">
        <v>5.75</v>
      </c>
      <c r="AV72" s="1">
        <v>3.55</v>
      </c>
      <c r="AW72" s="19">
        <f t="shared" si="37"/>
        <v>0.60609756097560963</v>
      </c>
      <c r="AX72" s="7">
        <f t="shared" si="38"/>
        <v>4.5217391304347823</v>
      </c>
      <c r="AY72" s="7">
        <f t="shared" si="39"/>
        <v>585.91549295774655</v>
      </c>
      <c r="AZ72" s="7">
        <f t="shared" si="40"/>
        <v>1622.5352112676057</v>
      </c>
      <c r="BA72" s="7">
        <f t="shared" si="41"/>
        <v>91.269841269841265</v>
      </c>
      <c r="BB72" s="7">
        <f t="shared" si="42"/>
        <v>56.349206349206348</v>
      </c>
      <c r="BC72" s="7">
        <f t="shared" si="43"/>
        <v>54.410793650793643</v>
      </c>
      <c r="BD72" s="7">
        <f t="shared" si="44"/>
        <v>20.69142857142857</v>
      </c>
      <c r="BE72" s="19"/>
      <c r="BF72" s="19">
        <f t="shared" si="45"/>
        <v>0.35060869565217395</v>
      </c>
      <c r="BG72" s="19">
        <f t="shared" si="56"/>
        <v>0.53686956521739138</v>
      </c>
      <c r="BH72" s="19">
        <f t="shared" si="57"/>
        <v>3.3803644914756026</v>
      </c>
      <c r="BI72" s="19">
        <f t="shared" si="46"/>
        <v>0.83333333333333337</v>
      </c>
      <c r="BJ72" s="19"/>
      <c r="BK72" s="20">
        <v>1</v>
      </c>
      <c r="BL72" s="1">
        <v>11</v>
      </c>
      <c r="BM72" s="20"/>
      <c r="BN72" s="1">
        <v>3</v>
      </c>
      <c r="BO72" s="1">
        <v>1</v>
      </c>
      <c r="BP72" s="1">
        <v>1</v>
      </c>
      <c r="BQ72" s="1">
        <v>0</v>
      </c>
      <c r="BR72" s="1">
        <v>15</v>
      </c>
      <c r="BS72" s="1">
        <v>6.1</v>
      </c>
      <c r="BT72" s="1">
        <v>5.6</v>
      </c>
      <c r="BU72" s="1">
        <v>0.28000000000000003</v>
      </c>
      <c r="BV72" s="1">
        <v>4.7</v>
      </c>
      <c r="BW72" s="1">
        <v>36.299999999999997</v>
      </c>
      <c r="BX72" s="1">
        <v>1</v>
      </c>
      <c r="BY72" s="1"/>
      <c r="BZ72" s="25">
        <v>142</v>
      </c>
      <c r="CA72" s="25">
        <v>27</v>
      </c>
      <c r="CB72" s="44">
        <v>1.82</v>
      </c>
      <c r="CC72" s="27">
        <v>25</v>
      </c>
      <c r="CD72" s="1">
        <v>2746</v>
      </c>
      <c r="CE72" s="1">
        <v>1</v>
      </c>
      <c r="CF72" s="1"/>
      <c r="CG72" s="1"/>
      <c r="CH72" s="1">
        <v>3</v>
      </c>
      <c r="CI72" s="20">
        <v>3473.2943679999998</v>
      </c>
      <c r="CJ72" s="19">
        <f t="shared" si="47"/>
        <v>8.1528588081502171</v>
      </c>
      <c r="CK72" s="20">
        <v>1289.2461390000001</v>
      </c>
      <c r="CL72" s="19">
        <f t="shared" si="36"/>
        <v>7.1618129381621864</v>
      </c>
      <c r="CM72" s="22"/>
      <c r="CN72" s="36">
        <v>43244</v>
      </c>
      <c r="CO72" s="36"/>
      <c r="CP72" s="36"/>
      <c r="CQ72" s="36"/>
      <c r="CR72" s="20"/>
      <c r="CS72" s="36">
        <v>44217</v>
      </c>
      <c r="CT72" s="36">
        <v>43405</v>
      </c>
      <c r="CU72" s="1">
        <f t="shared" si="48"/>
        <v>161</v>
      </c>
      <c r="CV72" s="1">
        <v>1</v>
      </c>
      <c r="CW72" s="36">
        <v>43405</v>
      </c>
      <c r="CX72" s="20">
        <f>(CW72-CN72)</f>
        <v>161</v>
      </c>
      <c r="CY72" s="20">
        <v>1</v>
      </c>
      <c r="CZ72" s="20">
        <v>161</v>
      </c>
      <c r="DA72" s="1">
        <v>1</v>
      </c>
      <c r="DB72" t="s">
        <v>129</v>
      </c>
      <c r="DC72"/>
      <c r="DD72"/>
      <c r="DE72"/>
      <c r="DF72"/>
      <c r="DG72"/>
      <c r="DH72"/>
      <c r="DI72"/>
      <c r="DJ72"/>
      <c r="DK72"/>
    </row>
    <row r="73" spans="1:115" s="10" customFormat="1" x14ac:dyDescent="0.25">
      <c r="A73" s="2">
        <v>2014</v>
      </c>
      <c r="B73" s="3">
        <v>59</v>
      </c>
      <c r="C73" s="3">
        <v>1</v>
      </c>
      <c r="D73" s="3">
        <v>0</v>
      </c>
      <c r="E73" s="3">
        <v>1</v>
      </c>
      <c r="F73" s="3">
        <v>1</v>
      </c>
      <c r="G73" s="3">
        <v>0</v>
      </c>
      <c r="H73" s="1">
        <v>1</v>
      </c>
      <c r="I73" s="3">
        <v>1</v>
      </c>
      <c r="J73" s="3">
        <v>4</v>
      </c>
      <c r="K73" s="3">
        <v>1</v>
      </c>
      <c r="L73" s="3">
        <v>1</v>
      </c>
      <c r="M73" s="3"/>
      <c r="N73" s="3">
        <v>1</v>
      </c>
      <c r="O73" s="3">
        <v>0</v>
      </c>
      <c r="P73" s="3">
        <v>1</v>
      </c>
      <c r="Q73" s="3"/>
      <c r="R73" s="3">
        <v>0</v>
      </c>
      <c r="S73" s="3">
        <v>0</v>
      </c>
      <c r="T73" s="3">
        <v>0</v>
      </c>
      <c r="U73" s="3">
        <v>1</v>
      </c>
      <c r="V73" s="3">
        <v>0</v>
      </c>
      <c r="W73" s="3">
        <v>0</v>
      </c>
      <c r="X73" s="3">
        <v>0</v>
      </c>
      <c r="Y73" s="3">
        <v>1</v>
      </c>
      <c r="Z73" s="3">
        <v>1</v>
      </c>
      <c r="AA73" s="3">
        <v>1</v>
      </c>
      <c r="AB73" s="3">
        <v>0</v>
      </c>
      <c r="AC73" s="3">
        <v>0</v>
      </c>
      <c r="AD73" s="3">
        <v>1</v>
      </c>
      <c r="AE73" s="3">
        <v>0</v>
      </c>
      <c r="AF73" s="3">
        <v>0</v>
      </c>
      <c r="AG73" s="3">
        <v>26</v>
      </c>
      <c r="AH73" s="4">
        <v>1.72</v>
      </c>
      <c r="AI73" s="3">
        <v>121</v>
      </c>
      <c r="AJ73" s="3">
        <v>88</v>
      </c>
      <c r="AK73" s="5">
        <f t="shared" si="49"/>
        <v>99</v>
      </c>
      <c r="AL73" s="3">
        <v>100</v>
      </c>
      <c r="AM73" s="3">
        <v>1</v>
      </c>
      <c r="AN73" s="3">
        <v>7</v>
      </c>
      <c r="AO73" s="3">
        <v>24</v>
      </c>
      <c r="AP73" s="3">
        <v>12</v>
      </c>
      <c r="AQ73" s="3">
        <v>16</v>
      </c>
      <c r="AR73" s="3">
        <f t="shared" si="54"/>
        <v>12</v>
      </c>
      <c r="AS73" s="7">
        <f t="shared" si="55"/>
        <v>1.7142857142857142</v>
      </c>
      <c r="AT73" s="3">
        <v>10</v>
      </c>
      <c r="AU73" s="4">
        <v>3.4055999999999997</v>
      </c>
      <c r="AV73" s="3">
        <v>1.98</v>
      </c>
      <c r="AW73" s="19">
        <f t="shared" si="37"/>
        <v>0.43463414634146341</v>
      </c>
      <c r="AX73" s="7">
        <f t="shared" si="38"/>
        <v>1.7618040873854828</v>
      </c>
      <c r="AY73" s="7">
        <f t="shared" si="39"/>
        <v>242.42424242424244</v>
      </c>
      <c r="AZ73" s="7">
        <f t="shared" si="40"/>
        <v>3717.1717171717173</v>
      </c>
      <c r="BA73" s="7">
        <f t="shared" si="41"/>
        <v>34.055999999999997</v>
      </c>
      <c r="BB73" s="7">
        <f t="shared" si="42"/>
        <v>19.8</v>
      </c>
      <c r="BC73" s="7">
        <f t="shared" si="43"/>
        <v>23.965920000000001</v>
      </c>
      <c r="BD73" s="7">
        <f t="shared" si="44"/>
        <v>2.4235199999999999</v>
      </c>
      <c r="BE73" s="19"/>
      <c r="BF73" s="19">
        <f t="shared" si="45"/>
        <v>0.46981442330279544</v>
      </c>
      <c r="BG73" s="19">
        <f t="shared" si="56"/>
        <v>0.70472163495419315</v>
      </c>
      <c r="BH73" s="19">
        <f t="shared" si="57"/>
        <v>2.8379999999999996</v>
      </c>
      <c r="BI73" s="19">
        <f t="shared" si="46"/>
        <v>0.7</v>
      </c>
      <c r="BJ73" s="19"/>
      <c r="BK73" s="5">
        <v>0</v>
      </c>
      <c r="BL73" s="5"/>
      <c r="BM73" s="5"/>
      <c r="BN73" s="5"/>
      <c r="BO73" s="5"/>
      <c r="BP73" s="3">
        <v>1</v>
      </c>
      <c r="BQ73" s="3">
        <v>0</v>
      </c>
      <c r="BR73" s="3">
        <v>32.5</v>
      </c>
      <c r="BS73" s="3">
        <v>4</v>
      </c>
      <c r="BT73" s="3">
        <v>3.6</v>
      </c>
      <c r="BU73" s="3">
        <v>0.8</v>
      </c>
      <c r="BV73" s="3"/>
      <c r="BX73" s="3">
        <v>1</v>
      </c>
      <c r="BY73" s="3">
        <v>0</v>
      </c>
      <c r="BZ73" s="3">
        <v>142</v>
      </c>
      <c r="CA73" s="3">
        <v>29</v>
      </c>
      <c r="CB73" s="4">
        <v>1.6</v>
      </c>
      <c r="CC73" s="28">
        <v>54</v>
      </c>
      <c r="CD73" s="8"/>
      <c r="CE73" s="8"/>
      <c r="CF73" s="3">
        <v>1297</v>
      </c>
      <c r="CG73" s="3">
        <v>1</v>
      </c>
      <c r="CH73" s="3">
        <v>2</v>
      </c>
      <c r="CI73" s="12">
        <v>3544.0559440559441</v>
      </c>
      <c r="CJ73" s="19">
        <f t="shared" si="47"/>
        <v>8.1730270971692143</v>
      </c>
      <c r="CK73" s="5">
        <v>1426.0904365045594</v>
      </c>
      <c r="CL73" s="19">
        <f t="shared" si="36"/>
        <v>7.2626920186719639</v>
      </c>
      <c r="CN73" s="41">
        <v>40273</v>
      </c>
      <c r="CO73" s="41"/>
      <c r="CP73" s="41"/>
      <c r="CQ73" s="41"/>
      <c r="CR73" s="20"/>
      <c r="CS73" s="36">
        <v>44272</v>
      </c>
      <c r="CT73" s="36">
        <v>44272</v>
      </c>
      <c r="CU73" s="1">
        <f t="shared" si="48"/>
        <v>3999</v>
      </c>
      <c r="CV73" s="3">
        <v>0</v>
      </c>
      <c r="CX73" s="3"/>
      <c r="CY73" s="3">
        <v>0</v>
      </c>
      <c r="CZ73" s="3">
        <v>3999</v>
      </c>
      <c r="DA73" s="1">
        <v>1</v>
      </c>
      <c r="DB73" s="3"/>
    </row>
    <row r="74" spans="1:115" s="10" customFormat="1" x14ac:dyDescent="0.25">
      <c r="A74" s="25">
        <v>1065</v>
      </c>
      <c r="B74" s="1">
        <v>35</v>
      </c>
      <c r="C74" s="1">
        <v>0</v>
      </c>
      <c r="D74" s="1">
        <v>0</v>
      </c>
      <c r="E74" s="1">
        <v>1</v>
      </c>
      <c r="F74" s="1">
        <v>1</v>
      </c>
      <c r="G74" s="1">
        <v>0</v>
      </c>
      <c r="H74" s="1">
        <v>1</v>
      </c>
      <c r="I74" s="1">
        <v>0</v>
      </c>
      <c r="J74" s="1">
        <v>4</v>
      </c>
      <c r="K74" s="1">
        <v>1</v>
      </c>
      <c r="L74" s="1">
        <v>0</v>
      </c>
      <c r="M74" s="1">
        <v>1</v>
      </c>
      <c r="N74" s="1">
        <v>1</v>
      </c>
      <c r="O74" s="1">
        <v>0</v>
      </c>
      <c r="P74" s="1">
        <v>1</v>
      </c>
      <c r="Q74" s="1"/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1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22.1</v>
      </c>
      <c r="AH74" s="1">
        <v>1.65</v>
      </c>
      <c r="AI74" s="1">
        <v>101</v>
      </c>
      <c r="AJ74" s="1">
        <v>74</v>
      </c>
      <c r="AK74" s="5">
        <f t="shared" si="49"/>
        <v>83</v>
      </c>
      <c r="AL74" s="1">
        <v>82</v>
      </c>
      <c r="AM74" s="1">
        <v>1</v>
      </c>
      <c r="AN74" s="1">
        <v>2</v>
      </c>
      <c r="AO74" s="1">
        <v>53</v>
      </c>
      <c r="AP74" s="1">
        <v>25</v>
      </c>
      <c r="AQ74" s="1">
        <v>36</v>
      </c>
      <c r="AR74" s="1">
        <f t="shared" si="54"/>
        <v>28</v>
      </c>
      <c r="AS74" s="7">
        <f t="shared" si="55"/>
        <v>14</v>
      </c>
      <c r="AT74" s="1">
        <v>24</v>
      </c>
      <c r="AU74" s="19">
        <v>3.17</v>
      </c>
      <c r="AV74" s="1">
        <v>1.93</v>
      </c>
      <c r="AW74" s="19">
        <f t="shared" si="37"/>
        <v>0.35518847006651882</v>
      </c>
      <c r="AX74" s="7">
        <f t="shared" si="38"/>
        <v>3.7854889589905363</v>
      </c>
      <c r="AY74" s="7">
        <f t="shared" si="39"/>
        <v>497.40932642487047</v>
      </c>
      <c r="AZ74" s="7">
        <f t="shared" si="40"/>
        <v>3357.512953367876</v>
      </c>
      <c r="BA74" s="7">
        <f t="shared" si="41"/>
        <v>38.658536585365852</v>
      </c>
      <c r="BB74" s="7">
        <f t="shared" si="42"/>
        <v>23.536585365853657</v>
      </c>
      <c r="BC74" s="7">
        <f t="shared" si="43"/>
        <v>18.885756097560972</v>
      </c>
      <c r="BD74" s="7">
        <f t="shared" si="44"/>
        <v>10.883317073170732</v>
      </c>
      <c r="BE74" s="19"/>
      <c r="BF74" s="19">
        <f t="shared" si="45"/>
        <v>0.93123028391167195</v>
      </c>
      <c r="BG74" s="19">
        <f t="shared" si="56"/>
        <v>1.3709779179810726</v>
      </c>
      <c r="BH74" s="19">
        <f t="shared" si="57"/>
        <v>1.3806620209059233</v>
      </c>
      <c r="BI74" s="19">
        <f t="shared" si="46"/>
        <v>8.3333333333333329E-2</v>
      </c>
      <c r="BJ74" s="19"/>
      <c r="BK74" s="20">
        <v>0</v>
      </c>
      <c r="BL74" s="1"/>
      <c r="BM74" s="20"/>
      <c r="BN74" s="1"/>
      <c r="BO74" s="1">
        <v>0</v>
      </c>
      <c r="BP74" s="1">
        <v>1</v>
      </c>
      <c r="BQ74" s="1">
        <v>0</v>
      </c>
      <c r="BR74" s="1">
        <v>20</v>
      </c>
      <c r="BS74" s="1">
        <v>7.1</v>
      </c>
      <c r="BT74" s="1">
        <v>6.1</v>
      </c>
      <c r="BU74" s="1">
        <v>0.27</v>
      </c>
      <c r="BV74" s="1"/>
      <c r="BW74" s="1"/>
      <c r="BX74" s="1"/>
      <c r="BY74" s="1">
        <v>0</v>
      </c>
      <c r="BZ74" s="25">
        <v>135</v>
      </c>
      <c r="CA74" s="25">
        <v>23</v>
      </c>
      <c r="CB74" s="44">
        <v>1.1200000000000001</v>
      </c>
      <c r="CC74" s="27">
        <v>85</v>
      </c>
      <c r="CD74" s="1">
        <v>2641</v>
      </c>
      <c r="CE74" s="1">
        <v>1</v>
      </c>
      <c r="CF74" s="1"/>
      <c r="CG74" s="1"/>
      <c r="CH74" s="1">
        <v>3</v>
      </c>
      <c r="CI74" s="20">
        <v>4104.5503419999995</v>
      </c>
      <c r="CJ74" s="19">
        <f t="shared" si="47"/>
        <v>8.3198514767880223</v>
      </c>
      <c r="CK74" s="20">
        <v>1344.134491</v>
      </c>
      <c r="CL74" s="19">
        <f t="shared" si="36"/>
        <v>7.2035055837849891</v>
      </c>
      <c r="CM74" s="22"/>
      <c r="CN74" s="36">
        <v>43399</v>
      </c>
      <c r="CO74" s="36"/>
      <c r="CP74" s="36"/>
      <c r="CQ74" s="36"/>
      <c r="CR74" s="20"/>
      <c r="CS74" s="36">
        <v>44217</v>
      </c>
      <c r="CT74" s="36">
        <v>43619</v>
      </c>
      <c r="CU74" s="1">
        <f t="shared" si="48"/>
        <v>220</v>
      </c>
      <c r="CV74" s="1">
        <v>1</v>
      </c>
      <c r="CW74" s="36">
        <v>43619</v>
      </c>
      <c r="CX74" s="20">
        <f>(CW74-CN74)</f>
        <v>220</v>
      </c>
      <c r="CY74" s="20">
        <v>1</v>
      </c>
      <c r="CZ74" s="20">
        <v>220</v>
      </c>
      <c r="DA74" s="1">
        <v>1</v>
      </c>
      <c r="DB74" t="s">
        <v>129</v>
      </c>
      <c r="DC74"/>
      <c r="DD74"/>
      <c r="DE74"/>
      <c r="DF74"/>
      <c r="DG74"/>
      <c r="DH74"/>
      <c r="DI74"/>
      <c r="DJ74"/>
      <c r="DK74"/>
    </row>
    <row r="75" spans="1:115" s="10" customFormat="1" x14ac:dyDescent="0.25">
      <c r="A75" s="2">
        <v>2022</v>
      </c>
      <c r="B75" s="3">
        <v>68</v>
      </c>
      <c r="C75" s="3">
        <v>0</v>
      </c>
      <c r="D75" s="3">
        <v>0</v>
      </c>
      <c r="E75" s="3">
        <v>1</v>
      </c>
      <c r="F75" s="3">
        <v>1</v>
      </c>
      <c r="G75" s="3">
        <v>0</v>
      </c>
      <c r="H75" s="1">
        <v>1</v>
      </c>
      <c r="I75" s="3">
        <v>0</v>
      </c>
      <c r="J75" s="3">
        <v>4</v>
      </c>
      <c r="K75" s="3">
        <v>1</v>
      </c>
      <c r="L75" s="3">
        <v>0</v>
      </c>
      <c r="M75" s="3"/>
      <c r="N75" s="3">
        <v>1</v>
      </c>
      <c r="O75" s="3">
        <v>0</v>
      </c>
      <c r="P75" s="3">
        <v>1</v>
      </c>
      <c r="Q75" s="3">
        <v>1</v>
      </c>
      <c r="R75" s="3">
        <v>1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16">
        <v>1</v>
      </c>
      <c r="Y75" s="3">
        <v>1</v>
      </c>
      <c r="Z75" s="3">
        <v>1</v>
      </c>
      <c r="AA75" s="3">
        <v>0</v>
      </c>
      <c r="AB75" s="3">
        <v>0</v>
      </c>
      <c r="AC75" s="3">
        <v>1</v>
      </c>
      <c r="AD75" s="3">
        <v>1</v>
      </c>
      <c r="AE75" s="3">
        <v>0</v>
      </c>
      <c r="AF75" s="3">
        <v>0</v>
      </c>
      <c r="AG75" s="3">
        <v>23.5</v>
      </c>
      <c r="AH75" s="4">
        <v>1.78</v>
      </c>
      <c r="AI75" s="3">
        <v>108</v>
      </c>
      <c r="AJ75" s="3">
        <v>65</v>
      </c>
      <c r="AK75" s="5">
        <f t="shared" si="49"/>
        <v>79.333333333333329</v>
      </c>
      <c r="AL75" s="3">
        <v>68</v>
      </c>
      <c r="AM75" s="3">
        <v>3</v>
      </c>
      <c r="AN75" s="3">
        <v>9</v>
      </c>
      <c r="AO75" s="3">
        <v>49</v>
      </c>
      <c r="AP75" s="3">
        <v>25</v>
      </c>
      <c r="AQ75" s="3">
        <v>33</v>
      </c>
      <c r="AR75" s="1">
        <f t="shared" si="54"/>
        <v>24</v>
      </c>
      <c r="AS75" s="7">
        <f t="shared" si="55"/>
        <v>2.6666666666666665</v>
      </c>
      <c r="AT75" s="3">
        <v>25</v>
      </c>
      <c r="AU75" s="4">
        <v>2.4386000000000001</v>
      </c>
      <c r="AV75" s="3">
        <v>1.37</v>
      </c>
      <c r="AW75" s="19">
        <f t="shared" si="37"/>
        <v>0.24099039172209905</v>
      </c>
      <c r="AX75" s="7">
        <f t="shared" si="38"/>
        <v>3.2805708193225618</v>
      </c>
      <c r="AY75" s="7">
        <f t="shared" si="39"/>
        <v>467.15328467153279</v>
      </c>
      <c r="AZ75" s="7">
        <f t="shared" si="40"/>
        <v>4107.0559610705586</v>
      </c>
      <c r="BA75" s="7">
        <f t="shared" si="41"/>
        <v>35.861764705882358</v>
      </c>
      <c r="BB75" s="7">
        <f t="shared" si="42"/>
        <v>20.147058823529413</v>
      </c>
      <c r="BC75" s="7">
        <f t="shared" si="43"/>
        <v>14.887333333333334</v>
      </c>
      <c r="BD75" s="7">
        <f t="shared" si="44"/>
        <v>6.5759999999999996</v>
      </c>
      <c r="BE75" s="19"/>
      <c r="BF75" s="19">
        <f t="shared" si="45"/>
        <v>0.92020011481997854</v>
      </c>
      <c r="BG75" s="19">
        <f t="shared" si="56"/>
        <v>1.3663577462478469</v>
      </c>
      <c r="BH75" s="19">
        <f t="shared" si="57"/>
        <v>1.4942401960784315</v>
      </c>
      <c r="BI75" s="19">
        <f t="shared" si="46"/>
        <v>0.36</v>
      </c>
      <c r="BJ75" s="19"/>
      <c r="BK75" s="5">
        <v>0</v>
      </c>
      <c r="BL75" s="5"/>
      <c r="BM75" s="5"/>
      <c r="BN75" s="5"/>
      <c r="BO75" s="5"/>
      <c r="BP75" s="9">
        <v>1</v>
      </c>
      <c r="BQ75" s="9">
        <v>0</v>
      </c>
      <c r="BR75" s="9">
        <v>22.5</v>
      </c>
      <c r="BS75" s="9">
        <v>7.5</v>
      </c>
      <c r="BT75" s="9">
        <v>7.2</v>
      </c>
      <c r="BU75" s="9">
        <v>0.7</v>
      </c>
      <c r="BV75" s="3"/>
      <c r="BX75" s="16">
        <v>1</v>
      </c>
      <c r="BY75" s="9">
        <v>1</v>
      </c>
      <c r="BZ75" s="3">
        <v>141</v>
      </c>
      <c r="CA75" s="3">
        <v>21</v>
      </c>
      <c r="CB75" s="4">
        <v>1.1000000000000001</v>
      </c>
      <c r="CC75" s="28">
        <v>71</v>
      </c>
      <c r="CD75" s="8"/>
      <c r="CE75" s="8"/>
      <c r="CF75" s="3">
        <v>8219</v>
      </c>
      <c r="CG75" s="3">
        <v>1</v>
      </c>
      <c r="CH75" s="3">
        <v>3</v>
      </c>
      <c r="CI75" s="12">
        <v>5793.75</v>
      </c>
      <c r="CJ75" s="19">
        <f t="shared" si="47"/>
        <v>8.6645350293141661</v>
      </c>
      <c r="CK75" s="5">
        <v>1416.1098919364965</v>
      </c>
      <c r="CL75" s="19">
        <f t="shared" si="36"/>
        <v>7.2556688785421599</v>
      </c>
      <c r="CN75" s="36">
        <v>40315</v>
      </c>
      <c r="CO75" s="36"/>
      <c r="CP75" s="36"/>
      <c r="CQ75" s="36"/>
      <c r="CR75" s="20"/>
      <c r="CS75" s="36">
        <v>44272</v>
      </c>
      <c r="CT75" s="36">
        <v>42888</v>
      </c>
      <c r="CU75" s="1">
        <f t="shared" si="48"/>
        <v>2573</v>
      </c>
      <c r="CV75" s="3">
        <v>1</v>
      </c>
      <c r="CW75" s="40">
        <v>42888</v>
      </c>
      <c r="CX75" s="20">
        <f>(CW75-CN75)</f>
        <v>2573</v>
      </c>
      <c r="CY75" s="20">
        <v>1</v>
      </c>
      <c r="CZ75" s="20">
        <v>2573</v>
      </c>
      <c r="DA75" s="1">
        <v>1</v>
      </c>
      <c r="DB75" s="3" t="s">
        <v>143</v>
      </c>
    </row>
    <row r="76" spans="1:115" s="10" customFormat="1" x14ac:dyDescent="0.25">
      <c r="A76" s="25">
        <v>1055</v>
      </c>
      <c r="B76" s="1">
        <v>66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0</v>
      </c>
      <c r="I76" s="1">
        <v>0</v>
      </c>
      <c r="J76" s="1">
        <v>4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1</v>
      </c>
      <c r="Z76" s="1">
        <v>0</v>
      </c>
      <c r="AA76" s="1">
        <v>1</v>
      </c>
      <c r="AB76" s="1">
        <v>1</v>
      </c>
      <c r="AC76" s="1">
        <v>0</v>
      </c>
      <c r="AD76" s="1">
        <v>1</v>
      </c>
      <c r="AE76" s="1">
        <v>0</v>
      </c>
      <c r="AF76" s="1">
        <v>0</v>
      </c>
      <c r="AG76" s="1">
        <v>18.5</v>
      </c>
      <c r="AH76" s="1">
        <v>1.33</v>
      </c>
      <c r="AI76" s="1">
        <v>122</v>
      </c>
      <c r="AJ76" s="1">
        <v>64</v>
      </c>
      <c r="AK76" s="5">
        <f t="shared" si="49"/>
        <v>83.333333333333329</v>
      </c>
      <c r="AL76" s="1">
        <v>81</v>
      </c>
      <c r="AM76" s="1">
        <v>2</v>
      </c>
      <c r="AN76" s="1">
        <v>12</v>
      </c>
      <c r="AO76" s="1">
        <v>54</v>
      </c>
      <c r="AP76" s="1">
        <v>20</v>
      </c>
      <c r="AQ76" s="1">
        <v>37</v>
      </c>
      <c r="AR76" s="1">
        <f t="shared" si="54"/>
        <v>34</v>
      </c>
      <c r="AS76" s="7">
        <f t="shared" si="55"/>
        <v>2.8333333333333335</v>
      </c>
      <c r="AT76" s="1">
        <v>22</v>
      </c>
      <c r="AU76" s="19">
        <v>2.59</v>
      </c>
      <c r="AV76" s="1">
        <v>1.95</v>
      </c>
      <c r="AW76" s="19">
        <f t="shared" si="37"/>
        <v>0.36031042128603102</v>
      </c>
      <c r="AX76" s="7">
        <f t="shared" si="38"/>
        <v>5.7915057915057915</v>
      </c>
      <c r="AY76" s="7">
        <f t="shared" si="39"/>
        <v>615.38461538461536</v>
      </c>
      <c r="AZ76" s="7">
        <f t="shared" si="40"/>
        <v>2926.4957264957261</v>
      </c>
      <c r="BA76" s="7">
        <f t="shared" si="41"/>
        <v>31.975308641975307</v>
      </c>
      <c r="BB76" s="7">
        <f t="shared" si="42"/>
        <v>24.074074074074073</v>
      </c>
      <c r="BC76" s="7">
        <f t="shared" si="43"/>
        <v>20.080987654320982</v>
      </c>
      <c r="BD76" s="7">
        <f t="shared" si="44"/>
        <v>8.1851851851851851</v>
      </c>
      <c r="BE76" s="19"/>
      <c r="BF76" s="19">
        <f t="shared" si="45"/>
        <v>1.1571428571428573</v>
      </c>
      <c r="BG76" s="19">
        <f t="shared" si="56"/>
        <v>1.6888030888030889</v>
      </c>
      <c r="BH76" s="19">
        <f t="shared" si="57"/>
        <v>0.94045025417574435</v>
      </c>
      <c r="BI76" s="19">
        <f t="shared" si="46"/>
        <v>0.54545454545454541</v>
      </c>
      <c r="BJ76" s="19"/>
      <c r="BK76" s="20">
        <v>0</v>
      </c>
      <c r="BL76" s="1"/>
      <c r="BM76" s="20"/>
      <c r="BN76" s="1"/>
      <c r="BO76" s="1"/>
      <c r="BP76" s="1">
        <v>1</v>
      </c>
      <c r="BQ76" s="1">
        <v>0</v>
      </c>
      <c r="BR76" s="1">
        <v>25</v>
      </c>
      <c r="BS76" s="1">
        <v>5.3</v>
      </c>
      <c r="BT76" s="1">
        <v>4.7</v>
      </c>
      <c r="BU76" s="1">
        <v>0.27</v>
      </c>
      <c r="BV76" s="1">
        <v>3.9</v>
      </c>
      <c r="BW76" s="1">
        <v>58</v>
      </c>
      <c r="BX76" s="1">
        <v>1</v>
      </c>
      <c r="BY76" s="1"/>
      <c r="BZ76" s="25">
        <v>137</v>
      </c>
      <c r="CA76" s="25">
        <v>14</v>
      </c>
      <c r="CB76" s="44">
        <v>0.68</v>
      </c>
      <c r="CC76" s="27">
        <v>90</v>
      </c>
      <c r="CD76" s="1"/>
      <c r="CE76" s="1"/>
      <c r="CF76" s="1"/>
      <c r="CG76" s="1"/>
      <c r="CH76" s="1"/>
      <c r="CI76" s="20">
        <v>8171.9039730000004</v>
      </c>
      <c r="CJ76" s="19">
        <f t="shared" si="47"/>
        <v>9.008457205134258</v>
      </c>
      <c r="CK76" s="20">
        <v>646.74728149999999</v>
      </c>
      <c r="CL76" s="19">
        <f t="shared" si="36"/>
        <v>6.4719556177329904</v>
      </c>
      <c r="CM76" s="22"/>
      <c r="CN76" s="36">
        <v>43370</v>
      </c>
      <c r="CO76" s="36"/>
      <c r="CP76" s="36"/>
      <c r="CQ76" s="36"/>
      <c r="CR76" s="20"/>
      <c r="CS76" s="36">
        <v>44274</v>
      </c>
      <c r="CT76" s="36">
        <v>44273</v>
      </c>
      <c r="CU76" s="1">
        <f t="shared" si="48"/>
        <v>903</v>
      </c>
      <c r="CV76" s="1">
        <v>0</v>
      </c>
      <c r="CW76" s="1"/>
      <c r="CX76" s="1"/>
      <c r="CY76" s="1">
        <v>0</v>
      </c>
      <c r="CZ76" s="1">
        <v>903</v>
      </c>
      <c r="DA76" s="1">
        <v>1</v>
      </c>
      <c r="DB76"/>
      <c r="DC76"/>
      <c r="DD76"/>
      <c r="DE76"/>
      <c r="DF76"/>
      <c r="DG76"/>
      <c r="DH76"/>
      <c r="DI76"/>
      <c r="DJ76"/>
      <c r="DK76"/>
    </row>
    <row r="77" spans="1:115" s="10" customFormat="1" x14ac:dyDescent="0.25">
      <c r="A77" s="25">
        <v>1054</v>
      </c>
      <c r="B77" s="1">
        <v>71</v>
      </c>
      <c r="C77" s="1">
        <v>0</v>
      </c>
      <c r="D77" s="1">
        <v>0</v>
      </c>
      <c r="E77" s="1">
        <v>1</v>
      </c>
      <c r="F77" s="1">
        <v>1</v>
      </c>
      <c r="G77" s="1">
        <v>1</v>
      </c>
      <c r="H77" s="1">
        <v>0</v>
      </c>
      <c r="I77" s="1">
        <v>1</v>
      </c>
      <c r="J77" s="1">
        <v>3</v>
      </c>
      <c r="K77" s="1">
        <v>0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/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0</v>
      </c>
      <c r="AD77" s="1">
        <v>1</v>
      </c>
      <c r="AE77" s="1">
        <v>0</v>
      </c>
      <c r="AF77" s="1">
        <v>0</v>
      </c>
      <c r="AG77" s="1">
        <v>34.090000000000003</v>
      </c>
      <c r="AH77" s="1">
        <v>2.0099999999999998</v>
      </c>
      <c r="AI77" s="1">
        <v>111</v>
      </c>
      <c r="AJ77" s="1">
        <v>67</v>
      </c>
      <c r="AK77" s="5">
        <f t="shared" si="49"/>
        <v>81.666666666666671</v>
      </c>
      <c r="AL77" s="1">
        <v>73</v>
      </c>
      <c r="AM77" s="1">
        <v>1</v>
      </c>
      <c r="AN77" s="1">
        <v>11</v>
      </c>
      <c r="AO77" s="1">
        <v>48</v>
      </c>
      <c r="AP77" s="1">
        <v>23</v>
      </c>
      <c r="AQ77" s="1">
        <v>33</v>
      </c>
      <c r="AR77" s="1">
        <f t="shared" si="54"/>
        <v>25</v>
      </c>
      <c r="AS77" s="7">
        <f t="shared" si="55"/>
        <v>2.2727272727272729</v>
      </c>
      <c r="AT77" s="1">
        <v>22</v>
      </c>
      <c r="AU77" s="19">
        <v>3.73</v>
      </c>
      <c r="AV77" s="1">
        <v>1.72</v>
      </c>
      <c r="AW77" s="19">
        <f t="shared" si="37"/>
        <v>0.31145602365114561</v>
      </c>
      <c r="AX77" s="7">
        <f t="shared" si="38"/>
        <v>2.9490616621983916</v>
      </c>
      <c r="AY77" s="7">
        <f t="shared" si="39"/>
        <v>511.62790697674421</v>
      </c>
      <c r="AZ77" s="7">
        <f t="shared" si="40"/>
        <v>3286.8217054263569</v>
      </c>
      <c r="BA77" s="7">
        <f t="shared" si="41"/>
        <v>51.095890410958901</v>
      </c>
      <c r="BB77" s="7">
        <f t="shared" si="42"/>
        <v>23.561643835616437</v>
      </c>
      <c r="BC77" s="7">
        <f t="shared" si="43"/>
        <v>19.119488584474883</v>
      </c>
      <c r="BD77" s="7">
        <f t="shared" si="44"/>
        <v>7.049643835616437</v>
      </c>
      <c r="BE77" s="19"/>
      <c r="BF77" s="19">
        <f t="shared" si="45"/>
        <v>0.64584450402144777</v>
      </c>
      <c r="BG77" s="19">
        <f t="shared" si="56"/>
        <v>0.93941018766756035</v>
      </c>
      <c r="BH77" s="19">
        <f t="shared" si="57"/>
        <v>2.043835616438356</v>
      </c>
      <c r="BI77" s="19">
        <f t="shared" si="46"/>
        <v>0.5</v>
      </c>
      <c r="BJ77" s="19"/>
      <c r="BK77" s="20">
        <v>0</v>
      </c>
      <c r="BL77" s="1"/>
      <c r="BM77" s="20"/>
      <c r="BN77" s="1"/>
      <c r="BO77" s="1">
        <v>0</v>
      </c>
      <c r="BP77" s="1">
        <v>1</v>
      </c>
      <c r="BQ77" s="1">
        <v>0</v>
      </c>
      <c r="BR77" s="1">
        <v>25</v>
      </c>
      <c r="BS77" s="1">
        <v>7.5</v>
      </c>
      <c r="BT77" s="1">
        <v>5.8</v>
      </c>
      <c r="BU77" s="1">
        <v>0.25</v>
      </c>
      <c r="BV77" s="1">
        <v>5.4</v>
      </c>
      <c r="BW77" s="1">
        <v>40</v>
      </c>
      <c r="BX77" s="1">
        <v>1</v>
      </c>
      <c r="BY77" s="1"/>
      <c r="BZ77" s="25">
        <v>135</v>
      </c>
      <c r="CA77" s="25">
        <v>29</v>
      </c>
      <c r="CB77" s="44">
        <v>1.48</v>
      </c>
      <c r="CC77" s="27">
        <v>47</v>
      </c>
      <c r="CD77" s="1">
        <v>2478</v>
      </c>
      <c r="CE77" s="1">
        <v>1</v>
      </c>
      <c r="CF77" s="1"/>
      <c r="CG77" s="1"/>
      <c r="CH77" s="1">
        <v>3</v>
      </c>
      <c r="CI77" s="20">
        <v>10597.938480000001</v>
      </c>
      <c r="CJ77" s="19">
        <f t="shared" si="47"/>
        <v>9.2684147781670152</v>
      </c>
      <c r="CK77" s="20">
        <v>1855.385577</v>
      </c>
      <c r="CL77" s="19">
        <f t="shared" si="36"/>
        <v>7.5258478116630325</v>
      </c>
      <c r="CM77" s="22"/>
      <c r="CN77" s="36">
        <v>43369</v>
      </c>
      <c r="CO77" s="36"/>
      <c r="CP77" s="36"/>
      <c r="CQ77" s="36"/>
      <c r="CR77" s="20"/>
      <c r="CS77" s="36">
        <v>44217</v>
      </c>
      <c r="CT77" s="36">
        <v>43455</v>
      </c>
      <c r="CU77" s="1">
        <f t="shared" si="48"/>
        <v>86</v>
      </c>
      <c r="CV77" s="1">
        <v>1</v>
      </c>
      <c r="CW77" s="36">
        <v>43455</v>
      </c>
      <c r="CX77" s="20">
        <f>(CW77-CN77)</f>
        <v>86</v>
      </c>
      <c r="CY77" s="20">
        <v>1</v>
      </c>
      <c r="CZ77" s="20">
        <v>86</v>
      </c>
      <c r="DA77" s="1">
        <v>1</v>
      </c>
      <c r="DB77" t="s">
        <v>129</v>
      </c>
      <c r="DC77"/>
      <c r="DD77"/>
      <c r="DE77"/>
      <c r="DF77"/>
      <c r="DG77"/>
      <c r="DH77"/>
      <c r="DI77"/>
      <c r="DJ77"/>
      <c r="DK77"/>
    </row>
    <row r="78" spans="1:115" s="10" customFormat="1" x14ac:dyDescent="0.25">
      <c r="A78" s="25">
        <v>1071</v>
      </c>
      <c r="B78" s="1">
        <v>46</v>
      </c>
      <c r="C78" s="1">
        <v>0</v>
      </c>
      <c r="D78" s="1">
        <v>0</v>
      </c>
      <c r="E78" s="1">
        <v>1</v>
      </c>
      <c r="F78" s="1">
        <v>1</v>
      </c>
      <c r="G78" s="1">
        <v>0</v>
      </c>
      <c r="H78" s="1">
        <v>1</v>
      </c>
      <c r="I78" s="1">
        <v>1</v>
      </c>
      <c r="J78" s="1">
        <v>4</v>
      </c>
      <c r="K78" s="1">
        <v>1</v>
      </c>
      <c r="L78" s="1">
        <v>1</v>
      </c>
      <c r="M78" s="1">
        <v>1</v>
      </c>
      <c r="N78" s="1">
        <v>1</v>
      </c>
      <c r="O78" s="1">
        <v>0</v>
      </c>
      <c r="P78" s="1">
        <v>0</v>
      </c>
      <c r="Q78" s="1"/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0</v>
      </c>
      <c r="AD78" s="1">
        <v>1</v>
      </c>
      <c r="AE78" s="1">
        <v>0</v>
      </c>
      <c r="AF78" s="1">
        <v>0</v>
      </c>
      <c r="AG78" s="1">
        <v>38.94</v>
      </c>
      <c r="AH78" s="1">
        <v>2.4300000000000002</v>
      </c>
      <c r="AI78" s="1">
        <v>174</v>
      </c>
      <c r="AJ78" s="1">
        <v>106</v>
      </c>
      <c r="AK78" s="5">
        <f t="shared" si="49"/>
        <v>128.66666666666666</v>
      </c>
      <c r="AL78" s="1">
        <v>94</v>
      </c>
      <c r="AM78" s="1">
        <v>1</v>
      </c>
      <c r="AN78" s="1">
        <v>6</v>
      </c>
      <c r="AO78" s="1">
        <v>44</v>
      </c>
      <c r="AP78" s="1">
        <v>21</v>
      </c>
      <c r="AQ78" s="1">
        <v>30</v>
      </c>
      <c r="AR78" s="1">
        <f t="shared" si="54"/>
        <v>23</v>
      </c>
      <c r="AS78" s="7">
        <f t="shared" si="55"/>
        <v>3.8333333333333335</v>
      </c>
      <c r="AT78" s="1">
        <v>19</v>
      </c>
      <c r="AU78" s="19">
        <v>5.6</v>
      </c>
      <c r="AV78" s="1">
        <v>2.2999999999999998</v>
      </c>
      <c r="AW78" s="19">
        <f t="shared" si="37"/>
        <v>0.656171470805617</v>
      </c>
      <c r="AX78" s="7">
        <f t="shared" si="38"/>
        <v>1.9642857142857144</v>
      </c>
      <c r="AY78" s="7">
        <f t="shared" si="39"/>
        <v>382.60869565217394</v>
      </c>
      <c r="AZ78" s="7">
        <f t="shared" si="40"/>
        <v>4266.6666666666661</v>
      </c>
      <c r="BA78" s="7">
        <f t="shared" si="41"/>
        <v>59.574468085106382</v>
      </c>
      <c r="BB78" s="7">
        <f t="shared" si="42"/>
        <v>24.468085106382979</v>
      </c>
      <c r="BC78" s="7">
        <f t="shared" si="43"/>
        <v>36.493333333333325</v>
      </c>
      <c r="BD78" s="7">
        <f t="shared" si="44"/>
        <v>7.9863829787234044</v>
      </c>
      <c r="BE78" s="19"/>
      <c r="BF78" s="19">
        <f t="shared" si="45"/>
        <v>0.50357142857142856</v>
      </c>
      <c r="BG78" s="19">
        <f t="shared" si="56"/>
        <v>0.73857142857142855</v>
      </c>
      <c r="BH78" s="19">
        <f t="shared" si="57"/>
        <v>2.5901942645698428</v>
      </c>
      <c r="BI78" s="19">
        <f t="shared" si="46"/>
        <v>0.31578947368421051</v>
      </c>
      <c r="BJ78" s="19"/>
      <c r="BK78" s="20">
        <v>0</v>
      </c>
      <c r="BL78" s="1"/>
      <c r="BM78" s="20"/>
      <c r="BN78" s="1"/>
      <c r="BO78" s="1"/>
      <c r="BP78" s="1">
        <v>1</v>
      </c>
      <c r="BQ78" s="1">
        <v>0</v>
      </c>
      <c r="BR78" s="1">
        <v>25</v>
      </c>
      <c r="BS78" s="1">
        <v>5.6</v>
      </c>
      <c r="BT78" s="1">
        <v>4.8</v>
      </c>
      <c r="BU78" s="1">
        <v>0.37</v>
      </c>
      <c r="BV78" s="1">
        <v>5</v>
      </c>
      <c r="BW78" s="1">
        <v>32.6</v>
      </c>
      <c r="BX78" s="1">
        <v>0</v>
      </c>
      <c r="BY78" s="1">
        <v>1</v>
      </c>
      <c r="BZ78" s="25">
        <v>139</v>
      </c>
      <c r="CA78" s="25">
        <v>13</v>
      </c>
      <c r="CB78" s="44">
        <v>1.03</v>
      </c>
      <c r="CC78" s="27">
        <v>87</v>
      </c>
      <c r="CD78" s="1">
        <v>829</v>
      </c>
      <c r="CE78" s="1">
        <v>1</v>
      </c>
      <c r="CF78" s="1"/>
      <c r="CG78" s="1"/>
      <c r="CH78" s="1">
        <v>3</v>
      </c>
      <c r="CI78" s="20">
        <v>10797.23126</v>
      </c>
      <c r="CJ78" s="19">
        <f t="shared" si="47"/>
        <v>9.2870450154304205</v>
      </c>
      <c r="CK78" s="20">
        <v>2303.646295</v>
      </c>
      <c r="CL78" s="19">
        <f t="shared" si="36"/>
        <v>7.7422484922355803</v>
      </c>
      <c r="CM78" s="22"/>
      <c r="CN78" s="36">
        <v>43419</v>
      </c>
      <c r="CO78" s="36"/>
      <c r="CP78" s="36"/>
      <c r="CQ78" s="36"/>
      <c r="CR78" s="20"/>
      <c r="CS78" s="36">
        <v>44274</v>
      </c>
      <c r="CT78" s="36">
        <v>44266</v>
      </c>
      <c r="CU78" s="1">
        <f t="shared" si="48"/>
        <v>847</v>
      </c>
      <c r="CV78" s="1">
        <v>0</v>
      </c>
      <c r="CW78" s="1"/>
      <c r="CX78" s="1"/>
      <c r="CY78" s="1">
        <v>0</v>
      </c>
      <c r="CZ78" s="1">
        <v>847</v>
      </c>
      <c r="DA78" s="1">
        <v>1</v>
      </c>
      <c r="DB78"/>
      <c r="DC78"/>
      <c r="DD78"/>
      <c r="DE78"/>
      <c r="DF78"/>
      <c r="DG78"/>
      <c r="DH78"/>
      <c r="DI78"/>
      <c r="DJ78"/>
      <c r="DK78"/>
    </row>
    <row r="79" spans="1:115" s="10" customFormat="1" x14ac:dyDescent="0.25">
      <c r="A79" s="2">
        <v>2019</v>
      </c>
      <c r="B79" s="3">
        <v>74</v>
      </c>
      <c r="C79" s="3">
        <v>0</v>
      </c>
      <c r="D79" s="3">
        <v>0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4</v>
      </c>
      <c r="K79" s="3">
        <v>0</v>
      </c>
      <c r="L79" s="3">
        <v>0</v>
      </c>
      <c r="M79" s="3"/>
      <c r="N79" s="3">
        <v>0</v>
      </c>
      <c r="O79" s="3">
        <v>0</v>
      </c>
      <c r="P79" s="3">
        <v>1</v>
      </c>
      <c r="Q79" s="3">
        <v>1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16">
        <v>0</v>
      </c>
      <c r="Y79" s="3">
        <v>0</v>
      </c>
      <c r="Z79" s="3">
        <v>0</v>
      </c>
      <c r="AA79" s="3">
        <v>1</v>
      </c>
      <c r="AB79" s="3">
        <v>0</v>
      </c>
      <c r="AC79" s="3">
        <v>0</v>
      </c>
      <c r="AD79" s="3">
        <v>1</v>
      </c>
      <c r="AE79" s="3">
        <v>0</v>
      </c>
      <c r="AF79" s="3">
        <v>0</v>
      </c>
      <c r="AG79" s="9">
        <v>35</v>
      </c>
      <c r="AH79" s="11">
        <v>2.27</v>
      </c>
      <c r="AI79" s="9">
        <v>101</v>
      </c>
      <c r="AJ79" s="9">
        <v>79</v>
      </c>
      <c r="AK79" s="5">
        <f t="shared" si="49"/>
        <v>86.333333333333329</v>
      </c>
      <c r="AL79" s="9">
        <v>79</v>
      </c>
      <c r="AM79" s="9">
        <v>3</v>
      </c>
      <c r="AN79" s="9">
        <v>9</v>
      </c>
      <c r="AO79" s="9">
        <v>45</v>
      </c>
      <c r="AP79" s="9">
        <v>22</v>
      </c>
      <c r="AQ79" s="9">
        <v>32</v>
      </c>
      <c r="AR79" s="9">
        <f t="shared" si="54"/>
        <v>23</v>
      </c>
      <c r="AS79" s="7">
        <f t="shared" si="55"/>
        <v>2.5555555555555554</v>
      </c>
      <c r="AT79" s="9">
        <v>25</v>
      </c>
      <c r="AU79" s="4">
        <v>5.2891000000000004</v>
      </c>
      <c r="AV79" s="9">
        <v>2.33</v>
      </c>
      <c r="AW79" s="19">
        <f t="shared" si="37"/>
        <v>0.44602365114560238</v>
      </c>
      <c r="AX79" s="7">
        <f t="shared" si="38"/>
        <v>1.3234765839178688</v>
      </c>
      <c r="AY79" s="7">
        <f t="shared" si="39"/>
        <v>240.34334763948496</v>
      </c>
      <c r="AZ79" s="7">
        <f t="shared" si="40"/>
        <v>2655.2217453505004</v>
      </c>
      <c r="BA79" s="7">
        <f t="shared" si="41"/>
        <v>66.950632911392418</v>
      </c>
      <c r="BB79" s="7">
        <f t="shared" si="42"/>
        <v>29.49367088607595</v>
      </c>
      <c r="BC79" s="7">
        <f t="shared" si="43"/>
        <v>24.601654008438818</v>
      </c>
      <c r="BD79" s="7">
        <f t="shared" si="44"/>
        <v>9.225620253164557</v>
      </c>
      <c r="BE79" s="19"/>
      <c r="BF79" s="19">
        <f t="shared" si="45"/>
        <v>0.47796411487776741</v>
      </c>
      <c r="BG79" s="19">
        <f t="shared" si="56"/>
        <v>0.67213703654686041</v>
      </c>
      <c r="BH79" s="19">
        <f t="shared" si="57"/>
        <v>2.9108970831040182</v>
      </c>
      <c r="BI79" s="19">
        <f t="shared" si="46"/>
        <v>0.36</v>
      </c>
      <c r="BJ79" s="19"/>
      <c r="BK79" s="5">
        <v>1</v>
      </c>
      <c r="BL79" s="5"/>
      <c r="BM79" s="5"/>
      <c r="BN79" s="5">
        <v>0</v>
      </c>
      <c r="BO79" s="5">
        <v>0</v>
      </c>
      <c r="BP79" s="9">
        <v>1</v>
      </c>
      <c r="BQ79" s="9">
        <v>0</v>
      </c>
      <c r="BR79" s="16">
        <v>27.5</v>
      </c>
      <c r="BS79" s="16">
        <v>5.8</v>
      </c>
      <c r="BT79" s="16">
        <v>4.8</v>
      </c>
      <c r="BU79" s="16">
        <v>0.99</v>
      </c>
      <c r="BV79" s="3"/>
      <c r="BX79" s="9">
        <v>1</v>
      </c>
      <c r="BY79" s="16">
        <v>0</v>
      </c>
      <c r="BZ79" s="9">
        <v>139</v>
      </c>
      <c r="CA79" s="9">
        <v>23</v>
      </c>
      <c r="CB79" s="11">
        <v>1</v>
      </c>
      <c r="CC79" s="29">
        <v>90</v>
      </c>
      <c r="CD79" s="13"/>
      <c r="CE79" s="13"/>
      <c r="CF79" s="9">
        <v>1810</v>
      </c>
      <c r="CG79" s="9">
        <v>1</v>
      </c>
      <c r="CH79" s="9">
        <v>2</v>
      </c>
      <c r="CI79" s="12">
        <v>11228.571428571429</v>
      </c>
      <c r="CJ79" s="19">
        <f t="shared" si="47"/>
        <v>9.326216829361984</v>
      </c>
      <c r="CK79" s="5">
        <v>2889.9638055224937</v>
      </c>
      <c r="CL79" s="19">
        <f t="shared" si="36"/>
        <v>7.9689992569873915</v>
      </c>
      <c r="CN79" s="36">
        <v>40296</v>
      </c>
      <c r="CO79" s="36"/>
      <c r="CP79" s="36"/>
      <c r="CQ79" s="36"/>
      <c r="CR79" s="20"/>
      <c r="CS79" s="36">
        <v>44272</v>
      </c>
      <c r="CT79" s="36">
        <v>42050</v>
      </c>
      <c r="CU79" s="1">
        <f t="shared" si="48"/>
        <v>1754</v>
      </c>
      <c r="CV79" s="3">
        <v>1</v>
      </c>
      <c r="CW79" s="40">
        <v>42050</v>
      </c>
      <c r="CX79" s="20">
        <f>(CW79-CN79)</f>
        <v>1754</v>
      </c>
      <c r="CY79" s="20">
        <v>1</v>
      </c>
      <c r="CZ79" s="20">
        <v>1754</v>
      </c>
      <c r="DA79" s="1">
        <v>1</v>
      </c>
      <c r="DB79" s="3" t="s">
        <v>141</v>
      </c>
    </row>
    <row r="80" spans="1:115" s="10" customFormat="1" x14ac:dyDescent="0.25">
      <c r="A80" s="25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5"/>
      <c r="AL80" s="1"/>
      <c r="AM80" s="1"/>
      <c r="AN80" s="1"/>
      <c r="AO80" s="1"/>
      <c r="AP80" s="1"/>
      <c r="AQ80" s="1"/>
      <c r="AR80" s="1"/>
      <c r="AS80" s="7"/>
      <c r="AT80" s="1"/>
      <c r="AU80" s="19"/>
      <c r="AV80" s="1"/>
      <c r="AW80" s="19"/>
      <c r="AX80" s="7"/>
      <c r="AY80" s="7"/>
      <c r="AZ80" s="7"/>
      <c r="BA80" s="7"/>
      <c r="BB80" s="7"/>
      <c r="BC80" s="7"/>
      <c r="BD80" s="7"/>
      <c r="BE80" s="19"/>
      <c r="BF80" s="19"/>
      <c r="BG80" s="19"/>
      <c r="BH80" s="19"/>
      <c r="BI80" s="19"/>
      <c r="BJ80" s="19"/>
      <c r="BK80" s="20"/>
      <c r="BL80" s="1"/>
      <c r="BM80" s="20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9"/>
      <c r="CC80" s="27"/>
      <c r="CD80" s="1"/>
      <c r="CE80" s="1"/>
      <c r="CF80" s="1"/>
      <c r="CG80" s="1"/>
      <c r="CH80" s="1"/>
      <c r="CI80" s="20"/>
      <c r="CJ80" s="19"/>
      <c r="CK80" s="20"/>
      <c r="CL80" s="19"/>
      <c r="CM80" s="22"/>
      <c r="CN80" s="36"/>
      <c r="CO80" s="36"/>
      <c r="CP80" s="36"/>
      <c r="CQ80" s="36"/>
      <c r="CR80" s="20"/>
      <c r="CS80" s="36"/>
      <c r="CT80" s="36"/>
      <c r="CU80" s="1"/>
      <c r="CV80" s="1"/>
      <c r="CW80" s="1"/>
      <c r="CX80" s="1"/>
      <c r="CY80" s="1"/>
      <c r="CZ80" s="1"/>
      <c r="DA80" s="3"/>
      <c r="DB80"/>
      <c r="DC80"/>
      <c r="DD80"/>
      <c r="DE80"/>
      <c r="DF80"/>
      <c r="DG80"/>
      <c r="DH80"/>
      <c r="DI80"/>
      <c r="DJ80"/>
      <c r="DK80"/>
    </row>
    <row r="81" spans="1:115" s="10" customFormat="1" x14ac:dyDescent="0.25">
      <c r="A81" s="2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5"/>
      <c r="AL81" s="1"/>
      <c r="AM81" s="1"/>
      <c r="AN81" s="1"/>
      <c r="AO81" s="1"/>
      <c r="AP81" s="1"/>
      <c r="AQ81" s="1"/>
      <c r="AR81" s="1"/>
      <c r="AS81" s="7"/>
      <c r="AT81" s="1"/>
      <c r="AU81" s="19"/>
      <c r="AV81" s="1"/>
      <c r="AW81" s="19"/>
      <c r="AX81" s="7"/>
      <c r="AY81" s="7"/>
      <c r="AZ81" s="7"/>
      <c r="BA81" s="7"/>
      <c r="BB81" s="7"/>
      <c r="BC81" s="7"/>
      <c r="BD81" s="7"/>
      <c r="BE81" s="19"/>
      <c r="BF81" s="19"/>
      <c r="BG81" s="19"/>
      <c r="BH81" s="19"/>
      <c r="BI81" s="19"/>
      <c r="BJ81" s="19"/>
      <c r="BK81" s="20"/>
      <c r="BL81" s="1"/>
      <c r="BM81" s="20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9"/>
      <c r="CC81" s="27"/>
      <c r="CD81" s="1"/>
      <c r="CE81" s="1"/>
      <c r="CF81" s="1"/>
      <c r="CG81" s="1"/>
      <c r="CH81" s="1"/>
      <c r="CI81" s="20">
        <f>COUNT(CI47:CI79)</f>
        <v>33</v>
      </c>
      <c r="CJ81" s="19"/>
      <c r="CK81" s="20">
        <f>MEDIAN(CK21:CK79)</f>
        <v>1375.6269808017214</v>
      </c>
      <c r="CL81" s="19"/>
      <c r="CM81" s="22"/>
      <c r="CN81" s="36"/>
      <c r="CO81" s="36"/>
      <c r="CP81" s="36"/>
      <c r="CQ81" s="36"/>
      <c r="CR81" s="20"/>
      <c r="CS81" s="36"/>
      <c r="CT81" s="36"/>
      <c r="CU81" s="1"/>
      <c r="CV81" s="1"/>
      <c r="CW81" s="1"/>
      <c r="CX81" s="1"/>
      <c r="CY81" s="1"/>
      <c r="CZ81" s="1"/>
      <c r="DA81" s="3"/>
      <c r="DB81"/>
      <c r="DC81"/>
      <c r="DD81"/>
      <c r="DE81"/>
      <c r="DF81"/>
      <c r="DG81"/>
      <c r="DH81"/>
      <c r="DI81"/>
      <c r="DJ81"/>
      <c r="DK81"/>
    </row>
    <row r="82" spans="1:115" s="10" customFormat="1" x14ac:dyDescent="0.25">
      <c r="A82" s="2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5"/>
      <c r="AL82" s="1"/>
      <c r="AM82" s="1"/>
      <c r="AN82" s="1"/>
      <c r="AO82" s="1"/>
      <c r="AP82" s="1"/>
      <c r="AQ82" s="1"/>
      <c r="AR82" s="1"/>
      <c r="AS82" s="7"/>
      <c r="AT82" s="1"/>
      <c r="AU82" s="19"/>
      <c r="AV82" s="1"/>
      <c r="AW82" s="19"/>
      <c r="AX82" s="7"/>
      <c r="AY82" s="7"/>
      <c r="AZ82" s="7"/>
      <c r="BA82" s="7"/>
      <c r="BB82" s="7"/>
      <c r="BC82" s="7"/>
      <c r="BD82" s="7"/>
      <c r="BE82" s="19"/>
      <c r="BF82" s="19"/>
      <c r="BG82" s="19"/>
      <c r="BH82" s="19"/>
      <c r="BI82" s="19"/>
      <c r="BJ82" s="19"/>
      <c r="BK82" s="20"/>
      <c r="BL82" s="1"/>
      <c r="BM82" s="20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9"/>
      <c r="CC82" s="27"/>
      <c r="CD82" s="1"/>
      <c r="CE82" s="1"/>
      <c r="CF82" s="1"/>
      <c r="CG82" s="1"/>
      <c r="CH82" s="1"/>
      <c r="CI82" s="20">
        <f>COUNT(CI21:CI79)</f>
        <v>59</v>
      </c>
      <c r="CJ82" s="19"/>
      <c r="CK82" s="20"/>
      <c r="CL82" s="19"/>
      <c r="CM82" s="22"/>
      <c r="CN82" s="36"/>
      <c r="CO82" s="36"/>
      <c r="CP82" s="36"/>
      <c r="CQ82" s="36"/>
      <c r="CR82" s="20"/>
      <c r="CS82" s="36"/>
      <c r="CT82" s="36"/>
      <c r="CU82" s="1"/>
      <c r="CV82" s="1"/>
      <c r="CW82" s="1"/>
      <c r="CX82" s="1"/>
      <c r="CY82" s="1"/>
      <c r="CZ82" s="1"/>
      <c r="DA82" s="3"/>
      <c r="DB82"/>
      <c r="DC82"/>
      <c r="DD82"/>
      <c r="DE82"/>
      <c r="DF82"/>
      <c r="DG82"/>
      <c r="DH82"/>
      <c r="DI82"/>
      <c r="DJ82"/>
      <c r="DK82"/>
    </row>
    <row r="83" spans="1:115" s="10" customFormat="1" x14ac:dyDescent="0.25">
      <c r="A83" s="2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5"/>
      <c r="AL83" s="1"/>
      <c r="AM83" s="1"/>
      <c r="AN83" s="1"/>
      <c r="AO83" s="1"/>
      <c r="AP83" s="1"/>
      <c r="AQ83" s="1"/>
      <c r="AR83" s="1"/>
      <c r="AS83" s="7"/>
      <c r="AT83" s="1"/>
      <c r="AU83" s="19"/>
      <c r="AV83" s="1"/>
      <c r="AW83" s="19"/>
      <c r="AX83" s="7"/>
      <c r="AY83" s="7"/>
      <c r="AZ83" s="7"/>
      <c r="BA83" s="7"/>
      <c r="BB83" s="7"/>
      <c r="BC83" s="7"/>
      <c r="BD83" s="7"/>
      <c r="BE83" s="19"/>
      <c r="BF83" s="19"/>
      <c r="BG83" s="19"/>
      <c r="BH83" s="19"/>
      <c r="BI83" s="19"/>
      <c r="BJ83" s="19"/>
      <c r="BK83" s="20"/>
      <c r="BL83" s="1"/>
      <c r="BM83" s="20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9"/>
      <c r="CC83" s="27"/>
      <c r="CD83" s="1"/>
      <c r="CE83" s="1"/>
      <c r="CF83" s="1"/>
      <c r="CG83" s="1"/>
      <c r="CH83" s="1"/>
      <c r="CI83" s="21">
        <f>(CI81/CI82)</f>
        <v>0.55932203389830504</v>
      </c>
      <c r="CJ83" s="19"/>
      <c r="CK83" s="20"/>
      <c r="CL83" s="19"/>
      <c r="CM83" s="22"/>
      <c r="CN83" s="36"/>
      <c r="CO83" s="36"/>
      <c r="CP83" s="36"/>
      <c r="CQ83" s="36"/>
      <c r="CR83" s="20"/>
      <c r="CS83" s="36"/>
      <c r="CT83" s="36"/>
      <c r="CU83" s="1"/>
      <c r="CV83" s="1"/>
      <c r="CW83" s="1"/>
      <c r="CX83" s="1"/>
      <c r="CY83" s="1"/>
      <c r="CZ83" s="1"/>
      <c r="DA83" s="3"/>
      <c r="DB83"/>
      <c r="DC83"/>
      <c r="DD83"/>
      <c r="DE83"/>
      <c r="DF83"/>
      <c r="DG83"/>
      <c r="DH83"/>
      <c r="DI83"/>
      <c r="DJ83"/>
      <c r="DK83"/>
    </row>
    <row r="84" spans="1:115" s="10" customFormat="1" x14ac:dyDescent="0.25">
      <c r="A84" s="25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5"/>
      <c r="AL84" s="1"/>
      <c r="AM84" s="1"/>
      <c r="AN84" s="1"/>
      <c r="AO84" s="1"/>
      <c r="AP84" s="1"/>
      <c r="AQ84" s="1"/>
      <c r="AR84" s="1"/>
      <c r="AS84" s="7"/>
      <c r="AT84" s="1"/>
      <c r="AU84" s="19"/>
      <c r="AV84" s="1"/>
      <c r="AW84" s="19"/>
      <c r="AX84" s="7"/>
      <c r="AY84" s="7"/>
      <c r="AZ84" s="7"/>
      <c r="BA84" s="7"/>
      <c r="BB84" s="7"/>
      <c r="BC84" s="7"/>
      <c r="BD84" s="7"/>
      <c r="BE84" s="19"/>
      <c r="BF84" s="19"/>
      <c r="BG84" s="19"/>
      <c r="BH84" s="19"/>
      <c r="BI84" s="19"/>
      <c r="BJ84" s="19"/>
      <c r="BK84" s="20"/>
      <c r="BL84" s="1"/>
      <c r="BM84" s="20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9"/>
      <c r="CC84" s="27"/>
      <c r="CD84" s="1"/>
      <c r="CE84" s="1"/>
      <c r="CF84" s="1"/>
      <c r="CG84" s="1"/>
      <c r="CH84" s="1"/>
      <c r="CI84" s="20"/>
      <c r="CJ84" s="19"/>
      <c r="CK84" s="20"/>
      <c r="CL84" s="19"/>
      <c r="CM84" s="22"/>
      <c r="CN84" s="36"/>
      <c r="CO84" s="36"/>
      <c r="CP84" s="36"/>
      <c r="CQ84" s="36"/>
      <c r="CR84" s="20"/>
      <c r="CS84" s="36"/>
      <c r="CT84" s="36"/>
      <c r="CU84" s="1"/>
      <c r="CV84" s="1"/>
      <c r="CW84" s="1"/>
      <c r="CX84" s="1"/>
      <c r="CY84" s="1"/>
      <c r="CZ84" s="1"/>
      <c r="DA84" s="3"/>
      <c r="DB84"/>
      <c r="DC84"/>
      <c r="DD84"/>
      <c r="DE84"/>
      <c r="DF84"/>
      <c r="DG84"/>
      <c r="DH84"/>
      <c r="DI84"/>
      <c r="DJ84"/>
      <c r="DK84"/>
    </row>
    <row r="85" spans="1:115" s="10" customFormat="1" x14ac:dyDescent="0.25">
      <c r="A85" s="25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5"/>
      <c r="AL85" s="1"/>
      <c r="AM85" s="1"/>
      <c r="AN85" s="1"/>
      <c r="AO85" s="1"/>
      <c r="AP85" s="1"/>
      <c r="AQ85" s="1"/>
      <c r="AR85" s="1"/>
      <c r="AS85" s="7"/>
      <c r="AT85" s="1"/>
      <c r="AU85" s="19"/>
      <c r="AV85" s="1"/>
      <c r="AW85" s="19"/>
      <c r="AX85" s="7"/>
      <c r="AY85" s="7"/>
      <c r="AZ85" s="7"/>
      <c r="BA85" s="7"/>
      <c r="BB85" s="7"/>
      <c r="BC85" s="7"/>
      <c r="BD85" s="7"/>
      <c r="BE85" s="19"/>
      <c r="BF85" s="19"/>
      <c r="BG85" s="19"/>
      <c r="BH85" s="19"/>
      <c r="BI85" s="19"/>
      <c r="BJ85" s="19"/>
      <c r="BK85" s="20"/>
      <c r="BL85" s="1"/>
      <c r="BM85" s="20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9"/>
      <c r="CC85" s="27"/>
      <c r="CD85" s="1"/>
      <c r="CE85" s="1"/>
      <c r="CF85" s="1"/>
      <c r="CG85" s="1"/>
      <c r="CH85" s="1"/>
      <c r="CI85" s="20"/>
      <c r="CJ85" s="19"/>
      <c r="CK85" s="20"/>
      <c r="CL85" s="19"/>
      <c r="CM85" s="22"/>
      <c r="CN85" s="36"/>
      <c r="CO85" s="36"/>
      <c r="CP85" s="36"/>
      <c r="CQ85" s="36"/>
      <c r="CR85" s="20"/>
      <c r="CS85" s="36"/>
      <c r="CT85" s="36"/>
      <c r="CU85" s="1"/>
      <c r="CV85" s="1"/>
      <c r="CW85" s="1"/>
      <c r="CX85" s="1"/>
      <c r="CY85" s="1"/>
      <c r="CZ85" s="1"/>
      <c r="DA85" s="3"/>
      <c r="DB85"/>
      <c r="DC85"/>
      <c r="DD85"/>
      <c r="DE85"/>
      <c r="DF85"/>
      <c r="DG85"/>
      <c r="DH85"/>
      <c r="DI85"/>
      <c r="DJ85"/>
      <c r="DK85"/>
    </row>
    <row r="86" spans="1:115" s="10" customFormat="1" x14ac:dyDescent="0.25">
      <c r="A86" s="2">
        <v>2008</v>
      </c>
      <c r="B86" s="3">
        <v>65</v>
      </c>
      <c r="C86" s="3">
        <v>0</v>
      </c>
      <c r="D86" s="3">
        <v>0</v>
      </c>
      <c r="E86" s="3">
        <v>1</v>
      </c>
      <c r="F86" s="3">
        <v>1</v>
      </c>
      <c r="G86" s="3">
        <v>1</v>
      </c>
      <c r="H86" s="1">
        <v>0</v>
      </c>
      <c r="I86" s="3">
        <v>1</v>
      </c>
      <c r="J86" s="3">
        <v>2</v>
      </c>
      <c r="K86" s="3">
        <v>1</v>
      </c>
      <c r="L86" s="3">
        <v>0</v>
      </c>
      <c r="M86" s="3"/>
      <c r="N86" s="3">
        <v>0</v>
      </c>
      <c r="O86" s="3">
        <v>0</v>
      </c>
      <c r="P86" s="3">
        <v>1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1</v>
      </c>
      <c r="W86" s="3">
        <v>0</v>
      </c>
      <c r="X86" s="3">
        <v>1</v>
      </c>
      <c r="Y86" s="3">
        <v>1</v>
      </c>
      <c r="Z86" s="3">
        <v>0</v>
      </c>
      <c r="AA86" s="3">
        <v>0</v>
      </c>
      <c r="AB86" s="3">
        <v>1</v>
      </c>
      <c r="AC86" s="3">
        <v>0</v>
      </c>
      <c r="AD86" s="3">
        <v>1</v>
      </c>
      <c r="AE86" s="3">
        <v>0</v>
      </c>
      <c r="AF86" s="3">
        <v>0</v>
      </c>
      <c r="AG86" s="3">
        <v>28</v>
      </c>
      <c r="AH86" s="4">
        <v>2.15</v>
      </c>
      <c r="AI86" s="3">
        <v>98</v>
      </c>
      <c r="AJ86" s="3">
        <v>76</v>
      </c>
      <c r="AK86" s="5">
        <f t="shared" ref="AK86:AK120" si="58">(AI86+2*AJ86)/3</f>
        <v>83.333333333333329</v>
      </c>
      <c r="AL86" s="3">
        <v>78</v>
      </c>
      <c r="AM86" s="3">
        <v>3</v>
      </c>
      <c r="AN86" s="3">
        <v>6</v>
      </c>
      <c r="AO86" s="3">
        <v>27</v>
      </c>
      <c r="AP86" s="3">
        <v>10</v>
      </c>
      <c r="AQ86" s="3">
        <v>17</v>
      </c>
      <c r="AR86" s="3">
        <f t="shared" ref="AR86:AR120" si="59">(AO86-AP86)</f>
        <v>17</v>
      </c>
      <c r="AS86" s="7">
        <f t="shared" ref="AS86:AS120" si="60">(AR86/AN86)</f>
        <v>2.8333333333333335</v>
      </c>
      <c r="AT86" s="3">
        <v>9</v>
      </c>
      <c r="AU86" s="4">
        <v>3.0314999999999999</v>
      </c>
      <c r="AV86" s="3">
        <v>1.41</v>
      </c>
      <c r="AW86" s="19">
        <f t="shared" ref="AW86:AW120" si="61">(AK86*AV86/451)</f>
        <v>0.26053215077605318</v>
      </c>
      <c r="AX86" s="7">
        <f t="shared" ref="AX86:AX120" si="62">((AQ86-AT86)/AU86)</f>
        <v>2.6389576117433613</v>
      </c>
      <c r="AY86" s="7">
        <f t="shared" ref="AY86:AY120" si="63">((AQ86-AT86)*80/AV86)</f>
        <v>453.90070921985819</v>
      </c>
      <c r="AZ86" s="7">
        <f t="shared" ref="AZ86:AZ120" si="64">((AK86-AN86)*80/AV86)</f>
        <v>4387.706855791962</v>
      </c>
      <c r="BA86" s="7">
        <f t="shared" ref="BA86:BA120" si="65">(AU86/AL86*1000)</f>
        <v>38.865384615384613</v>
      </c>
      <c r="BB86" s="7">
        <f t="shared" ref="BB86:BB120" si="66">(AV86*1000/AL86)</f>
        <v>18.076923076923077</v>
      </c>
      <c r="BC86" s="7">
        <f t="shared" ref="BC86:BC120" si="67">(BB86*(AK86-AT86)*0.0136)</f>
        <v>18.274564102564099</v>
      </c>
      <c r="BD86" s="7">
        <f t="shared" ref="BD86:BD120" si="68">(BB86*(AQ86-AN86)*0.0136)</f>
        <v>2.7043076923076921</v>
      </c>
      <c r="BE86" s="19"/>
      <c r="BF86" s="19">
        <f t="shared" ref="BF86:BF120" si="69">(AQ86/BA86)</f>
        <v>0.43740722414646216</v>
      </c>
      <c r="BG86" s="19">
        <f t="shared" ref="BG86:BG120" si="70">(AO86/BA86)</f>
        <v>0.69470559129143994</v>
      </c>
      <c r="BH86" s="19">
        <f t="shared" ref="BH86:BH120" si="71">(BA86/AR86)</f>
        <v>2.2861990950226243</v>
      </c>
      <c r="BI86" s="19">
        <f t="shared" ref="BI86:BI120" si="72">(AN86/AT86)</f>
        <v>0.66666666666666663</v>
      </c>
      <c r="BJ86" s="19"/>
      <c r="BK86" s="5">
        <v>0</v>
      </c>
      <c r="BL86" s="5"/>
      <c r="BM86" s="5"/>
      <c r="BN86" s="5"/>
      <c r="BO86" s="5"/>
      <c r="BP86" s="3">
        <v>1</v>
      </c>
      <c r="BQ86" s="3">
        <v>0</v>
      </c>
      <c r="BR86" s="3"/>
      <c r="BS86" s="3"/>
      <c r="BT86" s="3"/>
      <c r="BU86" s="3"/>
      <c r="BV86" s="3">
        <v>4.2</v>
      </c>
      <c r="BX86" s="3">
        <v>1</v>
      </c>
      <c r="BY86" s="3">
        <v>0</v>
      </c>
      <c r="BZ86" s="3">
        <v>139</v>
      </c>
      <c r="CA86" s="3">
        <v>20</v>
      </c>
      <c r="CB86" s="4">
        <v>1.1000000000000001</v>
      </c>
      <c r="CC86" s="28">
        <v>87</v>
      </c>
      <c r="CD86" s="8"/>
      <c r="CE86" s="8"/>
      <c r="CF86" s="3">
        <v>1679</v>
      </c>
      <c r="CG86" s="3">
        <v>1</v>
      </c>
      <c r="CH86" s="3">
        <v>2</v>
      </c>
      <c r="CI86" s="12">
        <v>472.17391304347825</v>
      </c>
      <c r="CJ86" s="19">
        <f t="shared" ref="CJ86:CJ120" si="73">LN(CI86)</f>
        <v>6.1573473775587768</v>
      </c>
      <c r="CK86" s="5">
        <v>2463.0543542197324</v>
      </c>
      <c r="CL86" s="19">
        <f t="shared" ref="CL86:CL120" si="74">LN(CK86)</f>
        <v>7.8091574661757504</v>
      </c>
      <c r="CN86" s="41">
        <v>40246</v>
      </c>
      <c r="CO86" s="41"/>
      <c r="CP86" s="41"/>
      <c r="CQ86" s="41"/>
      <c r="CR86" s="20"/>
      <c r="CS86" s="36">
        <v>44272</v>
      </c>
      <c r="CT86" s="36">
        <v>44239</v>
      </c>
      <c r="CU86" s="1">
        <f t="shared" ref="CU86:CU120" si="75">(CT86-CN86)</f>
        <v>3993</v>
      </c>
      <c r="CV86" s="3">
        <v>0</v>
      </c>
      <c r="CW86" s="3"/>
      <c r="CX86" s="3"/>
      <c r="CY86" s="3">
        <v>0</v>
      </c>
      <c r="CZ86" s="3">
        <v>3993</v>
      </c>
      <c r="DA86" s="3">
        <v>0</v>
      </c>
      <c r="DB86" s="3"/>
    </row>
    <row r="87" spans="1:115" s="10" customFormat="1" x14ac:dyDescent="0.25">
      <c r="A87" s="25">
        <v>1119</v>
      </c>
      <c r="B87" s="1">
        <v>58</v>
      </c>
      <c r="C87" s="1">
        <v>0</v>
      </c>
      <c r="D87" s="1">
        <v>1</v>
      </c>
      <c r="E87" s="1">
        <v>1</v>
      </c>
      <c r="F87" s="1">
        <v>2</v>
      </c>
      <c r="G87" s="1">
        <v>1</v>
      </c>
      <c r="H87" s="1">
        <v>0</v>
      </c>
      <c r="I87" s="1">
        <v>1</v>
      </c>
      <c r="J87" s="1">
        <v>3</v>
      </c>
      <c r="K87" s="1">
        <v>1</v>
      </c>
      <c r="L87" s="1">
        <v>1</v>
      </c>
      <c r="M87" s="1">
        <v>1</v>
      </c>
      <c r="N87" s="1">
        <v>1</v>
      </c>
      <c r="O87" s="1">
        <v>0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0</v>
      </c>
      <c r="AF87" s="1">
        <v>0</v>
      </c>
      <c r="AG87" s="1">
        <v>38</v>
      </c>
      <c r="AH87" s="1">
        <v>2.04</v>
      </c>
      <c r="AI87" s="1">
        <v>141</v>
      </c>
      <c r="AJ87" s="1">
        <v>74</v>
      </c>
      <c r="AK87" s="5">
        <f t="shared" si="58"/>
        <v>96.333333333333329</v>
      </c>
      <c r="AL87" s="1">
        <v>85</v>
      </c>
      <c r="AM87" s="1">
        <v>1</v>
      </c>
      <c r="AN87" s="1">
        <v>5</v>
      </c>
      <c r="AO87" s="1">
        <v>20</v>
      </c>
      <c r="AP87" s="1">
        <v>7</v>
      </c>
      <c r="AQ87" s="1">
        <v>14</v>
      </c>
      <c r="AR87" s="1">
        <f t="shared" si="59"/>
        <v>13</v>
      </c>
      <c r="AS87" s="7">
        <f t="shared" si="60"/>
        <v>2.6</v>
      </c>
      <c r="AT87" s="1">
        <v>10</v>
      </c>
      <c r="AU87" s="19">
        <v>5.47</v>
      </c>
      <c r="AV87" s="1">
        <v>2.68</v>
      </c>
      <c r="AW87" s="19">
        <f t="shared" si="61"/>
        <v>0.5724464153732447</v>
      </c>
      <c r="AX87" s="7">
        <f t="shared" si="62"/>
        <v>0.73126142595978061</v>
      </c>
      <c r="AY87" s="7">
        <f t="shared" si="63"/>
        <v>119.40298507462686</v>
      </c>
      <c r="AZ87" s="7">
        <f t="shared" si="64"/>
        <v>2726.3681592039798</v>
      </c>
      <c r="BA87" s="7">
        <f t="shared" si="65"/>
        <v>64.35294117647058</v>
      </c>
      <c r="BB87" s="7">
        <f t="shared" si="66"/>
        <v>31.529411764705884</v>
      </c>
      <c r="BC87" s="7">
        <f t="shared" si="67"/>
        <v>37.019733333333328</v>
      </c>
      <c r="BD87" s="7">
        <f t="shared" si="68"/>
        <v>3.8591999999999995</v>
      </c>
      <c r="BE87" s="19">
        <v>2.1910420475319929</v>
      </c>
      <c r="BF87" s="19">
        <f t="shared" si="69"/>
        <v>0.21755027422303477</v>
      </c>
      <c r="BG87" s="19">
        <f t="shared" si="70"/>
        <v>0.31078610603290679</v>
      </c>
      <c r="BH87" s="19">
        <f t="shared" si="71"/>
        <v>4.9502262443438907</v>
      </c>
      <c r="BI87" s="19">
        <f t="shared" si="72"/>
        <v>0.5</v>
      </c>
      <c r="BJ87" s="19"/>
      <c r="BK87" s="20">
        <v>1</v>
      </c>
      <c r="BL87" s="1">
        <v>12</v>
      </c>
      <c r="BM87" s="20"/>
      <c r="BN87" s="1"/>
      <c r="BO87" s="1"/>
      <c r="BP87" s="1">
        <v>1</v>
      </c>
      <c r="BQ87" s="1">
        <v>0</v>
      </c>
      <c r="BR87" s="1">
        <v>66</v>
      </c>
      <c r="BS87" s="1">
        <v>4.3</v>
      </c>
      <c r="BT87" s="1">
        <v>2.8</v>
      </c>
      <c r="BU87" s="1">
        <v>0.44</v>
      </c>
      <c r="BV87" s="1"/>
      <c r="BW87" s="1">
        <v>15</v>
      </c>
      <c r="BX87" s="1">
        <v>0</v>
      </c>
      <c r="BY87" s="1">
        <v>1</v>
      </c>
      <c r="BZ87" s="25">
        <v>139</v>
      </c>
      <c r="CA87" s="25">
        <v>30</v>
      </c>
      <c r="CB87" s="44">
        <v>1.19</v>
      </c>
      <c r="CC87" s="27">
        <v>50</v>
      </c>
      <c r="CD87" s="1">
        <v>20</v>
      </c>
      <c r="CE87" s="1">
        <v>0</v>
      </c>
      <c r="CF87" s="1"/>
      <c r="CG87" s="1"/>
      <c r="CH87" s="1">
        <v>1</v>
      </c>
      <c r="CI87" s="20">
        <v>508.3518795</v>
      </c>
      <c r="CJ87" s="19">
        <f t="shared" si="73"/>
        <v>6.2311738839701629</v>
      </c>
      <c r="CK87" s="20">
        <v>899.50075409999999</v>
      </c>
      <c r="CL87" s="19">
        <f t="shared" si="74"/>
        <v>6.8018398917448781</v>
      </c>
      <c r="CM87" s="22"/>
      <c r="CN87" s="36">
        <v>43585</v>
      </c>
      <c r="CO87" s="36"/>
      <c r="CP87" s="36"/>
      <c r="CQ87" s="36"/>
      <c r="CR87" s="20"/>
      <c r="CS87" s="36">
        <v>44274</v>
      </c>
      <c r="CT87" s="36">
        <v>44274</v>
      </c>
      <c r="CU87" s="1">
        <f t="shared" si="75"/>
        <v>689</v>
      </c>
      <c r="CV87" s="1">
        <v>0</v>
      </c>
      <c r="CW87" s="1"/>
      <c r="CX87" s="1"/>
      <c r="CY87" s="1">
        <v>0</v>
      </c>
      <c r="CZ87" s="1">
        <v>689</v>
      </c>
      <c r="DA87" s="3">
        <v>0</v>
      </c>
      <c r="DB87"/>
      <c r="DC87"/>
      <c r="DD87"/>
      <c r="DE87"/>
      <c r="DF87"/>
      <c r="DG87"/>
      <c r="DH87"/>
      <c r="DI87"/>
      <c r="DJ87"/>
      <c r="DK87"/>
    </row>
    <row r="88" spans="1:115" s="10" customFormat="1" x14ac:dyDescent="0.25">
      <c r="A88" s="25">
        <v>1032</v>
      </c>
      <c r="B88" s="1">
        <v>85</v>
      </c>
      <c r="C88" s="1">
        <v>0</v>
      </c>
      <c r="D88" s="1">
        <v>0</v>
      </c>
      <c r="E88" s="1">
        <v>1</v>
      </c>
      <c r="F88" s="1">
        <v>2</v>
      </c>
      <c r="G88" s="1">
        <v>1</v>
      </c>
      <c r="H88" s="1">
        <v>0</v>
      </c>
      <c r="I88" s="1">
        <v>1</v>
      </c>
      <c r="J88" s="1">
        <v>2</v>
      </c>
      <c r="K88" s="1">
        <v>1</v>
      </c>
      <c r="L88" s="1">
        <v>0</v>
      </c>
      <c r="M88" s="1">
        <v>1</v>
      </c>
      <c r="N88" s="1">
        <v>1</v>
      </c>
      <c r="O88" s="1">
        <v>1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1</v>
      </c>
      <c r="AA88" s="1">
        <v>0</v>
      </c>
      <c r="AB88" s="1">
        <v>1</v>
      </c>
      <c r="AC88" s="1">
        <v>1</v>
      </c>
      <c r="AD88" s="1">
        <v>1</v>
      </c>
      <c r="AE88" s="1">
        <v>0</v>
      </c>
      <c r="AF88" s="1">
        <v>0</v>
      </c>
      <c r="AG88" s="1">
        <v>26.2</v>
      </c>
      <c r="AH88" s="1">
        <v>1.86</v>
      </c>
      <c r="AI88" s="1">
        <v>150</v>
      </c>
      <c r="AJ88" s="1">
        <v>81</v>
      </c>
      <c r="AK88" s="5">
        <f t="shared" si="58"/>
        <v>104</v>
      </c>
      <c r="AL88" s="1">
        <v>75</v>
      </c>
      <c r="AM88" s="1">
        <v>1</v>
      </c>
      <c r="AN88" s="1">
        <v>5</v>
      </c>
      <c r="AO88" s="1">
        <v>47</v>
      </c>
      <c r="AP88" s="1">
        <v>4</v>
      </c>
      <c r="AQ88" s="1">
        <v>25</v>
      </c>
      <c r="AR88" s="1">
        <f t="shared" si="59"/>
        <v>43</v>
      </c>
      <c r="AS88" s="7">
        <f t="shared" si="60"/>
        <v>8.6</v>
      </c>
      <c r="AT88" s="1">
        <v>5</v>
      </c>
      <c r="AU88" s="19">
        <v>5.97</v>
      </c>
      <c r="AV88" s="1">
        <v>3.21</v>
      </c>
      <c r="AW88" s="19">
        <f t="shared" si="61"/>
        <v>0.74022172949002207</v>
      </c>
      <c r="AX88" s="7">
        <f t="shared" si="62"/>
        <v>3.3500837520938025</v>
      </c>
      <c r="AY88" s="7">
        <f t="shared" si="63"/>
        <v>498.44236760124613</v>
      </c>
      <c r="AZ88" s="7">
        <f t="shared" si="64"/>
        <v>2467.2897196261683</v>
      </c>
      <c r="BA88" s="7">
        <f t="shared" si="65"/>
        <v>79.599999999999994</v>
      </c>
      <c r="BB88" s="7">
        <f t="shared" si="66"/>
        <v>42.8</v>
      </c>
      <c r="BC88" s="7">
        <f t="shared" si="67"/>
        <v>57.625919999999994</v>
      </c>
      <c r="BD88" s="7">
        <f t="shared" si="68"/>
        <v>11.641599999999999</v>
      </c>
      <c r="BE88" s="19"/>
      <c r="BF88" s="19">
        <f t="shared" si="69"/>
        <v>0.314070351758794</v>
      </c>
      <c r="BG88" s="19">
        <f t="shared" si="70"/>
        <v>0.59045226130653272</v>
      </c>
      <c r="BH88" s="19">
        <f t="shared" si="71"/>
        <v>1.8511627906976742</v>
      </c>
      <c r="BI88" s="19">
        <f t="shared" si="72"/>
        <v>1</v>
      </c>
      <c r="BJ88" s="19"/>
      <c r="BK88" s="20">
        <v>1</v>
      </c>
      <c r="BL88" s="1"/>
      <c r="BM88" s="20"/>
      <c r="BN88" s="1">
        <v>3</v>
      </c>
      <c r="BO88" s="1">
        <v>0</v>
      </c>
      <c r="BP88" s="1">
        <v>1</v>
      </c>
      <c r="BQ88" s="1">
        <v>0</v>
      </c>
      <c r="BR88" s="1">
        <v>70</v>
      </c>
      <c r="BS88" s="1">
        <v>4.5999999999999996</v>
      </c>
      <c r="BT88" s="1">
        <v>1.6</v>
      </c>
      <c r="BU88" s="1">
        <v>0.46</v>
      </c>
      <c r="BV88" s="1"/>
      <c r="BW88" s="1">
        <v>38</v>
      </c>
      <c r="BX88" s="1">
        <v>1</v>
      </c>
      <c r="BY88" s="1">
        <v>1</v>
      </c>
      <c r="BZ88" s="25">
        <v>138</v>
      </c>
      <c r="CA88" s="25">
        <v>35</v>
      </c>
      <c r="CB88" s="44">
        <v>1.78</v>
      </c>
      <c r="CC88" s="27">
        <v>34</v>
      </c>
      <c r="CD88" s="1">
        <v>724</v>
      </c>
      <c r="CE88" s="1">
        <v>1</v>
      </c>
      <c r="CF88" s="1"/>
      <c r="CG88" s="1"/>
      <c r="CH88" s="1">
        <v>2</v>
      </c>
      <c r="CI88" s="20">
        <v>541.53700000000003</v>
      </c>
      <c r="CJ88" s="19">
        <f t="shared" si="73"/>
        <v>6.2944113928232728</v>
      </c>
      <c r="CK88" s="20">
        <v>3221.5210000000002</v>
      </c>
      <c r="CL88" s="19">
        <f t="shared" si="74"/>
        <v>8.0776088872599185</v>
      </c>
      <c r="CM88" s="22"/>
      <c r="CN88" s="36">
        <v>43236</v>
      </c>
      <c r="CO88" s="36"/>
      <c r="CP88" s="36"/>
      <c r="CQ88" s="36"/>
      <c r="CR88" s="20"/>
      <c r="CS88" s="36">
        <v>44274</v>
      </c>
      <c r="CT88" s="36">
        <v>44255</v>
      </c>
      <c r="CU88" s="1">
        <f t="shared" si="75"/>
        <v>1019</v>
      </c>
      <c r="CV88" s="1">
        <v>0</v>
      </c>
      <c r="CW88" s="1"/>
      <c r="CX88" s="1"/>
      <c r="CY88" s="1">
        <v>0</v>
      </c>
      <c r="CZ88" s="1">
        <v>1019</v>
      </c>
      <c r="DA88" s="3">
        <v>0</v>
      </c>
      <c r="DB88"/>
      <c r="DC88"/>
      <c r="DD88"/>
      <c r="DE88"/>
      <c r="DF88"/>
      <c r="DG88"/>
      <c r="DH88"/>
      <c r="DI88"/>
      <c r="DJ88"/>
      <c r="DK88"/>
    </row>
    <row r="89" spans="1:115" s="10" customFormat="1" x14ac:dyDescent="0.25">
      <c r="A89" s="25">
        <v>1069</v>
      </c>
      <c r="B89" s="1">
        <v>61</v>
      </c>
      <c r="C89" s="1">
        <v>0</v>
      </c>
      <c r="D89" s="1">
        <v>0</v>
      </c>
      <c r="E89" s="1">
        <v>1</v>
      </c>
      <c r="F89" s="1">
        <v>2</v>
      </c>
      <c r="G89" s="1">
        <v>1</v>
      </c>
      <c r="H89" s="1">
        <v>0</v>
      </c>
      <c r="I89" s="1">
        <v>1</v>
      </c>
      <c r="J89" s="1">
        <v>3</v>
      </c>
      <c r="K89" s="1">
        <v>1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/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1</v>
      </c>
      <c r="AB89" s="1">
        <v>0</v>
      </c>
      <c r="AC89" s="1">
        <v>0</v>
      </c>
      <c r="AD89" s="1">
        <v>1</v>
      </c>
      <c r="AE89" s="1">
        <v>0</v>
      </c>
      <c r="AF89" s="1">
        <v>0</v>
      </c>
      <c r="AG89" s="1">
        <v>47.88</v>
      </c>
      <c r="AH89" s="1">
        <v>2.4700000000000002</v>
      </c>
      <c r="AI89" s="1">
        <v>130</v>
      </c>
      <c r="AJ89" s="1">
        <v>82</v>
      </c>
      <c r="AK89" s="5">
        <f t="shared" si="58"/>
        <v>98</v>
      </c>
      <c r="AL89" s="1">
        <v>104</v>
      </c>
      <c r="AM89" s="1">
        <v>1</v>
      </c>
      <c r="AN89" s="1">
        <v>16</v>
      </c>
      <c r="AO89" s="1">
        <v>48</v>
      </c>
      <c r="AP89" s="1">
        <v>24</v>
      </c>
      <c r="AQ89" s="1">
        <v>37</v>
      </c>
      <c r="AR89" s="1">
        <f t="shared" si="59"/>
        <v>24</v>
      </c>
      <c r="AS89" s="7">
        <f t="shared" si="60"/>
        <v>1.5</v>
      </c>
      <c r="AT89" s="1">
        <v>22</v>
      </c>
      <c r="AU89" s="19">
        <v>6.46</v>
      </c>
      <c r="AV89" s="1">
        <v>2.61</v>
      </c>
      <c r="AW89" s="19">
        <f t="shared" si="61"/>
        <v>0.56713968957871397</v>
      </c>
      <c r="AX89" s="7">
        <f t="shared" si="62"/>
        <v>2.321981424148607</v>
      </c>
      <c r="AY89" s="7">
        <f t="shared" si="63"/>
        <v>459.77011494252878</v>
      </c>
      <c r="AZ89" s="7">
        <f t="shared" si="64"/>
        <v>2513.4099616858239</v>
      </c>
      <c r="BA89" s="7">
        <f t="shared" si="65"/>
        <v>62.115384615384613</v>
      </c>
      <c r="BB89" s="7">
        <f t="shared" si="66"/>
        <v>25.096153846153847</v>
      </c>
      <c r="BC89" s="7">
        <f t="shared" si="67"/>
        <v>25.939384615384615</v>
      </c>
      <c r="BD89" s="7">
        <f t="shared" si="68"/>
        <v>7.1674615384615388</v>
      </c>
      <c r="BE89" s="19">
        <v>2.2699690402476782</v>
      </c>
      <c r="BF89" s="19">
        <f t="shared" si="69"/>
        <v>0.59566563467492262</v>
      </c>
      <c r="BG89" s="19">
        <f t="shared" si="70"/>
        <v>0.77275541795665637</v>
      </c>
      <c r="BH89" s="19">
        <f t="shared" si="71"/>
        <v>2.5881410256410255</v>
      </c>
      <c r="BI89" s="19">
        <f t="shared" si="72"/>
        <v>0.72727272727272729</v>
      </c>
      <c r="BJ89" s="19"/>
      <c r="BK89" s="20">
        <v>1</v>
      </c>
      <c r="BL89" s="1">
        <v>18</v>
      </c>
      <c r="BM89" s="20"/>
      <c r="BN89" s="1">
        <v>0</v>
      </c>
      <c r="BO89" s="1">
        <v>0</v>
      </c>
      <c r="BP89" s="1">
        <v>1</v>
      </c>
      <c r="BQ89" s="1">
        <v>0</v>
      </c>
      <c r="BR89" s="1">
        <v>60</v>
      </c>
      <c r="BS89" s="1">
        <v>4.9000000000000004</v>
      </c>
      <c r="BT89" s="1">
        <v>3</v>
      </c>
      <c r="BU89" s="1">
        <v>0.48</v>
      </c>
      <c r="BV89" s="1">
        <v>4.7</v>
      </c>
      <c r="BW89" s="1">
        <v>27</v>
      </c>
      <c r="BX89" s="1">
        <v>0</v>
      </c>
      <c r="BY89" s="1">
        <v>1</v>
      </c>
      <c r="BZ89" s="25">
        <v>138</v>
      </c>
      <c r="CA89" s="25">
        <v>17</v>
      </c>
      <c r="CB89" s="44">
        <v>0.79</v>
      </c>
      <c r="CC89" s="27">
        <v>90</v>
      </c>
      <c r="CD89" s="1">
        <v>61</v>
      </c>
      <c r="CE89" s="1">
        <v>0</v>
      </c>
      <c r="CF89" s="1"/>
      <c r="CG89" s="1"/>
      <c r="CH89" s="1">
        <v>1</v>
      </c>
      <c r="CI89" s="20">
        <v>678.26408739999999</v>
      </c>
      <c r="CJ89" s="19">
        <f t="shared" si="73"/>
        <v>6.5195367215408142</v>
      </c>
      <c r="CK89" s="20">
        <v>1079.3661910000001</v>
      </c>
      <c r="CL89" s="19">
        <f t="shared" si="74"/>
        <v>6.9841292876632393</v>
      </c>
      <c r="CM89" s="22"/>
      <c r="CN89" s="36">
        <v>43419</v>
      </c>
      <c r="CO89" s="36"/>
      <c r="CP89" s="36"/>
      <c r="CQ89" s="36"/>
      <c r="CR89" s="20"/>
      <c r="CS89" s="36">
        <v>44274</v>
      </c>
      <c r="CT89" s="36">
        <v>44246</v>
      </c>
      <c r="CU89" s="1">
        <f t="shared" si="75"/>
        <v>827</v>
      </c>
      <c r="CV89" s="1">
        <v>0</v>
      </c>
      <c r="CW89" s="1"/>
      <c r="CX89" s="1"/>
      <c r="CY89" s="1">
        <v>0</v>
      </c>
      <c r="CZ89" s="1">
        <v>827</v>
      </c>
      <c r="DA89" s="3">
        <v>0</v>
      </c>
      <c r="DB89"/>
      <c r="DC89"/>
      <c r="DD89"/>
      <c r="DE89"/>
      <c r="DF89"/>
      <c r="DG89"/>
      <c r="DH89"/>
      <c r="DI89"/>
      <c r="DJ89"/>
      <c r="DK89"/>
    </row>
    <row r="90" spans="1:115" s="10" customFormat="1" x14ac:dyDescent="0.25">
      <c r="A90" s="25">
        <v>1050</v>
      </c>
      <c r="B90" s="1">
        <v>61</v>
      </c>
      <c r="C90" s="1">
        <v>0</v>
      </c>
      <c r="D90" s="1">
        <v>0</v>
      </c>
      <c r="E90" s="1">
        <v>1</v>
      </c>
      <c r="F90" s="1">
        <v>2</v>
      </c>
      <c r="G90" s="1">
        <v>1</v>
      </c>
      <c r="H90" s="1">
        <v>0</v>
      </c>
      <c r="I90" s="1">
        <v>1</v>
      </c>
      <c r="J90" s="1">
        <v>2</v>
      </c>
      <c r="K90" s="1">
        <v>1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1</v>
      </c>
      <c r="AA90" s="1">
        <v>1</v>
      </c>
      <c r="AB90" s="1">
        <v>1</v>
      </c>
      <c r="AC90" s="1">
        <v>0</v>
      </c>
      <c r="AD90" s="1">
        <v>1</v>
      </c>
      <c r="AE90" s="1">
        <v>0</v>
      </c>
      <c r="AF90" s="1">
        <v>0</v>
      </c>
      <c r="AG90" s="1">
        <v>32.200000000000003</v>
      </c>
      <c r="AH90" s="1">
        <v>2.2799999999999998</v>
      </c>
      <c r="AI90" s="1">
        <v>129</v>
      </c>
      <c r="AJ90" s="1">
        <v>67</v>
      </c>
      <c r="AK90" s="5">
        <f t="shared" si="58"/>
        <v>87.666666666666671</v>
      </c>
      <c r="AL90" s="1">
        <v>68</v>
      </c>
      <c r="AM90" s="1">
        <v>1</v>
      </c>
      <c r="AN90" s="1">
        <v>4</v>
      </c>
      <c r="AO90" s="1">
        <v>26</v>
      </c>
      <c r="AP90" s="1">
        <v>9</v>
      </c>
      <c r="AQ90" s="1">
        <v>16</v>
      </c>
      <c r="AR90" s="1">
        <f t="shared" si="59"/>
        <v>17</v>
      </c>
      <c r="AS90" s="7">
        <f t="shared" si="60"/>
        <v>4.25</v>
      </c>
      <c r="AT90" s="1">
        <v>8</v>
      </c>
      <c r="AU90" s="19">
        <v>6.03</v>
      </c>
      <c r="AV90" s="1">
        <v>2.64</v>
      </c>
      <c r="AW90" s="19">
        <f t="shared" si="61"/>
        <v>0.51317073170731708</v>
      </c>
      <c r="AX90" s="7">
        <f t="shared" si="62"/>
        <v>1.3266998341625207</v>
      </c>
      <c r="AY90" s="7">
        <f t="shared" si="63"/>
        <v>242.42424242424241</v>
      </c>
      <c r="AZ90" s="7">
        <f t="shared" si="64"/>
        <v>2535.3535353535353</v>
      </c>
      <c r="BA90" s="7">
        <f t="shared" si="65"/>
        <v>88.676470588235304</v>
      </c>
      <c r="BB90" s="7">
        <f t="shared" si="66"/>
        <v>38.823529411764703</v>
      </c>
      <c r="BC90" s="7">
        <f t="shared" si="67"/>
        <v>42.064</v>
      </c>
      <c r="BD90" s="7">
        <f t="shared" si="68"/>
        <v>6.3359999999999994</v>
      </c>
      <c r="BE90" s="19">
        <v>1.1276948590381426</v>
      </c>
      <c r="BF90" s="19">
        <f t="shared" si="69"/>
        <v>0.18043117744610279</v>
      </c>
      <c r="BG90" s="19">
        <f t="shared" si="70"/>
        <v>0.29320066334991707</v>
      </c>
      <c r="BH90" s="19">
        <f t="shared" si="71"/>
        <v>5.2162629757785473</v>
      </c>
      <c r="BI90" s="19">
        <f t="shared" si="72"/>
        <v>0.5</v>
      </c>
      <c r="BJ90" s="19"/>
      <c r="BK90" s="20">
        <v>1</v>
      </c>
      <c r="BL90" s="1">
        <v>13</v>
      </c>
      <c r="BM90" s="20"/>
      <c r="BN90" s="1">
        <v>0</v>
      </c>
      <c r="BO90" s="1">
        <v>0</v>
      </c>
      <c r="BP90" s="1">
        <v>1</v>
      </c>
      <c r="BQ90" s="1">
        <v>0</v>
      </c>
      <c r="BR90" s="1">
        <v>65</v>
      </c>
      <c r="BS90" s="1"/>
      <c r="BT90" s="1"/>
      <c r="BU90" s="1"/>
      <c r="BV90" s="1"/>
      <c r="BW90" s="1"/>
      <c r="BX90" s="1"/>
      <c r="BY90" s="1"/>
      <c r="BZ90" s="25">
        <v>140</v>
      </c>
      <c r="CA90" s="25">
        <v>15</v>
      </c>
      <c r="CB90" s="44">
        <v>1.1200000000000001</v>
      </c>
      <c r="CC90" s="27">
        <v>71</v>
      </c>
      <c r="CD90" s="1"/>
      <c r="CE90" s="1"/>
      <c r="CF90" s="1"/>
      <c r="CG90" s="1"/>
      <c r="CH90" s="1"/>
      <c r="CI90" s="20">
        <v>730.12165189999996</v>
      </c>
      <c r="CJ90" s="19">
        <f t="shared" si="73"/>
        <v>6.5932111666968174</v>
      </c>
      <c r="CK90" s="20">
        <v>1215.8277880000001</v>
      </c>
      <c r="CL90" s="19">
        <f t="shared" si="74"/>
        <v>7.1031804307862849</v>
      </c>
      <c r="CM90" s="22"/>
      <c r="CN90" s="36">
        <v>43350</v>
      </c>
      <c r="CO90" s="36"/>
      <c r="CP90" s="36"/>
      <c r="CQ90" s="36"/>
      <c r="CR90" s="20"/>
      <c r="CS90" s="36">
        <v>44274</v>
      </c>
      <c r="CT90" s="36">
        <v>44257</v>
      </c>
      <c r="CU90" s="1">
        <f t="shared" si="75"/>
        <v>907</v>
      </c>
      <c r="CV90" s="1">
        <v>0</v>
      </c>
      <c r="CW90" s="1"/>
      <c r="CX90" s="1"/>
      <c r="CY90" s="1">
        <v>0</v>
      </c>
      <c r="CZ90" s="1">
        <v>907</v>
      </c>
      <c r="DA90" s="3">
        <v>0</v>
      </c>
      <c r="DB90"/>
      <c r="DC90"/>
      <c r="DD90"/>
      <c r="DE90"/>
      <c r="DF90"/>
      <c r="DG90"/>
      <c r="DH90"/>
      <c r="DI90"/>
      <c r="DJ90"/>
      <c r="DK90"/>
    </row>
    <row r="91" spans="1:115" s="10" customFormat="1" x14ac:dyDescent="0.25">
      <c r="A91" s="25">
        <v>1012</v>
      </c>
      <c r="B91" s="1">
        <v>59</v>
      </c>
      <c r="C91" s="1">
        <v>0</v>
      </c>
      <c r="D91" s="1">
        <v>1</v>
      </c>
      <c r="E91" s="1">
        <v>1</v>
      </c>
      <c r="F91" s="1">
        <v>2</v>
      </c>
      <c r="G91" s="1">
        <v>1</v>
      </c>
      <c r="H91" s="1">
        <v>0</v>
      </c>
      <c r="I91" s="1">
        <v>1</v>
      </c>
      <c r="J91" s="1">
        <v>2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23.7</v>
      </c>
      <c r="AH91" s="1">
        <v>1.69</v>
      </c>
      <c r="AI91" s="1">
        <v>104</v>
      </c>
      <c r="AJ91" s="1">
        <v>62</v>
      </c>
      <c r="AK91" s="5">
        <f t="shared" si="58"/>
        <v>76</v>
      </c>
      <c r="AL91" s="1">
        <v>66</v>
      </c>
      <c r="AM91" s="1">
        <v>3</v>
      </c>
      <c r="AN91" s="1">
        <v>8</v>
      </c>
      <c r="AO91" s="1">
        <v>43</v>
      </c>
      <c r="AP91" s="1">
        <v>16</v>
      </c>
      <c r="AQ91" s="1">
        <v>27</v>
      </c>
      <c r="AR91" s="1">
        <f t="shared" si="59"/>
        <v>27</v>
      </c>
      <c r="AS91" s="7">
        <f t="shared" si="60"/>
        <v>3.375</v>
      </c>
      <c r="AT91" s="1">
        <v>22</v>
      </c>
      <c r="AU91" s="19">
        <v>7.45</v>
      </c>
      <c r="AV91" s="1">
        <v>4.41</v>
      </c>
      <c r="AW91" s="19">
        <f t="shared" si="61"/>
        <v>0.74314855875831487</v>
      </c>
      <c r="AX91" s="7">
        <f t="shared" si="62"/>
        <v>0.67114093959731547</v>
      </c>
      <c r="AY91" s="7">
        <f t="shared" si="63"/>
        <v>90.702947845804985</v>
      </c>
      <c r="AZ91" s="7">
        <f t="shared" si="64"/>
        <v>1233.5600907029477</v>
      </c>
      <c r="BA91" s="7">
        <f t="shared" si="65"/>
        <v>112.87878787878789</v>
      </c>
      <c r="BB91" s="7">
        <f t="shared" si="66"/>
        <v>66.818181818181813</v>
      </c>
      <c r="BC91" s="7">
        <f t="shared" si="67"/>
        <v>49.071272727272721</v>
      </c>
      <c r="BD91" s="7">
        <f t="shared" si="68"/>
        <v>17.26581818181818</v>
      </c>
      <c r="BE91" s="19"/>
      <c r="BF91" s="19">
        <f t="shared" si="69"/>
        <v>0.23919463087248319</v>
      </c>
      <c r="BG91" s="19">
        <f t="shared" si="70"/>
        <v>0.3809395973154362</v>
      </c>
      <c r="BH91" s="19">
        <f t="shared" si="71"/>
        <v>4.1806958473625144</v>
      </c>
      <c r="BI91" s="19">
        <f t="shared" si="72"/>
        <v>0.36363636363636365</v>
      </c>
      <c r="BJ91" s="19"/>
      <c r="BK91" s="20">
        <v>1</v>
      </c>
      <c r="BL91" s="1"/>
      <c r="BM91" s="20"/>
      <c r="BN91" s="1">
        <v>0</v>
      </c>
      <c r="BO91" s="1">
        <v>0</v>
      </c>
      <c r="BP91" s="1">
        <v>1</v>
      </c>
      <c r="BQ91" s="1">
        <v>0</v>
      </c>
      <c r="BR91" s="1">
        <v>65</v>
      </c>
      <c r="BS91" s="1">
        <v>3.7</v>
      </c>
      <c r="BT91" s="1">
        <v>2.5</v>
      </c>
      <c r="BU91" s="1">
        <v>0.46</v>
      </c>
      <c r="BV91" s="1">
        <v>3.5</v>
      </c>
      <c r="BW91" s="1">
        <v>68.5</v>
      </c>
      <c r="BX91" s="1">
        <v>1</v>
      </c>
      <c r="BY91" s="1">
        <v>1</v>
      </c>
      <c r="BZ91" s="1">
        <v>134</v>
      </c>
      <c r="CA91" s="1">
        <v>13</v>
      </c>
      <c r="CB91" s="19">
        <v>0.79</v>
      </c>
      <c r="CC91" s="27">
        <v>83</v>
      </c>
      <c r="CD91" s="1"/>
      <c r="CE91" s="1"/>
      <c r="CF91" s="1"/>
      <c r="CG91" s="1"/>
      <c r="CH91" s="1"/>
      <c r="CI91" s="20">
        <v>771.32060049999995</v>
      </c>
      <c r="CJ91" s="19">
        <f t="shared" si="73"/>
        <v>6.6481041113865986</v>
      </c>
      <c r="CK91" s="20">
        <v>1076.284185</v>
      </c>
      <c r="CL91" s="19">
        <f t="shared" si="74"/>
        <v>6.9812698183037067</v>
      </c>
      <c r="CM91" s="22"/>
      <c r="CN91" s="36">
        <v>43208</v>
      </c>
      <c r="CO91" s="36"/>
      <c r="CP91" s="36"/>
      <c r="CQ91" s="36"/>
      <c r="CR91" s="20"/>
      <c r="CS91" s="36">
        <v>44217</v>
      </c>
      <c r="CT91" s="36">
        <v>44208</v>
      </c>
      <c r="CU91" s="1">
        <f t="shared" si="75"/>
        <v>1000</v>
      </c>
      <c r="CV91" s="1">
        <v>0</v>
      </c>
      <c r="CW91" s="1"/>
      <c r="CX91" s="1"/>
      <c r="CY91" s="1">
        <v>0</v>
      </c>
      <c r="CZ91" s="1">
        <v>1000</v>
      </c>
      <c r="DA91" s="3">
        <v>0</v>
      </c>
      <c r="DB91"/>
      <c r="DC91"/>
      <c r="DD91"/>
      <c r="DE91"/>
      <c r="DF91"/>
      <c r="DG91"/>
      <c r="DH91"/>
      <c r="DI91"/>
      <c r="DJ91"/>
      <c r="DK91"/>
    </row>
    <row r="92" spans="1:115" s="10" customFormat="1" x14ac:dyDescent="0.25">
      <c r="A92" s="25">
        <v>1172</v>
      </c>
      <c r="B92" s="1">
        <v>68</v>
      </c>
      <c r="C92" s="1">
        <v>0</v>
      </c>
      <c r="D92" s="1">
        <v>1</v>
      </c>
      <c r="E92" s="1">
        <v>0</v>
      </c>
      <c r="F92" s="1">
        <v>2</v>
      </c>
      <c r="G92" s="1"/>
      <c r="H92" s="1">
        <v>0</v>
      </c>
      <c r="I92" s="1"/>
      <c r="J92" s="1">
        <v>2</v>
      </c>
      <c r="K92" s="1">
        <v>1</v>
      </c>
      <c r="L92" s="1">
        <v>0</v>
      </c>
      <c r="M92" s="1">
        <v>1</v>
      </c>
      <c r="N92" s="1">
        <v>0</v>
      </c>
      <c r="O92" s="1">
        <v>1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0</v>
      </c>
      <c r="AB92" s="1">
        <v>0</v>
      </c>
      <c r="AC92" s="1">
        <v>0</v>
      </c>
      <c r="AD92" s="1">
        <v>0</v>
      </c>
      <c r="AE92" s="1">
        <v>1</v>
      </c>
      <c r="AF92" s="1">
        <v>0</v>
      </c>
      <c r="AG92" s="1">
        <v>20.7</v>
      </c>
      <c r="AH92" s="1">
        <v>1.42</v>
      </c>
      <c r="AI92" s="1">
        <v>132</v>
      </c>
      <c r="AJ92" s="1">
        <v>65</v>
      </c>
      <c r="AK92" s="5">
        <f t="shared" si="58"/>
        <v>87.333333333333329</v>
      </c>
      <c r="AL92" s="1">
        <v>53</v>
      </c>
      <c r="AM92" s="1">
        <v>1</v>
      </c>
      <c r="AN92" s="1">
        <v>2</v>
      </c>
      <c r="AO92" s="1">
        <v>28</v>
      </c>
      <c r="AP92" s="1">
        <v>6</v>
      </c>
      <c r="AQ92" s="1">
        <v>14</v>
      </c>
      <c r="AR92" s="1">
        <f t="shared" si="59"/>
        <v>22</v>
      </c>
      <c r="AS92" s="7">
        <f t="shared" si="60"/>
        <v>11</v>
      </c>
      <c r="AT92" s="1">
        <v>7</v>
      </c>
      <c r="AU92" s="19">
        <v>4.4000000000000004</v>
      </c>
      <c r="AV92" s="1">
        <v>3.09</v>
      </c>
      <c r="AW92" s="19">
        <f t="shared" si="61"/>
        <v>0.59835920177383584</v>
      </c>
      <c r="AX92" s="7">
        <f t="shared" si="62"/>
        <v>1.5909090909090908</v>
      </c>
      <c r="AY92" s="7">
        <f t="shared" si="63"/>
        <v>181.22977346278319</v>
      </c>
      <c r="AZ92" s="7">
        <f t="shared" si="64"/>
        <v>2209.277238403452</v>
      </c>
      <c r="BA92" s="7">
        <f t="shared" si="65"/>
        <v>83.018867924528308</v>
      </c>
      <c r="BB92" s="7">
        <f t="shared" si="66"/>
        <v>58.301886792452834</v>
      </c>
      <c r="BC92" s="7">
        <f t="shared" si="67"/>
        <v>63.696754716981133</v>
      </c>
      <c r="BD92" s="7">
        <f t="shared" si="68"/>
        <v>9.5148679245283034</v>
      </c>
      <c r="BE92" s="19">
        <v>1.3731818181818181</v>
      </c>
      <c r="BF92" s="19">
        <f t="shared" si="69"/>
        <v>0.16863636363636361</v>
      </c>
      <c r="BG92" s="19">
        <f t="shared" si="70"/>
        <v>0.33727272727272722</v>
      </c>
      <c r="BH92" s="19">
        <f t="shared" si="71"/>
        <v>3.7735849056603779</v>
      </c>
      <c r="BI92" s="19">
        <f t="shared" si="72"/>
        <v>0.2857142857142857</v>
      </c>
      <c r="BJ92" s="19"/>
      <c r="BK92" s="20">
        <v>1</v>
      </c>
      <c r="BL92" s="1">
        <v>12</v>
      </c>
      <c r="BM92" s="20"/>
      <c r="BN92" s="1">
        <v>0</v>
      </c>
      <c r="BO92" s="1">
        <v>0</v>
      </c>
      <c r="BP92" s="1">
        <v>1</v>
      </c>
      <c r="BQ92" s="1">
        <v>0</v>
      </c>
      <c r="BR92" s="1">
        <v>70</v>
      </c>
      <c r="BS92" s="1">
        <v>4.3</v>
      </c>
      <c r="BT92" s="1">
        <v>2.5</v>
      </c>
      <c r="BU92" s="1">
        <v>0.32</v>
      </c>
      <c r="BV92" s="1"/>
      <c r="BW92" s="1"/>
      <c r="BX92" s="1"/>
      <c r="BY92" s="1">
        <v>0</v>
      </c>
      <c r="BZ92" s="25">
        <v>141</v>
      </c>
      <c r="CA92" s="25">
        <v>27</v>
      </c>
      <c r="CB92" s="44">
        <v>0.88</v>
      </c>
      <c r="CC92" s="27">
        <v>68</v>
      </c>
      <c r="CD92" s="1"/>
      <c r="CE92" s="1"/>
      <c r="CF92" s="1"/>
      <c r="CG92" s="1"/>
      <c r="CH92" s="1"/>
      <c r="CI92" s="20">
        <v>824.77165930000001</v>
      </c>
      <c r="CJ92" s="19">
        <f t="shared" si="73"/>
        <v>6.7151065714189064</v>
      </c>
      <c r="CK92" s="20">
        <v>4584.0394109999997</v>
      </c>
      <c r="CL92" s="19">
        <f t="shared" si="74"/>
        <v>8.4303358558707053</v>
      </c>
      <c r="CM92" s="20"/>
      <c r="CN92" s="36">
        <v>43693</v>
      </c>
      <c r="CO92" s="36"/>
      <c r="CP92" s="36"/>
      <c r="CQ92" s="36"/>
      <c r="CR92" s="20"/>
      <c r="CS92" s="36">
        <v>44274</v>
      </c>
      <c r="CT92" s="36">
        <v>44273</v>
      </c>
      <c r="CU92" s="1">
        <f t="shared" si="75"/>
        <v>580</v>
      </c>
      <c r="CV92" s="1">
        <v>0</v>
      </c>
      <c r="CW92" s="1"/>
      <c r="CX92" s="1"/>
      <c r="CY92" s="1">
        <v>0</v>
      </c>
      <c r="CZ92" s="1">
        <v>580</v>
      </c>
      <c r="DA92" s="3">
        <v>0</v>
      </c>
      <c r="DB92" s="1"/>
      <c r="DC92" s="1"/>
      <c r="DD92" s="1"/>
      <c r="DE92" s="1"/>
      <c r="DF92" s="1"/>
      <c r="DG92" s="1"/>
      <c r="DH92" s="1"/>
      <c r="DI92" s="1"/>
      <c r="DJ92" s="1"/>
      <c r="DK92" s="1"/>
    </row>
    <row r="93" spans="1:115" s="10" customFormat="1" x14ac:dyDescent="0.25">
      <c r="A93" s="25">
        <v>1028</v>
      </c>
      <c r="B93" s="1">
        <v>55</v>
      </c>
      <c r="C93" s="1">
        <v>0</v>
      </c>
      <c r="D93" s="1">
        <v>1</v>
      </c>
      <c r="E93" s="1">
        <v>1</v>
      </c>
      <c r="F93" s="1">
        <v>2</v>
      </c>
      <c r="G93" s="1">
        <v>1</v>
      </c>
      <c r="H93" s="1">
        <v>0</v>
      </c>
      <c r="I93" s="1">
        <v>1</v>
      </c>
      <c r="J93" s="1">
        <v>2</v>
      </c>
      <c r="K93" s="1">
        <v>0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26.1</v>
      </c>
      <c r="AH93" s="1">
        <v>1.66</v>
      </c>
      <c r="AI93" s="1">
        <v>150</v>
      </c>
      <c r="AJ93" s="1">
        <v>65</v>
      </c>
      <c r="AK93" s="5">
        <f t="shared" si="58"/>
        <v>93.333333333333329</v>
      </c>
      <c r="AL93" s="1">
        <v>79</v>
      </c>
      <c r="AM93" s="1">
        <v>1</v>
      </c>
      <c r="AN93" s="1">
        <v>2</v>
      </c>
      <c r="AO93" s="1">
        <v>72</v>
      </c>
      <c r="AP93" s="1">
        <v>21</v>
      </c>
      <c r="AQ93" s="1">
        <v>44</v>
      </c>
      <c r="AR93" s="1">
        <f t="shared" si="59"/>
        <v>51</v>
      </c>
      <c r="AS93" s="7">
        <f t="shared" si="60"/>
        <v>25.5</v>
      </c>
      <c r="AT93" s="1">
        <v>17</v>
      </c>
      <c r="AU93" s="19">
        <v>5.67</v>
      </c>
      <c r="AV93" s="1">
        <v>3.41</v>
      </c>
      <c r="AW93" s="19">
        <f t="shared" si="61"/>
        <v>0.7056910569105691</v>
      </c>
      <c r="AX93" s="7">
        <f t="shared" si="62"/>
        <v>4.7619047619047619</v>
      </c>
      <c r="AY93" s="7">
        <f t="shared" si="63"/>
        <v>633.43108504398822</v>
      </c>
      <c r="AZ93" s="7">
        <f t="shared" si="64"/>
        <v>2142.717497556207</v>
      </c>
      <c r="BA93" s="7">
        <f t="shared" si="65"/>
        <v>71.77215189873418</v>
      </c>
      <c r="BB93" s="7">
        <f t="shared" si="66"/>
        <v>43.164556962025316</v>
      </c>
      <c r="BC93" s="7">
        <f t="shared" si="67"/>
        <v>44.810565400843878</v>
      </c>
      <c r="BD93" s="7">
        <f t="shared" si="68"/>
        <v>24.655594936708859</v>
      </c>
      <c r="BE93" s="19">
        <v>2.2200000000000002</v>
      </c>
      <c r="BF93" s="19">
        <f t="shared" si="69"/>
        <v>0.61305114638447966</v>
      </c>
      <c r="BG93" s="19">
        <f t="shared" si="70"/>
        <v>1.0031746031746032</v>
      </c>
      <c r="BH93" s="19">
        <f t="shared" si="71"/>
        <v>1.4072970960536113</v>
      </c>
      <c r="BI93" s="19">
        <f t="shared" si="72"/>
        <v>0.11764705882352941</v>
      </c>
      <c r="BJ93" s="19"/>
      <c r="BK93" s="20">
        <v>1</v>
      </c>
      <c r="BL93" s="1">
        <v>9</v>
      </c>
      <c r="BM93" s="20"/>
      <c r="BN93" s="1">
        <v>1</v>
      </c>
      <c r="BO93" s="1">
        <v>0</v>
      </c>
      <c r="BP93" s="1">
        <v>1</v>
      </c>
      <c r="BQ93" s="1">
        <v>0</v>
      </c>
      <c r="BR93" s="1">
        <v>56</v>
      </c>
      <c r="BS93" s="1">
        <v>3.71</v>
      </c>
      <c r="BT93" s="1">
        <v>3</v>
      </c>
      <c r="BU93" s="1">
        <v>0.57999999999999996</v>
      </c>
      <c r="BV93" s="1"/>
      <c r="BW93" s="1">
        <v>15.9</v>
      </c>
      <c r="BX93" s="1">
        <v>0</v>
      </c>
      <c r="BY93" s="1"/>
      <c r="BZ93" s="25">
        <v>144</v>
      </c>
      <c r="CA93" s="25">
        <v>25</v>
      </c>
      <c r="CB93" s="44">
        <v>1.1200000000000001</v>
      </c>
      <c r="CC93" s="27">
        <v>55</v>
      </c>
      <c r="CD93" s="1"/>
      <c r="CE93" s="1"/>
      <c r="CF93" s="1"/>
      <c r="CG93" s="1"/>
      <c r="CH93" s="1"/>
      <c r="CI93" s="20">
        <v>869.66</v>
      </c>
      <c r="CJ93" s="19">
        <f t="shared" si="73"/>
        <v>6.7681023306669097</v>
      </c>
      <c r="CK93" s="20">
        <v>1325.69</v>
      </c>
      <c r="CL93" s="19">
        <f t="shared" si="74"/>
        <v>7.1896883575916215</v>
      </c>
      <c r="CM93" s="22"/>
      <c r="CN93" s="36">
        <v>43231</v>
      </c>
      <c r="CO93" s="36"/>
      <c r="CP93" s="36"/>
      <c r="CQ93" s="36"/>
      <c r="CR93" s="20"/>
      <c r="CS93" s="36">
        <v>44274</v>
      </c>
      <c r="CT93" s="36">
        <v>44255</v>
      </c>
      <c r="CU93" s="1">
        <f t="shared" si="75"/>
        <v>1024</v>
      </c>
      <c r="CV93" s="1">
        <v>0</v>
      </c>
      <c r="CW93" s="36"/>
      <c r="CX93" s="20"/>
      <c r="CY93" s="20">
        <v>0</v>
      </c>
      <c r="CZ93" s="20">
        <v>1024</v>
      </c>
      <c r="DA93" s="3">
        <v>0</v>
      </c>
      <c r="DB93" s="20"/>
      <c r="DC93"/>
      <c r="DD93"/>
      <c r="DE93"/>
      <c r="DF93"/>
      <c r="DG93"/>
      <c r="DH93"/>
      <c r="DI93"/>
      <c r="DJ93"/>
      <c r="DK93"/>
    </row>
    <row r="94" spans="1:115" s="10" customFormat="1" x14ac:dyDescent="0.25">
      <c r="A94" s="2">
        <v>2035</v>
      </c>
      <c r="B94" s="3">
        <v>45</v>
      </c>
      <c r="C94" s="3">
        <v>0</v>
      </c>
      <c r="D94" s="3">
        <v>1</v>
      </c>
      <c r="E94" s="3">
        <v>1</v>
      </c>
      <c r="F94" s="3">
        <v>1</v>
      </c>
      <c r="G94" s="3">
        <v>1</v>
      </c>
      <c r="H94" s="1">
        <v>0</v>
      </c>
      <c r="I94" s="3">
        <v>0</v>
      </c>
      <c r="J94" s="3">
        <v>3</v>
      </c>
      <c r="K94" s="3">
        <v>0</v>
      </c>
      <c r="L94" s="3">
        <v>0</v>
      </c>
      <c r="M94" s="3"/>
      <c r="N94" s="3">
        <v>1</v>
      </c>
      <c r="O94" s="3">
        <v>1</v>
      </c>
      <c r="P94" s="3">
        <v>1</v>
      </c>
      <c r="Q94" s="3"/>
      <c r="R94" s="3">
        <v>0</v>
      </c>
      <c r="S94" s="3">
        <v>0</v>
      </c>
      <c r="T94" s="3">
        <v>1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1</v>
      </c>
      <c r="AE94" s="3">
        <v>0</v>
      </c>
      <c r="AF94" s="3">
        <v>2</v>
      </c>
      <c r="AG94" s="3">
        <v>23.5</v>
      </c>
      <c r="AH94" s="4">
        <v>1.83</v>
      </c>
      <c r="AI94" s="3">
        <v>106</v>
      </c>
      <c r="AJ94" s="3">
        <v>63</v>
      </c>
      <c r="AK94" s="5">
        <f t="shared" si="58"/>
        <v>77.333333333333329</v>
      </c>
      <c r="AL94" s="3">
        <v>72</v>
      </c>
      <c r="AM94" s="3">
        <v>1</v>
      </c>
      <c r="AN94" s="3">
        <v>8</v>
      </c>
      <c r="AO94" s="3">
        <v>55</v>
      </c>
      <c r="AP94" s="3">
        <v>35</v>
      </c>
      <c r="AQ94" s="3">
        <v>45</v>
      </c>
      <c r="AR94" s="1">
        <f t="shared" si="59"/>
        <v>20</v>
      </c>
      <c r="AS94" s="7">
        <f t="shared" si="60"/>
        <v>2.5</v>
      </c>
      <c r="AT94" s="3">
        <v>19</v>
      </c>
      <c r="AU94" s="4">
        <v>3.39</v>
      </c>
      <c r="AV94" s="3">
        <v>1.85</v>
      </c>
      <c r="AW94" s="19">
        <f t="shared" si="61"/>
        <v>0.31722099039172208</v>
      </c>
      <c r="AX94" s="7">
        <f t="shared" si="62"/>
        <v>7.6696165191740411</v>
      </c>
      <c r="AY94" s="7">
        <f t="shared" si="63"/>
        <v>1124.3243243243244</v>
      </c>
      <c r="AZ94" s="7">
        <f t="shared" si="64"/>
        <v>2998.1981981981976</v>
      </c>
      <c r="BA94" s="7">
        <f t="shared" si="65"/>
        <v>47.083333333333336</v>
      </c>
      <c r="BB94" s="7">
        <f t="shared" si="66"/>
        <v>25.694444444444443</v>
      </c>
      <c r="BC94" s="7">
        <f t="shared" si="67"/>
        <v>20.384259259259256</v>
      </c>
      <c r="BD94" s="7">
        <f t="shared" si="68"/>
        <v>12.929444444444442</v>
      </c>
      <c r="BE94" s="19">
        <v>2.25</v>
      </c>
      <c r="BF94" s="19">
        <f t="shared" si="69"/>
        <v>0.95575221238938046</v>
      </c>
      <c r="BG94" s="19">
        <f t="shared" si="70"/>
        <v>1.168141592920354</v>
      </c>
      <c r="BH94" s="19">
        <f t="shared" si="71"/>
        <v>2.354166666666667</v>
      </c>
      <c r="BI94" s="19">
        <f t="shared" si="72"/>
        <v>0.42105263157894735</v>
      </c>
      <c r="BJ94" s="19"/>
      <c r="BK94" s="5">
        <v>1</v>
      </c>
      <c r="BL94" s="5">
        <v>19</v>
      </c>
      <c r="BM94" s="5">
        <v>50</v>
      </c>
      <c r="BN94" s="5">
        <v>0</v>
      </c>
      <c r="BO94" s="5">
        <v>0</v>
      </c>
      <c r="BP94" s="3">
        <v>1</v>
      </c>
      <c r="BQ94" s="3" t="s">
        <v>60</v>
      </c>
      <c r="BR94" s="5">
        <v>50</v>
      </c>
      <c r="BS94" s="3">
        <v>5.4</v>
      </c>
      <c r="BT94" s="3">
        <v>4.3</v>
      </c>
      <c r="BU94" s="3">
        <v>0.83</v>
      </c>
      <c r="BV94" s="3">
        <v>4.5</v>
      </c>
      <c r="BX94" s="3">
        <v>1</v>
      </c>
      <c r="BY94" s="3">
        <v>1</v>
      </c>
      <c r="BZ94" s="3">
        <v>141</v>
      </c>
      <c r="CA94" s="3">
        <v>9</v>
      </c>
      <c r="CB94" s="4">
        <v>0.5</v>
      </c>
      <c r="CC94" s="28">
        <v>90</v>
      </c>
      <c r="CD94" s="8"/>
      <c r="CE94" s="8"/>
      <c r="CF94" s="3">
        <v>596</v>
      </c>
      <c r="CG94" s="3">
        <v>0</v>
      </c>
      <c r="CH94" s="3">
        <v>1</v>
      </c>
      <c r="CI94" s="12">
        <v>906.66666666666663</v>
      </c>
      <c r="CJ94" s="19">
        <f t="shared" si="73"/>
        <v>6.8097748706219337</v>
      </c>
      <c r="CK94" s="5">
        <v>379.67119750501365</v>
      </c>
      <c r="CL94" s="19">
        <f t="shared" si="74"/>
        <v>5.9393056084348554</v>
      </c>
      <c r="CN94" s="41">
        <v>40402</v>
      </c>
      <c r="CO94" s="41"/>
      <c r="CP94" s="41"/>
      <c r="CQ94" s="41"/>
      <c r="CR94" s="20"/>
      <c r="CS94" s="36">
        <v>44272</v>
      </c>
      <c r="CT94" s="36">
        <v>43476</v>
      </c>
      <c r="CU94" s="1">
        <f t="shared" si="75"/>
        <v>3074</v>
      </c>
      <c r="CV94" s="3">
        <v>1</v>
      </c>
      <c r="CW94" s="40">
        <v>43476</v>
      </c>
      <c r="CX94" s="20">
        <f>(CW94-CN94)</f>
        <v>3074</v>
      </c>
      <c r="CY94" s="20">
        <v>1</v>
      </c>
      <c r="CZ94" s="20">
        <v>3074</v>
      </c>
      <c r="DA94" s="3">
        <v>0</v>
      </c>
      <c r="DB94" s="3" t="s">
        <v>144</v>
      </c>
    </row>
    <row r="95" spans="1:115" s="10" customFormat="1" x14ac:dyDescent="0.25">
      <c r="A95" s="2">
        <v>2002</v>
      </c>
      <c r="B95" s="3">
        <v>19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1">
        <v>0</v>
      </c>
      <c r="I95" s="3">
        <v>1</v>
      </c>
      <c r="J95" s="3">
        <v>4</v>
      </c>
      <c r="K95" s="3">
        <v>1</v>
      </c>
      <c r="L95" s="3">
        <v>0</v>
      </c>
      <c r="M95" s="3"/>
      <c r="N95" s="3">
        <v>1</v>
      </c>
      <c r="O95" s="3">
        <v>0</v>
      </c>
      <c r="P95" s="3">
        <v>0</v>
      </c>
      <c r="Q95" s="3"/>
      <c r="R95" s="3">
        <v>0</v>
      </c>
      <c r="S95" s="3">
        <v>0</v>
      </c>
      <c r="T95" s="3">
        <v>1</v>
      </c>
      <c r="U95" s="3">
        <v>0</v>
      </c>
      <c r="V95" s="3">
        <v>0</v>
      </c>
      <c r="W95" s="3">
        <v>0</v>
      </c>
      <c r="X95" s="3">
        <v>1</v>
      </c>
      <c r="Y95" s="3">
        <v>1</v>
      </c>
      <c r="Z95" s="3">
        <v>0</v>
      </c>
      <c r="AA95" s="3">
        <v>0</v>
      </c>
      <c r="AB95" s="3">
        <v>0</v>
      </c>
      <c r="AC95" s="3">
        <v>0</v>
      </c>
      <c r="AD95" s="3">
        <v>1</v>
      </c>
      <c r="AE95" s="3">
        <v>0</v>
      </c>
      <c r="AF95" s="3">
        <v>2</v>
      </c>
      <c r="AG95" s="3">
        <v>29</v>
      </c>
      <c r="AH95" s="4">
        <v>1.75</v>
      </c>
      <c r="AI95" s="3">
        <v>115</v>
      </c>
      <c r="AJ95" s="3">
        <v>84</v>
      </c>
      <c r="AK95" s="5">
        <f t="shared" si="58"/>
        <v>94.333333333333329</v>
      </c>
      <c r="AL95" s="3">
        <v>69</v>
      </c>
      <c r="AM95" s="3">
        <v>1</v>
      </c>
      <c r="AN95" s="3">
        <v>7</v>
      </c>
      <c r="AO95" s="3">
        <v>103</v>
      </c>
      <c r="AP95" s="3">
        <v>46</v>
      </c>
      <c r="AQ95" s="3">
        <v>64</v>
      </c>
      <c r="AR95" s="3">
        <f t="shared" si="59"/>
        <v>57</v>
      </c>
      <c r="AS95" s="7">
        <f t="shared" si="60"/>
        <v>8.1428571428571423</v>
      </c>
      <c r="AT95" s="3">
        <v>10</v>
      </c>
      <c r="AU95" s="4">
        <v>2.835</v>
      </c>
      <c r="AV95" s="3">
        <v>1.62</v>
      </c>
      <c r="AW95" s="19">
        <f t="shared" si="61"/>
        <v>0.33884700665188466</v>
      </c>
      <c r="AX95" s="7">
        <f t="shared" si="62"/>
        <v>19.047619047619047</v>
      </c>
      <c r="AY95" s="7">
        <f t="shared" si="63"/>
        <v>2666.6666666666665</v>
      </c>
      <c r="AZ95" s="7">
        <f t="shared" si="64"/>
        <v>4312.7572016460899</v>
      </c>
      <c r="BA95" s="7">
        <f t="shared" si="65"/>
        <v>41.086956521739133</v>
      </c>
      <c r="BB95" s="7">
        <f t="shared" si="66"/>
        <v>23.478260869565219</v>
      </c>
      <c r="BC95" s="7">
        <f t="shared" si="67"/>
        <v>26.927999999999997</v>
      </c>
      <c r="BD95" s="7">
        <f t="shared" si="68"/>
        <v>18.200347826086958</v>
      </c>
      <c r="BE95" s="19"/>
      <c r="BF95" s="19">
        <f t="shared" si="69"/>
        <v>1.5576719576719575</v>
      </c>
      <c r="BG95" s="19">
        <f t="shared" si="70"/>
        <v>2.5068783068783067</v>
      </c>
      <c r="BH95" s="19">
        <f t="shared" si="71"/>
        <v>0.7208237986270023</v>
      </c>
      <c r="BI95" s="19">
        <f t="shared" si="72"/>
        <v>0.7</v>
      </c>
      <c r="BJ95" s="19"/>
      <c r="BK95" s="5">
        <v>0</v>
      </c>
      <c r="BL95" s="5"/>
      <c r="BM95" s="5"/>
      <c r="BN95" s="5"/>
      <c r="BO95" s="5"/>
      <c r="BP95" s="3">
        <v>1</v>
      </c>
      <c r="BQ95" s="3">
        <v>0</v>
      </c>
      <c r="BR95" s="3">
        <v>62.5</v>
      </c>
      <c r="BS95" s="3">
        <v>3.8</v>
      </c>
      <c r="BT95" s="3">
        <v>2.2999999999999998</v>
      </c>
      <c r="BU95" s="3">
        <v>1</v>
      </c>
      <c r="BV95" s="3">
        <v>3.7</v>
      </c>
      <c r="BX95" s="3">
        <v>1</v>
      </c>
      <c r="BY95" s="3">
        <v>0</v>
      </c>
      <c r="BZ95" s="3">
        <v>135</v>
      </c>
      <c r="CA95" s="3">
        <v>28</v>
      </c>
      <c r="CB95" s="4">
        <v>1.3</v>
      </c>
      <c r="CC95" s="28">
        <v>70</v>
      </c>
      <c r="CD95" s="8"/>
      <c r="CE95" s="8"/>
      <c r="CF95" s="3">
        <v>399</v>
      </c>
      <c r="CG95" s="3">
        <v>0</v>
      </c>
      <c r="CH95" s="3">
        <v>1</v>
      </c>
      <c r="CI95" s="12">
        <v>916.38418079096039</v>
      </c>
      <c r="CJ95" s="19">
        <f t="shared" si="73"/>
        <v>6.8204356880896206</v>
      </c>
      <c r="CK95" s="5">
        <v>1628.7263151153088</v>
      </c>
      <c r="CL95" s="19">
        <f t="shared" si="74"/>
        <v>7.3955535865775639</v>
      </c>
      <c r="CN95" s="41">
        <v>40217</v>
      </c>
      <c r="CO95" s="41"/>
      <c r="CP95" s="41"/>
      <c r="CQ95" s="41"/>
      <c r="CR95" s="20"/>
      <c r="CS95" s="36">
        <v>44272</v>
      </c>
      <c r="CT95" s="36">
        <v>43850</v>
      </c>
      <c r="CU95" s="1">
        <f t="shared" si="75"/>
        <v>3633</v>
      </c>
      <c r="CV95" s="3">
        <v>1</v>
      </c>
      <c r="CW95" s="40">
        <v>43850</v>
      </c>
      <c r="CX95" s="20">
        <f>(CW95-CN95)</f>
        <v>3633</v>
      </c>
      <c r="CY95" s="20">
        <v>1</v>
      </c>
      <c r="CZ95" s="20">
        <v>3633</v>
      </c>
      <c r="DA95" s="3">
        <v>0</v>
      </c>
      <c r="DB95" s="3" t="s">
        <v>141</v>
      </c>
    </row>
    <row r="96" spans="1:115" s="10" customFormat="1" x14ac:dyDescent="0.25">
      <c r="A96" s="25">
        <v>1016</v>
      </c>
      <c r="B96" s="1">
        <v>53</v>
      </c>
      <c r="C96" s="1">
        <v>0</v>
      </c>
      <c r="D96" s="1">
        <v>1</v>
      </c>
      <c r="E96" s="1">
        <v>1</v>
      </c>
      <c r="F96" s="1">
        <v>2</v>
      </c>
      <c r="G96" s="1">
        <v>1</v>
      </c>
      <c r="H96" s="1">
        <v>0</v>
      </c>
      <c r="I96" s="1">
        <v>1</v>
      </c>
      <c r="J96" s="1">
        <v>4</v>
      </c>
      <c r="K96" s="1">
        <v>0</v>
      </c>
      <c r="L96" s="1">
        <v>1</v>
      </c>
      <c r="M96" s="1">
        <v>1</v>
      </c>
      <c r="N96" s="1">
        <v>0</v>
      </c>
      <c r="O96" s="1">
        <v>1</v>
      </c>
      <c r="P96" s="1">
        <v>0</v>
      </c>
      <c r="Q96" s="1"/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2</v>
      </c>
      <c r="Z96" s="1">
        <v>1</v>
      </c>
      <c r="AA96" s="1">
        <v>0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43.48</v>
      </c>
      <c r="AH96" s="1">
        <v>2.5099999999999998</v>
      </c>
      <c r="AI96" s="1">
        <v>137</v>
      </c>
      <c r="AJ96" s="1">
        <v>71</v>
      </c>
      <c r="AK96" s="5">
        <f t="shared" si="58"/>
        <v>93</v>
      </c>
      <c r="AL96" s="1">
        <v>73</v>
      </c>
      <c r="AM96" s="1">
        <v>1</v>
      </c>
      <c r="AN96" s="1">
        <v>6</v>
      </c>
      <c r="AO96" s="1">
        <v>38</v>
      </c>
      <c r="AP96" s="1">
        <v>17</v>
      </c>
      <c r="AQ96" s="1">
        <v>26</v>
      </c>
      <c r="AR96" s="1">
        <f t="shared" si="59"/>
        <v>21</v>
      </c>
      <c r="AS96" s="7">
        <f t="shared" si="60"/>
        <v>3.5</v>
      </c>
      <c r="AT96" s="1">
        <v>13</v>
      </c>
      <c r="AU96" s="19">
        <v>5.13</v>
      </c>
      <c r="AV96" s="1">
        <v>2.04</v>
      </c>
      <c r="AW96" s="19">
        <f t="shared" si="61"/>
        <v>0.42066518847006651</v>
      </c>
      <c r="AX96" s="7">
        <f t="shared" si="62"/>
        <v>2.53411306042885</v>
      </c>
      <c r="AY96" s="7">
        <f t="shared" si="63"/>
        <v>509.80392156862746</v>
      </c>
      <c r="AZ96" s="7">
        <f t="shared" si="64"/>
        <v>3411.7647058823527</v>
      </c>
      <c r="BA96" s="7">
        <f t="shared" si="65"/>
        <v>70.273972602739718</v>
      </c>
      <c r="BB96" s="7">
        <f t="shared" si="66"/>
        <v>27.945205479452056</v>
      </c>
      <c r="BC96" s="7">
        <f t="shared" si="67"/>
        <v>30.404383561643836</v>
      </c>
      <c r="BD96" s="7">
        <f t="shared" si="68"/>
        <v>7.6010958904109591</v>
      </c>
      <c r="BE96" s="19"/>
      <c r="BF96" s="19">
        <f t="shared" si="69"/>
        <v>0.36998050682261213</v>
      </c>
      <c r="BG96" s="19">
        <f t="shared" si="70"/>
        <v>0.54074074074074086</v>
      </c>
      <c r="BH96" s="19">
        <f t="shared" si="71"/>
        <v>3.3463796477495102</v>
      </c>
      <c r="BI96" s="19">
        <f t="shared" si="72"/>
        <v>0.46153846153846156</v>
      </c>
      <c r="BJ96" s="19"/>
      <c r="BK96" s="20">
        <v>1</v>
      </c>
      <c r="BL96" s="1"/>
      <c r="BM96" s="20"/>
      <c r="BN96" s="1">
        <v>0</v>
      </c>
      <c r="BO96" s="1">
        <v>0</v>
      </c>
      <c r="BP96" s="1">
        <v>1</v>
      </c>
      <c r="BQ96" s="1">
        <v>0</v>
      </c>
      <c r="BR96" s="1">
        <v>55</v>
      </c>
      <c r="BS96" s="1">
        <v>4.7</v>
      </c>
      <c r="BT96" s="1">
        <v>3.7</v>
      </c>
      <c r="BU96" s="1">
        <v>0.31</v>
      </c>
      <c r="BV96" s="1"/>
      <c r="BW96" s="1">
        <v>37</v>
      </c>
      <c r="BX96" s="1">
        <v>1</v>
      </c>
      <c r="BY96" s="1"/>
      <c r="BZ96" s="25">
        <v>133</v>
      </c>
      <c r="CA96" s="25">
        <v>18</v>
      </c>
      <c r="CB96" s="44">
        <v>1.27</v>
      </c>
      <c r="CC96" s="27">
        <v>48</v>
      </c>
      <c r="CD96" s="1">
        <v>70</v>
      </c>
      <c r="CE96" s="1">
        <v>0</v>
      </c>
      <c r="CF96" s="1"/>
      <c r="CG96" s="1"/>
      <c r="CH96" s="1">
        <v>1</v>
      </c>
      <c r="CI96" s="20">
        <v>983.77614300000005</v>
      </c>
      <c r="CJ96" s="19">
        <f t="shared" si="73"/>
        <v>6.8913983742196772</v>
      </c>
      <c r="CK96" s="20">
        <v>718.5312113</v>
      </c>
      <c r="CL96" s="19">
        <f t="shared" si="74"/>
        <v>6.5772091441024028</v>
      </c>
      <c r="CM96" s="22"/>
      <c r="CN96" s="36">
        <v>43213</v>
      </c>
      <c r="CO96" s="36"/>
      <c r="CP96" s="36"/>
      <c r="CQ96" s="36"/>
      <c r="CR96" s="20"/>
      <c r="CS96" s="36">
        <v>44217</v>
      </c>
      <c r="CT96" s="36">
        <v>44119</v>
      </c>
      <c r="CU96" s="1">
        <f t="shared" si="75"/>
        <v>906</v>
      </c>
      <c r="CV96" s="1">
        <v>0</v>
      </c>
      <c r="CW96" s="1"/>
      <c r="CX96" s="1"/>
      <c r="CY96" s="1">
        <v>0</v>
      </c>
      <c r="CZ96" s="1">
        <v>906</v>
      </c>
      <c r="DA96" s="3">
        <v>0</v>
      </c>
      <c r="DB96"/>
      <c r="DC96"/>
      <c r="DD96"/>
      <c r="DE96"/>
      <c r="DF96"/>
      <c r="DG96"/>
      <c r="DH96"/>
      <c r="DI96"/>
      <c r="DJ96"/>
      <c r="DK96"/>
    </row>
    <row r="97" spans="1:115" s="10" customFormat="1" x14ac:dyDescent="0.25">
      <c r="A97" s="2">
        <v>2029</v>
      </c>
      <c r="B97" s="3">
        <v>58</v>
      </c>
      <c r="C97" s="3">
        <v>0</v>
      </c>
      <c r="D97" s="3">
        <v>0</v>
      </c>
      <c r="E97" s="3">
        <v>1</v>
      </c>
      <c r="F97" s="3">
        <v>1</v>
      </c>
      <c r="G97" s="3">
        <v>0</v>
      </c>
      <c r="H97" s="1">
        <v>1</v>
      </c>
      <c r="I97" s="3">
        <v>1</v>
      </c>
      <c r="J97" s="3">
        <v>2</v>
      </c>
      <c r="K97" s="3">
        <v>1</v>
      </c>
      <c r="L97" s="3">
        <v>1</v>
      </c>
      <c r="M97" s="3"/>
      <c r="N97" s="3">
        <v>1</v>
      </c>
      <c r="O97" s="3">
        <v>0</v>
      </c>
      <c r="P97" s="3">
        <v>1</v>
      </c>
      <c r="Q97" s="3"/>
      <c r="R97" s="3">
        <v>0</v>
      </c>
      <c r="S97" s="3">
        <v>0</v>
      </c>
      <c r="T97" s="3">
        <v>1</v>
      </c>
      <c r="U97" s="3">
        <v>1</v>
      </c>
      <c r="V97" s="3">
        <v>0</v>
      </c>
      <c r="W97" s="3">
        <v>0</v>
      </c>
      <c r="X97" s="3">
        <v>0</v>
      </c>
      <c r="Y97" s="3">
        <v>1</v>
      </c>
      <c r="Z97" s="3">
        <v>1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28</v>
      </c>
      <c r="AH97" s="4">
        <v>2.15</v>
      </c>
      <c r="AI97" s="3">
        <v>118</v>
      </c>
      <c r="AJ97" s="3">
        <v>80</v>
      </c>
      <c r="AK97" s="5">
        <f t="shared" si="58"/>
        <v>92.666666666666671</v>
      </c>
      <c r="AL97" s="3">
        <v>76</v>
      </c>
      <c r="AM97" s="3">
        <v>1</v>
      </c>
      <c r="AN97" s="3">
        <v>4</v>
      </c>
      <c r="AO97" s="3">
        <v>20</v>
      </c>
      <c r="AP97" s="3">
        <v>10</v>
      </c>
      <c r="AQ97" s="3">
        <v>13</v>
      </c>
      <c r="AR97" s="1">
        <f t="shared" si="59"/>
        <v>10</v>
      </c>
      <c r="AS97" s="7">
        <f t="shared" si="60"/>
        <v>2.5</v>
      </c>
      <c r="AT97" s="3">
        <v>8</v>
      </c>
      <c r="AU97" s="4">
        <v>3.0959999999999996</v>
      </c>
      <c r="AV97" s="3">
        <v>1.44</v>
      </c>
      <c r="AW97" s="19">
        <f t="shared" si="61"/>
        <v>0.2958758314855876</v>
      </c>
      <c r="AX97" s="7">
        <f t="shared" si="62"/>
        <v>1.6149870801033595</v>
      </c>
      <c r="AY97" s="7">
        <f t="shared" si="63"/>
        <v>277.77777777777777</v>
      </c>
      <c r="AZ97" s="7">
        <f t="shared" si="64"/>
        <v>4925.9259259259261</v>
      </c>
      <c r="BA97" s="7">
        <f t="shared" si="65"/>
        <v>40.736842105263158</v>
      </c>
      <c r="BB97" s="7">
        <f t="shared" si="66"/>
        <v>18.94736842105263</v>
      </c>
      <c r="BC97" s="7">
        <f t="shared" si="67"/>
        <v>21.817263157894732</v>
      </c>
      <c r="BD97" s="7">
        <f t="shared" si="68"/>
        <v>2.3191578947368416</v>
      </c>
      <c r="BE97" s="19"/>
      <c r="BF97" s="19">
        <f t="shared" si="69"/>
        <v>0.31912144702842377</v>
      </c>
      <c r="BG97" s="19">
        <f t="shared" si="70"/>
        <v>0.49095607235142119</v>
      </c>
      <c r="BH97" s="19">
        <f t="shared" si="71"/>
        <v>4.0736842105263156</v>
      </c>
      <c r="BI97" s="19">
        <f t="shared" si="72"/>
        <v>0.5</v>
      </c>
      <c r="BJ97" s="19"/>
      <c r="BK97" s="5">
        <v>0</v>
      </c>
      <c r="BL97" s="5"/>
      <c r="BM97" s="5"/>
      <c r="BN97" s="5"/>
      <c r="BO97" s="5"/>
      <c r="BP97" s="3">
        <v>1</v>
      </c>
      <c r="BQ97" s="9">
        <v>0</v>
      </c>
      <c r="BR97" s="3">
        <v>57.5</v>
      </c>
      <c r="BS97" s="3">
        <v>4.3</v>
      </c>
      <c r="BT97" s="3">
        <v>3.1</v>
      </c>
      <c r="BU97" s="3">
        <v>1.1000000000000001</v>
      </c>
      <c r="BV97" s="3"/>
      <c r="BX97" s="3">
        <v>1</v>
      </c>
      <c r="BY97" s="3">
        <v>0</v>
      </c>
      <c r="BZ97" s="3">
        <v>139</v>
      </c>
      <c r="CA97" s="3">
        <v>39</v>
      </c>
      <c r="CB97" s="4">
        <v>1.8</v>
      </c>
      <c r="CC97" s="28">
        <v>39</v>
      </c>
      <c r="CD97" s="8"/>
      <c r="CE97" s="8"/>
      <c r="CF97" s="3">
        <v>1495</v>
      </c>
      <c r="CG97" s="3">
        <v>1</v>
      </c>
      <c r="CH97" s="3">
        <v>2</v>
      </c>
      <c r="CI97" s="12">
        <v>1010.4430379746835</v>
      </c>
      <c r="CJ97" s="19">
        <f t="shared" si="73"/>
        <v>6.9181441651159616</v>
      </c>
      <c r="CK97" s="5">
        <v>591.03216016667329</v>
      </c>
      <c r="CL97" s="19">
        <f t="shared" si="74"/>
        <v>6.3818704324512465</v>
      </c>
      <c r="CN97" s="41">
        <v>40371</v>
      </c>
      <c r="CO97" s="41"/>
      <c r="CP97" s="41"/>
      <c r="CQ97" s="41"/>
      <c r="CR97" s="20"/>
      <c r="CS97" s="36">
        <v>44272</v>
      </c>
      <c r="CT97" s="36">
        <v>42467</v>
      </c>
      <c r="CU97" s="1">
        <f t="shared" si="75"/>
        <v>2096</v>
      </c>
      <c r="CV97" s="3">
        <v>1</v>
      </c>
      <c r="CW97" s="36">
        <v>42467</v>
      </c>
      <c r="CX97" s="20">
        <f>(CW97-CN97)</f>
        <v>2096</v>
      </c>
      <c r="CY97" s="20">
        <v>1</v>
      </c>
      <c r="CZ97" s="20">
        <v>2096</v>
      </c>
      <c r="DA97" s="3">
        <v>0</v>
      </c>
      <c r="DB97" s="3" t="s">
        <v>146</v>
      </c>
    </row>
    <row r="98" spans="1:115" s="10" customFormat="1" x14ac:dyDescent="0.25">
      <c r="A98" s="25">
        <v>1007</v>
      </c>
      <c r="B98" s="1">
        <v>86</v>
      </c>
      <c r="C98" s="1">
        <v>0</v>
      </c>
      <c r="D98" s="1">
        <v>1</v>
      </c>
      <c r="E98" s="1">
        <v>1</v>
      </c>
      <c r="F98" s="1">
        <v>2</v>
      </c>
      <c r="G98" s="1">
        <v>1</v>
      </c>
      <c r="H98" s="1">
        <v>0</v>
      </c>
      <c r="I98" s="1">
        <v>1</v>
      </c>
      <c r="J98" s="1">
        <v>2</v>
      </c>
      <c r="K98" s="1">
        <v>1</v>
      </c>
      <c r="L98" s="1">
        <v>0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</v>
      </c>
      <c r="AA98" s="1">
        <v>1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25.8</v>
      </c>
      <c r="AH98" s="1">
        <v>1.98</v>
      </c>
      <c r="AI98" s="1">
        <v>131</v>
      </c>
      <c r="AJ98" s="1">
        <v>62</v>
      </c>
      <c r="AK98" s="5">
        <f t="shared" si="58"/>
        <v>85</v>
      </c>
      <c r="AL98" s="1">
        <v>62</v>
      </c>
      <c r="AM98" s="1">
        <v>3</v>
      </c>
      <c r="AN98" s="1">
        <v>10</v>
      </c>
      <c r="AO98" s="1">
        <v>53</v>
      </c>
      <c r="AP98" s="1">
        <v>21</v>
      </c>
      <c r="AQ98" s="1">
        <v>34</v>
      </c>
      <c r="AR98" s="1">
        <f t="shared" si="59"/>
        <v>32</v>
      </c>
      <c r="AS98" s="7">
        <f t="shared" si="60"/>
        <v>3.2</v>
      </c>
      <c r="AT98" s="1">
        <v>22</v>
      </c>
      <c r="AU98" s="19">
        <v>4.91</v>
      </c>
      <c r="AV98" s="1">
        <v>2.48</v>
      </c>
      <c r="AW98" s="19">
        <f t="shared" si="61"/>
        <v>0.46740576496674058</v>
      </c>
      <c r="AX98" s="7">
        <f t="shared" si="62"/>
        <v>2.4439918533604885</v>
      </c>
      <c r="AY98" s="7">
        <f t="shared" si="63"/>
        <v>387.09677419354841</v>
      </c>
      <c r="AZ98" s="7">
        <f t="shared" si="64"/>
        <v>2419.3548387096776</v>
      </c>
      <c r="BA98" s="7">
        <f t="shared" si="65"/>
        <v>79.193548387096769</v>
      </c>
      <c r="BB98" s="7">
        <f t="shared" si="66"/>
        <v>40</v>
      </c>
      <c r="BC98" s="7">
        <f t="shared" si="67"/>
        <v>34.271999999999998</v>
      </c>
      <c r="BD98" s="7">
        <f t="shared" si="68"/>
        <v>13.055999999999999</v>
      </c>
      <c r="BE98" s="19"/>
      <c r="BF98" s="19">
        <f t="shared" si="69"/>
        <v>0.42932790224032591</v>
      </c>
      <c r="BG98" s="19">
        <f t="shared" si="70"/>
        <v>0.66924643584521393</v>
      </c>
      <c r="BH98" s="19">
        <f t="shared" si="71"/>
        <v>2.474798387096774</v>
      </c>
      <c r="BI98" s="19">
        <f t="shared" si="72"/>
        <v>0.45454545454545453</v>
      </c>
      <c r="BJ98" s="19"/>
      <c r="BK98" s="20">
        <v>1</v>
      </c>
      <c r="BL98" s="1"/>
      <c r="BM98" s="20"/>
      <c r="BN98" s="1">
        <v>1</v>
      </c>
      <c r="BO98" s="1">
        <v>1</v>
      </c>
      <c r="BP98" s="1">
        <v>1</v>
      </c>
      <c r="BQ98" s="1">
        <v>0</v>
      </c>
      <c r="BR98" s="1">
        <v>60</v>
      </c>
      <c r="BS98" s="1">
        <v>4.7</v>
      </c>
      <c r="BT98" s="1">
        <v>3</v>
      </c>
      <c r="BU98" s="1">
        <v>0.76</v>
      </c>
      <c r="BV98" s="1">
        <v>5.8</v>
      </c>
      <c r="BW98" s="1">
        <v>72</v>
      </c>
      <c r="BX98" s="1">
        <v>1</v>
      </c>
      <c r="BY98" s="1">
        <v>1</v>
      </c>
      <c r="BZ98" s="1">
        <v>139</v>
      </c>
      <c r="CA98" s="1">
        <v>24</v>
      </c>
      <c r="CB98" s="19">
        <v>1.02</v>
      </c>
      <c r="CC98" s="27">
        <v>50</v>
      </c>
      <c r="CD98" s="1">
        <v>248</v>
      </c>
      <c r="CE98" s="1">
        <v>1</v>
      </c>
      <c r="CF98" s="1"/>
      <c r="CG98" s="1"/>
      <c r="CH98" s="1">
        <v>2</v>
      </c>
      <c r="CI98" s="20">
        <v>1041.878201</v>
      </c>
      <c r="CJ98" s="19">
        <f t="shared" si="73"/>
        <v>6.9487803258458696</v>
      </c>
      <c r="CK98" s="20">
        <v>817.92866249999997</v>
      </c>
      <c r="CL98" s="19">
        <f t="shared" si="74"/>
        <v>6.7067751231420623</v>
      </c>
      <c r="CM98" s="22"/>
      <c r="CN98" s="36">
        <v>43206</v>
      </c>
      <c r="CO98" s="36"/>
      <c r="CP98" s="36"/>
      <c r="CQ98" s="36"/>
      <c r="CR98" s="20"/>
      <c r="CS98" s="36">
        <v>44217</v>
      </c>
      <c r="CT98" s="37">
        <v>44179</v>
      </c>
      <c r="CU98" s="1">
        <f t="shared" si="75"/>
        <v>973</v>
      </c>
      <c r="CV98" s="1">
        <v>0</v>
      </c>
      <c r="CW98" s="1"/>
      <c r="CX98" s="1"/>
      <c r="CY98" s="1">
        <v>0</v>
      </c>
      <c r="CZ98" s="1">
        <v>973</v>
      </c>
      <c r="DA98" s="3">
        <v>0</v>
      </c>
      <c r="DB98" t="s">
        <v>134</v>
      </c>
      <c r="DC98"/>
      <c r="DD98"/>
      <c r="DE98"/>
      <c r="DF98"/>
      <c r="DG98"/>
      <c r="DH98"/>
      <c r="DI98"/>
      <c r="DJ98"/>
      <c r="DK98"/>
    </row>
    <row r="99" spans="1:115" s="10" customFormat="1" x14ac:dyDescent="0.25">
      <c r="A99" s="25">
        <v>1034</v>
      </c>
      <c r="B99" s="1">
        <v>83</v>
      </c>
      <c r="C99" s="1">
        <v>0</v>
      </c>
      <c r="D99" s="1">
        <v>1</v>
      </c>
      <c r="E99" s="1">
        <v>1</v>
      </c>
      <c r="F99" s="1">
        <v>2</v>
      </c>
      <c r="G99" s="1">
        <v>1</v>
      </c>
      <c r="H99" s="1">
        <v>0</v>
      </c>
      <c r="I99" s="1">
        <v>0</v>
      </c>
      <c r="J99" s="1">
        <v>4</v>
      </c>
      <c r="K99" s="1">
        <v>1</v>
      </c>
      <c r="L99" s="1">
        <v>0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0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0</v>
      </c>
      <c r="AD99" s="1">
        <v>1</v>
      </c>
      <c r="AE99" s="1">
        <v>0</v>
      </c>
      <c r="AF99" s="1">
        <v>2</v>
      </c>
      <c r="AG99" s="1">
        <v>38.299999999999997</v>
      </c>
      <c r="AH99" s="1">
        <v>1.97</v>
      </c>
      <c r="AI99" s="1">
        <v>122</v>
      </c>
      <c r="AJ99" s="1">
        <v>57</v>
      </c>
      <c r="AK99" s="5">
        <f t="shared" si="58"/>
        <v>78.666666666666671</v>
      </c>
      <c r="AL99" s="1">
        <v>61</v>
      </c>
      <c r="AM99" s="1">
        <v>2</v>
      </c>
      <c r="AN99" s="1">
        <v>10</v>
      </c>
      <c r="AO99" s="1">
        <v>34</v>
      </c>
      <c r="AP99" s="1">
        <v>15</v>
      </c>
      <c r="AQ99" s="1">
        <v>24</v>
      </c>
      <c r="AR99" s="1">
        <f t="shared" si="59"/>
        <v>19</v>
      </c>
      <c r="AS99" s="7">
        <f t="shared" si="60"/>
        <v>1.9</v>
      </c>
      <c r="AT99" s="1">
        <v>20</v>
      </c>
      <c r="AU99" s="19">
        <v>4.05</v>
      </c>
      <c r="AV99" s="1">
        <v>1.47</v>
      </c>
      <c r="AW99" s="19">
        <f t="shared" si="61"/>
        <v>0.2564079822616408</v>
      </c>
      <c r="AX99" s="7">
        <f t="shared" si="62"/>
        <v>0.98765432098765438</v>
      </c>
      <c r="AY99" s="7">
        <f t="shared" si="63"/>
        <v>217.68707482993199</v>
      </c>
      <c r="AZ99" s="7">
        <f t="shared" si="64"/>
        <v>3736.9614512471662</v>
      </c>
      <c r="BA99" s="7">
        <f t="shared" si="65"/>
        <v>66.393442622950815</v>
      </c>
      <c r="BB99" s="7">
        <f t="shared" si="66"/>
        <v>24.098360655737704</v>
      </c>
      <c r="BC99" s="7">
        <f t="shared" si="67"/>
        <v>19.227278688524589</v>
      </c>
      <c r="BD99" s="7">
        <f t="shared" si="68"/>
        <v>4.588327868852458</v>
      </c>
      <c r="BE99" s="19"/>
      <c r="BF99" s="19">
        <f t="shared" si="69"/>
        <v>0.36148148148148151</v>
      </c>
      <c r="BG99" s="19">
        <f t="shared" si="70"/>
        <v>0.51209876543209876</v>
      </c>
      <c r="BH99" s="19">
        <f t="shared" si="71"/>
        <v>3.4943917169974115</v>
      </c>
      <c r="BI99" s="19">
        <f t="shared" si="72"/>
        <v>0.5</v>
      </c>
      <c r="BJ99" s="19"/>
      <c r="BK99" s="20">
        <v>1</v>
      </c>
      <c r="BL99" s="1"/>
      <c r="BM99" s="20"/>
      <c r="BN99" s="1">
        <v>3</v>
      </c>
      <c r="BO99" s="1"/>
      <c r="BP99" s="1">
        <v>1</v>
      </c>
      <c r="BQ99" s="1">
        <v>0</v>
      </c>
      <c r="BR99" s="1">
        <v>65</v>
      </c>
      <c r="BS99" s="1">
        <v>4</v>
      </c>
      <c r="BT99" s="1">
        <v>2.4</v>
      </c>
      <c r="BU99" s="1">
        <v>0.61</v>
      </c>
      <c r="BV99" s="1">
        <v>5.3</v>
      </c>
      <c r="BW99" s="1">
        <v>55.9</v>
      </c>
      <c r="BX99" s="1">
        <v>1</v>
      </c>
      <c r="BY99" s="1"/>
      <c r="BZ99" s="25">
        <v>134</v>
      </c>
      <c r="CA99" s="25">
        <v>30</v>
      </c>
      <c r="CB99" s="44">
        <v>1.1000000000000001</v>
      </c>
      <c r="CC99" s="27">
        <v>46</v>
      </c>
      <c r="CD99" s="1">
        <v>252</v>
      </c>
      <c r="CE99" s="1">
        <v>1</v>
      </c>
      <c r="CF99" s="1"/>
      <c r="CG99" s="1"/>
      <c r="CH99" s="1">
        <v>2</v>
      </c>
      <c r="CI99" s="20">
        <v>1050.7691319999999</v>
      </c>
      <c r="CJ99" s="19">
        <f t="shared" si="73"/>
        <v>6.9572776816661683</v>
      </c>
      <c r="CK99" s="20">
        <v>1740.829612</v>
      </c>
      <c r="CL99" s="19">
        <f t="shared" si="74"/>
        <v>7.4621170670867984</v>
      </c>
      <c r="CM99" s="22"/>
      <c r="CN99" s="36">
        <v>43244</v>
      </c>
      <c r="CO99" s="36"/>
      <c r="CP99" s="36"/>
      <c r="CQ99" s="36"/>
      <c r="CR99" s="20"/>
      <c r="CS99" s="36">
        <v>44217</v>
      </c>
      <c r="CT99" s="36">
        <v>44208</v>
      </c>
      <c r="CU99" s="1">
        <f t="shared" si="75"/>
        <v>964</v>
      </c>
      <c r="CV99" s="1">
        <v>0</v>
      </c>
      <c r="CW99" s="1"/>
      <c r="CX99" s="1"/>
      <c r="CY99" s="1">
        <v>0</v>
      </c>
      <c r="CZ99" s="1">
        <v>964</v>
      </c>
      <c r="DA99" s="3">
        <v>0</v>
      </c>
      <c r="DB99"/>
      <c r="DC99"/>
      <c r="DD99"/>
      <c r="DE99"/>
      <c r="DF99"/>
      <c r="DG99"/>
      <c r="DH99"/>
      <c r="DI99"/>
      <c r="DJ99"/>
      <c r="DK99"/>
    </row>
    <row r="100" spans="1:115" s="10" customFormat="1" x14ac:dyDescent="0.25">
      <c r="A100" s="2">
        <v>2003</v>
      </c>
      <c r="B100" s="3">
        <v>57</v>
      </c>
      <c r="C100" s="3">
        <v>0</v>
      </c>
      <c r="D100" s="3">
        <v>0</v>
      </c>
      <c r="E100" s="3">
        <v>1</v>
      </c>
      <c r="F100" s="3">
        <v>1</v>
      </c>
      <c r="G100" s="3">
        <v>0</v>
      </c>
      <c r="H100" s="1">
        <v>1</v>
      </c>
      <c r="I100" s="3">
        <v>1</v>
      </c>
      <c r="J100" s="3">
        <v>3</v>
      </c>
      <c r="K100" s="3">
        <v>1</v>
      </c>
      <c r="L100" s="3">
        <v>0</v>
      </c>
      <c r="M100" s="3"/>
      <c r="N100" s="3">
        <v>1</v>
      </c>
      <c r="O100" s="3">
        <v>0</v>
      </c>
      <c r="P100" s="3">
        <v>1</v>
      </c>
      <c r="Q100" s="3"/>
      <c r="R100" s="3">
        <v>0</v>
      </c>
      <c r="S100" s="3">
        <v>0</v>
      </c>
      <c r="T100" s="3">
        <v>0</v>
      </c>
      <c r="U100" s="3">
        <v>1</v>
      </c>
      <c r="V100" s="3">
        <v>0</v>
      </c>
      <c r="W100" s="3">
        <v>0</v>
      </c>
      <c r="X100" s="3">
        <v>0</v>
      </c>
      <c r="Y100" s="3">
        <v>0</v>
      </c>
      <c r="Z100" s="3">
        <v>1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21.5</v>
      </c>
      <c r="AH100" s="4">
        <v>1.93</v>
      </c>
      <c r="AI100" s="3">
        <v>114</v>
      </c>
      <c r="AJ100" s="3">
        <v>77</v>
      </c>
      <c r="AK100" s="5">
        <f t="shared" si="58"/>
        <v>89.333333333333329</v>
      </c>
      <c r="AL100" s="3">
        <v>81</v>
      </c>
      <c r="AM100" s="3">
        <v>1</v>
      </c>
      <c r="AN100" s="3">
        <v>3</v>
      </c>
      <c r="AO100" s="3">
        <v>25</v>
      </c>
      <c r="AP100" s="3">
        <v>10</v>
      </c>
      <c r="AQ100" s="3">
        <v>15</v>
      </c>
      <c r="AR100" s="3">
        <f t="shared" si="59"/>
        <v>15</v>
      </c>
      <c r="AS100" s="7">
        <f t="shared" si="60"/>
        <v>5</v>
      </c>
      <c r="AT100" s="3">
        <v>9</v>
      </c>
      <c r="AU100" s="4">
        <v>5.3267999999999995</v>
      </c>
      <c r="AV100" s="3">
        <v>2.76</v>
      </c>
      <c r="AW100" s="19">
        <f t="shared" si="61"/>
        <v>0.54669623059866956</v>
      </c>
      <c r="AX100" s="7">
        <f t="shared" si="62"/>
        <v>1.1263798152737103</v>
      </c>
      <c r="AY100" s="7">
        <f t="shared" si="63"/>
        <v>173.91304347826087</v>
      </c>
      <c r="AZ100" s="7">
        <f t="shared" si="64"/>
        <v>2502.4154589371979</v>
      </c>
      <c r="BA100" s="7">
        <f t="shared" si="65"/>
        <v>65.762962962962959</v>
      </c>
      <c r="BB100" s="7">
        <f t="shared" si="66"/>
        <v>34.074074074074076</v>
      </c>
      <c r="BC100" s="7">
        <f t="shared" si="67"/>
        <v>37.227061728395064</v>
      </c>
      <c r="BD100" s="7">
        <f t="shared" si="68"/>
        <v>5.560888888888889</v>
      </c>
      <c r="BE100" s="19"/>
      <c r="BF100" s="19">
        <f t="shared" si="69"/>
        <v>0.22809191259292635</v>
      </c>
      <c r="BG100" s="19">
        <f t="shared" si="70"/>
        <v>0.38015318765487727</v>
      </c>
      <c r="BH100" s="19">
        <f t="shared" si="71"/>
        <v>4.3841975308641974</v>
      </c>
      <c r="BI100" s="19">
        <f t="shared" si="72"/>
        <v>0.33333333333333331</v>
      </c>
      <c r="BJ100" s="19"/>
      <c r="BK100" s="5">
        <v>0</v>
      </c>
      <c r="BL100" s="5"/>
      <c r="BM100" s="5"/>
      <c r="BN100" s="5"/>
      <c r="BO100" s="5"/>
      <c r="BP100" s="3">
        <v>1</v>
      </c>
      <c r="BQ100" s="3">
        <v>0</v>
      </c>
      <c r="BR100" s="3">
        <v>62.5</v>
      </c>
      <c r="BS100" s="3">
        <v>4.8</v>
      </c>
      <c r="BT100" s="3">
        <v>3.3</v>
      </c>
      <c r="BU100" s="3">
        <v>1</v>
      </c>
      <c r="BV100" s="3"/>
      <c r="BX100" s="3">
        <v>1</v>
      </c>
      <c r="BY100" s="3">
        <v>0</v>
      </c>
      <c r="BZ100" s="3">
        <v>140</v>
      </c>
      <c r="CA100" s="3">
        <v>23</v>
      </c>
      <c r="CB100" s="4">
        <v>1.2</v>
      </c>
      <c r="CC100" s="28">
        <v>90</v>
      </c>
      <c r="CD100" s="8"/>
      <c r="CE100" s="8"/>
      <c r="CF100" s="3">
        <v>860</v>
      </c>
      <c r="CG100" s="3">
        <v>1</v>
      </c>
      <c r="CH100" s="3">
        <v>2</v>
      </c>
      <c r="CI100" s="12">
        <v>1109.0909090909092</v>
      </c>
      <c r="CJ100" s="19">
        <f t="shared" si="73"/>
        <v>7.0112959579229779</v>
      </c>
      <c r="CK100" s="5">
        <v>3764.3254646879909</v>
      </c>
      <c r="CL100" s="19">
        <f t="shared" si="74"/>
        <v>8.2333239647376022</v>
      </c>
      <c r="CN100" s="41">
        <v>40224</v>
      </c>
      <c r="CO100" s="41"/>
      <c r="CP100" s="41"/>
      <c r="CQ100" s="41"/>
      <c r="CR100" s="20"/>
      <c r="CS100" s="36">
        <v>44272</v>
      </c>
      <c r="CT100" s="36">
        <v>44085</v>
      </c>
      <c r="CU100" s="1">
        <f t="shared" si="75"/>
        <v>3861</v>
      </c>
      <c r="CV100" s="3">
        <v>0</v>
      </c>
      <c r="CW100" s="3"/>
      <c r="CX100" s="3"/>
      <c r="CY100" s="3">
        <v>0</v>
      </c>
      <c r="CZ100" s="3">
        <v>3861</v>
      </c>
      <c r="DA100" s="3">
        <v>0</v>
      </c>
      <c r="DB100" s="39" t="s">
        <v>139</v>
      </c>
    </row>
    <row r="101" spans="1:115" s="10" customFormat="1" x14ac:dyDescent="0.25">
      <c r="A101" s="2">
        <v>2006</v>
      </c>
      <c r="B101" s="3">
        <v>62</v>
      </c>
      <c r="C101" s="3">
        <v>0</v>
      </c>
      <c r="D101" s="3">
        <v>1</v>
      </c>
      <c r="E101" s="3">
        <v>1</v>
      </c>
      <c r="F101" s="3">
        <v>2</v>
      </c>
      <c r="G101" s="3">
        <v>0</v>
      </c>
      <c r="H101" s="1">
        <v>1</v>
      </c>
      <c r="I101" s="3">
        <v>1</v>
      </c>
      <c r="J101" s="3">
        <v>2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0</v>
      </c>
      <c r="Q101" s="3"/>
      <c r="R101" s="3">
        <v>0</v>
      </c>
      <c r="S101" s="3">
        <v>0</v>
      </c>
      <c r="T101" s="3">
        <v>1</v>
      </c>
      <c r="U101" s="3">
        <v>1</v>
      </c>
      <c r="V101" s="3">
        <v>0</v>
      </c>
      <c r="W101" s="3">
        <v>0</v>
      </c>
      <c r="X101" s="3">
        <v>0</v>
      </c>
      <c r="Y101" s="3">
        <v>1</v>
      </c>
      <c r="Z101" s="3">
        <v>0</v>
      </c>
      <c r="AA101" s="3">
        <v>0</v>
      </c>
      <c r="AB101" s="3">
        <v>0</v>
      </c>
      <c r="AC101" s="3">
        <v>0</v>
      </c>
      <c r="AD101" s="3">
        <v>1</v>
      </c>
      <c r="AE101" s="3">
        <v>0</v>
      </c>
      <c r="AF101" s="3">
        <v>2</v>
      </c>
      <c r="AG101" s="3">
        <v>23.5</v>
      </c>
      <c r="AH101" s="4">
        <v>1.71</v>
      </c>
      <c r="AI101" s="3">
        <v>137</v>
      </c>
      <c r="AJ101" s="3">
        <v>64</v>
      </c>
      <c r="AK101" s="5">
        <f t="shared" si="58"/>
        <v>88.333333333333329</v>
      </c>
      <c r="AL101" s="3">
        <v>69</v>
      </c>
      <c r="AM101" s="3">
        <v>1</v>
      </c>
      <c r="AN101" s="3">
        <v>4</v>
      </c>
      <c r="AO101" s="3">
        <v>25</v>
      </c>
      <c r="AP101" s="3">
        <v>10</v>
      </c>
      <c r="AQ101" s="3">
        <v>15</v>
      </c>
      <c r="AR101" s="3">
        <f t="shared" si="59"/>
        <v>15</v>
      </c>
      <c r="AS101" s="7">
        <f t="shared" si="60"/>
        <v>3.75</v>
      </c>
      <c r="AT101" s="3">
        <v>8</v>
      </c>
      <c r="AU101" s="4">
        <v>4.1040000000000001</v>
      </c>
      <c r="AV101" s="3">
        <v>2.4</v>
      </c>
      <c r="AW101" s="19">
        <f t="shared" si="61"/>
        <v>0.47006651884700656</v>
      </c>
      <c r="AX101" s="7">
        <f t="shared" si="62"/>
        <v>1.7056530214424952</v>
      </c>
      <c r="AY101" s="7">
        <f t="shared" si="63"/>
        <v>233.33333333333334</v>
      </c>
      <c r="AZ101" s="7">
        <f t="shared" si="64"/>
        <v>2811.1111111111109</v>
      </c>
      <c r="BA101" s="7">
        <f t="shared" si="65"/>
        <v>59.478260869565219</v>
      </c>
      <c r="BB101" s="7">
        <f t="shared" si="66"/>
        <v>34.782608695652172</v>
      </c>
      <c r="BC101" s="7">
        <f t="shared" si="67"/>
        <v>38.001159420289852</v>
      </c>
      <c r="BD101" s="7">
        <f t="shared" si="68"/>
        <v>5.2034782608695647</v>
      </c>
      <c r="BE101" s="19"/>
      <c r="BF101" s="19">
        <f t="shared" si="69"/>
        <v>0.25219298245614036</v>
      </c>
      <c r="BG101" s="19">
        <f t="shared" si="70"/>
        <v>0.4203216374269006</v>
      </c>
      <c r="BH101" s="19">
        <f t="shared" si="71"/>
        <v>3.965217391304348</v>
      </c>
      <c r="BI101" s="19">
        <f t="shared" si="72"/>
        <v>0.5</v>
      </c>
      <c r="BJ101" s="19"/>
      <c r="BK101" s="5">
        <v>0</v>
      </c>
      <c r="BL101" s="5"/>
      <c r="BM101" s="5"/>
      <c r="BN101" s="5"/>
      <c r="BO101" s="5"/>
      <c r="BP101" s="3">
        <v>1</v>
      </c>
      <c r="BQ101" s="3">
        <v>0</v>
      </c>
      <c r="BR101" s="3">
        <v>62.5</v>
      </c>
      <c r="BS101" s="3">
        <v>4</v>
      </c>
      <c r="BT101" s="3">
        <v>2.2999999999999998</v>
      </c>
      <c r="BU101" s="3">
        <v>1.2</v>
      </c>
      <c r="BV101" s="3"/>
      <c r="BX101" s="3">
        <v>1</v>
      </c>
      <c r="BY101" s="3">
        <v>1</v>
      </c>
      <c r="BZ101" s="3">
        <v>132</v>
      </c>
      <c r="CA101" s="3">
        <v>31</v>
      </c>
      <c r="CB101" s="4">
        <v>1.8</v>
      </c>
      <c r="CC101" s="28">
        <v>28</v>
      </c>
      <c r="CD101" s="8"/>
      <c r="CE101" s="8"/>
      <c r="CF101" s="3">
        <v>2196</v>
      </c>
      <c r="CG101" s="3">
        <v>1</v>
      </c>
      <c r="CH101" s="3">
        <v>2</v>
      </c>
      <c r="CI101" s="12">
        <v>1157.6923076923076</v>
      </c>
      <c r="CJ101" s="19">
        <f t="shared" si="73"/>
        <v>7.0541839127154846</v>
      </c>
      <c r="CK101" s="5">
        <v>10897.356430003359</v>
      </c>
      <c r="CL101" s="19">
        <f t="shared" si="74"/>
        <v>9.2962755094447438</v>
      </c>
      <c r="CN101" s="41">
        <v>40238</v>
      </c>
      <c r="CO101" s="41"/>
      <c r="CP101" s="41"/>
      <c r="CQ101" s="41"/>
      <c r="CR101" s="20"/>
      <c r="CS101" s="36">
        <v>44272</v>
      </c>
      <c r="CT101" s="36">
        <v>40777</v>
      </c>
      <c r="CU101" s="1">
        <f t="shared" si="75"/>
        <v>539</v>
      </c>
      <c r="CV101" s="3">
        <v>1</v>
      </c>
      <c r="CW101" s="36">
        <v>40777</v>
      </c>
      <c r="CX101" s="20">
        <f>(CW101-CN101)</f>
        <v>539</v>
      </c>
      <c r="CY101" s="20">
        <v>1</v>
      </c>
      <c r="CZ101" s="20">
        <v>539</v>
      </c>
      <c r="DA101" s="3">
        <v>0</v>
      </c>
      <c r="DB101" s="3" t="s">
        <v>141</v>
      </c>
    </row>
    <row r="102" spans="1:115" s="10" customFormat="1" x14ac:dyDescent="0.25">
      <c r="A102" s="2">
        <v>2023</v>
      </c>
      <c r="B102" s="3">
        <v>54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1">
        <v>0</v>
      </c>
      <c r="I102" s="3">
        <v>1</v>
      </c>
      <c r="J102" s="3">
        <v>2</v>
      </c>
      <c r="K102" s="3">
        <v>1</v>
      </c>
      <c r="L102" s="3">
        <v>0</v>
      </c>
      <c r="M102" s="3"/>
      <c r="N102" s="3">
        <v>0</v>
      </c>
      <c r="O102" s="3">
        <v>0</v>
      </c>
      <c r="P102" s="3">
        <v>1</v>
      </c>
      <c r="Q102" s="3"/>
      <c r="R102" s="3">
        <v>1</v>
      </c>
      <c r="S102" s="3">
        <v>0</v>
      </c>
      <c r="T102" s="3">
        <v>0</v>
      </c>
      <c r="U102" s="3">
        <v>0</v>
      </c>
      <c r="V102" s="3">
        <v>1</v>
      </c>
      <c r="W102" s="3">
        <v>0</v>
      </c>
      <c r="X102" s="16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42</v>
      </c>
      <c r="AH102" s="4">
        <v>2.15</v>
      </c>
      <c r="AI102" s="3">
        <v>151</v>
      </c>
      <c r="AJ102" s="3">
        <v>96</v>
      </c>
      <c r="AK102" s="5">
        <f t="shared" si="58"/>
        <v>114.33333333333333</v>
      </c>
      <c r="AL102" s="3">
        <v>70</v>
      </c>
      <c r="AM102" s="3">
        <v>1</v>
      </c>
      <c r="AN102" s="3">
        <v>10</v>
      </c>
      <c r="AO102" s="3">
        <v>36</v>
      </c>
      <c r="AP102" s="3">
        <v>18</v>
      </c>
      <c r="AQ102" s="3">
        <v>23</v>
      </c>
      <c r="AR102" s="1">
        <f t="shared" si="59"/>
        <v>18</v>
      </c>
      <c r="AS102" s="7">
        <f t="shared" si="60"/>
        <v>1.8</v>
      </c>
      <c r="AT102" s="3">
        <v>12</v>
      </c>
      <c r="AU102" s="4">
        <v>5.6760000000000002</v>
      </c>
      <c r="AV102" s="3">
        <v>2.64</v>
      </c>
      <c r="AW102" s="19">
        <f t="shared" si="61"/>
        <v>0.66926829268292676</v>
      </c>
      <c r="AX102" s="7">
        <f t="shared" si="62"/>
        <v>1.9379844961240309</v>
      </c>
      <c r="AY102" s="7">
        <f t="shared" si="63"/>
        <v>333.33333333333331</v>
      </c>
      <c r="AZ102" s="7">
        <f t="shared" si="64"/>
        <v>3161.6161616161612</v>
      </c>
      <c r="BA102" s="7">
        <f t="shared" si="65"/>
        <v>81.085714285714289</v>
      </c>
      <c r="BB102" s="7">
        <f t="shared" si="66"/>
        <v>37.714285714285715</v>
      </c>
      <c r="BC102" s="7">
        <f t="shared" si="67"/>
        <v>52.488228571428571</v>
      </c>
      <c r="BD102" s="7">
        <f t="shared" si="68"/>
        <v>6.6678857142857142</v>
      </c>
      <c r="BE102" s="19"/>
      <c r="BF102" s="19">
        <f t="shared" si="69"/>
        <v>0.28365045806906269</v>
      </c>
      <c r="BG102" s="19">
        <f t="shared" si="70"/>
        <v>0.44397463002114163</v>
      </c>
      <c r="BH102" s="19">
        <f t="shared" si="71"/>
        <v>4.5047619047619047</v>
      </c>
      <c r="BI102" s="19">
        <f t="shared" si="72"/>
        <v>0.83333333333333337</v>
      </c>
      <c r="BJ102" s="19"/>
      <c r="BK102" s="5">
        <v>0</v>
      </c>
      <c r="BL102" s="5"/>
      <c r="BM102" s="5"/>
      <c r="BN102" s="5"/>
      <c r="BO102" s="5"/>
      <c r="BP102" s="3">
        <v>1</v>
      </c>
      <c r="BQ102" s="9">
        <v>0</v>
      </c>
      <c r="BR102" s="3"/>
      <c r="BS102" s="3">
        <v>5</v>
      </c>
      <c r="BT102" s="3">
        <v>4.0999999999999996</v>
      </c>
      <c r="BU102" s="3">
        <v>0.86</v>
      </c>
      <c r="BV102" s="3"/>
      <c r="BX102" s="3"/>
      <c r="BY102" s="9">
        <v>0</v>
      </c>
      <c r="BZ102" s="3">
        <v>137</v>
      </c>
      <c r="CA102" s="3">
        <v>28</v>
      </c>
      <c r="CB102" s="4">
        <v>1.5</v>
      </c>
      <c r="CC102" s="28">
        <v>56</v>
      </c>
      <c r="CD102" s="8"/>
      <c r="CE102" s="8"/>
      <c r="CF102" s="3">
        <v>220</v>
      </c>
      <c r="CG102" s="3">
        <v>0</v>
      </c>
      <c r="CH102" s="3">
        <v>1</v>
      </c>
      <c r="CI102" s="12">
        <v>1248.3516483516485</v>
      </c>
      <c r="CJ102" s="19">
        <f t="shared" si="73"/>
        <v>7.1295792787523382</v>
      </c>
      <c r="CK102" s="5">
        <v>1053.4891177296067</v>
      </c>
      <c r="CL102" s="19">
        <f t="shared" si="74"/>
        <v>6.959862903555968</v>
      </c>
      <c r="CN102" s="36">
        <v>40323</v>
      </c>
      <c r="CO102" s="36"/>
      <c r="CP102" s="36"/>
      <c r="CQ102" s="36"/>
      <c r="CR102" s="20"/>
      <c r="CS102" s="36">
        <v>44272</v>
      </c>
      <c r="CT102" s="36">
        <v>40609</v>
      </c>
      <c r="CU102" s="1">
        <f t="shared" si="75"/>
        <v>286</v>
      </c>
      <c r="CV102" s="3">
        <v>1</v>
      </c>
      <c r="CW102" s="40">
        <v>40609</v>
      </c>
      <c r="CX102" s="3">
        <f>(CW102-CN102)</f>
        <v>286</v>
      </c>
      <c r="CY102" s="3">
        <v>1</v>
      </c>
      <c r="CZ102" s="3">
        <v>286</v>
      </c>
      <c r="DA102" s="3">
        <v>0</v>
      </c>
      <c r="DB102" s="3" t="s">
        <v>145</v>
      </c>
    </row>
    <row r="103" spans="1:115" s="10" customFormat="1" x14ac:dyDescent="0.25">
      <c r="A103" s="25">
        <v>1021</v>
      </c>
      <c r="B103" s="1">
        <v>78</v>
      </c>
      <c r="C103" s="1">
        <v>0</v>
      </c>
      <c r="D103" s="1">
        <v>1</v>
      </c>
      <c r="E103" s="1">
        <v>1</v>
      </c>
      <c r="F103" s="1">
        <v>2</v>
      </c>
      <c r="G103" s="1">
        <v>1</v>
      </c>
      <c r="H103" s="1">
        <v>0</v>
      </c>
      <c r="I103" s="1">
        <v>1</v>
      </c>
      <c r="J103" s="1">
        <v>3</v>
      </c>
      <c r="K103" s="1">
        <v>1</v>
      </c>
      <c r="L103" s="1">
        <v>1</v>
      </c>
      <c r="M103" s="1">
        <v>1</v>
      </c>
      <c r="N103" s="1">
        <v>1</v>
      </c>
      <c r="O103" s="1">
        <v>0</v>
      </c>
      <c r="P103" s="1">
        <v>1</v>
      </c>
      <c r="Q103" s="1">
        <v>1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1</v>
      </c>
      <c r="AA103" s="1">
        <v>0</v>
      </c>
      <c r="AB103" s="1">
        <v>1</v>
      </c>
      <c r="AC103" s="1">
        <v>0</v>
      </c>
      <c r="AD103" s="1">
        <v>1</v>
      </c>
      <c r="AE103" s="1">
        <v>0</v>
      </c>
      <c r="AF103" s="1">
        <v>0</v>
      </c>
      <c r="AG103" s="1">
        <v>33</v>
      </c>
      <c r="AH103" s="1">
        <v>1.88</v>
      </c>
      <c r="AI103" s="1">
        <v>122</v>
      </c>
      <c r="AJ103" s="1">
        <v>54</v>
      </c>
      <c r="AK103" s="5">
        <f t="shared" si="58"/>
        <v>76.666666666666671</v>
      </c>
      <c r="AL103" s="1">
        <v>59</v>
      </c>
      <c r="AM103" s="1">
        <v>3</v>
      </c>
      <c r="AN103" s="1">
        <v>10</v>
      </c>
      <c r="AO103" s="1">
        <v>56</v>
      </c>
      <c r="AP103" s="1">
        <v>20</v>
      </c>
      <c r="AQ103" s="1">
        <v>35</v>
      </c>
      <c r="AR103" s="1">
        <f t="shared" si="59"/>
        <v>36</v>
      </c>
      <c r="AS103" s="7">
        <f t="shared" si="60"/>
        <v>3.6</v>
      </c>
      <c r="AT103" s="1">
        <v>17</v>
      </c>
      <c r="AU103" s="19">
        <v>3.8</v>
      </c>
      <c r="AV103" s="1">
        <v>2.02</v>
      </c>
      <c r="AW103" s="19">
        <f t="shared" si="61"/>
        <v>0.34338507021433851</v>
      </c>
      <c r="AX103" s="7">
        <f t="shared" si="62"/>
        <v>4.7368421052631584</v>
      </c>
      <c r="AY103" s="7">
        <f t="shared" si="63"/>
        <v>712.87128712871288</v>
      </c>
      <c r="AZ103" s="7">
        <f t="shared" si="64"/>
        <v>2640.2640264026404</v>
      </c>
      <c r="BA103" s="7">
        <f t="shared" si="65"/>
        <v>64.406779661016941</v>
      </c>
      <c r="BB103" s="7">
        <f t="shared" si="66"/>
        <v>34.237288135593218</v>
      </c>
      <c r="BC103" s="7">
        <f t="shared" si="67"/>
        <v>27.782418079096043</v>
      </c>
      <c r="BD103" s="7">
        <f t="shared" si="68"/>
        <v>11.640677966101693</v>
      </c>
      <c r="BE103" s="19"/>
      <c r="BF103" s="19">
        <f t="shared" si="69"/>
        <v>0.54342105263157903</v>
      </c>
      <c r="BG103" s="19">
        <f t="shared" si="70"/>
        <v>0.8694736842105264</v>
      </c>
      <c r="BH103" s="19">
        <f t="shared" si="71"/>
        <v>1.7890772128060262</v>
      </c>
      <c r="BI103" s="19">
        <f t="shared" si="72"/>
        <v>0.58823529411764708</v>
      </c>
      <c r="BJ103" s="19"/>
      <c r="BK103" s="20">
        <v>0</v>
      </c>
      <c r="BL103" s="1"/>
      <c r="BM103" s="20"/>
      <c r="BN103" s="1"/>
      <c r="BO103" s="1"/>
      <c r="BP103" s="1">
        <v>1</v>
      </c>
      <c r="BQ103" s="1">
        <v>0</v>
      </c>
      <c r="BR103" s="1">
        <v>70</v>
      </c>
      <c r="BS103" s="1">
        <v>4.2</v>
      </c>
      <c r="BT103" s="1">
        <v>2.2000000000000002</v>
      </c>
      <c r="BU103" s="1">
        <v>0.51</v>
      </c>
      <c r="BV103" s="1">
        <v>4.7</v>
      </c>
      <c r="BW103" s="1">
        <v>51.5</v>
      </c>
      <c r="BX103" s="1">
        <v>1</v>
      </c>
      <c r="BY103" s="1"/>
      <c r="BZ103" s="25">
        <v>139</v>
      </c>
      <c r="CA103" s="25">
        <v>37</v>
      </c>
      <c r="CB103" s="44">
        <v>1.2</v>
      </c>
      <c r="CC103" s="27">
        <v>43</v>
      </c>
      <c r="CD103" s="1">
        <v>215</v>
      </c>
      <c r="CE103" s="1">
        <v>1</v>
      </c>
      <c r="CF103" s="1"/>
      <c r="CG103" s="1"/>
      <c r="CH103" s="1">
        <v>2</v>
      </c>
      <c r="CI103" s="20">
        <v>1268.335</v>
      </c>
      <c r="CJ103" s="19">
        <f t="shared" si="73"/>
        <v>7.1454602956872604</v>
      </c>
      <c r="CK103" s="20">
        <v>2576.056</v>
      </c>
      <c r="CL103" s="19">
        <f t="shared" si="74"/>
        <v>7.8540148261183873</v>
      </c>
      <c r="CM103" s="22"/>
      <c r="CN103" s="36">
        <v>43215</v>
      </c>
      <c r="CO103" s="36"/>
      <c r="CP103" s="36"/>
      <c r="CQ103" s="36"/>
      <c r="CR103" s="20"/>
      <c r="CS103" s="36">
        <v>44217</v>
      </c>
      <c r="CT103" s="36">
        <v>43252</v>
      </c>
      <c r="CU103" s="1">
        <f t="shared" si="75"/>
        <v>37</v>
      </c>
      <c r="CV103" s="1">
        <v>1</v>
      </c>
      <c r="CW103" s="36">
        <v>43252</v>
      </c>
      <c r="CX103" s="20">
        <f>(CW103-CN103)</f>
        <v>37</v>
      </c>
      <c r="CY103" s="20">
        <v>1</v>
      </c>
      <c r="CZ103" s="20">
        <v>37</v>
      </c>
      <c r="DA103" s="3">
        <v>0</v>
      </c>
      <c r="DB103" t="s">
        <v>129</v>
      </c>
      <c r="DC103"/>
      <c r="DD103"/>
      <c r="DE103"/>
      <c r="DF103"/>
      <c r="DG103"/>
      <c r="DH103"/>
      <c r="DI103"/>
      <c r="DJ103"/>
      <c r="DK103"/>
    </row>
    <row r="104" spans="1:115" s="10" customFormat="1" x14ac:dyDescent="0.25">
      <c r="A104" s="25">
        <v>1053</v>
      </c>
      <c r="B104" s="1">
        <v>89</v>
      </c>
      <c r="C104" s="1">
        <v>0</v>
      </c>
      <c r="D104" s="1">
        <v>1</v>
      </c>
      <c r="E104" s="1">
        <v>1</v>
      </c>
      <c r="F104" s="1">
        <v>2</v>
      </c>
      <c r="G104" s="1">
        <v>1</v>
      </c>
      <c r="H104" s="1">
        <v>0</v>
      </c>
      <c r="I104" s="1">
        <v>1</v>
      </c>
      <c r="J104" s="1">
        <v>3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1</v>
      </c>
      <c r="AC104" s="1">
        <v>0</v>
      </c>
      <c r="AD104" s="1">
        <v>1</v>
      </c>
      <c r="AE104" s="1">
        <v>0</v>
      </c>
      <c r="AF104" s="1">
        <v>0</v>
      </c>
      <c r="AG104" s="1">
        <v>33.229999999999997</v>
      </c>
      <c r="AH104" s="1">
        <v>1.82</v>
      </c>
      <c r="AI104" s="1">
        <v>161</v>
      </c>
      <c r="AJ104" s="1">
        <v>74</v>
      </c>
      <c r="AK104" s="5">
        <f t="shared" si="58"/>
        <v>103</v>
      </c>
      <c r="AL104" s="1">
        <v>65</v>
      </c>
      <c r="AM104" s="1">
        <v>1</v>
      </c>
      <c r="AN104" s="1">
        <v>2</v>
      </c>
      <c r="AO104" s="1">
        <v>30</v>
      </c>
      <c r="AP104" s="1">
        <v>3</v>
      </c>
      <c r="AQ104" s="1">
        <v>14</v>
      </c>
      <c r="AR104" s="1">
        <f t="shared" si="59"/>
        <v>27</v>
      </c>
      <c r="AS104" s="7">
        <f t="shared" si="60"/>
        <v>13.5</v>
      </c>
      <c r="AT104" s="1">
        <v>6</v>
      </c>
      <c r="AU104" s="19">
        <v>3.83</v>
      </c>
      <c r="AV104" s="1">
        <v>2.1</v>
      </c>
      <c r="AW104" s="19">
        <f t="shared" si="61"/>
        <v>0.4796008869179601</v>
      </c>
      <c r="AX104" s="7">
        <f t="shared" si="62"/>
        <v>2.0887728459530024</v>
      </c>
      <c r="AY104" s="7">
        <f t="shared" si="63"/>
        <v>304.76190476190476</v>
      </c>
      <c r="AZ104" s="7">
        <f t="shared" si="64"/>
        <v>3847.6190476190473</v>
      </c>
      <c r="BA104" s="7">
        <f t="shared" si="65"/>
        <v>58.923076923076927</v>
      </c>
      <c r="BB104" s="7">
        <f t="shared" si="66"/>
        <v>32.307692307692307</v>
      </c>
      <c r="BC104" s="7">
        <f t="shared" si="67"/>
        <v>42.620307692307691</v>
      </c>
      <c r="BD104" s="7">
        <f t="shared" si="68"/>
        <v>5.272615384615384</v>
      </c>
      <c r="BE104" s="19"/>
      <c r="BF104" s="19">
        <f t="shared" si="69"/>
        <v>0.23759791122715404</v>
      </c>
      <c r="BG104" s="19">
        <f t="shared" si="70"/>
        <v>0.50913838120104438</v>
      </c>
      <c r="BH104" s="19">
        <f t="shared" si="71"/>
        <v>2.1823361823361824</v>
      </c>
      <c r="BI104" s="19">
        <f t="shared" si="72"/>
        <v>0.33333333333333331</v>
      </c>
      <c r="BJ104" s="19"/>
      <c r="BK104" s="20">
        <v>0</v>
      </c>
      <c r="BL104" s="1"/>
      <c r="BM104" s="20"/>
      <c r="BN104" s="1"/>
      <c r="BO104" s="1"/>
      <c r="BP104" s="1">
        <v>1</v>
      </c>
      <c r="BQ104" s="1">
        <v>0</v>
      </c>
      <c r="BR104" s="1">
        <v>75</v>
      </c>
      <c r="BS104" s="1"/>
      <c r="BT104" s="1"/>
      <c r="BU104" s="1"/>
      <c r="BV104" s="1"/>
      <c r="BW104" s="1"/>
      <c r="BX104" s="1"/>
      <c r="BY104" s="1"/>
      <c r="BZ104" s="25">
        <v>143</v>
      </c>
      <c r="CA104" s="25">
        <v>26</v>
      </c>
      <c r="CB104" s="44">
        <v>2.11</v>
      </c>
      <c r="CC104" s="27">
        <v>20</v>
      </c>
      <c r="CD104" s="1">
        <v>203</v>
      </c>
      <c r="CE104" s="1">
        <v>1</v>
      </c>
      <c r="CF104" s="1"/>
      <c r="CG104" s="1"/>
      <c r="CH104" s="1">
        <v>2</v>
      </c>
      <c r="CI104" s="20">
        <v>1310.7445809999999</v>
      </c>
      <c r="CJ104" s="19">
        <f t="shared" si="73"/>
        <v>7.1783506371698254</v>
      </c>
      <c r="CK104" s="20">
        <v>931.1330236</v>
      </c>
      <c r="CL104" s="19">
        <f t="shared" si="74"/>
        <v>6.8364021495622804</v>
      </c>
      <c r="CM104" s="22"/>
      <c r="CN104" s="36">
        <v>43369</v>
      </c>
      <c r="CO104" s="36"/>
      <c r="CP104" s="36"/>
      <c r="CQ104" s="36"/>
      <c r="CR104" s="20"/>
      <c r="CS104" s="36">
        <v>44274</v>
      </c>
      <c r="CT104" s="36">
        <v>44256</v>
      </c>
      <c r="CU104" s="1">
        <f t="shared" si="75"/>
        <v>887</v>
      </c>
      <c r="CV104" s="1">
        <v>0</v>
      </c>
      <c r="CW104" s="1"/>
      <c r="CX104" s="1"/>
      <c r="CY104" s="1">
        <v>0</v>
      </c>
      <c r="CZ104" s="1">
        <v>887</v>
      </c>
      <c r="DA104" s="3">
        <v>0</v>
      </c>
      <c r="DB104"/>
      <c r="DC104"/>
      <c r="DD104"/>
      <c r="DE104"/>
      <c r="DF104"/>
      <c r="DG104"/>
      <c r="DH104"/>
      <c r="DI104"/>
      <c r="DJ104"/>
      <c r="DK104"/>
    </row>
    <row r="105" spans="1:115" s="10" customFormat="1" x14ac:dyDescent="0.25">
      <c r="A105" s="25">
        <v>1020</v>
      </c>
      <c r="B105" s="1">
        <v>75</v>
      </c>
      <c r="C105" s="1">
        <v>0</v>
      </c>
      <c r="D105" s="1">
        <v>1</v>
      </c>
      <c r="E105" s="1">
        <v>1</v>
      </c>
      <c r="F105" s="1">
        <v>2</v>
      </c>
      <c r="G105" s="1">
        <v>1</v>
      </c>
      <c r="H105" s="1">
        <v>0</v>
      </c>
      <c r="I105" s="1">
        <v>1</v>
      </c>
      <c r="J105" s="1">
        <v>3</v>
      </c>
      <c r="K105" s="1">
        <v>1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1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48</v>
      </c>
      <c r="AH105" s="1">
        <v>2.02</v>
      </c>
      <c r="AI105" s="1">
        <v>154</v>
      </c>
      <c r="AJ105" s="1">
        <v>72</v>
      </c>
      <c r="AK105" s="5">
        <f t="shared" si="58"/>
        <v>99.333333333333329</v>
      </c>
      <c r="AL105" s="1">
        <v>65</v>
      </c>
      <c r="AM105" s="1">
        <v>1</v>
      </c>
      <c r="AN105" s="1">
        <v>11</v>
      </c>
      <c r="AO105" s="1">
        <v>44</v>
      </c>
      <c r="AP105" s="1">
        <v>9</v>
      </c>
      <c r="AQ105" s="1">
        <v>25</v>
      </c>
      <c r="AR105" s="1">
        <f t="shared" si="59"/>
        <v>35</v>
      </c>
      <c r="AS105" s="7">
        <f t="shared" si="60"/>
        <v>3.1818181818181817</v>
      </c>
      <c r="AT105" s="1">
        <v>16</v>
      </c>
      <c r="AU105" s="19">
        <v>7.88</v>
      </c>
      <c r="AV105" s="1">
        <v>3.58</v>
      </c>
      <c r="AW105" s="19">
        <f t="shared" si="61"/>
        <v>0.78849963045085003</v>
      </c>
      <c r="AX105" s="7">
        <f t="shared" si="62"/>
        <v>1.1421319796954315</v>
      </c>
      <c r="AY105" s="7">
        <f t="shared" si="63"/>
        <v>201.11731843575419</v>
      </c>
      <c r="AZ105" s="7">
        <f t="shared" si="64"/>
        <v>1973.9292364990688</v>
      </c>
      <c r="BA105" s="7">
        <f t="shared" si="65"/>
        <v>121.23076923076923</v>
      </c>
      <c r="BB105" s="7">
        <f t="shared" si="66"/>
        <v>55.07692307692308</v>
      </c>
      <c r="BC105" s="7">
        <f t="shared" si="67"/>
        <v>62.420512820512819</v>
      </c>
      <c r="BD105" s="7">
        <f t="shared" si="68"/>
        <v>10.486646153846154</v>
      </c>
      <c r="BE105" s="19">
        <v>1.29</v>
      </c>
      <c r="BF105" s="19">
        <f t="shared" si="69"/>
        <v>0.20621827411167512</v>
      </c>
      <c r="BG105" s="19">
        <f t="shared" si="70"/>
        <v>0.36294416243654826</v>
      </c>
      <c r="BH105" s="19">
        <f t="shared" si="71"/>
        <v>3.4637362637362634</v>
      </c>
      <c r="BI105" s="19">
        <f t="shared" si="72"/>
        <v>0.6875</v>
      </c>
      <c r="BJ105" s="19"/>
      <c r="BK105" s="20">
        <v>1</v>
      </c>
      <c r="BL105" s="1">
        <v>26</v>
      </c>
      <c r="BM105" s="20"/>
      <c r="BN105" s="1">
        <v>0</v>
      </c>
      <c r="BO105" s="1">
        <v>0</v>
      </c>
      <c r="BP105" s="1">
        <v>1</v>
      </c>
      <c r="BQ105" s="1">
        <v>0</v>
      </c>
      <c r="BR105" s="1">
        <v>60</v>
      </c>
      <c r="BS105" s="1"/>
      <c r="BT105" s="1"/>
      <c r="BU105" s="1"/>
      <c r="BV105" s="1"/>
      <c r="BW105" s="1"/>
      <c r="BX105" s="1"/>
      <c r="BY105" s="1"/>
      <c r="BZ105" s="25">
        <v>141</v>
      </c>
      <c r="CA105" s="25">
        <v>31</v>
      </c>
      <c r="CB105" s="44">
        <v>1.0900000000000001</v>
      </c>
      <c r="CC105" s="27">
        <v>50</v>
      </c>
      <c r="CD105" s="1">
        <v>35</v>
      </c>
      <c r="CE105" s="1">
        <v>0</v>
      </c>
      <c r="CF105" s="1"/>
      <c r="CG105" s="1"/>
      <c r="CH105" s="1">
        <v>1</v>
      </c>
      <c r="CI105" s="20">
        <v>1329.01487</v>
      </c>
      <c r="CJ105" s="19">
        <f t="shared" si="73"/>
        <v>7.1921932475144574</v>
      </c>
      <c r="CK105" s="20">
        <v>1189.6214</v>
      </c>
      <c r="CL105" s="19">
        <f t="shared" si="74"/>
        <v>7.0813903842242212</v>
      </c>
      <c r="CM105" s="22"/>
      <c r="CN105" s="36">
        <v>43215</v>
      </c>
      <c r="CO105" s="36"/>
      <c r="CP105" s="36"/>
      <c r="CQ105" s="36"/>
      <c r="CR105" s="20"/>
      <c r="CS105" s="36">
        <v>44274</v>
      </c>
      <c r="CT105" s="36">
        <v>44274</v>
      </c>
      <c r="CU105" s="1">
        <f t="shared" si="75"/>
        <v>1059</v>
      </c>
      <c r="CV105" s="1">
        <v>0</v>
      </c>
      <c r="CW105" s="1"/>
      <c r="CX105" s="1"/>
      <c r="CY105" s="1">
        <v>0</v>
      </c>
      <c r="CZ105" s="1">
        <v>1059</v>
      </c>
      <c r="DA105" s="3">
        <v>0</v>
      </c>
      <c r="DB105"/>
      <c r="DC105"/>
      <c r="DD105"/>
      <c r="DE105"/>
      <c r="DF105"/>
      <c r="DG105"/>
      <c r="DH105"/>
      <c r="DI105"/>
      <c r="DJ105"/>
      <c r="DK105"/>
    </row>
    <row r="106" spans="1:115" s="10" customFormat="1" x14ac:dyDescent="0.25">
      <c r="A106" s="2">
        <v>2047</v>
      </c>
      <c r="B106" s="3">
        <v>51</v>
      </c>
      <c r="C106" s="3">
        <v>1</v>
      </c>
      <c r="D106" s="3">
        <v>0</v>
      </c>
      <c r="E106" s="3">
        <v>1</v>
      </c>
      <c r="F106" s="3">
        <v>2</v>
      </c>
      <c r="G106" s="3">
        <v>1</v>
      </c>
      <c r="H106" s="1">
        <v>0</v>
      </c>
      <c r="I106" s="3">
        <v>0</v>
      </c>
      <c r="J106" s="3">
        <v>4</v>
      </c>
      <c r="K106" s="3">
        <v>1</v>
      </c>
      <c r="L106" s="3">
        <v>0</v>
      </c>
      <c r="M106" s="3"/>
      <c r="N106" s="3">
        <v>0</v>
      </c>
      <c r="O106" s="3">
        <v>1</v>
      </c>
      <c r="P106" s="3">
        <v>1</v>
      </c>
      <c r="Q106" s="3">
        <v>1</v>
      </c>
      <c r="R106" s="3">
        <v>0</v>
      </c>
      <c r="S106" s="3">
        <v>0</v>
      </c>
      <c r="T106" s="3">
        <v>1</v>
      </c>
      <c r="U106" s="3">
        <v>0</v>
      </c>
      <c r="V106" s="3">
        <v>0</v>
      </c>
      <c r="W106" s="3">
        <v>0</v>
      </c>
      <c r="X106" s="3">
        <v>1</v>
      </c>
      <c r="Y106" s="3">
        <v>0</v>
      </c>
      <c r="Z106" s="3">
        <v>0</v>
      </c>
      <c r="AA106" s="3">
        <v>1</v>
      </c>
      <c r="AB106" s="3">
        <v>1</v>
      </c>
      <c r="AC106" s="3">
        <v>0</v>
      </c>
      <c r="AD106" s="3">
        <v>1</v>
      </c>
      <c r="AE106" s="3">
        <v>0</v>
      </c>
      <c r="AF106" s="3">
        <v>0</v>
      </c>
      <c r="AG106" s="3">
        <v>32</v>
      </c>
      <c r="AH106" s="4">
        <v>2.19</v>
      </c>
      <c r="AI106" s="3">
        <v>116</v>
      </c>
      <c r="AJ106" s="3">
        <v>82</v>
      </c>
      <c r="AK106" s="5">
        <f t="shared" si="58"/>
        <v>93.333333333333329</v>
      </c>
      <c r="AL106" s="3">
        <v>60</v>
      </c>
      <c r="AM106" s="3">
        <v>3</v>
      </c>
      <c r="AN106" s="3">
        <v>16</v>
      </c>
      <c r="AO106" s="3">
        <v>62</v>
      </c>
      <c r="AP106" s="3">
        <v>27</v>
      </c>
      <c r="AQ106" s="3">
        <v>40</v>
      </c>
      <c r="AR106" s="1">
        <f t="shared" si="59"/>
        <v>35</v>
      </c>
      <c r="AS106" s="7">
        <f t="shared" si="60"/>
        <v>2.1875</v>
      </c>
      <c r="AT106" s="3">
        <v>22</v>
      </c>
      <c r="AU106" s="4">
        <v>4.9931999999999999</v>
      </c>
      <c r="AV106" s="3">
        <v>2.2799999999999998</v>
      </c>
      <c r="AW106" s="19">
        <f t="shared" si="61"/>
        <v>0.471840354767184</v>
      </c>
      <c r="AX106" s="7">
        <f t="shared" si="62"/>
        <v>3.6049026676279743</v>
      </c>
      <c r="AY106" s="7">
        <f t="shared" si="63"/>
        <v>631.57894736842115</v>
      </c>
      <c r="AZ106" s="7">
        <f t="shared" si="64"/>
        <v>2713.4502923976606</v>
      </c>
      <c r="BA106" s="7">
        <f t="shared" si="65"/>
        <v>83.22</v>
      </c>
      <c r="BB106" s="7">
        <f t="shared" si="66"/>
        <v>38</v>
      </c>
      <c r="BC106" s="7">
        <f t="shared" si="67"/>
        <v>36.865066666666664</v>
      </c>
      <c r="BD106" s="7">
        <f t="shared" si="68"/>
        <v>12.4032</v>
      </c>
      <c r="BE106" s="19"/>
      <c r="BF106" s="19">
        <f t="shared" si="69"/>
        <v>0.48065368901706323</v>
      </c>
      <c r="BG106" s="19">
        <f t="shared" si="70"/>
        <v>0.74501321797644793</v>
      </c>
      <c r="BH106" s="19">
        <f t="shared" si="71"/>
        <v>2.3777142857142857</v>
      </c>
      <c r="BI106" s="19">
        <f t="shared" si="72"/>
        <v>0.72727272727272729</v>
      </c>
      <c r="BJ106" s="19"/>
      <c r="BK106" s="5">
        <v>0</v>
      </c>
      <c r="BL106" s="5"/>
      <c r="BM106" s="5"/>
      <c r="BN106" s="5"/>
      <c r="BO106" s="5"/>
      <c r="BP106" s="3">
        <v>1</v>
      </c>
      <c r="BQ106" s="3">
        <v>0</v>
      </c>
      <c r="BR106" s="3">
        <v>67.5</v>
      </c>
      <c r="BS106" s="3">
        <v>5.5</v>
      </c>
      <c r="BT106" s="3">
        <v>3.6</v>
      </c>
      <c r="BU106" s="3">
        <v>1.3</v>
      </c>
      <c r="BV106" s="3">
        <v>4.8</v>
      </c>
      <c r="BX106" s="3">
        <v>1</v>
      </c>
      <c r="BY106" s="3">
        <v>1</v>
      </c>
      <c r="BZ106" s="3">
        <v>137</v>
      </c>
      <c r="CA106" s="3">
        <v>44</v>
      </c>
      <c r="CB106" s="4">
        <v>1.4</v>
      </c>
      <c r="CC106" s="28">
        <v>85</v>
      </c>
      <c r="CD106" s="8"/>
      <c r="CE106" s="8"/>
      <c r="CF106" s="3">
        <v>2051</v>
      </c>
      <c r="CG106" s="3">
        <v>1</v>
      </c>
      <c r="CH106" s="3">
        <v>2</v>
      </c>
      <c r="CI106" s="12">
        <v>1391.304347826087</v>
      </c>
      <c r="CJ106" s="19">
        <f t="shared" si="73"/>
        <v>7.2379969658527141</v>
      </c>
      <c r="CK106" s="5">
        <v>1443.0164213863575</v>
      </c>
      <c r="CL106" s="19">
        <f t="shared" si="74"/>
        <v>7.2744909387412449</v>
      </c>
      <c r="CN106" s="41">
        <v>40462</v>
      </c>
      <c r="CO106" s="41"/>
      <c r="CP106" s="41"/>
      <c r="CQ106" s="41"/>
      <c r="CR106" s="20"/>
      <c r="CS106" s="36">
        <v>44272</v>
      </c>
      <c r="CT106" s="36">
        <v>41848</v>
      </c>
      <c r="CU106" s="1">
        <f t="shared" si="75"/>
        <v>1386</v>
      </c>
      <c r="CV106" s="3">
        <v>1</v>
      </c>
      <c r="CW106" s="40">
        <v>41848</v>
      </c>
      <c r="CX106" s="20">
        <f>(CW106-CN106)</f>
        <v>1386</v>
      </c>
      <c r="CY106" s="20">
        <v>1</v>
      </c>
      <c r="CZ106" s="20">
        <v>1386</v>
      </c>
      <c r="DA106" s="3">
        <v>0</v>
      </c>
      <c r="DB106" s="3" t="s">
        <v>141</v>
      </c>
    </row>
    <row r="107" spans="1:115" s="10" customFormat="1" ht="14.25" customHeight="1" x14ac:dyDescent="0.25">
      <c r="A107" s="25">
        <v>1056</v>
      </c>
      <c r="B107" s="1">
        <v>73</v>
      </c>
      <c r="C107" s="1">
        <v>0</v>
      </c>
      <c r="D107" s="1">
        <v>1</v>
      </c>
      <c r="E107" s="1">
        <v>1</v>
      </c>
      <c r="F107" s="1">
        <v>2</v>
      </c>
      <c r="G107" s="1">
        <v>1</v>
      </c>
      <c r="H107" s="1">
        <v>0</v>
      </c>
      <c r="I107" s="1">
        <v>1</v>
      </c>
      <c r="J107" s="1">
        <v>2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1</v>
      </c>
      <c r="AA107" s="1">
        <v>0</v>
      </c>
      <c r="AB107" s="1">
        <v>1</v>
      </c>
      <c r="AC107" s="1">
        <v>0</v>
      </c>
      <c r="AD107" s="1">
        <v>1</v>
      </c>
      <c r="AE107" s="1">
        <v>0</v>
      </c>
      <c r="AF107" s="1">
        <v>2</v>
      </c>
      <c r="AG107" s="1">
        <v>32.799999999999997</v>
      </c>
      <c r="AH107" s="1">
        <v>1.89</v>
      </c>
      <c r="AI107" s="1">
        <v>117</v>
      </c>
      <c r="AJ107" s="1">
        <v>43</v>
      </c>
      <c r="AK107" s="5">
        <f t="shared" si="58"/>
        <v>67.666666666666671</v>
      </c>
      <c r="AL107" s="1">
        <v>72</v>
      </c>
      <c r="AM107" s="1">
        <v>1</v>
      </c>
      <c r="AN107" s="1">
        <v>3</v>
      </c>
      <c r="AO107" s="1">
        <v>33</v>
      </c>
      <c r="AP107" s="1">
        <v>6</v>
      </c>
      <c r="AQ107" s="1">
        <v>17</v>
      </c>
      <c r="AR107" s="1">
        <f t="shared" si="59"/>
        <v>27</v>
      </c>
      <c r="AS107" s="7">
        <f t="shared" si="60"/>
        <v>9</v>
      </c>
      <c r="AT107" s="1">
        <v>7</v>
      </c>
      <c r="AU107" s="19">
        <v>5.0599999999999996</v>
      </c>
      <c r="AV107" s="1">
        <v>2.68</v>
      </c>
      <c r="AW107" s="19">
        <f t="shared" si="61"/>
        <v>0.40209903917220996</v>
      </c>
      <c r="AX107" s="7">
        <f t="shared" si="62"/>
        <v>1.9762845849802373</v>
      </c>
      <c r="AY107" s="7">
        <f t="shared" si="63"/>
        <v>298.50746268656712</v>
      </c>
      <c r="AZ107" s="7">
        <f t="shared" si="64"/>
        <v>1930.3482587064677</v>
      </c>
      <c r="BA107" s="7">
        <f t="shared" si="65"/>
        <v>70.277777777777771</v>
      </c>
      <c r="BB107" s="7">
        <f t="shared" si="66"/>
        <v>37.222222222222221</v>
      </c>
      <c r="BC107" s="7">
        <f t="shared" si="67"/>
        <v>30.710814814814814</v>
      </c>
      <c r="BD107" s="7">
        <f t="shared" si="68"/>
        <v>7.0871111111111107</v>
      </c>
      <c r="BE107" s="19">
        <v>2.4047430830039529</v>
      </c>
      <c r="BF107" s="19">
        <f t="shared" si="69"/>
        <v>0.24189723320158105</v>
      </c>
      <c r="BG107" s="19">
        <f t="shared" si="70"/>
        <v>0.46956521739130441</v>
      </c>
      <c r="BH107" s="19">
        <f t="shared" si="71"/>
        <v>2.6028806584362139</v>
      </c>
      <c r="BI107" s="19">
        <f t="shared" si="72"/>
        <v>0.42857142857142855</v>
      </c>
      <c r="BJ107" s="19"/>
      <c r="BK107" s="20">
        <v>1</v>
      </c>
      <c r="BL107" s="1">
        <v>15</v>
      </c>
      <c r="BM107" s="20"/>
      <c r="BN107" s="1">
        <v>3</v>
      </c>
      <c r="BO107" s="1">
        <v>0</v>
      </c>
      <c r="BP107" s="1">
        <v>1</v>
      </c>
      <c r="BQ107" s="1">
        <v>0</v>
      </c>
      <c r="BR107" s="1">
        <v>70</v>
      </c>
      <c r="BS107" s="1">
        <v>3.8</v>
      </c>
      <c r="BT107" s="1">
        <v>2.4</v>
      </c>
      <c r="BU107" s="1">
        <v>0.49</v>
      </c>
      <c r="BV107" s="1">
        <v>4.0999999999999996</v>
      </c>
      <c r="BW107" s="1">
        <v>29.3</v>
      </c>
      <c r="BX107" s="1">
        <v>0</v>
      </c>
      <c r="BY107" s="1"/>
      <c r="BZ107" s="25">
        <v>136</v>
      </c>
      <c r="CA107" s="25">
        <v>25</v>
      </c>
      <c r="CB107" s="44">
        <v>1.75</v>
      </c>
      <c r="CC107" s="27">
        <v>28</v>
      </c>
      <c r="CD107" s="1">
        <v>187</v>
      </c>
      <c r="CE107" s="1">
        <v>1</v>
      </c>
      <c r="CF107" s="1"/>
      <c r="CG107" s="1"/>
      <c r="CH107" s="1">
        <v>1</v>
      </c>
      <c r="CI107" s="20">
        <v>1506.8289520000001</v>
      </c>
      <c r="CJ107" s="19">
        <f t="shared" si="73"/>
        <v>7.3177626898621249</v>
      </c>
      <c r="CK107" s="20">
        <v>1317.448296</v>
      </c>
      <c r="CL107" s="19">
        <f t="shared" si="74"/>
        <v>7.1834520356226799</v>
      </c>
      <c r="CM107" s="22"/>
      <c r="CN107" s="36">
        <v>43370</v>
      </c>
      <c r="CO107" s="36"/>
      <c r="CP107" s="36"/>
      <c r="CQ107" s="36"/>
      <c r="CR107" s="20"/>
      <c r="CS107" s="36">
        <v>44274</v>
      </c>
      <c r="CT107" s="36">
        <v>44265</v>
      </c>
      <c r="CU107" s="1">
        <f t="shared" si="75"/>
        <v>895</v>
      </c>
      <c r="CV107" s="1">
        <v>0</v>
      </c>
      <c r="CW107" s="1"/>
      <c r="CX107" s="1"/>
      <c r="CY107" s="1">
        <v>0</v>
      </c>
      <c r="CZ107" s="1">
        <v>895</v>
      </c>
      <c r="DA107" s="1">
        <v>1</v>
      </c>
      <c r="DB107"/>
      <c r="DC107"/>
      <c r="DD107"/>
      <c r="DE107"/>
      <c r="DF107"/>
      <c r="DG107"/>
      <c r="DH107"/>
      <c r="DI107"/>
      <c r="DJ107"/>
      <c r="DK107"/>
    </row>
    <row r="108" spans="1:115" s="10" customFormat="1" x14ac:dyDescent="0.25">
      <c r="A108" s="25">
        <v>1037</v>
      </c>
      <c r="B108" s="1">
        <v>63</v>
      </c>
      <c r="C108" s="1">
        <v>0</v>
      </c>
      <c r="D108" s="1">
        <v>1</v>
      </c>
      <c r="E108" s="1">
        <v>1</v>
      </c>
      <c r="F108" s="1">
        <v>2</v>
      </c>
      <c r="G108" s="1">
        <v>1</v>
      </c>
      <c r="H108" s="1">
        <v>0</v>
      </c>
      <c r="I108" s="1">
        <v>1</v>
      </c>
      <c r="J108" s="1">
        <v>2</v>
      </c>
      <c r="K108" s="1">
        <v>1</v>
      </c>
      <c r="L108" s="1">
        <v>1</v>
      </c>
      <c r="M108" s="1">
        <v>1</v>
      </c>
      <c r="N108" s="1">
        <v>1</v>
      </c>
      <c r="O108" s="1">
        <v>0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1</v>
      </c>
      <c r="AE108" s="1">
        <v>0</v>
      </c>
      <c r="AF108" s="1">
        <v>0</v>
      </c>
      <c r="AG108" s="1">
        <v>48.9</v>
      </c>
      <c r="AH108" s="1">
        <v>2.02</v>
      </c>
      <c r="AI108" s="1">
        <v>150</v>
      </c>
      <c r="AJ108" s="1">
        <v>71</v>
      </c>
      <c r="AK108" s="5">
        <f t="shared" si="58"/>
        <v>97.333333333333329</v>
      </c>
      <c r="AL108" s="1">
        <v>76</v>
      </c>
      <c r="AM108" s="1">
        <v>1</v>
      </c>
      <c r="AN108" s="1">
        <v>14</v>
      </c>
      <c r="AO108" s="1">
        <v>43</v>
      </c>
      <c r="AP108" s="1">
        <v>20</v>
      </c>
      <c r="AQ108" s="1">
        <v>30</v>
      </c>
      <c r="AR108" s="1">
        <f t="shared" si="59"/>
        <v>23</v>
      </c>
      <c r="AS108" s="7">
        <f t="shared" si="60"/>
        <v>1.6428571428571428</v>
      </c>
      <c r="AT108" s="1">
        <v>27</v>
      </c>
      <c r="AU108" s="19">
        <v>5.12</v>
      </c>
      <c r="AV108" s="1">
        <v>2.54</v>
      </c>
      <c r="AW108" s="19">
        <f t="shared" si="61"/>
        <v>0.54817442719881748</v>
      </c>
      <c r="AX108" s="7">
        <f t="shared" si="62"/>
        <v>0.5859375</v>
      </c>
      <c r="AY108" s="7">
        <f t="shared" si="63"/>
        <v>94.488188976377955</v>
      </c>
      <c r="AZ108" s="7">
        <f t="shared" si="64"/>
        <v>2624.6719160104985</v>
      </c>
      <c r="BA108" s="7">
        <f t="shared" si="65"/>
        <v>67.368421052631575</v>
      </c>
      <c r="BB108" s="7">
        <f t="shared" si="66"/>
        <v>33.421052631578945</v>
      </c>
      <c r="BC108" s="7">
        <f t="shared" si="67"/>
        <v>31.968350877192975</v>
      </c>
      <c r="BD108" s="7">
        <f t="shared" si="68"/>
        <v>7.2724210526315778</v>
      </c>
      <c r="BE108" s="19">
        <v>2.1226562499999999</v>
      </c>
      <c r="BF108" s="19">
        <f t="shared" si="69"/>
        <v>0.4453125</v>
      </c>
      <c r="BG108" s="19">
        <f t="shared" si="70"/>
        <v>0.63828125000000002</v>
      </c>
      <c r="BH108" s="19">
        <f t="shared" si="71"/>
        <v>2.9290617848970251</v>
      </c>
      <c r="BI108" s="19">
        <f t="shared" si="72"/>
        <v>0.51851851851851849</v>
      </c>
      <c r="BJ108" s="19"/>
      <c r="BK108" s="20">
        <v>1</v>
      </c>
      <c r="BL108" s="1">
        <v>20</v>
      </c>
      <c r="BM108" s="20"/>
      <c r="BN108" s="1">
        <v>0</v>
      </c>
      <c r="BO108" s="1">
        <v>0</v>
      </c>
      <c r="BP108" s="1">
        <v>1</v>
      </c>
      <c r="BQ108" s="1">
        <v>0</v>
      </c>
      <c r="BR108" s="1">
        <v>60</v>
      </c>
      <c r="BS108" s="1">
        <v>4.8</v>
      </c>
      <c r="BT108" s="1">
        <v>3.1</v>
      </c>
      <c r="BU108" s="1">
        <v>0.38</v>
      </c>
      <c r="BV108" s="1">
        <v>3.6</v>
      </c>
      <c r="BW108" s="1">
        <v>22</v>
      </c>
      <c r="BX108" s="1">
        <v>0</v>
      </c>
      <c r="BY108" s="1"/>
      <c r="BZ108" s="25">
        <v>140</v>
      </c>
      <c r="CA108" s="25">
        <v>14</v>
      </c>
      <c r="CB108" s="44">
        <v>0.93</v>
      </c>
      <c r="CC108" s="27">
        <v>66</v>
      </c>
      <c r="CD108" s="1">
        <v>164</v>
      </c>
      <c r="CE108" s="1">
        <v>1</v>
      </c>
      <c r="CF108" s="1"/>
      <c r="CG108" s="1"/>
      <c r="CH108" s="1">
        <v>1</v>
      </c>
      <c r="CI108" s="20">
        <v>1676.4175700000001</v>
      </c>
      <c r="CJ108" s="19">
        <f t="shared" si="73"/>
        <v>7.4244143967881673</v>
      </c>
      <c r="CK108" s="20">
        <v>1397.1778730000001</v>
      </c>
      <c r="CL108" s="19">
        <f t="shared" si="74"/>
        <v>7.2422096761339292</v>
      </c>
      <c r="CM108" s="22"/>
      <c r="CN108" s="36">
        <v>43250</v>
      </c>
      <c r="CO108" s="36"/>
      <c r="CP108" s="36"/>
      <c r="CQ108" s="36"/>
      <c r="CR108" s="20"/>
      <c r="CS108" s="36">
        <v>44217</v>
      </c>
      <c r="CT108" s="36">
        <v>44133</v>
      </c>
      <c r="CU108" s="1">
        <f t="shared" si="75"/>
        <v>883</v>
      </c>
      <c r="CV108" s="1">
        <v>0</v>
      </c>
      <c r="CW108" s="1"/>
      <c r="CX108" s="1"/>
      <c r="CY108" s="1">
        <v>0</v>
      </c>
      <c r="CZ108" s="1">
        <v>883</v>
      </c>
      <c r="DA108" s="1">
        <v>1</v>
      </c>
      <c r="DB108"/>
      <c r="DC108"/>
      <c r="DD108"/>
      <c r="DE108"/>
      <c r="DF108"/>
      <c r="DG108"/>
      <c r="DH108"/>
      <c r="DI108"/>
      <c r="DJ108"/>
      <c r="DK108"/>
    </row>
    <row r="109" spans="1:115" s="10" customFormat="1" x14ac:dyDescent="0.25">
      <c r="A109" s="2">
        <v>2059</v>
      </c>
      <c r="B109" s="3">
        <v>76</v>
      </c>
      <c r="C109" s="3">
        <v>0</v>
      </c>
      <c r="D109" s="3">
        <v>0</v>
      </c>
      <c r="E109" s="3">
        <v>1</v>
      </c>
      <c r="F109" s="3">
        <v>2</v>
      </c>
      <c r="G109" s="3">
        <v>0</v>
      </c>
      <c r="H109" s="1">
        <v>1</v>
      </c>
      <c r="I109" s="3">
        <v>0</v>
      </c>
      <c r="J109" s="3">
        <v>4</v>
      </c>
      <c r="K109" s="3">
        <v>1</v>
      </c>
      <c r="L109" s="3">
        <v>1</v>
      </c>
      <c r="M109" s="3"/>
      <c r="N109" s="3">
        <v>1</v>
      </c>
      <c r="O109" s="3">
        <v>0</v>
      </c>
      <c r="P109" s="3">
        <v>1</v>
      </c>
      <c r="Q109" s="3">
        <v>1</v>
      </c>
      <c r="R109" s="3">
        <v>0</v>
      </c>
      <c r="S109" s="3">
        <v>0</v>
      </c>
      <c r="T109" s="3">
        <v>1</v>
      </c>
      <c r="U109" s="3">
        <v>0</v>
      </c>
      <c r="V109" s="3">
        <v>0</v>
      </c>
      <c r="W109" s="3">
        <v>0</v>
      </c>
      <c r="X109" s="3">
        <v>1</v>
      </c>
      <c r="Y109" s="3">
        <v>1</v>
      </c>
      <c r="Z109" s="3">
        <v>1</v>
      </c>
      <c r="AA109" s="3">
        <v>0</v>
      </c>
      <c r="AB109" s="3">
        <v>0</v>
      </c>
      <c r="AC109" s="3">
        <v>0</v>
      </c>
      <c r="AD109" s="3">
        <v>1</v>
      </c>
      <c r="AE109" s="3">
        <v>0</v>
      </c>
      <c r="AF109" s="3">
        <v>0</v>
      </c>
      <c r="AG109" s="3">
        <v>40.700000000000003</v>
      </c>
      <c r="AH109" s="4">
        <v>2.44</v>
      </c>
      <c r="AI109" s="3">
        <v>119</v>
      </c>
      <c r="AJ109" s="3">
        <v>54</v>
      </c>
      <c r="AK109" s="5">
        <f t="shared" si="58"/>
        <v>75.666666666666671</v>
      </c>
      <c r="AL109" s="3">
        <v>64</v>
      </c>
      <c r="AM109" s="3">
        <v>3</v>
      </c>
      <c r="AN109" s="3">
        <v>14</v>
      </c>
      <c r="AO109" s="3">
        <v>44</v>
      </c>
      <c r="AP109" s="3">
        <v>30</v>
      </c>
      <c r="AQ109" s="3">
        <v>35</v>
      </c>
      <c r="AR109" s="1">
        <f t="shared" si="59"/>
        <v>14</v>
      </c>
      <c r="AS109" s="7">
        <f t="shared" si="60"/>
        <v>1</v>
      </c>
      <c r="AT109" s="3">
        <v>22</v>
      </c>
      <c r="AU109" s="4">
        <v>4.8311999999999999</v>
      </c>
      <c r="AV109" s="3">
        <v>1.98</v>
      </c>
      <c r="AW109" s="19">
        <f t="shared" si="61"/>
        <v>0.33219512195121959</v>
      </c>
      <c r="AX109" s="7">
        <f t="shared" si="62"/>
        <v>2.6908428547772809</v>
      </c>
      <c r="AY109" s="7">
        <f t="shared" si="63"/>
        <v>525.25252525252529</v>
      </c>
      <c r="AZ109" s="7">
        <f t="shared" si="64"/>
        <v>2491.5824915824919</v>
      </c>
      <c r="BA109" s="7">
        <f t="shared" si="65"/>
        <v>75.487499999999997</v>
      </c>
      <c r="BB109" s="7">
        <f t="shared" si="66"/>
        <v>30.9375</v>
      </c>
      <c r="BC109" s="7">
        <f t="shared" si="67"/>
        <v>22.580250000000003</v>
      </c>
      <c r="BD109" s="7">
        <f t="shared" si="68"/>
        <v>8.8357499999999991</v>
      </c>
      <c r="BE109" s="19"/>
      <c r="BF109" s="19">
        <f t="shared" si="69"/>
        <v>0.46365292266931613</v>
      </c>
      <c r="BG109" s="19">
        <f t="shared" si="70"/>
        <v>0.58287795992714031</v>
      </c>
      <c r="BH109" s="19">
        <f t="shared" si="71"/>
        <v>5.3919642857142858</v>
      </c>
      <c r="BI109" s="19">
        <f t="shared" si="72"/>
        <v>0.63636363636363635</v>
      </c>
      <c r="BJ109" s="19"/>
      <c r="BK109" s="5">
        <v>0</v>
      </c>
      <c r="BL109" s="5"/>
      <c r="BM109" s="5"/>
      <c r="BN109" s="5"/>
      <c r="BO109" s="5"/>
      <c r="BP109" s="3">
        <v>1</v>
      </c>
      <c r="BQ109" s="3">
        <v>0</v>
      </c>
      <c r="BR109" s="3">
        <v>67.5</v>
      </c>
      <c r="BS109" s="3">
        <v>4.4000000000000004</v>
      </c>
      <c r="BT109" s="3">
        <v>2.6</v>
      </c>
      <c r="BU109" s="3">
        <v>1.2</v>
      </c>
      <c r="BV109" s="3">
        <v>5.6</v>
      </c>
      <c r="BX109" s="3">
        <v>1</v>
      </c>
      <c r="BY109" s="3">
        <v>0</v>
      </c>
      <c r="BZ109" s="3">
        <v>134</v>
      </c>
      <c r="CA109" s="3">
        <v>85</v>
      </c>
      <c r="CB109" s="4">
        <v>1.6</v>
      </c>
      <c r="CC109" s="28">
        <v>42</v>
      </c>
      <c r="CD109" s="8"/>
      <c r="CE109" s="8"/>
      <c r="CF109" s="3">
        <v>1041</v>
      </c>
      <c r="CG109" s="3">
        <v>1</v>
      </c>
      <c r="CH109" s="3">
        <v>2</v>
      </c>
      <c r="CI109" s="12">
        <v>1748.9795918367345</v>
      </c>
      <c r="CJ109" s="19">
        <f t="shared" si="73"/>
        <v>7.466787806475244</v>
      </c>
      <c r="CK109" s="5">
        <v>1179.6479512122871</v>
      </c>
      <c r="CL109" s="19">
        <f t="shared" si="74"/>
        <v>7.0729713265152947</v>
      </c>
      <c r="CN109" s="36">
        <v>40563</v>
      </c>
      <c r="CO109" s="36"/>
      <c r="CP109" s="36"/>
      <c r="CQ109" s="36"/>
      <c r="CR109" s="20"/>
      <c r="CS109" s="36">
        <v>44274</v>
      </c>
      <c r="CT109" s="40">
        <v>40609</v>
      </c>
      <c r="CU109" s="1">
        <f t="shared" si="75"/>
        <v>46</v>
      </c>
      <c r="CV109" s="3">
        <v>1</v>
      </c>
      <c r="CW109" s="40">
        <v>40609</v>
      </c>
      <c r="CX109" s="3">
        <f>(CW109-CN109)</f>
        <v>46</v>
      </c>
      <c r="CY109" s="3">
        <v>1</v>
      </c>
      <c r="CZ109" s="3">
        <v>46</v>
      </c>
      <c r="DA109" s="1">
        <v>1</v>
      </c>
      <c r="DB109" s="3"/>
    </row>
    <row r="110" spans="1:115" s="10" customFormat="1" x14ac:dyDescent="0.25">
      <c r="A110" s="2">
        <v>2012</v>
      </c>
      <c r="B110" s="3">
        <v>62</v>
      </c>
      <c r="C110" s="3">
        <v>0</v>
      </c>
      <c r="D110" s="3">
        <v>1</v>
      </c>
      <c r="E110" s="3">
        <v>1</v>
      </c>
      <c r="F110" s="3">
        <v>2</v>
      </c>
      <c r="G110" s="3">
        <v>1</v>
      </c>
      <c r="H110" s="1">
        <v>0</v>
      </c>
      <c r="I110" s="3">
        <v>1</v>
      </c>
      <c r="J110" s="3">
        <v>3</v>
      </c>
      <c r="K110" s="3">
        <v>1</v>
      </c>
      <c r="L110" s="3">
        <v>0</v>
      </c>
      <c r="M110" s="3"/>
      <c r="N110" s="3">
        <v>1</v>
      </c>
      <c r="O110" s="3">
        <v>1</v>
      </c>
      <c r="P110" s="3">
        <v>0</v>
      </c>
      <c r="Q110" s="3"/>
      <c r="R110" s="3">
        <v>1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1</v>
      </c>
      <c r="AA110" s="3">
        <v>0</v>
      </c>
      <c r="AB110" s="3">
        <v>1</v>
      </c>
      <c r="AC110" s="3">
        <v>0</v>
      </c>
      <c r="AD110" s="3">
        <v>0</v>
      </c>
      <c r="AE110" s="3">
        <v>0</v>
      </c>
      <c r="AF110" s="3">
        <v>0</v>
      </c>
      <c r="AG110" s="3">
        <v>25.5</v>
      </c>
      <c r="AH110" s="4">
        <v>1.64</v>
      </c>
      <c r="AI110" s="3">
        <v>182</v>
      </c>
      <c r="AJ110" s="3">
        <v>80</v>
      </c>
      <c r="AK110" s="5">
        <f t="shared" si="58"/>
        <v>114</v>
      </c>
      <c r="AL110" s="3">
        <v>71</v>
      </c>
      <c r="AM110" s="3">
        <v>1</v>
      </c>
      <c r="AN110" s="3">
        <v>8</v>
      </c>
      <c r="AO110" s="3">
        <v>36</v>
      </c>
      <c r="AP110" s="3">
        <v>19</v>
      </c>
      <c r="AQ110" s="3">
        <v>27</v>
      </c>
      <c r="AR110" s="3">
        <f t="shared" si="59"/>
        <v>17</v>
      </c>
      <c r="AS110" s="7">
        <f t="shared" si="60"/>
        <v>2.125</v>
      </c>
      <c r="AT110" s="3">
        <v>19</v>
      </c>
      <c r="AU110" s="4">
        <v>3.8375999999999997</v>
      </c>
      <c r="AV110" s="3">
        <v>2.34</v>
      </c>
      <c r="AW110" s="19">
        <f t="shared" si="61"/>
        <v>0.59148558758314851</v>
      </c>
      <c r="AX110" s="7">
        <f t="shared" si="62"/>
        <v>2.0846362309776945</v>
      </c>
      <c r="AY110" s="7">
        <f t="shared" si="63"/>
        <v>273.5042735042735</v>
      </c>
      <c r="AZ110" s="7">
        <f t="shared" si="64"/>
        <v>3623.931623931624</v>
      </c>
      <c r="BA110" s="7">
        <f t="shared" si="65"/>
        <v>54.050704225352113</v>
      </c>
      <c r="BB110" s="7">
        <f t="shared" si="66"/>
        <v>32.95774647887324</v>
      </c>
      <c r="BC110" s="7">
        <f t="shared" si="67"/>
        <v>42.581408450704224</v>
      </c>
      <c r="BD110" s="7">
        <f t="shared" si="68"/>
        <v>8.5162816901408451</v>
      </c>
      <c r="BE110" s="19">
        <v>4.68</v>
      </c>
      <c r="BF110" s="19">
        <f t="shared" si="69"/>
        <v>0.49953095684803001</v>
      </c>
      <c r="BG110" s="19">
        <f t="shared" si="70"/>
        <v>0.66604127579737338</v>
      </c>
      <c r="BH110" s="19">
        <f t="shared" si="71"/>
        <v>3.179453189726595</v>
      </c>
      <c r="BI110" s="19">
        <f t="shared" si="72"/>
        <v>0.42105263157894735</v>
      </c>
      <c r="BJ110" s="19"/>
      <c r="BK110" s="5">
        <v>1</v>
      </c>
      <c r="BL110" s="5">
        <v>20</v>
      </c>
      <c r="BM110" s="5">
        <v>75</v>
      </c>
      <c r="BN110" s="5">
        <v>1</v>
      </c>
      <c r="BO110" s="5">
        <v>0</v>
      </c>
      <c r="BP110" s="3">
        <v>1</v>
      </c>
      <c r="BQ110" s="3">
        <v>1</v>
      </c>
      <c r="BR110" s="3">
        <v>75</v>
      </c>
      <c r="BS110" s="3"/>
      <c r="BT110" s="3"/>
      <c r="BU110" s="3"/>
      <c r="BV110" s="3"/>
      <c r="BX110" s="3"/>
      <c r="BY110" s="3"/>
      <c r="BZ110" s="3">
        <v>136</v>
      </c>
      <c r="CA110" s="3">
        <v>15</v>
      </c>
      <c r="CB110" s="4">
        <v>0.9</v>
      </c>
      <c r="CC110" s="28">
        <v>65</v>
      </c>
      <c r="CD110" s="8"/>
      <c r="CE110" s="8"/>
      <c r="CF110" s="3">
        <v>1497</v>
      </c>
      <c r="CG110" s="3">
        <v>1</v>
      </c>
      <c r="CH110" s="3">
        <v>2</v>
      </c>
      <c r="CI110" s="12">
        <v>1902.5974025974026</v>
      </c>
      <c r="CJ110" s="19">
        <f t="shared" si="73"/>
        <v>7.550975285585575</v>
      </c>
      <c r="CK110" s="5">
        <v>7138.0228918452531</v>
      </c>
      <c r="CL110" s="19">
        <f t="shared" si="74"/>
        <v>8.8731911110840844</v>
      </c>
      <c r="CN110" s="41">
        <v>40261</v>
      </c>
      <c r="CO110" s="41"/>
      <c r="CP110" s="41"/>
      <c r="CQ110" s="41"/>
      <c r="CR110" s="20"/>
      <c r="CS110" s="36">
        <v>44272</v>
      </c>
      <c r="CT110" s="36">
        <v>44260</v>
      </c>
      <c r="CU110" s="1">
        <f t="shared" si="75"/>
        <v>3999</v>
      </c>
      <c r="CV110" s="3">
        <v>0</v>
      </c>
      <c r="CW110" s="3"/>
      <c r="CX110" s="3"/>
      <c r="CY110" s="3">
        <v>0</v>
      </c>
      <c r="CZ110" s="3">
        <v>3999</v>
      </c>
      <c r="DA110" s="1">
        <v>1</v>
      </c>
      <c r="DB110" s="3"/>
    </row>
    <row r="111" spans="1:115" s="10" customFormat="1" x14ac:dyDescent="0.25">
      <c r="A111" s="25">
        <v>1013</v>
      </c>
      <c r="B111" s="1">
        <v>65</v>
      </c>
      <c r="C111" s="1">
        <v>1</v>
      </c>
      <c r="D111" s="1">
        <v>1</v>
      </c>
      <c r="E111" s="1">
        <v>1</v>
      </c>
      <c r="F111" s="1">
        <v>2</v>
      </c>
      <c r="G111" s="1">
        <v>1</v>
      </c>
      <c r="H111" s="1">
        <v>0</v>
      </c>
      <c r="I111" s="1">
        <v>1</v>
      </c>
      <c r="J111" s="1">
        <v>4</v>
      </c>
      <c r="K111" s="1">
        <v>1</v>
      </c>
      <c r="L111" s="1">
        <v>1</v>
      </c>
      <c r="M111" s="1">
        <v>1</v>
      </c>
      <c r="N111" s="1">
        <v>0</v>
      </c>
      <c r="O111" s="1">
        <v>0</v>
      </c>
      <c r="P111" s="1">
        <v>0</v>
      </c>
      <c r="Q111" s="1"/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1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43.8</v>
      </c>
      <c r="AH111" s="1">
        <v>2.06</v>
      </c>
      <c r="AI111" s="1">
        <v>139</v>
      </c>
      <c r="AJ111" s="1">
        <v>103</v>
      </c>
      <c r="AK111" s="5">
        <f t="shared" si="58"/>
        <v>115</v>
      </c>
      <c r="AL111" s="1">
        <v>84</v>
      </c>
      <c r="AM111" s="1">
        <v>1</v>
      </c>
      <c r="AN111" s="1">
        <v>9</v>
      </c>
      <c r="AO111" s="1">
        <v>59</v>
      </c>
      <c r="AP111" s="1">
        <v>25</v>
      </c>
      <c r="AQ111" s="1">
        <v>39</v>
      </c>
      <c r="AR111" s="1">
        <f t="shared" si="59"/>
        <v>34</v>
      </c>
      <c r="AS111" s="7">
        <f t="shared" si="60"/>
        <v>3.7777777777777777</v>
      </c>
      <c r="AT111" s="1">
        <v>17</v>
      </c>
      <c r="AU111" s="19">
        <v>5.9</v>
      </c>
      <c r="AV111" s="1">
        <v>2.87</v>
      </c>
      <c r="AW111" s="19">
        <f t="shared" si="61"/>
        <v>0.73181818181818181</v>
      </c>
      <c r="AX111" s="7">
        <f t="shared" si="62"/>
        <v>3.7288135593220337</v>
      </c>
      <c r="AY111" s="7">
        <f t="shared" si="63"/>
        <v>613.24041811846689</v>
      </c>
      <c r="AZ111" s="7">
        <f t="shared" si="64"/>
        <v>2954.7038327526129</v>
      </c>
      <c r="BA111" s="7">
        <f t="shared" si="65"/>
        <v>70.238095238095241</v>
      </c>
      <c r="BB111" s="7">
        <f t="shared" si="66"/>
        <v>34.166666666666664</v>
      </c>
      <c r="BC111" s="7">
        <f t="shared" si="67"/>
        <v>45.537333333333329</v>
      </c>
      <c r="BD111" s="7">
        <f t="shared" si="68"/>
        <v>13.94</v>
      </c>
      <c r="BE111" s="19"/>
      <c r="BF111" s="19">
        <f t="shared" si="69"/>
        <v>0.55525423728813561</v>
      </c>
      <c r="BG111" s="19">
        <f t="shared" si="70"/>
        <v>0.84</v>
      </c>
      <c r="BH111" s="19">
        <f t="shared" si="71"/>
        <v>2.0658263305322131</v>
      </c>
      <c r="BI111" s="19">
        <f t="shared" si="72"/>
        <v>0.52941176470588236</v>
      </c>
      <c r="BJ111" s="19"/>
      <c r="BK111" s="20">
        <v>0</v>
      </c>
      <c r="BL111" s="1"/>
      <c r="BM111" s="20"/>
      <c r="BN111" s="1"/>
      <c r="BO111" s="1">
        <v>0</v>
      </c>
      <c r="BP111" s="1">
        <v>1</v>
      </c>
      <c r="BQ111" s="1">
        <v>0</v>
      </c>
      <c r="BR111" s="1">
        <v>72</v>
      </c>
      <c r="BS111" s="1">
        <v>3.8</v>
      </c>
      <c r="BT111" s="1">
        <v>2</v>
      </c>
      <c r="BU111" s="1">
        <v>0.47</v>
      </c>
      <c r="BV111" s="1">
        <v>3.8</v>
      </c>
      <c r="BW111" s="1">
        <v>47.7</v>
      </c>
      <c r="BX111" s="1">
        <v>1</v>
      </c>
      <c r="BY111" s="1">
        <v>1</v>
      </c>
      <c r="BZ111" s="25">
        <v>140</v>
      </c>
      <c r="CA111" s="25">
        <v>25</v>
      </c>
      <c r="CB111" s="44">
        <v>1.1100000000000001</v>
      </c>
      <c r="CC111" s="27">
        <v>60</v>
      </c>
      <c r="CD111" s="1">
        <v>67</v>
      </c>
      <c r="CE111" s="1">
        <v>0</v>
      </c>
      <c r="CF111" s="1"/>
      <c r="CG111" s="1"/>
      <c r="CH111" s="1">
        <v>1</v>
      </c>
      <c r="CI111" s="20">
        <v>2038.4509190000001</v>
      </c>
      <c r="CJ111" s="19">
        <f t="shared" si="73"/>
        <v>7.6199454449520374</v>
      </c>
      <c r="CK111" s="20">
        <v>1513.5492879999999</v>
      </c>
      <c r="CL111" s="19">
        <f t="shared" si="74"/>
        <v>7.3222126935080052</v>
      </c>
      <c r="CM111" s="22"/>
      <c r="CN111" s="36">
        <v>43209</v>
      </c>
      <c r="CO111" s="36"/>
      <c r="CP111" s="36"/>
      <c r="CQ111" s="36"/>
      <c r="CR111" s="20"/>
      <c r="CS111" s="36">
        <v>44217</v>
      </c>
      <c r="CT111" s="36">
        <v>43231</v>
      </c>
      <c r="CU111" s="1">
        <f t="shared" si="75"/>
        <v>22</v>
      </c>
      <c r="CV111" s="1">
        <v>1</v>
      </c>
      <c r="CW111" s="36">
        <v>43231</v>
      </c>
      <c r="CX111" s="20">
        <f>(CW111-CN111)</f>
        <v>22</v>
      </c>
      <c r="CY111" s="20">
        <v>1</v>
      </c>
      <c r="CZ111" s="20">
        <v>22</v>
      </c>
      <c r="DA111" s="1">
        <v>1</v>
      </c>
      <c r="DB111" t="s">
        <v>129</v>
      </c>
      <c r="DC111"/>
      <c r="DD111"/>
      <c r="DE111"/>
      <c r="DF111"/>
      <c r="DG111"/>
      <c r="DH111"/>
      <c r="DI111"/>
      <c r="DJ111"/>
      <c r="DK111"/>
    </row>
    <row r="112" spans="1:115" s="10" customFormat="1" x14ac:dyDescent="0.25">
      <c r="A112" s="25">
        <v>1163</v>
      </c>
      <c r="B112" s="1">
        <v>78</v>
      </c>
      <c r="C112" s="1">
        <v>0</v>
      </c>
      <c r="D112" s="1">
        <v>0</v>
      </c>
      <c r="E112" s="1">
        <v>0</v>
      </c>
      <c r="F112" s="1">
        <v>2</v>
      </c>
      <c r="G112" s="1"/>
      <c r="H112" s="1">
        <v>0</v>
      </c>
      <c r="I112" s="1"/>
      <c r="J112" s="1">
        <v>4</v>
      </c>
      <c r="K112" s="1">
        <v>1</v>
      </c>
      <c r="L112" s="1">
        <v>1</v>
      </c>
      <c r="M112" s="1">
        <v>1</v>
      </c>
      <c r="N112" s="1">
        <v>0</v>
      </c>
      <c r="O112" s="1">
        <v>0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1</v>
      </c>
      <c r="AF112" s="1">
        <v>0</v>
      </c>
      <c r="AG112" s="1">
        <v>34.1</v>
      </c>
      <c r="AH112" s="1">
        <v>2.19</v>
      </c>
      <c r="AI112" s="1">
        <v>116</v>
      </c>
      <c r="AJ112" s="1">
        <v>59</v>
      </c>
      <c r="AK112" s="5">
        <f t="shared" si="58"/>
        <v>78</v>
      </c>
      <c r="AL112" s="1">
        <v>90</v>
      </c>
      <c r="AM112" s="1">
        <v>1</v>
      </c>
      <c r="AN112" s="1">
        <v>2</v>
      </c>
      <c r="AO112" s="1">
        <v>41</v>
      </c>
      <c r="AP112" s="1">
        <v>10</v>
      </c>
      <c r="AQ112" s="1">
        <v>23</v>
      </c>
      <c r="AR112" s="1">
        <f t="shared" si="59"/>
        <v>31</v>
      </c>
      <c r="AS112" s="7">
        <f t="shared" si="60"/>
        <v>15.5</v>
      </c>
      <c r="AT112" s="1">
        <v>11</v>
      </c>
      <c r="AU112" s="19">
        <v>6.45</v>
      </c>
      <c r="AV112" s="1">
        <v>2.94</v>
      </c>
      <c r="AW112" s="19">
        <f t="shared" si="61"/>
        <v>0.50847006651884696</v>
      </c>
      <c r="AX112" s="7">
        <f t="shared" si="62"/>
        <v>1.8604651162790697</v>
      </c>
      <c r="AY112" s="7">
        <f t="shared" si="63"/>
        <v>326.53061224489795</v>
      </c>
      <c r="AZ112" s="7">
        <f t="shared" si="64"/>
        <v>2068.0272108843537</v>
      </c>
      <c r="BA112" s="7">
        <f t="shared" si="65"/>
        <v>71.666666666666671</v>
      </c>
      <c r="BB112" s="7">
        <f t="shared" si="66"/>
        <v>32.666666666666664</v>
      </c>
      <c r="BC112" s="7">
        <f t="shared" si="67"/>
        <v>29.765866666666664</v>
      </c>
      <c r="BD112" s="7">
        <f t="shared" si="68"/>
        <v>9.3295999999999992</v>
      </c>
      <c r="BE112" s="19">
        <v>1.7302325581395348</v>
      </c>
      <c r="BF112" s="19">
        <f t="shared" si="69"/>
        <v>0.32093023255813952</v>
      </c>
      <c r="BG112" s="19">
        <f t="shared" si="70"/>
        <v>0.5720930232558139</v>
      </c>
      <c r="BH112" s="19">
        <f t="shared" si="71"/>
        <v>2.3118279569892475</v>
      </c>
      <c r="BI112" s="19">
        <f t="shared" si="72"/>
        <v>0.18181818181818182</v>
      </c>
      <c r="BJ112" s="19"/>
      <c r="BK112" s="20">
        <v>1</v>
      </c>
      <c r="BL112" s="1">
        <v>12</v>
      </c>
      <c r="BM112" s="20"/>
      <c r="BN112" s="1">
        <v>1</v>
      </c>
      <c r="BO112" s="1">
        <v>0</v>
      </c>
      <c r="BP112" s="1">
        <v>1</v>
      </c>
      <c r="BQ112" s="1">
        <v>0</v>
      </c>
      <c r="BR112" s="1">
        <v>55</v>
      </c>
      <c r="BS112" s="1">
        <v>4.7</v>
      </c>
      <c r="BT112" s="1">
        <v>3.1</v>
      </c>
      <c r="BU112" s="1">
        <v>0.4</v>
      </c>
      <c r="BV112" s="1"/>
      <c r="BW112" s="1"/>
      <c r="BX112" s="1"/>
      <c r="BY112" s="1">
        <v>1</v>
      </c>
      <c r="BZ112" s="25">
        <v>139</v>
      </c>
      <c r="CA112" s="25">
        <v>24</v>
      </c>
      <c r="CB112" s="44">
        <v>1.27</v>
      </c>
      <c r="CC112" s="27">
        <v>54</v>
      </c>
      <c r="CD112" s="1"/>
      <c r="CE112" s="1"/>
      <c r="CF112" s="1"/>
      <c r="CG112" s="1"/>
      <c r="CH112" s="1"/>
      <c r="CI112" s="20">
        <v>2073.4930890000001</v>
      </c>
      <c r="CJ112" s="19">
        <f t="shared" si="73"/>
        <v>7.6369899466690656</v>
      </c>
      <c r="CK112" s="20">
        <v>3550.0654060000002</v>
      </c>
      <c r="CL112" s="19">
        <f t="shared" si="74"/>
        <v>8.1747213065250897</v>
      </c>
      <c r="CM112" s="22"/>
      <c r="CN112" s="36">
        <v>43678</v>
      </c>
      <c r="CO112" s="36"/>
      <c r="CP112" s="36"/>
      <c r="CQ112" s="36"/>
      <c r="CR112" s="20"/>
      <c r="CS112" s="36">
        <v>44274</v>
      </c>
      <c r="CT112" s="36">
        <v>44264</v>
      </c>
      <c r="CU112" s="1">
        <f t="shared" si="75"/>
        <v>586</v>
      </c>
      <c r="CV112" s="1">
        <v>0</v>
      </c>
      <c r="CW112" s="1"/>
      <c r="CX112" s="1"/>
      <c r="CY112" s="1">
        <v>0</v>
      </c>
      <c r="CZ112" s="1">
        <v>586</v>
      </c>
      <c r="DA112" s="1">
        <v>1</v>
      </c>
      <c r="DB112"/>
      <c r="DC112"/>
      <c r="DD112"/>
      <c r="DE112"/>
      <c r="DF112"/>
      <c r="DG112"/>
      <c r="DH112"/>
      <c r="DI112"/>
      <c r="DJ112"/>
      <c r="DK112"/>
    </row>
    <row r="113" spans="1:115" s="10" customFormat="1" x14ac:dyDescent="0.25">
      <c r="A113" s="2">
        <v>2034</v>
      </c>
      <c r="B113" s="3">
        <v>57</v>
      </c>
      <c r="C113" s="9">
        <v>1</v>
      </c>
      <c r="D113" s="3">
        <v>0</v>
      </c>
      <c r="E113" s="3">
        <v>1</v>
      </c>
      <c r="F113" s="3">
        <v>2</v>
      </c>
      <c r="G113" s="3">
        <v>1</v>
      </c>
      <c r="H113" s="1">
        <v>0</v>
      </c>
      <c r="I113" s="3">
        <v>1</v>
      </c>
      <c r="J113" s="3">
        <v>3</v>
      </c>
      <c r="K113" s="3">
        <v>1</v>
      </c>
      <c r="L113" s="3">
        <v>1</v>
      </c>
      <c r="M113" s="3"/>
      <c r="N113" s="3">
        <v>1</v>
      </c>
      <c r="O113" s="3">
        <v>1</v>
      </c>
      <c r="P113" s="3">
        <v>1</v>
      </c>
      <c r="Q113" s="3">
        <v>1</v>
      </c>
      <c r="R113" s="3">
        <v>0</v>
      </c>
      <c r="S113" s="3">
        <v>0</v>
      </c>
      <c r="T113" s="3">
        <v>1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1</v>
      </c>
      <c r="AA113" s="3">
        <v>1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36.5</v>
      </c>
      <c r="AH113" s="4">
        <v>2.2999999999999998</v>
      </c>
      <c r="AI113" s="3">
        <v>119</v>
      </c>
      <c r="AJ113" s="3">
        <v>87</v>
      </c>
      <c r="AK113" s="5">
        <f t="shared" si="58"/>
        <v>97.666666666666671</v>
      </c>
      <c r="AL113" s="3">
        <v>94</v>
      </c>
      <c r="AM113" s="3">
        <v>1</v>
      </c>
      <c r="AN113" s="3">
        <v>12</v>
      </c>
      <c r="AO113" s="3">
        <v>81</v>
      </c>
      <c r="AP113" s="3">
        <v>30</v>
      </c>
      <c r="AQ113" s="3">
        <v>56</v>
      </c>
      <c r="AR113" s="1">
        <f t="shared" si="59"/>
        <v>51</v>
      </c>
      <c r="AS113" s="7">
        <f t="shared" si="60"/>
        <v>4.25</v>
      </c>
      <c r="AT113" s="3">
        <v>27</v>
      </c>
      <c r="AU113" s="4">
        <v>7.11</v>
      </c>
      <c r="AV113" s="3">
        <v>3.09</v>
      </c>
      <c r="AW113" s="19">
        <f t="shared" si="61"/>
        <v>0.66915742793791577</v>
      </c>
      <c r="AX113" s="7">
        <f t="shared" si="62"/>
        <v>4.0787623066104075</v>
      </c>
      <c r="AY113" s="7">
        <f t="shared" si="63"/>
        <v>750.80906148867314</v>
      </c>
      <c r="AZ113" s="7">
        <f t="shared" si="64"/>
        <v>2217.9072276159659</v>
      </c>
      <c r="BA113" s="7">
        <f t="shared" si="65"/>
        <v>75.638297872340431</v>
      </c>
      <c r="BB113" s="7">
        <f t="shared" si="66"/>
        <v>32.872340425531917</v>
      </c>
      <c r="BC113" s="7">
        <f t="shared" si="67"/>
        <v>31.592510638297874</v>
      </c>
      <c r="BD113" s="7">
        <f t="shared" si="68"/>
        <v>19.670808510638299</v>
      </c>
      <c r="BE113" s="19">
        <v>1.57</v>
      </c>
      <c r="BF113" s="19">
        <f t="shared" si="69"/>
        <v>0.74036568213783394</v>
      </c>
      <c r="BG113" s="19">
        <f t="shared" si="70"/>
        <v>1.070886075949367</v>
      </c>
      <c r="BH113" s="19">
        <f t="shared" si="71"/>
        <v>1.4831038798498124</v>
      </c>
      <c r="BI113" s="19">
        <f t="shared" si="72"/>
        <v>0.44444444444444442</v>
      </c>
      <c r="BJ113" s="19"/>
      <c r="BK113" s="5">
        <v>1</v>
      </c>
      <c r="BL113" s="5">
        <v>20</v>
      </c>
      <c r="BM113" s="5"/>
      <c r="BN113" s="5">
        <v>0</v>
      </c>
      <c r="BO113" s="5">
        <v>0</v>
      </c>
      <c r="BP113" s="3">
        <v>1</v>
      </c>
      <c r="BQ113" s="3">
        <v>0</v>
      </c>
      <c r="BR113" s="3">
        <v>65.5</v>
      </c>
      <c r="BS113" s="3">
        <v>5</v>
      </c>
      <c r="BT113" s="3">
        <v>3.1</v>
      </c>
      <c r="BU113" s="3">
        <v>1.2</v>
      </c>
      <c r="BV113" s="3">
        <v>3.8</v>
      </c>
      <c r="BX113" s="3">
        <v>1</v>
      </c>
      <c r="BY113" s="3">
        <v>1</v>
      </c>
      <c r="BZ113" s="3">
        <v>136</v>
      </c>
      <c r="CA113" s="3">
        <v>18</v>
      </c>
      <c r="CB113" s="4">
        <v>0.8</v>
      </c>
      <c r="CC113" s="28">
        <v>90</v>
      </c>
      <c r="CD113" s="8"/>
      <c r="CE113" s="8"/>
      <c r="CF113" s="3">
        <v>599</v>
      </c>
      <c r="CG113" s="3">
        <v>0</v>
      </c>
      <c r="CH113" s="3">
        <v>1</v>
      </c>
      <c r="CI113" s="12">
        <v>2131.521739130435</v>
      </c>
      <c r="CJ113" s="19">
        <f t="shared" si="73"/>
        <v>7.6645914351353976</v>
      </c>
      <c r="CK113" s="5">
        <v>891.33206970368622</v>
      </c>
      <c r="CL113" s="19">
        <f t="shared" si="74"/>
        <v>6.7927170513080535</v>
      </c>
      <c r="CN113" s="41">
        <v>40399</v>
      </c>
      <c r="CO113" s="41"/>
      <c r="CP113" s="41"/>
      <c r="CQ113" s="41"/>
      <c r="CR113" s="20"/>
      <c r="CS113" s="36">
        <v>44272</v>
      </c>
      <c r="CT113" s="36">
        <v>40552</v>
      </c>
      <c r="CU113" s="1">
        <f t="shared" si="75"/>
        <v>153</v>
      </c>
      <c r="CV113" s="3">
        <v>1</v>
      </c>
      <c r="CW113" s="40">
        <v>40552</v>
      </c>
      <c r="CX113" s="20">
        <f>(CW113-CN113)</f>
        <v>153</v>
      </c>
      <c r="CY113" s="20">
        <v>1</v>
      </c>
      <c r="CZ113" s="20">
        <v>153</v>
      </c>
      <c r="DA113" s="1">
        <v>1</v>
      </c>
      <c r="DB113" s="3" t="s">
        <v>147</v>
      </c>
    </row>
    <row r="114" spans="1:115" s="10" customFormat="1" x14ac:dyDescent="0.25">
      <c r="A114" s="25">
        <v>1060</v>
      </c>
      <c r="B114" s="1">
        <v>78</v>
      </c>
      <c r="C114" s="1">
        <v>0</v>
      </c>
      <c r="D114" s="1">
        <v>1</v>
      </c>
      <c r="E114" s="1">
        <v>1</v>
      </c>
      <c r="F114" s="1">
        <v>2</v>
      </c>
      <c r="G114" s="1">
        <v>1</v>
      </c>
      <c r="H114" s="1">
        <v>0</v>
      </c>
      <c r="I114" s="1">
        <v>1</v>
      </c>
      <c r="J114" s="1">
        <v>3</v>
      </c>
      <c r="K114" s="1">
        <v>1</v>
      </c>
      <c r="L114" s="1">
        <v>0</v>
      </c>
      <c r="M114" s="1">
        <v>1</v>
      </c>
      <c r="N114" s="1">
        <v>0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1</v>
      </c>
      <c r="AB114" s="1">
        <v>0</v>
      </c>
      <c r="AC114" s="1">
        <v>0</v>
      </c>
      <c r="AD114" s="1">
        <v>1</v>
      </c>
      <c r="AE114" s="1">
        <v>0</v>
      </c>
      <c r="AF114" s="1">
        <v>0</v>
      </c>
      <c r="AG114" s="1">
        <v>35.6</v>
      </c>
      <c r="AH114" s="1">
        <v>1.95</v>
      </c>
      <c r="AI114" s="1">
        <v>136</v>
      </c>
      <c r="AJ114" s="1">
        <v>70</v>
      </c>
      <c r="AK114" s="5">
        <f t="shared" si="58"/>
        <v>92</v>
      </c>
      <c r="AL114" s="1">
        <v>60</v>
      </c>
      <c r="AM114" s="1">
        <v>1</v>
      </c>
      <c r="AN114" s="1">
        <v>2</v>
      </c>
      <c r="AO114" s="1">
        <v>37</v>
      </c>
      <c r="AP114" s="1">
        <v>23</v>
      </c>
      <c r="AQ114" s="1">
        <v>29</v>
      </c>
      <c r="AR114" s="1">
        <f t="shared" si="59"/>
        <v>14</v>
      </c>
      <c r="AS114" s="7">
        <f t="shared" si="60"/>
        <v>7</v>
      </c>
      <c r="AT114" s="1">
        <v>17</v>
      </c>
      <c r="AU114" s="19">
        <v>6.75</v>
      </c>
      <c r="AV114" s="1">
        <v>3.46</v>
      </c>
      <c r="AW114" s="19">
        <f t="shared" si="61"/>
        <v>0.70580931263858093</v>
      </c>
      <c r="AX114" s="7">
        <f t="shared" si="62"/>
        <v>1.7777777777777777</v>
      </c>
      <c r="AY114" s="7">
        <f t="shared" si="63"/>
        <v>277.45664739884393</v>
      </c>
      <c r="AZ114" s="7">
        <f t="shared" si="64"/>
        <v>2080.9248554913297</v>
      </c>
      <c r="BA114" s="7">
        <f t="shared" si="65"/>
        <v>112.5</v>
      </c>
      <c r="BB114" s="7">
        <f t="shared" si="66"/>
        <v>57.666666666666664</v>
      </c>
      <c r="BC114" s="7">
        <f t="shared" si="67"/>
        <v>58.819999999999993</v>
      </c>
      <c r="BD114" s="7">
        <f t="shared" si="68"/>
        <v>21.1752</v>
      </c>
      <c r="BE114" s="19">
        <v>1.4666666666666666</v>
      </c>
      <c r="BF114" s="19">
        <f t="shared" si="69"/>
        <v>0.25777777777777777</v>
      </c>
      <c r="BG114" s="19">
        <f t="shared" si="70"/>
        <v>0.3288888888888889</v>
      </c>
      <c r="BH114" s="19">
        <f t="shared" si="71"/>
        <v>8.0357142857142865</v>
      </c>
      <c r="BI114" s="19">
        <f t="shared" si="72"/>
        <v>0.11764705882352941</v>
      </c>
      <c r="BJ114" s="19"/>
      <c r="BK114" s="20">
        <v>1</v>
      </c>
      <c r="BL114" s="1">
        <v>17</v>
      </c>
      <c r="BM114" s="20"/>
      <c r="BN114" s="1">
        <v>0</v>
      </c>
      <c r="BO114" s="1">
        <v>0</v>
      </c>
      <c r="BP114" s="1">
        <v>1</v>
      </c>
      <c r="BQ114" s="1">
        <v>0</v>
      </c>
      <c r="BR114" s="1">
        <v>65</v>
      </c>
      <c r="BS114" s="1">
        <v>4.9000000000000004</v>
      </c>
      <c r="BT114" s="1">
        <v>2.7</v>
      </c>
      <c r="BU114" s="1">
        <v>0.51</v>
      </c>
      <c r="BV114" s="1">
        <v>4.7</v>
      </c>
      <c r="BW114" s="1"/>
      <c r="BX114" s="1"/>
      <c r="BY114" s="1">
        <v>1</v>
      </c>
      <c r="BZ114" s="25">
        <v>137</v>
      </c>
      <c r="CA114" s="25">
        <v>26</v>
      </c>
      <c r="CB114" s="44">
        <v>1.3</v>
      </c>
      <c r="CC114" s="27">
        <v>39</v>
      </c>
      <c r="CD114" s="1"/>
      <c r="CE114" s="1"/>
      <c r="CF114" s="1"/>
      <c r="CG114" s="1"/>
      <c r="CH114" s="1"/>
      <c r="CI114" s="20">
        <v>2262.454315</v>
      </c>
      <c r="CJ114" s="19">
        <f t="shared" si="73"/>
        <v>7.7242054831050213</v>
      </c>
      <c r="CK114" s="20">
        <v>1185.8239040000001</v>
      </c>
      <c r="CL114" s="19">
        <f t="shared" si="74"/>
        <v>7.0781930896128422</v>
      </c>
      <c r="CM114" s="22"/>
      <c r="CN114" s="36">
        <v>43396</v>
      </c>
      <c r="CO114" s="36"/>
      <c r="CP114" s="36"/>
      <c r="CQ114" s="36"/>
      <c r="CR114" s="20"/>
      <c r="CS114" s="36">
        <v>44217</v>
      </c>
      <c r="CT114" s="36">
        <v>43738</v>
      </c>
      <c r="CU114" s="1">
        <f t="shared" si="75"/>
        <v>342</v>
      </c>
      <c r="CV114" s="1">
        <v>1</v>
      </c>
      <c r="CW114" s="36">
        <v>43738</v>
      </c>
      <c r="CX114" s="20">
        <f>(CW114-CN114)</f>
        <v>342</v>
      </c>
      <c r="CY114" s="20">
        <v>1</v>
      </c>
      <c r="CZ114" s="20">
        <v>342</v>
      </c>
      <c r="DA114" s="1">
        <v>1</v>
      </c>
      <c r="DB114" t="s">
        <v>129</v>
      </c>
      <c r="DC114"/>
      <c r="DD114"/>
      <c r="DE114"/>
      <c r="DF114"/>
      <c r="DG114"/>
      <c r="DH114"/>
      <c r="DI114"/>
      <c r="DJ114"/>
      <c r="DK114"/>
    </row>
    <row r="115" spans="1:115" s="10" customFormat="1" x14ac:dyDescent="0.25">
      <c r="A115" s="25">
        <v>1035</v>
      </c>
      <c r="B115" s="1">
        <v>57</v>
      </c>
      <c r="C115" s="1">
        <v>0</v>
      </c>
      <c r="D115" s="1">
        <v>1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3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0</v>
      </c>
      <c r="Q115" s="1"/>
      <c r="R115" s="1">
        <v>0</v>
      </c>
      <c r="S115" s="1">
        <v>0</v>
      </c>
      <c r="T115" s="1">
        <v>1</v>
      </c>
      <c r="U115" s="1">
        <v>0</v>
      </c>
      <c r="V115" s="1">
        <v>0</v>
      </c>
      <c r="W115" s="1">
        <v>0</v>
      </c>
      <c r="X115" s="1">
        <v>1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0</v>
      </c>
      <c r="AF115" s="1">
        <v>0</v>
      </c>
      <c r="AG115" s="1">
        <v>51.6</v>
      </c>
      <c r="AH115" s="1">
        <v>2.2000000000000002</v>
      </c>
      <c r="AI115" s="1">
        <v>163</v>
      </c>
      <c r="AJ115" s="1">
        <v>80</v>
      </c>
      <c r="AK115" s="5">
        <f t="shared" si="58"/>
        <v>107.66666666666667</v>
      </c>
      <c r="AL115" s="1">
        <v>82</v>
      </c>
      <c r="AM115" s="1">
        <v>1</v>
      </c>
      <c r="AN115" s="1">
        <v>13</v>
      </c>
      <c r="AO115" s="1">
        <v>77</v>
      </c>
      <c r="AP115" s="1">
        <v>31</v>
      </c>
      <c r="AQ115" s="1">
        <v>49</v>
      </c>
      <c r="AR115" s="1">
        <f t="shared" si="59"/>
        <v>46</v>
      </c>
      <c r="AS115" s="7">
        <f t="shared" si="60"/>
        <v>3.5384615384615383</v>
      </c>
      <c r="AT115" s="1">
        <v>15</v>
      </c>
      <c r="AU115" s="19">
        <v>3.24</v>
      </c>
      <c r="AV115" s="1">
        <v>1.47</v>
      </c>
      <c r="AW115" s="19">
        <f t="shared" si="61"/>
        <v>0.35093126385809315</v>
      </c>
      <c r="AX115" s="7">
        <f t="shared" si="62"/>
        <v>10.493827160493826</v>
      </c>
      <c r="AY115" s="7">
        <f t="shared" si="63"/>
        <v>1850.3401360544217</v>
      </c>
      <c r="AZ115" s="7">
        <f t="shared" si="64"/>
        <v>5151.9274376417243</v>
      </c>
      <c r="BA115" s="7">
        <f t="shared" si="65"/>
        <v>39.512195121951223</v>
      </c>
      <c r="BB115" s="7">
        <f t="shared" si="66"/>
        <v>17.926829268292682</v>
      </c>
      <c r="BC115" s="7">
        <f t="shared" si="67"/>
        <v>22.592585365853658</v>
      </c>
      <c r="BD115" s="7">
        <f t="shared" si="68"/>
        <v>8.7769756097560965</v>
      </c>
      <c r="BE115" s="19"/>
      <c r="BF115" s="19">
        <f t="shared" si="69"/>
        <v>1.2401234567901234</v>
      </c>
      <c r="BG115" s="19">
        <f t="shared" si="70"/>
        <v>1.9487654320987653</v>
      </c>
      <c r="BH115" s="19">
        <f t="shared" si="71"/>
        <v>0.85896076352067874</v>
      </c>
      <c r="BI115" s="19">
        <f t="shared" si="72"/>
        <v>0.8666666666666667</v>
      </c>
      <c r="BJ115" s="19"/>
      <c r="BK115" s="20">
        <v>0</v>
      </c>
      <c r="BL115" s="1"/>
      <c r="BM115" s="20"/>
      <c r="BN115" s="1"/>
      <c r="BO115" s="1"/>
      <c r="BP115" s="1">
        <v>1</v>
      </c>
      <c r="BQ115" s="1">
        <v>0</v>
      </c>
      <c r="BR115" s="1">
        <v>70</v>
      </c>
      <c r="BS115" s="1">
        <v>3.9</v>
      </c>
      <c r="BT115" s="1">
        <v>2.1</v>
      </c>
      <c r="BU115" s="1">
        <v>0.53</v>
      </c>
      <c r="BV115" s="1">
        <v>3.6</v>
      </c>
      <c r="BW115" s="1"/>
      <c r="BX115" s="1"/>
      <c r="BY115" s="1"/>
      <c r="BZ115" s="25">
        <v>139</v>
      </c>
      <c r="CA115" s="25">
        <v>21</v>
      </c>
      <c r="CB115" s="44">
        <v>0.93</v>
      </c>
      <c r="CC115" s="27">
        <v>69</v>
      </c>
      <c r="CD115" s="1">
        <v>189</v>
      </c>
      <c r="CE115" s="1">
        <v>1</v>
      </c>
      <c r="CF115" s="1"/>
      <c r="CG115" s="1"/>
      <c r="CH115" s="1">
        <v>1</v>
      </c>
      <c r="CI115" s="20">
        <v>2366.0682160000001</v>
      </c>
      <c r="CJ115" s="19">
        <f t="shared" si="73"/>
        <v>7.7689848759063054</v>
      </c>
      <c r="CK115" s="20">
        <v>1390.4658810000001</v>
      </c>
      <c r="CL115" s="19">
        <f t="shared" si="74"/>
        <v>7.2373941361561487</v>
      </c>
      <c r="CM115" s="22"/>
      <c r="CN115" s="36">
        <v>43250</v>
      </c>
      <c r="CO115" s="36"/>
      <c r="CP115" s="36"/>
      <c r="CQ115" s="36"/>
      <c r="CR115" s="20"/>
      <c r="CS115" s="36">
        <v>44274</v>
      </c>
      <c r="CT115" s="36">
        <v>44266</v>
      </c>
      <c r="CU115" s="1">
        <f t="shared" si="75"/>
        <v>1016</v>
      </c>
      <c r="CV115" s="1">
        <v>0</v>
      </c>
      <c r="CW115" s="1"/>
      <c r="CX115" s="1"/>
      <c r="CY115" s="1">
        <v>0</v>
      </c>
      <c r="CZ115" s="1">
        <v>1016</v>
      </c>
      <c r="DA115" s="1">
        <v>1</v>
      </c>
      <c r="DB115"/>
      <c r="DC115"/>
      <c r="DD115"/>
      <c r="DE115"/>
      <c r="DF115"/>
      <c r="DG115"/>
      <c r="DH115"/>
      <c r="DI115"/>
      <c r="DJ115"/>
      <c r="DK115"/>
    </row>
    <row r="116" spans="1:115" s="10" customFormat="1" x14ac:dyDescent="0.25">
      <c r="A116" s="25">
        <v>1043</v>
      </c>
      <c r="B116" s="1">
        <v>65</v>
      </c>
      <c r="C116" s="1">
        <v>0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1</v>
      </c>
      <c r="J116" s="1">
        <v>3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1</v>
      </c>
      <c r="AC116" s="1">
        <v>0</v>
      </c>
      <c r="AD116" s="1">
        <v>1</v>
      </c>
      <c r="AE116" s="1">
        <v>0</v>
      </c>
      <c r="AF116" s="1">
        <v>0</v>
      </c>
      <c r="AG116" s="1">
        <v>23.48</v>
      </c>
      <c r="AH116" s="1">
        <v>1.87</v>
      </c>
      <c r="AI116" s="1">
        <v>106</v>
      </c>
      <c r="AJ116" s="1">
        <v>52</v>
      </c>
      <c r="AK116" s="5">
        <f t="shared" si="58"/>
        <v>70</v>
      </c>
      <c r="AL116" s="1">
        <v>66</v>
      </c>
      <c r="AM116" s="1">
        <v>1</v>
      </c>
      <c r="AN116" s="1">
        <v>17</v>
      </c>
      <c r="AO116" s="1">
        <v>100</v>
      </c>
      <c r="AP116" s="1">
        <v>37</v>
      </c>
      <c r="AQ116" s="1">
        <v>65</v>
      </c>
      <c r="AR116" s="1">
        <f t="shared" si="59"/>
        <v>63</v>
      </c>
      <c r="AS116" s="7">
        <f t="shared" si="60"/>
        <v>3.7058823529411766</v>
      </c>
      <c r="AT116" s="1">
        <v>33</v>
      </c>
      <c r="AU116" s="19">
        <v>4.72</v>
      </c>
      <c r="AV116" s="1">
        <v>2.52</v>
      </c>
      <c r="AW116" s="19">
        <f t="shared" si="61"/>
        <v>0.39113082039911312</v>
      </c>
      <c r="AX116" s="7">
        <f t="shared" si="62"/>
        <v>6.7796610169491531</v>
      </c>
      <c r="AY116" s="7">
        <f t="shared" si="63"/>
        <v>1015.8730158730159</v>
      </c>
      <c r="AZ116" s="7">
        <f t="shared" si="64"/>
        <v>1682.5396825396824</v>
      </c>
      <c r="BA116" s="7">
        <f t="shared" si="65"/>
        <v>71.515151515151516</v>
      </c>
      <c r="BB116" s="7">
        <f t="shared" si="66"/>
        <v>38.18181818181818</v>
      </c>
      <c r="BC116" s="7">
        <f t="shared" si="67"/>
        <v>19.213090909090909</v>
      </c>
      <c r="BD116" s="7">
        <f t="shared" si="68"/>
        <v>24.925090909090905</v>
      </c>
      <c r="BE116" s="19">
        <v>1.3703389830508474</v>
      </c>
      <c r="BF116" s="19">
        <f t="shared" si="69"/>
        <v>0.90889830508474578</v>
      </c>
      <c r="BG116" s="19">
        <f t="shared" si="70"/>
        <v>1.3983050847457628</v>
      </c>
      <c r="BH116" s="19">
        <f t="shared" si="71"/>
        <v>1.1351611351611353</v>
      </c>
      <c r="BI116" s="19">
        <f t="shared" si="72"/>
        <v>0.51515151515151514</v>
      </c>
      <c r="BJ116" s="19"/>
      <c r="BK116" s="20">
        <v>1</v>
      </c>
      <c r="BL116" s="1">
        <v>19</v>
      </c>
      <c r="BM116" s="20"/>
      <c r="BN116" s="1">
        <v>2</v>
      </c>
      <c r="BO116" s="1">
        <v>0</v>
      </c>
      <c r="BP116" s="1">
        <v>1</v>
      </c>
      <c r="BQ116" s="1">
        <v>0</v>
      </c>
      <c r="BR116" s="1">
        <v>75</v>
      </c>
      <c r="BS116" s="1">
        <v>3.4</v>
      </c>
      <c r="BT116" s="1">
        <v>2.2000000000000002</v>
      </c>
      <c r="BU116" s="1">
        <v>0.89</v>
      </c>
      <c r="BV116" s="1"/>
      <c r="BW116" s="1">
        <v>69.7</v>
      </c>
      <c r="BX116" s="1">
        <v>1</v>
      </c>
      <c r="BY116" s="1"/>
      <c r="BZ116" s="25">
        <v>140</v>
      </c>
      <c r="CA116" s="25">
        <v>10</v>
      </c>
      <c r="CB116" s="44">
        <v>0.9</v>
      </c>
      <c r="CC116" s="27">
        <v>89</v>
      </c>
      <c r="CD116" s="1">
        <v>148</v>
      </c>
      <c r="CE116" s="1">
        <v>0</v>
      </c>
      <c r="CF116" s="1"/>
      <c r="CG116" s="1"/>
      <c r="CH116" s="1">
        <v>1</v>
      </c>
      <c r="CI116" s="20">
        <v>2773.1953469999999</v>
      </c>
      <c r="CJ116" s="19">
        <f t="shared" si="73"/>
        <v>7.9277554892218394</v>
      </c>
      <c r="CK116" s="20">
        <v>3204.6363689999998</v>
      </c>
      <c r="CL116" s="19">
        <f t="shared" si="74"/>
        <v>8.0723539055076952</v>
      </c>
      <c r="CM116" s="22"/>
      <c r="CN116" s="36">
        <v>43299</v>
      </c>
      <c r="CO116" s="36"/>
      <c r="CP116" s="36"/>
      <c r="CQ116" s="36"/>
      <c r="CR116" s="20"/>
      <c r="CS116" s="36">
        <v>44217</v>
      </c>
      <c r="CT116" s="37">
        <v>43436</v>
      </c>
      <c r="CU116" s="1">
        <f t="shared" si="75"/>
        <v>137</v>
      </c>
      <c r="CV116" s="1">
        <v>1</v>
      </c>
      <c r="CW116" s="36">
        <v>43436</v>
      </c>
      <c r="CX116" s="20">
        <f>(CW116-CN116)</f>
        <v>137</v>
      </c>
      <c r="CY116" s="20">
        <v>1</v>
      </c>
      <c r="CZ116" s="20">
        <v>137</v>
      </c>
      <c r="DA116" s="1">
        <v>1</v>
      </c>
      <c r="DB116" t="s">
        <v>133</v>
      </c>
      <c r="DC116"/>
      <c r="DD116"/>
      <c r="DE116"/>
      <c r="DF116"/>
      <c r="DG116"/>
      <c r="DH116"/>
      <c r="DI116"/>
      <c r="DJ116"/>
      <c r="DK116"/>
    </row>
    <row r="117" spans="1:115" s="10" customFormat="1" x14ac:dyDescent="0.25">
      <c r="A117" s="2">
        <v>2001</v>
      </c>
      <c r="B117" s="3">
        <v>28</v>
      </c>
      <c r="C117" s="3">
        <v>1</v>
      </c>
      <c r="D117" s="3">
        <v>0</v>
      </c>
      <c r="E117" s="3">
        <v>1</v>
      </c>
      <c r="F117" s="3">
        <v>1</v>
      </c>
      <c r="G117" s="3">
        <v>1</v>
      </c>
      <c r="H117" s="1">
        <v>0</v>
      </c>
      <c r="I117" s="3">
        <v>1</v>
      </c>
      <c r="J117" s="3">
        <v>2</v>
      </c>
      <c r="K117" s="3">
        <v>1</v>
      </c>
      <c r="L117" s="3">
        <v>0</v>
      </c>
      <c r="M117" s="3"/>
      <c r="N117" s="3">
        <v>0</v>
      </c>
      <c r="O117" s="3">
        <v>0</v>
      </c>
      <c r="P117" s="3">
        <v>0</v>
      </c>
      <c r="Q117" s="3"/>
      <c r="R117" s="3">
        <v>0</v>
      </c>
      <c r="S117" s="3">
        <v>0</v>
      </c>
      <c r="T117" s="3">
        <v>0</v>
      </c>
      <c r="U117" s="3">
        <v>1</v>
      </c>
      <c r="V117" s="3">
        <v>0</v>
      </c>
      <c r="W117" s="3">
        <v>0</v>
      </c>
      <c r="X117" s="3">
        <v>0</v>
      </c>
      <c r="Y117" s="3">
        <v>1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0</v>
      </c>
      <c r="AF117" s="3">
        <v>0</v>
      </c>
      <c r="AG117" s="3">
        <v>32.200000000000003</v>
      </c>
      <c r="AH117" s="4">
        <v>2.2400000000000002</v>
      </c>
      <c r="AI117" s="3">
        <v>166</v>
      </c>
      <c r="AJ117" s="3">
        <v>90</v>
      </c>
      <c r="AK117" s="5">
        <f t="shared" si="58"/>
        <v>115.33333333333333</v>
      </c>
      <c r="AL117" s="3">
        <v>72</v>
      </c>
      <c r="AM117" s="3">
        <v>1</v>
      </c>
      <c r="AN117" s="3">
        <v>12</v>
      </c>
      <c r="AO117" s="3">
        <v>48</v>
      </c>
      <c r="AP117" s="3">
        <v>18</v>
      </c>
      <c r="AQ117" s="3">
        <v>26</v>
      </c>
      <c r="AR117" s="3">
        <f t="shared" si="59"/>
        <v>30</v>
      </c>
      <c r="AS117" s="7">
        <f t="shared" si="60"/>
        <v>2.5</v>
      </c>
      <c r="AT117" s="3">
        <v>17</v>
      </c>
      <c r="AU117" s="4">
        <v>5.6896000000000004</v>
      </c>
      <c r="AV117" s="3">
        <v>2.54</v>
      </c>
      <c r="AW117" s="19">
        <f t="shared" si="61"/>
        <v>0.6495491500369549</v>
      </c>
      <c r="AX117" s="7">
        <f t="shared" si="62"/>
        <v>1.5818335208098986</v>
      </c>
      <c r="AY117" s="7">
        <f t="shared" si="63"/>
        <v>283.46456692913387</v>
      </c>
      <c r="AZ117" s="7">
        <f t="shared" si="64"/>
        <v>3254.5931758530182</v>
      </c>
      <c r="BA117" s="7">
        <f t="shared" si="65"/>
        <v>79.022222222222226</v>
      </c>
      <c r="BB117" s="7">
        <f t="shared" si="66"/>
        <v>35.277777777777779</v>
      </c>
      <c r="BC117" s="7">
        <f t="shared" si="67"/>
        <v>47.178148148148146</v>
      </c>
      <c r="BD117" s="7">
        <f t="shared" si="68"/>
        <v>6.7168888888888887</v>
      </c>
      <c r="BE117" s="19"/>
      <c r="BF117" s="19">
        <f t="shared" si="69"/>
        <v>0.32902137232845891</v>
      </c>
      <c r="BG117" s="19">
        <f t="shared" si="70"/>
        <v>0.60742407199100112</v>
      </c>
      <c r="BH117" s="19">
        <f t="shared" si="71"/>
        <v>2.634074074074074</v>
      </c>
      <c r="BI117" s="19">
        <f t="shared" si="72"/>
        <v>0.70588235294117652</v>
      </c>
      <c r="BJ117" s="19"/>
      <c r="BK117" s="5">
        <v>0</v>
      </c>
      <c r="BL117" s="5"/>
      <c r="BM117" s="5"/>
      <c r="BN117" s="5"/>
      <c r="BO117" s="5"/>
      <c r="BP117" s="3">
        <v>1</v>
      </c>
      <c r="BQ117" s="3">
        <v>0</v>
      </c>
      <c r="BR117" s="3">
        <v>57.5</v>
      </c>
      <c r="BS117" s="3">
        <v>4.0999999999999996</v>
      </c>
      <c r="BT117" s="3">
        <v>2.7</v>
      </c>
      <c r="BU117" s="3">
        <v>1.3</v>
      </c>
      <c r="BV117" s="3"/>
      <c r="BX117" s="3">
        <v>1</v>
      </c>
      <c r="BY117" s="3">
        <v>1</v>
      </c>
      <c r="BZ117" s="3">
        <v>129</v>
      </c>
      <c r="CA117" s="3">
        <v>71</v>
      </c>
      <c r="CB117" s="4">
        <v>1.8</v>
      </c>
      <c r="CC117" s="28">
        <v>54</v>
      </c>
      <c r="CD117" s="8"/>
      <c r="CE117" s="8"/>
      <c r="CF117" s="3"/>
      <c r="CG117" s="3"/>
      <c r="CH117" s="3"/>
      <c r="CI117" s="12">
        <v>3500</v>
      </c>
      <c r="CJ117" s="19">
        <f t="shared" si="73"/>
        <v>8.1605182474775049</v>
      </c>
      <c r="CK117" s="5">
        <v>3497.6899248076479</v>
      </c>
      <c r="CL117" s="19">
        <f t="shared" si="74"/>
        <v>8.1598580080839085</v>
      </c>
      <c r="CN117" s="41">
        <v>40214</v>
      </c>
      <c r="CO117" s="41"/>
      <c r="CP117" s="41"/>
      <c r="CQ117" s="41"/>
      <c r="CR117" s="20"/>
      <c r="CS117" s="36">
        <v>44272</v>
      </c>
      <c r="CT117" s="36">
        <v>40769</v>
      </c>
      <c r="CU117" s="1">
        <f t="shared" si="75"/>
        <v>555</v>
      </c>
      <c r="CV117" s="3">
        <v>1</v>
      </c>
      <c r="CW117" s="36">
        <v>40769</v>
      </c>
      <c r="CX117" s="20">
        <f>(CW117-CN117)</f>
        <v>555</v>
      </c>
      <c r="CY117" s="20">
        <v>1</v>
      </c>
      <c r="CZ117" s="20">
        <v>555</v>
      </c>
      <c r="DA117" s="1">
        <v>1</v>
      </c>
      <c r="DB117" t="s">
        <v>140</v>
      </c>
    </row>
    <row r="118" spans="1:115" s="10" customFormat="1" x14ac:dyDescent="0.25">
      <c r="A118" s="2">
        <v>2026</v>
      </c>
      <c r="B118" s="3">
        <v>63</v>
      </c>
      <c r="C118" s="3">
        <v>0</v>
      </c>
      <c r="D118" s="3">
        <v>0</v>
      </c>
      <c r="E118" s="3">
        <v>1</v>
      </c>
      <c r="F118" s="3">
        <v>1</v>
      </c>
      <c r="G118" s="3">
        <v>0</v>
      </c>
      <c r="H118" s="1">
        <v>1</v>
      </c>
      <c r="I118" s="3">
        <v>1</v>
      </c>
      <c r="J118" s="3">
        <v>2</v>
      </c>
      <c r="K118" s="3">
        <v>1</v>
      </c>
      <c r="L118" s="3">
        <v>0</v>
      </c>
      <c r="M118" s="3"/>
      <c r="N118" s="3">
        <v>1</v>
      </c>
      <c r="O118" s="3">
        <v>1</v>
      </c>
      <c r="P118" s="3">
        <v>1</v>
      </c>
      <c r="Q118" s="3"/>
      <c r="R118" s="3">
        <v>0</v>
      </c>
      <c r="S118" s="3">
        <v>0</v>
      </c>
      <c r="T118" s="3">
        <v>1</v>
      </c>
      <c r="U118" s="3">
        <v>1</v>
      </c>
      <c r="V118" s="3">
        <v>0</v>
      </c>
      <c r="W118" s="3">
        <v>0</v>
      </c>
      <c r="X118" s="16">
        <v>0</v>
      </c>
      <c r="Y118" s="3">
        <v>1</v>
      </c>
      <c r="Z118" s="3">
        <v>1</v>
      </c>
      <c r="AA118" s="3">
        <v>1</v>
      </c>
      <c r="AB118" s="3">
        <v>1</v>
      </c>
      <c r="AC118" s="3">
        <v>0</v>
      </c>
      <c r="AD118" s="3">
        <v>1</v>
      </c>
      <c r="AE118" s="3">
        <v>0</v>
      </c>
      <c r="AF118" s="3">
        <v>0</v>
      </c>
      <c r="AG118" s="3">
        <v>30.8</v>
      </c>
      <c r="AH118" s="4">
        <v>2.5</v>
      </c>
      <c r="AI118" s="3">
        <v>176</v>
      </c>
      <c r="AJ118" s="3">
        <v>91</v>
      </c>
      <c r="AK118" s="5">
        <f t="shared" si="58"/>
        <v>119.33333333333333</v>
      </c>
      <c r="AL118" s="3">
        <v>74</v>
      </c>
      <c r="AM118" s="3">
        <v>1</v>
      </c>
      <c r="AN118" s="3">
        <v>10</v>
      </c>
      <c r="AO118" s="3">
        <v>40</v>
      </c>
      <c r="AP118" s="3">
        <v>18</v>
      </c>
      <c r="AQ118" s="3">
        <v>26</v>
      </c>
      <c r="AR118" s="1">
        <f t="shared" si="59"/>
        <v>22</v>
      </c>
      <c r="AS118" s="7">
        <f t="shared" si="60"/>
        <v>2.2000000000000002</v>
      </c>
      <c r="AT118" s="3">
        <v>16</v>
      </c>
      <c r="AU118" s="4">
        <v>7.1999999999999993</v>
      </c>
      <c r="AV118" s="3">
        <v>2.88</v>
      </c>
      <c r="AW118" s="19">
        <f t="shared" si="61"/>
        <v>0.76203991130820392</v>
      </c>
      <c r="AX118" s="7">
        <f t="shared" si="62"/>
        <v>1.3888888888888891</v>
      </c>
      <c r="AY118" s="7">
        <f t="shared" si="63"/>
        <v>277.77777777777777</v>
      </c>
      <c r="AZ118" s="7">
        <f t="shared" si="64"/>
        <v>3037.037037037037</v>
      </c>
      <c r="BA118" s="7">
        <f t="shared" si="65"/>
        <v>97.297297297297291</v>
      </c>
      <c r="BB118" s="7">
        <f t="shared" si="66"/>
        <v>38.918918918918919</v>
      </c>
      <c r="BC118" s="7">
        <f t="shared" si="67"/>
        <v>54.69405405405405</v>
      </c>
      <c r="BD118" s="7">
        <f t="shared" si="68"/>
        <v>8.4687567567567559</v>
      </c>
      <c r="BE118" s="19"/>
      <c r="BF118" s="19">
        <f t="shared" si="69"/>
        <v>0.26722222222222225</v>
      </c>
      <c r="BG118" s="19">
        <f t="shared" si="70"/>
        <v>0.41111111111111115</v>
      </c>
      <c r="BH118" s="19">
        <f t="shared" si="71"/>
        <v>4.4226044226044223</v>
      </c>
      <c r="BI118" s="19">
        <f t="shared" si="72"/>
        <v>0.625</v>
      </c>
      <c r="BJ118" s="19"/>
      <c r="BK118" s="5">
        <v>0</v>
      </c>
      <c r="BL118" s="5"/>
      <c r="BM118" s="5"/>
      <c r="BN118" s="5"/>
      <c r="BO118" s="5"/>
      <c r="BP118" s="3">
        <v>1</v>
      </c>
      <c r="BQ118" s="9">
        <v>0</v>
      </c>
      <c r="BR118" s="3">
        <v>67.5</v>
      </c>
      <c r="BS118" s="3">
        <v>4.5999999999999996</v>
      </c>
      <c r="BT118" s="3">
        <v>2.9</v>
      </c>
      <c r="BU118" s="3">
        <v>0.98</v>
      </c>
      <c r="BV118" s="3"/>
      <c r="BX118" s="16">
        <v>1</v>
      </c>
      <c r="BY118" s="3">
        <v>1</v>
      </c>
      <c r="BZ118" s="3">
        <v>144</v>
      </c>
      <c r="CA118" s="3">
        <v>30</v>
      </c>
      <c r="CB118" s="4">
        <v>1.6</v>
      </c>
      <c r="CC118" s="28">
        <v>44</v>
      </c>
      <c r="CD118" s="8"/>
      <c r="CE118" s="8"/>
      <c r="CF118" s="3">
        <v>1380</v>
      </c>
      <c r="CG118" s="3">
        <v>1</v>
      </c>
      <c r="CH118" s="3">
        <v>2</v>
      </c>
      <c r="CI118" s="12">
        <v>4296.0784313725489</v>
      </c>
      <c r="CJ118" s="19">
        <f t="shared" si="73"/>
        <v>8.3654578928592329</v>
      </c>
      <c r="CK118" s="5">
        <v>689.58186405433935</v>
      </c>
      <c r="CL118" s="19">
        <f t="shared" si="74"/>
        <v>6.536085419778507</v>
      </c>
      <c r="CN118" s="41">
        <v>40350</v>
      </c>
      <c r="CO118" s="41"/>
      <c r="CP118" s="41"/>
      <c r="CQ118" s="41"/>
      <c r="CR118" s="20"/>
      <c r="CS118" s="36">
        <v>44272</v>
      </c>
      <c r="CT118" s="36">
        <v>44242</v>
      </c>
      <c r="CU118" s="1">
        <f t="shared" si="75"/>
        <v>3892</v>
      </c>
      <c r="CV118" s="3">
        <v>0</v>
      </c>
      <c r="CW118" s="3"/>
      <c r="CX118" s="3"/>
      <c r="CY118" s="3">
        <v>0</v>
      </c>
      <c r="CZ118" s="3">
        <v>3892</v>
      </c>
      <c r="DA118" s="1">
        <v>1</v>
      </c>
      <c r="DB118" s="3"/>
    </row>
    <row r="119" spans="1:115" s="10" customFormat="1" x14ac:dyDescent="0.25">
      <c r="A119" s="25">
        <v>1040</v>
      </c>
      <c r="B119" s="1">
        <v>69</v>
      </c>
      <c r="C119" s="1">
        <v>0</v>
      </c>
      <c r="D119" s="1">
        <v>1</v>
      </c>
      <c r="E119" s="1">
        <v>1</v>
      </c>
      <c r="F119" s="1">
        <v>2</v>
      </c>
      <c r="G119" s="1">
        <v>1</v>
      </c>
      <c r="H119" s="1">
        <v>0</v>
      </c>
      <c r="I119" s="1">
        <v>1</v>
      </c>
      <c r="J119" s="1">
        <v>2</v>
      </c>
      <c r="K119" s="1">
        <v>1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</v>
      </c>
      <c r="AA119" s="1">
        <v>1</v>
      </c>
      <c r="AB119" s="1">
        <v>0</v>
      </c>
      <c r="AC119" s="1">
        <v>0</v>
      </c>
      <c r="AD119" s="1">
        <v>0</v>
      </c>
      <c r="AE119" s="1">
        <v>0</v>
      </c>
      <c r="AF119" s="1">
        <v>2</v>
      </c>
      <c r="AG119" s="1">
        <v>38.6</v>
      </c>
      <c r="AH119" s="1">
        <v>2.1800000000000002</v>
      </c>
      <c r="AI119" s="1">
        <v>93</v>
      </c>
      <c r="AJ119" s="1">
        <v>53</v>
      </c>
      <c r="AK119" s="5">
        <f t="shared" si="58"/>
        <v>66.333333333333329</v>
      </c>
      <c r="AL119" s="1">
        <v>78</v>
      </c>
      <c r="AM119" s="1">
        <v>1</v>
      </c>
      <c r="AN119" s="1">
        <v>2</v>
      </c>
      <c r="AO119" s="1">
        <v>22</v>
      </c>
      <c r="AP119" s="1">
        <v>7</v>
      </c>
      <c r="AQ119" s="1">
        <v>13</v>
      </c>
      <c r="AR119" s="1">
        <f t="shared" si="59"/>
        <v>15</v>
      </c>
      <c r="AS119" s="7">
        <f t="shared" si="60"/>
        <v>7.5</v>
      </c>
      <c r="AT119" s="1">
        <v>6</v>
      </c>
      <c r="AU119" s="19">
        <v>6.31</v>
      </c>
      <c r="AV119" s="1">
        <v>2.9</v>
      </c>
      <c r="AW119" s="19">
        <f t="shared" si="61"/>
        <v>0.42653362897265329</v>
      </c>
      <c r="AX119" s="7">
        <f t="shared" si="62"/>
        <v>1.1093502377179081</v>
      </c>
      <c r="AY119" s="7">
        <f t="shared" si="63"/>
        <v>193.10344827586206</v>
      </c>
      <c r="AZ119" s="7">
        <f t="shared" si="64"/>
        <v>1774.7126436781607</v>
      </c>
      <c r="BA119" s="7">
        <f t="shared" si="65"/>
        <v>80.897435897435898</v>
      </c>
      <c r="BB119" s="7">
        <f t="shared" si="66"/>
        <v>37.179487179487182</v>
      </c>
      <c r="BC119" s="7">
        <f t="shared" si="67"/>
        <v>30.507008547008542</v>
      </c>
      <c r="BD119" s="7">
        <f t="shared" si="68"/>
        <v>5.5620512820512822</v>
      </c>
      <c r="BE119" s="19">
        <v>1.2361331220285261</v>
      </c>
      <c r="BF119" s="19">
        <f t="shared" si="69"/>
        <v>0.1606973058637084</v>
      </c>
      <c r="BG119" s="19">
        <f t="shared" si="70"/>
        <v>0.27194928684627573</v>
      </c>
      <c r="BH119" s="19">
        <f t="shared" si="71"/>
        <v>5.3931623931623935</v>
      </c>
      <c r="BI119" s="19">
        <f t="shared" si="72"/>
        <v>0.33333333333333331</v>
      </c>
      <c r="BJ119" s="19"/>
      <c r="BK119" s="20">
        <v>1</v>
      </c>
      <c r="BL119" s="1">
        <v>8</v>
      </c>
      <c r="BM119" s="20"/>
      <c r="BN119" s="1">
        <v>0</v>
      </c>
      <c r="BO119" s="1">
        <v>0</v>
      </c>
      <c r="BP119" s="1">
        <v>1</v>
      </c>
      <c r="BQ119" s="1">
        <v>0</v>
      </c>
      <c r="BR119" s="1">
        <v>65</v>
      </c>
      <c r="BS119" s="1"/>
      <c r="BT119" s="1"/>
      <c r="BU119" s="1"/>
      <c r="BV119" s="1"/>
      <c r="BW119" s="1"/>
      <c r="BX119" s="1"/>
      <c r="BY119" s="1"/>
      <c r="BZ119" s="25">
        <v>139</v>
      </c>
      <c r="CA119" s="25">
        <v>23</v>
      </c>
      <c r="CB119" s="44">
        <v>1.1000000000000001</v>
      </c>
      <c r="CC119" s="27">
        <v>52</v>
      </c>
      <c r="CD119" s="1"/>
      <c r="CE119" s="1"/>
      <c r="CF119" s="1"/>
      <c r="CG119" s="1"/>
      <c r="CH119" s="1"/>
      <c r="CI119" s="20">
        <v>5126.6365130000004</v>
      </c>
      <c r="CJ119" s="19">
        <f t="shared" si="73"/>
        <v>8.542205072644709</v>
      </c>
      <c r="CK119" s="20">
        <v>810.19909759999996</v>
      </c>
      <c r="CL119" s="19">
        <f t="shared" si="74"/>
        <v>6.6972800169689082</v>
      </c>
      <c r="CM119" s="22"/>
      <c r="CN119" s="36">
        <v>43283</v>
      </c>
      <c r="CO119" s="36"/>
      <c r="CP119" s="36"/>
      <c r="CQ119" s="36"/>
      <c r="CR119" s="20"/>
      <c r="CS119" s="36">
        <v>44274</v>
      </c>
      <c r="CT119" s="36">
        <v>44255</v>
      </c>
      <c r="CU119" s="1">
        <f t="shared" si="75"/>
        <v>972</v>
      </c>
      <c r="CV119" s="1">
        <v>0</v>
      </c>
      <c r="CW119" s="1"/>
      <c r="CX119" s="1"/>
      <c r="CY119" s="1">
        <v>0</v>
      </c>
      <c r="CZ119" s="1">
        <v>972</v>
      </c>
      <c r="DA119" s="1">
        <v>1</v>
      </c>
      <c r="DB119" s="1"/>
      <c r="DC119"/>
      <c r="DD119"/>
      <c r="DE119"/>
      <c r="DF119"/>
      <c r="DG119"/>
      <c r="DH119"/>
      <c r="DI119"/>
      <c r="DJ119"/>
      <c r="DK119"/>
    </row>
    <row r="120" spans="1:115" s="10" customFormat="1" x14ac:dyDescent="0.25">
      <c r="A120" s="25">
        <v>1064</v>
      </c>
      <c r="B120" s="1">
        <v>55</v>
      </c>
      <c r="C120" s="1">
        <v>0</v>
      </c>
      <c r="D120" s="1">
        <v>0</v>
      </c>
      <c r="E120" s="1">
        <v>1</v>
      </c>
      <c r="F120" s="1">
        <v>2</v>
      </c>
      <c r="G120" s="1">
        <v>1</v>
      </c>
      <c r="H120" s="1">
        <v>0</v>
      </c>
      <c r="I120" s="1">
        <v>1</v>
      </c>
      <c r="J120" s="1">
        <v>2</v>
      </c>
      <c r="K120" s="1">
        <v>1</v>
      </c>
      <c r="L120" s="1">
        <v>0</v>
      </c>
      <c r="M120" s="1">
        <v>1</v>
      </c>
      <c r="N120" s="1">
        <v>0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2</v>
      </c>
      <c r="Z120" s="1">
        <v>1</v>
      </c>
      <c r="AA120" s="1">
        <v>1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27.2</v>
      </c>
      <c r="AH120" s="1">
        <v>2.08</v>
      </c>
      <c r="AI120" s="1">
        <v>159</v>
      </c>
      <c r="AJ120" s="1">
        <v>71</v>
      </c>
      <c r="AK120" s="5">
        <f t="shared" si="58"/>
        <v>100.33333333333333</v>
      </c>
      <c r="AL120" s="1">
        <v>67</v>
      </c>
      <c r="AM120" s="1">
        <v>1</v>
      </c>
      <c r="AN120" s="1">
        <v>6</v>
      </c>
      <c r="AO120" s="1">
        <v>41</v>
      </c>
      <c r="AP120" s="1">
        <v>12</v>
      </c>
      <c r="AQ120" s="1">
        <v>27</v>
      </c>
      <c r="AR120" s="1">
        <f t="shared" si="59"/>
        <v>29</v>
      </c>
      <c r="AS120" s="7">
        <f t="shared" si="60"/>
        <v>4.833333333333333</v>
      </c>
      <c r="AT120" s="1">
        <v>17</v>
      </c>
      <c r="AU120" s="19">
        <v>5.17</v>
      </c>
      <c r="AV120" s="1">
        <v>2.48</v>
      </c>
      <c r="AW120" s="19">
        <f t="shared" si="61"/>
        <v>0.55172209903917213</v>
      </c>
      <c r="AX120" s="7">
        <f t="shared" si="62"/>
        <v>1.9342359767891684</v>
      </c>
      <c r="AY120" s="7">
        <f t="shared" si="63"/>
        <v>322.58064516129031</v>
      </c>
      <c r="AZ120" s="7">
        <f t="shared" si="64"/>
        <v>3043.010752688172</v>
      </c>
      <c r="BA120" s="7">
        <f t="shared" si="65"/>
        <v>77.164179104477611</v>
      </c>
      <c r="BB120" s="7">
        <f t="shared" si="66"/>
        <v>37.014925373134325</v>
      </c>
      <c r="BC120" s="7">
        <f t="shared" si="67"/>
        <v>41.950248756218897</v>
      </c>
      <c r="BD120" s="7">
        <f t="shared" si="68"/>
        <v>10.571462686567163</v>
      </c>
      <c r="BE120" s="19">
        <v>2.1771760154738877</v>
      </c>
      <c r="BF120" s="19">
        <f t="shared" si="69"/>
        <v>0.34990328820116057</v>
      </c>
      <c r="BG120" s="19">
        <f t="shared" si="70"/>
        <v>0.53133462282398458</v>
      </c>
      <c r="BH120" s="19">
        <f t="shared" si="71"/>
        <v>2.660833762223366</v>
      </c>
      <c r="BI120" s="19">
        <f t="shared" si="72"/>
        <v>0.35294117647058826</v>
      </c>
      <c r="BJ120" s="19"/>
      <c r="BK120" s="20">
        <v>1</v>
      </c>
      <c r="BL120" s="1">
        <v>32</v>
      </c>
      <c r="BM120" s="20"/>
      <c r="BN120" s="1"/>
      <c r="BO120" s="1">
        <v>0</v>
      </c>
      <c r="BP120" s="1">
        <v>1</v>
      </c>
      <c r="BQ120" s="1">
        <v>0</v>
      </c>
      <c r="BR120" s="1">
        <v>70</v>
      </c>
      <c r="BS120" s="1"/>
      <c r="BT120" s="1"/>
      <c r="BU120" s="1"/>
      <c r="BV120" s="1"/>
      <c r="BW120" s="1"/>
      <c r="BX120" s="1"/>
      <c r="BY120" s="1"/>
      <c r="BZ120" s="25">
        <v>136</v>
      </c>
      <c r="CA120" s="25">
        <v>16</v>
      </c>
      <c r="CB120" s="44">
        <v>0.86</v>
      </c>
      <c r="CC120" s="27">
        <v>90</v>
      </c>
      <c r="CD120" s="1"/>
      <c r="CE120" s="1"/>
      <c r="CF120" s="1"/>
      <c r="CG120" s="1"/>
      <c r="CH120" s="1"/>
      <c r="CI120" s="20">
        <v>7055.5934989999996</v>
      </c>
      <c r="CJ120" s="19">
        <f t="shared" si="73"/>
        <v>8.8615759853411262</v>
      </c>
      <c r="CK120" s="20">
        <v>1826.90464</v>
      </c>
      <c r="CL120" s="19">
        <f t="shared" si="74"/>
        <v>7.5103783601608542</v>
      </c>
      <c r="CM120" s="22"/>
      <c r="CN120" s="36">
        <v>43399</v>
      </c>
      <c r="CO120" s="36"/>
      <c r="CP120" s="36"/>
      <c r="CQ120" s="36"/>
      <c r="CR120" s="20"/>
      <c r="CS120" s="36">
        <v>44274</v>
      </c>
      <c r="CT120" s="36">
        <v>44274</v>
      </c>
      <c r="CU120" s="1">
        <f t="shared" si="75"/>
        <v>875</v>
      </c>
      <c r="CV120" s="1">
        <v>0</v>
      </c>
      <c r="CW120" s="1"/>
      <c r="CX120" s="1"/>
      <c r="CY120" s="1">
        <v>0</v>
      </c>
      <c r="CZ120" s="1">
        <v>875</v>
      </c>
      <c r="DA120" s="1">
        <v>1</v>
      </c>
      <c r="DB120"/>
      <c r="DC120"/>
      <c r="DD120"/>
      <c r="DE120"/>
      <c r="DF120"/>
      <c r="DG120"/>
      <c r="DH120"/>
      <c r="DI120"/>
      <c r="DJ120"/>
      <c r="DK120"/>
    </row>
    <row r="121" spans="1:115" s="10" customFormat="1" x14ac:dyDescent="0.25">
      <c r="A121" s="2"/>
      <c r="B121" s="3"/>
      <c r="C121" s="3"/>
      <c r="D121" s="3"/>
      <c r="E121" s="3"/>
      <c r="F121" s="3"/>
      <c r="G121" s="3"/>
      <c r="H121" s="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16"/>
      <c r="Y121" s="3"/>
      <c r="Z121" s="3"/>
      <c r="AA121" s="3"/>
      <c r="AB121" s="3"/>
      <c r="AC121" s="3"/>
      <c r="AD121" s="3"/>
      <c r="AE121" s="3"/>
      <c r="AF121" s="3"/>
      <c r="AG121" s="3"/>
      <c r="AH121" s="4"/>
      <c r="AI121" s="3"/>
      <c r="AJ121" s="3"/>
      <c r="AK121" s="5"/>
      <c r="AL121" s="3"/>
      <c r="AM121" s="3"/>
      <c r="AN121" s="3"/>
      <c r="AO121" s="3"/>
      <c r="AP121" s="3"/>
      <c r="AQ121" s="3"/>
      <c r="AR121" s="1"/>
      <c r="AS121" s="7"/>
      <c r="AT121" s="3"/>
      <c r="AU121" s="4"/>
      <c r="AV121" s="3"/>
      <c r="AW121" s="19"/>
      <c r="AX121" s="7"/>
      <c r="AY121" s="7"/>
      <c r="AZ121" s="7"/>
      <c r="BA121" s="7"/>
      <c r="BB121" s="7"/>
      <c r="BC121" s="7"/>
      <c r="BD121" s="7"/>
      <c r="BE121" s="19"/>
      <c r="BF121" s="19"/>
      <c r="BG121" s="19"/>
      <c r="BH121" s="19"/>
      <c r="BI121" s="19"/>
      <c r="BJ121" s="19"/>
      <c r="BK121" s="5"/>
      <c r="BL121" s="5"/>
      <c r="BM121" s="5"/>
      <c r="BN121" s="5"/>
      <c r="BO121" s="5"/>
      <c r="BP121" s="3"/>
      <c r="BQ121" s="9"/>
      <c r="BR121" s="3"/>
      <c r="BS121" s="3"/>
      <c r="BT121" s="3"/>
      <c r="BU121" s="3"/>
      <c r="BV121" s="3"/>
      <c r="BX121" s="3"/>
      <c r="BY121" s="9"/>
      <c r="BZ121" s="3"/>
      <c r="CA121" s="3"/>
      <c r="CB121" s="4"/>
      <c r="CC121" s="28"/>
      <c r="CD121" s="8"/>
      <c r="CE121" s="8"/>
      <c r="CF121" s="3"/>
      <c r="CG121" s="3"/>
      <c r="CH121" s="3"/>
      <c r="CI121" s="12"/>
      <c r="CJ121" s="19"/>
      <c r="CK121" s="5"/>
      <c r="CL121" s="19"/>
      <c r="CN121" s="36"/>
      <c r="CO121" s="36"/>
      <c r="CP121" s="36"/>
      <c r="CQ121" s="36"/>
      <c r="CR121" s="20"/>
      <c r="CS121" s="36"/>
      <c r="CT121" s="36"/>
      <c r="CU121" s="1"/>
      <c r="CV121" s="3"/>
      <c r="CW121" s="40"/>
      <c r="CX121" s="3"/>
      <c r="CY121" s="3"/>
      <c r="CZ121" s="3"/>
      <c r="DA121" s="3"/>
      <c r="DB121" s="3"/>
    </row>
    <row r="122" spans="1:115" s="10" customFormat="1" x14ac:dyDescent="0.25">
      <c r="A122" s="2"/>
      <c r="B122" s="3"/>
      <c r="C122" s="3"/>
      <c r="D122" s="3"/>
      <c r="E122" s="3"/>
      <c r="F122" s="3"/>
      <c r="G122" s="3"/>
      <c r="H122" s="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16"/>
      <c r="Y122" s="3"/>
      <c r="Z122" s="3"/>
      <c r="AA122" s="3"/>
      <c r="AB122" s="3"/>
      <c r="AC122" s="3"/>
      <c r="AD122" s="3"/>
      <c r="AE122" s="3"/>
      <c r="AF122" s="3"/>
      <c r="AG122" s="3"/>
      <c r="AH122" s="4"/>
      <c r="AI122" s="3"/>
      <c r="AJ122" s="3"/>
      <c r="AK122" s="5"/>
      <c r="AL122" s="3"/>
      <c r="AM122" s="3"/>
      <c r="AN122" s="3"/>
      <c r="AO122" s="3"/>
      <c r="AP122" s="3"/>
      <c r="AQ122" s="3"/>
      <c r="AR122" s="1"/>
      <c r="AS122" s="7"/>
      <c r="AT122" s="3"/>
      <c r="AU122" s="4"/>
      <c r="AV122" s="3"/>
      <c r="AW122" s="19"/>
      <c r="AX122" s="7"/>
      <c r="AY122" s="7"/>
      <c r="AZ122" s="7"/>
      <c r="BA122" s="7"/>
      <c r="BB122" s="7"/>
      <c r="BC122" s="7"/>
      <c r="BD122" s="7"/>
      <c r="BE122" s="19"/>
      <c r="BF122" s="19"/>
      <c r="BG122" s="19"/>
      <c r="BH122" s="19"/>
      <c r="BI122" s="19"/>
      <c r="BJ122" s="19"/>
      <c r="BK122" s="5"/>
      <c r="BL122" s="5"/>
      <c r="BM122" s="5"/>
      <c r="BN122" s="5"/>
      <c r="BO122" s="5"/>
      <c r="BP122" s="3"/>
      <c r="BQ122" s="9"/>
      <c r="BR122" s="3"/>
      <c r="BS122" s="3"/>
      <c r="BT122" s="3"/>
      <c r="BU122" s="3"/>
      <c r="BV122" s="3"/>
      <c r="BX122" s="3"/>
      <c r="BY122" s="9"/>
      <c r="BZ122" s="3"/>
      <c r="CA122" s="3"/>
      <c r="CB122" s="4"/>
      <c r="CC122" s="28"/>
      <c r="CD122" s="8"/>
      <c r="CE122" s="8"/>
      <c r="CF122" s="3"/>
      <c r="CG122" s="3"/>
      <c r="CH122" s="3"/>
      <c r="CI122" s="12">
        <f>COUNT(CI107:CI120)</f>
        <v>14</v>
      </c>
      <c r="CJ122" s="19"/>
      <c r="CK122" s="5">
        <f>MEDIAN(CK86:CK120)</f>
        <v>1325.69</v>
      </c>
      <c r="CL122" s="19"/>
      <c r="CN122" s="36"/>
      <c r="CO122" s="36"/>
      <c r="CP122" s="36"/>
      <c r="CQ122" s="36"/>
      <c r="CR122" s="20"/>
      <c r="CS122" s="36"/>
      <c r="CT122" s="36"/>
      <c r="CU122" s="1"/>
      <c r="CV122" s="3"/>
      <c r="CW122" s="40"/>
      <c r="CX122" s="3"/>
      <c r="CY122" s="3"/>
      <c r="CZ122" s="3"/>
      <c r="DA122" s="3"/>
      <c r="DB122" s="3"/>
    </row>
    <row r="123" spans="1:115" s="10" customFormat="1" x14ac:dyDescent="0.25">
      <c r="A123" s="2"/>
      <c r="B123" s="3"/>
      <c r="C123" s="3"/>
      <c r="D123" s="3"/>
      <c r="E123" s="3"/>
      <c r="F123" s="3"/>
      <c r="G123" s="3"/>
      <c r="H123" s="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16"/>
      <c r="Y123" s="3"/>
      <c r="Z123" s="3"/>
      <c r="AA123" s="3"/>
      <c r="AB123" s="3"/>
      <c r="AC123" s="3"/>
      <c r="AD123" s="3"/>
      <c r="AE123" s="3"/>
      <c r="AF123" s="3"/>
      <c r="AG123" s="3"/>
      <c r="AH123" s="4"/>
      <c r="AI123" s="3"/>
      <c r="AJ123" s="3"/>
      <c r="AK123" s="5"/>
      <c r="AL123" s="3"/>
      <c r="AM123" s="3"/>
      <c r="AN123" s="3"/>
      <c r="AO123" s="3"/>
      <c r="AP123" s="3"/>
      <c r="AQ123" s="3"/>
      <c r="AR123" s="1"/>
      <c r="AS123" s="7"/>
      <c r="AT123" s="3"/>
      <c r="AU123" s="4"/>
      <c r="AV123" s="3"/>
      <c r="AW123" s="19"/>
      <c r="AX123" s="7"/>
      <c r="AY123" s="7"/>
      <c r="AZ123" s="7"/>
      <c r="BA123" s="7"/>
      <c r="BB123" s="7"/>
      <c r="BC123" s="7"/>
      <c r="BD123" s="7"/>
      <c r="BE123" s="19"/>
      <c r="BF123" s="19"/>
      <c r="BG123" s="19"/>
      <c r="BH123" s="19"/>
      <c r="BI123" s="19"/>
      <c r="BJ123" s="19"/>
      <c r="BK123" s="5"/>
      <c r="BL123" s="5"/>
      <c r="BM123" s="5"/>
      <c r="BN123" s="5"/>
      <c r="BO123" s="5"/>
      <c r="BP123" s="3"/>
      <c r="BQ123" s="9"/>
      <c r="BR123" s="3"/>
      <c r="BS123" s="3"/>
      <c r="BT123" s="3"/>
      <c r="BU123" s="3"/>
      <c r="BV123" s="3"/>
      <c r="BX123" s="3"/>
      <c r="BY123" s="9"/>
      <c r="BZ123" s="3"/>
      <c r="CA123" s="3"/>
      <c r="CB123" s="4"/>
      <c r="CC123" s="28"/>
      <c r="CD123" s="8"/>
      <c r="CE123" s="8"/>
      <c r="CF123" s="3"/>
      <c r="CG123" s="3"/>
      <c r="CH123" s="3"/>
      <c r="CI123" s="3">
        <f>COUNT(CI86:CI120)</f>
        <v>35</v>
      </c>
      <c r="CJ123" s="19"/>
      <c r="CK123" s="5" t="s">
        <v>180</v>
      </c>
      <c r="CL123" s="19"/>
      <c r="CN123" s="36"/>
      <c r="CO123" s="36"/>
      <c r="CP123" s="36"/>
      <c r="CQ123" s="36"/>
      <c r="CR123" s="20"/>
      <c r="CS123" s="36"/>
      <c r="CT123" s="36"/>
      <c r="CU123" s="1"/>
      <c r="CV123" s="3"/>
      <c r="CW123" s="40"/>
      <c r="CX123" s="3"/>
      <c r="CY123" s="3"/>
      <c r="CZ123" s="3"/>
      <c r="DA123" s="3"/>
      <c r="DB123" s="3"/>
    </row>
    <row r="124" spans="1:115" s="10" customFormat="1" x14ac:dyDescent="0.25">
      <c r="A124" s="2"/>
      <c r="B124" s="3"/>
      <c r="C124" s="3"/>
      <c r="D124" s="3"/>
      <c r="E124" s="3"/>
      <c r="F124" s="3"/>
      <c r="G124" s="3"/>
      <c r="H124" s="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16"/>
      <c r="Y124" s="3"/>
      <c r="Z124" s="3"/>
      <c r="AA124" s="3"/>
      <c r="AB124" s="3"/>
      <c r="AC124" s="3"/>
      <c r="AD124" s="3"/>
      <c r="AE124" s="3"/>
      <c r="AF124" s="3"/>
      <c r="AG124" s="3"/>
      <c r="AH124" s="4"/>
      <c r="AI124" s="3"/>
      <c r="AJ124" s="3"/>
      <c r="AK124" s="5"/>
      <c r="AL124" s="3"/>
      <c r="AM124" s="3"/>
      <c r="AN124" s="3"/>
      <c r="AO124" s="3"/>
      <c r="AP124" s="3"/>
      <c r="AQ124" s="3"/>
      <c r="AR124" s="1"/>
      <c r="AS124" s="7"/>
      <c r="AT124" s="3"/>
      <c r="AU124" s="4"/>
      <c r="AV124" s="3"/>
      <c r="AW124" s="19"/>
      <c r="AX124" s="7"/>
      <c r="AY124" s="7"/>
      <c r="AZ124" s="7"/>
      <c r="BA124" s="7"/>
      <c r="BB124" s="7"/>
      <c r="BC124" s="7"/>
      <c r="BD124" s="7"/>
      <c r="BE124" s="19"/>
      <c r="BF124" s="19"/>
      <c r="BG124" s="19"/>
      <c r="BH124" s="19"/>
      <c r="BI124" s="19"/>
      <c r="BJ124" s="19"/>
      <c r="BK124" s="5"/>
      <c r="BL124" s="5"/>
      <c r="BM124" s="5"/>
      <c r="BN124" s="5"/>
      <c r="BO124" s="5"/>
      <c r="BP124" s="3"/>
      <c r="BQ124" s="9"/>
      <c r="BR124" s="3"/>
      <c r="BS124" s="3"/>
      <c r="BT124" s="3"/>
      <c r="BU124" s="3"/>
      <c r="BV124" s="3"/>
      <c r="BX124" s="3"/>
      <c r="BY124" s="9"/>
      <c r="BZ124" s="3"/>
      <c r="CA124" s="3"/>
      <c r="CB124" s="4"/>
      <c r="CC124" s="28"/>
      <c r="CD124" s="8"/>
      <c r="CE124" s="8"/>
      <c r="CF124" s="3"/>
      <c r="CG124" s="3"/>
      <c r="CH124" s="3"/>
      <c r="CI124" s="6">
        <f>(CI122/CI123)</f>
        <v>0.4</v>
      </c>
      <c r="CJ124" s="19"/>
      <c r="CK124" s="5" t="s">
        <v>183</v>
      </c>
      <c r="CL124" s="19"/>
      <c r="CN124" s="36"/>
      <c r="CO124" s="36"/>
      <c r="CP124" s="36"/>
      <c r="CQ124" s="36"/>
      <c r="CR124" s="20"/>
      <c r="CS124" s="36"/>
      <c r="CT124" s="36"/>
      <c r="CU124" s="1"/>
      <c r="CV124" s="3"/>
      <c r="CW124" s="40"/>
      <c r="CX124" s="3"/>
      <c r="CY124" s="3"/>
      <c r="CZ124" s="3"/>
      <c r="DA124" s="3"/>
      <c r="DB124" s="3"/>
    </row>
    <row r="125" spans="1:115" s="10" customFormat="1" x14ac:dyDescent="0.25">
      <c r="A125" s="2"/>
      <c r="B125" s="3"/>
      <c r="C125" s="3"/>
      <c r="D125" s="3"/>
      <c r="E125" s="3"/>
      <c r="F125" s="3"/>
      <c r="G125" s="3"/>
      <c r="H125" s="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16"/>
      <c r="Y125" s="3"/>
      <c r="Z125" s="3"/>
      <c r="AA125" s="3"/>
      <c r="AB125" s="3"/>
      <c r="AC125" s="3"/>
      <c r="AD125" s="3"/>
      <c r="AE125" s="3"/>
      <c r="AF125" s="3"/>
      <c r="AG125" s="3"/>
      <c r="AH125" s="4"/>
      <c r="AI125" s="3"/>
      <c r="AJ125" s="3"/>
      <c r="AK125" s="5"/>
      <c r="AL125" s="3"/>
      <c r="AM125" s="3"/>
      <c r="AN125" s="3"/>
      <c r="AO125" s="3"/>
      <c r="AP125" s="3"/>
      <c r="AQ125" s="3"/>
      <c r="AR125" s="1"/>
      <c r="AS125" s="7"/>
      <c r="AT125" s="3"/>
      <c r="AU125" s="4"/>
      <c r="AV125" s="3"/>
      <c r="AW125" s="19"/>
      <c r="AX125" s="7"/>
      <c r="AY125" s="7"/>
      <c r="AZ125" s="7"/>
      <c r="BA125" s="7"/>
      <c r="BB125" s="7"/>
      <c r="BC125" s="7"/>
      <c r="BD125" s="7"/>
      <c r="BE125" s="19"/>
      <c r="BF125" s="19"/>
      <c r="BG125" s="19"/>
      <c r="BH125" s="19"/>
      <c r="BI125" s="19"/>
      <c r="BJ125" s="19"/>
      <c r="BK125" s="5"/>
      <c r="BL125" s="5"/>
      <c r="BM125" s="5"/>
      <c r="BN125" s="5"/>
      <c r="BO125" s="5"/>
      <c r="BP125" s="3"/>
      <c r="BQ125" s="9"/>
      <c r="BR125" s="3"/>
      <c r="BS125" s="3"/>
      <c r="BT125" s="3"/>
      <c r="BU125" s="3"/>
      <c r="BV125" s="3"/>
      <c r="BX125" s="3"/>
      <c r="BY125" s="9"/>
      <c r="BZ125" s="3"/>
      <c r="CA125" s="3"/>
      <c r="CB125" s="4"/>
      <c r="CC125" s="28"/>
      <c r="CD125" s="8"/>
      <c r="CE125" s="8"/>
      <c r="CF125" s="3"/>
      <c r="CG125" s="3"/>
      <c r="CH125" s="3"/>
      <c r="CI125" s="12"/>
      <c r="CJ125" s="19"/>
      <c r="CK125" s="5">
        <f>QUARTILE(CK86:CK120,1)</f>
        <v>992.31107066480331</v>
      </c>
      <c r="CL125" s="19"/>
      <c r="CN125" s="36"/>
      <c r="CO125" s="36"/>
      <c r="CP125" s="36"/>
      <c r="CQ125" s="36"/>
      <c r="CR125" s="20"/>
      <c r="CS125" s="36"/>
      <c r="CT125" s="36"/>
      <c r="CU125" s="1"/>
      <c r="CV125" s="3"/>
      <c r="CW125" s="40"/>
      <c r="CX125" s="3"/>
      <c r="CY125" s="3"/>
      <c r="CZ125" s="3"/>
      <c r="DA125" s="3"/>
      <c r="DB125" s="3"/>
    </row>
    <row r="126" spans="1:115" s="10" customFormat="1" x14ac:dyDescent="0.25">
      <c r="A126" t="s">
        <v>111</v>
      </c>
      <c r="B126"/>
      <c r="C126" s="1" t="s">
        <v>16</v>
      </c>
      <c r="D126" s="1" t="s">
        <v>19</v>
      </c>
      <c r="E126" t="s">
        <v>54</v>
      </c>
      <c r="F126" s="1" t="s">
        <v>24</v>
      </c>
      <c r="G126" s="1" t="s">
        <v>26</v>
      </c>
      <c r="H126" s="1" t="s">
        <v>97</v>
      </c>
      <c r="I126" s="1" t="s">
        <v>55</v>
      </c>
      <c r="J126" s="1" t="s">
        <v>28</v>
      </c>
      <c r="K126" s="1" t="s">
        <v>22</v>
      </c>
      <c r="L126" s="1" t="s">
        <v>22</v>
      </c>
      <c r="M126" s="1" t="s">
        <v>22</v>
      </c>
      <c r="N126" s="1" t="s">
        <v>22</v>
      </c>
      <c r="O126" s="1" t="s">
        <v>22</v>
      </c>
      <c r="P126" s="1" t="s">
        <v>22</v>
      </c>
      <c r="Q126" s="1" t="s">
        <v>54</v>
      </c>
      <c r="R126" s="1" t="s">
        <v>22</v>
      </c>
      <c r="S126" s="1" t="s">
        <v>22</v>
      </c>
      <c r="T126" s="1" t="s">
        <v>22</v>
      </c>
      <c r="U126" s="1" t="s">
        <v>22</v>
      </c>
      <c r="V126" s="1" t="s">
        <v>22</v>
      </c>
      <c r="W126" s="1" t="s">
        <v>22</v>
      </c>
      <c r="X126" s="1" t="s">
        <v>22</v>
      </c>
      <c r="Y126" s="1" t="s">
        <v>40</v>
      </c>
      <c r="Z126" s="1" t="s">
        <v>22</v>
      </c>
      <c r="AA126" s="1" t="s">
        <v>22</v>
      </c>
      <c r="AB126" s="1" t="s">
        <v>22</v>
      </c>
      <c r="AC126" s="1" t="s">
        <v>22</v>
      </c>
      <c r="AD126" s="1" t="s">
        <v>22</v>
      </c>
      <c r="AE126" s="1" t="s">
        <v>22</v>
      </c>
      <c r="AF126" s="1" t="s">
        <v>45</v>
      </c>
      <c r="AG126" s="1"/>
      <c r="AH126" s="19"/>
      <c r="AI126" s="1"/>
      <c r="AJ126" s="1"/>
      <c r="AK126" s="20"/>
      <c r="AL126" s="1"/>
      <c r="AM126" s="1" t="s">
        <v>56</v>
      </c>
      <c r="AN126" s="1"/>
      <c r="AO126" s="1"/>
      <c r="AP126" s="1"/>
      <c r="AQ126" s="1"/>
      <c r="AR126" s="1"/>
      <c r="AS126" s="7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7"/>
      <c r="BE126" s="1"/>
      <c r="BF126" s="1"/>
      <c r="BG126" s="1"/>
      <c r="BH126" s="1"/>
      <c r="BI126" s="1"/>
      <c r="BJ126" s="1"/>
      <c r="BK126" s="1" t="s">
        <v>22</v>
      </c>
      <c r="BL126" s="7"/>
      <c r="BM126" s="20"/>
      <c r="BN126" s="1"/>
      <c r="BO126" s="1" t="s">
        <v>22</v>
      </c>
      <c r="BP126" s="1" t="s">
        <v>22</v>
      </c>
      <c r="BQ126" s="1" t="s">
        <v>100</v>
      </c>
      <c r="BR126" s="1"/>
      <c r="BS126" s="1"/>
      <c r="BT126" s="1"/>
      <c r="BU126" s="1"/>
      <c r="BV126" s="1"/>
      <c r="BW126" s="1"/>
      <c r="BX126" s="1" t="s">
        <v>97</v>
      </c>
      <c r="BY126" s="1" t="s">
        <v>97</v>
      </c>
      <c r="BZ126" s="1"/>
      <c r="CA126" s="1"/>
      <c r="CB126" s="19"/>
      <c r="CC126" s="27"/>
      <c r="CD126" s="7"/>
      <c r="CE126" s="7"/>
      <c r="CF126" s="1"/>
      <c r="CG126" s="1"/>
      <c r="CH126" s="1"/>
      <c r="CI126" s="17"/>
      <c r="CJ126" s="32"/>
      <c r="CK126" s="20">
        <f>QUARTILE(CK86:CK120,3)</f>
        <v>2519.5551771098662</v>
      </c>
      <c r="CL126" s="33"/>
      <c r="CM126"/>
      <c r="CN126" s="1"/>
      <c r="CO126" s="1"/>
      <c r="CP126" s="1"/>
      <c r="CQ126" s="1"/>
      <c r="CR126" s="20"/>
      <c r="CS126" s="1"/>
      <c r="CT126" s="1"/>
      <c r="CU126" s="1"/>
      <c r="CV126" s="1"/>
      <c r="CW126" s="1"/>
      <c r="CX126" s="1"/>
      <c r="CY126" s="1" t="s">
        <v>22</v>
      </c>
      <c r="CZ126" s="1"/>
      <c r="DA126" s="1" t="s">
        <v>161</v>
      </c>
      <c r="DB126"/>
      <c r="DC126"/>
      <c r="DD126"/>
      <c r="DE126"/>
      <c r="DF126"/>
      <c r="DG126"/>
      <c r="DH126"/>
      <c r="DI126"/>
      <c r="DJ126"/>
      <c r="DK126"/>
    </row>
    <row r="127" spans="1:115" s="10" customFormat="1" x14ac:dyDescent="0.25">
      <c r="A127" t="s">
        <v>112</v>
      </c>
      <c r="B127"/>
      <c r="C127" s="1" t="s">
        <v>17</v>
      </c>
      <c r="D127" s="1" t="s">
        <v>20</v>
      </c>
      <c r="E127" t="s">
        <v>53</v>
      </c>
      <c r="F127" s="1" t="s">
        <v>25</v>
      </c>
      <c r="G127" s="1" t="s">
        <v>27</v>
      </c>
      <c r="H127" s="1" t="s">
        <v>108</v>
      </c>
      <c r="I127" s="1" t="s">
        <v>57</v>
      </c>
      <c r="J127" s="1" t="s">
        <v>29</v>
      </c>
      <c r="K127" s="1" t="s">
        <v>23</v>
      </c>
      <c r="L127" s="1" t="s">
        <v>23</v>
      </c>
      <c r="M127" s="1" t="s">
        <v>23</v>
      </c>
      <c r="N127" s="1" t="s">
        <v>23</v>
      </c>
      <c r="O127" s="1" t="s">
        <v>23</v>
      </c>
      <c r="P127" s="1" t="s">
        <v>23</v>
      </c>
      <c r="Q127" s="1" t="s">
        <v>53</v>
      </c>
      <c r="R127" s="1" t="s">
        <v>23</v>
      </c>
      <c r="S127" s="1" t="s">
        <v>23</v>
      </c>
      <c r="T127" s="1" t="s">
        <v>23</v>
      </c>
      <c r="U127" s="1" t="s">
        <v>23</v>
      </c>
      <c r="V127" s="1" t="s">
        <v>23</v>
      </c>
      <c r="W127" s="1" t="s">
        <v>23</v>
      </c>
      <c r="X127" s="1" t="s">
        <v>23</v>
      </c>
      <c r="Y127" s="1" t="s">
        <v>41</v>
      </c>
      <c r="Z127" s="1" t="s">
        <v>23</v>
      </c>
      <c r="AA127" s="1" t="s">
        <v>23</v>
      </c>
      <c r="AB127" s="1" t="s">
        <v>23</v>
      </c>
      <c r="AC127" s="1" t="s">
        <v>23</v>
      </c>
      <c r="AD127" s="1" t="s">
        <v>23</v>
      </c>
      <c r="AE127" s="1" t="s">
        <v>23</v>
      </c>
      <c r="AF127" s="1" t="s">
        <v>46</v>
      </c>
      <c r="AG127" s="1"/>
      <c r="AH127" s="19"/>
      <c r="AI127" s="1"/>
      <c r="AJ127" s="1"/>
      <c r="AK127" s="20"/>
      <c r="AL127" s="1"/>
      <c r="AM127" s="1" t="s">
        <v>81</v>
      </c>
      <c r="AN127" s="1"/>
      <c r="AO127" s="1"/>
      <c r="AP127" s="1"/>
      <c r="AQ127" s="1"/>
      <c r="AR127" s="1"/>
      <c r="AS127" s="7"/>
      <c r="AT127" s="1"/>
      <c r="AU127" s="1"/>
      <c r="AV127" s="1"/>
      <c r="AW127" s="1"/>
      <c r="AX127" s="1"/>
      <c r="AY127" s="1"/>
      <c r="AZ127" s="20"/>
      <c r="BA127" s="20"/>
      <c r="BB127" s="20"/>
      <c r="BC127" s="1"/>
      <c r="BD127" s="7"/>
      <c r="BE127" s="1"/>
      <c r="BF127" s="1"/>
      <c r="BG127" s="1"/>
      <c r="BH127" s="1"/>
      <c r="BI127" s="1"/>
      <c r="BJ127" s="1"/>
      <c r="BK127" s="1" t="s">
        <v>23</v>
      </c>
      <c r="BL127" s="1"/>
      <c r="BM127" s="20"/>
      <c r="BN127" s="1"/>
      <c r="BO127" s="1" t="s">
        <v>23</v>
      </c>
      <c r="BP127" s="1" t="s">
        <v>23</v>
      </c>
      <c r="BQ127" s="1" t="s">
        <v>101</v>
      </c>
      <c r="BR127" s="1"/>
      <c r="BS127" s="1"/>
      <c r="BT127" s="1"/>
      <c r="BU127" s="1"/>
      <c r="BV127" s="1"/>
      <c r="BW127" s="1"/>
      <c r="BX127" s="1" t="s">
        <v>108</v>
      </c>
      <c r="BY127" s="1" t="s">
        <v>108</v>
      </c>
      <c r="BZ127" s="1"/>
      <c r="CA127" s="1"/>
      <c r="CB127" s="19"/>
      <c r="CC127" s="27"/>
      <c r="CD127" s="1"/>
      <c r="CE127" s="1"/>
      <c r="CF127" s="1"/>
      <c r="CG127" s="1"/>
      <c r="CH127" s="1"/>
      <c r="CI127"/>
      <c r="CJ127" s="33"/>
      <c r="CK127" s="43"/>
      <c r="CL127" s="33"/>
      <c r="CM127"/>
      <c r="CN127" s="1"/>
      <c r="CO127" s="1"/>
      <c r="CP127" s="1"/>
      <c r="CQ127" s="1"/>
      <c r="CR127" s="20"/>
      <c r="CS127" s="1"/>
      <c r="CT127" s="1"/>
      <c r="CU127" s="1"/>
      <c r="CV127" s="1"/>
      <c r="CW127" s="1"/>
      <c r="CX127" s="1"/>
      <c r="CY127" s="1" t="s">
        <v>23</v>
      </c>
      <c r="CZ127" s="1"/>
      <c r="DA127" s="1" t="s">
        <v>162</v>
      </c>
      <c r="DB127"/>
      <c r="DC127"/>
      <c r="DD127"/>
      <c r="DE127"/>
      <c r="DF127"/>
      <c r="DG127"/>
      <c r="DH127"/>
      <c r="DI127"/>
      <c r="DJ127"/>
      <c r="DK127"/>
    </row>
    <row r="128" spans="1:115" x14ac:dyDescent="0.25">
      <c r="A128" s="23"/>
      <c r="B128" s="10"/>
      <c r="C128" s="1" t="s">
        <v>18</v>
      </c>
      <c r="D128" s="10"/>
      <c r="E128" s="10"/>
      <c r="F128" s="10"/>
      <c r="G128" s="10"/>
      <c r="H128" s="10"/>
      <c r="I128" s="3"/>
      <c r="J128" s="1" t="s">
        <v>30</v>
      </c>
      <c r="K128" s="10"/>
      <c r="L128" s="3"/>
      <c r="M128" s="10"/>
      <c r="N128" s="10"/>
      <c r="O128" s="10"/>
      <c r="P128" s="10"/>
      <c r="Q128" s="3"/>
      <c r="R128" s="3"/>
      <c r="S128" s="3"/>
      <c r="T128" s="10"/>
      <c r="U128" s="10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4"/>
      <c r="AI128" s="3"/>
      <c r="AJ128" s="3"/>
      <c r="AK128" s="5"/>
      <c r="AL128" s="3"/>
      <c r="AM128" s="3"/>
      <c r="AN128" s="3"/>
      <c r="AO128" s="3"/>
      <c r="AP128" s="3"/>
      <c r="AQ128" s="3"/>
      <c r="AR128" s="3"/>
      <c r="AS128" s="8"/>
      <c r="AT128" s="3"/>
      <c r="AU128" s="3"/>
      <c r="AV128" s="3"/>
      <c r="AW128" s="3"/>
      <c r="AX128" s="3"/>
      <c r="AY128" s="8"/>
      <c r="AZ128" s="3"/>
      <c r="BA128" s="3"/>
      <c r="BB128" s="3"/>
      <c r="BC128" s="10"/>
      <c r="BD128" s="8"/>
      <c r="BE128" s="3"/>
      <c r="BF128" s="3"/>
      <c r="BG128" s="3"/>
      <c r="BH128" s="3"/>
      <c r="BI128" s="3"/>
      <c r="BJ128" s="3"/>
      <c r="BK128" s="5"/>
      <c r="BL128" s="8"/>
      <c r="BM128" s="5"/>
      <c r="BN128" s="10"/>
      <c r="BO128" s="10"/>
      <c r="BP128" s="3"/>
      <c r="BQ128" s="3"/>
      <c r="BR128" s="3"/>
      <c r="BS128" s="3"/>
      <c r="BT128" s="3"/>
      <c r="BU128" s="3"/>
      <c r="BV128" s="3"/>
      <c r="BW128" s="10"/>
      <c r="BX128" s="3"/>
      <c r="BY128" s="3"/>
      <c r="BZ128" s="3"/>
      <c r="CA128" s="3"/>
      <c r="CB128" s="4"/>
      <c r="CC128" s="28"/>
      <c r="CD128" s="8"/>
      <c r="CE128" s="8"/>
      <c r="CF128" s="3"/>
      <c r="CG128" s="3"/>
      <c r="CH128" s="3"/>
      <c r="CI128" s="12" t="s">
        <v>179</v>
      </c>
      <c r="CJ128" s="31"/>
      <c r="CK128" s="5"/>
      <c r="CL128" s="34"/>
      <c r="CM128" s="10"/>
      <c r="CN128" s="3"/>
      <c r="CO128" s="3"/>
      <c r="CP128" s="3"/>
      <c r="CQ128" s="3"/>
      <c r="CR128" s="5"/>
      <c r="CS128" s="3"/>
      <c r="CT128" s="3"/>
      <c r="CU128" s="3"/>
      <c r="CV128" s="3"/>
      <c r="CW128" s="3"/>
      <c r="CX128" s="3"/>
      <c r="CY128" s="3"/>
      <c r="CZ128" s="3"/>
      <c r="DA128" s="3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</row>
    <row r="129" spans="1:115" x14ac:dyDescent="0.25">
      <c r="A129" s="23"/>
      <c r="B129" s="10"/>
      <c r="C129" s="1" t="s">
        <v>21</v>
      </c>
      <c r="D129" s="10"/>
      <c r="E129" s="10"/>
      <c r="F129" s="10"/>
      <c r="G129" s="10"/>
      <c r="H129" s="10"/>
      <c r="I129" s="3"/>
      <c r="J129" s="1" t="s">
        <v>31</v>
      </c>
      <c r="K129" s="10"/>
      <c r="L129" s="3"/>
      <c r="M129" s="10"/>
      <c r="N129" s="10"/>
      <c r="O129" s="10"/>
      <c r="P129" s="10"/>
      <c r="Q129" s="3"/>
      <c r="R129" s="3"/>
      <c r="S129" s="3"/>
      <c r="T129" s="10"/>
      <c r="U129" s="10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4"/>
      <c r="AI129" s="3"/>
      <c r="AJ129" s="3"/>
      <c r="AK129" s="5"/>
      <c r="AL129" s="3"/>
      <c r="AM129" s="3"/>
      <c r="AN129" s="3"/>
      <c r="AO129" s="3"/>
      <c r="AP129" s="3"/>
      <c r="AQ129" s="3"/>
      <c r="AR129" s="3"/>
      <c r="AS129" s="8"/>
      <c r="AT129" s="3"/>
      <c r="AU129" s="3"/>
      <c r="AV129" s="3"/>
      <c r="AW129" s="3"/>
      <c r="AX129" s="3"/>
      <c r="AY129" s="8"/>
      <c r="AZ129" s="3"/>
      <c r="BA129" s="3"/>
      <c r="BB129" s="3"/>
      <c r="BC129" s="10"/>
      <c r="BD129" s="8"/>
      <c r="BE129" s="3"/>
      <c r="BF129" s="3"/>
      <c r="BG129" s="3"/>
      <c r="BH129" s="3"/>
      <c r="BI129" s="3"/>
      <c r="BJ129" s="3"/>
      <c r="BK129" s="5"/>
      <c r="BL129" s="8"/>
      <c r="BM129" s="5"/>
      <c r="BN129" s="3"/>
      <c r="BO129" s="3"/>
      <c r="BP129" s="3"/>
      <c r="BQ129" s="3"/>
      <c r="BR129" s="3"/>
      <c r="BS129" s="3"/>
      <c r="BT129" s="3"/>
      <c r="BU129" s="3"/>
      <c r="BV129" s="3"/>
      <c r="BW129" s="10"/>
      <c r="BX129" s="3"/>
      <c r="BY129" s="3"/>
      <c r="BZ129" s="3"/>
      <c r="CA129" s="3"/>
      <c r="CB129" s="4"/>
      <c r="CC129" s="28"/>
      <c r="CD129" s="8"/>
      <c r="CE129" s="8"/>
      <c r="CF129" s="3"/>
      <c r="CG129" s="3"/>
      <c r="CH129" s="3"/>
      <c r="CI129" s="12" t="s">
        <v>168</v>
      </c>
      <c r="CJ129" s="31"/>
      <c r="CK129" s="5"/>
      <c r="CL129" s="34"/>
      <c r="CM129" s="10"/>
      <c r="CS129" s="3"/>
      <c r="CT129" s="3"/>
      <c r="DB129"/>
      <c r="DE129" s="10"/>
      <c r="DF129" s="10"/>
      <c r="DG129" s="10"/>
      <c r="DH129" s="10"/>
      <c r="DI129" s="10"/>
      <c r="DJ129" s="10"/>
      <c r="DK129" s="10"/>
    </row>
    <row r="130" spans="1:115" x14ac:dyDescent="0.25">
      <c r="A130"/>
      <c r="B130"/>
      <c r="D130"/>
      <c r="E130"/>
      <c r="G130"/>
      <c r="H130"/>
      <c r="K130"/>
      <c r="M130"/>
      <c r="N130"/>
      <c r="T130"/>
      <c r="U130"/>
      <c r="Y130" s="1" t="s">
        <v>42</v>
      </c>
      <c r="AF130" s="1" t="s">
        <v>47</v>
      </c>
      <c r="AH130" s="19"/>
      <c r="AK130" s="20"/>
      <c r="AM130" s="1" t="s">
        <v>58</v>
      </c>
      <c r="AT130" s="7"/>
      <c r="BD130" s="20"/>
      <c r="BL130" s="7"/>
      <c r="BN130" s="7"/>
      <c r="BO130" s="7"/>
      <c r="BS130" s="1"/>
      <c r="BT130" s="1"/>
      <c r="BU130" s="1"/>
      <c r="BX130" s="1" t="s">
        <v>109</v>
      </c>
      <c r="CI130" s="7"/>
      <c r="CK130" s="26"/>
      <c r="CL130" s="33"/>
      <c r="CM130"/>
      <c r="DB130"/>
    </row>
    <row r="131" spans="1:115" x14ac:dyDescent="0.25">
      <c r="A131"/>
      <c r="B131"/>
      <c r="D131"/>
      <c r="E131"/>
      <c r="F131"/>
      <c r="G131"/>
      <c r="H131"/>
      <c r="K131"/>
      <c r="M131"/>
      <c r="N131"/>
      <c r="O131"/>
      <c r="P131"/>
      <c r="T131"/>
      <c r="U131"/>
      <c r="AH131" s="19"/>
      <c r="AK131" s="20"/>
      <c r="AX131" s="7"/>
      <c r="BD131" s="20"/>
      <c r="BL131" s="20"/>
      <c r="BN131" s="7"/>
      <c r="BO131" s="7"/>
      <c r="BS131" s="1"/>
      <c r="BT131" s="1"/>
      <c r="BU131" s="1"/>
      <c r="CF131" s="7"/>
      <c r="CG131" s="7"/>
      <c r="CH131" s="7"/>
      <c r="CK131" s="17"/>
      <c r="CL131" s="33"/>
      <c r="CM131"/>
      <c r="CN131" s="3"/>
      <c r="CO131" s="3"/>
      <c r="CP131" s="3"/>
      <c r="CQ131" s="3"/>
      <c r="CR131" s="5"/>
      <c r="DB131"/>
    </row>
    <row r="132" spans="1:115" x14ac:dyDescent="0.25">
      <c r="A132"/>
      <c r="B132"/>
      <c r="C132"/>
      <c r="D132"/>
      <c r="E132"/>
      <c r="F132"/>
      <c r="G132"/>
      <c r="H132"/>
      <c r="K132"/>
      <c r="M132"/>
      <c r="N132"/>
      <c r="O132"/>
      <c r="P132"/>
      <c r="Q132"/>
      <c r="R132"/>
      <c r="T132"/>
      <c r="U132"/>
      <c r="V132"/>
      <c r="AK132" s="19"/>
      <c r="AN132" s="20"/>
      <c r="AQ132" s="21"/>
      <c r="AV132" s="7"/>
      <c r="AW132" s="7"/>
      <c r="BE132" s="7"/>
      <c r="BO132" s="1"/>
      <c r="BQ132" s="20"/>
      <c r="BR132" s="20"/>
      <c r="CL132" s="33"/>
      <c r="CM132" s="10"/>
      <c r="DB132"/>
    </row>
    <row r="133" spans="1:115" x14ac:dyDescent="0.25">
      <c r="A133"/>
      <c r="B133"/>
      <c r="C133"/>
      <c r="D133"/>
      <c r="E133"/>
      <c r="F133"/>
      <c r="G133"/>
      <c r="H133"/>
      <c r="K133"/>
      <c r="L133"/>
      <c r="M133"/>
      <c r="N133"/>
      <c r="O133"/>
      <c r="P133"/>
      <c r="Q133"/>
      <c r="R133"/>
      <c r="S133"/>
      <c r="T133"/>
      <c r="U133"/>
      <c r="V133"/>
      <c r="AL133" s="19"/>
      <c r="AR133" s="21"/>
      <c r="BB133" s="7"/>
      <c r="BO133" s="1"/>
      <c r="BP133" s="20"/>
      <c r="BQ133" s="20"/>
      <c r="BR133" s="7"/>
      <c r="BU133" s="1"/>
      <c r="CL133" s="34"/>
      <c r="CM133" s="10"/>
      <c r="CN133" s="3"/>
      <c r="CO133" s="3"/>
      <c r="CP133" s="3"/>
      <c r="CQ133" s="3"/>
      <c r="CR133" s="5"/>
      <c r="CU133" s="5"/>
      <c r="CV133" s="3"/>
      <c r="CW133" s="3"/>
      <c r="CX133" s="3"/>
      <c r="CY133" s="3"/>
      <c r="CZ133" s="3"/>
      <c r="DA133" s="3"/>
      <c r="DB133" s="10"/>
      <c r="DC133" s="10"/>
      <c r="DD133" s="10"/>
    </row>
    <row r="134" spans="1:115" s="10" customFormat="1" x14ac:dyDescent="0.25">
      <c r="A134" s="23"/>
      <c r="I134" s="3"/>
      <c r="J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4"/>
      <c r="AM134" s="3"/>
      <c r="AN134" s="3"/>
      <c r="AO134" s="3"/>
      <c r="AP134" s="3"/>
      <c r="AQ134" s="3"/>
      <c r="AR134" s="6"/>
      <c r="AS134" s="3"/>
      <c r="AT134" s="3"/>
      <c r="AU134" s="3"/>
      <c r="AV134" s="3"/>
      <c r="AW134" s="3"/>
      <c r="AX134" s="3"/>
      <c r="AY134" s="3"/>
      <c r="BC134" s="8"/>
      <c r="BD134" s="3"/>
      <c r="BE134" s="3"/>
      <c r="BF134" s="3"/>
      <c r="BG134" s="3"/>
      <c r="BH134" s="3"/>
      <c r="BI134" s="3"/>
      <c r="BJ134" s="3"/>
      <c r="BK134" s="5"/>
      <c r="BL134" s="3"/>
      <c r="BM134" s="5"/>
      <c r="BN134" s="3"/>
      <c r="BO134" s="3"/>
      <c r="BP134" s="3"/>
      <c r="BQ134" s="5"/>
      <c r="BR134" s="5"/>
      <c r="BS134" s="7"/>
      <c r="BT134" s="8"/>
      <c r="BU134" s="8"/>
      <c r="BV134" s="3"/>
      <c r="BW134" s="3"/>
      <c r="BX134" s="3"/>
      <c r="BY134" s="3"/>
      <c r="BZ134" s="3"/>
      <c r="CA134" s="3"/>
      <c r="CB134" s="4"/>
      <c r="CC134" s="28"/>
      <c r="CD134" s="3"/>
      <c r="CE134" s="3"/>
      <c r="CF134" s="3"/>
      <c r="CG134" s="3"/>
      <c r="CH134" s="3"/>
      <c r="CI134" s="3"/>
      <c r="CJ134" s="4"/>
      <c r="CK134" s="3"/>
      <c r="CL134" s="34"/>
      <c r="CN134" s="5"/>
      <c r="CO134" s="5"/>
      <c r="CP134" s="5"/>
      <c r="CQ134" s="5"/>
      <c r="CR134" s="5"/>
      <c r="CS134" s="5"/>
      <c r="CT134" s="5"/>
      <c r="CU134" s="3"/>
      <c r="CV134" s="3"/>
      <c r="CW134" s="3"/>
      <c r="CX134" s="3"/>
      <c r="CY134" s="3"/>
      <c r="CZ134" s="3"/>
      <c r="DA134" s="3"/>
    </row>
    <row r="135" spans="1:115" s="10" customFormat="1" x14ac:dyDescent="0.25">
      <c r="A135" s="23"/>
      <c r="I135" s="3"/>
      <c r="J135" s="3"/>
      <c r="P135" s="14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/>
      <c r="AH135" s="3"/>
      <c r="AI135" s="3"/>
      <c r="AJ135" s="3"/>
      <c r="AK135" s="3"/>
      <c r="AL135" s="3"/>
      <c r="AM135" s="4"/>
      <c r="AN135" s="3"/>
      <c r="AO135" s="5"/>
      <c r="AP135" s="3"/>
      <c r="AQ135" s="3"/>
      <c r="AR135" s="3"/>
      <c r="AS135" s="6"/>
      <c r="AT135" s="3"/>
      <c r="AU135" s="3"/>
      <c r="AV135" s="3"/>
      <c r="AW135" s="3"/>
      <c r="AX135" s="3"/>
      <c r="AY135" s="3"/>
      <c r="AZ135" s="3"/>
      <c r="BA135" s="3"/>
      <c r="BB135" s="8"/>
      <c r="BC135" s="3"/>
      <c r="BD135" s="3"/>
      <c r="BE135" s="3"/>
      <c r="BF135" s="3"/>
      <c r="BG135" s="3"/>
      <c r="BH135" s="3"/>
      <c r="BI135" s="3"/>
      <c r="BJ135" s="3"/>
      <c r="BK135" s="5"/>
      <c r="BL135" s="3"/>
      <c r="BM135" s="5"/>
      <c r="BN135" s="3"/>
      <c r="BO135" s="3"/>
      <c r="BP135" s="5"/>
      <c r="BQ135" s="7"/>
      <c r="BR135" s="8"/>
      <c r="BS135" s="8"/>
      <c r="BT135" s="3"/>
      <c r="BU135" s="3"/>
      <c r="BV135" s="3"/>
      <c r="BW135" s="3"/>
      <c r="BX135" s="3"/>
      <c r="BY135" s="3"/>
      <c r="BZ135" s="3"/>
      <c r="CA135" s="3"/>
      <c r="CB135" s="4"/>
      <c r="CC135" s="28"/>
      <c r="CD135" s="3"/>
      <c r="CE135" s="3"/>
      <c r="CF135" s="3"/>
      <c r="CG135" s="3"/>
      <c r="CH135" s="3"/>
      <c r="CI135" s="3"/>
      <c r="CJ135" s="4"/>
      <c r="CK135" s="3"/>
      <c r="CL135" s="34"/>
      <c r="CM135" s="24"/>
      <c r="CN135" s="1"/>
      <c r="CO135" s="1"/>
      <c r="CP135" s="1"/>
      <c r="CQ135" s="1"/>
      <c r="CR135" s="20"/>
      <c r="CS135" s="3"/>
      <c r="CT135" s="3"/>
      <c r="CU135" s="1"/>
      <c r="CV135" s="1"/>
      <c r="CW135" s="1"/>
      <c r="CX135" s="1"/>
      <c r="CY135" s="1"/>
      <c r="CZ135" s="1"/>
      <c r="DA135" s="1"/>
      <c r="DB135"/>
      <c r="DC135"/>
      <c r="DD135"/>
    </row>
    <row r="136" spans="1:1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K136" s="22"/>
      <c r="BL136"/>
      <c r="BM136" s="22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 s="33"/>
      <c r="CC136" s="30"/>
      <c r="CD136"/>
      <c r="CE136"/>
      <c r="CF136"/>
      <c r="CG136"/>
      <c r="CH136"/>
      <c r="CK136"/>
      <c r="CL136" s="33"/>
      <c r="CM136"/>
      <c r="DB136"/>
    </row>
    <row r="137" spans="1:1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K137" s="22"/>
      <c r="BL137"/>
      <c r="BM137" s="22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 s="33"/>
      <c r="CC137" s="30"/>
      <c r="CD137"/>
      <c r="CE137"/>
      <c r="CF137"/>
      <c r="CG137"/>
      <c r="CH137"/>
      <c r="CK137"/>
      <c r="CL137" s="33"/>
      <c r="CM137"/>
      <c r="DC137" s="1"/>
      <c r="DD137" s="1"/>
    </row>
    <row r="138" spans="1:115" x14ac:dyDescent="0.25">
      <c r="BO138" s="1"/>
      <c r="BS138" s="1"/>
      <c r="BT138" s="1"/>
      <c r="BU138" s="1"/>
      <c r="BV138" s="19"/>
      <c r="BY138" s="7"/>
      <c r="DC138" s="1"/>
      <c r="DD138" s="1"/>
      <c r="DE138" s="1"/>
      <c r="DF138" s="1"/>
      <c r="DG138" s="1"/>
      <c r="DH138" s="1"/>
    </row>
    <row r="139" spans="1:115" x14ac:dyDescent="0.25">
      <c r="BO139" s="1"/>
      <c r="BS139" s="1"/>
      <c r="BT139" s="1"/>
      <c r="BU139" s="1"/>
      <c r="BX139" s="19"/>
      <c r="BZ139" s="7"/>
      <c r="CA139" s="7"/>
      <c r="DC139" s="1"/>
      <c r="DD139" s="1"/>
      <c r="DE139" s="1"/>
      <c r="DF139" s="1"/>
      <c r="DG139" s="1"/>
      <c r="DH139" s="1"/>
      <c r="DI139" s="1"/>
      <c r="DJ139" s="1"/>
      <c r="DK139" s="1"/>
    </row>
    <row r="140" spans="1:115" x14ac:dyDescent="0.25">
      <c r="BO140" s="1"/>
      <c r="BS140" s="1"/>
      <c r="BT140" s="1"/>
      <c r="BU140" s="1"/>
      <c r="BX140" s="19"/>
      <c r="BZ140" s="7"/>
      <c r="CA140" s="7"/>
      <c r="DC140" s="1"/>
      <c r="DD140" s="1"/>
      <c r="DE140" s="1"/>
      <c r="DF140" s="1"/>
      <c r="DG140" s="1"/>
      <c r="DH140" s="1"/>
      <c r="DI140" s="1"/>
      <c r="DJ140" s="1"/>
      <c r="DK140" s="1"/>
    </row>
    <row r="141" spans="1:115" x14ac:dyDescent="0.25">
      <c r="BO141" s="1"/>
      <c r="BS141" s="1"/>
      <c r="BT141" s="1"/>
      <c r="BU141" s="1"/>
      <c r="BX141" s="19"/>
      <c r="BZ141" s="7"/>
      <c r="CA141" s="7"/>
      <c r="DC141" s="1"/>
      <c r="DD141" s="1"/>
      <c r="DE141" s="1"/>
      <c r="DF141" s="1"/>
      <c r="DG141" s="1"/>
      <c r="DH141" s="1"/>
      <c r="DI141" s="1"/>
      <c r="DJ141" s="1"/>
      <c r="DK141" s="1"/>
    </row>
    <row r="142" spans="1:115" x14ac:dyDescent="0.25">
      <c r="BO142" s="1"/>
      <c r="BR142" s="19"/>
      <c r="BS142" s="1"/>
      <c r="BT142" s="1"/>
      <c r="BU142" s="1"/>
      <c r="BW142" s="7"/>
      <c r="BX142" s="7"/>
    </row>
  </sheetData>
  <sortState xmlns:xlrd2="http://schemas.microsoft.com/office/spreadsheetml/2017/richdata2" ref="A86:DK120">
    <sortCondition ref="CI86:CI120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76FEE-1493-4ECB-A7B8-15ED849CB2EF}">
  <sheetPr codeName="Sheet8"/>
  <dimension ref="A1:DK132"/>
  <sheetViews>
    <sheetView workbookViewId="0">
      <pane xSplit="16425" ySplit="660" topLeftCell="CI77"/>
      <selection activeCell="CJ115" sqref="CJ115"/>
      <selection pane="topRight" activeCell="I1" sqref="I1"/>
      <selection pane="bottomLeft" activeCell="A90" sqref="A90"/>
      <selection pane="bottomRight" activeCell="CI77" sqref="CI77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5">
        <v>1072</v>
      </c>
      <c r="B2" s="1">
        <v>53</v>
      </c>
      <c r="C2" s="1">
        <v>0</v>
      </c>
      <c r="D2" s="1">
        <v>0</v>
      </c>
      <c r="E2" s="1">
        <v>1</v>
      </c>
      <c r="F2" s="1">
        <v>1</v>
      </c>
      <c r="G2" s="1">
        <v>0</v>
      </c>
      <c r="H2" s="1">
        <v>1</v>
      </c>
      <c r="I2" s="1">
        <v>2</v>
      </c>
      <c r="J2" s="1">
        <v>2</v>
      </c>
      <c r="K2" s="1">
        <v>1</v>
      </c>
      <c r="L2" s="1">
        <v>0</v>
      </c>
      <c r="M2" s="1">
        <v>1</v>
      </c>
      <c r="N2" s="1">
        <v>1</v>
      </c>
      <c r="O2" s="1">
        <v>0</v>
      </c>
      <c r="P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2</v>
      </c>
      <c r="Z2" s="1">
        <v>1</v>
      </c>
      <c r="AA2" s="1">
        <v>1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26.89</v>
      </c>
      <c r="AH2" s="1">
        <v>2.42</v>
      </c>
      <c r="AI2" s="1">
        <v>117</v>
      </c>
      <c r="AJ2" s="1">
        <v>72</v>
      </c>
      <c r="AK2" s="5">
        <f t="shared" ref="AK2:AK17" si="0">(AI2+2*AJ2)/3</f>
        <v>87</v>
      </c>
      <c r="AL2" s="1">
        <v>81</v>
      </c>
      <c r="AM2" s="1">
        <v>1</v>
      </c>
      <c r="AN2" s="1">
        <v>5</v>
      </c>
      <c r="AO2" s="1">
        <v>31</v>
      </c>
      <c r="AP2" s="1">
        <v>14</v>
      </c>
      <c r="AQ2" s="1">
        <v>23</v>
      </c>
      <c r="AR2" s="1">
        <f t="shared" ref="AR2:AR33" si="1">(AO2-AP2)</f>
        <v>17</v>
      </c>
      <c r="AS2" s="7">
        <f t="shared" ref="AS2:AS33" si="2">(AR2/AN2)</f>
        <v>3.4</v>
      </c>
      <c r="AT2" s="1">
        <v>17</v>
      </c>
      <c r="AU2" s="19">
        <v>6.78</v>
      </c>
      <c r="AV2" s="1">
        <v>2.8</v>
      </c>
      <c r="AW2" s="19">
        <f t="shared" ref="AW2:AW17" si="3">(AK2*AV2/451)</f>
        <v>0.54013303769401333</v>
      </c>
      <c r="AX2" s="7">
        <f t="shared" ref="AX2:AX48" si="4">((AQ2-AT2)/AU2)</f>
        <v>0.88495575221238931</v>
      </c>
      <c r="AY2" s="7">
        <f t="shared" ref="AY2:AY48" si="5">((AQ2-AT2)*80/AV2)</f>
        <v>171.42857142857144</v>
      </c>
      <c r="AZ2" s="7">
        <f t="shared" ref="AZ2:AZ17" si="6">((AK2-AN2)*80/AV2)</f>
        <v>2342.8571428571431</v>
      </c>
      <c r="BA2" s="7">
        <f t="shared" ref="BA2:BA48" si="7">(AU2/AL2*1000)</f>
        <v>83.703703703703709</v>
      </c>
      <c r="BB2" s="7">
        <f t="shared" ref="BB2:BB48" si="8">(AV2*1000/AL2)</f>
        <v>34.567901234567898</v>
      </c>
      <c r="BC2" s="7">
        <f t="shared" ref="BC2:BC17" si="9">(BB2*(AK2-AT2)*0.0136)</f>
        <v>32.90864197530864</v>
      </c>
      <c r="BD2" s="7">
        <f t="shared" ref="BD2:BD48" si="10">(BB2*(AQ2-AN2)*0.0136)</f>
        <v>8.4622222222222216</v>
      </c>
      <c r="BE2" s="19">
        <v>1.4814159292035398</v>
      </c>
      <c r="BF2" s="19">
        <f t="shared" ref="BF2:BF48" si="11">(AQ2/BA2)</f>
        <v>0.27477876106194687</v>
      </c>
      <c r="BG2" s="19">
        <f t="shared" ref="BG2:BG33" si="12">(AO2/BA2)</f>
        <v>0.37035398230088495</v>
      </c>
      <c r="BH2" s="19">
        <f t="shared" ref="BH2:BH33" si="13">(BA2/AR2)</f>
        <v>4.9237472766884531</v>
      </c>
      <c r="BI2" s="19">
        <f t="shared" ref="BI2:BI48" si="14">(AN2/AT2)</f>
        <v>0.29411764705882354</v>
      </c>
      <c r="BJ2" s="19"/>
      <c r="BK2" s="20">
        <v>1</v>
      </c>
      <c r="BL2" s="1">
        <v>7</v>
      </c>
      <c r="BN2" s="1">
        <v>0</v>
      </c>
      <c r="BO2" s="1">
        <v>0</v>
      </c>
      <c r="BP2" s="1">
        <v>1</v>
      </c>
      <c r="BQ2" s="1">
        <v>0</v>
      </c>
      <c r="BR2" s="1">
        <v>16</v>
      </c>
      <c r="BS2" s="1">
        <v>7.1</v>
      </c>
      <c r="BT2" s="1">
        <v>6.6</v>
      </c>
      <c r="BU2" s="1">
        <v>0.25</v>
      </c>
      <c r="BW2" s="1">
        <v>56</v>
      </c>
      <c r="BX2" s="1">
        <v>1</v>
      </c>
      <c r="BY2" s="1">
        <v>1</v>
      </c>
      <c r="BZ2" s="25">
        <v>137</v>
      </c>
      <c r="CA2" s="25">
        <v>15</v>
      </c>
      <c r="CB2" s="44">
        <v>1.07</v>
      </c>
      <c r="CC2" s="27">
        <v>79</v>
      </c>
      <c r="CD2" s="1">
        <v>413</v>
      </c>
      <c r="CE2" s="1">
        <v>1</v>
      </c>
      <c r="CH2" s="1">
        <v>2</v>
      </c>
      <c r="CI2" s="20">
        <v>707.43604130000006</v>
      </c>
      <c r="CJ2" s="19">
        <f t="shared" ref="CJ2:CJ48" si="15">LN(CI2)</f>
        <v>6.561647224441578</v>
      </c>
      <c r="CK2" s="20">
        <v>1465.024105</v>
      </c>
      <c r="CL2" s="19">
        <f t="shared" ref="CL2:CL48" si="16">LN(CK2)</f>
        <v>7.2896269752407177</v>
      </c>
      <c r="CM2" s="22"/>
      <c r="CN2" s="36">
        <v>43425</v>
      </c>
      <c r="CO2" s="36"/>
      <c r="CP2" s="36"/>
      <c r="CQ2" s="36"/>
      <c r="CS2" s="36">
        <v>44274</v>
      </c>
      <c r="CT2" s="36">
        <v>44246</v>
      </c>
      <c r="CU2" s="1">
        <f t="shared" ref="CU2:CU48" si="17">(CT2-CN2)</f>
        <v>821</v>
      </c>
      <c r="CV2" s="1">
        <v>0</v>
      </c>
      <c r="CY2" s="1">
        <v>0</v>
      </c>
      <c r="CZ2" s="1">
        <v>821</v>
      </c>
      <c r="DA2" s="3">
        <v>0</v>
      </c>
      <c r="DB2"/>
    </row>
    <row r="3" spans="1:115" x14ac:dyDescent="0.25">
      <c r="A3" s="2">
        <v>2041</v>
      </c>
      <c r="B3" s="3">
        <v>47</v>
      </c>
      <c r="C3" s="3">
        <v>0</v>
      </c>
      <c r="D3" s="3">
        <v>0</v>
      </c>
      <c r="E3" s="3">
        <v>0</v>
      </c>
      <c r="F3" s="3">
        <v>1</v>
      </c>
      <c r="G3" s="3">
        <v>0</v>
      </c>
      <c r="H3" s="1">
        <v>1</v>
      </c>
      <c r="I3" s="3">
        <v>1</v>
      </c>
      <c r="J3" s="3">
        <v>1</v>
      </c>
      <c r="K3" s="3">
        <v>1</v>
      </c>
      <c r="L3" s="3">
        <v>0</v>
      </c>
      <c r="M3" s="3"/>
      <c r="N3" s="3">
        <v>1</v>
      </c>
      <c r="O3" s="3">
        <v>0</v>
      </c>
      <c r="P3" s="3">
        <v>1</v>
      </c>
      <c r="Q3" s="3"/>
      <c r="R3" s="3">
        <v>0</v>
      </c>
      <c r="S3" s="3">
        <v>0</v>
      </c>
      <c r="T3" s="3">
        <v>0</v>
      </c>
      <c r="U3" s="3">
        <v>1</v>
      </c>
      <c r="V3" s="3">
        <v>0</v>
      </c>
      <c r="W3" s="3">
        <v>0</v>
      </c>
      <c r="X3" s="3">
        <v>0</v>
      </c>
      <c r="Y3" s="3">
        <v>0</v>
      </c>
      <c r="Z3" s="3">
        <v>1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26</v>
      </c>
      <c r="AH3" s="4">
        <v>2.04</v>
      </c>
      <c r="AI3" s="3">
        <v>152</v>
      </c>
      <c r="AJ3" s="3">
        <v>88</v>
      </c>
      <c r="AK3" s="5">
        <f t="shared" si="0"/>
        <v>109.33333333333333</v>
      </c>
      <c r="AL3" s="3">
        <v>81</v>
      </c>
      <c r="AM3" s="3">
        <v>2</v>
      </c>
      <c r="AN3" s="3">
        <v>1</v>
      </c>
      <c r="AO3" s="3">
        <v>20</v>
      </c>
      <c r="AP3" s="3">
        <v>8</v>
      </c>
      <c r="AQ3" s="3">
        <v>13</v>
      </c>
      <c r="AR3" s="1">
        <f t="shared" si="1"/>
        <v>12</v>
      </c>
      <c r="AS3" s="7">
        <f t="shared" si="2"/>
        <v>12</v>
      </c>
      <c r="AT3" s="3">
        <v>8</v>
      </c>
      <c r="AU3" s="4">
        <v>6.8952</v>
      </c>
      <c r="AV3" s="3">
        <v>3.38</v>
      </c>
      <c r="AW3" s="19">
        <f t="shared" si="3"/>
        <v>0.81939393939393934</v>
      </c>
      <c r="AX3" s="7">
        <f t="shared" si="4"/>
        <v>0.72514212785706</v>
      </c>
      <c r="AY3" s="7">
        <f t="shared" si="5"/>
        <v>118.34319526627219</v>
      </c>
      <c r="AZ3" s="7">
        <f t="shared" si="6"/>
        <v>2564.102564102564</v>
      </c>
      <c r="BA3" s="7">
        <f t="shared" si="7"/>
        <v>85.125925925925927</v>
      </c>
      <c r="BB3" s="7">
        <f t="shared" si="8"/>
        <v>41.728395061728392</v>
      </c>
      <c r="BC3" s="7">
        <f t="shared" si="9"/>
        <v>57.50729218106995</v>
      </c>
      <c r="BD3" s="7">
        <f t="shared" si="10"/>
        <v>6.8100740740740733</v>
      </c>
      <c r="BE3" s="19"/>
      <c r="BF3" s="19">
        <f t="shared" si="11"/>
        <v>0.15271493212669685</v>
      </c>
      <c r="BG3" s="19">
        <f t="shared" si="12"/>
        <v>0.23494604942568742</v>
      </c>
      <c r="BH3" s="19">
        <f t="shared" si="13"/>
        <v>7.0938271604938272</v>
      </c>
      <c r="BI3" s="19">
        <f t="shared" si="14"/>
        <v>0.125</v>
      </c>
      <c r="BJ3" s="19"/>
      <c r="BK3" s="5">
        <v>0</v>
      </c>
      <c r="BL3" s="5"/>
      <c r="BM3" s="5"/>
      <c r="BN3" s="5"/>
      <c r="BO3" s="5"/>
      <c r="BP3" s="3">
        <v>1</v>
      </c>
      <c r="BQ3" s="3">
        <v>0</v>
      </c>
      <c r="BR3" s="3">
        <v>57.5</v>
      </c>
      <c r="BS3" s="3">
        <v>4.5999999999999996</v>
      </c>
      <c r="BT3" s="3">
        <v>2.9</v>
      </c>
      <c r="BU3" s="3">
        <v>1.1000000000000001</v>
      </c>
      <c r="BV3" s="3"/>
      <c r="BW3" s="10"/>
      <c r="BX3" s="3">
        <v>1</v>
      </c>
      <c r="BY3" s="3">
        <v>1</v>
      </c>
      <c r="BZ3" s="3">
        <v>142</v>
      </c>
      <c r="CA3" s="3">
        <v>30</v>
      </c>
      <c r="CB3" s="4">
        <v>1.4</v>
      </c>
      <c r="CC3" s="28">
        <v>54</v>
      </c>
      <c r="CD3" s="8"/>
      <c r="CE3" s="8"/>
      <c r="CF3" s="3">
        <v>137</v>
      </c>
      <c r="CG3" s="3">
        <v>0</v>
      </c>
      <c r="CH3" s="3">
        <v>1</v>
      </c>
      <c r="CI3" s="12">
        <v>714.92537313432831</v>
      </c>
      <c r="CJ3" s="19">
        <f t="shared" si="15"/>
        <v>6.5721781640080401</v>
      </c>
      <c r="CK3" s="5">
        <v>407.89328149453138</v>
      </c>
      <c r="CL3" s="19">
        <f t="shared" si="16"/>
        <v>6.0110055752256963</v>
      </c>
      <c r="CM3" s="10"/>
      <c r="CN3" s="41">
        <v>40430</v>
      </c>
      <c r="CO3" s="41"/>
      <c r="CP3" s="41"/>
      <c r="CQ3" s="41"/>
      <c r="CS3" s="36">
        <v>44272</v>
      </c>
      <c r="CT3" s="36">
        <v>44216</v>
      </c>
      <c r="CU3" s="1">
        <f t="shared" si="17"/>
        <v>3786</v>
      </c>
      <c r="CV3" s="3">
        <v>0</v>
      </c>
      <c r="CW3" s="3"/>
      <c r="CX3" s="3"/>
      <c r="CY3" s="3">
        <v>0</v>
      </c>
      <c r="CZ3" s="3">
        <v>3786</v>
      </c>
      <c r="DA3" s="3">
        <v>0</v>
      </c>
      <c r="DB3" s="3"/>
      <c r="DC3" s="10"/>
      <c r="DD3" s="10"/>
      <c r="DE3" s="10"/>
      <c r="DF3" s="10"/>
      <c r="DG3" s="10"/>
      <c r="DH3" s="10"/>
      <c r="DI3" s="10"/>
      <c r="DJ3" s="10"/>
      <c r="DK3" s="10"/>
    </row>
    <row r="4" spans="1:115" x14ac:dyDescent="0.25">
      <c r="A4" s="2">
        <v>2058</v>
      </c>
      <c r="B4" s="3">
        <v>61</v>
      </c>
      <c r="C4" s="3">
        <v>0</v>
      </c>
      <c r="D4" s="3">
        <v>0</v>
      </c>
      <c r="E4" s="3">
        <v>0</v>
      </c>
      <c r="F4" s="3">
        <v>1</v>
      </c>
      <c r="G4" s="3">
        <v>0</v>
      </c>
      <c r="H4" s="1">
        <v>1</v>
      </c>
      <c r="I4" s="3">
        <v>1</v>
      </c>
      <c r="J4" s="3">
        <v>1</v>
      </c>
      <c r="K4" s="3">
        <v>0</v>
      </c>
      <c r="L4" s="3">
        <v>1</v>
      </c>
      <c r="M4" s="3"/>
      <c r="N4" s="3">
        <v>1</v>
      </c>
      <c r="O4" s="3">
        <v>0</v>
      </c>
      <c r="P4" s="3">
        <v>1</v>
      </c>
      <c r="Q4" s="3">
        <v>1</v>
      </c>
      <c r="R4" s="3">
        <v>0</v>
      </c>
      <c r="S4" s="3">
        <v>0</v>
      </c>
      <c r="T4" s="3">
        <v>0</v>
      </c>
      <c r="U4" s="3">
        <v>1</v>
      </c>
      <c r="V4" s="3">
        <v>0</v>
      </c>
      <c r="W4" s="3">
        <v>0</v>
      </c>
      <c r="X4" s="3">
        <v>0</v>
      </c>
      <c r="Y4" s="3">
        <v>1</v>
      </c>
      <c r="Z4" s="3">
        <v>1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34.5</v>
      </c>
      <c r="AH4" s="4">
        <v>2.15</v>
      </c>
      <c r="AI4" s="3">
        <v>120</v>
      </c>
      <c r="AJ4" s="3">
        <v>70</v>
      </c>
      <c r="AK4" s="5">
        <f t="shared" si="0"/>
        <v>86.666666666666671</v>
      </c>
      <c r="AL4" s="3">
        <v>94</v>
      </c>
      <c r="AM4" s="3">
        <v>1</v>
      </c>
      <c r="AN4" s="3">
        <v>10</v>
      </c>
      <c r="AO4" s="3">
        <v>27</v>
      </c>
      <c r="AP4" s="3">
        <v>17</v>
      </c>
      <c r="AQ4" s="3">
        <v>20</v>
      </c>
      <c r="AR4" s="1">
        <f t="shared" si="1"/>
        <v>10</v>
      </c>
      <c r="AS4" s="7">
        <f t="shared" si="2"/>
        <v>1</v>
      </c>
      <c r="AT4" s="3">
        <v>14</v>
      </c>
      <c r="AU4" s="4">
        <v>6.4929999999999994</v>
      </c>
      <c r="AV4" s="3">
        <v>3.02</v>
      </c>
      <c r="AW4" s="19">
        <f t="shared" si="3"/>
        <v>0.58033998521803398</v>
      </c>
      <c r="AX4" s="7">
        <f t="shared" si="4"/>
        <v>0.92407207762205457</v>
      </c>
      <c r="AY4" s="7">
        <f t="shared" si="5"/>
        <v>158.94039735099338</v>
      </c>
      <c r="AZ4" s="7">
        <f t="shared" si="6"/>
        <v>2030.9050772626933</v>
      </c>
      <c r="BA4" s="7">
        <f t="shared" si="7"/>
        <v>69.074468085106375</v>
      </c>
      <c r="BB4" s="7">
        <f t="shared" si="8"/>
        <v>32.127659574468083</v>
      </c>
      <c r="BC4" s="7">
        <f t="shared" si="9"/>
        <v>31.750695035460993</v>
      </c>
      <c r="BD4" s="7">
        <f t="shared" si="10"/>
        <v>4.3693617021276587</v>
      </c>
      <c r="BE4" s="19"/>
      <c r="BF4" s="19">
        <f t="shared" si="11"/>
        <v>0.28954258432157709</v>
      </c>
      <c r="BG4" s="19">
        <f t="shared" si="12"/>
        <v>0.39088248883412913</v>
      </c>
      <c r="BH4" s="19">
        <f t="shared" si="13"/>
        <v>6.9074468085106373</v>
      </c>
      <c r="BI4" s="19">
        <f t="shared" si="14"/>
        <v>0.7142857142857143</v>
      </c>
      <c r="BJ4" s="19"/>
      <c r="BK4" s="5">
        <v>0</v>
      </c>
      <c r="BL4" s="5"/>
      <c r="BM4" s="5"/>
      <c r="BN4" s="5"/>
      <c r="BO4" s="5"/>
      <c r="BP4" s="3">
        <v>1</v>
      </c>
      <c r="BQ4" s="3">
        <v>0</v>
      </c>
      <c r="BR4" s="3">
        <v>55</v>
      </c>
      <c r="BS4" s="3">
        <v>4.5999999999999996</v>
      </c>
      <c r="BT4" s="3">
        <v>2.6</v>
      </c>
      <c r="BU4" s="3">
        <v>0.93</v>
      </c>
      <c r="BV4" s="3">
        <v>5.3</v>
      </c>
      <c r="BW4" s="10"/>
      <c r="BX4" s="3">
        <v>1</v>
      </c>
      <c r="BY4" s="3">
        <v>0</v>
      </c>
      <c r="BZ4" s="3">
        <v>140</v>
      </c>
      <c r="CA4" s="3">
        <v>26</v>
      </c>
      <c r="CB4" s="4">
        <v>1</v>
      </c>
      <c r="CC4" s="28">
        <v>90</v>
      </c>
      <c r="CD4" s="8"/>
      <c r="CE4" s="8"/>
      <c r="CF4" s="3">
        <v>167</v>
      </c>
      <c r="CG4" s="3">
        <v>0</v>
      </c>
      <c r="CH4" s="3">
        <v>1</v>
      </c>
      <c r="CI4" s="12">
        <v>730.28169014084506</v>
      </c>
      <c r="CJ4" s="19">
        <f t="shared" si="15"/>
        <v>6.5934303366163576</v>
      </c>
      <c r="CK4" s="5">
        <v>239.46703333776145</v>
      </c>
      <c r="CL4" s="19">
        <f t="shared" si="16"/>
        <v>5.4784157595176</v>
      </c>
      <c r="CM4" s="10"/>
      <c r="CN4" s="36">
        <v>40549</v>
      </c>
      <c r="CO4" s="36"/>
      <c r="CP4" s="36"/>
      <c r="CQ4" s="36"/>
      <c r="CR4" s="22"/>
      <c r="CS4" s="36">
        <v>44274</v>
      </c>
      <c r="CT4" s="40">
        <v>44272</v>
      </c>
      <c r="CU4" s="3">
        <f t="shared" si="17"/>
        <v>3723</v>
      </c>
      <c r="CV4" s="3">
        <v>0</v>
      </c>
      <c r="CW4" s="3"/>
      <c r="CX4" s="3"/>
      <c r="CY4" s="3">
        <v>0</v>
      </c>
      <c r="CZ4" s="3">
        <v>3723</v>
      </c>
      <c r="DA4" s="3">
        <v>0</v>
      </c>
      <c r="DB4" s="3"/>
      <c r="DC4" s="10"/>
      <c r="DD4" s="10"/>
      <c r="DE4" s="10"/>
      <c r="DF4" s="10"/>
      <c r="DG4" s="10"/>
      <c r="DH4" s="10"/>
      <c r="DI4" s="10"/>
      <c r="DJ4" s="10"/>
      <c r="DK4" s="10"/>
    </row>
    <row r="5" spans="1:115" x14ac:dyDescent="0.25">
      <c r="A5" s="2">
        <v>2024</v>
      </c>
      <c r="B5" s="3">
        <v>55</v>
      </c>
      <c r="C5" s="3">
        <v>0</v>
      </c>
      <c r="D5" s="3">
        <v>0</v>
      </c>
      <c r="E5" s="3">
        <v>1</v>
      </c>
      <c r="F5" s="3">
        <v>1</v>
      </c>
      <c r="G5" s="3">
        <v>0</v>
      </c>
      <c r="H5" s="1">
        <v>1</v>
      </c>
      <c r="I5" s="3">
        <v>0</v>
      </c>
      <c r="J5" s="3">
        <v>3</v>
      </c>
      <c r="K5" s="3">
        <v>0</v>
      </c>
      <c r="L5" s="3">
        <v>0</v>
      </c>
      <c r="M5" s="3"/>
      <c r="N5" s="3">
        <v>1</v>
      </c>
      <c r="O5" s="3">
        <v>0</v>
      </c>
      <c r="P5" s="3">
        <v>0</v>
      </c>
      <c r="Q5" s="3"/>
      <c r="R5" s="3">
        <v>1</v>
      </c>
      <c r="S5" s="3">
        <v>0</v>
      </c>
      <c r="T5" s="3">
        <v>1</v>
      </c>
      <c r="U5" s="3">
        <v>0</v>
      </c>
      <c r="V5" s="3">
        <v>0</v>
      </c>
      <c r="W5" s="3">
        <v>0</v>
      </c>
      <c r="X5" s="16">
        <v>0</v>
      </c>
      <c r="Y5" s="3">
        <v>0</v>
      </c>
      <c r="Z5" s="3">
        <v>1</v>
      </c>
      <c r="AA5" s="3">
        <v>1</v>
      </c>
      <c r="AB5" s="3">
        <v>1</v>
      </c>
      <c r="AC5" s="3">
        <v>0</v>
      </c>
      <c r="AD5" s="3">
        <v>1</v>
      </c>
      <c r="AE5" s="3">
        <v>0</v>
      </c>
      <c r="AF5" s="3">
        <v>0</v>
      </c>
      <c r="AG5" s="3">
        <v>31.6</v>
      </c>
      <c r="AH5" s="4">
        <v>2.0299999999999998</v>
      </c>
      <c r="AI5" s="3">
        <v>108</v>
      </c>
      <c r="AJ5" s="3">
        <v>64</v>
      </c>
      <c r="AK5" s="5">
        <f t="shared" si="0"/>
        <v>78.666666666666671</v>
      </c>
      <c r="AL5" s="3">
        <v>82</v>
      </c>
      <c r="AM5" s="3">
        <v>2</v>
      </c>
      <c r="AN5" s="3">
        <v>7</v>
      </c>
      <c r="AO5" s="3">
        <v>37</v>
      </c>
      <c r="AP5" s="3">
        <v>20</v>
      </c>
      <c r="AQ5" s="3">
        <v>25</v>
      </c>
      <c r="AR5" s="1">
        <f t="shared" si="1"/>
        <v>17</v>
      </c>
      <c r="AS5" s="7">
        <f t="shared" si="2"/>
        <v>2.4285714285714284</v>
      </c>
      <c r="AT5" s="3">
        <v>17</v>
      </c>
      <c r="AU5" s="4">
        <v>4.6689999999999996</v>
      </c>
      <c r="AV5" s="3">
        <v>2.2999999999999998</v>
      </c>
      <c r="AW5" s="19">
        <f t="shared" si="3"/>
        <v>0.40118255728011826</v>
      </c>
      <c r="AX5" s="7">
        <f t="shared" si="4"/>
        <v>1.7134289997858214</v>
      </c>
      <c r="AY5" s="7">
        <f t="shared" si="5"/>
        <v>278.26086956521743</v>
      </c>
      <c r="AZ5" s="7">
        <f t="shared" si="6"/>
        <v>2492.7536231884064</v>
      </c>
      <c r="BA5" s="7">
        <f t="shared" si="7"/>
        <v>56.939024390243901</v>
      </c>
      <c r="BB5" s="7">
        <f t="shared" si="8"/>
        <v>28.048780487804876</v>
      </c>
      <c r="BC5" s="7">
        <f t="shared" si="9"/>
        <v>23.523577235772358</v>
      </c>
      <c r="BD5" s="7">
        <f t="shared" si="10"/>
        <v>6.866341463414634</v>
      </c>
      <c r="BE5" s="19"/>
      <c r="BF5" s="19">
        <f t="shared" si="11"/>
        <v>0.43906618119511676</v>
      </c>
      <c r="BG5" s="19">
        <f t="shared" si="12"/>
        <v>0.64981794816877281</v>
      </c>
      <c r="BH5" s="19">
        <f t="shared" si="13"/>
        <v>3.3493543758966999</v>
      </c>
      <c r="BI5" s="19">
        <f t="shared" si="14"/>
        <v>0.41176470588235292</v>
      </c>
      <c r="BJ5" s="19"/>
      <c r="BK5" s="5">
        <v>0</v>
      </c>
      <c r="BL5" s="5"/>
      <c r="BM5" s="5"/>
      <c r="BN5" s="5"/>
      <c r="BO5" s="5"/>
      <c r="BP5" s="3">
        <v>1</v>
      </c>
      <c r="BQ5" s="9">
        <v>0</v>
      </c>
      <c r="BR5" s="3">
        <v>20</v>
      </c>
      <c r="BS5" s="3">
        <v>8.8000000000000007</v>
      </c>
      <c r="BT5" s="3">
        <v>3.9</v>
      </c>
      <c r="BU5" s="3">
        <v>0.99</v>
      </c>
      <c r="BV5" s="16">
        <v>5.9</v>
      </c>
      <c r="BW5" s="10"/>
      <c r="BX5" s="16">
        <v>1</v>
      </c>
      <c r="BY5" s="3">
        <v>0</v>
      </c>
      <c r="BZ5" s="3">
        <v>138</v>
      </c>
      <c r="CA5" s="3">
        <v>64</v>
      </c>
      <c r="CB5" s="4">
        <v>2</v>
      </c>
      <c r="CC5" s="28">
        <v>35</v>
      </c>
      <c r="CD5" s="8"/>
      <c r="CE5" s="8"/>
      <c r="CF5" s="3">
        <v>2618</v>
      </c>
      <c r="CG5" s="3">
        <v>1</v>
      </c>
      <c r="CH5" s="3">
        <v>3</v>
      </c>
      <c r="CI5" s="12">
        <v>778.84615384615381</v>
      </c>
      <c r="CJ5" s="19">
        <f t="shared" si="15"/>
        <v>6.6578135345132035</v>
      </c>
      <c r="CK5" s="5">
        <v>325.40634333387641</v>
      </c>
      <c r="CL5" s="19">
        <f t="shared" si="16"/>
        <v>5.7850746885527577</v>
      </c>
      <c r="CM5" s="10"/>
      <c r="CN5" s="36">
        <v>40312</v>
      </c>
      <c r="CO5" s="36"/>
      <c r="CP5" s="36"/>
      <c r="CQ5" s="36"/>
      <c r="CS5" s="36">
        <v>44272</v>
      </c>
      <c r="CT5" s="36">
        <v>40728</v>
      </c>
      <c r="CU5" s="1">
        <f t="shared" si="17"/>
        <v>416</v>
      </c>
      <c r="CV5" s="3">
        <v>1</v>
      </c>
      <c r="CW5" s="40">
        <v>40728</v>
      </c>
      <c r="CX5" s="20">
        <f>(CW5-CN5)</f>
        <v>416</v>
      </c>
      <c r="CY5" s="20">
        <v>1</v>
      </c>
      <c r="CZ5" s="20">
        <v>416</v>
      </c>
      <c r="DA5" s="3">
        <v>0</v>
      </c>
      <c r="DB5" s="3" t="s">
        <v>144</v>
      </c>
      <c r="DC5" s="10"/>
      <c r="DD5" s="10"/>
      <c r="DE5" s="10"/>
      <c r="DF5" s="10"/>
      <c r="DG5" s="10"/>
      <c r="DH5" s="10"/>
      <c r="DI5" s="10"/>
      <c r="DJ5" s="10"/>
      <c r="DK5" s="10"/>
    </row>
    <row r="6" spans="1:115" x14ac:dyDescent="0.25">
      <c r="A6" s="25">
        <v>1172</v>
      </c>
      <c r="B6" s="1">
        <v>68</v>
      </c>
      <c r="C6" s="1">
        <v>0</v>
      </c>
      <c r="D6" s="1">
        <v>1</v>
      </c>
      <c r="E6" s="1">
        <v>0</v>
      </c>
      <c r="F6" s="1">
        <v>2</v>
      </c>
      <c r="H6" s="1">
        <v>1</v>
      </c>
      <c r="J6" s="1">
        <v>2</v>
      </c>
      <c r="K6" s="1">
        <v>1</v>
      </c>
      <c r="L6" s="1">
        <v>0</v>
      </c>
      <c r="M6" s="1">
        <v>1</v>
      </c>
      <c r="N6" s="1">
        <v>0</v>
      </c>
      <c r="O6" s="1">
        <v>1</v>
      </c>
      <c r="P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20.7</v>
      </c>
      <c r="AH6" s="1">
        <v>1.42</v>
      </c>
      <c r="AI6" s="1">
        <v>132</v>
      </c>
      <c r="AJ6" s="1">
        <v>65</v>
      </c>
      <c r="AK6" s="5">
        <f t="shared" si="0"/>
        <v>87.333333333333329</v>
      </c>
      <c r="AL6" s="1">
        <v>53</v>
      </c>
      <c r="AM6" s="1">
        <v>1</v>
      </c>
      <c r="AN6" s="1">
        <v>2</v>
      </c>
      <c r="AO6" s="1">
        <v>28</v>
      </c>
      <c r="AP6" s="1">
        <v>6</v>
      </c>
      <c r="AQ6" s="1">
        <v>14</v>
      </c>
      <c r="AR6" s="1">
        <f t="shared" si="1"/>
        <v>22</v>
      </c>
      <c r="AS6" s="7">
        <f t="shared" si="2"/>
        <v>11</v>
      </c>
      <c r="AT6" s="1">
        <v>7</v>
      </c>
      <c r="AU6" s="19">
        <v>4.4000000000000004</v>
      </c>
      <c r="AV6" s="1">
        <v>3.09</v>
      </c>
      <c r="AW6" s="19">
        <f t="shared" si="3"/>
        <v>0.59835920177383584</v>
      </c>
      <c r="AX6" s="7">
        <f t="shared" si="4"/>
        <v>1.5909090909090908</v>
      </c>
      <c r="AY6" s="7">
        <f t="shared" si="5"/>
        <v>181.22977346278319</v>
      </c>
      <c r="AZ6" s="7">
        <f t="shared" si="6"/>
        <v>2209.277238403452</v>
      </c>
      <c r="BA6" s="7">
        <f t="shared" si="7"/>
        <v>83.018867924528308</v>
      </c>
      <c r="BB6" s="7">
        <f t="shared" si="8"/>
        <v>58.301886792452834</v>
      </c>
      <c r="BC6" s="7">
        <f t="shared" si="9"/>
        <v>63.696754716981133</v>
      </c>
      <c r="BD6" s="7">
        <f t="shared" si="10"/>
        <v>9.5148679245283034</v>
      </c>
      <c r="BE6" s="19">
        <v>1.3731818181818181</v>
      </c>
      <c r="BF6" s="19">
        <f t="shared" si="11"/>
        <v>0.16863636363636361</v>
      </c>
      <c r="BG6" s="19">
        <f t="shared" si="12"/>
        <v>0.33727272727272722</v>
      </c>
      <c r="BH6" s="19">
        <f t="shared" si="13"/>
        <v>3.7735849056603779</v>
      </c>
      <c r="BI6" s="19">
        <f t="shared" si="14"/>
        <v>0.2857142857142857</v>
      </c>
      <c r="BJ6" s="19"/>
      <c r="BK6" s="20">
        <v>1</v>
      </c>
      <c r="BL6" s="1">
        <v>12</v>
      </c>
      <c r="BN6" s="1">
        <v>0</v>
      </c>
      <c r="BO6" s="1">
        <v>0</v>
      </c>
      <c r="BP6" s="1">
        <v>1</v>
      </c>
      <c r="BQ6" s="1">
        <v>0</v>
      </c>
      <c r="BR6" s="1">
        <v>70</v>
      </c>
      <c r="BS6" s="1">
        <v>4.3</v>
      </c>
      <c r="BT6" s="1">
        <v>2.5</v>
      </c>
      <c r="BU6" s="1">
        <v>0.32</v>
      </c>
      <c r="BY6" s="1">
        <v>0</v>
      </c>
      <c r="BZ6" s="25">
        <v>141</v>
      </c>
      <c r="CA6" s="25">
        <v>27</v>
      </c>
      <c r="CB6" s="44">
        <v>0.88</v>
      </c>
      <c r="CC6" s="27">
        <v>68</v>
      </c>
      <c r="CI6" s="20">
        <v>824.77165930000001</v>
      </c>
      <c r="CJ6" s="19">
        <f t="shared" si="15"/>
        <v>6.7151065714189064</v>
      </c>
      <c r="CK6" s="20">
        <v>4584.0394109999997</v>
      </c>
      <c r="CL6" s="19">
        <f t="shared" si="16"/>
        <v>8.4303358558707053</v>
      </c>
      <c r="CM6" s="20"/>
      <c r="CN6" s="36">
        <v>43693</v>
      </c>
      <c r="CO6" s="36"/>
      <c r="CP6" s="36"/>
      <c r="CQ6" s="36"/>
      <c r="CS6" s="36">
        <v>44274</v>
      </c>
      <c r="CT6" s="36">
        <v>44273</v>
      </c>
      <c r="CU6" s="1">
        <f t="shared" si="17"/>
        <v>580</v>
      </c>
      <c r="CV6" s="1">
        <v>0</v>
      </c>
      <c r="CY6" s="1">
        <v>0</v>
      </c>
      <c r="CZ6" s="1">
        <v>580</v>
      </c>
      <c r="DA6" s="3">
        <v>0</v>
      </c>
      <c r="DC6" s="1"/>
      <c r="DD6" s="1"/>
      <c r="DE6" s="1"/>
      <c r="DF6" s="1"/>
      <c r="DG6" s="1"/>
      <c r="DH6" s="1"/>
      <c r="DI6" s="1"/>
      <c r="DJ6" s="1"/>
      <c r="DK6" s="1"/>
    </row>
    <row r="7" spans="1:115" x14ac:dyDescent="0.25">
      <c r="A7" s="2">
        <v>2037</v>
      </c>
      <c r="B7" s="3">
        <v>56</v>
      </c>
      <c r="C7" s="3">
        <v>0</v>
      </c>
      <c r="D7" s="3">
        <v>0</v>
      </c>
      <c r="E7" s="3">
        <v>1</v>
      </c>
      <c r="F7" s="3">
        <v>1</v>
      </c>
      <c r="G7" s="3">
        <v>0</v>
      </c>
      <c r="H7" s="1">
        <v>1</v>
      </c>
      <c r="I7" s="3">
        <v>0</v>
      </c>
      <c r="J7" s="3">
        <v>4</v>
      </c>
      <c r="K7" s="3">
        <v>0</v>
      </c>
      <c r="L7" s="3">
        <v>0</v>
      </c>
      <c r="M7" s="3"/>
      <c r="N7" s="3">
        <v>1</v>
      </c>
      <c r="O7" s="3">
        <v>1</v>
      </c>
      <c r="P7" s="3">
        <v>0</v>
      </c>
      <c r="Q7" s="3"/>
      <c r="R7" s="3">
        <v>1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1</v>
      </c>
      <c r="Z7" s="3">
        <v>1</v>
      </c>
      <c r="AA7" s="3">
        <v>1</v>
      </c>
      <c r="AB7" s="3">
        <v>1</v>
      </c>
      <c r="AC7" s="3">
        <v>0</v>
      </c>
      <c r="AD7" s="3">
        <v>1</v>
      </c>
      <c r="AE7" s="3">
        <v>0</v>
      </c>
      <c r="AF7" s="3">
        <v>2</v>
      </c>
      <c r="AG7" s="3">
        <v>26.5</v>
      </c>
      <c r="AH7" s="4">
        <v>2.0099999999999998</v>
      </c>
      <c r="AI7" s="3">
        <v>104</v>
      </c>
      <c r="AJ7" s="3">
        <v>72</v>
      </c>
      <c r="AK7" s="5">
        <f t="shared" si="0"/>
        <v>82.666666666666671</v>
      </c>
      <c r="AL7" s="3">
        <v>88</v>
      </c>
      <c r="AM7" s="3">
        <v>1</v>
      </c>
      <c r="AN7" s="3">
        <v>5</v>
      </c>
      <c r="AO7" s="3">
        <v>22</v>
      </c>
      <c r="AP7" s="3">
        <v>10</v>
      </c>
      <c r="AQ7" s="3">
        <v>14</v>
      </c>
      <c r="AR7" s="1">
        <f t="shared" si="1"/>
        <v>12</v>
      </c>
      <c r="AS7" s="7">
        <f t="shared" si="2"/>
        <v>2.4</v>
      </c>
      <c r="AT7" s="3">
        <v>8</v>
      </c>
      <c r="AU7" s="4">
        <v>3.8390999999999993</v>
      </c>
      <c r="AV7" s="3">
        <v>1.91</v>
      </c>
      <c r="AW7" s="19">
        <f t="shared" si="3"/>
        <v>0.35009608277900961</v>
      </c>
      <c r="AX7" s="7">
        <f t="shared" si="4"/>
        <v>1.56286629678831</v>
      </c>
      <c r="AY7" s="7">
        <f t="shared" si="5"/>
        <v>251.30890052356023</v>
      </c>
      <c r="AZ7" s="7">
        <f t="shared" si="6"/>
        <v>3253.0541012216408</v>
      </c>
      <c r="BA7" s="7">
        <f t="shared" si="7"/>
        <v>43.626136363636355</v>
      </c>
      <c r="BB7" s="7">
        <f t="shared" si="8"/>
        <v>21.704545454545453</v>
      </c>
      <c r="BC7" s="7">
        <f t="shared" si="9"/>
        <v>22.040242424242422</v>
      </c>
      <c r="BD7" s="7">
        <f t="shared" si="10"/>
        <v>2.656636363636363</v>
      </c>
      <c r="BE7" s="19"/>
      <c r="BF7" s="19">
        <f t="shared" si="11"/>
        <v>0.32090854627386634</v>
      </c>
      <c r="BG7" s="19">
        <f t="shared" si="12"/>
        <v>0.50428485843036142</v>
      </c>
      <c r="BH7" s="19">
        <f t="shared" si="13"/>
        <v>3.635511363636363</v>
      </c>
      <c r="BI7" s="19">
        <f t="shared" si="14"/>
        <v>0.625</v>
      </c>
      <c r="BJ7" s="19"/>
      <c r="BK7" s="5">
        <v>0</v>
      </c>
      <c r="BL7" s="5"/>
      <c r="BM7" s="5"/>
      <c r="BN7" s="5"/>
      <c r="BO7" s="5"/>
      <c r="BP7" s="3">
        <v>1</v>
      </c>
      <c r="BQ7" s="3">
        <v>0</v>
      </c>
      <c r="BR7" s="3">
        <v>35</v>
      </c>
      <c r="BS7" s="3">
        <v>4.8</v>
      </c>
      <c r="BT7" s="3">
        <v>4.2</v>
      </c>
      <c r="BU7" s="3">
        <v>1</v>
      </c>
      <c r="BV7" s="3">
        <v>4.5999999999999996</v>
      </c>
      <c r="BW7" s="10"/>
      <c r="BX7" s="3">
        <v>1</v>
      </c>
      <c r="BY7" s="3">
        <v>1</v>
      </c>
      <c r="BZ7" s="3">
        <v>136</v>
      </c>
      <c r="CA7" s="3">
        <v>21</v>
      </c>
      <c r="CB7" s="4">
        <v>1.3</v>
      </c>
      <c r="CC7" s="28">
        <v>69</v>
      </c>
      <c r="CD7" s="8"/>
      <c r="CE7" s="8"/>
      <c r="CF7" s="3">
        <v>448</v>
      </c>
      <c r="CG7" s="3">
        <v>0</v>
      </c>
      <c r="CH7" s="3">
        <v>1</v>
      </c>
      <c r="CI7" s="12">
        <v>870.58823529411757</v>
      </c>
      <c r="CJ7" s="19">
        <f t="shared" si="15"/>
        <v>6.7691691156959903</v>
      </c>
      <c r="CK7" s="5">
        <v>1616.9280484032786</v>
      </c>
      <c r="CL7" s="19">
        <f t="shared" si="16"/>
        <v>7.3882833616194183</v>
      </c>
      <c r="CM7" s="10"/>
      <c r="CN7" s="41">
        <v>40410</v>
      </c>
      <c r="CO7" s="41"/>
      <c r="CP7" s="41"/>
      <c r="CQ7" s="41"/>
      <c r="CS7" s="36">
        <v>44272</v>
      </c>
      <c r="CT7" s="36">
        <v>40607</v>
      </c>
      <c r="CU7" s="1">
        <f t="shared" si="17"/>
        <v>197</v>
      </c>
      <c r="CV7" s="3">
        <v>1</v>
      </c>
      <c r="CW7" s="40">
        <v>40607</v>
      </c>
      <c r="CX7" s="3">
        <f>(CW7-CN7)</f>
        <v>197</v>
      </c>
      <c r="CY7" s="3">
        <v>1</v>
      </c>
      <c r="CZ7" s="3">
        <v>197</v>
      </c>
      <c r="DA7" s="3">
        <v>0</v>
      </c>
      <c r="DB7" s="3" t="s">
        <v>141</v>
      </c>
      <c r="DC7" s="10"/>
      <c r="DD7" s="10"/>
      <c r="DE7" s="10"/>
      <c r="DF7" s="10"/>
      <c r="DG7" s="10"/>
      <c r="DH7" s="10"/>
      <c r="DI7" s="10"/>
      <c r="DJ7" s="10"/>
      <c r="DK7" s="10"/>
    </row>
    <row r="8" spans="1:115" x14ac:dyDescent="0.25">
      <c r="A8" s="2">
        <v>2062</v>
      </c>
      <c r="B8" s="9">
        <v>64</v>
      </c>
      <c r="C8" s="9">
        <v>1</v>
      </c>
      <c r="D8" s="9">
        <v>0</v>
      </c>
      <c r="E8" s="9">
        <v>1</v>
      </c>
      <c r="F8" s="9">
        <v>1</v>
      </c>
      <c r="G8" s="9">
        <v>0</v>
      </c>
      <c r="H8" s="1">
        <v>1</v>
      </c>
      <c r="I8" s="9">
        <v>0</v>
      </c>
      <c r="J8" s="9">
        <v>4</v>
      </c>
      <c r="K8" s="9">
        <v>1</v>
      </c>
      <c r="L8" s="9">
        <v>1</v>
      </c>
      <c r="M8" s="9"/>
      <c r="N8" s="9">
        <v>1</v>
      </c>
      <c r="O8" s="9">
        <v>0</v>
      </c>
      <c r="P8" s="9">
        <v>0</v>
      </c>
      <c r="Q8" s="9"/>
      <c r="R8" s="9">
        <v>1</v>
      </c>
      <c r="S8" s="9">
        <v>1</v>
      </c>
      <c r="T8" s="9">
        <v>0</v>
      </c>
      <c r="U8" s="9">
        <v>0</v>
      </c>
      <c r="V8" s="9">
        <v>0</v>
      </c>
      <c r="W8" s="9">
        <v>0</v>
      </c>
      <c r="X8" s="9">
        <v>1</v>
      </c>
      <c r="Y8" s="9">
        <v>1</v>
      </c>
      <c r="Z8" s="9">
        <v>1</v>
      </c>
      <c r="AA8" s="9">
        <v>1</v>
      </c>
      <c r="AB8" s="9">
        <v>1</v>
      </c>
      <c r="AC8" s="9">
        <v>1</v>
      </c>
      <c r="AD8" s="9">
        <v>1</v>
      </c>
      <c r="AE8" s="9">
        <v>0</v>
      </c>
      <c r="AF8" s="9">
        <v>0</v>
      </c>
      <c r="AG8" s="9">
        <v>24</v>
      </c>
      <c r="AH8" s="11">
        <v>2.02</v>
      </c>
      <c r="AI8" s="9">
        <v>110</v>
      </c>
      <c r="AJ8" s="9">
        <v>79</v>
      </c>
      <c r="AK8" s="5">
        <f t="shared" si="0"/>
        <v>89.333333333333329</v>
      </c>
      <c r="AL8" s="9">
        <v>73</v>
      </c>
      <c r="AM8" s="9">
        <v>1</v>
      </c>
      <c r="AN8" s="9">
        <v>3</v>
      </c>
      <c r="AO8" s="9">
        <v>25</v>
      </c>
      <c r="AP8" s="9">
        <v>14</v>
      </c>
      <c r="AQ8" s="9">
        <v>18</v>
      </c>
      <c r="AR8" s="1">
        <f t="shared" si="1"/>
        <v>11</v>
      </c>
      <c r="AS8" s="7">
        <f t="shared" si="2"/>
        <v>3.6666666666666665</v>
      </c>
      <c r="AT8" s="9">
        <v>14</v>
      </c>
      <c r="AU8" s="4">
        <v>4.7671999999999999</v>
      </c>
      <c r="AV8" s="9">
        <v>2.36</v>
      </c>
      <c r="AW8" s="19">
        <f t="shared" si="3"/>
        <v>0.46746489283074644</v>
      </c>
      <c r="AX8" s="7">
        <f t="shared" si="4"/>
        <v>0.83906695754321192</v>
      </c>
      <c r="AY8" s="7">
        <f t="shared" si="5"/>
        <v>135.59322033898306</v>
      </c>
      <c r="AZ8" s="7">
        <f t="shared" si="6"/>
        <v>2926.5536723163841</v>
      </c>
      <c r="BA8" s="7">
        <f t="shared" si="7"/>
        <v>65.30410958904109</v>
      </c>
      <c r="BB8" s="7">
        <f t="shared" si="8"/>
        <v>32.328767123287669</v>
      </c>
      <c r="BC8" s="7">
        <f t="shared" si="9"/>
        <v>33.121899543378987</v>
      </c>
      <c r="BD8" s="7">
        <f t="shared" si="10"/>
        <v>6.5950684931506842</v>
      </c>
      <c r="BE8" s="19"/>
      <c r="BF8" s="19">
        <f t="shared" si="11"/>
        <v>0.27563349555294514</v>
      </c>
      <c r="BG8" s="19">
        <f t="shared" si="12"/>
        <v>0.38282429937909046</v>
      </c>
      <c r="BH8" s="19">
        <f t="shared" si="13"/>
        <v>5.9367372353673717</v>
      </c>
      <c r="BI8" s="19">
        <f t="shared" si="14"/>
        <v>0.21428571428571427</v>
      </c>
      <c r="BJ8" s="19"/>
      <c r="BK8" s="12">
        <v>0</v>
      </c>
      <c r="BL8" s="12"/>
      <c r="BM8" s="12"/>
      <c r="BN8" s="12"/>
      <c r="BO8" s="12"/>
      <c r="BP8" s="9">
        <v>1</v>
      </c>
      <c r="BQ8" s="9">
        <v>0</v>
      </c>
      <c r="BR8" s="9">
        <v>7.5</v>
      </c>
      <c r="BS8" s="9">
        <v>7.9</v>
      </c>
      <c r="BT8" s="9">
        <v>6.9</v>
      </c>
      <c r="BU8" s="9">
        <v>1.3</v>
      </c>
      <c r="BV8" s="9">
        <v>4.0999999999999996</v>
      </c>
      <c r="BW8" s="14"/>
      <c r="BX8" s="9">
        <v>1</v>
      </c>
      <c r="BY8" s="9">
        <v>0</v>
      </c>
      <c r="BZ8" s="9">
        <v>135</v>
      </c>
      <c r="CA8" s="9">
        <v>33</v>
      </c>
      <c r="CB8" s="11">
        <v>1.6</v>
      </c>
      <c r="CC8" s="29">
        <v>53</v>
      </c>
      <c r="CD8" s="13"/>
      <c r="CE8" s="13"/>
      <c r="CF8" s="9">
        <v>823</v>
      </c>
      <c r="CG8" s="9">
        <v>1</v>
      </c>
      <c r="CH8" s="9">
        <v>2</v>
      </c>
      <c r="CI8" s="12">
        <v>888.31168831168839</v>
      </c>
      <c r="CJ8" s="19">
        <f t="shared" si="15"/>
        <v>6.7893226817569579</v>
      </c>
      <c r="CK8" s="12">
        <v>815.36187674096641</v>
      </c>
      <c r="CL8" s="19">
        <f t="shared" si="16"/>
        <v>6.7036320352339756</v>
      </c>
      <c r="CM8" s="14"/>
      <c r="CN8" s="36">
        <v>40626</v>
      </c>
      <c r="CO8" s="36">
        <v>40637</v>
      </c>
      <c r="CP8" s="20">
        <f>(CO8-CN8)</f>
        <v>11</v>
      </c>
      <c r="CQ8" s="36">
        <v>41974</v>
      </c>
      <c r="CR8" s="43">
        <f>(CQ8-CN8)</f>
        <v>1348</v>
      </c>
      <c r="CS8" s="36">
        <v>44274</v>
      </c>
      <c r="CT8" s="42">
        <v>44556</v>
      </c>
      <c r="CU8" s="9">
        <f t="shared" si="17"/>
        <v>3930</v>
      </c>
      <c r="CV8" s="9">
        <v>0</v>
      </c>
      <c r="CW8" s="9"/>
      <c r="CX8" s="9"/>
      <c r="CY8" s="9">
        <v>1</v>
      </c>
      <c r="CZ8" s="9">
        <v>11</v>
      </c>
      <c r="DA8" s="3">
        <v>0</v>
      </c>
      <c r="DB8" s="14"/>
      <c r="DC8" s="14"/>
      <c r="DD8" s="14"/>
      <c r="DE8" s="14"/>
      <c r="DF8" s="14"/>
      <c r="DG8" s="14"/>
      <c r="DH8" s="14"/>
      <c r="DI8" s="14"/>
      <c r="DJ8" s="14"/>
      <c r="DK8" s="14"/>
    </row>
    <row r="9" spans="1:115" x14ac:dyDescent="0.25">
      <c r="A9" s="25">
        <v>1044</v>
      </c>
      <c r="B9" s="1">
        <v>75</v>
      </c>
      <c r="C9" s="1">
        <v>0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1</v>
      </c>
      <c r="J9" s="1">
        <v>2</v>
      </c>
      <c r="K9" s="1">
        <v>1</v>
      </c>
      <c r="L9" s="1">
        <v>1</v>
      </c>
      <c r="M9" s="1">
        <v>1</v>
      </c>
      <c r="N9" s="1">
        <v>1</v>
      </c>
      <c r="O9" s="1">
        <v>0</v>
      </c>
      <c r="P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0</v>
      </c>
      <c r="AD9" s="1">
        <v>1</v>
      </c>
      <c r="AE9" s="1">
        <v>0</v>
      </c>
      <c r="AF9" s="1">
        <v>0</v>
      </c>
      <c r="AG9" s="1">
        <v>27.2</v>
      </c>
      <c r="AH9" s="1">
        <v>2.1</v>
      </c>
      <c r="AI9" s="1">
        <v>121</v>
      </c>
      <c r="AJ9" s="1">
        <v>65</v>
      </c>
      <c r="AK9" s="5">
        <f t="shared" si="0"/>
        <v>83.666666666666671</v>
      </c>
      <c r="AL9" s="1">
        <v>85</v>
      </c>
      <c r="AM9" s="1">
        <v>1</v>
      </c>
      <c r="AN9" s="1">
        <v>2</v>
      </c>
      <c r="AO9" s="1">
        <v>29</v>
      </c>
      <c r="AP9" s="1">
        <v>8</v>
      </c>
      <c r="AQ9" s="1">
        <v>17</v>
      </c>
      <c r="AR9" s="1">
        <f t="shared" si="1"/>
        <v>21</v>
      </c>
      <c r="AS9" s="7">
        <f t="shared" si="2"/>
        <v>10.5</v>
      </c>
      <c r="AT9" s="1">
        <v>4</v>
      </c>
      <c r="AU9" s="19">
        <v>4.78</v>
      </c>
      <c r="AV9" s="1">
        <v>2.2799999999999998</v>
      </c>
      <c r="AW9" s="19">
        <f t="shared" si="3"/>
        <v>0.42297117516629712</v>
      </c>
      <c r="AX9" s="7">
        <f t="shared" si="4"/>
        <v>2.7196652719665271</v>
      </c>
      <c r="AY9" s="7">
        <f t="shared" si="5"/>
        <v>456.14035087719304</v>
      </c>
      <c r="AZ9" s="7">
        <f t="shared" si="6"/>
        <v>2865.4970760233923</v>
      </c>
      <c r="BA9" s="7">
        <f t="shared" si="7"/>
        <v>56.235294117647065</v>
      </c>
      <c r="BB9" s="7">
        <f t="shared" si="8"/>
        <v>26.823529411764707</v>
      </c>
      <c r="BC9" s="7">
        <f t="shared" si="9"/>
        <v>29.0624</v>
      </c>
      <c r="BD9" s="7">
        <f t="shared" si="10"/>
        <v>5.4719999999999995</v>
      </c>
      <c r="BE9" s="19">
        <v>2.3117154811715479</v>
      </c>
      <c r="BF9" s="19">
        <f t="shared" si="11"/>
        <v>0.30230125523012547</v>
      </c>
      <c r="BG9" s="19">
        <f t="shared" si="12"/>
        <v>0.5156903765690376</v>
      </c>
      <c r="BH9" s="19">
        <f t="shared" si="13"/>
        <v>2.677871148459384</v>
      </c>
      <c r="BI9" s="19">
        <f t="shared" si="14"/>
        <v>0.5</v>
      </c>
      <c r="BJ9" s="19"/>
      <c r="BK9" s="20">
        <v>1</v>
      </c>
      <c r="BL9" s="1">
        <v>9</v>
      </c>
      <c r="BN9" s="1">
        <v>3</v>
      </c>
      <c r="BO9" s="1"/>
      <c r="BP9" s="1">
        <v>1</v>
      </c>
      <c r="BQ9" s="1">
        <v>0</v>
      </c>
      <c r="BR9" s="1">
        <v>35</v>
      </c>
      <c r="BS9" s="1">
        <v>4.9000000000000004</v>
      </c>
      <c r="BT9" s="1">
        <v>3.9</v>
      </c>
      <c r="BU9" s="1">
        <v>0.45</v>
      </c>
      <c r="BV9" s="1">
        <v>4.5</v>
      </c>
      <c r="BW9" s="1">
        <v>35</v>
      </c>
      <c r="BX9" s="1">
        <v>1</v>
      </c>
      <c r="BZ9" s="25">
        <v>141</v>
      </c>
      <c r="CA9" s="25">
        <v>23</v>
      </c>
      <c r="CB9" s="44">
        <v>1.86</v>
      </c>
      <c r="CC9" s="27">
        <v>35</v>
      </c>
      <c r="CD9" s="1">
        <v>1040</v>
      </c>
      <c r="CE9" s="1">
        <v>1</v>
      </c>
      <c r="CH9" s="1">
        <v>3</v>
      </c>
      <c r="CI9" s="20">
        <v>897.65742379999995</v>
      </c>
      <c r="CJ9" s="19">
        <f t="shared" si="15"/>
        <v>6.7997885075438766</v>
      </c>
      <c r="CK9" s="20">
        <v>645.05277060000003</v>
      </c>
      <c r="CL9" s="19">
        <f t="shared" si="16"/>
        <v>6.4693321283328382</v>
      </c>
      <c r="CM9" s="22"/>
      <c r="CN9" s="36">
        <v>43301</v>
      </c>
      <c r="CO9" s="36"/>
      <c r="CP9" s="36"/>
      <c r="CQ9" s="36"/>
      <c r="CS9" s="36">
        <v>44274</v>
      </c>
      <c r="CT9" s="36">
        <v>44244</v>
      </c>
      <c r="CU9" s="1">
        <f t="shared" si="17"/>
        <v>943</v>
      </c>
      <c r="CV9" s="1">
        <v>0</v>
      </c>
      <c r="CY9" s="1">
        <v>0</v>
      </c>
      <c r="CZ9" s="1">
        <v>943</v>
      </c>
      <c r="DA9" s="3">
        <v>0</v>
      </c>
      <c r="DB9"/>
    </row>
    <row r="10" spans="1:115" x14ac:dyDescent="0.25">
      <c r="A10" s="2">
        <v>2031</v>
      </c>
      <c r="B10" s="3">
        <v>63</v>
      </c>
      <c r="C10" s="3">
        <v>0</v>
      </c>
      <c r="D10" s="3">
        <v>0</v>
      </c>
      <c r="E10" s="3">
        <v>1</v>
      </c>
      <c r="F10" s="3">
        <v>1</v>
      </c>
      <c r="G10" s="3">
        <v>0</v>
      </c>
      <c r="H10" s="1">
        <v>1</v>
      </c>
      <c r="I10" s="3">
        <v>0</v>
      </c>
      <c r="J10" s="3">
        <v>3</v>
      </c>
      <c r="K10" s="3">
        <v>1</v>
      </c>
      <c r="L10" s="3">
        <v>0</v>
      </c>
      <c r="M10" s="3"/>
      <c r="N10" s="3">
        <v>1</v>
      </c>
      <c r="O10" s="3">
        <v>0</v>
      </c>
      <c r="P10" s="3">
        <v>1</v>
      </c>
      <c r="Q10" s="3"/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1</v>
      </c>
      <c r="Y10" s="3">
        <v>0</v>
      </c>
      <c r="Z10" s="3">
        <v>1</v>
      </c>
      <c r="AA10" s="3">
        <v>1</v>
      </c>
      <c r="AB10" s="3">
        <v>1</v>
      </c>
      <c r="AC10" s="3">
        <v>0</v>
      </c>
      <c r="AD10" s="3">
        <v>1</v>
      </c>
      <c r="AE10" s="3">
        <v>0</v>
      </c>
      <c r="AF10" s="3">
        <v>2</v>
      </c>
      <c r="AG10" s="3">
        <v>29.5</v>
      </c>
      <c r="AH10" s="4">
        <v>2.09</v>
      </c>
      <c r="AI10" s="3">
        <v>120</v>
      </c>
      <c r="AJ10" s="3">
        <v>74</v>
      </c>
      <c r="AK10" s="5">
        <f t="shared" si="0"/>
        <v>89.333333333333329</v>
      </c>
      <c r="AL10" s="3">
        <v>103</v>
      </c>
      <c r="AM10" s="3">
        <v>1</v>
      </c>
      <c r="AN10" s="3">
        <v>11</v>
      </c>
      <c r="AO10" s="3">
        <v>35</v>
      </c>
      <c r="AP10" s="3">
        <v>17</v>
      </c>
      <c r="AQ10" s="3">
        <v>27</v>
      </c>
      <c r="AR10" s="1">
        <f t="shared" si="1"/>
        <v>18</v>
      </c>
      <c r="AS10" s="7">
        <f t="shared" si="2"/>
        <v>1.6363636363636365</v>
      </c>
      <c r="AT10" s="3">
        <v>20</v>
      </c>
      <c r="AU10" s="4">
        <v>5.83</v>
      </c>
      <c r="AV10" s="3">
        <v>2.79</v>
      </c>
      <c r="AW10" s="19">
        <f t="shared" si="3"/>
        <v>0.55263858093126383</v>
      </c>
      <c r="AX10" s="7">
        <f t="shared" si="4"/>
        <v>1.2006861063464838</v>
      </c>
      <c r="AY10" s="7">
        <f t="shared" si="5"/>
        <v>200.71684587813621</v>
      </c>
      <c r="AZ10" s="7">
        <f t="shared" si="6"/>
        <v>2246.117084826762</v>
      </c>
      <c r="BA10" s="7">
        <f t="shared" si="7"/>
        <v>56.601941747572816</v>
      </c>
      <c r="BB10" s="7">
        <f t="shared" si="8"/>
        <v>27.087378640776699</v>
      </c>
      <c r="BC10" s="7">
        <f t="shared" si="9"/>
        <v>25.541592233009705</v>
      </c>
      <c r="BD10" s="7">
        <f t="shared" si="10"/>
        <v>5.894213592233009</v>
      </c>
      <c r="BE10" s="19">
        <v>2.25</v>
      </c>
      <c r="BF10" s="19">
        <f t="shared" si="11"/>
        <v>0.47701543739279589</v>
      </c>
      <c r="BG10" s="19">
        <f t="shared" si="12"/>
        <v>0.61835334476843906</v>
      </c>
      <c r="BH10" s="19">
        <f t="shared" si="13"/>
        <v>3.144552319309601</v>
      </c>
      <c r="BI10" s="19">
        <f t="shared" si="14"/>
        <v>0.55000000000000004</v>
      </c>
      <c r="BJ10" s="19"/>
      <c r="BK10" s="5">
        <v>1</v>
      </c>
      <c r="BL10" s="5">
        <v>16</v>
      </c>
      <c r="BM10" s="5"/>
      <c r="BN10" s="5">
        <v>3</v>
      </c>
      <c r="BO10" s="5">
        <v>0</v>
      </c>
      <c r="BP10" s="3">
        <v>1</v>
      </c>
      <c r="BQ10" s="9">
        <v>0</v>
      </c>
      <c r="BR10" s="3">
        <v>35</v>
      </c>
      <c r="BS10" s="3">
        <v>5.7</v>
      </c>
      <c r="BT10" s="3">
        <v>5.2</v>
      </c>
      <c r="BU10" s="3">
        <v>1.1000000000000001</v>
      </c>
      <c r="BV10" s="3">
        <v>4.4000000000000004</v>
      </c>
      <c r="BW10" s="10"/>
      <c r="BX10" s="3">
        <v>1</v>
      </c>
      <c r="BY10" s="3">
        <v>0</v>
      </c>
      <c r="BZ10" s="3">
        <v>136</v>
      </c>
      <c r="CA10" s="3">
        <v>43</v>
      </c>
      <c r="CB10" s="4">
        <v>2</v>
      </c>
      <c r="CC10" s="28">
        <v>34</v>
      </c>
      <c r="CD10" s="8"/>
      <c r="CE10" s="8"/>
      <c r="CF10" s="3">
        <v>1971</v>
      </c>
      <c r="CG10" s="3">
        <v>1</v>
      </c>
      <c r="CH10" s="3">
        <v>2</v>
      </c>
      <c r="CI10" s="12">
        <v>900</v>
      </c>
      <c r="CJ10" s="19">
        <f t="shared" si="15"/>
        <v>6.8023947633243109</v>
      </c>
      <c r="CK10" s="5">
        <v>1319.4023438573167</v>
      </c>
      <c r="CL10" s="19">
        <f t="shared" si="16"/>
        <v>7.1849341432441554</v>
      </c>
      <c r="CM10" s="10"/>
      <c r="CN10" s="41">
        <v>40373</v>
      </c>
      <c r="CO10" s="41"/>
      <c r="CP10" s="41"/>
      <c r="CQ10" s="41"/>
      <c r="CS10" s="36">
        <v>44272</v>
      </c>
      <c r="CT10" s="36">
        <v>41156</v>
      </c>
      <c r="CU10" s="1">
        <f t="shared" si="17"/>
        <v>783</v>
      </c>
      <c r="CV10" s="3">
        <v>1</v>
      </c>
      <c r="CW10" s="36">
        <v>41156</v>
      </c>
      <c r="CX10" s="20">
        <f>(CW10-CN10)</f>
        <v>783</v>
      </c>
      <c r="CY10" s="20">
        <v>1</v>
      </c>
      <c r="CZ10" s="20">
        <v>783</v>
      </c>
      <c r="DA10" s="3">
        <v>0</v>
      </c>
      <c r="DB10" s="3" t="s">
        <v>144</v>
      </c>
      <c r="DC10" s="10"/>
      <c r="DD10" s="10"/>
      <c r="DE10" s="10"/>
      <c r="DF10" s="10"/>
      <c r="DG10" s="10"/>
      <c r="DH10" s="10"/>
      <c r="DI10" s="10"/>
      <c r="DJ10" s="10"/>
      <c r="DK10" s="10"/>
    </row>
    <row r="11" spans="1:115" x14ac:dyDescent="0.25">
      <c r="A11" s="2">
        <v>2029</v>
      </c>
      <c r="B11" s="3">
        <v>58</v>
      </c>
      <c r="C11" s="3">
        <v>0</v>
      </c>
      <c r="D11" s="3">
        <v>0</v>
      </c>
      <c r="E11" s="3">
        <v>1</v>
      </c>
      <c r="F11" s="3">
        <v>1</v>
      </c>
      <c r="G11" s="3">
        <v>0</v>
      </c>
      <c r="H11" s="1">
        <v>1</v>
      </c>
      <c r="I11" s="3">
        <v>1</v>
      </c>
      <c r="J11" s="3">
        <v>2</v>
      </c>
      <c r="K11" s="3">
        <v>1</v>
      </c>
      <c r="L11" s="3">
        <v>1</v>
      </c>
      <c r="M11" s="3"/>
      <c r="N11" s="3">
        <v>1</v>
      </c>
      <c r="O11" s="3">
        <v>0</v>
      </c>
      <c r="P11" s="3">
        <v>1</v>
      </c>
      <c r="Q11" s="3"/>
      <c r="R11" s="3">
        <v>0</v>
      </c>
      <c r="S11" s="3">
        <v>0</v>
      </c>
      <c r="T11" s="3">
        <v>1</v>
      </c>
      <c r="U11" s="3">
        <v>1</v>
      </c>
      <c r="V11" s="3">
        <v>0</v>
      </c>
      <c r="W11" s="3">
        <v>0</v>
      </c>
      <c r="X11" s="3">
        <v>0</v>
      </c>
      <c r="Y11" s="3">
        <v>1</v>
      </c>
      <c r="Z11" s="3">
        <v>1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28</v>
      </c>
      <c r="AH11" s="4">
        <v>2.15</v>
      </c>
      <c r="AI11" s="3">
        <v>118</v>
      </c>
      <c r="AJ11" s="3">
        <v>80</v>
      </c>
      <c r="AK11" s="5">
        <f t="shared" si="0"/>
        <v>92.666666666666671</v>
      </c>
      <c r="AL11" s="3">
        <v>76</v>
      </c>
      <c r="AM11" s="3">
        <v>1</v>
      </c>
      <c r="AN11" s="3">
        <v>4</v>
      </c>
      <c r="AO11" s="3">
        <v>20</v>
      </c>
      <c r="AP11" s="3">
        <v>10</v>
      </c>
      <c r="AQ11" s="3">
        <v>13</v>
      </c>
      <c r="AR11" s="1">
        <f t="shared" si="1"/>
        <v>10</v>
      </c>
      <c r="AS11" s="7">
        <f t="shared" si="2"/>
        <v>2.5</v>
      </c>
      <c r="AT11" s="3">
        <v>8</v>
      </c>
      <c r="AU11" s="4">
        <v>3.0959999999999996</v>
      </c>
      <c r="AV11" s="3">
        <v>1.44</v>
      </c>
      <c r="AW11" s="19">
        <f t="shared" si="3"/>
        <v>0.2958758314855876</v>
      </c>
      <c r="AX11" s="7">
        <f t="shared" si="4"/>
        <v>1.6149870801033595</v>
      </c>
      <c r="AY11" s="7">
        <f t="shared" si="5"/>
        <v>277.77777777777777</v>
      </c>
      <c r="AZ11" s="7">
        <f t="shared" si="6"/>
        <v>4925.9259259259261</v>
      </c>
      <c r="BA11" s="7">
        <f t="shared" si="7"/>
        <v>40.736842105263158</v>
      </c>
      <c r="BB11" s="7">
        <f t="shared" si="8"/>
        <v>18.94736842105263</v>
      </c>
      <c r="BC11" s="7">
        <f t="shared" si="9"/>
        <v>21.817263157894732</v>
      </c>
      <c r="BD11" s="7">
        <f t="shared" si="10"/>
        <v>2.3191578947368416</v>
      </c>
      <c r="BE11" s="19"/>
      <c r="BF11" s="19">
        <f t="shared" si="11"/>
        <v>0.31912144702842377</v>
      </c>
      <c r="BG11" s="19">
        <f t="shared" si="12"/>
        <v>0.49095607235142119</v>
      </c>
      <c r="BH11" s="19">
        <f t="shared" si="13"/>
        <v>4.0736842105263156</v>
      </c>
      <c r="BI11" s="19">
        <f t="shared" si="14"/>
        <v>0.5</v>
      </c>
      <c r="BJ11" s="19"/>
      <c r="BK11" s="5">
        <v>0</v>
      </c>
      <c r="BL11" s="5"/>
      <c r="BM11" s="5"/>
      <c r="BN11" s="5"/>
      <c r="BO11" s="5"/>
      <c r="BP11" s="3">
        <v>1</v>
      </c>
      <c r="BQ11" s="9">
        <v>0</v>
      </c>
      <c r="BR11" s="3">
        <v>57.5</v>
      </c>
      <c r="BS11" s="3">
        <v>4.3</v>
      </c>
      <c r="BT11" s="3">
        <v>3.1</v>
      </c>
      <c r="BU11" s="3">
        <v>1.1000000000000001</v>
      </c>
      <c r="BV11" s="3"/>
      <c r="BW11" s="10"/>
      <c r="BX11" s="3">
        <v>1</v>
      </c>
      <c r="BY11" s="3">
        <v>0</v>
      </c>
      <c r="BZ11" s="3">
        <v>139</v>
      </c>
      <c r="CA11" s="3">
        <v>39</v>
      </c>
      <c r="CB11" s="4">
        <v>1.8</v>
      </c>
      <c r="CC11" s="28">
        <v>39</v>
      </c>
      <c r="CD11" s="8"/>
      <c r="CE11" s="8"/>
      <c r="CF11" s="3">
        <v>1495</v>
      </c>
      <c r="CG11" s="3">
        <v>1</v>
      </c>
      <c r="CH11" s="3">
        <v>2</v>
      </c>
      <c r="CI11" s="12">
        <v>1010.4430379746835</v>
      </c>
      <c r="CJ11" s="19">
        <f t="shared" si="15"/>
        <v>6.9181441651159616</v>
      </c>
      <c r="CK11" s="5">
        <v>591.03216016667329</v>
      </c>
      <c r="CL11" s="19">
        <f t="shared" si="16"/>
        <v>6.3818704324512465</v>
      </c>
      <c r="CM11" s="10"/>
      <c r="CN11" s="41">
        <v>40371</v>
      </c>
      <c r="CO11" s="41"/>
      <c r="CP11" s="41"/>
      <c r="CQ11" s="41"/>
      <c r="CS11" s="36">
        <v>44272</v>
      </c>
      <c r="CT11" s="36">
        <v>42467</v>
      </c>
      <c r="CU11" s="1">
        <f t="shared" si="17"/>
        <v>2096</v>
      </c>
      <c r="CV11" s="3">
        <v>1</v>
      </c>
      <c r="CW11" s="36">
        <v>42467</v>
      </c>
      <c r="CX11" s="20">
        <f>(CW11-CN11)</f>
        <v>2096</v>
      </c>
      <c r="CY11" s="20">
        <v>1</v>
      </c>
      <c r="CZ11" s="20">
        <v>2096</v>
      </c>
      <c r="DA11" s="3">
        <v>0</v>
      </c>
      <c r="DB11" s="3" t="s">
        <v>146</v>
      </c>
      <c r="DC11" s="10"/>
      <c r="DD11" s="10"/>
      <c r="DE11" s="10"/>
      <c r="DF11" s="10"/>
      <c r="DG11" s="10"/>
      <c r="DH11" s="10"/>
      <c r="DI11" s="10"/>
      <c r="DJ11" s="10"/>
      <c r="DK11" s="10"/>
    </row>
    <row r="12" spans="1:115" x14ac:dyDescent="0.25">
      <c r="A12" s="25">
        <v>1076</v>
      </c>
      <c r="B12" s="1">
        <v>63</v>
      </c>
      <c r="C12" s="1">
        <v>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0</v>
      </c>
      <c r="J12" s="1">
        <v>4</v>
      </c>
      <c r="K12" s="1">
        <v>1</v>
      </c>
      <c r="L12" s="1">
        <v>0</v>
      </c>
      <c r="M12" s="1">
        <v>1</v>
      </c>
      <c r="N12" s="1">
        <v>1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2</v>
      </c>
      <c r="Z12" s="1">
        <v>1</v>
      </c>
      <c r="AA12" s="1">
        <v>1</v>
      </c>
      <c r="AB12" s="1">
        <v>1</v>
      </c>
      <c r="AC12" s="1">
        <v>0</v>
      </c>
      <c r="AD12" s="1">
        <v>0</v>
      </c>
      <c r="AE12" s="1">
        <v>0</v>
      </c>
      <c r="AF12" s="1">
        <v>2</v>
      </c>
      <c r="AG12" s="1">
        <v>28.39</v>
      </c>
      <c r="AH12" s="1">
        <v>2.09</v>
      </c>
      <c r="AI12" s="1">
        <v>139</v>
      </c>
      <c r="AJ12" s="1">
        <v>91</v>
      </c>
      <c r="AK12" s="5">
        <f t="shared" si="0"/>
        <v>107</v>
      </c>
      <c r="AL12" s="1">
        <v>97</v>
      </c>
      <c r="AM12" s="1">
        <v>1</v>
      </c>
      <c r="AN12" s="1">
        <v>6</v>
      </c>
      <c r="AO12" s="1">
        <v>35</v>
      </c>
      <c r="AP12" s="1">
        <v>20</v>
      </c>
      <c r="AQ12" s="1">
        <v>27</v>
      </c>
      <c r="AR12" s="1">
        <f t="shared" si="1"/>
        <v>15</v>
      </c>
      <c r="AS12" s="7">
        <f t="shared" si="2"/>
        <v>2.5</v>
      </c>
      <c r="AT12" s="1">
        <v>13</v>
      </c>
      <c r="AU12" s="19">
        <v>5.53</v>
      </c>
      <c r="AV12" s="1">
        <v>2.65</v>
      </c>
      <c r="AW12" s="19">
        <f t="shared" si="3"/>
        <v>0.62871396895787146</v>
      </c>
      <c r="AX12" s="7">
        <f t="shared" si="4"/>
        <v>2.5316455696202529</v>
      </c>
      <c r="AY12" s="7">
        <f t="shared" si="5"/>
        <v>422.64150943396226</v>
      </c>
      <c r="AZ12" s="7">
        <f t="shared" si="6"/>
        <v>3049.0566037735848</v>
      </c>
      <c r="BA12" s="7">
        <f t="shared" si="7"/>
        <v>57.010309278350519</v>
      </c>
      <c r="BB12" s="7">
        <f t="shared" si="8"/>
        <v>27.319587628865978</v>
      </c>
      <c r="BC12" s="7">
        <f t="shared" si="9"/>
        <v>34.925360824742263</v>
      </c>
      <c r="BD12" s="7">
        <f t="shared" si="10"/>
        <v>7.8024742268041232</v>
      </c>
      <c r="BE12" s="19"/>
      <c r="BF12" s="19">
        <f t="shared" si="11"/>
        <v>0.47359855334538875</v>
      </c>
      <c r="BG12" s="19">
        <f t="shared" si="12"/>
        <v>0.61392405063291133</v>
      </c>
      <c r="BH12" s="19">
        <f t="shared" si="13"/>
        <v>3.800687285223368</v>
      </c>
      <c r="BI12" s="19">
        <f t="shared" si="14"/>
        <v>0.46153846153846156</v>
      </c>
      <c r="BJ12" s="19"/>
      <c r="BK12" s="20">
        <v>1</v>
      </c>
      <c r="BN12" s="1">
        <v>1</v>
      </c>
      <c r="BO12" s="1">
        <v>0</v>
      </c>
      <c r="BP12" s="1">
        <v>1</v>
      </c>
      <c r="BQ12" s="1">
        <v>0</v>
      </c>
      <c r="BR12" s="1">
        <v>27</v>
      </c>
      <c r="BS12" s="1">
        <v>6.4</v>
      </c>
      <c r="BT12" s="1">
        <v>5.5</v>
      </c>
      <c r="BU12" s="1">
        <v>0.31</v>
      </c>
      <c r="BV12" s="1">
        <v>3.9</v>
      </c>
      <c r="BW12" s="1">
        <v>33.799999999999997</v>
      </c>
      <c r="BX12" s="1">
        <v>0</v>
      </c>
      <c r="BZ12" s="25">
        <v>136</v>
      </c>
      <c r="CA12" s="25">
        <v>13</v>
      </c>
      <c r="CB12" s="44">
        <v>0.93</v>
      </c>
      <c r="CC12" s="27">
        <v>85</v>
      </c>
      <c r="CD12" s="1">
        <v>415</v>
      </c>
      <c r="CE12" s="1">
        <v>1</v>
      </c>
      <c r="CH12" s="1">
        <v>2</v>
      </c>
      <c r="CI12" s="20">
        <v>1069.420601</v>
      </c>
      <c r="CJ12" s="19">
        <f t="shared" si="15"/>
        <v>6.9748722864023938</v>
      </c>
      <c r="CK12" s="20">
        <v>1613.4683110000001</v>
      </c>
      <c r="CL12" s="19">
        <f t="shared" si="16"/>
        <v>7.3861413713859188</v>
      </c>
      <c r="CM12" s="22"/>
      <c r="CN12" s="36">
        <v>43427</v>
      </c>
      <c r="CO12" s="36"/>
      <c r="CP12" s="36"/>
      <c r="CQ12" s="36"/>
      <c r="CS12" s="36">
        <v>44217</v>
      </c>
      <c r="CT12" s="37">
        <v>44032</v>
      </c>
      <c r="CU12" s="1">
        <f t="shared" si="17"/>
        <v>605</v>
      </c>
      <c r="CV12" s="1">
        <v>0</v>
      </c>
      <c r="CY12" s="1">
        <v>0</v>
      </c>
      <c r="CZ12" s="1">
        <v>605</v>
      </c>
      <c r="DA12" s="3">
        <v>0</v>
      </c>
      <c r="DB12" t="s">
        <v>135</v>
      </c>
    </row>
    <row r="13" spans="1:115" x14ac:dyDescent="0.25">
      <c r="A13" s="2">
        <v>2003</v>
      </c>
      <c r="B13" s="3">
        <v>57</v>
      </c>
      <c r="C13" s="3">
        <v>0</v>
      </c>
      <c r="D13" s="3">
        <v>0</v>
      </c>
      <c r="E13" s="3">
        <v>1</v>
      </c>
      <c r="F13" s="3">
        <v>1</v>
      </c>
      <c r="G13" s="3">
        <v>0</v>
      </c>
      <c r="H13" s="1">
        <v>1</v>
      </c>
      <c r="I13" s="3">
        <v>1</v>
      </c>
      <c r="J13" s="3">
        <v>3</v>
      </c>
      <c r="K13" s="3">
        <v>1</v>
      </c>
      <c r="L13" s="3">
        <v>0</v>
      </c>
      <c r="M13" s="3"/>
      <c r="N13" s="3">
        <v>1</v>
      </c>
      <c r="O13" s="3">
        <v>0</v>
      </c>
      <c r="P13" s="3">
        <v>1</v>
      </c>
      <c r="Q13" s="3"/>
      <c r="R13" s="3">
        <v>0</v>
      </c>
      <c r="S13" s="3">
        <v>0</v>
      </c>
      <c r="T13" s="3">
        <v>0</v>
      </c>
      <c r="U13" s="3">
        <v>1</v>
      </c>
      <c r="V13" s="3">
        <v>0</v>
      </c>
      <c r="W13" s="3">
        <v>0</v>
      </c>
      <c r="X13" s="3">
        <v>0</v>
      </c>
      <c r="Y13" s="3">
        <v>0</v>
      </c>
      <c r="Z13" s="3">
        <v>1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21.5</v>
      </c>
      <c r="AH13" s="4">
        <v>1.93</v>
      </c>
      <c r="AI13" s="3">
        <v>114</v>
      </c>
      <c r="AJ13" s="3">
        <v>77</v>
      </c>
      <c r="AK13" s="5">
        <f t="shared" si="0"/>
        <v>89.333333333333329</v>
      </c>
      <c r="AL13" s="3">
        <v>81</v>
      </c>
      <c r="AM13" s="3">
        <v>1</v>
      </c>
      <c r="AN13" s="3">
        <v>3</v>
      </c>
      <c r="AO13" s="3">
        <v>25</v>
      </c>
      <c r="AP13" s="3">
        <v>10</v>
      </c>
      <c r="AQ13" s="3">
        <v>15</v>
      </c>
      <c r="AR13" s="3">
        <f t="shared" si="1"/>
        <v>15</v>
      </c>
      <c r="AS13" s="7">
        <f t="shared" si="2"/>
        <v>5</v>
      </c>
      <c r="AT13" s="3">
        <v>9</v>
      </c>
      <c r="AU13" s="4">
        <v>5.3267999999999995</v>
      </c>
      <c r="AV13" s="3">
        <v>2.76</v>
      </c>
      <c r="AW13" s="19">
        <f t="shared" si="3"/>
        <v>0.54669623059866956</v>
      </c>
      <c r="AX13" s="7">
        <f t="shared" si="4"/>
        <v>1.1263798152737103</v>
      </c>
      <c r="AY13" s="7">
        <f t="shared" si="5"/>
        <v>173.91304347826087</v>
      </c>
      <c r="AZ13" s="7">
        <f t="shared" si="6"/>
        <v>2502.4154589371979</v>
      </c>
      <c r="BA13" s="7">
        <f t="shared" si="7"/>
        <v>65.762962962962959</v>
      </c>
      <c r="BB13" s="7">
        <f t="shared" si="8"/>
        <v>34.074074074074076</v>
      </c>
      <c r="BC13" s="7">
        <f t="shared" si="9"/>
        <v>37.227061728395064</v>
      </c>
      <c r="BD13" s="7">
        <f t="shared" si="10"/>
        <v>5.560888888888889</v>
      </c>
      <c r="BE13" s="19"/>
      <c r="BF13" s="19">
        <f t="shared" si="11"/>
        <v>0.22809191259292635</v>
      </c>
      <c r="BG13" s="19">
        <f t="shared" si="12"/>
        <v>0.38015318765487727</v>
      </c>
      <c r="BH13" s="19">
        <f t="shared" si="13"/>
        <v>4.3841975308641974</v>
      </c>
      <c r="BI13" s="19">
        <f t="shared" si="14"/>
        <v>0.33333333333333331</v>
      </c>
      <c r="BJ13" s="19"/>
      <c r="BK13" s="5">
        <v>0</v>
      </c>
      <c r="BL13" s="5"/>
      <c r="BM13" s="5"/>
      <c r="BN13" s="5"/>
      <c r="BO13" s="5"/>
      <c r="BP13" s="3">
        <v>1</v>
      </c>
      <c r="BQ13" s="3">
        <v>0</v>
      </c>
      <c r="BR13" s="3">
        <v>62.5</v>
      </c>
      <c r="BS13" s="3">
        <v>4.8</v>
      </c>
      <c r="BT13" s="3">
        <v>3.3</v>
      </c>
      <c r="BU13" s="3">
        <v>1</v>
      </c>
      <c r="BV13" s="3"/>
      <c r="BW13" s="10"/>
      <c r="BX13" s="3">
        <v>1</v>
      </c>
      <c r="BY13" s="3">
        <v>0</v>
      </c>
      <c r="BZ13" s="3">
        <v>140</v>
      </c>
      <c r="CA13" s="3">
        <v>23</v>
      </c>
      <c r="CB13" s="4">
        <v>1.2</v>
      </c>
      <c r="CC13" s="28">
        <v>90</v>
      </c>
      <c r="CD13" s="8"/>
      <c r="CE13" s="8"/>
      <c r="CF13" s="3">
        <v>860</v>
      </c>
      <c r="CG13" s="3">
        <v>1</v>
      </c>
      <c r="CH13" s="3">
        <v>2</v>
      </c>
      <c r="CI13" s="12">
        <v>1109.0909090909092</v>
      </c>
      <c r="CJ13" s="19">
        <f t="shared" si="15"/>
        <v>7.0112959579229779</v>
      </c>
      <c r="CK13" s="5">
        <v>3764.3254646879909</v>
      </c>
      <c r="CL13" s="19">
        <f t="shared" si="16"/>
        <v>8.2333239647376022</v>
      </c>
      <c r="CM13" s="10"/>
      <c r="CN13" s="41">
        <v>40224</v>
      </c>
      <c r="CO13" s="41"/>
      <c r="CP13" s="41"/>
      <c r="CQ13" s="41"/>
      <c r="CS13" s="36">
        <v>44272</v>
      </c>
      <c r="CT13" s="36">
        <v>44085</v>
      </c>
      <c r="CU13" s="1">
        <f t="shared" si="17"/>
        <v>3861</v>
      </c>
      <c r="CV13" s="3">
        <v>0</v>
      </c>
      <c r="CW13" s="3"/>
      <c r="CX13" s="3"/>
      <c r="CY13" s="3">
        <v>0</v>
      </c>
      <c r="CZ13" s="3">
        <v>3861</v>
      </c>
      <c r="DA13" s="3">
        <v>0</v>
      </c>
      <c r="DB13" s="39" t="s">
        <v>139</v>
      </c>
      <c r="DC13" s="10"/>
      <c r="DD13" s="10"/>
      <c r="DE13" s="10"/>
      <c r="DF13" s="10"/>
      <c r="DG13" s="10"/>
      <c r="DH13" s="10"/>
      <c r="DI13" s="10"/>
      <c r="DJ13" s="10"/>
      <c r="DK13" s="10"/>
    </row>
    <row r="14" spans="1:115" x14ac:dyDescent="0.25">
      <c r="A14" s="25">
        <v>1030</v>
      </c>
      <c r="B14" s="1">
        <v>80</v>
      </c>
      <c r="C14" s="1">
        <v>0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3</v>
      </c>
      <c r="K14" s="1">
        <v>1</v>
      </c>
      <c r="L14" s="1">
        <v>1</v>
      </c>
      <c r="M14" s="1">
        <v>1</v>
      </c>
      <c r="N14" s="1">
        <v>1</v>
      </c>
      <c r="O14" s="1">
        <v>0</v>
      </c>
      <c r="P14" s="1">
        <v>1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2</v>
      </c>
      <c r="Z14" s="1">
        <v>1</v>
      </c>
      <c r="AA14" s="1">
        <v>1</v>
      </c>
      <c r="AB14" s="1">
        <v>1</v>
      </c>
      <c r="AC14" s="1">
        <v>0</v>
      </c>
      <c r="AD14" s="1">
        <v>1</v>
      </c>
      <c r="AE14" s="1">
        <v>0</v>
      </c>
      <c r="AF14" s="1">
        <v>0</v>
      </c>
      <c r="AG14" s="1">
        <v>25.8</v>
      </c>
      <c r="AH14" s="1">
        <v>2.06</v>
      </c>
      <c r="AI14" s="1">
        <v>102</v>
      </c>
      <c r="AJ14" s="1">
        <v>63</v>
      </c>
      <c r="AK14" s="5">
        <f t="shared" si="0"/>
        <v>76</v>
      </c>
      <c r="AL14" s="1">
        <v>80</v>
      </c>
      <c r="AM14" s="1">
        <v>2</v>
      </c>
      <c r="AN14" s="1">
        <v>9</v>
      </c>
      <c r="AO14" s="1">
        <v>42</v>
      </c>
      <c r="AP14" s="1">
        <v>16</v>
      </c>
      <c r="AQ14" s="1">
        <v>27</v>
      </c>
      <c r="AR14" s="1">
        <f t="shared" si="1"/>
        <v>26</v>
      </c>
      <c r="AS14" s="7">
        <f t="shared" si="2"/>
        <v>2.8888888888888888</v>
      </c>
      <c r="AT14" s="1">
        <v>20</v>
      </c>
      <c r="AU14" s="19">
        <v>3.57</v>
      </c>
      <c r="AV14" s="1">
        <v>1.73</v>
      </c>
      <c r="AW14" s="19">
        <f t="shared" si="3"/>
        <v>0.29152993348115297</v>
      </c>
      <c r="AX14" s="7">
        <f t="shared" si="4"/>
        <v>1.9607843137254903</v>
      </c>
      <c r="AY14" s="7">
        <f t="shared" si="5"/>
        <v>323.69942196531792</v>
      </c>
      <c r="AZ14" s="7">
        <f t="shared" si="6"/>
        <v>3098.2658959537571</v>
      </c>
      <c r="BA14" s="7">
        <f t="shared" si="7"/>
        <v>44.625</v>
      </c>
      <c r="BB14" s="7">
        <f t="shared" si="8"/>
        <v>21.625</v>
      </c>
      <c r="BC14" s="7">
        <f t="shared" si="9"/>
        <v>16.4696</v>
      </c>
      <c r="BD14" s="7">
        <f t="shared" si="10"/>
        <v>5.2938000000000001</v>
      </c>
      <c r="BE14" s="19"/>
      <c r="BF14" s="19">
        <f t="shared" si="11"/>
        <v>0.60504201680672265</v>
      </c>
      <c r="BG14" s="19">
        <f t="shared" si="12"/>
        <v>0.94117647058823528</v>
      </c>
      <c r="BH14" s="19">
        <f t="shared" si="13"/>
        <v>1.7163461538461537</v>
      </c>
      <c r="BI14" s="19">
        <f t="shared" si="14"/>
        <v>0.45</v>
      </c>
      <c r="BJ14" s="19"/>
      <c r="BK14" s="20">
        <v>0</v>
      </c>
      <c r="BO14" s="1"/>
      <c r="BP14" s="1">
        <v>1</v>
      </c>
      <c r="BQ14" s="1">
        <v>0</v>
      </c>
      <c r="BR14" s="1">
        <v>20</v>
      </c>
      <c r="BS14" s="1">
        <v>7.5</v>
      </c>
      <c r="BT14" s="1">
        <v>6.9</v>
      </c>
      <c r="BU14" s="1">
        <v>0.28999999999999998</v>
      </c>
      <c r="BV14" s="1">
        <v>5.6</v>
      </c>
      <c r="BW14" s="1">
        <v>39.5</v>
      </c>
      <c r="BX14" s="1">
        <v>1</v>
      </c>
      <c r="BZ14" s="25">
        <v>142</v>
      </c>
      <c r="CA14" s="25">
        <v>39</v>
      </c>
      <c r="CB14" s="44">
        <v>1.24</v>
      </c>
      <c r="CC14" s="27">
        <v>55</v>
      </c>
      <c r="CD14" s="1">
        <v>1647</v>
      </c>
      <c r="CE14" s="1">
        <v>1</v>
      </c>
      <c r="CH14" s="1">
        <v>3</v>
      </c>
      <c r="CI14" s="20">
        <v>1115.944195</v>
      </c>
      <c r="CJ14" s="19">
        <f t="shared" si="15"/>
        <v>7.0174561372107043</v>
      </c>
      <c r="CK14" s="20">
        <v>2764.9858049999998</v>
      </c>
      <c r="CL14" s="19">
        <f t="shared" si="16"/>
        <v>7.9247907801277053</v>
      </c>
      <c r="CM14" s="22"/>
      <c r="CN14" s="36">
        <v>43235</v>
      </c>
      <c r="CO14" s="36"/>
      <c r="CP14" s="36"/>
      <c r="CQ14" s="36"/>
      <c r="CS14" s="36">
        <v>44217</v>
      </c>
      <c r="CT14" s="36">
        <v>43432</v>
      </c>
      <c r="CU14" s="1">
        <f t="shared" si="17"/>
        <v>197</v>
      </c>
      <c r="CV14" s="1">
        <v>1</v>
      </c>
      <c r="CW14" s="36">
        <v>43432</v>
      </c>
      <c r="CX14" s="20">
        <f>(CW14-CN14)</f>
        <v>197</v>
      </c>
      <c r="CY14" s="20">
        <v>1</v>
      </c>
      <c r="CZ14" s="20">
        <v>197</v>
      </c>
      <c r="DA14" s="3">
        <v>0</v>
      </c>
      <c r="DB14" t="s">
        <v>129</v>
      </c>
    </row>
    <row r="15" spans="1:115" x14ac:dyDescent="0.25">
      <c r="A15" s="2">
        <v>2006</v>
      </c>
      <c r="B15" s="3">
        <v>62</v>
      </c>
      <c r="C15" s="3">
        <v>0</v>
      </c>
      <c r="D15" s="3">
        <v>1</v>
      </c>
      <c r="E15" s="3">
        <v>1</v>
      </c>
      <c r="F15" s="3">
        <v>2</v>
      </c>
      <c r="G15" s="3">
        <v>0</v>
      </c>
      <c r="H15" s="1">
        <v>1</v>
      </c>
      <c r="I15" s="3">
        <v>1</v>
      </c>
      <c r="J15" s="3">
        <v>2</v>
      </c>
      <c r="K15" s="3">
        <v>1</v>
      </c>
      <c r="L15" s="3">
        <v>1</v>
      </c>
      <c r="M15" s="3"/>
      <c r="N15" s="3">
        <v>1</v>
      </c>
      <c r="O15" s="3">
        <v>0</v>
      </c>
      <c r="P15" s="3">
        <v>0</v>
      </c>
      <c r="Q15" s="3"/>
      <c r="R15" s="3">
        <v>0</v>
      </c>
      <c r="S15" s="3">
        <v>0</v>
      </c>
      <c r="T15" s="3">
        <v>1</v>
      </c>
      <c r="U15" s="3">
        <v>1</v>
      </c>
      <c r="V15" s="3">
        <v>0</v>
      </c>
      <c r="W15" s="3">
        <v>0</v>
      </c>
      <c r="X15" s="3">
        <v>0</v>
      </c>
      <c r="Y15" s="3">
        <v>1</v>
      </c>
      <c r="Z15" s="3">
        <v>0</v>
      </c>
      <c r="AA15" s="3">
        <v>0</v>
      </c>
      <c r="AB15" s="3">
        <v>0</v>
      </c>
      <c r="AC15" s="3">
        <v>0</v>
      </c>
      <c r="AD15" s="3">
        <v>1</v>
      </c>
      <c r="AE15" s="3">
        <v>0</v>
      </c>
      <c r="AF15" s="3">
        <v>2</v>
      </c>
      <c r="AG15" s="3">
        <v>23.5</v>
      </c>
      <c r="AH15" s="4">
        <v>1.71</v>
      </c>
      <c r="AI15" s="3">
        <v>137</v>
      </c>
      <c r="AJ15" s="3">
        <v>64</v>
      </c>
      <c r="AK15" s="5">
        <f t="shared" si="0"/>
        <v>88.333333333333329</v>
      </c>
      <c r="AL15" s="3">
        <v>69</v>
      </c>
      <c r="AM15" s="3">
        <v>1</v>
      </c>
      <c r="AN15" s="3">
        <v>4</v>
      </c>
      <c r="AO15" s="3">
        <v>25</v>
      </c>
      <c r="AP15" s="3">
        <v>10</v>
      </c>
      <c r="AQ15" s="3">
        <v>15</v>
      </c>
      <c r="AR15" s="3">
        <f t="shared" si="1"/>
        <v>15</v>
      </c>
      <c r="AS15" s="7">
        <f t="shared" si="2"/>
        <v>3.75</v>
      </c>
      <c r="AT15" s="3">
        <v>8</v>
      </c>
      <c r="AU15" s="4">
        <v>4.1040000000000001</v>
      </c>
      <c r="AV15" s="3">
        <v>2.4</v>
      </c>
      <c r="AW15" s="19">
        <f t="shared" si="3"/>
        <v>0.47006651884700656</v>
      </c>
      <c r="AX15" s="7">
        <f t="shared" si="4"/>
        <v>1.7056530214424952</v>
      </c>
      <c r="AY15" s="7">
        <f t="shared" si="5"/>
        <v>233.33333333333334</v>
      </c>
      <c r="AZ15" s="7">
        <f t="shared" si="6"/>
        <v>2811.1111111111109</v>
      </c>
      <c r="BA15" s="7">
        <f t="shared" si="7"/>
        <v>59.478260869565219</v>
      </c>
      <c r="BB15" s="7">
        <f t="shared" si="8"/>
        <v>34.782608695652172</v>
      </c>
      <c r="BC15" s="7">
        <f t="shared" si="9"/>
        <v>38.001159420289852</v>
      </c>
      <c r="BD15" s="7">
        <f t="shared" si="10"/>
        <v>5.2034782608695647</v>
      </c>
      <c r="BE15" s="19"/>
      <c r="BF15" s="19">
        <f t="shared" si="11"/>
        <v>0.25219298245614036</v>
      </c>
      <c r="BG15" s="19">
        <f t="shared" si="12"/>
        <v>0.4203216374269006</v>
      </c>
      <c r="BH15" s="19">
        <f t="shared" si="13"/>
        <v>3.965217391304348</v>
      </c>
      <c r="BI15" s="19">
        <f t="shared" si="14"/>
        <v>0.5</v>
      </c>
      <c r="BJ15" s="19"/>
      <c r="BK15" s="5">
        <v>0</v>
      </c>
      <c r="BL15" s="5"/>
      <c r="BM15" s="5"/>
      <c r="BN15" s="5"/>
      <c r="BO15" s="5"/>
      <c r="BP15" s="3">
        <v>1</v>
      </c>
      <c r="BQ15" s="3">
        <v>0</v>
      </c>
      <c r="BR15" s="3">
        <v>62.5</v>
      </c>
      <c r="BS15" s="3">
        <v>4</v>
      </c>
      <c r="BT15" s="3">
        <v>2.2999999999999998</v>
      </c>
      <c r="BU15" s="3">
        <v>1.2</v>
      </c>
      <c r="BV15" s="3"/>
      <c r="BW15" s="10"/>
      <c r="BX15" s="3">
        <v>1</v>
      </c>
      <c r="BY15" s="3">
        <v>1</v>
      </c>
      <c r="BZ15" s="3">
        <v>132</v>
      </c>
      <c r="CA15" s="3">
        <v>31</v>
      </c>
      <c r="CB15" s="4">
        <v>1.8</v>
      </c>
      <c r="CC15" s="28">
        <v>28</v>
      </c>
      <c r="CD15" s="8"/>
      <c r="CE15" s="8"/>
      <c r="CF15" s="3">
        <v>2196</v>
      </c>
      <c r="CG15" s="3">
        <v>1</v>
      </c>
      <c r="CH15" s="3">
        <v>2</v>
      </c>
      <c r="CI15" s="12">
        <v>1157.6923076923076</v>
      </c>
      <c r="CJ15" s="19">
        <f t="shared" si="15"/>
        <v>7.0541839127154846</v>
      </c>
      <c r="CK15" s="5">
        <v>10897.356430003359</v>
      </c>
      <c r="CL15" s="19">
        <f t="shared" si="16"/>
        <v>9.2962755094447438</v>
      </c>
      <c r="CM15" s="10"/>
      <c r="CN15" s="41">
        <v>40238</v>
      </c>
      <c r="CO15" s="41"/>
      <c r="CP15" s="41"/>
      <c r="CQ15" s="41"/>
      <c r="CS15" s="36">
        <v>44272</v>
      </c>
      <c r="CT15" s="36">
        <v>40777</v>
      </c>
      <c r="CU15" s="1">
        <f t="shared" si="17"/>
        <v>539</v>
      </c>
      <c r="CV15" s="3">
        <v>1</v>
      </c>
      <c r="CW15" s="36">
        <v>40777</v>
      </c>
      <c r="CX15" s="20">
        <f>(CW15-CN15)</f>
        <v>539</v>
      </c>
      <c r="CY15" s="20">
        <v>1</v>
      </c>
      <c r="CZ15" s="20">
        <v>539</v>
      </c>
      <c r="DA15" s="3">
        <v>0</v>
      </c>
      <c r="DB15" s="3" t="s">
        <v>141</v>
      </c>
      <c r="DC15" s="10"/>
      <c r="DD15" s="10"/>
      <c r="DE15" s="10"/>
      <c r="DF15" s="10"/>
      <c r="DG15" s="10"/>
      <c r="DH15" s="10"/>
      <c r="DI15" s="10"/>
      <c r="DJ15" s="10"/>
      <c r="DK15" s="10"/>
    </row>
    <row r="16" spans="1:115" x14ac:dyDescent="0.25">
      <c r="A16" s="2">
        <v>2038</v>
      </c>
      <c r="B16" s="3">
        <v>58</v>
      </c>
      <c r="C16" s="3">
        <v>0</v>
      </c>
      <c r="D16" s="3">
        <v>0</v>
      </c>
      <c r="E16" s="3">
        <v>1</v>
      </c>
      <c r="F16" s="3">
        <v>1</v>
      </c>
      <c r="G16" s="3">
        <v>0</v>
      </c>
      <c r="H16" s="1">
        <v>1</v>
      </c>
      <c r="I16" s="3">
        <v>0</v>
      </c>
      <c r="J16" s="3">
        <v>3</v>
      </c>
      <c r="K16" s="3">
        <v>1</v>
      </c>
      <c r="L16" s="3">
        <v>1</v>
      </c>
      <c r="M16" s="3"/>
      <c r="N16" s="3">
        <v>1</v>
      </c>
      <c r="O16" s="3">
        <v>0</v>
      </c>
      <c r="P16" s="3">
        <v>1</v>
      </c>
      <c r="Q16" s="3"/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1</v>
      </c>
      <c r="Y16" s="3">
        <v>0</v>
      </c>
      <c r="Z16" s="3">
        <v>1</v>
      </c>
      <c r="AA16" s="3">
        <v>0</v>
      </c>
      <c r="AB16" s="3">
        <v>1</v>
      </c>
      <c r="AC16" s="3">
        <v>0</v>
      </c>
      <c r="AD16" s="3">
        <v>1</v>
      </c>
      <c r="AE16" s="3">
        <v>0</v>
      </c>
      <c r="AF16" s="3">
        <v>0</v>
      </c>
      <c r="AG16" s="3">
        <v>38</v>
      </c>
      <c r="AH16" s="4">
        <v>2.46</v>
      </c>
      <c r="AI16" s="3">
        <v>105</v>
      </c>
      <c r="AJ16" s="3">
        <v>71</v>
      </c>
      <c r="AK16" s="5">
        <f t="shared" si="0"/>
        <v>82.333333333333329</v>
      </c>
      <c r="AL16" s="3">
        <v>90</v>
      </c>
      <c r="AM16" s="3">
        <v>1</v>
      </c>
      <c r="AN16" s="3">
        <v>17</v>
      </c>
      <c r="AO16" s="3">
        <v>62</v>
      </c>
      <c r="AP16" s="3">
        <v>27</v>
      </c>
      <c r="AQ16" s="3">
        <v>42</v>
      </c>
      <c r="AR16" s="1">
        <f t="shared" si="1"/>
        <v>35</v>
      </c>
      <c r="AS16" s="7">
        <f t="shared" si="2"/>
        <v>2.0588235294117645</v>
      </c>
      <c r="AT16" s="3">
        <v>27</v>
      </c>
      <c r="AU16" s="4">
        <v>3.0996000000000001</v>
      </c>
      <c r="AV16" s="3">
        <v>1.26</v>
      </c>
      <c r="AW16" s="19">
        <f t="shared" si="3"/>
        <v>0.23002217294900221</v>
      </c>
      <c r="AX16" s="7">
        <f t="shared" si="4"/>
        <v>4.8393341076267902</v>
      </c>
      <c r="AY16" s="7">
        <f t="shared" si="5"/>
        <v>952.38095238095241</v>
      </c>
      <c r="AZ16" s="7">
        <f t="shared" si="6"/>
        <v>4148.1481481481478</v>
      </c>
      <c r="BA16" s="7">
        <f t="shared" si="7"/>
        <v>34.44</v>
      </c>
      <c r="BB16" s="7">
        <f t="shared" si="8"/>
        <v>14</v>
      </c>
      <c r="BC16" s="7">
        <f t="shared" si="9"/>
        <v>10.535466666666666</v>
      </c>
      <c r="BD16" s="7">
        <f t="shared" si="10"/>
        <v>4.76</v>
      </c>
      <c r="BE16" s="19"/>
      <c r="BF16" s="19">
        <f t="shared" si="11"/>
        <v>1.2195121951219512</v>
      </c>
      <c r="BG16" s="19">
        <f t="shared" si="12"/>
        <v>1.8002322880371662</v>
      </c>
      <c r="BH16" s="19">
        <f t="shared" si="13"/>
        <v>0.98399999999999999</v>
      </c>
      <c r="BI16" s="19">
        <f t="shared" si="14"/>
        <v>0.62962962962962965</v>
      </c>
      <c r="BJ16" s="19"/>
      <c r="BK16" s="5">
        <v>0</v>
      </c>
      <c r="BL16" s="5"/>
      <c r="BM16" s="5"/>
      <c r="BN16" s="5"/>
      <c r="BO16" s="5"/>
      <c r="BP16" s="3">
        <v>1</v>
      </c>
      <c r="BQ16" s="3">
        <v>0</v>
      </c>
      <c r="BR16" s="3">
        <v>22.5</v>
      </c>
      <c r="BS16" s="3">
        <v>7.1</v>
      </c>
      <c r="BT16" s="3">
        <v>6.5</v>
      </c>
      <c r="BU16" s="3">
        <v>1.1000000000000001</v>
      </c>
      <c r="BV16" s="3">
        <v>5.9</v>
      </c>
      <c r="BW16" s="10"/>
      <c r="BX16" s="3">
        <v>1</v>
      </c>
      <c r="BY16" s="3">
        <v>0</v>
      </c>
      <c r="BZ16" s="3">
        <v>136</v>
      </c>
      <c r="CA16" s="3">
        <v>26</v>
      </c>
      <c r="CB16" s="4">
        <v>1.2</v>
      </c>
      <c r="CC16" s="28">
        <v>90</v>
      </c>
      <c r="CD16" s="8"/>
      <c r="CE16" s="8"/>
      <c r="CF16" s="3">
        <v>2124</v>
      </c>
      <c r="CG16" s="3">
        <v>1</v>
      </c>
      <c r="CH16" s="3">
        <v>2</v>
      </c>
      <c r="CI16" s="12">
        <v>1160.204081632653</v>
      </c>
      <c r="CJ16" s="19">
        <f t="shared" si="15"/>
        <v>7.0563512010680558</v>
      </c>
      <c r="CK16" s="5">
        <v>673.80102216712953</v>
      </c>
      <c r="CL16" s="19">
        <f t="shared" si="16"/>
        <v>6.5129348479898974</v>
      </c>
      <c r="CM16" s="10"/>
      <c r="CN16" s="41">
        <v>40413</v>
      </c>
      <c r="CO16" s="41"/>
      <c r="CP16" s="41"/>
      <c r="CQ16" s="41"/>
      <c r="CS16" s="36">
        <v>44272</v>
      </c>
      <c r="CT16" s="36">
        <v>41774</v>
      </c>
      <c r="CU16" s="1">
        <f t="shared" si="17"/>
        <v>1361</v>
      </c>
      <c r="CV16" s="3">
        <v>1</v>
      </c>
      <c r="CW16" s="36">
        <v>41774</v>
      </c>
      <c r="CX16" s="20">
        <f>(CW16-CN16)</f>
        <v>1361</v>
      </c>
      <c r="CY16" s="20">
        <v>1</v>
      </c>
      <c r="CZ16" s="20">
        <v>1361</v>
      </c>
      <c r="DA16" s="3">
        <v>0</v>
      </c>
      <c r="DB16" s="3" t="s">
        <v>144</v>
      </c>
      <c r="DC16" s="10"/>
      <c r="DD16" s="10"/>
      <c r="DE16" s="10"/>
      <c r="DF16" s="10"/>
      <c r="DG16" s="10"/>
      <c r="DH16" s="10"/>
      <c r="DI16" s="10"/>
      <c r="DJ16" s="10"/>
      <c r="DK16" s="10"/>
    </row>
    <row r="17" spans="1:115" x14ac:dyDescent="0.25">
      <c r="A17" s="2">
        <v>2045</v>
      </c>
      <c r="B17" s="3">
        <v>61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1">
        <v>1</v>
      </c>
      <c r="I17" s="3">
        <v>0</v>
      </c>
      <c r="J17" s="3">
        <v>4</v>
      </c>
      <c r="K17" s="3">
        <v>0</v>
      </c>
      <c r="L17" s="3">
        <v>0</v>
      </c>
      <c r="M17" s="3"/>
      <c r="N17" s="3">
        <v>1</v>
      </c>
      <c r="O17" s="3">
        <v>0</v>
      </c>
      <c r="P17" s="3">
        <v>1</v>
      </c>
      <c r="Q17" s="3">
        <v>0</v>
      </c>
      <c r="R17" s="3">
        <v>1</v>
      </c>
      <c r="S17" s="3">
        <v>0</v>
      </c>
      <c r="T17" s="3">
        <v>1</v>
      </c>
      <c r="U17" s="3">
        <v>0</v>
      </c>
      <c r="V17" s="3">
        <v>0</v>
      </c>
      <c r="W17" s="3">
        <v>0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0</v>
      </c>
      <c r="AF17" s="3">
        <v>2</v>
      </c>
      <c r="AG17" s="3">
        <v>20</v>
      </c>
      <c r="AH17" s="4">
        <v>1.57</v>
      </c>
      <c r="AI17" s="3">
        <v>92</v>
      </c>
      <c r="AJ17" s="3">
        <v>74</v>
      </c>
      <c r="AK17" s="5">
        <f t="shared" si="0"/>
        <v>80</v>
      </c>
      <c r="AL17" s="3">
        <v>112</v>
      </c>
      <c r="AM17" s="3">
        <v>1</v>
      </c>
      <c r="AN17" s="3">
        <v>8</v>
      </c>
      <c r="AO17" s="3">
        <v>68</v>
      </c>
      <c r="AP17" s="3">
        <v>36</v>
      </c>
      <c r="AQ17" s="3">
        <v>49</v>
      </c>
      <c r="AR17" s="1">
        <f t="shared" si="1"/>
        <v>32</v>
      </c>
      <c r="AS17" s="7">
        <f t="shared" si="2"/>
        <v>4</v>
      </c>
      <c r="AT17" s="3">
        <v>36</v>
      </c>
      <c r="AU17" s="4">
        <v>2.3707000000000003</v>
      </c>
      <c r="AV17" s="3">
        <v>1.51</v>
      </c>
      <c r="AW17" s="19">
        <f t="shared" si="3"/>
        <v>0.2678492239467849</v>
      </c>
      <c r="AX17" s="7">
        <f t="shared" si="4"/>
        <v>5.4836124351457372</v>
      </c>
      <c r="AY17" s="7">
        <f t="shared" si="5"/>
        <v>688.74172185430461</v>
      </c>
      <c r="AZ17" s="7">
        <f t="shared" si="6"/>
        <v>3814.5695364238409</v>
      </c>
      <c r="BA17" s="7">
        <f t="shared" si="7"/>
        <v>21.16696428571429</v>
      </c>
      <c r="BB17" s="7">
        <f t="shared" si="8"/>
        <v>13.482142857142858</v>
      </c>
      <c r="BC17" s="7">
        <f t="shared" si="9"/>
        <v>8.0677142857142865</v>
      </c>
      <c r="BD17" s="7">
        <f t="shared" si="10"/>
        <v>7.5176428571428566</v>
      </c>
      <c r="BE17" s="19"/>
      <c r="BF17" s="19">
        <f t="shared" si="11"/>
        <v>2.3149280803138308</v>
      </c>
      <c r="BG17" s="19">
        <f t="shared" si="12"/>
        <v>3.2125532543130717</v>
      </c>
      <c r="BH17" s="19">
        <f t="shared" si="13"/>
        <v>0.66146763392857155</v>
      </c>
      <c r="BI17" s="19">
        <f t="shared" si="14"/>
        <v>0.22222222222222221</v>
      </c>
      <c r="BJ17" s="19"/>
      <c r="BK17" s="5">
        <v>0</v>
      </c>
      <c r="BL17" s="5"/>
      <c r="BM17" s="5"/>
      <c r="BN17" s="5"/>
      <c r="BO17" s="5"/>
      <c r="BP17" s="3">
        <v>1</v>
      </c>
      <c r="BQ17" s="3">
        <v>0</v>
      </c>
      <c r="BR17" s="3">
        <v>10</v>
      </c>
      <c r="BS17" s="3">
        <v>7.8</v>
      </c>
      <c r="BT17" s="3">
        <v>7.8</v>
      </c>
      <c r="BU17" s="3">
        <v>0.99</v>
      </c>
      <c r="BV17" s="3">
        <v>4.5999999999999996</v>
      </c>
      <c r="BW17" s="10"/>
      <c r="BX17" s="3">
        <v>1</v>
      </c>
      <c r="BY17" s="3">
        <v>0</v>
      </c>
      <c r="BZ17" s="3">
        <v>139</v>
      </c>
      <c r="CA17" s="3">
        <v>28</v>
      </c>
      <c r="CB17" s="4">
        <v>1.5</v>
      </c>
      <c r="CC17" s="28">
        <v>47</v>
      </c>
      <c r="CD17" s="8"/>
      <c r="CE17" s="8"/>
      <c r="CF17" s="3">
        <v>7304</v>
      </c>
      <c r="CG17" s="3">
        <v>1</v>
      </c>
      <c r="CH17" s="3">
        <v>3</v>
      </c>
      <c r="CI17" s="12">
        <v>1180.6451612903227</v>
      </c>
      <c r="CJ17" s="19">
        <f t="shared" si="15"/>
        <v>7.0738163149043114</v>
      </c>
      <c r="CK17" s="5">
        <v>1407.1194706034428</v>
      </c>
      <c r="CL17" s="19">
        <f t="shared" si="16"/>
        <v>7.2492999650969834</v>
      </c>
      <c r="CM17" s="10"/>
      <c r="CN17" s="41">
        <v>40455</v>
      </c>
      <c r="CO17" s="41">
        <v>40471</v>
      </c>
      <c r="CP17" s="20">
        <f>(CO17-CN17)</f>
        <v>16</v>
      </c>
      <c r="CQ17" s="41">
        <v>41611</v>
      </c>
      <c r="CR17" s="43">
        <f>(CQ17-CN17)</f>
        <v>1156</v>
      </c>
      <c r="CS17" s="36">
        <v>44272</v>
      </c>
      <c r="CT17" s="36">
        <v>44207</v>
      </c>
      <c r="CU17" s="1">
        <f t="shared" si="17"/>
        <v>3752</v>
      </c>
      <c r="CV17" s="3">
        <v>0</v>
      </c>
      <c r="CW17" s="3"/>
      <c r="CX17" s="3"/>
      <c r="CY17" s="3">
        <v>1</v>
      </c>
      <c r="CZ17" s="3">
        <v>16</v>
      </c>
      <c r="DA17" s="3">
        <v>0</v>
      </c>
      <c r="DB17" s="3"/>
      <c r="DC17" s="10"/>
      <c r="DD17" s="10"/>
      <c r="DE17" s="10"/>
      <c r="DF17" s="10"/>
      <c r="DG17" s="10"/>
      <c r="DH17" s="10"/>
      <c r="DI17" s="10"/>
      <c r="DJ17" s="10"/>
      <c r="DK17" s="10"/>
    </row>
    <row r="18" spans="1:115" x14ac:dyDescent="0.25">
      <c r="A18" s="2">
        <v>2057</v>
      </c>
      <c r="B18" s="3">
        <v>68</v>
      </c>
      <c r="C18" s="3">
        <v>1</v>
      </c>
      <c r="D18" s="3">
        <v>0</v>
      </c>
      <c r="E18" s="3">
        <v>0</v>
      </c>
      <c r="F18" s="3">
        <v>1</v>
      </c>
      <c r="G18" s="3">
        <v>0</v>
      </c>
      <c r="H18" s="1">
        <v>1</v>
      </c>
      <c r="I18" s="3">
        <v>1</v>
      </c>
      <c r="J18" s="3">
        <v>1</v>
      </c>
      <c r="K18" s="3">
        <v>1</v>
      </c>
      <c r="L18" s="3">
        <v>0</v>
      </c>
      <c r="M18" s="3"/>
      <c r="N18" s="3">
        <v>1</v>
      </c>
      <c r="O18" s="3">
        <v>0</v>
      </c>
      <c r="P18" s="3">
        <v>1</v>
      </c>
      <c r="Q18" s="3"/>
      <c r="R18" s="3">
        <v>1</v>
      </c>
      <c r="S18" s="3">
        <v>0</v>
      </c>
      <c r="T18" s="3">
        <v>0</v>
      </c>
      <c r="U18" s="3">
        <v>0</v>
      </c>
      <c r="V18" s="3">
        <v>1</v>
      </c>
      <c r="W18" s="3">
        <v>0</v>
      </c>
      <c r="X18" s="3">
        <v>1</v>
      </c>
      <c r="Y18" s="3">
        <v>1</v>
      </c>
      <c r="Z18" s="3">
        <v>1</v>
      </c>
      <c r="AA18" s="3">
        <v>1</v>
      </c>
      <c r="AB18" s="3">
        <v>1</v>
      </c>
      <c r="AC18" s="3">
        <v>0</v>
      </c>
      <c r="AD18" s="3">
        <v>1</v>
      </c>
      <c r="AE18" s="3">
        <v>0</v>
      </c>
      <c r="AF18" s="3">
        <v>0</v>
      </c>
      <c r="AG18" s="3">
        <v>28</v>
      </c>
      <c r="AH18" s="4">
        <v>2.35</v>
      </c>
      <c r="AI18" s="3"/>
      <c r="AJ18" s="3"/>
      <c r="AK18" s="5"/>
      <c r="AL18" s="3">
        <v>74</v>
      </c>
      <c r="AM18" s="3">
        <v>1</v>
      </c>
      <c r="AN18" s="3">
        <v>16</v>
      </c>
      <c r="AO18" s="3">
        <v>37</v>
      </c>
      <c r="AP18" s="3">
        <v>20</v>
      </c>
      <c r="AQ18" s="3">
        <v>26</v>
      </c>
      <c r="AR18" s="1">
        <f t="shared" si="1"/>
        <v>17</v>
      </c>
      <c r="AS18" s="7">
        <f t="shared" si="2"/>
        <v>1.0625</v>
      </c>
      <c r="AT18" s="3">
        <v>22</v>
      </c>
      <c r="AU18" s="4">
        <v>4.2065000000000001</v>
      </c>
      <c r="AV18" s="3">
        <v>1.79</v>
      </c>
      <c r="AW18" s="19"/>
      <c r="AX18" s="7">
        <f t="shared" si="4"/>
        <v>0.95090930702484244</v>
      </c>
      <c r="AY18" s="7">
        <f t="shared" si="5"/>
        <v>178.77094972067039</v>
      </c>
      <c r="AZ18" s="7"/>
      <c r="BA18" s="7">
        <f t="shared" si="7"/>
        <v>56.844594594594597</v>
      </c>
      <c r="BB18" s="7">
        <f t="shared" si="8"/>
        <v>24.189189189189189</v>
      </c>
      <c r="BC18" s="7"/>
      <c r="BD18" s="7">
        <f t="shared" si="10"/>
        <v>3.2897297297297299</v>
      </c>
      <c r="BE18" s="19"/>
      <c r="BF18" s="19">
        <f t="shared" si="11"/>
        <v>0.45738737667894924</v>
      </c>
      <c r="BG18" s="19">
        <f t="shared" si="12"/>
        <v>0.65089742065850464</v>
      </c>
      <c r="BH18" s="19">
        <f t="shared" si="13"/>
        <v>3.3437996820349762</v>
      </c>
      <c r="BI18" s="19">
        <f t="shared" si="14"/>
        <v>0.72727272727272729</v>
      </c>
      <c r="BJ18" s="19"/>
      <c r="BK18" s="5">
        <v>0</v>
      </c>
      <c r="BL18" s="5"/>
      <c r="BM18" s="5"/>
      <c r="BN18" s="5"/>
      <c r="BO18" s="5"/>
      <c r="BP18" s="3">
        <v>1</v>
      </c>
      <c r="BQ18" s="3">
        <v>0</v>
      </c>
      <c r="BR18" s="3"/>
      <c r="BS18" s="3">
        <v>6.2</v>
      </c>
      <c r="BT18" s="3">
        <v>5.4</v>
      </c>
      <c r="BU18" s="3">
        <v>1</v>
      </c>
      <c r="BV18" s="3"/>
      <c r="BW18" s="10"/>
      <c r="BX18" s="3">
        <v>1</v>
      </c>
      <c r="BY18" s="3">
        <v>0</v>
      </c>
      <c r="BZ18" s="3">
        <v>142</v>
      </c>
      <c r="CA18" s="3">
        <v>26</v>
      </c>
      <c r="CB18" s="4">
        <v>2</v>
      </c>
      <c r="CC18" s="28">
        <v>42</v>
      </c>
      <c r="CD18" s="8"/>
      <c r="CE18" s="8"/>
      <c r="CF18" s="3">
        <v>1145</v>
      </c>
      <c r="CG18" s="3">
        <v>1</v>
      </c>
      <c r="CH18" s="3">
        <v>2</v>
      </c>
      <c r="CI18" s="12">
        <v>1241.5966386554621</v>
      </c>
      <c r="CJ18" s="19">
        <f t="shared" si="15"/>
        <v>7.1241534421568149</v>
      </c>
      <c r="CK18" s="5">
        <v>1058.9701844312465</v>
      </c>
      <c r="CL18" s="19">
        <f t="shared" si="16"/>
        <v>6.965052190749204</v>
      </c>
      <c r="CM18" s="10"/>
      <c r="CN18" s="36">
        <v>40526</v>
      </c>
      <c r="CO18" s="36"/>
      <c r="CP18" s="36"/>
      <c r="CQ18" s="36">
        <v>42037</v>
      </c>
      <c r="CR18" s="43">
        <f>(CQ18-CN18)</f>
        <v>1511</v>
      </c>
      <c r="CS18" s="36">
        <v>44274</v>
      </c>
      <c r="CT18" s="40">
        <v>44263</v>
      </c>
      <c r="CU18" s="3">
        <f t="shared" si="17"/>
        <v>3737</v>
      </c>
      <c r="CV18" s="3">
        <v>0</v>
      </c>
      <c r="CW18" s="3"/>
      <c r="CX18" s="3"/>
      <c r="CY18" s="3">
        <v>1</v>
      </c>
      <c r="CZ18" s="3">
        <v>1511</v>
      </c>
      <c r="DA18" s="3">
        <v>0</v>
      </c>
      <c r="DB18" s="3"/>
      <c r="DC18" s="10"/>
      <c r="DD18" s="10"/>
      <c r="DE18" s="10"/>
      <c r="DF18" s="10"/>
      <c r="DG18" s="10"/>
      <c r="DH18" s="10"/>
      <c r="DI18" s="10"/>
      <c r="DJ18" s="10"/>
      <c r="DK18" s="10"/>
    </row>
    <row r="19" spans="1:115" x14ac:dyDescent="0.25">
      <c r="A19" s="2">
        <v>2039</v>
      </c>
      <c r="B19" s="3">
        <v>61</v>
      </c>
      <c r="C19" s="3">
        <v>0</v>
      </c>
      <c r="D19" s="3">
        <v>1</v>
      </c>
      <c r="E19" s="3">
        <v>1</v>
      </c>
      <c r="F19" s="3">
        <v>1</v>
      </c>
      <c r="G19" s="3">
        <v>0</v>
      </c>
      <c r="H19" s="1">
        <v>1</v>
      </c>
      <c r="I19" s="3">
        <v>0</v>
      </c>
      <c r="J19" s="3">
        <v>4</v>
      </c>
      <c r="K19" s="3">
        <v>1</v>
      </c>
      <c r="L19" s="3">
        <v>1</v>
      </c>
      <c r="M19" s="3"/>
      <c r="N19" s="3">
        <v>1</v>
      </c>
      <c r="O19" s="3">
        <v>0</v>
      </c>
      <c r="P19" s="3">
        <v>1</v>
      </c>
      <c r="Q19" s="3">
        <v>1</v>
      </c>
      <c r="R19" s="3">
        <v>1</v>
      </c>
      <c r="S19" s="3">
        <v>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1</v>
      </c>
      <c r="AA19" s="3">
        <v>1</v>
      </c>
      <c r="AB19" s="3">
        <v>1</v>
      </c>
      <c r="AC19" s="3">
        <v>0</v>
      </c>
      <c r="AD19" s="3">
        <v>0</v>
      </c>
      <c r="AE19" s="3">
        <v>0</v>
      </c>
      <c r="AF19" s="3">
        <v>0</v>
      </c>
      <c r="AG19" s="3">
        <v>32</v>
      </c>
      <c r="AH19" s="4">
        <v>2.13</v>
      </c>
      <c r="AI19" s="3">
        <v>129</v>
      </c>
      <c r="AJ19" s="3">
        <v>69</v>
      </c>
      <c r="AK19" s="5">
        <f t="shared" ref="AK19:AK33" si="18">(AI19+2*AJ19)/3</f>
        <v>89</v>
      </c>
      <c r="AL19" s="3">
        <v>60</v>
      </c>
      <c r="AM19" s="3">
        <v>1</v>
      </c>
      <c r="AN19" s="3">
        <v>9</v>
      </c>
      <c r="AO19" s="3">
        <v>46</v>
      </c>
      <c r="AP19" s="3">
        <v>21</v>
      </c>
      <c r="AQ19" s="3">
        <v>29</v>
      </c>
      <c r="AR19" s="1">
        <f t="shared" si="1"/>
        <v>25</v>
      </c>
      <c r="AS19" s="7">
        <f t="shared" si="2"/>
        <v>2.7777777777777777</v>
      </c>
      <c r="AT19" s="3">
        <v>22</v>
      </c>
      <c r="AU19" s="4">
        <v>4.6646999999999998</v>
      </c>
      <c r="AV19" s="3">
        <v>2.19</v>
      </c>
      <c r="AW19" s="19">
        <f t="shared" ref="AW19:AW48" si="19">(AK19*AV19/451)</f>
        <v>0.43217294900221731</v>
      </c>
      <c r="AX19" s="7">
        <f t="shared" si="4"/>
        <v>1.5006324093725214</v>
      </c>
      <c r="AY19" s="7">
        <f t="shared" si="5"/>
        <v>255.70776255707764</v>
      </c>
      <c r="AZ19" s="7">
        <f t="shared" ref="AZ19:AZ48" si="20">((AK19-AN19)*80/AV19)</f>
        <v>2922.3744292237443</v>
      </c>
      <c r="BA19" s="7">
        <f t="shared" si="7"/>
        <v>77.74499999999999</v>
      </c>
      <c r="BB19" s="7">
        <f t="shared" si="8"/>
        <v>36.5</v>
      </c>
      <c r="BC19" s="7">
        <f t="shared" ref="BC19:BC48" si="21">(BB19*(AK19-AT19)*0.0136)</f>
        <v>33.258800000000001</v>
      </c>
      <c r="BD19" s="7">
        <f t="shared" si="10"/>
        <v>9.927999999999999</v>
      </c>
      <c r="BE19" s="19"/>
      <c r="BF19" s="19">
        <f t="shared" si="11"/>
        <v>0.3730143417583125</v>
      </c>
      <c r="BG19" s="19">
        <f t="shared" si="12"/>
        <v>0.59167792140973707</v>
      </c>
      <c r="BH19" s="19">
        <f t="shared" si="13"/>
        <v>3.1097999999999995</v>
      </c>
      <c r="BI19" s="19">
        <f t="shared" si="14"/>
        <v>0.40909090909090912</v>
      </c>
      <c r="BJ19" s="19"/>
      <c r="BK19" s="5">
        <v>0</v>
      </c>
      <c r="BL19" s="5"/>
      <c r="BM19" s="5"/>
      <c r="BN19" s="5"/>
      <c r="BO19" s="5"/>
      <c r="BP19" s="3">
        <v>1</v>
      </c>
      <c r="BQ19" s="3">
        <v>0</v>
      </c>
      <c r="BR19" s="3">
        <v>25</v>
      </c>
      <c r="BS19" s="3"/>
      <c r="BT19" s="3"/>
      <c r="BU19" s="3"/>
      <c r="BV19" s="3"/>
      <c r="BW19" s="10"/>
      <c r="BX19" s="3"/>
      <c r="BY19" s="3"/>
      <c r="BZ19" s="3">
        <v>140</v>
      </c>
      <c r="CA19" s="3">
        <v>19</v>
      </c>
      <c r="CB19" s="4">
        <v>0.8</v>
      </c>
      <c r="CC19" s="28">
        <v>90</v>
      </c>
      <c r="CD19" s="8"/>
      <c r="CE19" s="8"/>
      <c r="CF19" s="3">
        <v>1638</v>
      </c>
      <c r="CG19" s="3">
        <v>1</v>
      </c>
      <c r="CH19" s="3">
        <v>2</v>
      </c>
      <c r="CI19" s="12">
        <v>1255.3191489361702</v>
      </c>
      <c r="CJ19" s="19">
        <f t="shared" si="15"/>
        <v>7.1351451211777981</v>
      </c>
      <c r="CK19" s="5">
        <v>973.95189601715515</v>
      </c>
      <c r="CL19" s="19">
        <f t="shared" si="16"/>
        <v>6.8813619143501681</v>
      </c>
      <c r="CM19" s="10"/>
      <c r="CN19" s="41">
        <v>40414</v>
      </c>
      <c r="CO19" s="41"/>
      <c r="CP19" s="41"/>
      <c r="CQ19" s="41"/>
      <c r="CS19" s="36">
        <v>44272</v>
      </c>
      <c r="CT19" s="36">
        <v>42769</v>
      </c>
      <c r="CU19" s="1">
        <f t="shared" si="17"/>
        <v>2355</v>
      </c>
      <c r="CV19" s="3">
        <v>1</v>
      </c>
      <c r="CW19" s="40">
        <v>42769</v>
      </c>
      <c r="CX19" s="3">
        <f>(CW19-CN19)</f>
        <v>2355</v>
      </c>
      <c r="CY19" s="3">
        <v>1</v>
      </c>
      <c r="CZ19" s="3">
        <v>2355</v>
      </c>
      <c r="DA19" s="3">
        <v>0</v>
      </c>
      <c r="DB19" s="3" t="s">
        <v>141</v>
      </c>
      <c r="DC19" s="10"/>
      <c r="DD19" s="10"/>
      <c r="DE19" s="10"/>
      <c r="DF19" s="10"/>
      <c r="DG19" s="10"/>
      <c r="DH19" s="10"/>
      <c r="DI19" s="10"/>
      <c r="DJ19" s="10"/>
      <c r="DK19" s="10"/>
    </row>
    <row r="20" spans="1:115" x14ac:dyDescent="0.25">
      <c r="A20" s="2">
        <v>2061</v>
      </c>
      <c r="B20" s="9">
        <v>58</v>
      </c>
      <c r="C20" s="9">
        <v>0</v>
      </c>
      <c r="D20" s="9">
        <v>0</v>
      </c>
      <c r="E20" s="35">
        <v>0</v>
      </c>
      <c r="F20" s="9">
        <v>1</v>
      </c>
      <c r="G20" s="9">
        <v>0</v>
      </c>
      <c r="H20" s="1">
        <v>1</v>
      </c>
      <c r="I20" s="9">
        <v>0</v>
      </c>
      <c r="J20" s="9">
        <v>1</v>
      </c>
      <c r="K20" s="9">
        <v>1</v>
      </c>
      <c r="L20" s="9">
        <v>1</v>
      </c>
      <c r="M20" s="9"/>
      <c r="N20" s="9">
        <v>1</v>
      </c>
      <c r="O20" s="9">
        <v>0</v>
      </c>
      <c r="P20" s="9">
        <v>0</v>
      </c>
      <c r="Q20" s="9"/>
      <c r="R20" s="9">
        <v>0</v>
      </c>
      <c r="S20" s="9">
        <v>0</v>
      </c>
      <c r="T20" s="9">
        <v>0</v>
      </c>
      <c r="U20" s="9">
        <v>1</v>
      </c>
      <c r="V20" s="9">
        <v>0</v>
      </c>
      <c r="W20" s="9">
        <v>0</v>
      </c>
      <c r="X20" s="9">
        <v>0</v>
      </c>
      <c r="Y20" s="9">
        <v>0</v>
      </c>
      <c r="Z20" s="9">
        <v>1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27.5</v>
      </c>
      <c r="AH20" s="11">
        <v>2.1</v>
      </c>
      <c r="AI20" s="9">
        <v>141</v>
      </c>
      <c r="AJ20" s="9">
        <v>88</v>
      </c>
      <c r="AK20" s="5">
        <f t="shared" si="18"/>
        <v>105.66666666666667</v>
      </c>
      <c r="AL20" s="9">
        <v>92</v>
      </c>
      <c r="AM20" s="9">
        <v>1</v>
      </c>
      <c r="AN20" s="9">
        <v>4</v>
      </c>
      <c r="AO20" s="9">
        <v>22</v>
      </c>
      <c r="AP20" s="9">
        <v>10</v>
      </c>
      <c r="AQ20" s="9">
        <v>13</v>
      </c>
      <c r="AR20" s="1">
        <f t="shared" si="1"/>
        <v>12</v>
      </c>
      <c r="AS20" s="7">
        <f t="shared" si="2"/>
        <v>3</v>
      </c>
      <c r="AT20" s="9">
        <v>9</v>
      </c>
      <c r="AU20" s="4">
        <v>5.2080000000000002</v>
      </c>
      <c r="AV20" s="9">
        <v>2.48</v>
      </c>
      <c r="AW20" s="19">
        <f t="shared" si="19"/>
        <v>0.58104951958610496</v>
      </c>
      <c r="AX20" s="7">
        <f t="shared" si="4"/>
        <v>0.76804915514592931</v>
      </c>
      <c r="AY20" s="7">
        <f t="shared" si="5"/>
        <v>129.03225806451613</v>
      </c>
      <c r="AZ20" s="7">
        <f t="shared" si="20"/>
        <v>3279.5698924731187</v>
      </c>
      <c r="BA20" s="7">
        <f t="shared" si="7"/>
        <v>56.608695652173914</v>
      </c>
      <c r="BB20" s="7">
        <f t="shared" si="8"/>
        <v>26.956521739130434</v>
      </c>
      <c r="BC20" s="7">
        <f t="shared" si="21"/>
        <v>35.438840579710146</v>
      </c>
      <c r="BD20" s="7">
        <f t="shared" si="10"/>
        <v>3.2994782608695647</v>
      </c>
      <c r="BE20" s="19"/>
      <c r="BF20" s="19">
        <f t="shared" si="11"/>
        <v>0.22964669738863286</v>
      </c>
      <c r="BG20" s="19">
        <f t="shared" si="12"/>
        <v>0.38863287250384027</v>
      </c>
      <c r="BH20" s="19">
        <f t="shared" si="13"/>
        <v>4.7173913043478262</v>
      </c>
      <c r="BI20" s="19">
        <f t="shared" si="14"/>
        <v>0.44444444444444442</v>
      </c>
      <c r="BJ20" s="19"/>
      <c r="BK20" s="12">
        <v>0</v>
      </c>
      <c r="BL20" s="12"/>
      <c r="BM20" s="12"/>
      <c r="BN20" s="12"/>
      <c r="BO20" s="12"/>
      <c r="BP20" s="9">
        <v>1</v>
      </c>
      <c r="BQ20" s="9">
        <v>0</v>
      </c>
      <c r="BR20" s="9">
        <v>55</v>
      </c>
      <c r="BS20" s="9">
        <v>4.0999999999999996</v>
      </c>
      <c r="BT20" s="9">
        <v>2.6</v>
      </c>
      <c r="BU20" s="9">
        <v>1</v>
      </c>
      <c r="BV20" s="9">
        <v>3.7</v>
      </c>
      <c r="BW20" s="14"/>
      <c r="BX20" s="9">
        <v>1</v>
      </c>
      <c r="BY20" s="9">
        <v>0</v>
      </c>
      <c r="BZ20" s="9">
        <v>140</v>
      </c>
      <c r="CA20" s="9">
        <v>16</v>
      </c>
      <c r="CB20" s="11">
        <v>0.9</v>
      </c>
      <c r="CC20" s="29">
        <v>90</v>
      </c>
      <c r="CD20" s="13"/>
      <c r="CE20" s="13"/>
      <c r="CF20" s="9">
        <v>159</v>
      </c>
      <c r="CG20" s="9">
        <v>0</v>
      </c>
      <c r="CH20" s="9">
        <v>1</v>
      </c>
      <c r="CI20" s="12">
        <v>1291.2280701754385</v>
      </c>
      <c r="CJ20" s="19">
        <f t="shared" si="15"/>
        <v>7.1633490368824173</v>
      </c>
      <c r="CK20" s="12">
        <v>506.87694432079036</v>
      </c>
      <c r="CL20" s="19">
        <f t="shared" si="16"/>
        <v>6.2282682607603039</v>
      </c>
      <c r="CM20" s="14"/>
      <c r="CN20" s="36">
        <v>40605</v>
      </c>
      <c r="CO20" s="36"/>
      <c r="CP20" s="36"/>
      <c r="CQ20" s="36"/>
      <c r="CR20" s="22"/>
      <c r="CS20" s="36">
        <v>44274</v>
      </c>
      <c r="CT20" s="42">
        <v>44168</v>
      </c>
      <c r="CU20" s="9">
        <f t="shared" si="17"/>
        <v>3563</v>
      </c>
      <c r="CV20" s="9">
        <v>0</v>
      </c>
      <c r="CW20" s="9"/>
      <c r="CX20" s="9"/>
      <c r="CY20" s="9">
        <v>0</v>
      </c>
      <c r="CZ20" s="9">
        <v>3563</v>
      </c>
      <c r="DA20" s="3">
        <v>0</v>
      </c>
      <c r="DB20" s="14"/>
      <c r="DC20" s="14"/>
      <c r="DD20" s="14"/>
      <c r="DE20" s="14"/>
      <c r="DF20" s="14"/>
      <c r="DG20" s="14"/>
      <c r="DH20" s="14"/>
      <c r="DI20" s="14"/>
      <c r="DJ20" s="14"/>
      <c r="DK20" s="14"/>
    </row>
    <row r="21" spans="1:115" x14ac:dyDescent="0.25">
      <c r="A21" s="25">
        <v>1061</v>
      </c>
      <c r="B21" s="1">
        <v>61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1</v>
      </c>
      <c r="I21" s="1">
        <v>0</v>
      </c>
      <c r="J21" s="1">
        <v>3</v>
      </c>
      <c r="K21" s="1">
        <v>1</v>
      </c>
      <c r="L21" s="1">
        <v>1</v>
      </c>
      <c r="M21" s="1">
        <v>1</v>
      </c>
      <c r="N21" s="1">
        <v>1</v>
      </c>
      <c r="O21" s="1">
        <v>0</v>
      </c>
      <c r="P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2</v>
      </c>
      <c r="Z21" s="1">
        <v>1</v>
      </c>
      <c r="AA21" s="1">
        <v>1</v>
      </c>
      <c r="AB21" s="1">
        <v>1</v>
      </c>
      <c r="AC21" s="1">
        <v>0</v>
      </c>
      <c r="AD21" s="1">
        <v>1</v>
      </c>
      <c r="AE21" s="1">
        <v>0</v>
      </c>
      <c r="AF21" s="1">
        <v>0</v>
      </c>
      <c r="AG21" s="1">
        <v>33.4</v>
      </c>
      <c r="AH21" s="1">
        <v>2.27</v>
      </c>
      <c r="AI21" s="1">
        <v>129</v>
      </c>
      <c r="AJ21" s="1">
        <v>71</v>
      </c>
      <c r="AK21" s="5">
        <f t="shared" si="18"/>
        <v>90.333333333333329</v>
      </c>
      <c r="AL21" s="1">
        <v>93</v>
      </c>
      <c r="AM21" s="1">
        <v>1</v>
      </c>
      <c r="AN21" s="1">
        <v>10</v>
      </c>
      <c r="AO21" s="1">
        <v>32</v>
      </c>
      <c r="AP21" s="1">
        <v>20</v>
      </c>
      <c r="AQ21" s="1">
        <v>24</v>
      </c>
      <c r="AR21" s="1">
        <f t="shared" si="1"/>
        <v>12</v>
      </c>
      <c r="AS21" s="7">
        <f t="shared" si="2"/>
        <v>1.2</v>
      </c>
      <c r="AT21" s="1">
        <v>15</v>
      </c>
      <c r="AU21" s="19">
        <v>5.05</v>
      </c>
      <c r="AV21" s="1">
        <v>2.2200000000000002</v>
      </c>
      <c r="AW21" s="19">
        <f t="shared" si="19"/>
        <v>0.44465631929046567</v>
      </c>
      <c r="AX21" s="7">
        <f t="shared" si="4"/>
        <v>1.7821782178217822</v>
      </c>
      <c r="AY21" s="7">
        <f t="shared" si="5"/>
        <v>324.32432432432432</v>
      </c>
      <c r="AZ21" s="7">
        <f t="shared" si="20"/>
        <v>2894.8948948948942</v>
      </c>
      <c r="BA21" s="7">
        <f t="shared" si="7"/>
        <v>54.3010752688172</v>
      </c>
      <c r="BB21" s="7">
        <f t="shared" si="8"/>
        <v>23.870967741935484</v>
      </c>
      <c r="BC21" s="7">
        <f t="shared" si="21"/>
        <v>24.456602150537634</v>
      </c>
      <c r="BD21" s="7">
        <f t="shared" si="10"/>
        <v>4.5450322580645155</v>
      </c>
      <c r="BE21" s="19">
        <v>2.0994059405940595</v>
      </c>
      <c r="BF21" s="19">
        <f t="shared" si="11"/>
        <v>0.44198019801980198</v>
      </c>
      <c r="BG21" s="19">
        <f t="shared" si="12"/>
        <v>0.58930693069306939</v>
      </c>
      <c r="BH21" s="19">
        <f t="shared" si="13"/>
        <v>4.5250896057347667</v>
      </c>
      <c r="BI21" s="19">
        <f t="shared" si="14"/>
        <v>0.66666666666666663</v>
      </c>
      <c r="BJ21" s="19"/>
      <c r="BK21" s="20">
        <v>1</v>
      </c>
      <c r="BL21" s="1">
        <v>22</v>
      </c>
      <c r="BN21" s="1">
        <v>3</v>
      </c>
      <c r="BO21" s="1">
        <v>0</v>
      </c>
      <c r="BP21" s="1">
        <v>1</v>
      </c>
      <c r="BQ21" s="1">
        <v>0</v>
      </c>
      <c r="BR21" s="1">
        <v>25</v>
      </c>
      <c r="BS21" s="1"/>
      <c r="BT21" s="1"/>
      <c r="BU21" s="1"/>
      <c r="BZ21" s="25">
        <v>139</v>
      </c>
      <c r="CA21" s="25">
        <v>35</v>
      </c>
      <c r="CB21" s="44">
        <v>1.58</v>
      </c>
      <c r="CC21" s="27">
        <v>47</v>
      </c>
      <c r="CD21" s="1">
        <v>399</v>
      </c>
      <c r="CE21" s="1">
        <v>1</v>
      </c>
      <c r="CH21" s="1">
        <v>2</v>
      </c>
      <c r="CI21" s="20">
        <v>1312.3408890000001</v>
      </c>
      <c r="CJ21" s="19">
        <f t="shared" si="15"/>
        <v>7.1795677596885685</v>
      </c>
      <c r="CK21" s="20">
        <v>1484.2853050000001</v>
      </c>
      <c r="CL21" s="19">
        <f t="shared" si="16"/>
        <v>7.3026886592920119</v>
      </c>
      <c r="CM21" s="22"/>
      <c r="CN21" s="36">
        <v>43397</v>
      </c>
      <c r="CO21" s="36"/>
      <c r="CP21" s="36"/>
      <c r="CQ21" s="36"/>
      <c r="CS21" s="36">
        <v>44274</v>
      </c>
      <c r="CT21" s="36">
        <v>44259</v>
      </c>
      <c r="CU21" s="1">
        <f t="shared" si="17"/>
        <v>862</v>
      </c>
      <c r="CV21" s="1">
        <v>0</v>
      </c>
      <c r="CY21" s="1">
        <v>0</v>
      </c>
      <c r="CZ21" s="1">
        <v>862</v>
      </c>
      <c r="DA21" s="3">
        <v>0</v>
      </c>
      <c r="DB21"/>
    </row>
    <row r="22" spans="1:115" x14ac:dyDescent="0.25">
      <c r="A22" s="2">
        <v>2053</v>
      </c>
      <c r="B22" s="3">
        <v>62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1</v>
      </c>
      <c r="L22" s="3">
        <v>0</v>
      </c>
      <c r="M22" s="3"/>
      <c r="N22" s="3">
        <v>1</v>
      </c>
      <c r="O22" s="3">
        <v>0</v>
      </c>
      <c r="P22" s="3">
        <v>1</v>
      </c>
      <c r="Q22" s="3">
        <v>1</v>
      </c>
      <c r="R22" s="3">
        <v>1</v>
      </c>
      <c r="S22" s="3">
        <v>1</v>
      </c>
      <c r="T22" s="3">
        <v>0</v>
      </c>
      <c r="U22" s="3">
        <v>0</v>
      </c>
      <c r="V22" s="3">
        <v>0</v>
      </c>
      <c r="W22" s="3">
        <v>0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0</v>
      </c>
      <c r="AD22" s="3">
        <v>1</v>
      </c>
      <c r="AE22" s="3">
        <v>0</v>
      </c>
      <c r="AF22" s="3">
        <v>0</v>
      </c>
      <c r="AG22" s="3">
        <v>32.299999999999997</v>
      </c>
      <c r="AH22" s="4">
        <v>2.13</v>
      </c>
      <c r="AI22" s="3">
        <v>93</v>
      </c>
      <c r="AJ22" s="3">
        <v>62</v>
      </c>
      <c r="AK22" s="5">
        <f t="shared" si="18"/>
        <v>72.333333333333329</v>
      </c>
      <c r="AL22" s="3">
        <v>85</v>
      </c>
      <c r="AM22" s="3">
        <v>3</v>
      </c>
      <c r="AN22" s="3">
        <v>8</v>
      </c>
      <c r="AO22" s="3">
        <v>32</v>
      </c>
      <c r="AP22" s="3">
        <v>17</v>
      </c>
      <c r="AQ22" s="3">
        <v>21</v>
      </c>
      <c r="AR22" s="1">
        <f t="shared" si="1"/>
        <v>15</v>
      </c>
      <c r="AS22" s="7">
        <f t="shared" si="2"/>
        <v>1.875</v>
      </c>
      <c r="AT22" s="3">
        <v>12</v>
      </c>
      <c r="AU22" s="4">
        <v>3.5996999999999999</v>
      </c>
      <c r="AV22" s="3">
        <v>1.69</v>
      </c>
      <c r="AW22" s="19">
        <f t="shared" si="19"/>
        <v>0.27104951958610496</v>
      </c>
      <c r="AX22" s="7">
        <f t="shared" si="4"/>
        <v>2.5002083506958912</v>
      </c>
      <c r="AY22" s="7">
        <f t="shared" si="5"/>
        <v>426.03550295857991</v>
      </c>
      <c r="AZ22" s="7">
        <f t="shared" si="20"/>
        <v>3045.3648915187373</v>
      </c>
      <c r="BA22" s="7">
        <f t="shared" si="7"/>
        <v>42.349411764705877</v>
      </c>
      <c r="BB22" s="7">
        <f t="shared" si="8"/>
        <v>19.882352941176471</v>
      </c>
      <c r="BC22" s="7">
        <f t="shared" si="21"/>
        <v>16.314133333333331</v>
      </c>
      <c r="BD22" s="7">
        <f t="shared" si="10"/>
        <v>3.5152000000000001</v>
      </c>
      <c r="BE22" s="19"/>
      <c r="BF22" s="19">
        <f t="shared" si="11"/>
        <v>0.49587465622135185</v>
      </c>
      <c r="BG22" s="19">
        <f t="shared" si="12"/>
        <v>0.75561852376586947</v>
      </c>
      <c r="BH22" s="19">
        <f t="shared" si="13"/>
        <v>2.8232941176470585</v>
      </c>
      <c r="BI22" s="19">
        <f t="shared" si="14"/>
        <v>0.66666666666666663</v>
      </c>
      <c r="BJ22" s="19"/>
      <c r="BK22" s="5">
        <v>0</v>
      </c>
      <c r="BL22" s="5"/>
      <c r="BM22" s="5"/>
      <c r="BN22" s="5"/>
      <c r="BO22" s="5"/>
      <c r="BP22" s="3">
        <v>1</v>
      </c>
      <c r="BQ22" s="3">
        <v>0</v>
      </c>
      <c r="BR22" s="15">
        <v>17.5</v>
      </c>
      <c r="BS22" s="3">
        <v>6.8</v>
      </c>
      <c r="BT22" s="3">
        <v>6.4</v>
      </c>
      <c r="BU22" s="3">
        <v>1</v>
      </c>
      <c r="BV22" s="3"/>
      <c r="BW22" s="10"/>
      <c r="BX22" s="3">
        <v>1</v>
      </c>
      <c r="BY22" s="3">
        <v>0</v>
      </c>
      <c r="BZ22" s="3">
        <v>135</v>
      </c>
      <c r="CA22" s="3">
        <v>19</v>
      </c>
      <c r="CB22" s="4">
        <v>1.1000000000000001</v>
      </c>
      <c r="CC22" s="28">
        <v>88</v>
      </c>
      <c r="CD22" s="8"/>
      <c r="CE22" s="8"/>
      <c r="CF22" s="3">
        <v>5804</v>
      </c>
      <c r="CG22" s="3">
        <v>1</v>
      </c>
      <c r="CH22" s="3">
        <v>3</v>
      </c>
      <c r="CI22" s="12">
        <v>1333.3333333333335</v>
      </c>
      <c r="CJ22" s="19">
        <f t="shared" si="15"/>
        <v>7.1954373514339185</v>
      </c>
      <c r="CK22" s="5">
        <v>2469.0765157083802</v>
      </c>
      <c r="CL22" s="19">
        <f t="shared" si="16"/>
        <v>7.811599479431357</v>
      </c>
      <c r="CM22" s="10"/>
      <c r="CN22" s="36">
        <v>40504</v>
      </c>
      <c r="CO22" s="36"/>
      <c r="CP22" s="36"/>
      <c r="CQ22" s="36"/>
      <c r="CS22" s="36">
        <v>44272</v>
      </c>
      <c r="CT22" s="36">
        <v>40985</v>
      </c>
      <c r="CU22" s="1">
        <f t="shared" si="17"/>
        <v>481</v>
      </c>
      <c r="CV22" s="3">
        <v>1</v>
      </c>
      <c r="CW22" s="40">
        <v>40985</v>
      </c>
      <c r="CX22" s="3">
        <f>(CW22-CN22)</f>
        <v>481</v>
      </c>
      <c r="CY22" s="3">
        <v>1</v>
      </c>
      <c r="CZ22" s="3">
        <v>481</v>
      </c>
      <c r="DA22" s="3">
        <v>0</v>
      </c>
      <c r="DB22" s="9" t="s">
        <v>141</v>
      </c>
      <c r="DC22" s="10"/>
      <c r="DD22" s="10"/>
      <c r="DE22" s="10"/>
      <c r="DF22" s="10"/>
      <c r="DG22" s="10"/>
      <c r="DH22" s="10"/>
      <c r="DI22" s="10"/>
      <c r="DJ22" s="10"/>
      <c r="DK22" s="10"/>
    </row>
    <row r="23" spans="1:115" x14ac:dyDescent="0.25">
      <c r="A23" s="25">
        <v>1036</v>
      </c>
      <c r="B23" s="1">
        <v>64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1</v>
      </c>
      <c r="J23" s="1">
        <v>3</v>
      </c>
      <c r="K23" s="1">
        <v>1</v>
      </c>
      <c r="L23" s="1">
        <v>0</v>
      </c>
      <c r="M23" s="1">
        <v>1</v>
      </c>
      <c r="N23" s="1">
        <v>1</v>
      </c>
      <c r="O23" s="1">
        <v>1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</v>
      </c>
      <c r="Y23" s="1">
        <v>2</v>
      </c>
      <c r="Z23" s="1">
        <v>1</v>
      </c>
      <c r="AA23" s="1">
        <v>1</v>
      </c>
      <c r="AB23" s="1">
        <v>1</v>
      </c>
      <c r="AC23" s="1">
        <v>0</v>
      </c>
      <c r="AD23" s="1">
        <v>1</v>
      </c>
      <c r="AE23" s="1">
        <v>0</v>
      </c>
      <c r="AF23" s="1">
        <v>0</v>
      </c>
      <c r="AG23" s="1">
        <v>23.8</v>
      </c>
      <c r="AH23" s="1">
        <v>1.88</v>
      </c>
      <c r="AI23" s="1">
        <v>120</v>
      </c>
      <c r="AJ23" s="1">
        <v>42</v>
      </c>
      <c r="AK23" s="5">
        <f t="shared" si="18"/>
        <v>68</v>
      </c>
      <c r="AL23" s="1">
        <v>66</v>
      </c>
      <c r="AM23" s="1">
        <v>1</v>
      </c>
      <c r="AN23" s="1">
        <v>12</v>
      </c>
      <c r="AO23" s="1">
        <v>57</v>
      </c>
      <c r="AP23" s="1">
        <v>28</v>
      </c>
      <c r="AQ23" s="1">
        <v>33</v>
      </c>
      <c r="AR23" s="1">
        <f t="shared" si="1"/>
        <v>29</v>
      </c>
      <c r="AS23" s="7">
        <f t="shared" si="2"/>
        <v>2.4166666666666665</v>
      </c>
      <c r="AT23" s="1">
        <v>23</v>
      </c>
      <c r="AU23" s="19">
        <v>3.59</v>
      </c>
      <c r="AV23" s="1">
        <v>1.91</v>
      </c>
      <c r="AW23" s="19">
        <f t="shared" si="19"/>
        <v>0.28798226164079821</v>
      </c>
      <c r="AX23" s="7">
        <f t="shared" si="4"/>
        <v>2.785515320334262</v>
      </c>
      <c r="AY23" s="7">
        <f t="shared" si="5"/>
        <v>418.84816753926702</v>
      </c>
      <c r="AZ23" s="7">
        <f t="shared" si="20"/>
        <v>2345.5497382198955</v>
      </c>
      <c r="BA23" s="7">
        <f t="shared" si="7"/>
        <v>54.393939393939391</v>
      </c>
      <c r="BB23" s="7">
        <f t="shared" si="8"/>
        <v>28.939393939393938</v>
      </c>
      <c r="BC23" s="7">
        <f t="shared" si="21"/>
        <v>17.710909090909091</v>
      </c>
      <c r="BD23" s="7">
        <f t="shared" si="10"/>
        <v>8.2650909090909082</v>
      </c>
      <c r="BE23" s="19">
        <v>2.5186629526462396</v>
      </c>
      <c r="BF23" s="19">
        <f t="shared" si="11"/>
        <v>0.60668523676880226</v>
      </c>
      <c r="BG23" s="19">
        <f t="shared" si="12"/>
        <v>1.0479108635097494</v>
      </c>
      <c r="BH23" s="19">
        <f t="shared" si="13"/>
        <v>1.8756530825496343</v>
      </c>
      <c r="BI23" s="19">
        <f t="shared" si="14"/>
        <v>0.52173913043478259</v>
      </c>
      <c r="BJ23" s="19"/>
      <c r="BK23" s="20">
        <v>1</v>
      </c>
      <c r="BL23" s="1">
        <v>34</v>
      </c>
      <c r="BN23" s="1">
        <v>3</v>
      </c>
      <c r="BO23" s="1"/>
      <c r="BP23" s="1">
        <v>1</v>
      </c>
      <c r="BQ23" s="1">
        <v>0</v>
      </c>
      <c r="BR23" s="1">
        <v>17</v>
      </c>
      <c r="BS23" s="1">
        <v>6.2</v>
      </c>
      <c r="BT23" s="1">
        <v>5.8</v>
      </c>
      <c r="BU23" s="1">
        <v>0.36</v>
      </c>
      <c r="BV23" s="1">
        <v>5.0999999999999996</v>
      </c>
      <c r="BW23" s="1">
        <v>54.8</v>
      </c>
      <c r="BX23" s="1">
        <v>1</v>
      </c>
      <c r="BZ23" s="25">
        <v>141</v>
      </c>
      <c r="CA23" s="25">
        <v>15</v>
      </c>
      <c r="CB23" s="44">
        <v>1.18</v>
      </c>
      <c r="CC23" s="27">
        <v>65</v>
      </c>
      <c r="CD23" s="1">
        <v>3018</v>
      </c>
      <c r="CE23" s="1">
        <v>1</v>
      </c>
      <c r="CH23" s="1">
        <v>3</v>
      </c>
      <c r="CI23" s="20">
        <v>1350.73224</v>
      </c>
      <c r="CJ23" s="19">
        <f t="shared" si="15"/>
        <v>7.2084021243867644</v>
      </c>
      <c r="CK23" s="20">
        <v>945.8621905</v>
      </c>
      <c r="CL23" s="19">
        <f t="shared" si="16"/>
        <v>6.8520968824358706</v>
      </c>
      <c r="CM23" s="22"/>
      <c r="CN23" s="36">
        <v>43250</v>
      </c>
      <c r="CO23" s="36"/>
      <c r="CP23" s="36"/>
      <c r="CQ23" s="36"/>
      <c r="CS23" s="36">
        <v>44217</v>
      </c>
      <c r="CT23" s="36">
        <v>44204</v>
      </c>
      <c r="CU23" s="1">
        <f t="shared" si="17"/>
        <v>954</v>
      </c>
      <c r="CV23" s="1">
        <v>0</v>
      </c>
      <c r="CY23" s="1">
        <v>0</v>
      </c>
      <c r="CZ23" s="1">
        <v>954</v>
      </c>
      <c r="DA23" s="3">
        <v>0</v>
      </c>
      <c r="DB23"/>
    </row>
    <row r="24" spans="1:115" x14ac:dyDescent="0.25">
      <c r="A24" s="2">
        <v>2013</v>
      </c>
      <c r="B24" s="3">
        <v>60</v>
      </c>
      <c r="C24" s="3">
        <v>0</v>
      </c>
      <c r="D24" s="3">
        <v>0</v>
      </c>
      <c r="E24" s="3">
        <v>1</v>
      </c>
      <c r="F24" s="3">
        <v>1</v>
      </c>
      <c r="G24" s="3">
        <v>0</v>
      </c>
      <c r="H24" s="1">
        <v>1</v>
      </c>
      <c r="I24" s="3">
        <v>0</v>
      </c>
      <c r="J24" s="3">
        <v>4</v>
      </c>
      <c r="K24" s="3">
        <v>1</v>
      </c>
      <c r="L24" s="3">
        <v>1</v>
      </c>
      <c r="M24" s="3"/>
      <c r="N24" s="3">
        <v>1</v>
      </c>
      <c r="O24" s="3">
        <v>1</v>
      </c>
      <c r="P24" s="3">
        <v>1</v>
      </c>
      <c r="Q24" s="3"/>
      <c r="R24" s="3">
        <v>1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1</v>
      </c>
      <c r="Y24" s="3">
        <v>1</v>
      </c>
      <c r="Z24" s="3">
        <v>1</v>
      </c>
      <c r="AA24" s="3">
        <v>0</v>
      </c>
      <c r="AB24" s="3">
        <v>1</v>
      </c>
      <c r="AC24" s="3">
        <v>1</v>
      </c>
      <c r="AD24" s="3">
        <v>0</v>
      </c>
      <c r="AE24" s="3">
        <v>0</v>
      </c>
      <c r="AF24" s="3">
        <v>0</v>
      </c>
      <c r="AG24" s="3">
        <v>37.6</v>
      </c>
      <c r="AH24" s="4">
        <v>1.79</v>
      </c>
      <c r="AI24" s="3">
        <v>85</v>
      </c>
      <c r="AJ24" s="3">
        <v>60</v>
      </c>
      <c r="AK24" s="5">
        <f t="shared" si="18"/>
        <v>68.333333333333329</v>
      </c>
      <c r="AL24" s="3">
        <v>75</v>
      </c>
      <c r="AM24" s="3">
        <v>2</v>
      </c>
      <c r="AN24" s="3">
        <v>16</v>
      </c>
      <c r="AO24" s="3">
        <v>58</v>
      </c>
      <c r="AP24" s="3">
        <v>29</v>
      </c>
      <c r="AQ24" s="3">
        <v>39</v>
      </c>
      <c r="AR24" s="3">
        <f t="shared" si="1"/>
        <v>29</v>
      </c>
      <c r="AS24" s="7">
        <f t="shared" si="2"/>
        <v>1.8125</v>
      </c>
      <c r="AT24" s="3">
        <v>30</v>
      </c>
      <c r="AU24" s="4">
        <v>3.0251000000000001</v>
      </c>
      <c r="AV24" s="3">
        <v>1.69</v>
      </c>
      <c r="AW24" s="19">
        <f t="shared" si="19"/>
        <v>0.25606060606060604</v>
      </c>
      <c r="AX24" s="7">
        <f t="shared" si="4"/>
        <v>2.9751082608839376</v>
      </c>
      <c r="AY24" s="7">
        <f t="shared" si="5"/>
        <v>426.03550295857991</v>
      </c>
      <c r="AZ24" s="7">
        <f t="shared" si="20"/>
        <v>2477.3175542406307</v>
      </c>
      <c r="BA24" s="7">
        <f t="shared" si="7"/>
        <v>40.334666666666671</v>
      </c>
      <c r="BB24" s="7">
        <f t="shared" si="8"/>
        <v>22.533333333333335</v>
      </c>
      <c r="BC24" s="7">
        <f t="shared" si="21"/>
        <v>11.747377777777777</v>
      </c>
      <c r="BD24" s="7">
        <f t="shared" si="10"/>
        <v>7.048426666666666</v>
      </c>
      <c r="BE24" s="19"/>
      <c r="BF24" s="19">
        <f t="shared" si="11"/>
        <v>0.96691018478727964</v>
      </c>
      <c r="BG24" s="19">
        <f t="shared" si="12"/>
        <v>1.4379689927605697</v>
      </c>
      <c r="BH24" s="19">
        <f t="shared" si="13"/>
        <v>1.3908505747126438</v>
      </c>
      <c r="BI24" s="19">
        <f t="shared" si="14"/>
        <v>0.53333333333333333</v>
      </c>
      <c r="BJ24" s="19"/>
      <c r="BK24" s="5">
        <v>0</v>
      </c>
      <c r="BL24" s="5"/>
      <c r="BM24" s="5"/>
      <c r="BN24" s="5"/>
      <c r="BO24" s="5"/>
      <c r="BP24" s="3">
        <v>1</v>
      </c>
      <c r="BQ24" s="3">
        <v>0</v>
      </c>
      <c r="BR24" s="3">
        <v>20</v>
      </c>
      <c r="BS24" s="3">
        <v>7</v>
      </c>
      <c r="BT24" s="3">
        <v>6.7</v>
      </c>
      <c r="BU24" s="3">
        <v>1.3</v>
      </c>
      <c r="BV24" s="3"/>
      <c r="BW24" s="10"/>
      <c r="BX24" s="3">
        <v>1</v>
      </c>
      <c r="BY24" s="3">
        <v>1</v>
      </c>
      <c r="BZ24" s="3">
        <v>139</v>
      </c>
      <c r="CA24" s="3">
        <v>56</v>
      </c>
      <c r="CB24" s="4">
        <v>1.8</v>
      </c>
      <c r="CC24" s="28">
        <v>47</v>
      </c>
      <c r="CD24" s="8"/>
      <c r="CE24" s="8"/>
      <c r="CF24" s="3">
        <v>10322</v>
      </c>
      <c r="CG24" s="3">
        <v>1</v>
      </c>
      <c r="CH24" s="3">
        <v>3</v>
      </c>
      <c r="CI24" s="12">
        <v>1468.8888888888889</v>
      </c>
      <c r="CJ24" s="19">
        <f t="shared" si="15"/>
        <v>7.292261536069458</v>
      </c>
      <c r="CK24" s="5">
        <v>7069.3969057780678</v>
      </c>
      <c r="CL24" s="19">
        <f t="shared" si="16"/>
        <v>8.8635304519675131</v>
      </c>
      <c r="CM24" s="10"/>
      <c r="CN24" s="41">
        <v>40262</v>
      </c>
      <c r="CO24" s="41"/>
      <c r="CP24" s="41"/>
      <c r="CQ24" s="41">
        <v>40272</v>
      </c>
      <c r="CR24" s="43">
        <f>(CQ24-CN24)</f>
        <v>10</v>
      </c>
      <c r="CS24" s="36">
        <v>44272</v>
      </c>
      <c r="CT24" s="36">
        <v>42707</v>
      </c>
      <c r="CU24" s="1">
        <f t="shared" si="17"/>
        <v>2445</v>
      </c>
      <c r="CV24" s="3">
        <v>1</v>
      </c>
      <c r="CW24" s="36">
        <v>42707</v>
      </c>
      <c r="CX24" s="20">
        <f>(CW24-CN24)</f>
        <v>2445</v>
      </c>
      <c r="CY24" s="20">
        <v>1</v>
      </c>
      <c r="CZ24" s="20">
        <v>10</v>
      </c>
      <c r="DA24" s="3">
        <v>0</v>
      </c>
      <c r="DB24" s="3"/>
      <c r="DC24" s="10"/>
      <c r="DD24" s="10"/>
      <c r="DE24" s="10"/>
      <c r="DF24" s="10"/>
      <c r="DG24" s="10"/>
      <c r="DH24" s="10"/>
      <c r="DI24" s="10"/>
      <c r="DJ24" s="10"/>
      <c r="DK24" s="10"/>
    </row>
    <row r="25" spans="1:115" x14ac:dyDescent="0.25">
      <c r="A25" s="2">
        <v>2060</v>
      </c>
      <c r="B25" s="3">
        <v>65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1</v>
      </c>
      <c r="J25" s="3">
        <v>2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0</v>
      </c>
      <c r="Q25" s="3"/>
      <c r="R25" s="3">
        <v>1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</v>
      </c>
      <c r="AA25" s="3">
        <v>1</v>
      </c>
      <c r="AB25" s="3">
        <v>1</v>
      </c>
      <c r="AC25" s="3">
        <v>0</v>
      </c>
      <c r="AD25" s="3">
        <v>1</v>
      </c>
      <c r="AE25" s="3">
        <v>0</v>
      </c>
      <c r="AF25" s="3">
        <v>0</v>
      </c>
      <c r="AG25" s="3">
        <v>26.7</v>
      </c>
      <c r="AH25" s="4">
        <v>2.02</v>
      </c>
      <c r="AI25" s="3">
        <v>113</v>
      </c>
      <c r="AJ25" s="3">
        <v>74</v>
      </c>
      <c r="AK25" s="5">
        <f t="shared" si="18"/>
        <v>87</v>
      </c>
      <c r="AL25" s="3">
        <v>63</v>
      </c>
      <c r="AM25" s="3">
        <v>1</v>
      </c>
      <c r="AN25" s="3">
        <v>3</v>
      </c>
      <c r="AO25" s="3">
        <v>23</v>
      </c>
      <c r="AP25" s="3">
        <v>8</v>
      </c>
      <c r="AQ25" s="3">
        <v>13</v>
      </c>
      <c r="AR25" s="1">
        <f t="shared" si="1"/>
        <v>15</v>
      </c>
      <c r="AS25" s="7">
        <f t="shared" si="2"/>
        <v>5</v>
      </c>
      <c r="AT25" s="3">
        <v>8</v>
      </c>
      <c r="AU25" s="4">
        <v>3.5754000000000001</v>
      </c>
      <c r="AV25" s="3">
        <v>1.77</v>
      </c>
      <c r="AW25" s="19">
        <f t="shared" si="19"/>
        <v>0.34144124168514417</v>
      </c>
      <c r="AX25" s="7">
        <f t="shared" si="4"/>
        <v>1.3984449292386865</v>
      </c>
      <c r="AY25" s="7">
        <f t="shared" si="5"/>
        <v>225.98870056497174</v>
      </c>
      <c r="AZ25" s="7">
        <f t="shared" si="20"/>
        <v>3796.6101694915255</v>
      </c>
      <c r="BA25" s="7">
        <f t="shared" si="7"/>
        <v>56.75238095238096</v>
      </c>
      <c r="BB25" s="7">
        <f t="shared" si="8"/>
        <v>28.095238095238095</v>
      </c>
      <c r="BC25" s="7">
        <f t="shared" si="21"/>
        <v>30.185523809523808</v>
      </c>
      <c r="BD25" s="7">
        <f t="shared" si="10"/>
        <v>3.8209523809523809</v>
      </c>
      <c r="BE25" s="19"/>
      <c r="BF25" s="19">
        <f t="shared" si="11"/>
        <v>0.22906527940929683</v>
      </c>
      <c r="BG25" s="19">
        <f t="shared" si="12"/>
        <v>0.40526934049337132</v>
      </c>
      <c r="BH25" s="19">
        <f t="shared" si="13"/>
        <v>3.7834920634920639</v>
      </c>
      <c r="BI25" s="19">
        <f t="shared" si="14"/>
        <v>0.375</v>
      </c>
      <c r="BJ25" s="19"/>
      <c r="BK25" s="5">
        <v>0</v>
      </c>
      <c r="BL25" s="5"/>
      <c r="BM25" s="5"/>
      <c r="BN25" s="5"/>
      <c r="BO25" s="5"/>
      <c r="BP25" s="3">
        <v>1</v>
      </c>
      <c r="BQ25" s="3">
        <v>0</v>
      </c>
      <c r="BR25" s="3">
        <v>12.5</v>
      </c>
      <c r="BS25" s="3">
        <v>6.3</v>
      </c>
      <c r="BT25" s="3">
        <v>5.9</v>
      </c>
      <c r="BU25" s="3">
        <v>1</v>
      </c>
      <c r="BV25" s="3">
        <v>4.3</v>
      </c>
      <c r="BW25" s="10"/>
      <c r="BX25" s="3">
        <v>1</v>
      </c>
      <c r="BY25" s="3">
        <v>1</v>
      </c>
      <c r="BZ25" s="3">
        <v>140</v>
      </c>
      <c r="CA25" s="3">
        <v>17</v>
      </c>
      <c r="CB25" s="4">
        <v>1</v>
      </c>
      <c r="CC25" s="28">
        <v>90</v>
      </c>
      <c r="CD25" s="8"/>
      <c r="CE25" s="8"/>
      <c r="CF25" s="3">
        <v>753</v>
      </c>
      <c r="CG25" s="3">
        <v>1</v>
      </c>
      <c r="CH25" s="3">
        <v>1</v>
      </c>
      <c r="CI25" s="12">
        <v>1510</v>
      </c>
      <c r="CJ25" s="19">
        <f t="shared" si="15"/>
        <v>7.3198649298089702</v>
      </c>
      <c r="CK25" s="5">
        <v>2185.6504443267022</v>
      </c>
      <c r="CL25" s="19">
        <f t="shared" si="16"/>
        <v>7.6896687494206581</v>
      </c>
      <c r="CM25" s="10"/>
      <c r="CN25" s="36">
        <v>40584</v>
      </c>
      <c r="CO25" s="36"/>
      <c r="CP25" s="36"/>
      <c r="CQ25" s="36"/>
      <c r="CR25" s="22"/>
      <c r="CS25" s="36">
        <v>44274</v>
      </c>
      <c r="CT25" s="40">
        <v>44251</v>
      </c>
      <c r="CU25" s="3">
        <f t="shared" si="17"/>
        <v>3667</v>
      </c>
      <c r="CV25" s="3">
        <v>0</v>
      </c>
      <c r="CW25" s="3"/>
      <c r="CX25" s="3"/>
      <c r="CY25" s="3">
        <v>0</v>
      </c>
      <c r="CZ25" s="3">
        <v>3667</v>
      </c>
      <c r="DA25" s="1">
        <v>1</v>
      </c>
      <c r="DB25" s="14"/>
      <c r="DC25" s="14"/>
      <c r="DD25" s="14"/>
      <c r="DE25" s="14"/>
      <c r="DF25" s="10"/>
      <c r="DG25" s="10"/>
      <c r="DH25" s="10"/>
      <c r="DI25" s="10"/>
      <c r="DJ25" s="10"/>
      <c r="DK25" s="10"/>
    </row>
    <row r="26" spans="1:115" x14ac:dyDescent="0.25">
      <c r="A26" s="25">
        <v>1073</v>
      </c>
      <c r="B26" s="1">
        <v>82</v>
      </c>
      <c r="C26" s="1">
        <v>0</v>
      </c>
      <c r="D26" s="1">
        <v>1</v>
      </c>
      <c r="E26" s="1">
        <v>1</v>
      </c>
      <c r="F26" s="1">
        <v>1</v>
      </c>
      <c r="G26" s="1">
        <v>0</v>
      </c>
      <c r="H26" s="1">
        <v>1</v>
      </c>
      <c r="I26" s="1">
        <v>1</v>
      </c>
      <c r="J26" s="1">
        <v>3</v>
      </c>
      <c r="K26" s="1">
        <v>1</v>
      </c>
      <c r="L26" s="1">
        <v>0</v>
      </c>
      <c r="M26" s="1">
        <v>1</v>
      </c>
      <c r="N26" s="1">
        <v>1</v>
      </c>
      <c r="O26" s="1">
        <v>1</v>
      </c>
      <c r="P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</v>
      </c>
      <c r="Z26" s="1">
        <v>1</v>
      </c>
      <c r="AA26" s="1">
        <v>1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27.31</v>
      </c>
      <c r="AH26" s="1">
        <v>1.62</v>
      </c>
      <c r="AI26" s="1">
        <v>109</v>
      </c>
      <c r="AJ26" s="1">
        <v>70</v>
      </c>
      <c r="AK26" s="5">
        <f t="shared" si="18"/>
        <v>83</v>
      </c>
      <c r="AL26" s="1">
        <v>63</v>
      </c>
      <c r="AM26" s="1">
        <v>1</v>
      </c>
      <c r="AN26" s="1">
        <v>3</v>
      </c>
      <c r="AO26" s="1">
        <v>24</v>
      </c>
      <c r="AP26" s="1">
        <v>6</v>
      </c>
      <c r="AQ26" s="1">
        <v>15</v>
      </c>
      <c r="AR26" s="1">
        <f t="shared" si="1"/>
        <v>18</v>
      </c>
      <c r="AS26" s="7">
        <f t="shared" si="2"/>
        <v>6</v>
      </c>
      <c r="AT26" s="1">
        <v>6</v>
      </c>
      <c r="AU26" s="19">
        <v>4.2300000000000004</v>
      </c>
      <c r="AV26" s="1">
        <v>2.6</v>
      </c>
      <c r="AW26" s="19">
        <f t="shared" si="19"/>
        <v>0.47849223946784925</v>
      </c>
      <c r="AX26" s="7">
        <f t="shared" si="4"/>
        <v>2.1276595744680851</v>
      </c>
      <c r="AY26" s="7">
        <f t="shared" si="5"/>
        <v>276.92307692307691</v>
      </c>
      <c r="AZ26" s="7">
        <f t="shared" si="20"/>
        <v>2461.5384615384614</v>
      </c>
      <c r="BA26" s="7">
        <f t="shared" si="7"/>
        <v>67.142857142857139</v>
      </c>
      <c r="BB26" s="7">
        <f t="shared" si="8"/>
        <v>41.269841269841272</v>
      </c>
      <c r="BC26" s="7">
        <f t="shared" si="21"/>
        <v>43.217777777777776</v>
      </c>
      <c r="BD26" s="7">
        <f t="shared" si="10"/>
        <v>6.7352380952380955</v>
      </c>
      <c r="BE26" s="19">
        <v>1.8617021276595747</v>
      </c>
      <c r="BF26" s="19">
        <f t="shared" si="11"/>
        <v>0.22340425531914895</v>
      </c>
      <c r="BG26" s="19">
        <f t="shared" si="12"/>
        <v>0.35744680851063831</v>
      </c>
      <c r="BH26" s="19">
        <f t="shared" si="13"/>
        <v>3.7301587301587298</v>
      </c>
      <c r="BI26" s="19">
        <f t="shared" si="14"/>
        <v>0.5</v>
      </c>
      <c r="BJ26" s="19"/>
      <c r="BK26" s="20">
        <v>1</v>
      </c>
      <c r="BL26" s="1">
        <v>15</v>
      </c>
      <c r="BN26" s="1">
        <v>3</v>
      </c>
      <c r="BO26" s="1">
        <v>0</v>
      </c>
      <c r="BP26" s="1">
        <v>1</v>
      </c>
      <c r="BQ26" s="1">
        <v>0</v>
      </c>
      <c r="BR26" s="1">
        <v>25</v>
      </c>
      <c r="BS26" s="1">
        <v>5.8</v>
      </c>
      <c r="BT26" s="1">
        <v>5.6</v>
      </c>
      <c r="BU26" s="1">
        <v>0.26</v>
      </c>
      <c r="BW26" s="1">
        <v>72</v>
      </c>
      <c r="BX26" s="1">
        <v>1</v>
      </c>
      <c r="BY26" s="1">
        <v>1</v>
      </c>
      <c r="BZ26" s="25">
        <v>141</v>
      </c>
      <c r="CA26" s="25">
        <v>31</v>
      </c>
      <c r="CB26" s="44">
        <v>1.24</v>
      </c>
      <c r="CC26" s="27">
        <v>40</v>
      </c>
      <c r="CD26" s="1">
        <v>1068</v>
      </c>
      <c r="CE26" s="1">
        <v>1</v>
      </c>
      <c r="CH26" s="1">
        <v>3</v>
      </c>
      <c r="CI26" s="20">
        <v>1659.4474499999999</v>
      </c>
      <c r="CJ26" s="19">
        <f t="shared" si="15"/>
        <v>7.4142399644941381</v>
      </c>
      <c r="CK26" s="20">
        <v>753.38475570000003</v>
      </c>
      <c r="CL26" s="19">
        <f t="shared" si="16"/>
        <v>6.6245760610473905</v>
      </c>
      <c r="CM26" s="22"/>
      <c r="CN26" s="36">
        <v>43425</v>
      </c>
      <c r="CO26" s="36"/>
      <c r="CP26" s="36"/>
      <c r="CQ26" s="36"/>
      <c r="CS26" s="36">
        <v>44217</v>
      </c>
      <c r="CT26" s="37">
        <v>44104</v>
      </c>
      <c r="CU26" s="1">
        <f t="shared" si="17"/>
        <v>679</v>
      </c>
      <c r="CV26" s="1">
        <v>0</v>
      </c>
      <c r="CY26" s="1">
        <v>0</v>
      </c>
      <c r="CZ26" s="1">
        <v>679</v>
      </c>
      <c r="DA26" s="1">
        <v>1</v>
      </c>
      <c r="DB26" t="s">
        <v>135</v>
      </c>
    </row>
    <row r="27" spans="1:115" x14ac:dyDescent="0.25">
      <c r="A27" s="2">
        <v>2054</v>
      </c>
      <c r="B27" s="3">
        <v>69</v>
      </c>
      <c r="C27" s="3">
        <v>0</v>
      </c>
      <c r="D27" s="3">
        <v>0</v>
      </c>
      <c r="E27" s="3">
        <v>1</v>
      </c>
      <c r="F27" s="3">
        <v>1</v>
      </c>
      <c r="G27" s="3">
        <v>0</v>
      </c>
      <c r="H27" s="1">
        <v>1</v>
      </c>
      <c r="I27" s="3">
        <v>0</v>
      </c>
      <c r="J27" s="3">
        <v>3</v>
      </c>
      <c r="K27" s="9">
        <v>1</v>
      </c>
      <c r="L27" s="3">
        <v>0</v>
      </c>
      <c r="M27" s="9"/>
      <c r="N27" s="3">
        <v>1</v>
      </c>
      <c r="O27" s="9">
        <v>1</v>
      </c>
      <c r="P27" s="3">
        <v>0</v>
      </c>
      <c r="Q27" s="3"/>
      <c r="R27" s="3">
        <v>1</v>
      </c>
      <c r="S27" s="3">
        <v>0</v>
      </c>
      <c r="T27" s="3">
        <v>1</v>
      </c>
      <c r="U27" s="3">
        <v>0</v>
      </c>
      <c r="V27" s="3">
        <v>0</v>
      </c>
      <c r="W27" s="3">
        <v>0</v>
      </c>
      <c r="X27" s="3">
        <v>0</v>
      </c>
      <c r="Y27" s="3">
        <v>1</v>
      </c>
      <c r="Z27" s="3">
        <v>1</v>
      </c>
      <c r="AA27" s="3">
        <v>1</v>
      </c>
      <c r="AB27" s="3">
        <v>0</v>
      </c>
      <c r="AC27" s="3">
        <v>0</v>
      </c>
      <c r="AD27" s="3">
        <v>1</v>
      </c>
      <c r="AE27" s="3">
        <v>0</v>
      </c>
      <c r="AF27" s="3">
        <v>0</v>
      </c>
      <c r="AG27" s="3">
        <v>26.5</v>
      </c>
      <c r="AH27" s="4">
        <v>1.8</v>
      </c>
      <c r="AI27" s="3">
        <v>119</v>
      </c>
      <c r="AJ27" s="3">
        <v>71</v>
      </c>
      <c r="AK27" s="5">
        <f t="shared" si="18"/>
        <v>87</v>
      </c>
      <c r="AL27" s="3">
        <v>71</v>
      </c>
      <c r="AM27" s="3">
        <v>1</v>
      </c>
      <c r="AN27" s="3">
        <v>9</v>
      </c>
      <c r="AO27" s="3">
        <v>79</v>
      </c>
      <c r="AP27" s="3">
        <v>26</v>
      </c>
      <c r="AQ27" s="3">
        <v>45</v>
      </c>
      <c r="AR27" s="1">
        <f t="shared" si="1"/>
        <v>53</v>
      </c>
      <c r="AS27" s="7">
        <f t="shared" si="2"/>
        <v>5.8888888888888893</v>
      </c>
      <c r="AT27" s="3">
        <v>18</v>
      </c>
      <c r="AU27" s="4">
        <v>4.2300000000000004</v>
      </c>
      <c r="AV27" s="3">
        <v>2.35</v>
      </c>
      <c r="AW27" s="19">
        <f t="shared" si="19"/>
        <v>0.45332594235033263</v>
      </c>
      <c r="AX27" s="7">
        <f t="shared" si="4"/>
        <v>6.3829787234042543</v>
      </c>
      <c r="AY27" s="7">
        <f t="shared" si="5"/>
        <v>919.14893617021278</v>
      </c>
      <c r="AZ27" s="7">
        <f t="shared" si="20"/>
        <v>2655.3191489361702</v>
      </c>
      <c r="BA27" s="7">
        <f t="shared" si="7"/>
        <v>59.577464788732399</v>
      </c>
      <c r="BB27" s="7">
        <f t="shared" si="8"/>
        <v>33.098591549295776</v>
      </c>
      <c r="BC27" s="7">
        <f t="shared" si="21"/>
        <v>31.059718309859157</v>
      </c>
      <c r="BD27" s="7">
        <f t="shared" si="10"/>
        <v>16.205070422535208</v>
      </c>
      <c r="BE27" s="19"/>
      <c r="BF27" s="19">
        <f t="shared" si="11"/>
        <v>0.75531914893617014</v>
      </c>
      <c r="BG27" s="19">
        <f t="shared" si="12"/>
        <v>1.3260047281323877</v>
      </c>
      <c r="BH27" s="19">
        <f t="shared" si="13"/>
        <v>1.124103109221366</v>
      </c>
      <c r="BI27" s="19">
        <f t="shared" si="14"/>
        <v>0.5</v>
      </c>
      <c r="BJ27" s="19"/>
      <c r="BK27" s="5">
        <v>0</v>
      </c>
      <c r="BL27" s="5"/>
      <c r="BM27" s="5"/>
      <c r="BN27" s="5"/>
      <c r="BO27" s="5"/>
      <c r="BP27" s="3">
        <v>1</v>
      </c>
      <c r="BQ27" s="3">
        <v>0</v>
      </c>
      <c r="BR27" s="3">
        <v>22.5</v>
      </c>
      <c r="BS27" s="3">
        <v>5.8</v>
      </c>
      <c r="BT27" s="3">
        <v>4.8</v>
      </c>
      <c r="BU27" s="3">
        <v>1</v>
      </c>
      <c r="BV27" s="3"/>
      <c r="BW27" s="10"/>
      <c r="BX27" s="3">
        <v>1</v>
      </c>
      <c r="BY27" s="3">
        <v>1</v>
      </c>
      <c r="BZ27" s="3">
        <v>139</v>
      </c>
      <c r="CA27" s="3">
        <v>30</v>
      </c>
      <c r="CB27" s="4">
        <v>1.3</v>
      </c>
      <c r="CC27" s="28">
        <v>55</v>
      </c>
      <c r="CD27" s="8"/>
      <c r="CE27" s="8"/>
      <c r="CF27" s="3">
        <v>3667</v>
      </c>
      <c r="CG27" s="3">
        <v>1</v>
      </c>
      <c r="CH27" s="3">
        <v>3</v>
      </c>
      <c r="CI27" s="12">
        <v>1696.4705882352941</v>
      </c>
      <c r="CJ27" s="19">
        <f t="shared" si="15"/>
        <v>7.436305247342669</v>
      </c>
      <c r="CK27" s="5">
        <v>2170.7995250837321</v>
      </c>
      <c r="CL27" s="19">
        <f t="shared" si="16"/>
        <v>7.6828508234144568</v>
      </c>
      <c r="CM27" s="10"/>
      <c r="CN27" s="36">
        <v>40511</v>
      </c>
      <c r="CO27" s="36"/>
      <c r="CP27" s="36"/>
      <c r="CQ27" s="36"/>
      <c r="CS27" s="36">
        <v>44274</v>
      </c>
      <c r="CT27" s="36">
        <v>41039</v>
      </c>
      <c r="CU27" s="1">
        <f t="shared" si="17"/>
        <v>528</v>
      </c>
      <c r="CV27" s="3">
        <v>1</v>
      </c>
      <c r="CW27" s="40">
        <v>41039</v>
      </c>
      <c r="CX27" s="3">
        <f>(CW27-CN27)</f>
        <v>528</v>
      </c>
      <c r="CY27" s="3">
        <v>1</v>
      </c>
      <c r="CZ27" s="3">
        <v>528</v>
      </c>
      <c r="DA27" s="1">
        <v>1</v>
      </c>
      <c r="DB27" s="3" t="s">
        <v>141</v>
      </c>
      <c r="DC27" s="10"/>
      <c r="DD27" s="10"/>
      <c r="DE27" s="10"/>
      <c r="DF27" s="10"/>
      <c r="DG27" s="10"/>
      <c r="DH27" s="10"/>
      <c r="DI27" s="10"/>
      <c r="DJ27" s="10"/>
      <c r="DK27" s="10"/>
    </row>
    <row r="28" spans="1:115" x14ac:dyDescent="0.25">
      <c r="A28" s="2">
        <v>2020</v>
      </c>
      <c r="B28" s="3">
        <v>38</v>
      </c>
      <c r="C28" s="3">
        <v>0</v>
      </c>
      <c r="D28" s="3">
        <v>0</v>
      </c>
      <c r="E28" s="3">
        <v>1</v>
      </c>
      <c r="F28" s="3">
        <v>1</v>
      </c>
      <c r="G28" s="3">
        <v>0</v>
      </c>
      <c r="H28" s="1">
        <v>1</v>
      </c>
      <c r="I28" s="3">
        <v>0</v>
      </c>
      <c r="J28" s="3">
        <v>4</v>
      </c>
      <c r="K28" s="3">
        <v>1</v>
      </c>
      <c r="L28" s="3">
        <v>1</v>
      </c>
      <c r="M28" s="3"/>
      <c r="N28" s="3">
        <v>1</v>
      </c>
      <c r="O28" s="3">
        <v>0</v>
      </c>
      <c r="P28" s="3">
        <v>0</v>
      </c>
      <c r="Q28" s="3"/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16">
        <v>1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27.5</v>
      </c>
      <c r="AH28" s="4">
        <v>2.0499999999999998</v>
      </c>
      <c r="AI28" s="3">
        <v>98</v>
      </c>
      <c r="AJ28" s="3">
        <v>58</v>
      </c>
      <c r="AK28" s="5">
        <f t="shared" si="18"/>
        <v>71.333333333333329</v>
      </c>
      <c r="AL28" s="3">
        <v>90</v>
      </c>
      <c r="AM28" s="3">
        <v>1</v>
      </c>
      <c r="AN28" s="3">
        <v>16</v>
      </c>
      <c r="AO28" s="3">
        <v>46</v>
      </c>
      <c r="AP28" s="3">
        <v>28</v>
      </c>
      <c r="AQ28" s="3">
        <v>34</v>
      </c>
      <c r="AR28" s="3">
        <f t="shared" si="1"/>
        <v>18</v>
      </c>
      <c r="AS28" s="7">
        <f t="shared" si="2"/>
        <v>1.125</v>
      </c>
      <c r="AT28" s="3">
        <v>29</v>
      </c>
      <c r="AU28" s="4">
        <v>3.5669999999999997</v>
      </c>
      <c r="AV28" s="3">
        <v>1.74</v>
      </c>
      <c r="AW28" s="19">
        <f t="shared" si="19"/>
        <v>0.27521064301552106</v>
      </c>
      <c r="AX28" s="7">
        <f t="shared" si="4"/>
        <v>1.4017381553125876</v>
      </c>
      <c r="AY28" s="7">
        <f t="shared" si="5"/>
        <v>229.88505747126436</v>
      </c>
      <c r="AZ28" s="7">
        <f t="shared" si="20"/>
        <v>2544.0613026819919</v>
      </c>
      <c r="BA28" s="7">
        <f t="shared" si="7"/>
        <v>39.633333333333333</v>
      </c>
      <c r="BB28" s="7">
        <f t="shared" si="8"/>
        <v>19.333333333333332</v>
      </c>
      <c r="BC28" s="7">
        <f t="shared" si="21"/>
        <v>11.130844444444442</v>
      </c>
      <c r="BD28" s="7">
        <f t="shared" si="10"/>
        <v>4.7328000000000001</v>
      </c>
      <c r="BE28" s="19"/>
      <c r="BF28" s="19">
        <f t="shared" si="11"/>
        <v>0.85786375105130364</v>
      </c>
      <c r="BG28" s="19">
        <f t="shared" si="12"/>
        <v>1.1606391925988226</v>
      </c>
      <c r="BH28" s="19">
        <f t="shared" si="13"/>
        <v>2.2018518518518517</v>
      </c>
      <c r="BI28" s="19">
        <f t="shared" si="14"/>
        <v>0.55172413793103448</v>
      </c>
      <c r="BJ28" s="19"/>
      <c r="BK28" s="12">
        <v>0</v>
      </c>
      <c r="BL28" s="12"/>
      <c r="BM28" s="5"/>
      <c r="BN28" s="12"/>
      <c r="BO28" s="12"/>
      <c r="BP28" s="3">
        <v>1</v>
      </c>
      <c r="BQ28" s="9">
        <v>0</v>
      </c>
      <c r="BR28" s="3">
        <v>17.5</v>
      </c>
      <c r="BS28" s="3">
        <v>6.2</v>
      </c>
      <c r="BT28" s="3">
        <v>5.9</v>
      </c>
      <c r="BU28" s="3">
        <v>0.92</v>
      </c>
      <c r="BV28" s="16">
        <v>4.5999999999999996</v>
      </c>
      <c r="BW28" s="10"/>
      <c r="BX28" s="16">
        <v>1</v>
      </c>
      <c r="BY28" s="3">
        <v>0</v>
      </c>
      <c r="BZ28" s="3">
        <v>135</v>
      </c>
      <c r="CA28" s="3">
        <v>25</v>
      </c>
      <c r="CB28" s="4">
        <v>1</v>
      </c>
      <c r="CC28" s="28">
        <v>87</v>
      </c>
      <c r="CD28" s="8"/>
      <c r="CE28" s="8"/>
      <c r="CF28" s="3">
        <v>166</v>
      </c>
      <c r="CG28" s="3">
        <v>0</v>
      </c>
      <c r="CH28" s="3">
        <v>1</v>
      </c>
      <c r="CI28" s="12">
        <v>1719.0789473684208</v>
      </c>
      <c r="CJ28" s="19">
        <f t="shared" si="15"/>
        <v>7.4495439306624274</v>
      </c>
      <c r="CK28" s="5">
        <v>1318.5283583206808</v>
      </c>
      <c r="CL28" s="19">
        <f t="shared" si="16"/>
        <v>7.1842715135792492</v>
      </c>
      <c r="CM28" s="10"/>
      <c r="CN28" s="36">
        <v>40301</v>
      </c>
      <c r="CO28" s="36"/>
      <c r="CP28" s="36"/>
      <c r="CQ28" s="36"/>
      <c r="CS28" s="36">
        <v>44272</v>
      </c>
      <c r="CT28" s="36">
        <v>41094</v>
      </c>
      <c r="CU28" s="1">
        <f t="shared" si="17"/>
        <v>793</v>
      </c>
      <c r="CV28" s="3">
        <v>1</v>
      </c>
      <c r="CW28" s="40">
        <v>41094</v>
      </c>
      <c r="CX28" s="20">
        <f>(CW28-CN28)</f>
        <v>793</v>
      </c>
      <c r="CY28" s="20">
        <v>1</v>
      </c>
      <c r="CZ28" s="20">
        <v>793</v>
      </c>
      <c r="DA28" s="1">
        <v>1</v>
      </c>
      <c r="DB28" s="3" t="s">
        <v>143</v>
      </c>
      <c r="DC28" s="10"/>
      <c r="DD28" s="10"/>
      <c r="DE28" s="10"/>
      <c r="DF28" s="10"/>
      <c r="DG28" s="10"/>
      <c r="DH28" s="10"/>
      <c r="DI28" s="10"/>
      <c r="DJ28" s="10"/>
      <c r="DK28" s="10"/>
    </row>
    <row r="29" spans="1:115" x14ac:dyDescent="0.25">
      <c r="A29" s="2">
        <v>2059</v>
      </c>
      <c r="B29" s="3">
        <v>76</v>
      </c>
      <c r="C29" s="3">
        <v>0</v>
      </c>
      <c r="D29" s="3">
        <v>0</v>
      </c>
      <c r="E29" s="3">
        <v>1</v>
      </c>
      <c r="F29" s="3">
        <v>2</v>
      </c>
      <c r="G29" s="3">
        <v>0</v>
      </c>
      <c r="H29" s="1">
        <v>1</v>
      </c>
      <c r="I29" s="3">
        <v>0</v>
      </c>
      <c r="J29" s="3">
        <v>4</v>
      </c>
      <c r="K29" s="3">
        <v>1</v>
      </c>
      <c r="L29" s="3">
        <v>1</v>
      </c>
      <c r="M29" s="3"/>
      <c r="N29" s="3">
        <v>1</v>
      </c>
      <c r="O29" s="3">
        <v>0</v>
      </c>
      <c r="P29" s="3">
        <v>1</v>
      </c>
      <c r="Q29" s="3">
        <v>1</v>
      </c>
      <c r="R29" s="3">
        <v>0</v>
      </c>
      <c r="S29" s="3">
        <v>0</v>
      </c>
      <c r="T29" s="3">
        <v>1</v>
      </c>
      <c r="U29" s="3">
        <v>0</v>
      </c>
      <c r="V29" s="3">
        <v>0</v>
      </c>
      <c r="W29" s="3">
        <v>0</v>
      </c>
      <c r="X29" s="3">
        <v>1</v>
      </c>
      <c r="Y29" s="3">
        <v>1</v>
      </c>
      <c r="Z29" s="3">
        <v>1</v>
      </c>
      <c r="AA29" s="3">
        <v>0</v>
      </c>
      <c r="AB29" s="3">
        <v>0</v>
      </c>
      <c r="AC29" s="3">
        <v>0</v>
      </c>
      <c r="AD29" s="3">
        <v>1</v>
      </c>
      <c r="AE29" s="3">
        <v>0</v>
      </c>
      <c r="AF29" s="3">
        <v>0</v>
      </c>
      <c r="AG29" s="3">
        <v>40.700000000000003</v>
      </c>
      <c r="AH29" s="4">
        <v>2.44</v>
      </c>
      <c r="AI29" s="3">
        <v>119</v>
      </c>
      <c r="AJ29" s="3">
        <v>54</v>
      </c>
      <c r="AK29" s="5">
        <f t="shared" si="18"/>
        <v>75.666666666666671</v>
      </c>
      <c r="AL29" s="3">
        <v>64</v>
      </c>
      <c r="AM29" s="3">
        <v>3</v>
      </c>
      <c r="AN29" s="3">
        <v>14</v>
      </c>
      <c r="AO29" s="3">
        <v>44</v>
      </c>
      <c r="AP29" s="3">
        <v>30</v>
      </c>
      <c r="AQ29" s="3">
        <v>35</v>
      </c>
      <c r="AR29" s="1">
        <f t="shared" si="1"/>
        <v>14</v>
      </c>
      <c r="AS29" s="7">
        <f t="shared" si="2"/>
        <v>1</v>
      </c>
      <c r="AT29" s="3">
        <v>22</v>
      </c>
      <c r="AU29" s="4">
        <v>4.8311999999999999</v>
      </c>
      <c r="AV29" s="3">
        <v>1.98</v>
      </c>
      <c r="AW29" s="19">
        <f t="shared" si="19"/>
        <v>0.33219512195121959</v>
      </c>
      <c r="AX29" s="7">
        <f t="shared" si="4"/>
        <v>2.6908428547772809</v>
      </c>
      <c r="AY29" s="7">
        <f t="shared" si="5"/>
        <v>525.25252525252529</v>
      </c>
      <c r="AZ29" s="7">
        <f t="shared" si="20"/>
        <v>2491.5824915824919</v>
      </c>
      <c r="BA29" s="7">
        <f t="shared" si="7"/>
        <v>75.487499999999997</v>
      </c>
      <c r="BB29" s="7">
        <f t="shared" si="8"/>
        <v>30.9375</v>
      </c>
      <c r="BC29" s="7">
        <f t="shared" si="21"/>
        <v>22.580250000000003</v>
      </c>
      <c r="BD29" s="7">
        <f t="shared" si="10"/>
        <v>8.8357499999999991</v>
      </c>
      <c r="BE29" s="19"/>
      <c r="BF29" s="19">
        <f t="shared" si="11"/>
        <v>0.46365292266931613</v>
      </c>
      <c r="BG29" s="19">
        <f t="shared" si="12"/>
        <v>0.58287795992714031</v>
      </c>
      <c r="BH29" s="19">
        <f t="shared" si="13"/>
        <v>5.3919642857142858</v>
      </c>
      <c r="BI29" s="19">
        <f t="shared" si="14"/>
        <v>0.63636363636363635</v>
      </c>
      <c r="BJ29" s="19"/>
      <c r="BK29" s="5">
        <v>0</v>
      </c>
      <c r="BL29" s="5"/>
      <c r="BM29" s="5"/>
      <c r="BN29" s="5"/>
      <c r="BO29" s="5"/>
      <c r="BP29" s="3">
        <v>1</v>
      </c>
      <c r="BQ29" s="3">
        <v>0</v>
      </c>
      <c r="BR29" s="3">
        <v>67.5</v>
      </c>
      <c r="BS29" s="3">
        <v>4.4000000000000004</v>
      </c>
      <c r="BT29" s="3">
        <v>2.6</v>
      </c>
      <c r="BU29" s="3">
        <v>1.2</v>
      </c>
      <c r="BV29" s="3">
        <v>5.6</v>
      </c>
      <c r="BW29" s="10"/>
      <c r="BX29" s="3">
        <v>1</v>
      </c>
      <c r="BY29" s="3">
        <v>0</v>
      </c>
      <c r="BZ29" s="3">
        <v>134</v>
      </c>
      <c r="CA29" s="3">
        <v>85</v>
      </c>
      <c r="CB29" s="4">
        <v>1.6</v>
      </c>
      <c r="CC29" s="28">
        <v>42</v>
      </c>
      <c r="CD29" s="8"/>
      <c r="CE29" s="8"/>
      <c r="CF29" s="3">
        <v>1041</v>
      </c>
      <c r="CG29" s="3">
        <v>1</v>
      </c>
      <c r="CH29" s="3">
        <v>2</v>
      </c>
      <c r="CI29" s="12">
        <v>1748.9795918367345</v>
      </c>
      <c r="CJ29" s="19">
        <f t="shared" si="15"/>
        <v>7.466787806475244</v>
      </c>
      <c r="CK29" s="5">
        <v>1179.6479512122871</v>
      </c>
      <c r="CL29" s="19">
        <f t="shared" si="16"/>
        <v>7.0729713265152947</v>
      </c>
      <c r="CM29" s="10"/>
      <c r="CN29" s="36">
        <v>40563</v>
      </c>
      <c r="CO29" s="36"/>
      <c r="CP29" s="36"/>
      <c r="CQ29" s="36"/>
      <c r="CS29" s="36">
        <v>44274</v>
      </c>
      <c r="CT29" s="40">
        <v>40609</v>
      </c>
      <c r="CU29" s="1">
        <f t="shared" si="17"/>
        <v>46</v>
      </c>
      <c r="CV29" s="3">
        <v>1</v>
      </c>
      <c r="CW29" s="40">
        <v>40609</v>
      </c>
      <c r="CX29" s="3">
        <f>(CW29-CN29)</f>
        <v>46</v>
      </c>
      <c r="CY29" s="3">
        <v>1</v>
      </c>
      <c r="CZ29" s="3">
        <v>46</v>
      </c>
      <c r="DA29" s="1">
        <v>1</v>
      </c>
      <c r="DB29" s="3"/>
      <c r="DC29" s="10"/>
      <c r="DD29" s="10"/>
      <c r="DE29" s="10"/>
      <c r="DF29" s="10"/>
      <c r="DG29" s="10"/>
      <c r="DH29" s="10"/>
      <c r="DI29" s="10"/>
      <c r="DJ29" s="10"/>
      <c r="DK29" s="10"/>
    </row>
    <row r="30" spans="1:115" x14ac:dyDescent="0.25">
      <c r="A30" s="2">
        <v>2028</v>
      </c>
      <c r="B30" s="3">
        <v>69</v>
      </c>
      <c r="C30" s="3">
        <v>0</v>
      </c>
      <c r="D30" s="3">
        <v>0</v>
      </c>
      <c r="E30" s="3">
        <v>1</v>
      </c>
      <c r="F30" s="3">
        <v>1</v>
      </c>
      <c r="G30" s="3">
        <v>0</v>
      </c>
      <c r="H30" s="1">
        <v>1</v>
      </c>
      <c r="I30" s="3">
        <v>0</v>
      </c>
      <c r="J30" s="3">
        <v>2</v>
      </c>
      <c r="K30" s="3">
        <v>1</v>
      </c>
      <c r="L30" s="3">
        <v>0</v>
      </c>
      <c r="M30" s="3"/>
      <c r="N30" s="3">
        <v>1</v>
      </c>
      <c r="O30" s="3">
        <v>0</v>
      </c>
      <c r="P30" s="3">
        <v>0</v>
      </c>
      <c r="Q30" s="3"/>
      <c r="R30" s="3">
        <v>1</v>
      </c>
      <c r="S30" s="3">
        <v>0</v>
      </c>
      <c r="T30" s="3">
        <v>1</v>
      </c>
      <c r="U30" s="3">
        <v>0</v>
      </c>
      <c r="V30" s="3">
        <v>0</v>
      </c>
      <c r="W30" s="3">
        <v>0</v>
      </c>
      <c r="X30" s="16">
        <v>1</v>
      </c>
      <c r="Y30" s="3">
        <v>1</v>
      </c>
      <c r="Z30" s="3">
        <v>1</v>
      </c>
      <c r="AA30" s="3">
        <v>1</v>
      </c>
      <c r="AB30" s="3">
        <v>1</v>
      </c>
      <c r="AC30" s="3">
        <v>0</v>
      </c>
      <c r="AD30" s="3">
        <v>1</v>
      </c>
      <c r="AE30" s="3">
        <v>0</v>
      </c>
      <c r="AF30" s="3">
        <v>2</v>
      </c>
      <c r="AG30" s="3">
        <v>26</v>
      </c>
      <c r="AH30" s="4">
        <v>1.86</v>
      </c>
      <c r="AI30" s="3">
        <v>96</v>
      </c>
      <c r="AJ30" s="3">
        <v>59</v>
      </c>
      <c r="AK30" s="5">
        <f t="shared" si="18"/>
        <v>71.333333333333329</v>
      </c>
      <c r="AL30" s="3">
        <v>55</v>
      </c>
      <c r="AM30" s="3">
        <v>1</v>
      </c>
      <c r="AN30" s="3">
        <v>10</v>
      </c>
      <c r="AO30" s="3">
        <v>65</v>
      </c>
      <c r="AP30" s="3">
        <v>24</v>
      </c>
      <c r="AQ30" s="3">
        <v>37</v>
      </c>
      <c r="AR30" s="1">
        <f t="shared" si="1"/>
        <v>41</v>
      </c>
      <c r="AS30" s="7">
        <f t="shared" si="2"/>
        <v>4.0999999999999996</v>
      </c>
      <c r="AT30" s="3">
        <v>27</v>
      </c>
      <c r="AU30" s="4">
        <v>3.5339999999999998</v>
      </c>
      <c r="AV30" s="3">
        <v>1.9</v>
      </c>
      <c r="AW30" s="19">
        <f t="shared" si="19"/>
        <v>0.30051736881005175</v>
      </c>
      <c r="AX30" s="7">
        <f t="shared" si="4"/>
        <v>2.8296547821165818</v>
      </c>
      <c r="AY30" s="7">
        <f t="shared" si="5"/>
        <v>421.0526315789474</v>
      </c>
      <c r="AZ30" s="7">
        <f t="shared" si="20"/>
        <v>2582.4561403508769</v>
      </c>
      <c r="BA30" s="7">
        <f t="shared" si="7"/>
        <v>64.25454545454545</v>
      </c>
      <c r="BB30" s="7">
        <f t="shared" si="8"/>
        <v>34.545454545454547</v>
      </c>
      <c r="BC30" s="7">
        <f t="shared" si="21"/>
        <v>20.828606060606059</v>
      </c>
      <c r="BD30" s="7">
        <f t="shared" si="10"/>
        <v>12.685090909090908</v>
      </c>
      <c r="BE30" s="19"/>
      <c r="BF30" s="19">
        <f t="shared" si="11"/>
        <v>0.57583474816072444</v>
      </c>
      <c r="BG30" s="19">
        <f t="shared" si="12"/>
        <v>1.0116015846066782</v>
      </c>
      <c r="BH30" s="19">
        <f t="shared" si="13"/>
        <v>1.5671840354767184</v>
      </c>
      <c r="BI30" s="19">
        <f t="shared" si="14"/>
        <v>0.37037037037037035</v>
      </c>
      <c r="BJ30" s="19"/>
      <c r="BK30" s="5">
        <v>0</v>
      </c>
      <c r="BL30" s="5"/>
      <c r="BM30" s="5"/>
      <c r="BN30" s="5"/>
      <c r="BO30" s="5"/>
      <c r="BP30" s="3">
        <v>1</v>
      </c>
      <c r="BQ30" s="9">
        <v>0</v>
      </c>
      <c r="BR30" s="3">
        <v>35</v>
      </c>
      <c r="BS30" s="3">
        <v>5.8</v>
      </c>
      <c r="BT30" s="3">
        <v>4.8</v>
      </c>
      <c r="BU30" s="3">
        <v>1.1000000000000001</v>
      </c>
      <c r="BV30" s="3">
        <v>4.5999999999999996</v>
      </c>
      <c r="BW30" s="10"/>
      <c r="BX30" s="3">
        <v>1</v>
      </c>
      <c r="BY30" s="3">
        <v>1</v>
      </c>
      <c r="BZ30" s="3">
        <v>143</v>
      </c>
      <c r="CA30" s="3">
        <v>15</v>
      </c>
      <c r="CB30" s="4">
        <v>1.3</v>
      </c>
      <c r="CC30" s="28">
        <v>69</v>
      </c>
      <c r="CD30" s="8"/>
      <c r="CE30" s="8"/>
      <c r="CF30" s="3">
        <v>6396</v>
      </c>
      <c r="CG30" s="3">
        <v>1</v>
      </c>
      <c r="CH30" s="3">
        <v>3</v>
      </c>
      <c r="CI30" s="12">
        <v>1752.4691358024691</v>
      </c>
      <c r="CJ30" s="19">
        <f t="shared" si="15"/>
        <v>7.468781007228678</v>
      </c>
      <c r="CK30" s="5">
        <v>1922.5382525973459</v>
      </c>
      <c r="CL30" s="19">
        <f t="shared" si="16"/>
        <v>7.561401598501666</v>
      </c>
      <c r="CM30" s="10"/>
      <c r="CN30" s="41">
        <v>40371</v>
      </c>
      <c r="CO30" s="41"/>
      <c r="CP30" s="41"/>
      <c r="CQ30" s="41"/>
      <c r="CS30" s="36">
        <v>44272</v>
      </c>
      <c r="CT30" s="36">
        <v>44270</v>
      </c>
      <c r="CU30" s="1">
        <f t="shared" si="17"/>
        <v>3899</v>
      </c>
      <c r="CV30" s="3">
        <v>0</v>
      </c>
      <c r="CW30" s="3"/>
      <c r="CX30" s="3"/>
      <c r="CY30" s="3">
        <v>0</v>
      </c>
      <c r="CZ30" s="3">
        <v>3899</v>
      </c>
      <c r="DA30" s="1">
        <v>1</v>
      </c>
      <c r="DB30" s="3"/>
      <c r="DC30" s="10"/>
      <c r="DD30" s="10"/>
      <c r="DE30" s="10"/>
      <c r="DF30" s="10"/>
      <c r="DG30" s="10"/>
      <c r="DH30" s="10"/>
      <c r="DI30" s="10"/>
      <c r="DJ30" s="10"/>
      <c r="DK30" s="10"/>
    </row>
    <row r="31" spans="1:115" x14ac:dyDescent="0.25">
      <c r="A31" s="2">
        <v>2042</v>
      </c>
      <c r="B31" s="3">
        <v>76</v>
      </c>
      <c r="C31" s="3">
        <v>0</v>
      </c>
      <c r="D31" s="3">
        <v>0</v>
      </c>
      <c r="E31" s="3">
        <v>1</v>
      </c>
      <c r="F31" s="3">
        <v>1</v>
      </c>
      <c r="G31" s="3">
        <v>0</v>
      </c>
      <c r="H31" s="1">
        <v>1</v>
      </c>
      <c r="I31" s="3">
        <v>0</v>
      </c>
      <c r="J31" s="3">
        <v>2</v>
      </c>
      <c r="K31" s="3">
        <v>0</v>
      </c>
      <c r="L31" s="3">
        <v>0</v>
      </c>
      <c r="M31" s="3"/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0</v>
      </c>
      <c r="U31" s="3">
        <v>0</v>
      </c>
      <c r="V31" s="3">
        <v>0</v>
      </c>
      <c r="W31" s="3">
        <v>0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0</v>
      </c>
      <c r="AD31" s="3">
        <v>1</v>
      </c>
      <c r="AE31" s="3">
        <v>0</v>
      </c>
      <c r="AF31" s="3">
        <v>1</v>
      </c>
      <c r="AG31" s="3">
        <v>24.5</v>
      </c>
      <c r="AH31" s="4">
        <v>1.95</v>
      </c>
      <c r="AI31" s="3">
        <v>90</v>
      </c>
      <c r="AJ31" s="3">
        <v>64</v>
      </c>
      <c r="AK31" s="5">
        <f t="shared" si="18"/>
        <v>72.666666666666671</v>
      </c>
      <c r="AL31" s="3">
        <v>69</v>
      </c>
      <c r="AM31" s="3">
        <v>2</v>
      </c>
      <c r="AN31" s="3">
        <v>22</v>
      </c>
      <c r="AO31" s="3">
        <v>37</v>
      </c>
      <c r="AP31" s="3">
        <v>24</v>
      </c>
      <c r="AQ31" s="3">
        <v>28</v>
      </c>
      <c r="AR31" s="1">
        <f t="shared" si="1"/>
        <v>13</v>
      </c>
      <c r="AS31" s="7">
        <f t="shared" si="2"/>
        <v>0.59090909090909094</v>
      </c>
      <c r="AT31" s="3">
        <v>21</v>
      </c>
      <c r="AU31" s="4">
        <v>4.3094999999999999</v>
      </c>
      <c r="AV31" s="3">
        <v>2.21</v>
      </c>
      <c r="AW31" s="19">
        <f t="shared" si="19"/>
        <v>0.35608277900960827</v>
      </c>
      <c r="AX31" s="7">
        <f t="shared" si="4"/>
        <v>1.6243183663998144</v>
      </c>
      <c r="AY31" s="7">
        <f t="shared" si="5"/>
        <v>253.39366515837105</v>
      </c>
      <c r="AZ31" s="7">
        <f t="shared" si="20"/>
        <v>1834.087481146305</v>
      </c>
      <c r="BA31" s="7">
        <f t="shared" si="7"/>
        <v>62.45652173913043</v>
      </c>
      <c r="BB31" s="7">
        <f t="shared" si="8"/>
        <v>32.028985507246375</v>
      </c>
      <c r="BC31" s="7">
        <f t="shared" si="21"/>
        <v>22.505700483091786</v>
      </c>
      <c r="BD31" s="7">
        <f t="shared" si="10"/>
        <v>2.613565217391304</v>
      </c>
      <c r="BE31" s="19"/>
      <c r="BF31" s="19">
        <f t="shared" si="11"/>
        <v>0.44831186912634879</v>
      </c>
      <c r="BG31" s="19">
        <f t="shared" si="12"/>
        <v>0.59241211277410377</v>
      </c>
      <c r="BH31" s="19">
        <f t="shared" si="13"/>
        <v>4.8043478260869561</v>
      </c>
      <c r="BI31" s="19">
        <f t="shared" si="14"/>
        <v>1.0476190476190477</v>
      </c>
      <c r="BJ31" s="19"/>
      <c r="BK31" s="5">
        <v>0</v>
      </c>
      <c r="BL31" s="5"/>
      <c r="BM31" s="5"/>
      <c r="BN31" s="5"/>
      <c r="BO31" s="5"/>
      <c r="BP31" s="3">
        <v>1</v>
      </c>
      <c r="BQ31" s="3">
        <v>0</v>
      </c>
      <c r="BR31" s="3">
        <v>22.5</v>
      </c>
      <c r="BS31" s="3">
        <v>5.2</v>
      </c>
      <c r="BT31" s="3">
        <v>4.7</v>
      </c>
      <c r="BU31" s="3">
        <v>0.99</v>
      </c>
      <c r="BV31" s="3">
        <v>4.8</v>
      </c>
      <c r="BW31" s="10"/>
      <c r="BX31" s="3">
        <v>1</v>
      </c>
      <c r="BY31" s="3">
        <v>0</v>
      </c>
      <c r="BZ31" s="3">
        <v>139</v>
      </c>
      <c r="CA31" s="3">
        <v>90</v>
      </c>
      <c r="CB31" s="4">
        <v>3</v>
      </c>
      <c r="CC31" s="28">
        <v>20</v>
      </c>
      <c r="CD31" s="8"/>
      <c r="CE31" s="8"/>
      <c r="CF31" s="3">
        <v>6106</v>
      </c>
      <c r="CG31" s="3">
        <v>1</v>
      </c>
      <c r="CH31" s="3">
        <v>3</v>
      </c>
      <c r="CI31" s="12">
        <v>1805.0847457627117</v>
      </c>
      <c r="CJ31" s="19">
        <f t="shared" si="15"/>
        <v>7.4983628202258972</v>
      </c>
      <c r="CK31" s="5">
        <v>1099.2744118101134</v>
      </c>
      <c r="CL31" s="19">
        <f t="shared" si="16"/>
        <v>7.0024056155105923</v>
      </c>
      <c r="CM31" s="10"/>
      <c r="CN31" s="41">
        <v>40438</v>
      </c>
      <c r="CO31" s="41"/>
      <c r="CP31" s="41"/>
      <c r="CQ31" s="41"/>
      <c r="CS31" s="36">
        <v>44272</v>
      </c>
      <c r="CT31" s="36">
        <v>42514</v>
      </c>
      <c r="CU31" s="1">
        <f t="shared" si="17"/>
        <v>2076</v>
      </c>
      <c r="CV31" s="3">
        <v>1</v>
      </c>
      <c r="CW31" s="40">
        <v>42514</v>
      </c>
      <c r="CX31" s="20">
        <f>(CW31-CN31)</f>
        <v>2076</v>
      </c>
      <c r="CY31" s="20">
        <v>1</v>
      </c>
      <c r="CZ31" s="20">
        <v>2076</v>
      </c>
      <c r="DA31" s="1">
        <v>1</v>
      </c>
      <c r="DB31" s="3"/>
      <c r="DC31" s="10"/>
      <c r="DD31" s="10"/>
      <c r="DE31" s="10"/>
      <c r="DF31" s="10"/>
      <c r="DG31" s="10"/>
      <c r="DH31" s="10"/>
      <c r="DI31" s="10"/>
      <c r="DJ31" s="10"/>
      <c r="DK31" s="10"/>
    </row>
    <row r="32" spans="1:115" x14ac:dyDescent="0.25">
      <c r="A32" s="25">
        <v>1046</v>
      </c>
      <c r="B32" s="1">
        <v>73</v>
      </c>
      <c r="C32" s="1">
        <v>0</v>
      </c>
      <c r="D32" s="1">
        <v>0</v>
      </c>
      <c r="E32" s="1">
        <v>1</v>
      </c>
      <c r="F32" s="1">
        <v>1</v>
      </c>
      <c r="G32" s="1">
        <v>0</v>
      </c>
      <c r="H32" s="1">
        <v>1</v>
      </c>
      <c r="I32" s="1">
        <v>0</v>
      </c>
      <c r="J32" s="1">
        <v>4</v>
      </c>
      <c r="K32" s="1">
        <v>1</v>
      </c>
      <c r="L32" s="1">
        <v>1</v>
      </c>
      <c r="M32" s="1">
        <v>1</v>
      </c>
      <c r="N32" s="1">
        <v>1</v>
      </c>
      <c r="O32" s="1">
        <v>0</v>
      </c>
      <c r="P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0</v>
      </c>
      <c r="AD32" s="1">
        <v>1</v>
      </c>
      <c r="AE32" s="1">
        <v>0</v>
      </c>
      <c r="AF32" s="1">
        <v>0</v>
      </c>
      <c r="AG32" s="1">
        <v>26.8</v>
      </c>
      <c r="AH32" s="1">
        <v>1.71</v>
      </c>
      <c r="AI32" s="1">
        <v>106</v>
      </c>
      <c r="AJ32" s="1">
        <v>56</v>
      </c>
      <c r="AK32" s="5">
        <f t="shared" si="18"/>
        <v>72.666666666666671</v>
      </c>
      <c r="AL32" s="1">
        <v>82</v>
      </c>
      <c r="AM32" s="1">
        <v>1</v>
      </c>
      <c r="AN32" s="1">
        <v>3</v>
      </c>
      <c r="AO32" s="1">
        <v>48</v>
      </c>
      <c r="AP32" s="1">
        <v>21</v>
      </c>
      <c r="AQ32" s="1">
        <v>31</v>
      </c>
      <c r="AR32" s="1">
        <f t="shared" si="1"/>
        <v>27</v>
      </c>
      <c r="AS32" s="7">
        <f t="shared" si="2"/>
        <v>9</v>
      </c>
      <c r="AT32" s="1">
        <v>20</v>
      </c>
      <c r="AU32" s="19">
        <v>3.2</v>
      </c>
      <c r="AV32" s="1">
        <v>1.87</v>
      </c>
      <c r="AW32" s="19">
        <f t="shared" si="19"/>
        <v>0.30130081300813011</v>
      </c>
      <c r="AX32" s="7">
        <f t="shared" si="4"/>
        <v>3.4375</v>
      </c>
      <c r="AY32" s="7">
        <f t="shared" si="5"/>
        <v>470.58823529411762</v>
      </c>
      <c r="AZ32" s="7">
        <f t="shared" si="20"/>
        <v>2980.3921568627452</v>
      </c>
      <c r="BA32" s="7">
        <f t="shared" si="7"/>
        <v>39.024390243902438</v>
      </c>
      <c r="BB32" s="7">
        <f t="shared" si="8"/>
        <v>22.804878048780488</v>
      </c>
      <c r="BC32" s="7">
        <f t="shared" si="21"/>
        <v>16.334373983739837</v>
      </c>
      <c r="BD32" s="7">
        <f t="shared" si="10"/>
        <v>8.6840975609756086</v>
      </c>
      <c r="BE32" s="19">
        <v>2.7162500000000001</v>
      </c>
      <c r="BF32" s="19">
        <f t="shared" si="11"/>
        <v>0.79437500000000005</v>
      </c>
      <c r="BG32" s="19">
        <f t="shared" si="12"/>
        <v>1.23</v>
      </c>
      <c r="BH32" s="19">
        <f t="shared" si="13"/>
        <v>1.4453477868112015</v>
      </c>
      <c r="BI32" s="19">
        <f t="shared" si="14"/>
        <v>0.15</v>
      </c>
      <c r="BJ32" s="19"/>
      <c r="BK32" s="20">
        <v>1</v>
      </c>
      <c r="BL32" s="1">
        <v>15</v>
      </c>
      <c r="BN32" s="1">
        <v>3</v>
      </c>
      <c r="BO32" s="1">
        <v>0</v>
      </c>
      <c r="BP32" s="1">
        <v>1</v>
      </c>
      <c r="BQ32" s="1">
        <v>0</v>
      </c>
      <c r="BR32" s="1">
        <v>24</v>
      </c>
      <c r="BS32" s="1">
        <v>5.0999999999999996</v>
      </c>
      <c r="BT32" s="1">
        <v>4.7</v>
      </c>
      <c r="BU32" s="1">
        <v>0.39</v>
      </c>
      <c r="BV32" s="1">
        <v>3.9</v>
      </c>
      <c r="BW32" s="1">
        <v>42</v>
      </c>
      <c r="BX32" s="1">
        <v>1</v>
      </c>
      <c r="BY32" s="1">
        <v>1</v>
      </c>
      <c r="BZ32" s="25">
        <v>132</v>
      </c>
      <c r="CA32" s="25">
        <v>34</v>
      </c>
      <c r="CB32" s="44">
        <v>1.29</v>
      </c>
      <c r="CC32" s="27">
        <v>54</v>
      </c>
      <c r="CD32" s="1">
        <v>4700</v>
      </c>
      <c r="CE32" s="1">
        <v>1</v>
      </c>
      <c r="CH32" s="1">
        <v>3</v>
      </c>
      <c r="CI32" s="20">
        <v>2051.4208060000001</v>
      </c>
      <c r="CJ32" s="19">
        <f t="shared" si="15"/>
        <v>7.6262879081636932</v>
      </c>
      <c r="CK32" s="20">
        <v>1849.4345290000001</v>
      </c>
      <c r="CL32" s="19">
        <f t="shared" si="16"/>
        <v>7.522635211348832</v>
      </c>
      <c r="CM32" s="22"/>
      <c r="CN32" s="36">
        <v>43318</v>
      </c>
      <c r="CO32" s="36"/>
      <c r="CP32" s="36"/>
      <c r="CQ32" s="36"/>
      <c r="CS32" s="36">
        <v>44217</v>
      </c>
      <c r="CT32" s="36">
        <v>43844</v>
      </c>
      <c r="CU32" s="1">
        <f t="shared" si="17"/>
        <v>526</v>
      </c>
      <c r="CV32" s="1">
        <v>1</v>
      </c>
      <c r="CW32" s="36">
        <v>43844</v>
      </c>
      <c r="CX32" s="20">
        <f>(CW32-CN32)</f>
        <v>526</v>
      </c>
      <c r="CY32" s="20">
        <v>1</v>
      </c>
      <c r="CZ32" s="20">
        <v>526</v>
      </c>
      <c r="DA32" s="1">
        <v>1</v>
      </c>
      <c r="DB32" t="s">
        <v>130</v>
      </c>
    </row>
    <row r="33" spans="1:115" x14ac:dyDescent="0.25">
      <c r="A33" s="2">
        <v>2046</v>
      </c>
      <c r="B33" s="3">
        <v>53</v>
      </c>
      <c r="C33" s="3">
        <v>1</v>
      </c>
      <c r="D33" s="3">
        <v>0</v>
      </c>
      <c r="E33" s="3">
        <v>1</v>
      </c>
      <c r="F33" s="3">
        <v>1</v>
      </c>
      <c r="G33" s="3">
        <v>0</v>
      </c>
      <c r="H33" s="1">
        <v>1</v>
      </c>
      <c r="I33" s="3">
        <v>0</v>
      </c>
      <c r="J33" s="3">
        <v>4</v>
      </c>
      <c r="K33" s="3">
        <v>0</v>
      </c>
      <c r="L33" s="3">
        <v>0</v>
      </c>
      <c r="M33" s="3"/>
      <c r="N33" s="3">
        <v>1</v>
      </c>
      <c r="O33" s="3">
        <v>0</v>
      </c>
      <c r="P33" s="3">
        <v>0</v>
      </c>
      <c r="Q33" s="3"/>
      <c r="R33" s="3">
        <v>1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1</v>
      </c>
      <c r="Y33" s="3">
        <v>1</v>
      </c>
      <c r="Z33" s="3">
        <v>1</v>
      </c>
      <c r="AA33" s="3">
        <v>1</v>
      </c>
      <c r="AB33" s="3">
        <v>1</v>
      </c>
      <c r="AC33" s="3">
        <v>0</v>
      </c>
      <c r="AD33" s="3">
        <v>0</v>
      </c>
      <c r="AE33" s="3">
        <v>0</v>
      </c>
      <c r="AF33" s="3">
        <v>1</v>
      </c>
      <c r="AG33" s="3">
        <v>37.5</v>
      </c>
      <c r="AH33" s="4">
        <v>2.41</v>
      </c>
      <c r="AI33" s="3">
        <v>102</v>
      </c>
      <c r="AJ33" s="3">
        <v>76</v>
      </c>
      <c r="AK33" s="5">
        <f t="shared" si="18"/>
        <v>84.666666666666671</v>
      </c>
      <c r="AL33" s="3">
        <v>105</v>
      </c>
      <c r="AM33" s="3">
        <v>1</v>
      </c>
      <c r="AN33" s="3">
        <v>15</v>
      </c>
      <c r="AO33" s="3">
        <v>76</v>
      </c>
      <c r="AP33" s="3">
        <v>36</v>
      </c>
      <c r="AQ33" s="3">
        <v>52</v>
      </c>
      <c r="AR33" s="1">
        <f t="shared" si="1"/>
        <v>40</v>
      </c>
      <c r="AS33" s="7">
        <f t="shared" si="2"/>
        <v>2.6666666666666665</v>
      </c>
      <c r="AT33" s="3">
        <v>37</v>
      </c>
      <c r="AU33" s="4">
        <v>2.6028000000000002</v>
      </c>
      <c r="AV33" s="3">
        <v>1.08</v>
      </c>
      <c r="AW33" s="19">
        <f t="shared" si="19"/>
        <v>0.20274944567627498</v>
      </c>
      <c r="AX33" s="7">
        <f t="shared" si="4"/>
        <v>5.7630244352236044</v>
      </c>
      <c r="AY33" s="7">
        <f t="shared" si="5"/>
        <v>1111.1111111111111</v>
      </c>
      <c r="AZ33" s="7">
        <f t="shared" si="20"/>
        <v>5160.4938271604942</v>
      </c>
      <c r="BA33" s="7">
        <f t="shared" si="7"/>
        <v>24.78857142857143</v>
      </c>
      <c r="BB33" s="7">
        <f t="shared" si="8"/>
        <v>10.285714285714286</v>
      </c>
      <c r="BC33" s="7">
        <f t="shared" si="21"/>
        <v>6.6678857142857151</v>
      </c>
      <c r="BD33" s="7">
        <f t="shared" si="10"/>
        <v>5.1757714285714291</v>
      </c>
      <c r="BE33" s="19"/>
      <c r="BF33" s="19">
        <f t="shared" si="11"/>
        <v>2.0977408944213924</v>
      </c>
      <c r="BG33" s="19">
        <f t="shared" si="12"/>
        <v>3.0659289995389578</v>
      </c>
      <c r="BH33" s="19">
        <f t="shared" si="13"/>
        <v>0.61971428571428577</v>
      </c>
      <c r="BI33" s="19">
        <f t="shared" si="14"/>
        <v>0.40540540540540543</v>
      </c>
      <c r="BJ33" s="19"/>
      <c r="BK33" s="5">
        <v>0</v>
      </c>
      <c r="BL33" s="5"/>
      <c r="BM33" s="5"/>
      <c r="BN33" s="5"/>
      <c r="BO33" s="5"/>
      <c r="BP33" s="3">
        <v>1</v>
      </c>
      <c r="BQ33" s="3">
        <v>0</v>
      </c>
      <c r="BR33" s="3">
        <v>10</v>
      </c>
      <c r="BS33" s="3">
        <v>6.5</v>
      </c>
      <c r="BT33" s="3">
        <v>5.8</v>
      </c>
      <c r="BU33" s="3">
        <v>0.8</v>
      </c>
      <c r="BV33" s="3">
        <v>5.3</v>
      </c>
      <c r="BW33" s="10"/>
      <c r="BX33" s="3">
        <v>1</v>
      </c>
      <c r="BY33" s="3">
        <v>1</v>
      </c>
      <c r="BZ33" s="3">
        <v>131</v>
      </c>
      <c r="CA33" s="3">
        <v>43</v>
      </c>
      <c r="CB33" s="4">
        <v>1.6</v>
      </c>
      <c r="CC33" s="28">
        <v>55</v>
      </c>
      <c r="CD33" s="8"/>
      <c r="CE33" s="8"/>
      <c r="CF33" s="3">
        <v>2077</v>
      </c>
      <c r="CG33" s="3">
        <v>1</v>
      </c>
      <c r="CH33" s="3">
        <v>2</v>
      </c>
      <c r="CI33" s="12">
        <v>2145.7831325301204</v>
      </c>
      <c r="CJ33" s="19">
        <f t="shared" si="15"/>
        <v>7.6712598614811549</v>
      </c>
      <c r="CK33" s="5">
        <v>2292.2977080661281</v>
      </c>
      <c r="CL33" s="19">
        <f t="shared" si="16"/>
        <v>7.7373099594808519</v>
      </c>
      <c r="CM33" s="10"/>
      <c r="CN33" s="41">
        <v>40459</v>
      </c>
      <c r="CO33" s="41"/>
      <c r="CP33" s="41"/>
      <c r="CQ33" s="41"/>
      <c r="CS33" s="36">
        <v>44272</v>
      </c>
      <c r="CT33" s="36">
        <v>44271</v>
      </c>
      <c r="CU33" s="1">
        <f t="shared" si="17"/>
        <v>3812</v>
      </c>
      <c r="CV33" s="3">
        <v>0</v>
      </c>
      <c r="CW33" s="3"/>
      <c r="CX33" s="3"/>
      <c r="CY33" s="3">
        <v>0</v>
      </c>
      <c r="CZ33" s="3">
        <v>3812</v>
      </c>
      <c r="DA33" s="1">
        <v>1</v>
      </c>
      <c r="DB33" s="3"/>
      <c r="DC33" s="10"/>
      <c r="DD33" s="10"/>
      <c r="DE33" s="10"/>
      <c r="DF33" s="10"/>
      <c r="DG33" s="10"/>
      <c r="DH33" s="10"/>
      <c r="DI33" s="10"/>
      <c r="DJ33" s="10"/>
      <c r="DK33" s="10"/>
    </row>
    <row r="34" spans="1:115" x14ac:dyDescent="0.25">
      <c r="A34" s="2">
        <v>2021</v>
      </c>
      <c r="B34" s="3">
        <v>63</v>
      </c>
      <c r="C34" s="3">
        <v>0</v>
      </c>
      <c r="D34" s="3">
        <v>0</v>
      </c>
      <c r="E34" s="3">
        <v>1</v>
      </c>
      <c r="F34" s="3">
        <v>1</v>
      </c>
      <c r="G34" s="3">
        <v>0</v>
      </c>
      <c r="H34" s="1">
        <v>1</v>
      </c>
      <c r="I34" s="3">
        <v>0</v>
      </c>
      <c r="J34" s="3">
        <v>4</v>
      </c>
      <c r="K34" s="3">
        <v>0</v>
      </c>
      <c r="L34" s="3">
        <v>1</v>
      </c>
      <c r="M34" s="3"/>
      <c r="N34" s="3">
        <v>1</v>
      </c>
      <c r="O34" s="3">
        <v>0</v>
      </c>
      <c r="P34" s="3">
        <v>1</v>
      </c>
      <c r="Q34" s="3">
        <v>1</v>
      </c>
      <c r="R34" s="3">
        <v>0</v>
      </c>
      <c r="S34" s="3">
        <v>0</v>
      </c>
      <c r="T34" s="3">
        <v>1</v>
      </c>
      <c r="U34" s="3">
        <v>0</v>
      </c>
      <c r="V34" s="3">
        <v>0</v>
      </c>
      <c r="W34" s="3">
        <v>0</v>
      </c>
      <c r="X34" s="16">
        <v>0</v>
      </c>
      <c r="Y34" s="3">
        <v>1</v>
      </c>
      <c r="Z34" s="3">
        <v>0</v>
      </c>
      <c r="AA34" s="3">
        <v>0</v>
      </c>
      <c r="AB34" s="3">
        <v>0</v>
      </c>
      <c r="AC34" s="3">
        <v>1</v>
      </c>
      <c r="AD34" s="3">
        <v>0</v>
      </c>
      <c r="AE34" s="3">
        <v>0</v>
      </c>
      <c r="AF34" s="3">
        <v>0</v>
      </c>
      <c r="AG34" s="9">
        <v>26</v>
      </c>
      <c r="AH34" s="11">
        <v>2.0699999999999998</v>
      </c>
      <c r="AI34" s="3"/>
      <c r="AJ34" s="3"/>
      <c r="AK34" s="5">
        <v>61</v>
      </c>
      <c r="AL34" s="3">
        <v>100</v>
      </c>
      <c r="AM34" s="3">
        <v>3</v>
      </c>
      <c r="AN34" s="3">
        <v>11</v>
      </c>
      <c r="AO34" s="3"/>
      <c r="AP34" s="3"/>
      <c r="AQ34" s="3">
        <v>32</v>
      </c>
      <c r="AR34" s="3"/>
      <c r="AS34" s="8"/>
      <c r="AT34" s="3">
        <v>22</v>
      </c>
      <c r="AU34" s="4">
        <v>4.9679999999999991</v>
      </c>
      <c r="AV34" s="3">
        <v>2.4</v>
      </c>
      <c r="AW34" s="19">
        <f t="shared" si="19"/>
        <v>0.32461197339246123</v>
      </c>
      <c r="AX34" s="7">
        <f t="shared" si="4"/>
        <v>2.0128824476650569</v>
      </c>
      <c r="AY34" s="7">
        <f t="shared" si="5"/>
        <v>333.33333333333337</v>
      </c>
      <c r="AZ34" s="7">
        <f t="shared" si="20"/>
        <v>1666.6666666666667</v>
      </c>
      <c r="BA34" s="7">
        <f t="shared" si="7"/>
        <v>49.679999999999986</v>
      </c>
      <c r="BB34" s="7">
        <f t="shared" si="8"/>
        <v>24</v>
      </c>
      <c r="BC34" s="7">
        <f t="shared" si="21"/>
        <v>12.7296</v>
      </c>
      <c r="BD34" s="7">
        <f t="shared" si="10"/>
        <v>6.8544</v>
      </c>
      <c r="BE34" s="19"/>
      <c r="BF34" s="19">
        <f t="shared" si="11"/>
        <v>0.64412238325281823</v>
      </c>
      <c r="BG34" s="19"/>
      <c r="BH34" s="19"/>
      <c r="BI34" s="19">
        <f t="shared" si="14"/>
        <v>0.5</v>
      </c>
      <c r="BJ34" s="19"/>
      <c r="BK34" s="5">
        <v>0</v>
      </c>
      <c r="BL34" s="5"/>
      <c r="BM34" s="5"/>
      <c r="BN34" s="5"/>
      <c r="BO34" s="5"/>
      <c r="BP34" s="3">
        <v>1</v>
      </c>
      <c r="BQ34" s="9">
        <v>0</v>
      </c>
      <c r="BR34" s="3">
        <v>7.5</v>
      </c>
      <c r="BS34" s="3">
        <v>6.9</v>
      </c>
      <c r="BT34" s="3">
        <v>6.6</v>
      </c>
      <c r="BU34" s="3">
        <v>0.8</v>
      </c>
      <c r="BV34" s="3"/>
      <c r="BW34" s="10"/>
      <c r="BX34" s="16">
        <v>1</v>
      </c>
      <c r="BY34" s="3">
        <v>1</v>
      </c>
      <c r="BZ34" s="3">
        <v>138</v>
      </c>
      <c r="CA34" s="3">
        <v>40</v>
      </c>
      <c r="CB34" s="4">
        <v>1.9</v>
      </c>
      <c r="CC34" s="28">
        <v>44</v>
      </c>
      <c r="CD34" s="8"/>
      <c r="CE34" s="8"/>
      <c r="CF34" s="3">
        <v>25777</v>
      </c>
      <c r="CG34" s="3">
        <v>1</v>
      </c>
      <c r="CH34" s="3">
        <v>3</v>
      </c>
      <c r="CI34" s="12">
        <v>2177.4193548387098</v>
      </c>
      <c r="CJ34" s="19">
        <f t="shared" si="15"/>
        <v>7.6858956723754748</v>
      </c>
      <c r="CK34" s="5">
        <v>982.30118875678568</v>
      </c>
      <c r="CL34" s="19">
        <f t="shared" si="16"/>
        <v>6.8898979708570085</v>
      </c>
      <c r="CM34" s="10"/>
      <c r="CN34" s="37">
        <v>40304</v>
      </c>
      <c r="CO34" s="37">
        <v>40310</v>
      </c>
      <c r="CP34" s="43">
        <f>(CO34-CN34)</f>
        <v>6</v>
      </c>
      <c r="CQ34" s="37">
        <v>40818</v>
      </c>
      <c r="CR34" s="43">
        <f>(CQ34-CN34)</f>
        <v>514</v>
      </c>
      <c r="CS34" s="36">
        <v>44272</v>
      </c>
      <c r="CT34" s="36">
        <v>44260</v>
      </c>
      <c r="CU34" s="1">
        <f t="shared" si="17"/>
        <v>3956</v>
      </c>
      <c r="CV34" s="3">
        <v>0</v>
      </c>
      <c r="CW34" s="3"/>
      <c r="CX34" s="3"/>
      <c r="CY34" s="3">
        <v>1</v>
      </c>
      <c r="CZ34" s="3">
        <v>6</v>
      </c>
      <c r="DA34" s="1">
        <v>1</v>
      </c>
      <c r="DB34" s="3" t="s">
        <v>154</v>
      </c>
      <c r="DC34" s="10"/>
      <c r="DD34" s="10"/>
      <c r="DE34" s="10"/>
      <c r="DF34" s="10"/>
      <c r="DG34" s="10"/>
      <c r="DH34" s="10"/>
      <c r="DI34" s="10"/>
      <c r="DJ34" s="10"/>
      <c r="DK34" s="10"/>
    </row>
    <row r="35" spans="1:115" x14ac:dyDescent="0.25">
      <c r="A35" s="25">
        <v>1067</v>
      </c>
      <c r="B35" s="1">
        <v>72</v>
      </c>
      <c r="C35" s="1">
        <v>0</v>
      </c>
      <c r="D35" s="1">
        <v>0</v>
      </c>
      <c r="E35" s="1">
        <v>1</v>
      </c>
      <c r="F35" s="1">
        <v>1</v>
      </c>
      <c r="G35" s="1">
        <v>0</v>
      </c>
      <c r="H35" s="1">
        <v>1</v>
      </c>
      <c r="I35" s="1">
        <v>1</v>
      </c>
      <c r="J35" s="1">
        <v>3</v>
      </c>
      <c r="K35" s="1">
        <v>1</v>
      </c>
      <c r="L35" s="1">
        <v>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0</v>
      </c>
      <c r="AD35" s="1">
        <v>1</v>
      </c>
      <c r="AE35" s="1">
        <v>0</v>
      </c>
      <c r="AF35" s="1">
        <v>0</v>
      </c>
      <c r="AG35" s="1">
        <v>26.82</v>
      </c>
      <c r="AH35" s="1">
        <v>1.84</v>
      </c>
      <c r="AI35" s="1">
        <v>124</v>
      </c>
      <c r="AJ35" s="1">
        <v>69</v>
      </c>
      <c r="AK35" s="5">
        <f t="shared" ref="AK35:AK48" si="22">(AI35+2*AJ35)/3</f>
        <v>87.333333333333329</v>
      </c>
      <c r="AL35" s="1">
        <v>60</v>
      </c>
      <c r="AM35" s="1">
        <v>2</v>
      </c>
      <c r="AN35" s="1">
        <v>3</v>
      </c>
      <c r="AO35" s="1">
        <v>39</v>
      </c>
      <c r="AP35" s="1">
        <v>12</v>
      </c>
      <c r="AQ35" s="1">
        <v>21</v>
      </c>
      <c r="AR35" s="1">
        <f t="shared" ref="AR35:AR48" si="23">(AO35-AP35)</f>
        <v>27</v>
      </c>
      <c r="AS35" s="7">
        <f t="shared" ref="AS35:AS48" si="24">(AR35/AN35)</f>
        <v>9</v>
      </c>
      <c r="AT35" s="1">
        <v>11</v>
      </c>
      <c r="AU35" s="19">
        <v>5.5</v>
      </c>
      <c r="AV35" s="1">
        <v>2.98</v>
      </c>
      <c r="AW35" s="19">
        <f t="shared" si="19"/>
        <v>0.57705838876570581</v>
      </c>
      <c r="AX35" s="7">
        <f t="shared" si="4"/>
        <v>1.8181818181818181</v>
      </c>
      <c r="AY35" s="7">
        <f t="shared" si="5"/>
        <v>268.45637583892619</v>
      </c>
      <c r="AZ35" s="7">
        <f t="shared" si="20"/>
        <v>2263.9821029082773</v>
      </c>
      <c r="BA35" s="7">
        <f t="shared" si="7"/>
        <v>91.666666666666657</v>
      </c>
      <c r="BB35" s="7">
        <f t="shared" si="8"/>
        <v>49.666666666666664</v>
      </c>
      <c r="BC35" s="7">
        <f t="shared" si="21"/>
        <v>51.560622222222214</v>
      </c>
      <c r="BD35" s="7">
        <f t="shared" si="10"/>
        <v>12.158399999999999</v>
      </c>
      <c r="BE35" s="19"/>
      <c r="BF35" s="19">
        <f t="shared" si="11"/>
        <v>0.22909090909090912</v>
      </c>
      <c r="BG35" s="19">
        <f t="shared" ref="BG35:BG48" si="25">(AO35/BA35)</f>
        <v>0.42545454545454547</v>
      </c>
      <c r="BH35" s="19">
        <f t="shared" ref="BH35:BH48" si="26">(BA35/AR35)</f>
        <v>3.3950617283950613</v>
      </c>
      <c r="BI35" s="19">
        <f t="shared" si="14"/>
        <v>0.27272727272727271</v>
      </c>
      <c r="BJ35" s="19"/>
      <c r="BK35" s="20">
        <v>0</v>
      </c>
      <c r="BO35" s="1">
        <v>0</v>
      </c>
      <c r="BP35" s="1">
        <v>1</v>
      </c>
      <c r="BQ35" s="1">
        <v>0</v>
      </c>
      <c r="BR35" s="1">
        <v>18</v>
      </c>
      <c r="BS35" s="1">
        <v>7.7</v>
      </c>
      <c r="BT35" s="1">
        <v>6.6</v>
      </c>
      <c r="BU35" s="1">
        <v>0.25</v>
      </c>
      <c r="BV35" s="1">
        <v>5</v>
      </c>
      <c r="BW35" s="1">
        <v>40</v>
      </c>
      <c r="BX35" s="1">
        <v>1</v>
      </c>
      <c r="BY35" s="1">
        <v>0</v>
      </c>
      <c r="BZ35" s="25">
        <v>132</v>
      </c>
      <c r="CA35" s="25">
        <v>31</v>
      </c>
      <c r="CB35" s="44">
        <v>1.34</v>
      </c>
      <c r="CC35" s="27">
        <v>53</v>
      </c>
      <c r="CI35" s="20">
        <v>2210.0992059999999</v>
      </c>
      <c r="CJ35" s="19">
        <f t="shared" si="15"/>
        <v>7.7007926830970508</v>
      </c>
      <c r="CK35" s="20">
        <v>3172.640625</v>
      </c>
      <c r="CL35" s="19">
        <f t="shared" si="16"/>
        <v>8.0623195248472985</v>
      </c>
      <c r="CM35" s="22"/>
      <c r="CN35" s="36">
        <v>43404</v>
      </c>
      <c r="CO35" s="36"/>
      <c r="CP35" s="36"/>
      <c r="CQ35" s="36"/>
      <c r="CS35" s="36">
        <v>44274</v>
      </c>
      <c r="CT35" s="36">
        <v>44274</v>
      </c>
      <c r="CU35" s="1">
        <f t="shared" si="17"/>
        <v>870</v>
      </c>
      <c r="CV35" s="1">
        <v>0</v>
      </c>
      <c r="CY35" s="1">
        <v>0</v>
      </c>
      <c r="CZ35" s="1">
        <v>870</v>
      </c>
      <c r="DA35" s="1">
        <v>1</v>
      </c>
      <c r="DB35"/>
    </row>
    <row r="36" spans="1:115" x14ac:dyDescent="0.25">
      <c r="A36" s="2">
        <v>2011</v>
      </c>
      <c r="B36" s="3">
        <v>49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2</v>
      </c>
      <c r="K36" s="3">
        <v>0</v>
      </c>
      <c r="L36" s="3">
        <v>1</v>
      </c>
      <c r="M36" s="3"/>
      <c r="N36" s="3">
        <v>1</v>
      </c>
      <c r="O36" s="3">
        <v>0</v>
      </c>
      <c r="P36" s="3">
        <v>1</v>
      </c>
      <c r="Q36" s="3"/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</v>
      </c>
      <c r="AA36" s="3">
        <v>1</v>
      </c>
      <c r="AB36" s="3">
        <v>1</v>
      </c>
      <c r="AC36" s="3">
        <v>0</v>
      </c>
      <c r="AD36" s="3">
        <v>1</v>
      </c>
      <c r="AE36" s="3">
        <v>0</v>
      </c>
      <c r="AF36" s="3">
        <v>2</v>
      </c>
      <c r="AG36" s="3">
        <v>35.4</v>
      </c>
      <c r="AH36" s="4">
        <v>2.23</v>
      </c>
      <c r="AI36" s="3">
        <v>150</v>
      </c>
      <c r="AJ36" s="3">
        <v>84</v>
      </c>
      <c r="AK36" s="5">
        <f t="shared" si="22"/>
        <v>106</v>
      </c>
      <c r="AL36" s="3">
        <v>66</v>
      </c>
      <c r="AM36" s="3">
        <v>1</v>
      </c>
      <c r="AN36" s="3">
        <v>5</v>
      </c>
      <c r="AO36" s="3">
        <v>38</v>
      </c>
      <c r="AP36" s="3">
        <v>14</v>
      </c>
      <c r="AQ36" s="3">
        <v>25</v>
      </c>
      <c r="AR36" s="3">
        <f t="shared" si="23"/>
        <v>24</v>
      </c>
      <c r="AS36" s="7">
        <f t="shared" si="24"/>
        <v>4.8</v>
      </c>
      <c r="AT36" s="3">
        <v>16</v>
      </c>
      <c r="AU36" s="4">
        <v>4.9060000000000006</v>
      </c>
      <c r="AV36" s="3">
        <v>2.2000000000000002</v>
      </c>
      <c r="AW36" s="19">
        <f t="shared" si="19"/>
        <v>0.51707317073170733</v>
      </c>
      <c r="AX36" s="7">
        <f t="shared" si="4"/>
        <v>1.8344883815735831</v>
      </c>
      <c r="AY36" s="7">
        <f t="shared" si="5"/>
        <v>327.27272727272725</v>
      </c>
      <c r="AZ36" s="7">
        <f t="shared" si="20"/>
        <v>3672.7272727272725</v>
      </c>
      <c r="BA36" s="7">
        <f t="shared" si="7"/>
        <v>74.333333333333343</v>
      </c>
      <c r="BB36" s="7">
        <f t="shared" si="8"/>
        <v>33.333333333333336</v>
      </c>
      <c r="BC36" s="7">
        <f t="shared" si="21"/>
        <v>40.799999999999997</v>
      </c>
      <c r="BD36" s="7">
        <f t="shared" si="10"/>
        <v>9.0666666666666664</v>
      </c>
      <c r="BE36" s="19"/>
      <c r="BF36" s="19">
        <f t="shared" si="11"/>
        <v>0.33632286995515692</v>
      </c>
      <c r="BG36" s="19">
        <f t="shared" si="25"/>
        <v>0.51121076233183849</v>
      </c>
      <c r="BH36" s="19">
        <f t="shared" si="26"/>
        <v>3.0972222222222228</v>
      </c>
      <c r="BI36" s="19">
        <f t="shared" si="14"/>
        <v>0.3125</v>
      </c>
      <c r="BJ36" s="19"/>
      <c r="BK36" s="5">
        <v>0</v>
      </c>
      <c r="BL36" s="5"/>
      <c r="BM36" s="5"/>
      <c r="BN36" s="5"/>
      <c r="BO36" s="5"/>
      <c r="BP36" s="3">
        <v>1</v>
      </c>
      <c r="BQ36" s="3">
        <v>0</v>
      </c>
      <c r="BR36" s="3">
        <v>30</v>
      </c>
      <c r="BS36" s="3">
        <v>6.6</v>
      </c>
      <c r="BT36" s="3">
        <v>6</v>
      </c>
      <c r="BU36" s="3">
        <v>1</v>
      </c>
      <c r="BV36" s="3">
        <v>4.0999999999999996</v>
      </c>
      <c r="BW36" s="10"/>
      <c r="BX36" s="3">
        <v>1</v>
      </c>
      <c r="BY36" s="3">
        <v>0</v>
      </c>
      <c r="BZ36" s="3">
        <v>142</v>
      </c>
      <c r="CA36" s="3">
        <v>13</v>
      </c>
      <c r="CB36" s="4">
        <v>0.9</v>
      </c>
      <c r="CC36" s="28">
        <v>90</v>
      </c>
      <c r="CD36" s="8"/>
      <c r="CE36" s="8"/>
      <c r="CF36" s="3">
        <v>178</v>
      </c>
      <c r="CG36" s="3">
        <v>0</v>
      </c>
      <c r="CH36" s="3">
        <v>1</v>
      </c>
      <c r="CI36" s="12">
        <v>2307.6923076923076</v>
      </c>
      <c r="CJ36" s="19">
        <f t="shared" si="15"/>
        <v>7.7440033031827555</v>
      </c>
      <c r="CK36" s="5">
        <v>15440.159587835227</v>
      </c>
      <c r="CL36" s="19">
        <f t="shared" si="16"/>
        <v>9.6447271595250417</v>
      </c>
      <c r="CM36" s="10"/>
      <c r="CN36" s="41">
        <v>40260</v>
      </c>
      <c r="CO36" s="41"/>
      <c r="CP36" s="41"/>
      <c r="CQ36" s="41"/>
      <c r="CS36" s="36">
        <v>44272</v>
      </c>
      <c r="CT36" s="36">
        <v>44263</v>
      </c>
      <c r="CU36" s="1">
        <f t="shared" si="17"/>
        <v>4003</v>
      </c>
      <c r="CV36" s="3">
        <v>0</v>
      </c>
      <c r="CW36" s="3"/>
      <c r="CX36" s="3"/>
      <c r="CY36" s="3">
        <v>0</v>
      </c>
      <c r="CZ36" s="3">
        <v>4003</v>
      </c>
      <c r="DA36" s="1">
        <v>1</v>
      </c>
      <c r="DB36" s="3"/>
      <c r="DC36" s="10"/>
      <c r="DD36" s="10"/>
      <c r="DE36" s="10"/>
      <c r="DF36" s="10"/>
      <c r="DG36" s="10"/>
      <c r="DH36" s="10"/>
      <c r="DI36" s="10"/>
      <c r="DJ36" s="10"/>
      <c r="DK36" s="10"/>
    </row>
    <row r="37" spans="1:115" x14ac:dyDescent="0.25">
      <c r="A37" s="25">
        <v>1039</v>
      </c>
      <c r="B37" s="1">
        <v>57</v>
      </c>
      <c r="C37" s="1">
        <v>0</v>
      </c>
      <c r="D37" s="1">
        <v>1</v>
      </c>
      <c r="E37" s="1">
        <v>1</v>
      </c>
      <c r="F37" s="1">
        <v>1</v>
      </c>
      <c r="G37" s="1">
        <v>0</v>
      </c>
      <c r="H37" s="1">
        <v>1</v>
      </c>
      <c r="I37" s="1">
        <v>0</v>
      </c>
      <c r="J37" s="1">
        <v>4</v>
      </c>
      <c r="K37" s="1">
        <v>1</v>
      </c>
      <c r="L37" s="1">
        <v>1</v>
      </c>
      <c r="M37" s="1">
        <v>1</v>
      </c>
      <c r="N37" s="1">
        <v>1</v>
      </c>
      <c r="O37" s="1">
        <v>0</v>
      </c>
      <c r="P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2</v>
      </c>
      <c r="Z37" s="1">
        <v>1</v>
      </c>
      <c r="AA37" s="1">
        <v>1</v>
      </c>
      <c r="AB37" s="1">
        <v>1</v>
      </c>
      <c r="AC37" s="1">
        <v>0</v>
      </c>
      <c r="AD37" s="1">
        <v>1</v>
      </c>
      <c r="AE37" s="1">
        <v>1</v>
      </c>
      <c r="AF37" s="1">
        <v>0</v>
      </c>
      <c r="AG37" s="1">
        <v>27.1</v>
      </c>
      <c r="AH37" s="1">
        <v>1.7</v>
      </c>
      <c r="AI37" s="1">
        <v>126</v>
      </c>
      <c r="AJ37" s="1">
        <v>64</v>
      </c>
      <c r="AK37" s="5">
        <f t="shared" si="22"/>
        <v>84.666666666666671</v>
      </c>
      <c r="AL37" s="1">
        <v>65</v>
      </c>
      <c r="AM37" s="1">
        <v>1</v>
      </c>
      <c r="AN37" s="1">
        <v>10</v>
      </c>
      <c r="AO37" s="1">
        <v>50</v>
      </c>
      <c r="AP37" s="1">
        <v>20</v>
      </c>
      <c r="AQ37" s="1">
        <v>31</v>
      </c>
      <c r="AR37" s="1">
        <f t="shared" si="23"/>
        <v>30</v>
      </c>
      <c r="AS37" s="7">
        <f t="shared" si="24"/>
        <v>3</v>
      </c>
      <c r="AT37" s="1">
        <v>15</v>
      </c>
      <c r="AU37" s="19">
        <v>3.1</v>
      </c>
      <c r="AV37" s="1">
        <v>1.82</v>
      </c>
      <c r="AW37" s="19">
        <f t="shared" si="19"/>
        <v>0.34167036215816704</v>
      </c>
      <c r="AX37" s="7">
        <f t="shared" si="4"/>
        <v>5.161290322580645</v>
      </c>
      <c r="AY37" s="7">
        <f t="shared" si="5"/>
        <v>703.2967032967033</v>
      </c>
      <c r="AZ37" s="7">
        <f t="shared" si="20"/>
        <v>3282.0512820512822</v>
      </c>
      <c r="BA37" s="7">
        <f t="shared" si="7"/>
        <v>47.692307692307693</v>
      </c>
      <c r="BB37" s="7">
        <f t="shared" si="8"/>
        <v>28</v>
      </c>
      <c r="BC37" s="7">
        <f t="shared" si="21"/>
        <v>26.529066666666665</v>
      </c>
      <c r="BD37" s="7">
        <f t="shared" si="10"/>
        <v>7.9967999999999995</v>
      </c>
      <c r="BE37" s="19">
        <v>2.6838709677419352</v>
      </c>
      <c r="BF37" s="19">
        <f t="shared" si="11"/>
        <v>0.65</v>
      </c>
      <c r="BG37" s="19">
        <f t="shared" si="25"/>
        <v>1.0483870967741935</v>
      </c>
      <c r="BH37" s="19">
        <f t="shared" si="26"/>
        <v>1.5897435897435899</v>
      </c>
      <c r="BI37" s="19">
        <f t="shared" si="14"/>
        <v>0.66666666666666663</v>
      </c>
      <c r="BJ37" s="19"/>
      <c r="BK37" s="20">
        <v>1</v>
      </c>
      <c r="BL37" s="1">
        <v>26</v>
      </c>
      <c r="BN37" s="1">
        <v>3</v>
      </c>
      <c r="BO37" s="1">
        <v>1</v>
      </c>
      <c r="BP37" s="1">
        <v>1</v>
      </c>
      <c r="BQ37" s="1">
        <v>0</v>
      </c>
      <c r="BR37" s="1">
        <v>19</v>
      </c>
      <c r="BS37" s="1">
        <v>4.5</v>
      </c>
      <c r="BT37" s="1">
        <v>3.6</v>
      </c>
      <c r="BU37" s="1">
        <v>0.5</v>
      </c>
      <c r="BV37" s="1">
        <v>4.2</v>
      </c>
      <c r="BW37" s="1">
        <v>34.4</v>
      </c>
      <c r="BX37" s="1">
        <v>1</v>
      </c>
      <c r="BY37" s="1">
        <v>1</v>
      </c>
      <c r="BZ37" s="25">
        <v>135</v>
      </c>
      <c r="CA37" s="25">
        <v>10</v>
      </c>
      <c r="CB37" s="44">
        <v>0.97</v>
      </c>
      <c r="CC37" s="27">
        <v>65</v>
      </c>
      <c r="CD37" s="1">
        <v>1326</v>
      </c>
      <c r="CE37" s="1">
        <v>1</v>
      </c>
      <c r="CH37" s="1">
        <v>3</v>
      </c>
      <c r="CI37" s="20">
        <v>2355.1615790000001</v>
      </c>
      <c r="CJ37" s="19">
        <f t="shared" si="15"/>
        <v>7.7643646151372279</v>
      </c>
      <c r="CK37" s="20">
        <v>4622.8931570000004</v>
      </c>
      <c r="CL37" s="19">
        <f t="shared" si="16"/>
        <v>8.438776012537943</v>
      </c>
      <c r="CM37" s="22"/>
      <c r="CN37" s="36">
        <v>43272</v>
      </c>
      <c r="CO37" s="36"/>
      <c r="CP37" s="36"/>
      <c r="CQ37" s="36"/>
      <c r="CS37" s="36">
        <v>44217</v>
      </c>
      <c r="CT37" s="37">
        <v>43609</v>
      </c>
      <c r="CU37" s="1">
        <f t="shared" si="17"/>
        <v>337</v>
      </c>
      <c r="CV37" s="1">
        <v>1</v>
      </c>
      <c r="CW37" s="36">
        <v>43609</v>
      </c>
      <c r="CX37" s="20">
        <f>(CW37-CN37)</f>
        <v>337</v>
      </c>
      <c r="CY37" s="20">
        <v>1</v>
      </c>
      <c r="CZ37" s="20">
        <v>337</v>
      </c>
      <c r="DA37" s="1">
        <v>1</v>
      </c>
      <c r="DB37" t="s">
        <v>150</v>
      </c>
    </row>
    <row r="38" spans="1:115" x14ac:dyDescent="0.25">
      <c r="A38" s="2">
        <v>2036</v>
      </c>
      <c r="B38" s="3">
        <v>53</v>
      </c>
      <c r="C38" s="3">
        <v>0</v>
      </c>
      <c r="D38" s="3">
        <v>1</v>
      </c>
      <c r="E38" s="3">
        <v>1</v>
      </c>
      <c r="F38" s="3">
        <v>1</v>
      </c>
      <c r="G38" s="3">
        <v>0</v>
      </c>
      <c r="H38" s="1">
        <v>1</v>
      </c>
      <c r="I38" s="3">
        <v>0</v>
      </c>
      <c r="J38" s="3">
        <v>3</v>
      </c>
      <c r="K38" s="3">
        <v>0</v>
      </c>
      <c r="L38" s="3">
        <v>1</v>
      </c>
      <c r="M38" s="3"/>
      <c r="N38" s="3">
        <v>1</v>
      </c>
      <c r="O38" s="3">
        <v>0</v>
      </c>
      <c r="P38" s="3">
        <v>1</v>
      </c>
      <c r="Q38" s="3"/>
      <c r="R38" s="3">
        <v>1</v>
      </c>
      <c r="S38" s="3">
        <v>1</v>
      </c>
      <c r="T38" s="3">
        <v>0</v>
      </c>
      <c r="U38" s="3">
        <v>0</v>
      </c>
      <c r="V38" s="3">
        <v>0</v>
      </c>
      <c r="W38" s="3">
        <v>0</v>
      </c>
      <c r="X38" s="3">
        <v>1</v>
      </c>
      <c r="Y38" s="3">
        <v>1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21</v>
      </c>
      <c r="AH38" s="4">
        <v>1.47</v>
      </c>
      <c r="AI38" s="3">
        <v>74</v>
      </c>
      <c r="AJ38" s="3">
        <v>44</v>
      </c>
      <c r="AK38" s="5">
        <f t="shared" si="22"/>
        <v>54</v>
      </c>
      <c r="AL38" s="3">
        <v>57</v>
      </c>
      <c r="AM38" s="3">
        <v>1</v>
      </c>
      <c r="AN38" s="3">
        <v>7</v>
      </c>
      <c r="AO38" s="3">
        <v>45</v>
      </c>
      <c r="AP38" s="3">
        <v>14</v>
      </c>
      <c r="AQ38" s="3">
        <v>27</v>
      </c>
      <c r="AR38" s="1">
        <f t="shared" si="23"/>
        <v>31</v>
      </c>
      <c r="AS38" s="7">
        <f t="shared" si="24"/>
        <v>4.4285714285714288</v>
      </c>
      <c r="AT38" s="3">
        <v>15</v>
      </c>
      <c r="AU38" s="4">
        <v>2.6313</v>
      </c>
      <c r="AV38" s="3">
        <v>1.79</v>
      </c>
      <c r="AW38" s="19">
        <f t="shared" si="19"/>
        <v>0.21432372505543237</v>
      </c>
      <c r="AX38" s="7">
        <f t="shared" si="4"/>
        <v>4.5604834112415915</v>
      </c>
      <c r="AY38" s="7">
        <f t="shared" si="5"/>
        <v>536.31284916201116</v>
      </c>
      <c r="AZ38" s="7">
        <f t="shared" si="20"/>
        <v>2100.558659217877</v>
      </c>
      <c r="BA38" s="7">
        <f t="shared" si="7"/>
        <v>46.163157894736841</v>
      </c>
      <c r="BB38" s="7">
        <f t="shared" si="8"/>
        <v>31.403508771929825</v>
      </c>
      <c r="BC38" s="7">
        <f t="shared" si="21"/>
        <v>16.656421052631579</v>
      </c>
      <c r="BD38" s="7">
        <f t="shared" si="10"/>
        <v>8.5417543859649125</v>
      </c>
      <c r="BE38" s="19"/>
      <c r="BF38" s="19">
        <f t="shared" si="11"/>
        <v>0.58488199749173408</v>
      </c>
      <c r="BG38" s="19">
        <f t="shared" si="25"/>
        <v>0.97480332915289025</v>
      </c>
      <c r="BH38" s="19">
        <f t="shared" si="26"/>
        <v>1.4891341256366724</v>
      </c>
      <c r="BI38" s="19">
        <f t="shared" si="14"/>
        <v>0.46666666666666667</v>
      </c>
      <c r="BJ38" s="19"/>
      <c r="BK38" s="5">
        <v>0</v>
      </c>
      <c r="BL38" s="5"/>
      <c r="BM38" s="5"/>
      <c r="BN38" s="5"/>
      <c r="BO38" s="5"/>
      <c r="BP38" s="3">
        <v>1</v>
      </c>
      <c r="BQ38" s="3">
        <v>0</v>
      </c>
      <c r="BR38" s="3">
        <v>22.5</v>
      </c>
      <c r="BS38" s="3">
        <v>5.8</v>
      </c>
      <c r="BT38" s="3">
        <v>5</v>
      </c>
      <c r="BU38" s="3">
        <v>0.88</v>
      </c>
      <c r="BV38" s="3">
        <v>4.3</v>
      </c>
      <c r="BW38" s="10"/>
      <c r="BX38" s="3">
        <v>1</v>
      </c>
      <c r="BY38" s="3">
        <v>1</v>
      </c>
      <c r="BZ38" s="3">
        <v>122</v>
      </c>
      <c r="CA38" s="3">
        <v>123</v>
      </c>
      <c r="CB38" s="4">
        <v>2.5</v>
      </c>
      <c r="CC38" s="28">
        <v>20</v>
      </c>
      <c r="CD38" s="8"/>
      <c r="CE38" s="8"/>
      <c r="CF38" s="3">
        <v>9846</v>
      </c>
      <c r="CG38" s="3">
        <v>1</v>
      </c>
      <c r="CH38" s="3">
        <v>3</v>
      </c>
      <c r="CI38" s="12">
        <v>2583.333333333333</v>
      </c>
      <c r="CJ38" s="19">
        <f t="shared" si="15"/>
        <v>7.8568358336792832</v>
      </c>
      <c r="CK38" s="5">
        <v>1012.1407676471865</v>
      </c>
      <c r="CL38" s="19">
        <f t="shared" si="16"/>
        <v>6.9198229386397152</v>
      </c>
      <c r="CM38" s="10"/>
      <c r="CN38" s="41">
        <v>40408</v>
      </c>
      <c r="CO38" s="41"/>
      <c r="CP38" s="41"/>
      <c r="CQ38" s="41"/>
      <c r="CS38" s="36">
        <v>44272</v>
      </c>
      <c r="CT38" s="36">
        <v>41593</v>
      </c>
      <c r="CU38" s="1">
        <f t="shared" si="17"/>
        <v>1185</v>
      </c>
      <c r="CV38" s="3">
        <v>1</v>
      </c>
      <c r="CW38" s="40">
        <v>41593</v>
      </c>
      <c r="CX38" s="3">
        <f>(CW38-CN38)</f>
        <v>1185</v>
      </c>
      <c r="CY38" s="3">
        <v>1</v>
      </c>
      <c r="CZ38" s="3">
        <v>1185</v>
      </c>
      <c r="DA38" s="1">
        <v>1</v>
      </c>
      <c r="DB38" s="3" t="s">
        <v>141</v>
      </c>
      <c r="DC38" s="10"/>
      <c r="DD38" s="10"/>
      <c r="DE38" s="10"/>
      <c r="DF38" s="10"/>
      <c r="DG38" s="10"/>
      <c r="DH38" s="10"/>
      <c r="DI38" s="10"/>
      <c r="DJ38" s="10"/>
      <c r="DK38" s="10"/>
    </row>
    <row r="39" spans="1:115" x14ac:dyDescent="0.25">
      <c r="A39" s="2">
        <v>2063</v>
      </c>
      <c r="B39" s="9">
        <v>62</v>
      </c>
      <c r="C39" s="9">
        <v>0</v>
      </c>
      <c r="D39" s="9">
        <v>0</v>
      </c>
      <c r="E39" s="9">
        <v>1</v>
      </c>
      <c r="F39" s="9">
        <v>1</v>
      </c>
      <c r="G39" s="9">
        <v>0</v>
      </c>
      <c r="H39" s="1">
        <v>1</v>
      </c>
      <c r="I39" s="9">
        <v>1</v>
      </c>
      <c r="J39" s="9">
        <v>3</v>
      </c>
      <c r="K39" s="9">
        <v>0</v>
      </c>
      <c r="L39" s="9">
        <v>0</v>
      </c>
      <c r="M39" s="9"/>
      <c r="N39" s="9">
        <v>1</v>
      </c>
      <c r="O39" s="9">
        <v>0</v>
      </c>
      <c r="P39" s="9">
        <v>1</v>
      </c>
      <c r="Q39" s="9"/>
      <c r="R39" s="9">
        <v>1</v>
      </c>
      <c r="S39" s="9">
        <v>1</v>
      </c>
      <c r="T39" s="9">
        <v>0</v>
      </c>
      <c r="U39" s="9">
        <v>0</v>
      </c>
      <c r="V39" s="9">
        <v>0</v>
      </c>
      <c r="W39" s="9">
        <v>0</v>
      </c>
      <c r="X39" s="9">
        <v>1</v>
      </c>
      <c r="Y39" s="9">
        <v>0</v>
      </c>
      <c r="Z39" s="9">
        <v>1</v>
      </c>
      <c r="AA39" s="9">
        <v>0</v>
      </c>
      <c r="AB39" s="9">
        <v>1</v>
      </c>
      <c r="AC39" s="9">
        <v>0</v>
      </c>
      <c r="AD39" s="9">
        <v>0</v>
      </c>
      <c r="AE39" s="9">
        <v>0</v>
      </c>
      <c r="AF39" s="9">
        <v>0</v>
      </c>
      <c r="AG39" s="9">
        <v>24</v>
      </c>
      <c r="AH39" s="11">
        <v>1.95</v>
      </c>
      <c r="AI39" s="9">
        <v>125</v>
      </c>
      <c r="AJ39" s="9">
        <v>82</v>
      </c>
      <c r="AK39" s="5">
        <f t="shared" si="22"/>
        <v>96.333333333333329</v>
      </c>
      <c r="AL39" s="9">
        <v>69</v>
      </c>
      <c r="AM39" s="9">
        <v>1</v>
      </c>
      <c r="AN39" s="9">
        <v>8</v>
      </c>
      <c r="AO39" s="9">
        <v>16</v>
      </c>
      <c r="AP39" s="9">
        <v>6</v>
      </c>
      <c r="AQ39" s="9">
        <v>10</v>
      </c>
      <c r="AR39" s="1">
        <f t="shared" si="23"/>
        <v>10</v>
      </c>
      <c r="AS39" s="7">
        <f t="shared" si="24"/>
        <v>1.25</v>
      </c>
      <c r="AT39" s="9">
        <v>7</v>
      </c>
      <c r="AU39" s="4">
        <v>3.9584999999999995</v>
      </c>
      <c r="AV39" s="9">
        <v>2.0299999999999998</v>
      </c>
      <c r="AW39" s="19">
        <f t="shared" si="19"/>
        <v>0.43360679970436061</v>
      </c>
      <c r="AX39" s="7">
        <f t="shared" si="4"/>
        <v>0.75786282682834416</v>
      </c>
      <c r="AY39" s="7">
        <f t="shared" si="5"/>
        <v>118.22660098522168</v>
      </c>
      <c r="AZ39" s="7">
        <f t="shared" si="20"/>
        <v>3481.1165845648607</v>
      </c>
      <c r="BA39" s="7">
        <f t="shared" si="7"/>
        <v>57.369565217391298</v>
      </c>
      <c r="BB39" s="7">
        <f t="shared" si="8"/>
        <v>29.420289855072461</v>
      </c>
      <c r="BC39" s="7">
        <f t="shared" si="21"/>
        <v>35.743690821256031</v>
      </c>
      <c r="BD39" s="7">
        <f t="shared" si="10"/>
        <v>0.80023188405797085</v>
      </c>
      <c r="BE39" s="19"/>
      <c r="BF39" s="19">
        <f t="shared" si="11"/>
        <v>0.17430845017051916</v>
      </c>
      <c r="BG39" s="19">
        <f t="shared" si="25"/>
        <v>0.27889352027283065</v>
      </c>
      <c r="BH39" s="19">
        <f t="shared" si="26"/>
        <v>5.7369565217391294</v>
      </c>
      <c r="BI39" s="19">
        <f t="shared" si="14"/>
        <v>1.1428571428571428</v>
      </c>
      <c r="BJ39" s="19"/>
      <c r="BK39" s="12">
        <v>0</v>
      </c>
      <c r="BL39" s="12"/>
      <c r="BM39" s="12"/>
      <c r="BN39" s="12"/>
      <c r="BO39" s="12"/>
      <c r="BP39" s="9">
        <v>1</v>
      </c>
      <c r="BQ39" s="9">
        <v>0</v>
      </c>
      <c r="BR39" s="9">
        <v>22.5</v>
      </c>
      <c r="BS39" s="9">
        <v>5.0999999999999996</v>
      </c>
      <c r="BT39" s="9">
        <v>3.7</v>
      </c>
      <c r="BU39" s="9">
        <v>0.8</v>
      </c>
      <c r="BV39" s="9">
        <v>3.6</v>
      </c>
      <c r="BW39" s="14"/>
      <c r="BX39" s="9">
        <v>0</v>
      </c>
      <c r="BY39" s="9">
        <v>1</v>
      </c>
      <c r="BZ39" s="9">
        <v>133</v>
      </c>
      <c r="CA39" s="9">
        <v>25</v>
      </c>
      <c r="CB39" s="11">
        <v>0.8</v>
      </c>
      <c r="CC39" s="29">
        <v>90</v>
      </c>
      <c r="CD39" s="13"/>
      <c r="CE39" s="13"/>
      <c r="CF39" s="9">
        <v>620</v>
      </c>
      <c r="CG39" s="9">
        <v>1</v>
      </c>
      <c r="CH39" s="9">
        <v>1</v>
      </c>
      <c r="CI39" s="12">
        <v>2619.1176470588234</v>
      </c>
      <c r="CJ39" s="19">
        <f t="shared" si="15"/>
        <v>7.8705927641016462</v>
      </c>
      <c r="CK39" s="12">
        <v>1232.5424258160597</v>
      </c>
      <c r="CL39" s="19">
        <f t="shared" si="16"/>
        <v>7.1168343278932129</v>
      </c>
      <c r="CM39" s="14"/>
      <c r="CN39" s="36">
        <v>40633</v>
      </c>
      <c r="CO39" s="38"/>
      <c r="CP39" s="38"/>
      <c r="CQ39" s="36">
        <v>40654</v>
      </c>
      <c r="CR39" s="43">
        <f>(CQ39-CN39)</f>
        <v>21</v>
      </c>
      <c r="CS39" s="36">
        <v>44274</v>
      </c>
      <c r="CT39" s="42">
        <v>44275</v>
      </c>
      <c r="CU39" s="9">
        <f t="shared" si="17"/>
        <v>3642</v>
      </c>
      <c r="CV39" s="9">
        <v>0</v>
      </c>
      <c r="CW39" s="9"/>
      <c r="CX39" s="14"/>
      <c r="CY39" s="9">
        <v>1</v>
      </c>
      <c r="CZ39" s="9">
        <v>21</v>
      </c>
      <c r="DA39" s="1">
        <v>1</v>
      </c>
      <c r="DB39" s="14" t="s">
        <v>157</v>
      </c>
      <c r="DC39" s="14"/>
      <c r="DD39" s="14"/>
      <c r="DE39" s="14"/>
      <c r="DF39" s="14"/>
      <c r="DG39" s="14"/>
      <c r="DH39" s="14"/>
      <c r="DI39" s="14"/>
      <c r="DJ39" s="14"/>
      <c r="DK39" s="14"/>
    </row>
    <row r="40" spans="1:115" x14ac:dyDescent="0.25">
      <c r="A40" s="2">
        <v>2033</v>
      </c>
      <c r="B40" s="3">
        <v>62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4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1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1</v>
      </c>
      <c r="Z40" s="3">
        <v>1</v>
      </c>
      <c r="AA40" s="3">
        <v>1</v>
      </c>
      <c r="AB40" s="3">
        <v>0</v>
      </c>
      <c r="AC40" s="3">
        <v>0</v>
      </c>
      <c r="AD40" s="3">
        <v>1</v>
      </c>
      <c r="AE40" s="3">
        <v>0</v>
      </c>
      <c r="AF40" s="3">
        <v>2</v>
      </c>
      <c r="AG40" s="3">
        <v>23</v>
      </c>
      <c r="AH40" s="4">
        <v>1.94</v>
      </c>
      <c r="AI40" s="3">
        <v>93</v>
      </c>
      <c r="AJ40" s="3">
        <v>75</v>
      </c>
      <c r="AK40" s="5">
        <f t="shared" si="22"/>
        <v>81</v>
      </c>
      <c r="AL40" s="3">
        <v>88</v>
      </c>
      <c r="AM40" s="3">
        <v>1</v>
      </c>
      <c r="AN40" s="3">
        <v>6</v>
      </c>
      <c r="AO40" s="3">
        <v>51</v>
      </c>
      <c r="AP40" s="3">
        <v>26</v>
      </c>
      <c r="AQ40" s="3">
        <v>34</v>
      </c>
      <c r="AR40" s="1">
        <f t="shared" si="23"/>
        <v>25</v>
      </c>
      <c r="AS40" s="7">
        <f t="shared" si="24"/>
        <v>4.166666666666667</v>
      </c>
      <c r="AT40" s="3">
        <v>22</v>
      </c>
      <c r="AU40" s="4">
        <v>3.298</v>
      </c>
      <c r="AV40" s="3">
        <v>1.7</v>
      </c>
      <c r="AW40" s="19">
        <f t="shared" si="19"/>
        <v>0.30532150776053213</v>
      </c>
      <c r="AX40" s="7">
        <f t="shared" si="4"/>
        <v>3.6385688295936931</v>
      </c>
      <c r="AY40" s="7">
        <f t="shared" si="5"/>
        <v>564.70588235294122</v>
      </c>
      <c r="AZ40" s="7">
        <f t="shared" si="20"/>
        <v>3529.4117647058824</v>
      </c>
      <c r="BA40" s="7">
        <f t="shared" si="7"/>
        <v>37.477272727272727</v>
      </c>
      <c r="BB40" s="7">
        <f t="shared" si="8"/>
        <v>19.318181818181817</v>
      </c>
      <c r="BC40" s="7">
        <f t="shared" si="21"/>
        <v>15.50090909090909</v>
      </c>
      <c r="BD40" s="7">
        <f t="shared" si="10"/>
        <v>7.3563636363636355</v>
      </c>
      <c r="BE40" s="19"/>
      <c r="BF40" s="19">
        <f t="shared" si="11"/>
        <v>0.90721649484536082</v>
      </c>
      <c r="BG40" s="19">
        <f t="shared" si="25"/>
        <v>1.3608247422680413</v>
      </c>
      <c r="BH40" s="19">
        <f t="shared" si="26"/>
        <v>1.499090909090909</v>
      </c>
      <c r="BI40" s="19">
        <f t="shared" si="14"/>
        <v>0.27272727272727271</v>
      </c>
      <c r="BJ40" s="19"/>
      <c r="BK40" s="5">
        <v>0</v>
      </c>
      <c r="BL40" s="5"/>
      <c r="BM40" s="5"/>
      <c r="BN40" s="5"/>
      <c r="BO40" s="5"/>
      <c r="BP40" s="9">
        <v>1</v>
      </c>
      <c r="BQ40" s="9">
        <v>0</v>
      </c>
      <c r="BR40" s="3">
        <v>12.5</v>
      </c>
      <c r="BS40" s="3">
        <v>5.7</v>
      </c>
      <c r="BT40" s="3">
        <v>5.3</v>
      </c>
      <c r="BU40" s="3">
        <v>0.88</v>
      </c>
      <c r="BV40" s="3">
        <v>4.8</v>
      </c>
      <c r="BW40" s="10"/>
      <c r="BX40" s="3">
        <v>1</v>
      </c>
      <c r="BY40" s="3">
        <v>0</v>
      </c>
      <c r="BZ40" s="3">
        <v>132</v>
      </c>
      <c r="CA40" s="3">
        <v>37</v>
      </c>
      <c r="CB40" s="4">
        <v>0.9</v>
      </c>
      <c r="CC40" s="28">
        <v>90</v>
      </c>
      <c r="CD40" s="8"/>
      <c r="CE40" s="8"/>
      <c r="CF40" s="3">
        <v>2454</v>
      </c>
      <c r="CG40" s="3">
        <v>1</v>
      </c>
      <c r="CH40" s="3">
        <v>3</v>
      </c>
      <c r="CI40" s="12">
        <v>2695.833333333333</v>
      </c>
      <c r="CJ40" s="19">
        <f t="shared" si="15"/>
        <v>7.8994626501410465</v>
      </c>
      <c r="CK40" s="5">
        <v>1680.7069826280497</v>
      </c>
      <c r="CL40" s="19">
        <f t="shared" si="16"/>
        <v>7.4269698068690291</v>
      </c>
      <c r="CM40" s="10"/>
      <c r="CN40" s="41">
        <v>40393</v>
      </c>
      <c r="CO40" s="41"/>
      <c r="CP40" s="41"/>
      <c r="CQ40" s="41"/>
      <c r="CS40" s="36">
        <v>44272</v>
      </c>
      <c r="CT40" s="36">
        <v>41561</v>
      </c>
      <c r="CU40" s="1">
        <f t="shared" si="17"/>
        <v>1168</v>
      </c>
      <c r="CV40" s="3">
        <v>1</v>
      </c>
      <c r="CW40" s="40">
        <v>41561</v>
      </c>
      <c r="CX40" s="20">
        <f>(CW40-CN40)</f>
        <v>1168</v>
      </c>
      <c r="CY40" s="20">
        <v>1</v>
      </c>
      <c r="CZ40" s="20">
        <v>1168</v>
      </c>
      <c r="DA40" s="1">
        <v>1</v>
      </c>
      <c r="DB40" s="3" t="s">
        <v>141</v>
      </c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5">
        <v>1068</v>
      </c>
      <c r="B41" s="1">
        <v>58</v>
      </c>
      <c r="C41" s="1">
        <v>0</v>
      </c>
      <c r="D41" s="1">
        <v>0</v>
      </c>
      <c r="E41" s="1">
        <v>1</v>
      </c>
      <c r="F41" s="1">
        <v>1</v>
      </c>
      <c r="G41" s="1">
        <v>0</v>
      </c>
      <c r="H41" s="1">
        <v>1</v>
      </c>
      <c r="I41" s="1">
        <v>0</v>
      </c>
      <c r="J41" s="1">
        <v>3</v>
      </c>
      <c r="K41" s="1">
        <v>0</v>
      </c>
      <c r="L41" s="1">
        <v>0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0</v>
      </c>
      <c r="S41" s="1">
        <v>0</v>
      </c>
      <c r="T41" s="1">
        <v>1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1</v>
      </c>
      <c r="AA41" s="1">
        <v>0</v>
      </c>
      <c r="AB41" s="1">
        <v>1</v>
      </c>
      <c r="AC41" s="1">
        <v>0</v>
      </c>
      <c r="AD41" s="1">
        <v>1</v>
      </c>
      <c r="AE41" s="1">
        <v>0</v>
      </c>
      <c r="AF41" s="1">
        <v>0</v>
      </c>
      <c r="AG41" s="1">
        <v>31.87</v>
      </c>
      <c r="AH41" s="1">
        <v>2.14</v>
      </c>
      <c r="AI41" s="1">
        <v>87</v>
      </c>
      <c r="AJ41" s="1">
        <v>41</v>
      </c>
      <c r="AK41" s="5">
        <f t="shared" si="22"/>
        <v>56.333333333333336</v>
      </c>
      <c r="AL41" s="1">
        <v>87</v>
      </c>
      <c r="AM41" s="1">
        <v>1</v>
      </c>
      <c r="AN41" s="1">
        <v>18</v>
      </c>
      <c r="AO41" s="1">
        <v>42</v>
      </c>
      <c r="AP41" s="1">
        <v>17</v>
      </c>
      <c r="AQ41" s="1">
        <v>29</v>
      </c>
      <c r="AR41" s="1">
        <f t="shared" si="23"/>
        <v>25</v>
      </c>
      <c r="AS41" s="7">
        <f t="shared" si="24"/>
        <v>1.3888888888888888</v>
      </c>
      <c r="AT41" s="1">
        <v>19</v>
      </c>
      <c r="AU41" s="19">
        <v>3.58</v>
      </c>
      <c r="AV41" s="1">
        <v>1.67</v>
      </c>
      <c r="AW41" s="19">
        <f t="shared" si="19"/>
        <v>0.20859571322985956</v>
      </c>
      <c r="AX41" s="7">
        <f t="shared" si="4"/>
        <v>2.7932960893854748</v>
      </c>
      <c r="AY41" s="7">
        <f t="shared" si="5"/>
        <v>479.04191616766468</v>
      </c>
      <c r="AZ41" s="7">
        <f t="shared" si="20"/>
        <v>1836.3273453093816</v>
      </c>
      <c r="BA41" s="7">
        <f t="shared" si="7"/>
        <v>41.149425287356323</v>
      </c>
      <c r="BB41" s="7">
        <f t="shared" si="8"/>
        <v>19.195402298850574</v>
      </c>
      <c r="BC41" s="7">
        <f t="shared" si="21"/>
        <v>9.7461455938697306</v>
      </c>
      <c r="BD41" s="7">
        <f t="shared" si="10"/>
        <v>2.8716321839080456</v>
      </c>
      <c r="BE41" s="19"/>
      <c r="BF41" s="19">
        <f t="shared" si="11"/>
        <v>0.70474860335195533</v>
      </c>
      <c r="BG41" s="19">
        <f t="shared" si="25"/>
        <v>1.0206703910614525</v>
      </c>
      <c r="BH41" s="19">
        <f t="shared" si="26"/>
        <v>1.6459770114942529</v>
      </c>
      <c r="BI41" s="19">
        <f t="shared" si="14"/>
        <v>0.94736842105263153</v>
      </c>
      <c r="BJ41" s="19"/>
      <c r="BK41" s="20">
        <v>1</v>
      </c>
      <c r="BN41" s="1">
        <v>1</v>
      </c>
      <c r="BO41" s="1">
        <v>0</v>
      </c>
      <c r="BP41" s="1">
        <v>1</v>
      </c>
      <c r="BQ41" s="1">
        <v>0</v>
      </c>
      <c r="BR41" s="1">
        <v>15</v>
      </c>
      <c r="BS41" s="1">
        <v>5.0999999999999996</v>
      </c>
      <c r="BT41" s="1">
        <v>4.7</v>
      </c>
      <c r="BU41" s="1">
        <v>0.36</v>
      </c>
      <c r="BV41" s="1">
        <v>4.4000000000000004</v>
      </c>
      <c r="BZ41" s="25">
        <v>135</v>
      </c>
      <c r="CA41" s="25">
        <v>37</v>
      </c>
      <c r="CB41" s="44">
        <v>1.37</v>
      </c>
      <c r="CC41" s="27">
        <v>56</v>
      </c>
      <c r="CD41" s="1">
        <v>293</v>
      </c>
      <c r="CE41" s="1">
        <v>1</v>
      </c>
      <c r="CH41" s="1">
        <v>2</v>
      </c>
      <c r="CI41" s="20">
        <v>2726.2166569999999</v>
      </c>
      <c r="CJ41" s="19">
        <f t="shared" si="15"/>
        <v>7.9106700870879987</v>
      </c>
      <c r="CK41" s="20">
        <v>3661.8003060000001</v>
      </c>
      <c r="CL41" s="19">
        <f t="shared" si="16"/>
        <v>8.205710192343961</v>
      </c>
      <c r="CM41" s="22"/>
      <c r="CN41" s="36">
        <v>43409</v>
      </c>
      <c r="CO41" s="36"/>
      <c r="CP41" s="36"/>
      <c r="CQ41" s="36"/>
      <c r="CS41" s="36">
        <v>44217</v>
      </c>
      <c r="CT41" s="36">
        <v>43731</v>
      </c>
      <c r="CU41" s="1">
        <f t="shared" si="17"/>
        <v>322</v>
      </c>
      <c r="CV41" s="1">
        <v>1</v>
      </c>
      <c r="CW41" s="36">
        <v>43731</v>
      </c>
      <c r="CX41" s="20">
        <f>(CW41-CN41)</f>
        <v>322</v>
      </c>
      <c r="CY41" s="20">
        <v>1</v>
      </c>
      <c r="CZ41" s="20">
        <v>322</v>
      </c>
      <c r="DA41" s="1">
        <v>1</v>
      </c>
      <c r="DB41" t="s">
        <v>129</v>
      </c>
    </row>
    <row r="42" spans="1:115" x14ac:dyDescent="0.25">
      <c r="A42" s="25">
        <v>1031</v>
      </c>
      <c r="B42" s="1">
        <v>73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0</v>
      </c>
      <c r="J42" s="1">
        <v>3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R42" s="1">
        <v>1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1</v>
      </c>
      <c r="AC42" s="1">
        <v>0</v>
      </c>
      <c r="AD42" s="1">
        <v>1</v>
      </c>
      <c r="AE42" s="1">
        <v>0</v>
      </c>
      <c r="AF42" s="1">
        <v>0</v>
      </c>
      <c r="AG42" s="1">
        <v>20.25</v>
      </c>
      <c r="AH42" s="1">
        <v>1.77</v>
      </c>
      <c r="AI42" s="1">
        <v>128</v>
      </c>
      <c r="AJ42" s="1">
        <v>87</v>
      </c>
      <c r="AK42" s="5">
        <f t="shared" si="22"/>
        <v>100.66666666666667</v>
      </c>
      <c r="AL42" s="1">
        <v>74</v>
      </c>
      <c r="AM42" s="1">
        <v>1</v>
      </c>
      <c r="AN42" s="1">
        <v>15</v>
      </c>
      <c r="AO42" s="1">
        <v>71</v>
      </c>
      <c r="AP42" s="1">
        <v>30</v>
      </c>
      <c r="AQ42" s="1">
        <v>46</v>
      </c>
      <c r="AR42" s="1">
        <f t="shared" si="23"/>
        <v>41</v>
      </c>
      <c r="AS42" s="7">
        <f t="shared" si="24"/>
        <v>2.7333333333333334</v>
      </c>
      <c r="AT42" s="1">
        <v>23</v>
      </c>
      <c r="AU42" s="19">
        <v>2.65</v>
      </c>
      <c r="AV42" s="1">
        <v>1.5</v>
      </c>
      <c r="AW42" s="19">
        <f t="shared" si="19"/>
        <v>0.33481152993348118</v>
      </c>
      <c r="AX42" s="7">
        <f t="shared" si="4"/>
        <v>8.6792452830188687</v>
      </c>
      <c r="AY42" s="7">
        <f t="shared" si="5"/>
        <v>1226.6666666666667</v>
      </c>
      <c r="AZ42" s="7">
        <f t="shared" si="20"/>
        <v>4568.8888888888896</v>
      </c>
      <c r="BA42" s="7">
        <f t="shared" si="7"/>
        <v>35.810810810810814</v>
      </c>
      <c r="BB42" s="7">
        <f t="shared" si="8"/>
        <v>20.27027027027027</v>
      </c>
      <c r="BC42" s="7">
        <f t="shared" si="21"/>
        <v>21.410810810810812</v>
      </c>
      <c r="BD42" s="7">
        <f t="shared" si="10"/>
        <v>8.5459459459459453</v>
      </c>
      <c r="BE42" s="19"/>
      <c r="BF42" s="19">
        <f t="shared" si="11"/>
        <v>1.2845283018867923</v>
      </c>
      <c r="BG42" s="19">
        <f t="shared" si="25"/>
        <v>1.982641509433962</v>
      </c>
      <c r="BH42" s="19">
        <f t="shared" si="26"/>
        <v>0.87343441001977595</v>
      </c>
      <c r="BI42" s="19">
        <f t="shared" si="14"/>
        <v>0.65217391304347827</v>
      </c>
      <c r="BJ42" s="19"/>
      <c r="BK42" s="20">
        <v>0</v>
      </c>
      <c r="BO42" s="1"/>
      <c r="BP42" s="1">
        <v>1</v>
      </c>
      <c r="BQ42" s="1">
        <v>0</v>
      </c>
      <c r="BR42" s="1">
        <v>21</v>
      </c>
      <c r="BS42" s="1">
        <v>6.1</v>
      </c>
      <c r="BT42" s="1">
        <v>5.8</v>
      </c>
      <c r="BU42" s="1">
        <v>0.32</v>
      </c>
      <c r="BV42" s="1">
        <v>4.3</v>
      </c>
      <c r="BW42" s="1">
        <v>40.4</v>
      </c>
      <c r="BX42" s="1">
        <v>1</v>
      </c>
      <c r="BY42" s="1">
        <v>1</v>
      </c>
      <c r="BZ42" s="25">
        <v>136</v>
      </c>
      <c r="CA42" s="25">
        <v>22</v>
      </c>
      <c r="CB42" s="44">
        <v>0.89</v>
      </c>
      <c r="CC42" s="27">
        <v>85</v>
      </c>
      <c r="CD42" s="1">
        <v>1546</v>
      </c>
      <c r="CE42" s="1">
        <v>1</v>
      </c>
      <c r="CH42" s="1">
        <v>3</v>
      </c>
      <c r="CI42" s="20">
        <v>2921.0889999999999</v>
      </c>
      <c r="CJ42" s="19">
        <f t="shared" si="15"/>
        <v>7.9797117709410292</v>
      </c>
      <c r="CK42" s="20">
        <v>2411.0205000000001</v>
      </c>
      <c r="CL42" s="19">
        <f t="shared" si="16"/>
        <v>7.7878053808410002</v>
      </c>
      <c r="CM42" s="22"/>
      <c r="CN42" s="36">
        <v>43236</v>
      </c>
      <c r="CO42" s="36"/>
      <c r="CP42" s="36"/>
      <c r="CQ42" s="36"/>
      <c r="CS42" s="36">
        <v>44217</v>
      </c>
      <c r="CT42" s="36">
        <v>44217</v>
      </c>
      <c r="CU42" s="1">
        <f t="shared" si="17"/>
        <v>981</v>
      </c>
      <c r="CV42" s="1">
        <v>1</v>
      </c>
      <c r="CW42" s="36">
        <v>44228</v>
      </c>
      <c r="CX42" s="20">
        <f>(CW42-CN42)</f>
        <v>992</v>
      </c>
      <c r="CY42" s="20">
        <v>1</v>
      </c>
      <c r="CZ42" s="20">
        <v>992</v>
      </c>
      <c r="DA42" s="1">
        <v>1</v>
      </c>
      <c r="DB42" t="s">
        <v>137</v>
      </c>
    </row>
    <row r="43" spans="1:115" x14ac:dyDescent="0.25">
      <c r="A43" s="25">
        <v>1033</v>
      </c>
      <c r="B43" s="1">
        <v>84</v>
      </c>
      <c r="C43" s="1">
        <v>0</v>
      </c>
      <c r="D43" s="1">
        <v>1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4</v>
      </c>
      <c r="K43" s="1">
        <v>1</v>
      </c>
      <c r="L43" s="1">
        <v>0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1</v>
      </c>
      <c r="AA43" s="1">
        <v>1</v>
      </c>
      <c r="AB43" s="1">
        <v>0</v>
      </c>
      <c r="AC43" s="1">
        <v>0</v>
      </c>
      <c r="AD43" s="1">
        <v>1</v>
      </c>
      <c r="AE43" s="1">
        <v>0</v>
      </c>
      <c r="AF43" s="1">
        <v>0</v>
      </c>
      <c r="AG43" s="1">
        <v>17.7</v>
      </c>
      <c r="AH43" s="1">
        <v>1.62</v>
      </c>
      <c r="AI43" s="1">
        <v>121</v>
      </c>
      <c r="AJ43" s="1">
        <v>55</v>
      </c>
      <c r="AK43" s="5">
        <f t="shared" si="22"/>
        <v>77</v>
      </c>
      <c r="AL43" s="1">
        <v>63</v>
      </c>
      <c r="AM43" s="1">
        <v>1</v>
      </c>
      <c r="AN43" s="1">
        <v>5</v>
      </c>
      <c r="AO43" s="1">
        <v>49</v>
      </c>
      <c r="AP43" s="1">
        <v>22</v>
      </c>
      <c r="AQ43" s="1">
        <v>32</v>
      </c>
      <c r="AR43" s="1">
        <f t="shared" si="23"/>
        <v>27</v>
      </c>
      <c r="AS43" s="7">
        <f t="shared" si="24"/>
        <v>5.4</v>
      </c>
      <c r="AT43" s="1">
        <v>6</v>
      </c>
      <c r="AU43" s="19">
        <v>5.75</v>
      </c>
      <c r="AV43" s="1">
        <v>3.55</v>
      </c>
      <c r="AW43" s="19">
        <f t="shared" si="19"/>
        <v>0.60609756097560963</v>
      </c>
      <c r="AX43" s="7">
        <f t="shared" si="4"/>
        <v>4.5217391304347823</v>
      </c>
      <c r="AY43" s="7">
        <f t="shared" si="5"/>
        <v>585.91549295774655</v>
      </c>
      <c r="AZ43" s="7">
        <f t="shared" si="20"/>
        <v>1622.5352112676057</v>
      </c>
      <c r="BA43" s="7">
        <f t="shared" si="7"/>
        <v>91.269841269841265</v>
      </c>
      <c r="BB43" s="7">
        <f t="shared" si="8"/>
        <v>56.349206349206348</v>
      </c>
      <c r="BC43" s="7">
        <f t="shared" si="21"/>
        <v>54.410793650793643</v>
      </c>
      <c r="BD43" s="7">
        <f t="shared" si="10"/>
        <v>20.69142857142857</v>
      </c>
      <c r="BE43" s="19"/>
      <c r="BF43" s="19">
        <f t="shared" si="11"/>
        <v>0.35060869565217395</v>
      </c>
      <c r="BG43" s="19">
        <f t="shared" si="25"/>
        <v>0.53686956521739138</v>
      </c>
      <c r="BH43" s="19">
        <f t="shared" si="26"/>
        <v>3.3803644914756026</v>
      </c>
      <c r="BI43" s="19">
        <f t="shared" si="14"/>
        <v>0.83333333333333337</v>
      </c>
      <c r="BJ43" s="19"/>
      <c r="BK43" s="20">
        <v>1</v>
      </c>
      <c r="BL43" s="1">
        <v>11</v>
      </c>
      <c r="BN43" s="1">
        <v>3</v>
      </c>
      <c r="BO43" s="1">
        <v>1</v>
      </c>
      <c r="BP43" s="1">
        <v>1</v>
      </c>
      <c r="BQ43" s="1">
        <v>0</v>
      </c>
      <c r="BR43" s="1">
        <v>15</v>
      </c>
      <c r="BS43" s="1">
        <v>6.1</v>
      </c>
      <c r="BT43" s="1">
        <v>5.6</v>
      </c>
      <c r="BU43" s="1">
        <v>0.28000000000000003</v>
      </c>
      <c r="BV43" s="1">
        <v>4.7</v>
      </c>
      <c r="BW43" s="1">
        <v>36.299999999999997</v>
      </c>
      <c r="BX43" s="1">
        <v>1</v>
      </c>
      <c r="BZ43" s="25">
        <v>142</v>
      </c>
      <c r="CA43" s="25">
        <v>27</v>
      </c>
      <c r="CB43" s="44">
        <v>1.82</v>
      </c>
      <c r="CC43" s="27">
        <v>25</v>
      </c>
      <c r="CD43" s="1">
        <v>2746</v>
      </c>
      <c r="CE43" s="1">
        <v>1</v>
      </c>
      <c r="CH43" s="1">
        <v>3</v>
      </c>
      <c r="CI43" s="20">
        <v>3473.2943679999998</v>
      </c>
      <c r="CJ43" s="19">
        <f t="shared" si="15"/>
        <v>8.1528588081502171</v>
      </c>
      <c r="CK43" s="20">
        <v>1289.2461390000001</v>
      </c>
      <c r="CL43" s="19">
        <f t="shared" si="16"/>
        <v>7.1618129381621864</v>
      </c>
      <c r="CM43" s="22"/>
      <c r="CN43" s="36">
        <v>43244</v>
      </c>
      <c r="CO43" s="36"/>
      <c r="CP43" s="36"/>
      <c r="CQ43" s="36"/>
      <c r="CS43" s="36">
        <v>44217</v>
      </c>
      <c r="CT43" s="36">
        <v>43405</v>
      </c>
      <c r="CU43" s="1">
        <f t="shared" si="17"/>
        <v>161</v>
      </c>
      <c r="CV43" s="1">
        <v>1</v>
      </c>
      <c r="CW43" s="36">
        <v>43405</v>
      </c>
      <c r="CX43" s="20">
        <f>(CW43-CN43)</f>
        <v>161</v>
      </c>
      <c r="CY43" s="20">
        <v>1</v>
      </c>
      <c r="CZ43" s="20">
        <v>161</v>
      </c>
      <c r="DA43" s="1">
        <v>1</v>
      </c>
      <c r="DB43" t="s">
        <v>129</v>
      </c>
    </row>
    <row r="44" spans="1:115" x14ac:dyDescent="0.25">
      <c r="A44" s="2">
        <v>2014</v>
      </c>
      <c r="B44" s="3">
        <v>59</v>
      </c>
      <c r="C44" s="3">
        <v>1</v>
      </c>
      <c r="D44" s="3">
        <v>0</v>
      </c>
      <c r="E44" s="3">
        <v>1</v>
      </c>
      <c r="F44" s="3">
        <v>1</v>
      </c>
      <c r="G44" s="3">
        <v>0</v>
      </c>
      <c r="H44" s="1">
        <v>1</v>
      </c>
      <c r="I44" s="3">
        <v>1</v>
      </c>
      <c r="J44" s="3">
        <v>4</v>
      </c>
      <c r="K44" s="3">
        <v>1</v>
      </c>
      <c r="L44" s="3">
        <v>1</v>
      </c>
      <c r="M44" s="3"/>
      <c r="N44" s="3">
        <v>1</v>
      </c>
      <c r="O44" s="3">
        <v>0</v>
      </c>
      <c r="P44" s="3">
        <v>1</v>
      </c>
      <c r="Q44" s="3"/>
      <c r="R44" s="3">
        <v>0</v>
      </c>
      <c r="S44" s="3">
        <v>0</v>
      </c>
      <c r="T44" s="3">
        <v>0</v>
      </c>
      <c r="U44" s="3">
        <v>1</v>
      </c>
      <c r="V44" s="3">
        <v>0</v>
      </c>
      <c r="W44" s="3">
        <v>0</v>
      </c>
      <c r="X44" s="3">
        <v>0</v>
      </c>
      <c r="Y44" s="3">
        <v>1</v>
      </c>
      <c r="Z44" s="3">
        <v>1</v>
      </c>
      <c r="AA44" s="3">
        <v>1</v>
      </c>
      <c r="AB44" s="3">
        <v>0</v>
      </c>
      <c r="AC44" s="3">
        <v>0</v>
      </c>
      <c r="AD44" s="3">
        <v>1</v>
      </c>
      <c r="AE44" s="3">
        <v>0</v>
      </c>
      <c r="AF44" s="3">
        <v>0</v>
      </c>
      <c r="AG44" s="3">
        <v>26</v>
      </c>
      <c r="AH44" s="4">
        <v>1.72</v>
      </c>
      <c r="AI44" s="3">
        <v>121</v>
      </c>
      <c r="AJ44" s="3">
        <v>88</v>
      </c>
      <c r="AK44" s="5">
        <f t="shared" si="22"/>
        <v>99</v>
      </c>
      <c r="AL44" s="3">
        <v>100</v>
      </c>
      <c r="AM44" s="3">
        <v>1</v>
      </c>
      <c r="AN44" s="3">
        <v>7</v>
      </c>
      <c r="AO44" s="3">
        <v>24</v>
      </c>
      <c r="AP44" s="3">
        <v>12</v>
      </c>
      <c r="AQ44" s="3">
        <v>16</v>
      </c>
      <c r="AR44" s="3">
        <f t="shared" si="23"/>
        <v>12</v>
      </c>
      <c r="AS44" s="7">
        <f t="shared" si="24"/>
        <v>1.7142857142857142</v>
      </c>
      <c r="AT44" s="3">
        <v>10</v>
      </c>
      <c r="AU44" s="4">
        <v>3.4055999999999997</v>
      </c>
      <c r="AV44" s="3">
        <v>1.98</v>
      </c>
      <c r="AW44" s="19">
        <f t="shared" si="19"/>
        <v>0.43463414634146341</v>
      </c>
      <c r="AX44" s="7">
        <f t="shared" si="4"/>
        <v>1.7618040873854828</v>
      </c>
      <c r="AY44" s="7">
        <f t="shared" si="5"/>
        <v>242.42424242424244</v>
      </c>
      <c r="AZ44" s="7">
        <f t="shared" si="20"/>
        <v>3717.1717171717173</v>
      </c>
      <c r="BA44" s="7">
        <f t="shared" si="7"/>
        <v>34.055999999999997</v>
      </c>
      <c r="BB44" s="7">
        <f t="shared" si="8"/>
        <v>19.8</v>
      </c>
      <c r="BC44" s="7">
        <f t="shared" si="21"/>
        <v>23.965920000000001</v>
      </c>
      <c r="BD44" s="7">
        <f t="shared" si="10"/>
        <v>2.4235199999999999</v>
      </c>
      <c r="BE44" s="19"/>
      <c r="BF44" s="19">
        <f t="shared" si="11"/>
        <v>0.46981442330279544</v>
      </c>
      <c r="BG44" s="19">
        <f t="shared" si="25"/>
        <v>0.70472163495419315</v>
      </c>
      <c r="BH44" s="19">
        <f t="shared" si="26"/>
        <v>2.8379999999999996</v>
      </c>
      <c r="BI44" s="19">
        <f t="shared" si="14"/>
        <v>0.7</v>
      </c>
      <c r="BJ44" s="19"/>
      <c r="BK44" s="5">
        <v>0</v>
      </c>
      <c r="BL44" s="5"/>
      <c r="BM44" s="5"/>
      <c r="BN44" s="5"/>
      <c r="BO44" s="5"/>
      <c r="BP44" s="3">
        <v>1</v>
      </c>
      <c r="BQ44" s="3">
        <v>0</v>
      </c>
      <c r="BR44" s="3">
        <v>32.5</v>
      </c>
      <c r="BS44" s="3">
        <v>4</v>
      </c>
      <c r="BT44" s="3">
        <v>3.6</v>
      </c>
      <c r="BU44" s="3">
        <v>0.8</v>
      </c>
      <c r="BV44" s="3"/>
      <c r="BW44" s="10"/>
      <c r="BX44" s="3">
        <v>1</v>
      </c>
      <c r="BY44" s="3">
        <v>0</v>
      </c>
      <c r="BZ44" s="3">
        <v>142</v>
      </c>
      <c r="CA44" s="3">
        <v>29</v>
      </c>
      <c r="CB44" s="4">
        <v>1.6</v>
      </c>
      <c r="CC44" s="28">
        <v>54</v>
      </c>
      <c r="CD44" s="8"/>
      <c r="CE44" s="8"/>
      <c r="CF44" s="3">
        <v>1297</v>
      </c>
      <c r="CG44" s="3">
        <v>1</v>
      </c>
      <c r="CH44" s="3">
        <v>2</v>
      </c>
      <c r="CI44" s="12">
        <v>3544.0559440559441</v>
      </c>
      <c r="CJ44" s="19">
        <f t="shared" si="15"/>
        <v>8.1730270971692143</v>
      </c>
      <c r="CK44" s="5">
        <v>1426.0904365045594</v>
      </c>
      <c r="CL44" s="19">
        <f t="shared" si="16"/>
        <v>7.2626920186719639</v>
      </c>
      <c r="CM44" s="10"/>
      <c r="CN44" s="41">
        <v>40273</v>
      </c>
      <c r="CO44" s="41"/>
      <c r="CP44" s="41"/>
      <c r="CQ44" s="41"/>
      <c r="CS44" s="36">
        <v>44272</v>
      </c>
      <c r="CT44" s="36">
        <v>44272</v>
      </c>
      <c r="CU44" s="1">
        <f t="shared" si="17"/>
        <v>3999</v>
      </c>
      <c r="CV44" s="3">
        <v>0</v>
      </c>
      <c r="CW44" s="10"/>
      <c r="CX44" s="3"/>
      <c r="CY44" s="3">
        <v>0</v>
      </c>
      <c r="CZ44" s="3">
        <v>3999</v>
      </c>
      <c r="DA44" s="1">
        <v>1</v>
      </c>
      <c r="DB44" s="3"/>
      <c r="DC44" s="10"/>
      <c r="DD44" s="10"/>
      <c r="DE44" s="10"/>
      <c r="DF44" s="10"/>
      <c r="DG44" s="10"/>
      <c r="DH44" s="10"/>
      <c r="DI44" s="10"/>
      <c r="DJ44" s="10"/>
      <c r="DK44" s="10"/>
    </row>
    <row r="45" spans="1:115" x14ac:dyDescent="0.25">
      <c r="A45" s="25">
        <v>1065</v>
      </c>
      <c r="B45" s="1">
        <v>35</v>
      </c>
      <c r="C45" s="1">
        <v>0</v>
      </c>
      <c r="D45" s="1">
        <v>0</v>
      </c>
      <c r="E45" s="1">
        <v>1</v>
      </c>
      <c r="F45" s="1">
        <v>1</v>
      </c>
      <c r="G45" s="1">
        <v>0</v>
      </c>
      <c r="H45" s="1">
        <v>1</v>
      </c>
      <c r="I45" s="1">
        <v>0</v>
      </c>
      <c r="J45" s="1">
        <v>4</v>
      </c>
      <c r="K45" s="1">
        <v>1</v>
      </c>
      <c r="L45" s="1">
        <v>0</v>
      </c>
      <c r="M45" s="1">
        <v>1</v>
      </c>
      <c r="N45" s="1">
        <v>1</v>
      </c>
      <c r="O45" s="1">
        <v>0</v>
      </c>
      <c r="P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1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22.1</v>
      </c>
      <c r="AH45" s="1">
        <v>1.65</v>
      </c>
      <c r="AI45" s="1">
        <v>101</v>
      </c>
      <c r="AJ45" s="1">
        <v>74</v>
      </c>
      <c r="AK45" s="5">
        <f t="shared" si="22"/>
        <v>83</v>
      </c>
      <c r="AL45" s="1">
        <v>82</v>
      </c>
      <c r="AM45" s="1">
        <v>1</v>
      </c>
      <c r="AN45" s="1">
        <v>2</v>
      </c>
      <c r="AO45" s="1">
        <v>53</v>
      </c>
      <c r="AP45" s="1">
        <v>25</v>
      </c>
      <c r="AQ45" s="1">
        <v>36</v>
      </c>
      <c r="AR45" s="1">
        <f t="shared" si="23"/>
        <v>28</v>
      </c>
      <c r="AS45" s="7">
        <f t="shared" si="24"/>
        <v>14</v>
      </c>
      <c r="AT45" s="1">
        <v>24</v>
      </c>
      <c r="AU45" s="19">
        <v>3.17</v>
      </c>
      <c r="AV45" s="1">
        <v>1.93</v>
      </c>
      <c r="AW45" s="19">
        <f t="shared" si="19"/>
        <v>0.35518847006651882</v>
      </c>
      <c r="AX45" s="7">
        <f t="shared" si="4"/>
        <v>3.7854889589905363</v>
      </c>
      <c r="AY45" s="7">
        <f t="shared" si="5"/>
        <v>497.40932642487047</v>
      </c>
      <c r="AZ45" s="7">
        <f t="shared" si="20"/>
        <v>3357.512953367876</v>
      </c>
      <c r="BA45" s="7">
        <f t="shared" si="7"/>
        <v>38.658536585365852</v>
      </c>
      <c r="BB45" s="7">
        <f t="shared" si="8"/>
        <v>23.536585365853657</v>
      </c>
      <c r="BC45" s="7">
        <f t="shared" si="21"/>
        <v>18.885756097560972</v>
      </c>
      <c r="BD45" s="7">
        <f t="shared" si="10"/>
        <v>10.883317073170732</v>
      </c>
      <c r="BE45" s="19"/>
      <c r="BF45" s="19">
        <f t="shared" si="11"/>
        <v>0.93123028391167195</v>
      </c>
      <c r="BG45" s="19">
        <f t="shared" si="25"/>
        <v>1.3709779179810726</v>
      </c>
      <c r="BH45" s="19">
        <f t="shared" si="26"/>
        <v>1.3806620209059233</v>
      </c>
      <c r="BI45" s="19">
        <f t="shared" si="14"/>
        <v>8.3333333333333329E-2</v>
      </c>
      <c r="BJ45" s="19"/>
      <c r="BK45" s="20">
        <v>0</v>
      </c>
      <c r="BO45" s="1">
        <v>0</v>
      </c>
      <c r="BP45" s="1">
        <v>1</v>
      </c>
      <c r="BQ45" s="1">
        <v>0</v>
      </c>
      <c r="BR45" s="1">
        <v>20</v>
      </c>
      <c r="BS45" s="1">
        <v>7.1</v>
      </c>
      <c r="BT45" s="1">
        <v>6.1</v>
      </c>
      <c r="BU45" s="1">
        <v>0.27</v>
      </c>
      <c r="BY45" s="1">
        <v>0</v>
      </c>
      <c r="BZ45" s="25">
        <v>135</v>
      </c>
      <c r="CA45" s="25">
        <v>23</v>
      </c>
      <c r="CB45" s="44">
        <v>1.1200000000000001</v>
      </c>
      <c r="CC45" s="27">
        <v>85</v>
      </c>
      <c r="CD45" s="1">
        <v>2641</v>
      </c>
      <c r="CE45" s="1">
        <v>1</v>
      </c>
      <c r="CH45" s="1">
        <v>3</v>
      </c>
      <c r="CI45" s="20">
        <v>4104.5503419999995</v>
      </c>
      <c r="CJ45" s="19">
        <f t="shared" si="15"/>
        <v>8.3198514767880223</v>
      </c>
      <c r="CK45" s="20">
        <v>1344.134491</v>
      </c>
      <c r="CL45" s="19">
        <f t="shared" si="16"/>
        <v>7.2035055837849891</v>
      </c>
      <c r="CM45" s="22"/>
      <c r="CN45" s="36">
        <v>43399</v>
      </c>
      <c r="CO45" s="36"/>
      <c r="CP45" s="36"/>
      <c r="CQ45" s="36"/>
      <c r="CS45" s="36">
        <v>44217</v>
      </c>
      <c r="CT45" s="36">
        <v>43619</v>
      </c>
      <c r="CU45" s="1">
        <f t="shared" si="17"/>
        <v>220</v>
      </c>
      <c r="CV45" s="1">
        <v>1</v>
      </c>
      <c r="CW45" s="36">
        <v>43619</v>
      </c>
      <c r="CX45" s="20">
        <f>(CW45-CN45)</f>
        <v>220</v>
      </c>
      <c r="CY45" s="20">
        <v>1</v>
      </c>
      <c r="CZ45" s="20">
        <v>220</v>
      </c>
      <c r="DA45" s="1">
        <v>1</v>
      </c>
      <c r="DB45" t="s">
        <v>129</v>
      </c>
    </row>
    <row r="46" spans="1:115" x14ac:dyDescent="0.25">
      <c r="A46" s="2">
        <v>2026</v>
      </c>
      <c r="B46" s="3">
        <v>63</v>
      </c>
      <c r="C46" s="3">
        <v>0</v>
      </c>
      <c r="D46" s="3">
        <v>0</v>
      </c>
      <c r="E46" s="3">
        <v>1</v>
      </c>
      <c r="F46" s="3">
        <v>1</v>
      </c>
      <c r="G46" s="3">
        <v>0</v>
      </c>
      <c r="H46" s="1">
        <v>1</v>
      </c>
      <c r="I46" s="3">
        <v>1</v>
      </c>
      <c r="J46" s="3">
        <v>2</v>
      </c>
      <c r="K46" s="3">
        <v>1</v>
      </c>
      <c r="L46" s="3">
        <v>0</v>
      </c>
      <c r="M46" s="3"/>
      <c r="N46" s="3">
        <v>1</v>
      </c>
      <c r="O46" s="3">
        <v>1</v>
      </c>
      <c r="P46" s="3">
        <v>1</v>
      </c>
      <c r="Q46" s="3"/>
      <c r="R46" s="3">
        <v>0</v>
      </c>
      <c r="S46" s="3">
        <v>0</v>
      </c>
      <c r="T46" s="3">
        <v>1</v>
      </c>
      <c r="U46" s="3">
        <v>1</v>
      </c>
      <c r="V46" s="3">
        <v>0</v>
      </c>
      <c r="W46" s="3">
        <v>0</v>
      </c>
      <c r="X46" s="16">
        <v>0</v>
      </c>
      <c r="Y46" s="3">
        <v>1</v>
      </c>
      <c r="Z46" s="3">
        <v>1</v>
      </c>
      <c r="AA46" s="3">
        <v>1</v>
      </c>
      <c r="AB46" s="3">
        <v>1</v>
      </c>
      <c r="AC46" s="3">
        <v>0</v>
      </c>
      <c r="AD46" s="3">
        <v>1</v>
      </c>
      <c r="AE46" s="3">
        <v>0</v>
      </c>
      <c r="AF46" s="3">
        <v>0</v>
      </c>
      <c r="AG46" s="3">
        <v>30.8</v>
      </c>
      <c r="AH46" s="4">
        <v>2.5</v>
      </c>
      <c r="AI46" s="3">
        <v>176</v>
      </c>
      <c r="AJ46" s="3">
        <v>91</v>
      </c>
      <c r="AK46" s="5">
        <f t="shared" si="22"/>
        <v>119.33333333333333</v>
      </c>
      <c r="AL46" s="3">
        <v>74</v>
      </c>
      <c r="AM46" s="3">
        <v>1</v>
      </c>
      <c r="AN46" s="3">
        <v>10</v>
      </c>
      <c r="AO46" s="3">
        <v>40</v>
      </c>
      <c r="AP46" s="3">
        <v>18</v>
      </c>
      <c r="AQ46" s="3">
        <v>26</v>
      </c>
      <c r="AR46" s="1">
        <f t="shared" si="23"/>
        <v>22</v>
      </c>
      <c r="AS46" s="7">
        <f t="shared" si="24"/>
        <v>2.2000000000000002</v>
      </c>
      <c r="AT46" s="3">
        <v>16</v>
      </c>
      <c r="AU46" s="4">
        <v>7.1999999999999993</v>
      </c>
      <c r="AV46" s="3">
        <v>2.88</v>
      </c>
      <c r="AW46" s="19">
        <f t="shared" si="19"/>
        <v>0.76203991130820392</v>
      </c>
      <c r="AX46" s="7">
        <f t="shared" si="4"/>
        <v>1.3888888888888891</v>
      </c>
      <c r="AY46" s="7">
        <f t="shared" si="5"/>
        <v>277.77777777777777</v>
      </c>
      <c r="AZ46" s="7">
        <f t="shared" si="20"/>
        <v>3037.037037037037</v>
      </c>
      <c r="BA46" s="7">
        <f t="shared" si="7"/>
        <v>97.297297297297291</v>
      </c>
      <c r="BB46" s="7">
        <f t="shared" si="8"/>
        <v>38.918918918918919</v>
      </c>
      <c r="BC46" s="7">
        <f t="shared" si="21"/>
        <v>54.69405405405405</v>
      </c>
      <c r="BD46" s="7">
        <f t="shared" si="10"/>
        <v>8.4687567567567559</v>
      </c>
      <c r="BE46" s="19"/>
      <c r="BF46" s="19">
        <f t="shared" si="11"/>
        <v>0.26722222222222225</v>
      </c>
      <c r="BG46" s="19">
        <f t="shared" si="25"/>
        <v>0.41111111111111115</v>
      </c>
      <c r="BH46" s="19">
        <f t="shared" si="26"/>
        <v>4.4226044226044223</v>
      </c>
      <c r="BI46" s="19">
        <f t="shared" si="14"/>
        <v>0.625</v>
      </c>
      <c r="BJ46" s="19"/>
      <c r="BK46" s="5">
        <v>0</v>
      </c>
      <c r="BL46" s="5"/>
      <c r="BM46" s="5"/>
      <c r="BN46" s="5"/>
      <c r="BO46" s="5"/>
      <c r="BP46" s="3">
        <v>1</v>
      </c>
      <c r="BQ46" s="9">
        <v>0</v>
      </c>
      <c r="BR46" s="3">
        <v>67.5</v>
      </c>
      <c r="BS46" s="3">
        <v>4.5999999999999996</v>
      </c>
      <c r="BT46" s="3">
        <v>2.9</v>
      </c>
      <c r="BU46" s="3">
        <v>0.98</v>
      </c>
      <c r="BV46" s="3"/>
      <c r="BW46" s="10"/>
      <c r="BX46" s="16">
        <v>1</v>
      </c>
      <c r="BY46" s="3">
        <v>1</v>
      </c>
      <c r="BZ46" s="3">
        <v>144</v>
      </c>
      <c r="CA46" s="3">
        <v>30</v>
      </c>
      <c r="CB46" s="4">
        <v>1.6</v>
      </c>
      <c r="CC46" s="28">
        <v>44</v>
      </c>
      <c r="CD46" s="8"/>
      <c r="CE46" s="8"/>
      <c r="CF46" s="3">
        <v>1380</v>
      </c>
      <c r="CG46" s="3">
        <v>1</v>
      </c>
      <c r="CH46" s="3">
        <v>2</v>
      </c>
      <c r="CI46" s="12">
        <v>4296.0784313725489</v>
      </c>
      <c r="CJ46" s="19">
        <f t="shared" si="15"/>
        <v>8.3654578928592329</v>
      </c>
      <c r="CK46" s="5">
        <v>689.58186405433935</v>
      </c>
      <c r="CL46" s="19">
        <f t="shared" si="16"/>
        <v>6.536085419778507</v>
      </c>
      <c r="CM46" s="10"/>
      <c r="CN46" s="41">
        <v>40350</v>
      </c>
      <c r="CO46" s="41"/>
      <c r="CP46" s="41"/>
      <c r="CQ46" s="41"/>
      <c r="CS46" s="36">
        <v>44272</v>
      </c>
      <c r="CT46" s="36">
        <v>44242</v>
      </c>
      <c r="CU46" s="1">
        <f t="shared" si="17"/>
        <v>3892</v>
      </c>
      <c r="CV46" s="3">
        <v>0</v>
      </c>
      <c r="CW46" s="3"/>
      <c r="CX46" s="3"/>
      <c r="CY46" s="3">
        <v>0</v>
      </c>
      <c r="CZ46" s="3">
        <v>3892</v>
      </c>
      <c r="DA46" s="1">
        <v>1</v>
      </c>
      <c r="DB46" s="3"/>
      <c r="DC46" s="10"/>
      <c r="DD46" s="10"/>
      <c r="DE46" s="10"/>
      <c r="DF46" s="10"/>
      <c r="DG46" s="10"/>
      <c r="DH46" s="10"/>
      <c r="DI46" s="10"/>
      <c r="DJ46" s="10"/>
      <c r="DK46" s="10"/>
    </row>
    <row r="47" spans="1:115" s="10" customFormat="1" x14ac:dyDescent="0.25">
      <c r="A47" s="2">
        <v>2022</v>
      </c>
      <c r="B47" s="3">
        <v>68</v>
      </c>
      <c r="C47" s="3">
        <v>0</v>
      </c>
      <c r="D47" s="3">
        <v>0</v>
      </c>
      <c r="E47" s="3">
        <v>1</v>
      </c>
      <c r="F47" s="3">
        <v>1</v>
      </c>
      <c r="G47" s="3">
        <v>0</v>
      </c>
      <c r="H47" s="1">
        <v>1</v>
      </c>
      <c r="I47" s="3">
        <v>0</v>
      </c>
      <c r="J47" s="3">
        <v>4</v>
      </c>
      <c r="K47" s="3">
        <v>1</v>
      </c>
      <c r="L47" s="3">
        <v>0</v>
      </c>
      <c r="M47" s="3"/>
      <c r="N47" s="3">
        <v>1</v>
      </c>
      <c r="O47" s="3">
        <v>0</v>
      </c>
      <c r="P47" s="3">
        <v>1</v>
      </c>
      <c r="Q47" s="3">
        <v>1</v>
      </c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v>1</v>
      </c>
      <c r="Y47" s="3">
        <v>1</v>
      </c>
      <c r="Z47" s="3">
        <v>1</v>
      </c>
      <c r="AA47" s="3">
        <v>0</v>
      </c>
      <c r="AB47" s="3">
        <v>0</v>
      </c>
      <c r="AC47" s="3">
        <v>1</v>
      </c>
      <c r="AD47" s="3">
        <v>1</v>
      </c>
      <c r="AE47" s="3">
        <v>0</v>
      </c>
      <c r="AF47" s="3">
        <v>0</v>
      </c>
      <c r="AG47" s="3">
        <v>23.5</v>
      </c>
      <c r="AH47" s="4">
        <v>1.78</v>
      </c>
      <c r="AI47" s="3">
        <v>108</v>
      </c>
      <c r="AJ47" s="3">
        <v>65</v>
      </c>
      <c r="AK47" s="5">
        <f t="shared" si="22"/>
        <v>79.333333333333329</v>
      </c>
      <c r="AL47" s="3">
        <v>68</v>
      </c>
      <c r="AM47" s="3">
        <v>3</v>
      </c>
      <c r="AN47" s="3">
        <v>9</v>
      </c>
      <c r="AO47" s="3">
        <v>49</v>
      </c>
      <c r="AP47" s="3">
        <v>25</v>
      </c>
      <c r="AQ47" s="3">
        <v>33</v>
      </c>
      <c r="AR47" s="1">
        <f t="shared" si="23"/>
        <v>24</v>
      </c>
      <c r="AS47" s="7">
        <f t="shared" si="24"/>
        <v>2.6666666666666665</v>
      </c>
      <c r="AT47" s="3">
        <v>25</v>
      </c>
      <c r="AU47" s="4">
        <v>2.4386000000000001</v>
      </c>
      <c r="AV47" s="3">
        <v>1.37</v>
      </c>
      <c r="AW47" s="19">
        <f t="shared" si="19"/>
        <v>0.24099039172209905</v>
      </c>
      <c r="AX47" s="7">
        <f t="shared" si="4"/>
        <v>3.2805708193225618</v>
      </c>
      <c r="AY47" s="7">
        <f t="shared" si="5"/>
        <v>467.15328467153279</v>
      </c>
      <c r="AZ47" s="7">
        <f t="shared" si="20"/>
        <v>4107.0559610705586</v>
      </c>
      <c r="BA47" s="7">
        <f t="shared" si="7"/>
        <v>35.861764705882358</v>
      </c>
      <c r="BB47" s="7">
        <f t="shared" si="8"/>
        <v>20.147058823529413</v>
      </c>
      <c r="BC47" s="7">
        <f t="shared" si="21"/>
        <v>14.887333333333334</v>
      </c>
      <c r="BD47" s="7">
        <f t="shared" si="10"/>
        <v>6.5759999999999996</v>
      </c>
      <c r="BE47" s="19"/>
      <c r="BF47" s="19">
        <f t="shared" si="11"/>
        <v>0.92020011481997854</v>
      </c>
      <c r="BG47" s="19">
        <f t="shared" si="25"/>
        <v>1.3663577462478469</v>
      </c>
      <c r="BH47" s="19">
        <f t="shared" si="26"/>
        <v>1.4942401960784315</v>
      </c>
      <c r="BI47" s="19">
        <f t="shared" si="14"/>
        <v>0.36</v>
      </c>
      <c r="BJ47" s="19"/>
      <c r="BK47" s="5">
        <v>0</v>
      </c>
      <c r="BL47" s="5"/>
      <c r="BM47" s="5"/>
      <c r="BN47" s="5"/>
      <c r="BO47" s="5"/>
      <c r="BP47" s="9">
        <v>1</v>
      </c>
      <c r="BQ47" s="9">
        <v>0</v>
      </c>
      <c r="BR47" s="9">
        <v>22.5</v>
      </c>
      <c r="BS47" s="9">
        <v>7.5</v>
      </c>
      <c r="BT47" s="9">
        <v>7.2</v>
      </c>
      <c r="BU47" s="9">
        <v>0.7</v>
      </c>
      <c r="BV47" s="3"/>
      <c r="BX47" s="16">
        <v>1</v>
      </c>
      <c r="BY47" s="9">
        <v>1</v>
      </c>
      <c r="BZ47" s="3">
        <v>141</v>
      </c>
      <c r="CA47" s="3">
        <v>21</v>
      </c>
      <c r="CB47" s="4">
        <v>1.1000000000000001</v>
      </c>
      <c r="CC47" s="28">
        <v>71</v>
      </c>
      <c r="CD47" s="8"/>
      <c r="CE47" s="8"/>
      <c r="CF47" s="3">
        <v>8219</v>
      </c>
      <c r="CG47" s="3">
        <v>1</v>
      </c>
      <c r="CH47" s="3">
        <v>3</v>
      </c>
      <c r="CI47" s="12">
        <v>5793.75</v>
      </c>
      <c r="CJ47" s="19">
        <f t="shared" si="15"/>
        <v>8.6645350293141661</v>
      </c>
      <c r="CK47" s="5">
        <v>1416.1098919364965</v>
      </c>
      <c r="CL47" s="19">
        <f t="shared" si="16"/>
        <v>7.2556688785421599</v>
      </c>
      <c r="CN47" s="36">
        <v>40315</v>
      </c>
      <c r="CO47" s="36"/>
      <c r="CP47" s="36"/>
      <c r="CQ47" s="36"/>
      <c r="CR47" s="20"/>
      <c r="CS47" s="36">
        <v>44272</v>
      </c>
      <c r="CT47" s="36">
        <v>42888</v>
      </c>
      <c r="CU47" s="1">
        <f t="shared" si="17"/>
        <v>2573</v>
      </c>
      <c r="CV47" s="3">
        <v>1</v>
      </c>
      <c r="CW47" s="40">
        <v>42888</v>
      </c>
      <c r="CX47" s="20">
        <f>(CW47-CN47)</f>
        <v>2573</v>
      </c>
      <c r="CY47" s="20">
        <v>1</v>
      </c>
      <c r="CZ47" s="20">
        <v>2573</v>
      </c>
      <c r="DA47" s="1">
        <v>1</v>
      </c>
      <c r="DB47" s="3" t="s">
        <v>143</v>
      </c>
    </row>
    <row r="48" spans="1:115" s="1" customFormat="1" x14ac:dyDescent="0.25">
      <c r="A48" s="25">
        <v>1071</v>
      </c>
      <c r="B48" s="1">
        <v>46</v>
      </c>
      <c r="C48" s="1">
        <v>0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1</v>
      </c>
      <c r="J48" s="1">
        <v>4</v>
      </c>
      <c r="K48" s="1">
        <v>1</v>
      </c>
      <c r="L48" s="1">
        <v>1</v>
      </c>
      <c r="M48" s="1">
        <v>1</v>
      </c>
      <c r="N48" s="1">
        <v>1</v>
      </c>
      <c r="O48" s="1">
        <v>0</v>
      </c>
      <c r="P48" s="1">
        <v>0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1</v>
      </c>
      <c r="Z48" s="1">
        <v>1</v>
      </c>
      <c r="AA48" s="1">
        <v>1</v>
      </c>
      <c r="AB48" s="1">
        <v>1</v>
      </c>
      <c r="AC48" s="1">
        <v>0</v>
      </c>
      <c r="AD48" s="1">
        <v>1</v>
      </c>
      <c r="AE48" s="1">
        <v>0</v>
      </c>
      <c r="AF48" s="1">
        <v>0</v>
      </c>
      <c r="AG48" s="1">
        <v>38.94</v>
      </c>
      <c r="AH48" s="1">
        <v>2.4300000000000002</v>
      </c>
      <c r="AI48" s="1">
        <v>174</v>
      </c>
      <c r="AJ48" s="1">
        <v>106</v>
      </c>
      <c r="AK48" s="5">
        <f t="shared" si="22"/>
        <v>128.66666666666666</v>
      </c>
      <c r="AL48" s="1">
        <v>94</v>
      </c>
      <c r="AM48" s="1">
        <v>1</v>
      </c>
      <c r="AN48" s="1">
        <v>6</v>
      </c>
      <c r="AO48" s="1">
        <v>44</v>
      </c>
      <c r="AP48" s="1">
        <v>21</v>
      </c>
      <c r="AQ48" s="1">
        <v>30</v>
      </c>
      <c r="AR48" s="1">
        <f t="shared" si="23"/>
        <v>23</v>
      </c>
      <c r="AS48" s="7">
        <f t="shared" si="24"/>
        <v>3.8333333333333335</v>
      </c>
      <c r="AT48" s="1">
        <v>19</v>
      </c>
      <c r="AU48" s="19">
        <v>5.6</v>
      </c>
      <c r="AV48" s="1">
        <v>2.2999999999999998</v>
      </c>
      <c r="AW48" s="19">
        <f t="shared" si="19"/>
        <v>0.656171470805617</v>
      </c>
      <c r="AX48" s="7">
        <f t="shared" si="4"/>
        <v>1.9642857142857144</v>
      </c>
      <c r="AY48" s="7">
        <f t="shared" si="5"/>
        <v>382.60869565217394</v>
      </c>
      <c r="AZ48" s="7">
        <f t="shared" si="20"/>
        <v>4266.6666666666661</v>
      </c>
      <c r="BA48" s="7">
        <f t="shared" si="7"/>
        <v>59.574468085106382</v>
      </c>
      <c r="BB48" s="7">
        <f t="shared" si="8"/>
        <v>24.468085106382979</v>
      </c>
      <c r="BC48" s="7">
        <f t="shared" si="21"/>
        <v>36.493333333333325</v>
      </c>
      <c r="BD48" s="7">
        <f t="shared" si="10"/>
        <v>7.9863829787234044</v>
      </c>
      <c r="BE48" s="19"/>
      <c r="BF48" s="19">
        <f t="shared" si="11"/>
        <v>0.50357142857142856</v>
      </c>
      <c r="BG48" s="19">
        <f t="shared" si="25"/>
        <v>0.73857142857142855</v>
      </c>
      <c r="BH48" s="19">
        <f t="shared" si="26"/>
        <v>2.5901942645698428</v>
      </c>
      <c r="BI48" s="19">
        <f t="shared" si="14"/>
        <v>0.31578947368421051</v>
      </c>
      <c r="BJ48" s="19"/>
      <c r="BK48" s="20">
        <v>0</v>
      </c>
      <c r="BM48" s="20"/>
      <c r="BP48" s="1">
        <v>1</v>
      </c>
      <c r="BQ48" s="1">
        <v>0</v>
      </c>
      <c r="BR48" s="1">
        <v>25</v>
      </c>
      <c r="BS48" s="1">
        <v>5.6</v>
      </c>
      <c r="BT48" s="1">
        <v>4.8</v>
      </c>
      <c r="BU48" s="1">
        <v>0.37</v>
      </c>
      <c r="BV48" s="1">
        <v>5</v>
      </c>
      <c r="BW48" s="1">
        <v>32.6</v>
      </c>
      <c r="BX48" s="1">
        <v>0</v>
      </c>
      <c r="BY48" s="1">
        <v>1</v>
      </c>
      <c r="BZ48" s="25">
        <v>139</v>
      </c>
      <c r="CA48" s="25">
        <v>13</v>
      </c>
      <c r="CB48" s="44">
        <v>1.03</v>
      </c>
      <c r="CC48" s="27">
        <v>87</v>
      </c>
      <c r="CD48" s="1">
        <v>829</v>
      </c>
      <c r="CE48" s="1">
        <v>1</v>
      </c>
      <c r="CH48" s="1">
        <v>3</v>
      </c>
      <c r="CI48" s="20">
        <v>10797.23126</v>
      </c>
      <c r="CJ48" s="19">
        <f t="shared" si="15"/>
        <v>9.2870450154304205</v>
      </c>
      <c r="CK48" s="20">
        <v>2303.646295</v>
      </c>
      <c r="CL48" s="19">
        <f t="shared" si="16"/>
        <v>7.7422484922355803</v>
      </c>
      <c r="CM48" s="22"/>
      <c r="CN48" s="36">
        <v>43419</v>
      </c>
      <c r="CO48" s="36"/>
      <c r="CP48" s="36"/>
      <c r="CQ48" s="36"/>
      <c r="CR48" s="20"/>
      <c r="CS48" s="36">
        <v>44274</v>
      </c>
      <c r="CT48" s="36">
        <v>44266</v>
      </c>
      <c r="CU48" s="1">
        <f t="shared" si="17"/>
        <v>847</v>
      </c>
      <c r="CV48" s="1">
        <v>0</v>
      </c>
      <c r="CY48" s="1">
        <v>0</v>
      </c>
      <c r="CZ48" s="1">
        <v>847</v>
      </c>
      <c r="DA48" s="1">
        <v>1</v>
      </c>
      <c r="DB48"/>
      <c r="DC48"/>
      <c r="DD48"/>
      <c r="DE48"/>
      <c r="DF48"/>
      <c r="DG48"/>
      <c r="DH48"/>
      <c r="DI48"/>
      <c r="DJ48"/>
      <c r="DK48"/>
    </row>
    <row r="49" spans="1:115" s="1" customFormat="1" x14ac:dyDescent="0.25">
      <c r="A49" s="25"/>
      <c r="AK49" s="5"/>
      <c r="AS49" s="7"/>
      <c r="AU49" s="19"/>
      <c r="AW49" s="19"/>
      <c r="AX49" s="7"/>
      <c r="AY49" s="7"/>
      <c r="AZ49" s="7"/>
      <c r="BA49" s="7"/>
      <c r="BB49" s="7"/>
      <c r="BC49" s="7"/>
      <c r="BD49" s="7"/>
      <c r="BE49" s="19"/>
      <c r="BF49" s="19"/>
      <c r="BG49" s="19"/>
      <c r="BH49" s="19"/>
      <c r="BI49" s="19"/>
      <c r="BJ49" s="19"/>
      <c r="BK49" s="20"/>
      <c r="BM49" s="20"/>
      <c r="BZ49" s="25"/>
      <c r="CA49" s="25"/>
      <c r="CB49" s="44"/>
      <c r="CC49" s="27"/>
      <c r="CI49" s="20"/>
      <c r="CJ49" s="19"/>
      <c r="CK49" s="20"/>
      <c r="CL49" s="19"/>
      <c r="CM49" s="22"/>
      <c r="CN49" s="36"/>
      <c r="CO49" s="36"/>
      <c r="CP49" s="36"/>
      <c r="CQ49" s="36"/>
      <c r="CR49" s="20"/>
      <c r="CS49" s="36"/>
      <c r="CT49" s="36"/>
      <c r="DA49" s="3"/>
      <c r="DB49"/>
      <c r="DC49"/>
      <c r="DD49"/>
      <c r="DE49"/>
      <c r="DF49"/>
      <c r="DG49"/>
      <c r="DH49"/>
      <c r="DI49"/>
      <c r="DJ49"/>
      <c r="DK49"/>
    </row>
    <row r="50" spans="1:115" s="1" customFormat="1" x14ac:dyDescent="0.25">
      <c r="A50" s="25"/>
      <c r="AK50" s="5"/>
      <c r="AS50" s="7"/>
      <c r="AU50" s="19"/>
      <c r="AW50" s="19"/>
      <c r="AX50" s="7"/>
      <c r="AY50" s="7"/>
      <c r="AZ50" s="7"/>
      <c r="BA50" s="7"/>
      <c r="BB50" s="7"/>
      <c r="BC50" s="7"/>
      <c r="BD50" s="7"/>
      <c r="BE50" s="19"/>
      <c r="BF50" s="19"/>
      <c r="BG50" s="19"/>
      <c r="BH50" s="19"/>
      <c r="BI50" s="19"/>
      <c r="BJ50" s="19"/>
      <c r="BK50" s="20"/>
      <c r="BM50" s="20"/>
      <c r="BZ50" s="25"/>
      <c r="CA50" s="25"/>
      <c r="CB50" s="44"/>
      <c r="CC50" s="27"/>
      <c r="CI50" s="20">
        <f>COUNT(CI25:CI48)</f>
        <v>24</v>
      </c>
      <c r="CJ50" s="19"/>
      <c r="CK50" s="20">
        <f>MEDIAN(CK2:CK48)</f>
        <v>1416.1098919364965</v>
      </c>
      <c r="CL50" s="19"/>
      <c r="CM50" s="22"/>
      <c r="CN50" s="36"/>
      <c r="CO50" s="36"/>
      <c r="CP50" s="36"/>
      <c r="CQ50" s="36"/>
      <c r="CR50" s="20"/>
      <c r="CS50" s="36"/>
      <c r="CT50" s="36"/>
      <c r="DA50" s="3"/>
      <c r="DB50"/>
      <c r="DC50"/>
      <c r="DD50"/>
      <c r="DE50"/>
      <c r="DF50"/>
      <c r="DG50"/>
      <c r="DH50"/>
      <c r="DI50"/>
      <c r="DJ50"/>
      <c r="DK50"/>
    </row>
    <row r="51" spans="1:115" s="1" customFormat="1" x14ac:dyDescent="0.25">
      <c r="A51" s="25"/>
      <c r="AK51" s="5"/>
      <c r="AS51" s="7"/>
      <c r="AU51" s="19"/>
      <c r="AW51" s="19"/>
      <c r="AX51" s="7"/>
      <c r="AY51" s="7"/>
      <c r="AZ51" s="7"/>
      <c r="BA51" s="7"/>
      <c r="BB51" s="7"/>
      <c r="BC51" s="7"/>
      <c r="BD51" s="7"/>
      <c r="BE51" s="19"/>
      <c r="BF51" s="19"/>
      <c r="BG51" s="19"/>
      <c r="BH51" s="19"/>
      <c r="BI51" s="19"/>
      <c r="BJ51" s="19"/>
      <c r="BK51" s="20"/>
      <c r="BM51" s="20"/>
      <c r="BZ51" s="25"/>
      <c r="CA51" s="25"/>
      <c r="CB51" s="44"/>
      <c r="CC51" s="27"/>
      <c r="CI51" s="20">
        <f>COUNT(CI2:CI48)</f>
        <v>47</v>
      </c>
      <c r="CJ51" s="19"/>
      <c r="CK51" s="20"/>
      <c r="CL51" s="19"/>
      <c r="CM51" s="22"/>
      <c r="CN51" s="36"/>
      <c r="CO51" s="36"/>
      <c r="CP51" s="36"/>
      <c r="CQ51" s="36"/>
      <c r="CR51" s="20"/>
      <c r="CS51" s="36"/>
      <c r="CT51" s="36"/>
      <c r="DA51" s="3"/>
      <c r="DB51"/>
      <c r="DC51"/>
      <c r="DD51"/>
      <c r="DE51"/>
      <c r="DF51"/>
      <c r="DG51"/>
      <c r="DH51"/>
      <c r="DI51"/>
      <c r="DJ51"/>
      <c r="DK51"/>
    </row>
    <row r="52" spans="1:115" s="1" customFormat="1" x14ac:dyDescent="0.25">
      <c r="A52" s="25"/>
      <c r="AK52" s="5"/>
      <c r="AS52" s="7"/>
      <c r="AU52" s="19"/>
      <c r="AW52" s="19"/>
      <c r="AX52" s="7"/>
      <c r="AY52" s="7"/>
      <c r="AZ52" s="7"/>
      <c r="BA52" s="7"/>
      <c r="BB52" s="7"/>
      <c r="BC52" s="7"/>
      <c r="BD52" s="7"/>
      <c r="BE52" s="19"/>
      <c r="BF52" s="19"/>
      <c r="BG52" s="19"/>
      <c r="BH52" s="19"/>
      <c r="BI52" s="19"/>
      <c r="BJ52" s="19"/>
      <c r="BK52" s="20"/>
      <c r="BM52" s="20"/>
      <c r="BZ52" s="25"/>
      <c r="CA52" s="25"/>
      <c r="CB52" s="44"/>
      <c r="CC52" s="27"/>
      <c r="CI52" s="21">
        <f>(CI50/CI51)</f>
        <v>0.51063829787234039</v>
      </c>
      <c r="CJ52" s="19"/>
      <c r="CK52" s="20"/>
      <c r="CL52" s="19"/>
      <c r="CM52" s="22"/>
      <c r="CN52" s="36"/>
      <c r="CO52" s="36"/>
      <c r="CP52" s="36"/>
      <c r="CQ52" s="36"/>
      <c r="CR52" s="20"/>
      <c r="CS52" s="36"/>
      <c r="CT52" s="36"/>
      <c r="DA52" s="3"/>
      <c r="DB52"/>
      <c r="DC52"/>
      <c r="DD52"/>
      <c r="DE52"/>
      <c r="DF52"/>
      <c r="DG52"/>
      <c r="DH52"/>
      <c r="DI52"/>
      <c r="DJ52"/>
      <c r="DK52"/>
    </row>
    <row r="53" spans="1:115" s="1" customFormat="1" x14ac:dyDescent="0.25">
      <c r="A53" s="25"/>
      <c r="AK53" s="5"/>
      <c r="AS53" s="7"/>
      <c r="AU53" s="19"/>
      <c r="AW53" s="19"/>
      <c r="AX53" s="7"/>
      <c r="AY53" s="7"/>
      <c r="AZ53" s="7"/>
      <c r="BA53" s="7"/>
      <c r="BB53" s="7"/>
      <c r="BC53" s="7"/>
      <c r="BD53" s="7"/>
      <c r="BE53" s="19"/>
      <c r="BF53" s="19"/>
      <c r="BG53" s="19"/>
      <c r="BH53" s="19"/>
      <c r="BI53" s="19"/>
      <c r="BJ53" s="19"/>
      <c r="BK53" s="20"/>
      <c r="BM53" s="20"/>
      <c r="BZ53" s="25"/>
      <c r="CA53" s="25"/>
      <c r="CB53" s="44"/>
      <c r="CC53" s="27"/>
      <c r="CI53" s="20"/>
      <c r="CJ53" s="19"/>
      <c r="CK53" s="20"/>
      <c r="CL53" s="19"/>
      <c r="CM53" s="22"/>
      <c r="CN53" s="36"/>
      <c r="CO53" s="36"/>
      <c r="CP53" s="36"/>
      <c r="CQ53" s="36"/>
      <c r="CR53" s="20"/>
      <c r="CS53" s="36"/>
      <c r="CT53" s="36"/>
      <c r="DA53" s="3"/>
      <c r="DB53"/>
      <c r="DC53"/>
      <c r="DD53"/>
      <c r="DE53"/>
      <c r="DF53"/>
      <c r="DG53"/>
      <c r="DH53"/>
      <c r="DI53"/>
      <c r="DJ53"/>
      <c r="DK53"/>
    </row>
    <row r="54" spans="1:115" s="1" customFormat="1" x14ac:dyDescent="0.25">
      <c r="A54" s="25"/>
      <c r="AK54" s="5"/>
      <c r="AS54" s="7"/>
      <c r="AU54" s="19"/>
      <c r="AW54" s="19"/>
      <c r="AX54" s="7"/>
      <c r="AY54" s="7"/>
      <c r="AZ54" s="7"/>
      <c r="BA54" s="7"/>
      <c r="BB54" s="7"/>
      <c r="BC54" s="7"/>
      <c r="BD54" s="7"/>
      <c r="BE54" s="19"/>
      <c r="BF54" s="19"/>
      <c r="BG54" s="19"/>
      <c r="BH54" s="19"/>
      <c r="BI54" s="19"/>
      <c r="BJ54" s="19"/>
      <c r="BK54" s="20"/>
      <c r="BM54" s="20"/>
      <c r="BZ54" s="25"/>
      <c r="CA54" s="25"/>
      <c r="CB54" s="44"/>
      <c r="CC54" s="27"/>
      <c r="CI54" s="20"/>
      <c r="CJ54" s="19"/>
      <c r="CK54" s="20"/>
      <c r="CL54" s="19"/>
      <c r="CM54" s="22"/>
      <c r="CN54" s="36"/>
      <c r="CO54" s="36"/>
      <c r="CP54" s="36"/>
      <c r="CQ54" s="36"/>
      <c r="CR54" s="20"/>
      <c r="CS54" s="36"/>
      <c r="CT54" s="36"/>
      <c r="DA54" s="3"/>
      <c r="DB54"/>
      <c r="DC54"/>
      <c r="DD54"/>
      <c r="DE54"/>
      <c r="DF54"/>
      <c r="DG54"/>
      <c r="DH54"/>
      <c r="DI54"/>
      <c r="DJ54"/>
      <c r="DK54"/>
    </row>
    <row r="55" spans="1:115" s="1" customFormat="1" x14ac:dyDescent="0.25">
      <c r="A55" s="25"/>
      <c r="AK55" s="5"/>
      <c r="AS55" s="7"/>
      <c r="AU55" s="19"/>
      <c r="AW55" s="19"/>
      <c r="AX55" s="7"/>
      <c r="AY55" s="7"/>
      <c r="AZ55" s="7"/>
      <c r="BA55" s="7"/>
      <c r="BB55" s="7"/>
      <c r="BC55" s="7"/>
      <c r="BD55" s="7"/>
      <c r="BE55" s="19"/>
      <c r="BF55" s="19"/>
      <c r="BG55" s="19"/>
      <c r="BH55" s="19"/>
      <c r="BI55" s="19"/>
      <c r="BJ55" s="19"/>
      <c r="BK55" s="20"/>
      <c r="BM55" s="20"/>
      <c r="BZ55" s="25"/>
      <c r="CA55" s="25"/>
      <c r="CB55" s="44"/>
      <c r="CC55" s="27"/>
      <c r="CI55" s="20"/>
      <c r="CJ55" s="19"/>
      <c r="CK55" s="20"/>
      <c r="CL55" s="19"/>
      <c r="CM55" s="22"/>
      <c r="CN55" s="36"/>
      <c r="CO55" s="36"/>
      <c r="CP55" s="36"/>
      <c r="CQ55" s="36"/>
      <c r="CR55" s="20"/>
      <c r="CS55" s="36"/>
      <c r="CT55" s="36"/>
      <c r="DA55" s="3"/>
      <c r="DB55"/>
      <c r="DC55"/>
      <c r="DD55"/>
      <c r="DE55"/>
      <c r="DF55"/>
      <c r="DG55"/>
      <c r="DH55"/>
      <c r="DI55"/>
      <c r="DJ55"/>
      <c r="DK55"/>
    </row>
    <row r="56" spans="1:115" s="10" customFormat="1" x14ac:dyDescent="0.25">
      <c r="A56" s="2">
        <v>2007</v>
      </c>
      <c r="B56" s="3">
        <v>41</v>
      </c>
      <c r="C56" s="3">
        <v>1</v>
      </c>
      <c r="D56" s="3">
        <v>0</v>
      </c>
      <c r="E56" s="3">
        <v>0</v>
      </c>
      <c r="F56" s="3">
        <v>1</v>
      </c>
      <c r="G56" s="3">
        <v>1</v>
      </c>
      <c r="H56" s="1">
        <v>0</v>
      </c>
      <c r="I56" s="3">
        <v>1</v>
      </c>
      <c r="J56" s="3">
        <v>1</v>
      </c>
      <c r="K56" s="3">
        <v>1</v>
      </c>
      <c r="L56" s="3">
        <v>1</v>
      </c>
      <c r="M56" s="3"/>
      <c r="N56" s="3">
        <v>0</v>
      </c>
      <c r="O56" s="3">
        <v>0</v>
      </c>
      <c r="P56" s="3">
        <v>0</v>
      </c>
      <c r="Q56" s="3"/>
      <c r="R56" s="3">
        <v>0</v>
      </c>
      <c r="S56" s="3">
        <v>0</v>
      </c>
      <c r="T56" s="3">
        <v>0</v>
      </c>
      <c r="U56" s="3">
        <v>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1</v>
      </c>
      <c r="AE56" s="3">
        <v>0</v>
      </c>
      <c r="AF56" s="3">
        <v>0</v>
      </c>
      <c r="AG56" s="3">
        <v>36.799999999999997</v>
      </c>
      <c r="AH56" s="4">
        <v>2.38</v>
      </c>
      <c r="AI56" s="3">
        <v>131</v>
      </c>
      <c r="AJ56" s="3">
        <v>74</v>
      </c>
      <c r="AK56" s="5">
        <f t="shared" ref="AK56:AK87" si="27">(AI56+2*AJ56)/3</f>
        <v>93</v>
      </c>
      <c r="AL56" s="3">
        <v>97</v>
      </c>
      <c r="AM56" s="3">
        <v>1</v>
      </c>
      <c r="AN56" s="3">
        <v>3</v>
      </c>
      <c r="AO56" s="3">
        <v>35</v>
      </c>
      <c r="AP56" s="3">
        <v>13</v>
      </c>
      <c r="AQ56" s="3">
        <v>20</v>
      </c>
      <c r="AR56" s="3">
        <f t="shared" ref="AR56:AR87" si="28">(AO56-AP56)</f>
        <v>22</v>
      </c>
      <c r="AS56" s="7">
        <f t="shared" ref="AS56:AS87" si="29">(AR56/AN56)</f>
        <v>7.333333333333333</v>
      </c>
      <c r="AT56" s="3">
        <v>13</v>
      </c>
      <c r="AU56" s="4">
        <v>9.2343999999999991</v>
      </c>
      <c r="AV56" s="3">
        <v>3.88</v>
      </c>
      <c r="AW56" s="19">
        <f t="shared" ref="AW56:AW87" si="30">(AK56*AV56/451)</f>
        <v>0.80008869179600883</v>
      </c>
      <c r="AX56" s="7">
        <f t="shared" ref="AX56:AX87" si="31">((AQ56-AT56)/AU56)</f>
        <v>0.75803517283201949</v>
      </c>
      <c r="AY56" s="7">
        <f t="shared" ref="AY56:AY87" si="32">((AQ56-AT56)*80/AV56)</f>
        <v>144.32989690721649</v>
      </c>
      <c r="AZ56" s="7">
        <f t="shared" ref="AZ56:AZ87" si="33">((AK56-AN56)*80/AV56)</f>
        <v>1855.6701030927836</v>
      </c>
      <c r="BA56" s="7">
        <f t="shared" ref="BA56:BA87" si="34">(AU56/AL56*1000)</f>
        <v>95.199999999999989</v>
      </c>
      <c r="BB56" s="7">
        <f t="shared" ref="BB56:BB87" si="35">(AV56*1000/AL56)</f>
        <v>40</v>
      </c>
      <c r="BC56" s="7">
        <f t="shared" ref="BC56:BC87" si="36">(BB56*(AK56-AT56)*0.0136)</f>
        <v>43.519999999999996</v>
      </c>
      <c r="BD56" s="7">
        <f t="shared" ref="BD56:BD87" si="37">(BB56*(AQ56-AN56)*0.0136)</f>
        <v>9.2479999999999993</v>
      </c>
      <c r="BE56" s="19"/>
      <c r="BF56" s="19">
        <f t="shared" ref="BF56:BF87" si="38">(AQ56/BA56)</f>
        <v>0.21008403361344541</v>
      </c>
      <c r="BG56" s="19">
        <f t="shared" ref="BG56:BG87" si="39">(AO56/BA56)</f>
        <v>0.36764705882352944</v>
      </c>
      <c r="BH56" s="19">
        <f t="shared" ref="BH56:BH87" si="40">(BA56/AR56)</f>
        <v>4.3272727272727272</v>
      </c>
      <c r="BI56" s="19">
        <f t="shared" ref="BI56:BI87" si="41">(AN56/AT56)</f>
        <v>0.23076923076923078</v>
      </c>
      <c r="BJ56" s="19"/>
      <c r="BK56" s="5">
        <v>0</v>
      </c>
      <c r="BL56" s="5"/>
      <c r="BM56" s="5"/>
      <c r="BN56" s="5"/>
      <c r="BO56" s="5"/>
      <c r="BP56" s="3">
        <v>1</v>
      </c>
      <c r="BQ56" s="3">
        <v>0</v>
      </c>
      <c r="BR56" s="3">
        <v>67.5</v>
      </c>
      <c r="BS56" s="3">
        <v>4.9000000000000004</v>
      </c>
      <c r="BT56" s="3">
        <v>3.8</v>
      </c>
      <c r="BU56" s="3">
        <v>1.1000000000000001</v>
      </c>
      <c r="BV56" s="3">
        <v>5.2</v>
      </c>
      <c r="BX56" s="3">
        <v>1</v>
      </c>
      <c r="BY56" s="3">
        <v>1</v>
      </c>
      <c r="BZ56" s="3">
        <v>142</v>
      </c>
      <c r="CA56" s="3">
        <v>28</v>
      </c>
      <c r="CB56" s="4">
        <v>2</v>
      </c>
      <c r="CC56" s="28">
        <v>45</v>
      </c>
      <c r="CD56" s="8"/>
      <c r="CE56" s="8"/>
      <c r="CF56" s="3">
        <v>50</v>
      </c>
      <c r="CG56" s="3">
        <v>0</v>
      </c>
      <c r="CH56" s="3">
        <v>1</v>
      </c>
      <c r="CI56" s="12">
        <v>332.38636363636363</v>
      </c>
      <c r="CJ56" s="19">
        <f t="shared" ref="CJ56:CJ87" si="42">LN(CI56)</f>
        <v>5.8062980381817964</v>
      </c>
      <c r="CK56" s="5">
        <v>1337.2336203378434</v>
      </c>
      <c r="CL56" s="19">
        <f t="shared" ref="CL56:CL78" si="43">LN(CK56)</f>
        <v>7.1983582965704747</v>
      </c>
      <c r="CN56" s="41">
        <v>40245</v>
      </c>
      <c r="CO56" s="41"/>
      <c r="CP56" s="41"/>
      <c r="CQ56" s="41"/>
      <c r="CR56" s="20"/>
      <c r="CS56" s="36">
        <v>44272</v>
      </c>
      <c r="CT56" s="36">
        <v>43723</v>
      </c>
      <c r="CU56" s="1">
        <f t="shared" ref="CU56:CU87" si="44">(CT56-CN56)</f>
        <v>3478</v>
      </c>
      <c r="CV56" s="3">
        <v>0</v>
      </c>
      <c r="CW56" s="3"/>
      <c r="CX56" s="3"/>
      <c r="CY56" s="3">
        <v>0</v>
      </c>
      <c r="CZ56" s="3">
        <v>3478</v>
      </c>
      <c r="DA56" s="3">
        <v>0</v>
      </c>
      <c r="DB56" s="3"/>
    </row>
    <row r="57" spans="1:115" s="10" customFormat="1" x14ac:dyDescent="0.25">
      <c r="A57" s="2">
        <v>2049</v>
      </c>
      <c r="B57" s="3">
        <v>65</v>
      </c>
      <c r="C57" s="3">
        <v>1</v>
      </c>
      <c r="D57" s="3">
        <v>0</v>
      </c>
      <c r="E57" s="3">
        <v>1</v>
      </c>
      <c r="F57" s="3">
        <v>1</v>
      </c>
      <c r="G57" s="3">
        <v>1</v>
      </c>
      <c r="H57" s="1">
        <v>0</v>
      </c>
      <c r="I57" s="3">
        <v>0</v>
      </c>
      <c r="J57" s="3">
        <v>3</v>
      </c>
      <c r="K57" s="3">
        <v>1</v>
      </c>
      <c r="L57" s="3">
        <v>1</v>
      </c>
      <c r="M57" s="3"/>
      <c r="N57" s="3">
        <v>0</v>
      </c>
      <c r="O57" s="3">
        <v>0</v>
      </c>
      <c r="P57" s="3">
        <v>0</v>
      </c>
      <c r="Q57" s="3"/>
      <c r="R57" s="3">
        <v>1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1</v>
      </c>
      <c r="AA57" s="3">
        <v>1</v>
      </c>
      <c r="AB57" s="3">
        <v>1</v>
      </c>
      <c r="AC57" s="3">
        <v>0</v>
      </c>
      <c r="AD57" s="3">
        <v>1</v>
      </c>
      <c r="AE57" s="3">
        <v>0</v>
      </c>
      <c r="AF57" s="3">
        <v>2</v>
      </c>
      <c r="AG57" s="3">
        <v>27.5</v>
      </c>
      <c r="AH57" s="4">
        <v>1.99</v>
      </c>
      <c r="AI57" s="3">
        <v>140</v>
      </c>
      <c r="AJ57" s="3">
        <v>79</v>
      </c>
      <c r="AK57" s="5">
        <f t="shared" si="27"/>
        <v>99.333333333333329</v>
      </c>
      <c r="AL57" s="3">
        <v>105</v>
      </c>
      <c r="AM57" s="3">
        <v>1</v>
      </c>
      <c r="AN57" s="3">
        <v>4</v>
      </c>
      <c r="AO57" s="3">
        <v>38</v>
      </c>
      <c r="AP57" s="3">
        <v>18</v>
      </c>
      <c r="AQ57" s="3">
        <v>25</v>
      </c>
      <c r="AR57" s="1">
        <f t="shared" si="28"/>
        <v>20</v>
      </c>
      <c r="AS57" s="7">
        <f t="shared" si="29"/>
        <v>5</v>
      </c>
      <c r="AT57" s="3">
        <v>17</v>
      </c>
      <c r="AU57" s="4">
        <v>5.7709999999999999</v>
      </c>
      <c r="AV57" s="3">
        <v>2.9</v>
      </c>
      <c r="AW57" s="19">
        <f t="shared" si="30"/>
        <v>0.63872875092387282</v>
      </c>
      <c r="AX57" s="7">
        <f t="shared" si="31"/>
        <v>1.3862415525905389</v>
      </c>
      <c r="AY57" s="7">
        <f t="shared" si="32"/>
        <v>220.68965517241381</v>
      </c>
      <c r="AZ57" s="7">
        <f t="shared" si="33"/>
        <v>2629.8850574712642</v>
      </c>
      <c r="BA57" s="7">
        <f t="shared" si="34"/>
        <v>54.961904761904762</v>
      </c>
      <c r="BB57" s="7">
        <f t="shared" si="35"/>
        <v>27.61904761904762</v>
      </c>
      <c r="BC57" s="7">
        <f t="shared" si="36"/>
        <v>30.925968253968254</v>
      </c>
      <c r="BD57" s="7">
        <f t="shared" si="37"/>
        <v>7.8879999999999999</v>
      </c>
      <c r="BE57" s="19"/>
      <c r="BF57" s="19">
        <f t="shared" si="38"/>
        <v>0.4548605094437706</v>
      </c>
      <c r="BG57" s="19">
        <f t="shared" si="39"/>
        <v>0.69138797435453125</v>
      </c>
      <c r="BH57" s="19">
        <f t="shared" si="40"/>
        <v>2.7480952380952379</v>
      </c>
      <c r="BI57" s="19">
        <f t="shared" si="41"/>
        <v>0.23529411764705882</v>
      </c>
      <c r="BJ57" s="19"/>
      <c r="BK57" s="5">
        <v>0</v>
      </c>
      <c r="BL57" s="5"/>
      <c r="BM57" s="5"/>
      <c r="BN57" s="5"/>
      <c r="BO57" s="5"/>
      <c r="BP57" s="3">
        <v>1</v>
      </c>
      <c r="BQ57" s="3">
        <v>0</v>
      </c>
      <c r="BR57" s="3">
        <v>35</v>
      </c>
      <c r="BS57" s="3">
        <v>4.9000000000000004</v>
      </c>
      <c r="BT57" s="3">
        <v>3.9</v>
      </c>
      <c r="BU57" s="3">
        <v>1.2</v>
      </c>
      <c r="BV57" s="3">
        <v>3.5</v>
      </c>
      <c r="BX57" s="3">
        <v>0</v>
      </c>
      <c r="BY57" s="3">
        <v>0</v>
      </c>
      <c r="BZ57" s="3">
        <v>141</v>
      </c>
      <c r="CA57" s="3">
        <v>82</v>
      </c>
      <c r="CB57" s="4">
        <v>2.8</v>
      </c>
      <c r="CC57" s="28">
        <v>28</v>
      </c>
      <c r="CD57" s="8"/>
      <c r="CE57" s="8"/>
      <c r="CF57" s="3">
        <v>178</v>
      </c>
      <c r="CG57" s="3">
        <v>0</v>
      </c>
      <c r="CH57" s="3">
        <v>1</v>
      </c>
      <c r="CI57" s="12">
        <v>340</v>
      </c>
      <c r="CJ57" s="19">
        <f t="shared" si="42"/>
        <v>5.8289456176102075</v>
      </c>
      <c r="CK57" s="5">
        <v>894.7261584805243</v>
      </c>
      <c r="CL57" s="19">
        <f t="shared" si="43"/>
        <v>6.7965177032788571</v>
      </c>
      <c r="CN57" s="36">
        <v>40472</v>
      </c>
      <c r="CQ57" s="36"/>
      <c r="CR57" s="20"/>
      <c r="CS57" s="36">
        <v>44272</v>
      </c>
      <c r="CT57" s="36">
        <v>42115</v>
      </c>
      <c r="CU57" s="1">
        <f t="shared" si="44"/>
        <v>1643</v>
      </c>
      <c r="CV57" s="3">
        <v>1</v>
      </c>
      <c r="CW57" s="36">
        <v>42115</v>
      </c>
      <c r="CX57" s="20">
        <f>(CW57-CN57)</f>
        <v>1643</v>
      </c>
      <c r="CY57" s="20">
        <v>1</v>
      </c>
      <c r="CZ57" s="20">
        <v>1643</v>
      </c>
      <c r="DA57" s="3">
        <v>0</v>
      </c>
      <c r="DB57" t="s">
        <v>148</v>
      </c>
    </row>
    <row r="58" spans="1:115" s="10" customFormat="1" x14ac:dyDescent="0.25">
      <c r="A58" s="2">
        <v>2008</v>
      </c>
      <c r="B58" s="3">
        <v>65</v>
      </c>
      <c r="C58" s="3">
        <v>0</v>
      </c>
      <c r="D58" s="3">
        <v>0</v>
      </c>
      <c r="E58" s="3">
        <v>1</v>
      </c>
      <c r="F58" s="3">
        <v>1</v>
      </c>
      <c r="G58" s="3">
        <v>1</v>
      </c>
      <c r="H58" s="1">
        <v>0</v>
      </c>
      <c r="I58" s="3">
        <v>1</v>
      </c>
      <c r="J58" s="3">
        <v>2</v>
      </c>
      <c r="K58" s="3">
        <v>1</v>
      </c>
      <c r="L58" s="3">
        <v>0</v>
      </c>
      <c r="M58" s="3"/>
      <c r="N58" s="3">
        <v>0</v>
      </c>
      <c r="O58" s="3">
        <v>0</v>
      </c>
      <c r="P58" s="3">
        <v>1</v>
      </c>
      <c r="Q58" s="3">
        <v>1</v>
      </c>
      <c r="R58" s="3">
        <v>0</v>
      </c>
      <c r="S58" s="3">
        <v>0</v>
      </c>
      <c r="T58" s="3">
        <v>1</v>
      </c>
      <c r="U58" s="3">
        <v>0</v>
      </c>
      <c r="V58" s="3">
        <v>1</v>
      </c>
      <c r="W58" s="3">
        <v>0</v>
      </c>
      <c r="X58" s="3">
        <v>1</v>
      </c>
      <c r="Y58" s="3">
        <v>1</v>
      </c>
      <c r="Z58" s="3">
        <v>0</v>
      </c>
      <c r="AA58" s="3">
        <v>0</v>
      </c>
      <c r="AB58" s="3">
        <v>1</v>
      </c>
      <c r="AC58" s="3">
        <v>0</v>
      </c>
      <c r="AD58" s="3">
        <v>1</v>
      </c>
      <c r="AE58" s="3">
        <v>0</v>
      </c>
      <c r="AF58" s="3">
        <v>0</v>
      </c>
      <c r="AG58" s="3">
        <v>28</v>
      </c>
      <c r="AH58" s="4">
        <v>2.15</v>
      </c>
      <c r="AI58" s="3">
        <v>98</v>
      </c>
      <c r="AJ58" s="3">
        <v>76</v>
      </c>
      <c r="AK58" s="5">
        <f t="shared" si="27"/>
        <v>83.333333333333329</v>
      </c>
      <c r="AL58" s="3">
        <v>78</v>
      </c>
      <c r="AM58" s="3">
        <v>3</v>
      </c>
      <c r="AN58" s="3">
        <v>6</v>
      </c>
      <c r="AO58" s="3">
        <v>27</v>
      </c>
      <c r="AP58" s="3">
        <v>10</v>
      </c>
      <c r="AQ58" s="3">
        <v>17</v>
      </c>
      <c r="AR58" s="3">
        <f t="shared" si="28"/>
        <v>17</v>
      </c>
      <c r="AS58" s="7">
        <f t="shared" si="29"/>
        <v>2.8333333333333335</v>
      </c>
      <c r="AT58" s="3">
        <v>9</v>
      </c>
      <c r="AU58" s="4">
        <v>3.0314999999999999</v>
      </c>
      <c r="AV58" s="3">
        <v>1.41</v>
      </c>
      <c r="AW58" s="19">
        <f t="shared" si="30"/>
        <v>0.26053215077605318</v>
      </c>
      <c r="AX58" s="7">
        <f t="shared" si="31"/>
        <v>2.6389576117433613</v>
      </c>
      <c r="AY58" s="7">
        <f t="shared" si="32"/>
        <v>453.90070921985819</v>
      </c>
      <c r="AZ58" s="7">
        <f t="shared" si="33"/>
        <v>4387.706855791962</v>
      </c>
      <c r="BA58" s="7">
        <f t="shared" si="34"/>
        <v>38.865384615384613</v>
      </c>
      <c r="BB58" s="7">
        <f t="shared" si="35"/>
        <v>18.076923076923077</v>
      </c>
      <c r="BC58" s="7">
        <f t="shared" si="36"/>
        <v>18.274564102564099</v>
      </c>
      <c r="BD58" s="7">
        <f t="shared" si="37"/>
        <v>2.7043076923076921</v>
      </c>
      <c r="BE58" s="19"/>
      <c r="BF58" s="19">
        <f t="shared" si="38"/>
        <v>0.43740722414646216</v>
      </c>
      <c r="BG58" s="19">
        <f t="shared" si="39"/>
        <v>0.69470559129143994</v>
      </c>
      <c r="BH58" s="19">
        <f t="shared" si="40"/>
        <v>2.2861990950226243</v>
      </c>
      <c r="BI58" s="19">
        <f t="shared" si="41"/>
        <v>0.66666666666666663</v>
      </c>
      <c r="BJ58" s="19"/>
      <c r="BK58" s="5">
        <v>0</v>
      </c>
      <c r="BL58" s="5"/>
      <c r="BM58" s="5"/>
      <c r="BN58" s="5"/>
      <c r="BO58" s="5"/>
      <c r="BP58" s="3">
        <v>1</v>
      </c>
      <c r="BQ58" s="3">
        <v>0</v>
      </c>
      <c r="BR58" s="3"/>
      <c r="BS58" s="3"/>
      <c r="BT58" s="3"/>
      <c r="BU58" s="3"/>
      <c r="BV58" s="3">
        <v>4.2</v>
      </c>
      <c r="BX58" s="3">
        <v>1</v>
      </c>
      <c r="BY58" s="3">
        <v>0</v>
      </c>
      <c r="BZ58" s="3">
        <v>139</v>
      </c>
      <c r="CA58" s="3">
        <v>20</v>
      </c>
      <c r="CB58" s="4">
        <v>1.1000000000000001</v>
      </c>
      <c r="CC58" s="28">
        <v>87</v>
      </c>
      <c r="CD58" s="8"/>
      <c r="CE58" s="8"/>
      <c r="CF58" s="3">
        <v>1679</v>
      </c>
      <c r="CG58" s="3">
        <v>1</v>
      </c>
      <c r="CH58" s="3">
        <v>2</v>
      </c>
      <c r="CI58" s="12">
        <v>472.17391304347825</v>
      </c>
      <c r="CJ58" s="19">
        <f t="shared" si="42"/>
        <v>6.1573473775587768</v>
      </c>
      <c r="CK58" s="5">
        <v>2463.0543542197324</v>
      </c>
      <c r="CL58" s="19">
        <f t="shared" si="43"/>
        <v>7.8091574661757504</v>
      </c>
      <c r="CN58" s="41">
        <v>40246</v>
      </c>
      <c r="CO58" s="41"/>
      <c r="CP58" s="41"/>
      <c r="CQ58" s="41"/>
      <c r="CR58" s="20"/>
      <c r="CS58" s="36">
        <v>44272</v>
      </c>
      <c r="CT58" s="36">
        <v>44239</v>
      </c>
      <c r="CU58" s="1">
        <f t="shared" si="44"/>
        <v>3993</v>
      </c>
      <c r="CV58" s="3">
        <v>0</v>
      </c>
      <c r="CW58" s="3"/>
      <c r="CX58" s="3"/>
      <c r="CY58" s="3">
        <v>0</v>
      </c>
      <c r="CZ58" s="3">
        <v>3993</v>
      </c>
      <c r="DA58" s="3">
        <v>0</v>
      </c>
      <c r="DB58" s="3"/>
    </row>
    <row r="59" spans="1:115" s="10" customFormat="1" x14ac:dyDescent="0.25">
      <c r="A59" s="25">
        <v>1119</v>
      </c>
      <c r="B59" s="1">
        <v>58</v>
      </c>
      <c r="C59" s="1">
        <v>0</v>
      </c>
      <c r="D59" s="1">
        <v>1</v>
      </c>
      <c r="E59" s="1">
        <v>1</v>
      </c>
      <c r="F59" s="1">
        <v>2</v>
      </c>
      <c r="G59" s="1">
        <v>1</v>
      </c>
      <c r="H59" s="1">
        <v>0</v>
      </c>
      <c r="I59" s="1">
        <v>1</v>
      </c>
      <c r="J59" s="1">
        <v>3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38</v>
      </c>
      <c r="AH59" s="1">
        <v>2.04</v>
      </c>
      <c r="AI59" s="1">
        <v>141</v>
      </c>
      <c r="AJ59" s="1">
        <v>74</v>
      </c>
      <c r="AK59" s="5">
        <f t="shared" si="27"/>
        <v>96.333333333333329</v>
      </c>
      <c r="AL59" s="1">
        <v>85</v>
      </c>
      <c r="AM59" s="1">
        <v>1</v>
      </c>
      <c r="AN59" s="1">
        <v>5</v>
      </c>
      <c r="AO59" s="1">
        <v>20</v>
      </c>
      <c r="AP59" s="1">
        <v>7</v>
      </c>
      <c r="AQ59" s="1">
        <v>14</v>
      </c>
      <c r="AR59" s="1">
        <f t="shared" si="28"/>
        <v>13</v>
      </c>
      <c r="AS59" s="7">
        <f t="shared" si="29"/>
        <v>2.6</v>
      </c>
      <c r="AT59" s="1">
        <v>10</v>
      </c>
      <c r="AU59" s="19">
        <v>5.47</v>
      </c>
      <c r="AV59" s="1">
        <v>2.68</v>
      </c>
      <c r="AW59" s="19">
        <f t="shared" si="30"/>
        <v>0.5724464153732447</v>
      </c>
      <c r="AX59" s="7">
        <f t="shared" si="31"/>
        <v>0.73126142595978061</v>
      </c>
      <c r="AY59" s="7">
        <f t="shared" si="32"/>
        <v>119.40298507462686</v>
      </c>
      <c r="AZ59" s="7">
        <f t="shared" si="33"/>
        <v>2726.3681592039798</v>
      </c>
      <c r="BA59" s="7">
        <f t="shared" si="34"/>
        <v>64.35294117647058</v>
      </c>
      <c r="BB59" s="7">
        <f t="shared" si="35"/>
        <v>31.529411764705884</v>
      </c>
      <c r="BC59" s="7">
        <f t="shared" si="36"/>
        <v>37.019733333333328</v>
      </c>
      <c r="BD59" s="7">
        <f t="shared" si="37"/>
        <v>3.8591999999999995</v>
      </c>
      <c r="BE59" s="19">
        <v>2.1910420475319929</v>
      </c>
      <c r="BF59" s="19">
        <f t="shared" si="38"/>
        <v>0.21755027422303477</v>
      </c>
      <c r="BG59" s="19">
        <f t="shared" si="39"/>
        <v>0.31078610603290679</v>
      </c>
      <c r="BH59" s="19">
        <f t="shared" si="40"/>
        <v>4.9502262443438907</v>
      </c>
      <c r="BI59" s="19">
        <f t="shared" si="41"/>
        <v>0.5</v>
      </c>
      <c r="BJ59" s="19"/>
      <c r="BK59" s="20">
        <v>1</v>
      </c>
      <c r="BL59" s="1">
        <v>12</v>
      </c>
      <c r="BM59" s="20"/>
      <c r="BN59" s="1"/>
      <c r="BO59" s="1"/>
      <c r="BP59" s="1">
        <v>1</v>
      </c>
      <c r="BQ59" s="1">
        <v>0</v>
      </c>
      <c r="BR59" s="1">
        <v>66</v>
      </c>
      <c r="BS59" s="1">
        <v>4.3</v>
      </c>
      <c r="BT59" s="1">
        <v>2.8</v>
      </c>
      <c r="BU59" s="1">
        <v>0.44</v>
      </c>
      <c r="BV59" s="1"/>
      <c r="BW59" s="1">
        <v>15</v>
      </c>
      <c r="BX59" s="1">
        <v>0</v>
      </c>
      <c r="BY59" s="1">
        <v>1</v>
      </c>
      <c r="BZ59" s="25">
        <v>139</v>
      </c>
      <c r="CA59" s="25">
        <v>30</v>
      </c>
      <c r="CB59" s="44">
        <v>1.19</v>
      </c>
      <c r="CC59" s="27">
        <v>50</v>
      </c>
      <c r="CD59" s="1">
        <v>20</v>
      </c>
      <c r="CE59" s="1">
        <v>0</v>
      </c>
      <c r="CF59" s="1"/>
      <c r="CG59" s="1"/>
      <c r="CH59" s="1">
        <v>1</v>
      </c>
      <c r="CI59" s="20">
        <v>508.3518795</v>
      </c>
      <c r="CJ59" s="19">
        <f t="shared" si="42"/>
        <v>6.2311738839701629</v>
      </c>
      <c r="CK59" s="20">
        <v>899.50075409999999</v>
      </c>
      <c r="CL59" s="19">
        <f t="shared" si="43"/>
        <v>6.8018398917448781</v>
      </c>
      <c r="CM59" s="22"/>
      <c r="CN59" s="36">
        <v>43585</v>
      </c>
      <c r="CO59" s="36"/>
      <c r="CP59" s="36"/>
      <c r="CQ59" s="36"/>
      <c r="CR59" s="20"/>
      <c r="CS59" s="36">
        <v>44274</v>
      </c>
      <c r="CT59" s="36">
        <v>44274</v>
      </c>
      <c r="CU59" s="1">
        <f t="shared" si="44"/>
        <v>689</v>
      </c>
      <c r="CV59" s="1">
        <v>0</v>
      </c>
      <c r="CW59" s="1"/>
      <c r="CX59" s="1"/>
      <c r="CY59" s="1">
        <v>0</v>
      </c>
      <c r="CZ59" s="1">
        <v>689</v>
      </c>
      <c r="DA59" s="3">
        <v>0</v>
      </c>
      <c r="DB59"/>
      <c r="DC59"/>
      <c r="DD59"/>
      <c r="DE59"/>
      <c r="DF59"/>
      <c r="DG59"/>
      <c r="DH59"/>
      <c r="DI59"/>
      <c r="DJ59"/>
      <c r="DK59"/>
    </row>
    <row r="60" spans="1:115" s="10" customFormat="1" x14ac:dyDescent="0.25">
      <c r="A60" s="25">
        <v>1158</v>
      </c>
      <c r="B60" s="1">
        <v>61</v>
      </c>
      <c r="C60" s="1">
        <v>0</v>
      </c>
      <c r="D60" s="1">
        <v>0</v>
      </c>
      <c r="E60" s="1">
        <v>0</v>
      </c>
      <c r="F60" s="1">
        <v>2</v>
      </c>
      <c r="G60" s="1"/>
      <c r="H60" s="1">
        <v>0</v>
      </c>
      <c r="I60" s="1"/>
      <c r="J60" s="1">
        <v>1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  <c r="Q60" s="1">
        <v>1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1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38.700000000000003</v>
      </c>
      <c r="AH60" s="1">
        <v>2.35</v>
      </c>
      <c r="AI60" s="1">
        <v>128</v>
      </c>
      <c r="AJ60" s="1">
        <v>88</v>
      </c>
      <c r="AK60" s="5">
        <f t="shared" si="27"/>
        <v>101.33333333333333</v>
      </c>
      <c r="AL60" s="1">
        <v>93</v>
      </c>
      <c r="AM60" s="1">
        <v>3</v>
      </c>
      <c r="AN60" s="1">
        <v>7</v>
      </c>
      <c r="AO60" s="1">
        <v>45</v>
      </c>
      <c r="AP60" s="1">
        <v>19</v>
      </c>
      <c r="AQ60" s="1">
        <v>30</v>
      </c>
      <c r="AR60" s="1">
        <f t="shared" si="28"/>
        <v>26</v>
      </c>
      <c r="AS60" s="7">
        <f t="shared" si="29"/>
        <v>3.7142857142857144</v>
      </c>
      <c r="AT60" s="1">
        <v>18</v>
      </c>
      <c r="AU60" s="19">
        <v>6.75</v>
      </c>
      <c r="AV60" s="1">
        <v>2.87</v>
      </c>
      <c r="AW60" s="19">
        <f t="shared" si="30"/>
        <v>0.64484848484848478</v>
      </c>
      <c r="AX60" s="7">
        <f t="shared" si="31"/>
        <v>1.7777777777777777</v>
      </c>
      <c r="AY60" s="7">
        <f t="shared" si="32"/>
        <v>334.49477351916374</v>
      </c>
      <c r="AZ60" s="7">
        <f t="shared" si="33"/>
        <v>2629.5005807200928</v>
      </c>
      <c r="BA60" s="7">
        <f t="shared" si="34"/>
        <v>72.580645161290334</v>
      </c>
      <c r="BB60" s="7">
        <f t="shared" si="35"/>
        <v>30.86021505376344</v>
      </c>
      <c r="BC60" s="7">
        <f t="shared" si="36"/>
        <v>34.97491039426523</v>
      </c>
      <c r="BD60" s="7">
        <f t="shared" si="37"/>
        <v>9.6530752688172026</v>
      </c>
      <c r="BE60" s="19">
        <v>1.7635555555555553</v>
      </c>
      <c r="BF60" s="19">
        <f t="shared" si="38"/>
        <v>0.41333333333333327</v>
      </c>
      <c r="BG60" s="19">
        <f t="shared" si="39"/>
        <v>0.61999999999999988</v>
      </c>
      <c r="BH60" s="19">
        <f t="shared" si="40"/>
        <v>2.7915632754342434</v>
      </c>
      <c r="BI60" s="19">
        <f t="shared" si="41"/>
        <v>0.3888888888888889</v>
      </c>
      <c r="BJ60" s="19"/>
      <c r="BK60" s="20">
        <v>1</v>
      </c>
      <c r="BL60" s="1">
        <v>13</v>
      </c>
      <c r="BM60" s="20"/>
      <c r="BN60" s="1">
        <v>1</v>
      </c>
      <c r="BO60" s="1">
        <v>0</v>
      </c>
      <c r="BP60" s="1">
        <v>1</v>
      </c>
      <c r="BQ60" s="1">
        <v>0</v>
      </c>
      <c r="BR60" s="1">
        <v>55</v>
      </c>
      <c r="BS60" s="1"/>
      <c r="BT60" s="1"/>
      <c r="BU60" s="1"/>
      <c r="BV60" s="1"/>
      <c r="BW60" s="1">
        <v>43.8</v>
      </c>
      <c r="BX60" s="1">
        <v>1</v>
      </c>
      <c r="BY60" s="1"/>
      <c r="BZ60" s="25">
        <v>137</v>
      </c>
      <c r="CA60" s="25">
        <v>19</v>
      </c>
      <c r="CB60" s="44">
        <v>1.2</v>
      </c>
      <c r="CC60" s="27">
        <v>90</v>
      </c>
      <c r="CD60" s="1"/>
      <c r="CE60" s="1"/>
      <c r="CF60" s="1"/>
      <c r="CG60" s="1"/>
      <c r="CH60" s="1"/>
      <c r="CI60" s="20">
        <v>537.90439760000004</v>
      </c>
      <c r="CJ60" s="19">
        <f t="shared" si="42"/>
        <v>6.2876808447430825</v>
      </c>
      <c r="CK60" s="20">
        <v>1319.47444</v>
      </c>
      <c r="CL60" s="19">
        <f t="shared" si="43"/>
        <v>7.1849887847819049</v>
      </c>
      <c r="CM60" s="22"/>
      <c r="CN60" s="36">
        <v>43662</v>
      </c>
      <c r="CO60" s="36"/>
      <c r="CP60" s="36"/>
      <c r="CQ60" s="36"/>
      <c r="CR60" s="20"/>
      <c r="CS60" s="36">
        <v>44217</v>
      </c>
      <c r="CT60" s="37">
        <v>44217</v>
      </c>
      <c r="CU60" s="1">
        <f t="shared" si="44"/>
        <v>555</v>
      </c>
      <c r="CV60" s="1">
        <v>0</v>
      </c>
      <c r="CW60" s="1"/>
      <c r="CX60" s="1"/>
      <c r="CY60" s="1">
        <v>0</v>
      </c>
      <c r="CZ60" s="1">
        <v>555</v>
      </c>
      <c r="DA60" s="3">
        <v>0</v>
      </c>
      <c r="DB60" t="s">
        <v>132</v>
      </c>
      <c r="DC60"/>
      <c r="DD60"/>
      <c r="DE60"/>
      <c r="DF60"/>
      <c r="DG60"/>
      <c r="DH60"/>
      <c r="DI60"/>
      <c r="DJ60"/>
      <c r="DK60"/>
    </row>
    <row r="61" spans="1:115" s="10" customFormat="1" x14ac:dyDescent="0.25">
      <c r="A61" s="2">
        <v>2009</v>
      </c>
      <c r="B61" s="3">
        <v>35</v>
      </c>
      <c r="C61" s="3">
        <v>0</v>
      </c>
      <c r="D61" s="3">
        <v>1</v>
      </c>
      <c r="E61" s="3">
        <v>1</v>
      </c>
      <c r="F61" s="3">
        <v>1</v>
      </c>
      <c r="G61" s="3">
        <v>1</v>
      </c>
      <c r="H61" s="1">
        <v>0</v>
      </c>
      <c r="I61" s="3">
        <v>1</v>
      </c>
      <c r="J61" s="3">
        <v>2</v>
      </c>
      <c r="K61" s="3">
        <v>0</v>
      </c>
      <c r="L61" s="3">
        <v>1</v>
      </c>
      <c r="M61" s="3"/>
      <c r="N61" s="3">
        <v>0</v>
      </c>
      <c r="O61" s="3">
        <v>0</v>
      </c>
      <c r="P61" s="3">
        <v>0</v>
      </c>
      <c r="Q61" s="3"/>
      <c r="R61" s="3">
        <v>0</v>
      </c>
      <c r="S61" s="3">
        <v>0</v>
      </c>
      <c r="T61" s="3">
        <v>0</v>
      </c>
      <c r="U61" s="3">
        <v>1</v>
      </c>
      <c r="V61" s="3">
        <v>0</v>
      </c>
      <c r="W61" s="3">
        <v>0</v>
      </c>
      <c r="X61" s="3">
        <v>0</v>
      </c>
      <c r="Y61" s="3">
        <v>0</v>
      </c>
      <c r="Z61" s="3">
        <v>1</v>
      </c>
      <c r="AA61" s="3">
        <v>1</v>
      </c>
      <c r="AB61" s="3">
        <v>0</v>
      </c>
      <c r="AC61" s="3">
        <v>0</v>
      </c>
      <c r="AD61" s="3">
        <v>1</v>
      </c>
      <c r="AE61" s="3">
        <v>0</v>
      </c>
      <c r="AF61" s="3">
        <v>0</v>
      </c>
      <c r="AG61" s="3">
        <v>22</v>
      </c>
      <c r="AH61" s="4">
        <v>1.7</v>
      </c>
      <c r="AI61" s="3">
        <v>136</v>
      </c>
      <c r="AJ61" s="3">
        <v>88</v>
      </c>
      <c r="AK61" s="5">
        <f t="shared" si="27"/>
        <v>104</v>
      </c>
      <c r="AL61" s="3">
        <v>101</v>
      </c>
      <c r="AM61" s="3">
        <v>1</v>
      </c>
      <c r="AN61" s="3">
        <v>7</v>
      </c>
      <c r="AO61" s="3">
        <v>22</v>
      </c>
      <c r="AP61" s="3">
        <v>8</v>
      </c>
      <c r="AQ61" s="3">
        <v>16</v>
      </c>
      <c r="AR61" s="3">
        <f t="shared" si="28"/>
        <v>14</v>
      </c>
      <c r="AS61" s="7">
        <f t="shared" si="29"/>
        <v>2</v>
      </c>
      <c r="AT61" s="3">
        <v>10</v>
      </c>
      <c r="AU61" s="4">
        <v>4.5049999999999999</v>
      </c>
      <c r="AV61" s="3">
        <v>2.65</v>
      </c>
      <c r="AW61" s="19">
        <f t="shared" si="30"/>
        <v>0.61108647450110853</v>
      </c>
      <c r="AX61" s="7">
        <f t="shared" si="31"/>
        <v>1.3318534961154274</v>
      </c>
      <c r="AY61" s="7">
        <f t="shared" si="32"/>
        <v>181.13207547169813</v>
      </c>
      <c r="AZ61" s="7">
        <f t="shared" si="33"/>
        <v>2928.3018867924529</v>
      </c>
      <c r="BA61" s="7">
        <f t="shared" si="34"/>
        <v>44.603960396039604</v>
      </c>
      <c r="BB61" s="7">
        <f t="shared" si="35"/>
        <v>26.237623762376238</v>
      </c>
      <c r="BC61" s="7">
        <f t="shared" si="36"/>
        <v>33.542178217821778</v>
      </c>
      <c r="BD61" s="7">
        <f t="shared" si="37"/>
        <v>3.2114851485148512</v>
      </c>
      <c r="BE61" s="19"/>
      <c r="BF61" s="19">
        <f t="shared" si="38"/>
        <v>0.35871254162042177</v>
      </c>
      <c r="BG61" s="19">
        <f t="shared" si="39"/>
        <v>0.4932297447280799</v>
      </c>
      <c r="BH61" s="19">
        <f t="shared" si="40"/>
        <v>3.185997171145686</v>
      </c>
      <c r="BI61" s="19">
        <f t="shared" si="41"/>
        <v>0.7</v>
      </c>
      <c r="BJ61" s="19"/>
      <c r="BK61" s="5">
        <v>0</v>
      </c>
      <c r="BL61" s="5"/>
      <c r="BM61" s="5"/>
      <c r="BN61" s="5"/>
      <c r="BO61" s="5"/>
      <c r="BP61" s="3">
        <v>1</v>
      </c>
      <c r="BQ61" s="3">
        <v>0</v>
      </c>
      <c r="BR61" s="3">
        <v>40</v>
      </c>
      <c r="BS61" s="3">
        <v>4.5</v>
      </c>
      <c r="BT61" s="3">
        <v>3</v>
      </c>
      <c r="BU61" s="3">
        <v>1.1000000000000001</v>
      </c>
      <c r="BV61" s="3"/>
      <c r="BX61" s="3">
        <v>1</v>
      </c>
      <c r="BY61" s="3">
        <v>1</v>
      </c>
      <c r="BZ61" s="3">
        <v>142</v>
      </c>
      <c r="CA61" s="3">
        <v>19</v>
      </c>
      <c r="CB61" s="4">
        <v>1.1000000000000001</v>
      </c>
      <c r="CC61" s="28">
        <v>56</v>
      </c>
      <c r="CD61" s="8"/>
      <c r="CE61" s="8"/>
      <c r="CF61" s="3">
        <v>442</v>
      </c>
      <c r="CG61" s="3">
        <v>0</v>
      </c>
      <c r="CH61" s="3">
        <v>1</v>
      </c>
      <c r="CI61" s="12">
        <v>541.4860681114551</v>
      </c>
      <c r="CJ61" s="19">
        <f t="shared" si="42"/>
        <v>6.2943173377840367</v>
      </c>
      <c r="CK61" s="5">
        <v>927.15472476583966</v>
      </c>
      <c r="CL61" s="19">
        <f t="shared" si="43"/>
        <v>6.8321204607705885</v>
      </c>
      <c r="CN61" s="41">
        <v>40252</v>
      </c>
      <c r="CO61" s="41"/>
      <c r="CP61" s="41"/>
      <c r="CQ61" s="41"/>
      <c r="CR61" s="20"/>
      <c r="CS61" s="36">
        <v>44272</v>
      </c>
      <c r="CT61" s="36">
        <v>44260</v>
      </c>
      <c r="CU61" s="1">
        <f t="shared" si="44"/>
        <v>4008</v>
      </c>
      <c r="CV61" s="3">
        <v>0</v>
      </c>
      <c r="CW61" s="3"/>
      <c r="CX61" s="3"/>
      <c r="CY61" s="3">
        <v>0</v>
      </c>
      <c r="CZ61" s="3">
        <v>4008</v>
      </c>
      <c r="DA61" s="3">
        <v>0</v>
      </c>
      <c r="DB61" s="3"/>
    </row>
    <row r="62" spans="1:115" s="10" customFormat="1" x14ac:dyDescent="0.25">
      <c r="A62" s="25">
        <v>1032</v>
      </c>
      <c r="B62" s="1">
        <v>85</v>
      </c>
      <c r="C62" s="1">
        <v>0</v>
      </c>
      <c r="D62" s="1">
        <v>0</v>
      </c>
      <c r="E62" s="1">
        <v>1</v>
      </c>
      <c r="F62" s="1">
        <v>2</v>
      </c>
      <c r="G62" s="1">
        <v>1</v>
      </c>
      <c r="H62" s="1">
        <v>0</v>
      </c>
      <c r="I62" s="1">
        <v>1</v>
      </c>
      <c r="J62" s="1">
        <v>2</v>
      </c>
      <c r="K62" s="1">
        <v>1</v>
      </c>
      <c r="L62" s="1">
        <v>0</v>
      </c>
      <c r="M62" s="1">
        <v>1</v>
      </c>
      <c r="N62" s="1">
        <v>1</v>
      </c>
      <c r="O62" s="1">
        <v>1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1</v>
      </c>
      <c r="AA62" s="1">
        <v>0</v>
      </c>
      <c r="AB62" s="1">
        <v>1</v>
      </c>
      <c r="AC62" s="1">
        <v>1</v>
      </c>
      <c r="AD62" s="1">
        <v>1</v>
      </c>
      <c r="AE62" s="1">
        <v>0</v>
      </c>
      <c r="AF62" s="1">
        <v>0</v>
      </c>
      <c r="AG62" s="1">
        <v>26.2</v>
      </c>
      <c r="AH62" s="1">
        <v>1.86</v>
      </c>
      <c r="AI62" s="1">
        <v>150</v>
      </c>
      <c r="AJ62" s="1">
        <v>81</v>
      </c>
      <c r="AK62" s="5">
        <f t="shared" si="27"/>
        <v>104</v>
      </c>
      <c r="AL62" s="1">
        <v>75</v>
      </c>
      <c r="AM62" s="1">
        <v>1</v>
      </c>
      <c r="AN62" s="1">
        <v>5</v>
      </c>
      <c r="AO62" s="1">
        <v>47</v>
      </c>
      <c r="AP62" s="1">
        <v>4</v>
      </c>
      <c r="AQ62" s="1">
        <v>25</v>
      </c>
      <c r="AR62" s="1">
        <f t="shared" si="28"/>
        <v>43</v>
      </c>
      <c r="AS62" s="7">
        <f t="shared" si="29"/>
        <v>8.6</v>
      </c>
      <c r="AT62" s="1">
        <v>5</v>
      </c>
      <c r="AU62" s="19">
        <v>5.97</v>
      </c>
      <c r="AV62" s="1">
        <v>3.21</v>
      </c>
      <c r="AW62" s="19">
        <f t="shared" si="30"/>
        <v>0.74022172949002207</v>
      </c>
      <c r="AX62" s="7">
        <f t="shared" si="31"/>
        <v>3.3500837520938025</v>
      </c>
      <c r="AY62" s="7">
        <f t="shared" si="32"/>
        <v>498.44236760124613</v>
      </c>
      <c r="AZ62" s="7">
        <f t="shared" si="33"/>
        <v>2467.2897196261683</v>
      </c>
      <c r="BA62" s="7">
        <f t="shared" si="34"/>
        <v>79.599999999999994</v>
      </c>
      <c r="BB62" s="7">
        <f t="shared" si="35"/>
        <v>42.8</v>
      </c>
      <c r="BC62" s="7">
        <f t="shared" si="36"/>
        <v>57.625919999999994</v>
      </c>
      <c r="BD62" s="7">
        <f t="shared" si="37"/>
        <v>11.641599999999999</v>
      </c>
      <c r="BE62" s="19"/>
      <c r="BF62" s="19">
        <f t="shared" si="38"/>
        <v>0.314070351758794</v>
      </c>
      <c r="BG62" s="19">
        <f t="shared" si="39"/>
        <v>0.59045226130653272</v>
      </c>
      <c r="BH62" s="19">
        <f t="shared" si="40"/>
        <v>1.8511627906976742</v>
      </c>
      <c r="BI62" s="19">
        <f t="shared" si="41"/>
        <v>1</v>
      </c>
      <c r="BJ62" s="19"/>
      <c r="BK62" s="20">
        <v>1</v>
      </c>
      <c r="BL62" s="1"/>
      <c r="BM62" s="20"/>
      <c r="BN62" s="1">
        <v>3</v>
      </c>
      <c r="BO62" s="1">
        <v>0</v>
      </c>
      <c r="BP62" s="1">
        <v>1</v>
      </c>
      <c r="BQ62" s="1">
        <v>0</v>
      </c>
      <c r="BR62" s="1">
        <v>70</v>
      </c>
      <c r="BS62" s="1">
        <v>4.5999999999999996</v>
      </c>
      <c r="BT62" s="1">
        <v>1.6</v>
      </c>
      <c r="BU62" s="1">
        <v>0.46</v>
      </c>
      <c r="BV62" s="1"/>
      <c r="BW62" s="1">
        <v>38</v>
      </c>
      <c r="BX62" s="1">
        <v>1</v>
      </c>
      <c r="BY62" s="1">
        <v>1</v>
      </c>
      <c r="BZ62" s="25">
        <v>138</v>
      </c>
      <c r="CA62" s="25">
        <v>35</v>
      </c>
      <c r="CB62" s="44">
        <v>1.78</v>
      </c>
      <c r="CC62" s="27">
        <v>34</v>
      </c>
      <c r="CD62" s="1">
        <v>724</v>
      </c>
      <c r="CE62" s="1">
        <v>1</v>
      </c>
      <c r="CF62" s="1"/>
      <c r="CG62" s="1"/>
      <c r="CH62" s="1">
        <v>2</v>
      </c>
      <c r="CI62" s="20">
        <v>541.53700000000003</v>
      </c>
      <c r="CJ62" s="19">
        <f t="shared" si="42"/>
        <v>6.2944113928232728</v>
      </c>
      <c r="CK62" s="20">
        <v>3221.5210000000002</v>
      </c>
      <c r="CL62" s="19">
        <f t="shared" si="43"/>
        <v>8.0776088872599185</v>
      </c>
      <c r="CM62" s="22"/>
      <c r="CN62" s="36">
        <v>43236</v>
      </c>
      <c r="CO62" s="36"/>
      <c r="CP62" s="36"/>
      <c r="CQ62" s="36"/>
      <c r="CR62" s="20"/>
      <c r="CS62" s="36">
        <v>44274</v>
      </c>
      <c r="CT62" s="36">
        <v>44255</v>
      </c>
      <c r="CU62" s="1">
        <f t="shared" si="44"/>
        <v>1019</v>
      </c>
      <c r="CV62" s="1">
        <v>0</v>
      </c>
      <c r="CW62" s="1"/>
      <c r="CX62" s="1"/>
      <c r="CY62" s="1">
        <v>0</v>
      </c>
      <c r="CZ62" s="1">
        <v>1019</v>
      </c>
      <c r="DA62" s="3">
        <v>0</v>
      </c>
      <c r="DB62"/>
      <c r="DC62"/>
      <c r="DD62"/>
      <c r="DE62"/>
      <c r="DF62"/>
      <c r="DG62"/>
      <c r="DH62"/>
      <c r="DI62"/>
      <c r="DJ62"/>
      <c r="DK62"/>
    </row>
    <row r="63" spans="1:115" s="10" customFormat="1" x14ac:dyDescent="0.25">
      <c r="A63" s="2">
        <v>2032</v>
      </c>
      <c r="B63" s="3">
        <v>52</v>
      </c>
      <c r="C63" s="3">
        <v>1</v>
      </c>
      <c r="D63" s="3">
        <v>0</v>
      </c>
      <c r="E63" s="3">
        <v>1</v>
      </c>
      <c r="F63" s="3">
        <v>1</v>
      </c>
      <c r="G63" s="3">
        <v>1</v>
      </c>
      <c r="H63" s="1">
        <v>0</v>
      </c>
      <c r="I63" s="3">
        <v>0</v>
      </c>
      <c r="J63" s="3">
        <v>3</v>
      </c>
      <c r="K63" s="3">
        <v>1</v>
      </c>
      <c r="L63" s="3">
        <v>1</v>
      </c>
      <c r="M63" s="3"/>
      <c r="N63" s="3">
        <v>0</v>
      </c>
      <c r="O63" s="3">
        <v>0</v>
      </c>
      <c r="P63" s="3">
        <v>0</v>
      </c>
      <c r="Q63" s="3"/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1</v>
      </c>
      <c r="Y63" s="3">
        <v>2</v>
      </c>
      <c r="Z63" s="3">
        <v>1</v>
      </c>
      <c r="AA63" s="3">
        <v>1</v>
      </c>
      <c r="AB63" s="3">
        <v>0</v>
      </c>
      <c r="AC63" s="3">
        <v>0</v>
      </c>
      <c r="AD63" s="3">
        <v>0</v>
      </c>
      <c r="AE63" s="3">
        <v>0</v>
      </c>
      <c r="AF63" s="3">
        <v>2</v>
      </c>
      <c r="AG63" s="9">
        <v>24.5</v>
      </c>
      <c r="AH63" s="11">
        <v>1.9</v>
      </c>
      <c r="AI63" s="3">
        <v>110</v>
      </c>
      <c r="AJ63" s="3">
        <v>83</v>
      </c>
      <c r="AK63" s="5">
        <f t="shared" si="27"/>
        <v>92</v>
      </c>
      <c r="AL63" s="3">
        <v>84</v>
      </c>
      <c r="AM63" s="3">
        <v>1</v>
      </c>
      <c r="AN63" s="9">
        <v>8</v>
      </c>
      <c r="AO63" s="3">
        <v>41</v>
      </c>
      <c r="AP63" s="3">
        <v>23</v>
      </c>
      <c r="AQ63" s="9">
        <v>28</v>
      </c>
      <c r="AR63" s="1">
        <f t="shared" si="28"/>
        <v>18</v>
      </c>
      <c r="AS63" s="7">
        <f t="shared" si="29"/>
        <v>2.25</v>
      </c>
      <c r="AT63" s="9">
        <v>23</v>
      </c>
      <c r="AU63" s="4">
        <v>3.8569999999999993</v>
      </c>
      <c r="AV63" s="3">
        <v>2.0299999999999998</v>
      </c>
      <c r="AW63" s="19">
        <f t="shared" si="30"/>
        <v>0.41410199556541016</v>
      </c>
      <c r="AX63" s="7">
        <f t="shared" si="31"/>
        <v>1.2963443090484834</v>
      </c>
      <c r="AY63" s="7">
        <f t="shared" si="32"/>
        <v>197.04433497536948</v>
      </c>
      <c r="AZ63" s="7">
        <f t="shared" si="33"/>
        <v>3310.3448275862074</v>
      </c>
      <c r="BA63" s="7">
        <f t="shared" si="34"/>
        <v>45.916666666666664</v>
      </c>
      <c r="BB63" s="7">
        <f t="shared" si="35"/>
        <v>24.166666666666664</v>
      </c>
      <c r="BC63" s="7">
        <f t="shared" si="36"/>
        <v>22.677999999999997</v>
      </c>
      <c r="BD63" s="7">
        <f t="shared" si="37"/>
        <v>6.5733333333333324</v>
      </c>
      <c r="BE63" s="19"/>
      <c r="BF63" s="19">
        <f t="shared" si="38"/>
        <v>0.60980036297640661</v>
      </c>
      <c r="BG63" s="19">
        <f t="shared" si="39"/>
        <v>0.89292196007259528</v>
      </c>
      <c r="BH63" s="19">
        <f t="shared" si="40"/>
        <v>2.5509259259259256</v>
      </c>
      <c r="BI63" s="19">
        <f t="shared" si="41"/>
        <v>0.34782608695652173</v>
      </c>
      <c r="BJ63" s="19"/>
      <c r="BK63" s="5">
        <v>0</v>
      </c>
      <c r="BL63" s="5"/>
      <c r="BM63" s="5"/>
      <c r="BN63" s="5"/>
      <c r="BO63" s="5"/>
      <c r="BP63" s="9">
        <v>1</v>
      </c>
      <c r="BQ63" s="9">
        <v>0</v>
      </c>
      <c r="BR63" s="3">
        <v>17.5</v>
      </c>
      <c r="BS63" s="3"/>
      <c r="BT63" s="3"/>
      <c r="BU63" s="3"/>
      <c r="BV63" s="3"/>
      <c r="BX63" s="3">
        <v>1</v>
      </c>
      <c r="BY63" s="3"/>
      <c r="BZ63" s="5">
        <v>139</v>
      </c>
      <c r="CA63" s="5">
        <v>13</v>
      </c>
      <c r="CB63" s="4">
        <v>1</v>
      </c>
      <c r="CC63" s="28">
        <v>90</v>
      </c>
      <c r="CD63" s="8"/>
      <c r="CE63" s="8"/>
      <c r="CF63" s="3">
        <v>770</v>
      </c>
      <c r="CG63" s="3">
        <v>1</v>
      </c>
      <c r="CH63" s="3">
        <v>2</v>
      </c>
      <c r="CI63" s="12">
        <v>545.69892473118284</v>
      </c>
      <c r="CJ63" s="19">
        <f t="shared" si="42"/>
        <v>6.3020674037507778</v>
      </c>
      <c r="CK63" s="5">
        <v>852.07614837044071</v>
      </c>
      <c r="CL63" s="19">
        <f t="shared" si="43"/>
        <v>6.7476758988571612</v>
      </c>
      <c r="CN63" s="41">
        <v>40374</v>
      </c>
      <c r="CO63" s="41"/>
      <c r="CP63" s="41"/>
      <c r="CQ63" s="41"/>
      <c r="CR63" s="20"/>
      <c r="CS63" s="36">
        <v>44272</v>
      </c>
      <c r="CT63" s="36">
        <v>42398</v>
      </c>
      <c r="CU63" s="1">
        <f t="shared" si="44"/>
        <v>2024</v>
      </c>
      <c r="CV63" s="3">
        <v>0</v>
      </c>
      <c r="CW63" s="3"/>
      <c r="CX63" s="20"/>
      <c r="CY63" s="20">
        <v>0</v>
      </c>
      <c r="CZ63" s="20">
        <v>2024</v>
      </c>
      <c r="DA63" s="3">
        <v>0</v>
      </c>
      <c r="DB63" s="3"/>
    </row>
    <row r="64" spans="1:115" s="10" customFormat="1" x14ac:dyDescent="0.25">
      <c r="A64" s="25">
        <v>1069</v>
      </c>
      <c r="B64" s="1">
        <v>61</v>
      </c>
      <c r="C64" s="1">
        <v>0</v>
      </c>
      <c r="D64" s="1">
        <v>0</v>
      </c>
      <c r="E64" s="1">
        <v>1</v>
      </c>
      <c r="F64" s="1">
        <v>2</v>
      </c>
      <c r="G64" s="1">
        <v>1</v>
      </c>
      <c r="H64" s="1">
        <v>0</v>
      </c>
      <c r="I64" s="1">
        <v>1</v>
      </c>
      <c r="J64" s="1">
        <v>3</v>
      </c>
      <c r="K64" s="1">
        <v>1</v>
      </c>
      <c r="L64" s="1">
        <v>1</v>
      </c>
      <c r="M64" s="1">
        <v>1</v>
      </c>
      <c r="N64" s="1">
        <v>0</v>
      </c>
      <c r="O64" s="1">
        <v>0</v>
      </c>
      <c r="P64" s="1">
        <v>0</v>
      </c>
      <c r="Q64" s="1"/>
      <c r="R64" s="1">
        <v>0</v>
      </c>
      <c r="S64" s="1">
        <v>0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1</v>
      </c>
      <c r="AB64" s="1">
        <v>0</v>
      </c>
      <c r="AC64" s="1">
        <v>0</v>
      </c>
      <c r="AD64" s="1">
        <v>1</v>
      </c>
      <c r="AE64" s="1">
        <v>0</v>
      </c>
      <c r="AF64" s="1">
        <v>0</v>
      </c>
      <c r="AG64" s="1">
        <v>47.88</v>
      </c>
      <c r="AH64" s="1">
        <v>2.4700000000000002</v>
      </c>
      <c r="AI64" s="1">
        <v>130</v>
      </c>
      <c r="AJ64" s="1">
        <v>82</v>
      </c>
      <c r="AK64" s="5">
        <f t="shared" si="27"/>
        <v>98</v>
      </c>
      <c r="AL64" s="1">
        <v>104</v>
      </c>
      <c r="AM64" s="1">
        <v>1</v>
      </c>
      <c r="AN64" s="1">
        <v>16</v>
      </c>
      <c r="AO64" s="1">
        <v>48</v>
      </c>
      <c r="AP64" s="1">
        <v>24</v>
      </c>
      <c r="AQ64" s="1">
        <v>37</v>
      </c>
      <c r="AR64" s="1">
        <f t="shared" si="28"/>
        <v>24</v>
      </c>
      <c r="AS64" s="7">
        <f t="shared" si="29"/>
        <v>1.5</v>
      </c>
      <c r="AT64" s="1">
        <v>22</v>
      </c>
      <c r="AU64" s="19">
        <v>6.46</v>
      </c>
      <c r="AV64" s="1">
        <v>2.61</v>
      </c>
      <c r="AW64" s="19">
        <f t="shared" si="30"/>
        <v>0.56713968957871397</v>
      </c>
      <c r="AX64" s="7">
        <f t="shared" si="31"/>
        <v>2.321981424148607</v>
      </c>
      <c r="AY64" s="7">
        <f t="shared" si="32"/>
        <v>459.77011494252878</v>
      </c>
      <c r="AZ64" s="7">
        <f t="shared" si="33"/>
        <v>2513.4099616858239</v>
      </c>
      <c r="BA64" s="7">
        <f t="shared" si="34"/>
        <v>62.115384615384613</v>
      </c>
      <c r="BB64" s="7">
        <f t="shared" si="35"/>
        <v>25.096153846153847</v>
      </c>
      <c r="BC64" s="7">
        <f t="shared" si="36"/>
        <v>25.939384615384615</v>
      </c>
      <c r="BD64" s="7">
        <f t="shared" si="37"/>
        <v>7.1674615384615388</v>
      </c>
      <c r="BE64" s="19">
        <v>2.2699690402476782</v>
      </c>
      <c r="BF64" s="19">
        <f t="shared" si="38"/>
        <v>0.59566563467492262</v>
      </c>
      <c r="BG64" s="19">
        <f t="shared" si="39"/>
        <v>0.77275541795665637</v>
      </c>
      <c r="BH64" s="19">
        <f t="shared" si="40"/>
        <v>2.5881410256410255</v>
      </c>
      <c r="BI64" s="19">
        <f t="shared" si="41"/>
        <v>0.72727272727272729</v>
      </c>
      <c r="BJ64" s="19"/>
      <c r="BK64" s="20">
        <v>1</v>
      </c>
      <c r="BL64" s="1">
        <v>18</v>
      </c>
      <c r="BM64" s="20"/>
      <c r="BN64" s="1">
        <v>0</v>
      </c>
      <c r="BO64" s="1">
        <v>0</v>
      </c>
      <c r="BP64" s="1">
        <v>1</v>
      </c>
      <c r="BQ64" s="1">
        <v>0</v>
      </c>
      <c r="BR64" s="1">
        <v>60</v>
      </c>
      <c r="BS64" s="1">
        <v>4.9000000000000004</v>
      </c>
      <c r="BT64" s="1">
        <v>3</v>
      </c>
      <c r="BU64" s="1">
        <v>0.48</v>
      </c>
      <c r="BV64" s="1">
        <v>4.7</v>
      </c>
      <c r="BW64" s="1">
        <v>27</v>
      </c>
      <c r="BX64" s="1">
        <v>0</v>
      </c>
      <c r="BY64" s="1">
        <v>1</v>
      </c>
      <c r="BZ64" s="25">
        <v>138</v>
      </c>
      <c r="CA64" s="25">
        <v>17</v>
      </c>
      <c r="CB64" s="44">
        <v>0.79</v>
      </c>
      <c r="CC64" s="27">
        <v>90</v>
      </c>
      <c r="CD64" s="1">
        <v>61</v>
      </c>
      <c r="CE64" s="1">
        <v>0</v>
      </c>
      <c r="CF64" s="1"/>
      <c r="CG64" s="1"/>
      <c r="CH64" s="1">
        <v>1</v>
      </c>
      <c r="CI64" s="20">
        <v>678.26408739999999</v>
      </c>
      <c r="CJ64" s="19">
        <f t="shared" si="42"/>
        <v>6.5195367215408142</v>
      </c>
      <c r="CK64" s="20">
        <v>1079.3661910000001</v>
      </c>
      <c r="CL64" s="19">
        <f t="shared" si="43"/>
        <v>6.9841292876632393</v>
      </c>
      <c r="CM64" s="22"/>
      <c r="CN64" s="36">
        <v>43419</v>
      </c>
      <c r="CO64" s="36"/>
      <c r="CP64" s="36"/>
      <c r="CQ64" s="36"/>
      <c r="CR64" s="20"/>
      <c r="CS64" s="36">
        <v>44274</v>
      </c>
      <c r="CT64" s="36">
        <v>44246</v>
      </c>
      <c r="CU64" s="1">
        <f t="shared" si="44"/>
        <v>827</v>
      </c>
      <c r="CV64" s="1">
        <v>0</v>
      </c>
      <c r="CW64" s="1"/>
      <c r="CX64" s="1"/>
      <c r="CY64" s="1">
        <v>0</v>
      </c>
      <c r="CZ64" s="1">
        <v>827</v>
      </c>
      <c r="DA64" s="3">
        <v>0</v>
      </c>
      <c r="DB64"/>
      <c r="DC64"/>
      <c r="DD64"/>
      <c r="DE64"/>
      <c r="DF64"/>
      <c r="DG64"/>
      <c r="DH64"/>
      <c r="DI64"/>
      <c r="DJ64"/>
      <c r="DK64"/>
    </row>
    <row r="65" spans="1:115" s="10" customFormat="1" x14ac:dyDescent="0.25">
      <c r="A65" s="25">
        <v>1050</v>
      </c>
      <c r="B65" s="1">
        <v>61</v>
      </c>
      <c r="C65" s="1">
        <v>0</v>
      </c>
      <c r="D65" s="1">
        <v>0</v>
      </c>
      <c r="E65" s="1">
        <v>1</v>
      </c>
      <c r="F65" s="1">
        <v>2</v>
      </c>
      <c r="G65" s="1">
        <v>1</v>
      </c>
      <c r="H65" s="1">
        <v>0</v>
      </c>
      <c r="I65" s="1">
        <v>1</v>
      </c>
      <c r="J65" s="1">
        <v>2</v>
      </c>
      <c r="K65" s="1">
        <v>1</v>
      </c>
      <c r="L65" s="1">
        <v>0</v>
      </c>
      <c r="M65" s="1">
        <v>0</v>
      </c>
      <c r="N65" s="1">
        <v>0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</v>
      </c>
      <c r="Z65" s="1">
        <v>1</v>
      </c>
      <c r="AA65" s="1">
        <v>1</v>
      </c>
      <c r="AB65" s="1">
        <v>1</v>
      </c>
      <c r="AC65" s="1">
        <v>0</v>
      </c>
      <c r="AD65" s="1">
        <v>1</v>
      </c>
      <c r="AE65" s="1">
        <v>0</v>
      </c>
      <c r="AF65" s="1">
        <v>0</v>
      </c>
      <c r="AG65" s="1">
        <v>32.200000000000003</v>
      </c>
      <c r="AH65" s="1">
        <v>2.2799999999999998</v>
      </c>
      <c r="AI65" s="1">
        <v>129</v>
      </c>
      <c r="AJ65" s="1">
        <v>67</v>
      </c>
      <c r="AK65" s="5">
        <f t="shared" si="27"/>
        <v>87.666666666666671</v>
      </c>
      <c r="AL65" s="1">
        <v>68</v>
      </c>
      <c r="AM65" s="1">
        <v>1</v>
      </c>
      <c r="AN65" s="1">
        <v>4</v>
      </c>
      <c r="AO65" s="1">
        <v>26</v>
      </c>
      <c r="AP65" s="1">
        <v>9</v>
      </c>
      <c r="AQ65" s="1">
        <v>16</v>
      </c>
      <c r="AR65" s="1">
        <f t="shared" si="28"/>
        <v>17</v>
      </c>
      <c r="AS65" s="7">
        <f t="shared" si="29"/>
        <v>4.25</v>
      </c>
      <c r="AT65" s="1">
        <v>8</v>
      </c>
      <c r="AU65" s="19">
        <v>6.03</v>
      </c>
      <c r="AV65" s="1">
        <v>2.64</v>
      </c>
      <c r="AW65" s="19">
        <f t="shared" si="30"/>
        <v>0.51317073170731708</v>
      </c>
      <c r="AX65" s="7">
        <f t="shared" si="31"/>
        <v>1.3266998341625207</v>
      </c>
      <c r="AY65" s="7">
        <f t="shared" si="32"/>
        <v>242.42424242424241</v>
      </c>
      <c r="AZ65" s="7">
        <f t="shared" si="33"/>
        <v>2535.3535353535353</v>
      </c>
      <c r="BA65" s="7">
        <f t="shared" si="34"/>
        <v>88.676470588235304</v>
      </c>
      <c r="BB65" s="7">
        <f t="shared" si="35"/>
        <v>38.823529411764703</v>
      </c>
      <c r="BC65" s="7">
        <f t="shared" si="36"/>
        <v>42.064</v>
      </c>
      <c r="BD65" s="7">
        <f t="shared" si="37"/>
        <v>6.3359999999999994</v>
      </c>
      <c r="BE65" s="19">
        <v>1.1276948590381426</v>
      </c>
      <c r="BF65" s="19">
        <f t="shared" si="38"/>
        <v>0.18043117744610279</v>
      </c>
      <c r="BG65" s="19">
        <f t="shared" si="39"/>
        <v>0.29320066334991707</v>
      </c>
      <c r="BH65" s="19">
        <f t="shared" si="40"/>
        <v>5.2162629757785473</v>
      </c>
      <c r="BI65" s="19">
        <f t="shared" si="41"/>
        <v>0.5</v>
      </c>
      <c r="BJ65" s="19"/>
      <c r="BK65" s="20">
        <v>1</v>
      </c>
      <c r="BL65" s="1">
        <v>13</v>
      </c>
      <c r="BM65" s="20"/>
      <c r="BN65" s="1">
        <v>0</v>
      </c>
      <c r="BO65" s="1">
        <v>0</v>
      </c>
      <c r="BP65" s="1">
        <v>1</v>
      </c>
      <c r="BQ65" s="1">
        <v>0</v>
      </c>
      <c r="BR65" s="1">
        <v>65</v>
      </c>
      <c r="BS65" s="1"/>
      <c r="BT65" s="1"/>
      <c r="BU65" s="1"/>
      <c r="BV65" s="1"/>
      <c r="BW65" s="1"/>
      <c r="BX65" s="1"/>
      <c r="BY65" s="1"/>
      <c r="BZ65" s="25">
        <v>140</v>
      </c>
      <c r="CA65" s="25">
        <v>15</v>
      </c>
      <c r="CB65" s="44">
        <v>1.1200000000000001</v>
      </c>
      <c r="CC65" s="27">
        <v>71</v>
      </c>
      <c r="CD65" s="1"/>
      <c r="CE65" s="1"/>
      <c r="CF65" s="1"/>
      <c r="CG65" s="1"/>
      <c r="CH65" s="1"/>
      <c r="CI65" s="20">
        <v>730.12165189999996</v>
      </c>
      <c r="CJ65" s="19">
        <f t="shared" si="42"/>
        <v>6.5932111666968174</v>
      </c>
      <c r="CK65" s="20">
        <v>1215.8277880000001</v>
      </c>
      <c r="CL65" s="19">
        <f t="shared" si="43"/>
        <v>7.1031804307862849</v>
      </c>
      <c r="CM65" s="22"/>
      <c r="CN65" s="36">
        <v>43350</v>
      </c>
      <c r="CO65" s="36"/>
      <c r="CP65" s="36"/>
      <c r="CQ65" s="36"/>
      <c r="CR65" s="20"/>
      <c r="CS65" s="36">
        <v>44274</v>
      </c>
      <c r="CT65" s="36">
        <v>44257</v>
      </c>
      <c r="CU65" s="1">
        <f t="shared" si="44"/>
        <v>907</v>
      </c>
      <c r="CV65" s="1">
        <v>0</v>
      </c>
      <c r="CW65" s="1"/>
      <c r="CX65" s="1"/>
      <c r="CY65" s="1">
        <v>0</v>
      </c>
      <c r="CZ65" s="1">
        <v>907</v>
      </c>
      <c r="DA65" s="3">
        <v>0</v>
      </c>
      <c r="DB65"/>
      <c r="DC65"/>
      <c r="DD65"/>
      <c r="DE65"/>
      <c r="DF65"/>
      <c r="DG65"/>
      <c r="DH65"/>
      <c r="DI65"/>
      <c r="DJ65"/>
      <c r="DK65"/>
    </row>
    <row r="66" spans="1:115" s="10" customFormat="1" x14ac:dyDescent="0.25">
      <c r="A66" s="25">
        <v>1012</v>
      </c>
      <c r="B66" s="1">
        <v>59</v>
      </c>
      <c r="C66" s="1">
        <v>0</v>
      </c>
      <c r="D66" s="1">
        <v>1</v>
      </c>
      <c r="E66" s="1">
        <v>1</v>
      </c>
      <c r="F66" s="1">
        <v>2</v>
      </c>
      <c r="G66" s="1">
        <v>1</v>
      </c>
      <c r="H66" s="1">
        <v>0</v>
      </c>
      <c r="I66" s="1">
        <v>1</v>
      </c>
      <c r="J66" s="1">
        <v>2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23.7</v>
      </c>
      <c r="AH66" s="1">
        <v>1.69</v>
      </c>
      <c r="AI66" s="1">
        <v>104</v>
      </c>
      <c r="AJ66" s="1">
        <v>62</v>
      </c>
      <c r="AK66" s="5">
        <f t="shared" si="27"/>
        <v>76</v>
      </c>
      <c r="AL66" s="1">
        <v>66</v>
      </c>
      <c r="AM66" s="1">
        <v>3</v>
      </c>
      <c r="AN66" s="1">
        <v>8</v>
      </c>
      <c r="AO66" s="1">
        <v>43</v>
      </c>
      <c r="AP66" s="1">
        <v>16</v>
      </c>
      <c r="AQ66" s="1">
        <v>27</v>
      </c>
      <c r="AR66" s="1">
        <f t="shared" si="28"/>
        <v>27</v>
      </c>
      <c r="AS66" s="7">
        <f t="shared" si="29"/>
        <v>3.375</v>
      </c>
      <c r="AT66" s="1">
        <v>22</v>
      </c>
      <c r="AU66" s="19">
        <v>7.45</v>
      </c>
      <c r="AV66" s="1">
        <v>4.41</v>
      </c>
      <c r="AW66" s="19">
        <f t="shared" si="30"/>
        <v>0.74314855875831487</v>
      </c>
      <c r="AX66" s="7">
        <f t="shared" si="31"/>
        <v>0.67114093959731547</v>
      </c>
      <c r="AY66" s="7">
        <f t="shared" si="32"/>
        <v>90.702947845804985</v>
      </c>
      <c r="AZ66" s="7">
        <f t="shared" si="33"/>
        <v>1233.5600907029477</v>
      </c>
      <c r="BA66" s="7">
        <f t="shared" si="34"/>
        <v>112.87878787878789</v>
      </c>
      <c r="BB66" s="7">
        <f t="shared" si="35"/>
        <v>66.818181818181813</v>
      </c>
      <c r="BC66" s="7">
        <f t="shared" si="36"/>
        <v>49.071272727272721</v>
      </c>
      <c r="BD66" s="7">
        <f t="shared" si="37"/>
        <v>17.26581818181818</v>
      </c>
      <c r="BE66" s="19"/>
      <c r="BF66" s="19">
        <f t="shared" si="38"/>
        <v>0.23919463087248319</v>
      </c>
      <c r="BG66" s="19">
        <f t="shared" si="39"/>
        <v>0.3809395973154362</v>
      </c>
      <c r="BH66" s="19">
        <f t="shared" si="40"/>
        <v>4.1806958473625144</v>
      </c>
      <c r="BI66" s="19">
        <f t="shared" si="41"/>
        <v>0.36363636363636365</v>
      </c>
      <c r="BJ66" s="19"/>
      <c r="BK66" s="20">
        <v>1</v>
      </c>
      <c r="BL66" s="1"/>
      <c r="BM66" s="20"/>
      <c r="BN66" s="1">
        <v>0</v>
      </c>
      <c r="BO66" s="1">
        <v>0</v>
      </c>
      <c r="BP66" s="1">
        <v>1</v>
      </c>
      <c r="BQ66" s="1">
        <v>0</v>
      </c>
      <c r="BR66" s="1">
        <v>65</v>
      </c>
      <c r="BS66" s="1">
        <v>3.7</v>
      </c>
      <c r="BT66" s="1">
        <v>2.5</v>
      </c>
      <c r="BU66" s="1">
        <v>0.46</v>
      </c>
      <c r="BV66" s="1">
        <v>3.5</v>
      </c>
      <c r="BW66" s="1">
        <v>68.5</v>
      </c>
      <c r="BX66" s="1">
        <v>1</v>
      </c>
      <c r="BY66" s="1">
        <v>1</v>
      </c>
      <c r="BZ66" s="1">
        <v>134</v>
      </c>
      <c r="CA66" s="1">
        <v>13</v>
      </c>
      <c r="CB66" s="19">
        <v>0.79</v>
      </c>
      <c r="CC66" s="27">
        <v>83</v>
      </c>
      <c r="CD66" s="1"/>
      <c r="CE66" s="1"/>
      <c r="CF66" s="1"/>
      <c r="CG66" s="1"/>
      <c r="CH66" s="1"/>
      <c r="CI66" s="20">
        <v>771.32060049999995</v>
      </c>
      <c r="CJ66" s="19">
        <f t="shared" si="42"/>
        <v>6.6481041113865986</v>
      </c>
      <c r="CK66" s="20">
        <v>1076.284185</v>
      </c>
      <c r="CL66" s="19">
        <f t="shared" si="43"/>
        <v>6.9812698183037067</v>
      </c>
      <c r="CM66" s="22"/>
      <c r="CN66" s="36">
        <v>43208</v>
      </c>
      <c r="CO66" s="36"/>
      <c r="CP66" s="36"/>
      <c r="CQ66" s="36"/>
      <c r="CR66" s="20"/>
      <c r="CS66" s="36">
        <v>44217</v>
      </c>
      <c r="CT66" s="36">
        <v>44208</v>
      </c>
      <c r="CU66" s="1">
        <f t="shared" si="44"/>
        <v>1000</v>
      </c>
      <c r="CV66" s="1">
        <v>0</v>
      </c>
      <c r="CW66" s="1"/>
      <c r="CX66" s="1"/>
      <c r="CY66" s="1">
        <v>0</v>
      </c>
      <c r="CZ66" s="1">
        <v>1000</v>
      </c>
      <c r="DA66" s="3">
        <v>0</v>
      </c>
      <c r="DB66"/>
      <c r="DC66"/>
      <c r="DD66"/>
      <c r="DE66"/>
      <c r="DF66"/>
      <c r="DG66"/>
      <c r="DH66"/>
      <c r="DI66"/>
      <c r="DJ66"/>
      <c r="DK66"/>
    </row>
    <row r="67" spans="1:115" s="10" customFormat="1" x14ac:dyDescent="0.25">
      <c r="A67" s="25">
        <v>1010</v>
      </c>
      <c r="B67" s="1">
        <v>70</v>
      </c>
      <c r="C67" s="1">
        <v>0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1</v>
      </c>
      <c r="J67" s="1">
        <v>2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1</v>
      </c>
      <c r="AB67" s="1">
        <v>1</v>
      </c>
      <c r="AC67" s="1">
        <v>0</v>
      </c>
      <c r="AD67" s="1">
        <v>1</v>
      </c>
      <c r="AE67" s="1">
        <v>0</v>
      </c>
      <c r="AF67" s="1">
        <v>0</v>
      </c>
      <c r="AG67" s="1">
        <v>26.31</v>
      </c>
      <c r="AH67" s="1">
        <v>2.15</v>
      </c>
      <c r="AI67" s="1">
        <v>136</v>
      </c>
      <c r="AJ67" s="1">
        <v>58</v>
      </c>
      <c r="AK67" s="5">
        <f t="shared" si="27"/>
        <v>84</v>
      </c>
      <c r="AL67" s="1">
        <v>48</v>
      </c>
      <c r="AM67" s="1">
        <v>3</v>
      </c>
      <c r="AN67" s="1">
        <v>11</v>
      </c>
      <c r="AO67" s="1">
        <v>47</v>
      </c>
      <c r="AP67" s="1">
        <v>14</v>
      </c>
      <c r="AQ67" s="1">
        <v>25</v>
      </c>
      <c r="AR67" s="1">
        <f t="shared" si="28"/>
        <v>33</v>
      </c>
      <c r="AS67" s="7">
        <f t="shared" si="29"/>
        <v>3</v>
      </c>
      <c r="AT67" s="1">
        <v>18</v>
      </c>
      <c r="AU67" s="19">
        <v>5.88</v>
      </c>
      <c r="AV67" s="1">
        <v>2.74</v>
      </c>
      <c r="AW67" s="19">
        <f t="shared" si="30"/>
        <v>0.5103325942350333</v>
      </c>
      <c r="AX67" s="7">
        <f t="shared" si="31"/>
        <v>1.1904761904761905</v>
      </c>
      <c r="AY67" s="7">
        <f t="shared" si="32"/>
        <v>204.3795620437956</v>
      </c>
      <c r="AZ67" s="7">
        <f t="shared" si="33"/>
        <v>2131.3868613138684</v>
      </c>
      <c r="BA67" s="7">
        <f t="shared" si="34"/>
        <v>122.5</v>
      </c>
      <c r="BB67" s="7">
        <f t="shared" si="35"/>
        <v>57.083333333333336</v>
      </c>
      <c r="BC67" s="7">
        <f t="shared" si="36"/>
        <v>51.238</v>
      </c>
      <c r="BD67" s="7">
        <f t="shared" si="37"/>
        <v>10.868666666666668</v>
      </c>
      <c r="BE67" s="19">
        <v>1.19</v>
      </c>
      <c r="BF67" s="19">
        <f t="shared" si="38"/>
        <v>0.20408163265306123</v>
      </c>
      <c r="BG67" s="19">
        <f t="shared" si="39"/>
        <v>0.3836734693877551</v>
      </c>
      <c r="BH67" s="19">
        <f t="shared" si="40"/>
        <v>3.7121212121212119</v>
      </c>
      <c r="BI67" s="19">
        <f t="shared" si="41"/>
        <v>0.61111111111111116</v>
      </c>
      <c r="BJ67" s="19"/>
      <c r="BK67" s="20">
        <v>1</v>
      </c>
      <c r="BL67" s="1">
        <v>19</v>
      </c>
      <c r="BM67" s="20"/>
      <c r="BN67" s="1">
        <v>3</v>
      </c>
      <c r="BO67" s="1">
        <v>0</v>
      </c>
      <c r="BP67" s="1">
        <v>1</v>
      </c>
      <c r="BQ67" s="1">
        <v>0</v>
      </c>
      <c r="BR67" s="1">
        <v>45</v>
      </c>
      <c r="BS67" s="1">
        <v>5.2</v>
      </c>
      <c r="BT67" s="1">
        <v>4.0999999999999996</v>
      </c>
      <c r="BU67" s="1">
        <v>0.32</v>
      </c>
      <c r="BV67" s="1">
        <v>5.3</v>
      </c>
      <c r="BW67" s="1">
        <v>70</v>
      </c>
      <c r="BX67" s="1">
        <v>1</v>
      </c>
      <c r="BY67" s="1">
        <v>0</v>
      </c>
      <c r="BZ67" s="1">
        <v>136</v>
      </c>
      <c r="CA67" s="1">
        <v>33</v>
      </c>
      <c r="CB67" s="19">
        <v>1</v>
      </c>
      <c r="CC67" s="27">
        <v>76</v>
      </c>
      <c r="CD67" s="1"/>
      <c r="CE67" s="1"/>
      <c r="CF67" s="1"/>
      <c r="CG67" s="1"/>
      <c r="CH67" s="1"/>
      <c r="CI67" s="20">
        <v>775.30122070000004</v>
      </c>
      <c r="CJ67" s="19">
        <f t="shared" si="42"/>
        <v>6.6532516257109693</v>
      </c>
      <c r="CK67" s="20">
        <v>156.2758365</v>
      </c>
      <c r="CL67" s="19">
        <f t="shared" si="43"/>
        <v>5.0516226285471113</v>
      </c>
      <c r="CM67" s="22"/>
      <c r="CN67" s="36">
        <v>43208</v>
      </c>
      <c r="CO67" s="36"/>
      <c r="CP67" s="36"/>
      <c r="CQ67" s="36"/>
      <c r="CR67" s="20"/>
      <c r="CS67" s="36">
        <v>44274</v>
      </c>
      <c r="CT67" s="36">
        <v>44272</v>
      </c>
      <c r="CU67" s="1">
        <f t="shared" si="44"/>
        <v>1064</v>
      </c>
      <c r="CV67" s="1">
        <v>0</v>
      </c>
      <c r="CW67" s="1"/>
      <c r="CX67" s="1"/>
      <c r="CY67" s="1">
        <v>0</v>
      </c>
      <c r="CZ67" s="1">
        <v>1064</v>
      </c>
      <c r="DA67" s="3">
        <v>0</v>
      </c>
      <c r="DB67"/>
      <c r="DC67"/>
      <c r="DD67"/>
      <c r="DE67"/>
      <c r="DF67"/>
      <c r="DG67"/>
      <c r="DH67"/>
      <c r="DI67"/>
      <c r="DJ67"/>
      <c r="DK67"/>
    </row>
    <row r="68" spans="1:115" s="10" customFormat="1" x14ac:dyDescent="0.25">
      <c r="A68" s="2">
        <v>2030</v>
      </c>
      <c r="B68" s="3">
        <v>69</v>
      </c>
      <c r="C68" s="3">
        <v>0</v>
      </c>
      <c r="D68" s="3">
        <v>1</v>
      </c>
      <c r="E68" s="3">
        <v>1</v>
      </c>
      <c r="F68" s="3">
        <v>1</v>
      </c>
      <c r="G68" s="3">
        <v>1</v>
      </c>
      <c r="H68" s="1">
        <v>0</v>
      </c>
      <c r="I68" s="3">
        <v>1</v>
      </c>
      <c r="J68" s="3">
        <v>2</v>
      </c>
      <c r="K68" s="3">
        <v>1</v>
      </c>
      <c r="L68" s="3">
        <v>0</v>
      </c>
      <c r="M68" s="3"/>
      <c r="N68" s="3">
        <v>0</v>
      </c>
      <c r="O68" s="3">
        <v>1</v>
      </c>
      <c r="P68" s="3">
        <v>1</v>
      </c>
      <c r="Q68" s="3">
        <v>0</v>
      </c>
      <c r="R68" s="3">
        <v>0</v>
      </c>
      <c r="S68" s="3">
        <v>1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37</v>
      </c>
      <c r="AH68" s="4">
        <v>2.17</v>
      </c>
      <c r="AI68" s="3">
        <v>148</v>
      </c>
      <c r="AJ68" s="3">
        <v>59</v>
      </c>
      <c r="AK68" s="5">
        <f t="shared" si="27"/>
        <v>88.666666666666671</v>
      </c>
      <c r="AL68" s="3">
        <v>72</v>
      </c>
      <c r="AM68" s="3">
        <v>1</v>
      </c>
      <c r="AN68" s="3">
        <v>8</v>
      </c>
      <c r="AO68" s="3">
        <v>35</v>
      </c>
      <c r="AP68" s="3">
        <v>16</v>
      </c>
      <c r="AQ68" s="3">
        <v>22</v>
      </c>
      <c r="AR68" s="1">
        <f t="shared" si="28"/>
        <v>19</v>
      </c>
      <c r="AS68" s="7">
        <f t="shared" si="29"/>
        <v>2.375</v>
      </c>
      <c r="AT68" s="3">
        <v>16</v>
      </c>
      <c r="AU68" s="4">
        <v>5.0994999999999999</v>
      </c>
      <c r="AV68" s="3">
        <v>2.35</v>
      </c>
      <c r="AW68" s="19">
        <f t="shared" si="30"/>
        <v>0.46201034737620106</v>
      </c>
      <c r="AX68" s="7">
        <f t="shared" si="31"/>
        <v>1.1765859397980194</v>
      </c>
      <c r="AY68" s="7">
        <f t="shared" si="32"/>
        <v>204.25531914893617</v>
      </c>
      <c r="AZ68" s="7">
        <f t="shared" si="33"/>
        <v>2746.0992907801419</v>
      </c>
      <c r="BA68" s="7">
        <f t="shared" si="34"/>
        <v>70.826388888888886</v>
      </c>
      <c r="BB68" s="7">
        <f t="shared" si="35"/>
        <v>32.638888888888886</v>
      </c>
      <c r="BC68" s="7">
        <f t="shared" si="36"/>
        <v>32.255925925925922</v>
      </c>
      <c r="BD68" s="7">
        <f t="shared" si="37"/>
        <v>6.2144444444444433</v>
      </c>
      <c r="BE68" s="19">
        <v>2.81</v>
      </c>
      <c r="BF68" s="19">
        <f t="shared" si="38"/>
        <v>0.31061868810667714</v>
      </c>
      <c r="BG68" s="19">
        <f t="shared" si="39"/>
        <v>0.4941660947151682</v>
      </c>
      <c r="BH68" s="19">
        <f t="shared" si="40"/>
        <v>3.7277046783625729</v>
      </c>
      <c r="BI68" s="19">
        <f t="shared" si="41"/>
        <v>0.5</v>
      </c>
      <c r="BJ68" s="19"/>
      <c r="BK68" s="5">
        <v>1</v>
      </c>
      <c r="BL68" s="5">
        <v>18</v>
      </c>
      <c r="BM68" s="5"/>
      <c r="BN68" s="5">
        <v>0</v>
      </c>
      <c r="BO68" s="5">
        <v>0</v>
      </c>
      <c r="BP68" s="3">
        <v>1</v>
      </c>
      <c r="BQ68" s="9">
        <v>0</v>
      </c>
      <c r="BR68" s="3">
        <v>42.5</v>
      </c>
      <c r="BS68" s="3">
        <v>5.6</v>
      </c>
      <c r="BT68" s="3">
        <v>4.4000000000000004</v>
      </c>
      <c r="BU68" s="3">
        <v>0.8</v>
      </c>
      <c r="BV68" s="3">
        <v>3.8</v>
      </c>
      <c r="BX68" s="3">
        <v>0</v>
      </c>
      <c r="BY68" s="3">
        <v>1</v>
      </c>
      <c r="BZ68" s="3">
        <v>140</v>
      </c>
      <c r="CA68" s="3">
        <v>18</v>
      </c>
      <c r="CB68" s="4">
        <v>1.1000000000000001</v>
      </c>
      <c r="CC68" s="28">
        <v>49</v>
      </c>
      <c r="CD68" s="8"/>
      <c r="CE68" s="8"/>
      <c r="CF68" s="3">
        <v>1076</v>
      </c>
      <c r="CG68" s="3">
        <v>1</v>
      </c>
      <c r="CH68" s="3">
        <v>2</v>
      </c>
      <c r="CI68" s="12">
        <v>810.04016064257019</v>
      </c>
      <c r="CJ68" s="19">
        <f t="shared" si="42"/>
        <v>6.697083827477595</v>
      </c>
      <c r="CK68" s="5">
        <v>1154.7867954838453</v>
      </c>
      <c r="CL68" s="19">
        <f t="shared" si="43"/>
        <v>7.0516710132618936</v>
      </c>
      <c r="CN68" s="41">
        <v>40373</v>
      </c>
      <c r="CO68" s="41"/>
      <c r="CP68" s="41"/>
      <c r="CQ68" s="41"/>
      <c r="CR68" s="20"/>
      <c r="CS68" s="36">
        <v>44272</v>
      </c>
      <c r="CT68" s="36">
        <v>44271</v>
      </c>
      <c r="CU68" s="1">
        <f t="shared" si="44"/>
        <v>3898</v>
      </c>
      <c r="CV68" s="3">
        <v>0</v>
      </c>
      <c r="CW68" s="3"/>
      <c r="CX68" s="3"/>
      <c r="CY68" s="3">
        <v>0</v>
      </c>
      <c r="CZ68" s="3">
        <v>3898</v>
      </c>
      <c r="DA68" s="3">
        <v>0</v>
      </c>
      <c r="DB68" s="3"/>
    </row>
    <row r="69" spans="1:115" x14ac:dyDescent="0.25">
      <c r="A69" s="2">
        <v>2056</v>
      </c>
      <c r="B69" s="3">
        <v>49</v>
      </c>
      <c r="C69" s="3">
        <v>0</v>
      </c>
      <c r="D69" s="3">
        <v>0</v>
      </c>
      <c r="E69" s="3">
        <v>0</v>
      </c>
      <c r="F69" s="3">
        <v>2</v>
      </c>
      <c r="G69" s="3">
        <v>1</v>
      </c>
      <c r="H69" s="1">
        <v>0</v>
      </c>
      <c r="I69" s="3">
        <v>1</v>
      </c>
      <c r="J69" s="3">
        <v>1</v>
      </c>
      <c r="K69" s="3">
        <v>0</v>
      </c>
      <c r="L69" s="3">
        <v>0</v>
      </c>
      <c r="M69" s="3"/>
      <c r="N69" s="3">
        <v>0</v>
      </c>
      <c r="O69" s="3">
        <v>0</v>
      </c>
      <c r="P69" s="3">
        <v>1</v>
      </c>
      <c r="Q69" s="3"/>
      <c r="R69" s="3">
        <v>0</v>
      </c>
      <c r="S69" s="3">
        <v>0</v>
      </c>
      <c r="T69" s="3">
        <v>0</v>
      </c>
      <c r="U69" s="3">
        <v>1</v>
      </c>
      <c r="V69" s="3">
        <v>0</v>
      </c>
      <c r="W69" s="3">
        <v>0</v>
      </c>
      <c r="X69" s="3">
        <v>0</v>
      </c>
      <c r="Y69" s="3">
        <v>0</v>
      </c>
      <c r="Z69" s="3">
        <v>1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23</v>
      </c>
      <c r="AH69" s="4">
        <v>1.7</v>
      </c>
      <c r="AI69" s="3">
        <v>118</v>
      </c>
      <c r="AJ69" s="3">
        <v>78</v>
      </c>
      <c r="AK69" s="5">
        <f t="shared" si="27"/>
        <v>91.333333333333329</v>
      </c>
      <c r="AL69" s="3">
        <v>88</v>
      </c>
      <c r="AM69" s="3">
        <v>1</v>
      </c>
      <c r="AN69" s="3">
        <v>4</v>
      </c>
      <c r="AO69" s="3">
        <v>18</v>
      </c>
      <c r="AP69" s="3">
        <v>8</v>
      </c>
      <c r="AQ69" s="3">
        <v>11</v>
      </c>
      <c r="AR69" s="1">
        <f t="shared" si="28"/>
        <v>10</v>
      </c>
      <c r="AS69" s="7">
        <f t="shared" si="29"/>
        <v>2.5</v>
      </c>
      <c r="AT69" s="3">
        <v>6</v>
      </c>
      <c r="AU69" s="4">
        <v>3.8080000000000003</v>
      </c>
      <c r="AV69" s="3">
        <v>2.2400000000000002</v>
      </c>
      <c r="AW69" s="19">
        <f t="shared" si="30"/>
        <v>0.45362897265336294</v>
      </c>
      <c r="AX69" s="7">
        <f t="shared" si="31"/>
        <v>1.3130252100840336</v>
      </c>
      <c r="AY69" s="7">
        <f t="shared" si="32"/>
        <v>178.57142857142856</v>
      </c>
      <c r="AZ69" s="7">
        <f t="shared" si="33"/>
        <v>3119.0476190476184</v>
      </c>
      <c r="BA69" s="7">
        <f t="shared" si="34"/>
        <v>43.272727272727273</v>
      </c>
      <c r="BB69" s="7">
        <f t="shared" si="35"/>
        <v>25.454545454545453</v>
      </c>
      <c r="BC69" s="7">
        <f t="shared" si="36"/>
        <v>29.540848484848482</v>
      </c>
      <c r="BD69" s="7">
        <f t="shared" si="37"/>
        <v>2.4232727272727272</v>
      </c>
      <c r="BE69" s="19"/>
      <c r="BF69" s="19">
        <f t="shared" si="38"/>
        <v>0.25420168067226889</v>
      </c>
      <c r="BG69" s="19">
        <f t="shared" si="39"/>
        <v>0.41596638655462187</v>
      </c>
      <c r="BH69" s="19">
        <f t="shared" si="40"/>
        <v>4.3272727272727272</v>
      </c>
      <c r="BI69" s="19">
        <f t="shared" si="41"/>
        <v>0.66666666666666663</v>
      </c>
      <c r="BJ69" s="19"/>
      <c r="BK69" s="5">
        <v>0</v>
      </c>
      <c r="BL69" s="5"/>
      <c r="BM69" s="5"/>
      <c r="BN69" s="5"/>
      <c r="BO69" s="5"/>
      <c r="BP69" s="3">
        <v>1</v>
      </c>
      <c r="BQ69" s="3">
        <v>0</v>
      </c>
      <c r="BR69" s="3">
        <v>55</v>
      </c>
      <c r="BS69" s="3"/>
      <c r="BT69" s="3"/>
      <c r="BU69" s="3"/>
      <c r="BV69" s="3"/>
      <c r="BW69" s="10"/>
      <c r="BX69" s="3">
        <v>1</v>
      </c>
      <c r="BY69" s="3">
        <v>0</v>
      </c>
      <c r="BZ69" s="3">
        <v>141</v>
      </c>
      <c r="CA69" s="3">
        <v>25</v>
      </c>
      <c r="CB69" s="4">
        <v>1.1000000000000001</v>
      </c>
      <c r="CC69" s="28">
        <v>77</v>
      </c>
      <c r="CD69" s="8"/>
      <c r="CE69" s="8"/>
      <c r="CF69" s="3">
        <v>366</v>
      </c>
      <c r="CG69" s="3">
        <v>0</v>
      </c>
      <c r="CH69" s="3">
        <v>1</v>
      </c>
      <c r="CI69" s="12">
        <v>828.9473684210526</v>
      </c>
      <c r="CJ69" s="19">
        <f t="shared" si="42"/>
        <v>6.7201566650873383</v>
      </c>
      <c r="CK69" s="5">
        <v>744.87765334955429</v>
      </c>
      <c r="CL69" s="19">
        <f t="shared" si="43"/>
        <v>6.6132199812014987</v>
      </c>
      <c r="CM69" s="10"/>
      <c r="CN69" s="36">
        <v>40521</v>
      </c>
      <c r="CO69" s="36"/>
      <c r="CP69" s="36"/>
      <c r="CQ69" s="36"/>
      <c r="CR69" s="22"/>
      <c r="CS69" s="36">
        <v>44274</v>
      </c>
      <c r="CT69" s="40">
        <v>43879</v>
      </c>
      <c r="CU69" s="3">
        <f t="shared" si="44"/>
        <v>3358</v>
      </c>
      <c r="CV69" s="3">
        <v>0</v>
      </c>
      <c r="CW69" s="3"/>
      <c r="CX69" s="3"/>
      <c r="CY69" s="3">
        <v>0</v>
      </c>
      <c r="CZ69" s="3">
        <v>3358</v>
      </c>
      <c r="DA69" s="3">
        <v>0</v>
      </c>
      <c r="DB69" s="3"/>
      <c r="DC69" s="10"/>
      <c r="DD69" s="10"/>
      <c r="DE69" s="10"/>
      <c r="DF69" s="10"/>
      <c r="DG69" s="10"/>
      <c r="DH69" s="10"/>
      <c r="DI69" s="10"/>
      <c r="DJ69" s="10"/>
      <c r="DK69" s="10"/>
    </row>
    <row r="70" spans="1:115" s="10" customFormat="1" x14ac:dyDescent="0.25">
      <c r="A70" s="25">
        <v>1028</v>
      </c>
      <c r="B70" s="1">
        <v>55</v>
      </c>
      <c r="C70" s="1">
        <v>0</v>
      </c>
      <c r="D70" s="1">
        <v>1</v>
      </c>
      <c r="E70" s="1">
        <v>1</v>
      </c>
      <c r="F70" s="1">
        <v>2</v>
      </c>
      <c r="G70" s="1">
        <v>1</v>
      </c>
      <c r="H70" s="1">
        <v>0</v>
      </c>
      <c r="I70" s="1">
        <v>1</v>
      </c>
      <c r="J70" s="1">
        <v>2</v>
      </c>
      <c r="K70" s="1">
        <v>0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26.1</v>
      </c>
      <c r="AH70" s="1">
        <v>1.66</v>
      </c>
      <c r="AI70" s="1">
        <v>150</v>
      </c>
      <c r="AJ70" s="1">
        <v>65</v>
      </c>
      <c r="AK70" s="5">
        <f t="shared" si="27"/>
        <v>93.333333333333329</v>
      </c>
      <c r="AL70" s="1">
        <v>79</v>
      </c>
      <c r="AM70" s="1">
        <v>1</v>
      </c>
      <c r="AN70" s="1">
        <v>2</v>
      </c>
      <c r="AO70" s="1">
        <v>72</v>
      </c>
      <c r="AP70" s="1">
        <v>21</v>
      </c>
      <c r="AQ70" s="1">
        <v>44</v>
      </c>
      <c r="AR70" s="1">
        <f t="shared" si="28"/>
        <v>51</v>
      </c>
      <c r="AS70" s="7">
        <f t="shared" si="29"/>
        <v>25.5</v>
      </c>
      <c r="AT70" s="1">
        <v>17</v>
      </c>
      <c r="AU70" s="19">
        <v>5.67</v>
      </c>
      <c r="AV70" s="1">
        <v>3.41</v>
      </c>
      <c r="AW70" s="19">
        <f t="shared" si="30"/>
        <v>0.7056910569105691</v>
      </c>
      <c r="AX70" s="7">
        <f t="shared" si="31"/>
        <v>4.7619047619047619</v>
      </c>
      <c r="AY70" s="7">
        <f t="shared" si="32"/>
        <v>633.43108504398822</v>
      </c>
      <c r="AZ70" s="7">
        <f t="shared" si="33"/>
        <v>2142.717497556207</v>
      </c>
      <c r="BA70" s="7">
        <f t="shared" si="34"/>
        <v>71.77215189873418</v>
      </c>
      <c r="BB70" s="7">
        <f t="shared" si="35"/>
        <v>43.164556962025316</v>
      </c>
      <c r="BC70" s="7">
        <f t="shared" si="36"/>
        <v>44.810565400843878</v>
      </c>
      <c r="BD70" s="7">
        <f t="shared" si="37"/>
        <v>24.655594936708859</v>
      </c>
      <c r="BE70" s="19">
        <v>2.2200000000000002</v>
      </c>
      <c r="BF70" s="19">
        <f t="shared" si="38"/>
        <v>0.61305114638447966</v>
      </c>
      <c r="BG70" s="19">
        <f t="shared" si="39"/>
        <v>1.0031746031746032</v>
      </c>
      <c r="BH70" s="19">
        <f t="shared" si="40"/>
        <v>1.4072970960536113</v>
      </c>
      <c r="BI70" s="19">
        <f t="shared" si="41"/>
        <v>0.11764705882352941</v>
      </c>
      <c r="BJ70" s="19"/>
      <c r="BK70" s="20">
        <v>1</v>
      </c>
      <c r="BL70" s="1">
        <v>9</v>
      </c>
      <c r="BM70" s="20"/>
      <c r="BN70" s="1">
        <v>1</v>
      </c>
      <c r="BO70" s="1">
        <v>0</v>
      </c>
      <c r="BP70" s="1">
        <v>1</v>
      </c>
      <c r="BQ70" s="1">
        <v>0</v>
      </c>
      <c r="BR70" s="1">
        <v>56</v>
      </c>
      <c r="BS70" s="1">
        <v>3.71</v>
      </c>
      <c r="BT70" s="1">
        <v>3</v>
      </c>
      <c r="BU70" s="1">
        <v>0.57999999999999996</v>
      </c>
      <c r="BV70" s="1"/>
      <c r="BW70" s="1">
        <v>15.9</v>
      </c>
      <c r="BX70" s="1">
        <v>0</v>
      </c>
      <c r="BY70" s="1"/>
      <c r="BZ70" s="25">
        <v>144</v>
      </c>
      <c r="CA70" s="25">
        <v>25</v>
      </c>
      <c r="CB70" s="44">
        <v>1.1200000000000001</v>
      </c>
      <c r="CC70" s="27">
        <v>55</v>
      </c>
      <c r="CD70" s="1"/>
      <c r="CE70" s="1"/>
      <c r="CF70" s="1"/>
      <c r="CG70" s="1"/>
      <c r="CH70" s="1"/>
      <c r="CI70" s="20">
        <v>869.66</v>
      </c>
      <c r="CJ70" s="19">
        <f t="shared" si="42"/>
        <v>6.7681023306669097</v>
      </c>
      <c r="CK70" s="20">
        <v>1325.69</v>
      </c>
      <c r="CL70" s="19">
        <f t="shared" si="43"/>
        <v>7.1896883575916215</v>
      </c>
      <c r="CM70" s="22"/>
      <c r="CN70" s="36">
        <v>43231</v>
      </c>
      <c r="CO70" s="36"/>
      <c r="CP70" s="36"/>
      <c r="CQ70" s="36"/>
      <c r="CR70" s="20"/>
      <c r="CS70" s="36">
        <v>44274</v>
      </c>
      <c r="CT70" s="36">
        <v>44255</v>
      </c>
      <c r="CU70" s="1">
        <f t="shared" si="44"/>
        <v>1024</v>
      </c>
      <c r="CV70" s="1">
        <v>0</v>
      </c>
      <c r="CW70" s="36"/>
      <c r="CX70" s="20"/>
      <c r="CY70" s="20">
        <v>0</v>
      </c>
      <c r="CZ70" s="20">
        <v>1024</v>
      </c>
      <c r="DA70" s="3">
        <v>0</v>
      </c>
      <c r="DB70" s="20"/>
      <c r="DC70"/>
      <c r="DD70"/>
      <c r="DE70"/>
      <c r="DF70"/>
      <c r="DG70"/>
      <c r="DH70"/>
      <c r="DI70"/>
      <c r="DJ70"/>
      <c r="DK70"/>
    </row>
    <row r="71" spans="1:115" s="10" customFormat="1" x14ac:dyDescent="0.25">
      <c r="A71" s="2">
        <v>2035</v>
      </c>
      <c r="B71" s="3">
        <v>45</v>
      </c>
      <c r="C71" s="3">
        <v>0</v>
      </c>
      <c r="D71" s="3">
        <v>1</v>
      </c>
      <c r="E71" s="3">
        <v>1</v>
      </c>
      <c r="F71" s="3">
        <v>1</v>
      </c>
      <c r="G71" s="3">
        <v>1</v>
      </c>
      <c r="H71" s="1">
        <v>0</v>
      </c>
      <c r="I71" s="3">
        <v>0</v>
      </c>
      <c r="J71" s="3">
        <v>3</v>
      </c>
      <c r="K71" s="3">
        <v>0</v>
      </c>
      <c r="L71" s="3">
        <v>0</v>
      </c>
      <c r="M71" s="3"/>
      <c r="N71" s="3">
        <v>1</v>
      </c>
      <c r="O71" s="3">
        <v>1</v>
      </c>
      <c r="P71" s="3">
        <v>1</v>
      </c>
      <c r="Q71" s="3"/>
      <c r="R71" s="3">
        <v>0</v>
      </c>
      <c r="S71" s="3">
        <v>0</v>
      </c>
      <c r="T71" s="3">
        <v>1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1</v>
      </c>
      <c r="AE71" s="3">
        <v>0</v>
      </c>
      <c r="AF71" s="3">
        <v>2</v>
      </c>
      <c r="AG71" s="3">
        <v>23.5</v>
      </c>
      <c r="AH71" s="4">
        <v>1.83</v>
      </c>
      <c r="AI71" s="3">
        <v>106</v>
      </c>
      <c r="AJ71" s="3">
        <v>63</v>
      </c>
      <c r="AK71" s="5">
        <f t="shared" si="27"/>
        <v>77.333333333333329</v>
      </c>
      <c r="AL71" s="3">
        <v>72</v>
      </c>
      <c r="AM71" s="3">
        <v>1</v>
      </c>
      <c r="AN71" s="3">
        <v>8</v>
      </c>
      <c r="AO71" s="3">
        <v>55</v>
      </c>
      <c r="AP71" s="3">
        <v>35</v>
      </c>
      <c r="AQ71" s="3">
        <v>45</v>
      </c>
      <c r="AR71" s="1">
        <f t="shared" si="28"/>
        <v>20</v>
      </c>
      <c r="AS71" s="7">
        <f t="shared" si="29"/>
        <v>2.5</v>
      </c>
      <c r="AT71" s="3">
        <v>19</v>
      </c>
      <c r="AU71" s="4">
        <v>3.39</v>
      </c>
      <c r="AV71" s="3">
        <v>1.85</v>
      </c>
      <c r="AW71" s="19">
        <f t="shared" si="30"/>
        <v>0.31722099039172208</v>
      </c>
      <c r="AX71" s="7">
        <f t="shared" si="31"/>
        <v>7.6696165191740411</v>
      </c>
      <c r="AY71" s="7">
        <f t="shared" si="32"/>
        <v>1124.3243243243244</v>
      </c>
      <c r="AZ71" s="7">
        <f t="shared" si="33"/>
        <v>2998.1981981981976</v>
      </c>
      <c r="BA71" s="7">
        <f t="shared" si="34"/>
        <v>47.083333333333336</v>
      </c>
      <c r="BB71" s="7">
        <f t="shared" si="35"/>
        <v>25.694444444444443</v>
      </c>
      <c r="BC71" s="7">
        <f t="shared" si="36"/>
        <v>20.384259259259256</v>
      </c>
      <c r="BD71" s="7">
        <f t="shared" si="37"/>
        <v>12.929444444444442</v>
      </c>
      <c r="BE71" s="19">
        <v>2.25</v>
      </c>
      <c r="BF71" s="19">
        <f t="shared" si="38"/>
        <v>0.95575221238938046</v>
      </c>
      <c r="BG71" s="19">
        <f t="shared" si="39"/>
        <v>1.168141592920354</v>
      </c>
      <c r="BH71" s="19">
        <f t="shared" si="40"/>
        <v>2.354166666666667</v>
      </c>
      <c r="BI71" s="19">
        <f t="shared" si="41"/>
        <v>0.42105263157894735</v>
      </c>
      <c r="BJ71" s="19"/>
      <c r="BK71" s="5">
        <v>1</v>
      </c>
      <c r="BL71" s="5">
        <v>19</v>
      </c>
      <c r="BM71" s="5">
        <v>50</v>
      </c>
      <c r="BN71" s="5">
        <v>0</v>
      </c>
      <c r="BO71" s="5">
        <v>0</v>
      </c>
      <c r="BP71" s="3">
        <v>1</v>
      </c>
      <c r="BQ71" s="3" t="s">
        <v>60</v>
      </c>
      <c r="BR71" s="5">
        <v>50</v>
      </c>
      <c r="BS71" s="3">
        <v>5.4</v>
      </c>
      <c r="BT71" s="3">
        <v>4.3</v>
      </c>
      <c r="BU71" s="3">
        <v>0.83</v>
      </c>
      <c r="BV71" s="3">
        <v>4.5</v>
      </c>
      <c r="BX71" s="3">
        <v>1</v>
      </c>
      <c r="BY71" s="3">
        <v>1</v>
      </c>
      <c r="BZ71" s="3">
        <v>141</v>
      </c>
      <c r="CA71" s="3">
        <v>9</v>
      </c>
      <c r="CB71" s="4">
        <v>0.5</v>
      </c>
      <c r="CC71" s="28">
        <v>90</v>
      </c>
      <c r="CD71" s="8"/>
      <c r="CE71" s="8"/>
      <c r="CF71" s="3">
        <v>596</v>
      </c>
      <c r="CG71" s="3">
        <v>0</v>
      </c>
      <c r="CH71" s="3">
        <v>1</v>
      </c>
      <c r="CI71" s="12">
        <v>906.66666666666663</v>
      </c>
      <c r="CJ71" s="19">
        <f t="shared" si="42"/>
        <v>6.8097748706219337</v>
      </c>
      <c r="CK71" s="5">
        <v>379.67119750501365</v>
      </c>
      <c r="CL71" s="19">
        <f t="shared" si="43"/>
        <v>5.9393056084348554</v>
      </c>
      <c r="CN71" s="41">
        <v>40402</v>
      </c>
      <c r="CO71" s="41"/>
      <c r="CP71" s="41"/>
      <c r="CQ71" s="41"/>
      <c r="CR71" s="20"/>
      <c r="CS71" s="36">
        <v>44272</v>
      </c>
      <c r="CT71" s="36">
        <v>43476</v>
      </c>
      <c r="CU71" s="1">
        <f t="shared" si="44"/>
        <v>3074</v>
      </c>
      <c r="CV71" s="3">
        <v>1</v>
      </c>
      <c r="CW71" s="40">
        <v>43476</v>
      </c>
      <c r="CX71" s="20">
        <f>(CW71-CN71)</f>
        <v>3074</v>
      </c>
      <c r="CY71" s="20">
        <v>1</v>
      </c>
      <c r="CZ71" s="20">
        <v>3074</v>
      </c>
      <c r="DA71" s="3">
        <v>0</v>
      </c>
      <c r="DB71" s="3" t="s">
        <v>144</v>
      </c>
    </row>
    <row r="72" spans="1:115" s="10" customFormat="1" x14ac:dyDescent="0.25">
      <c r="A72" s="2">
        <v>2002</v>
      </c>
      <c r="B72" s="3">
        <v>19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1">
        <v>0</v>
      </c>
      <c r="I72" s="3">
        <v>1</v>
      </c>
      <c r="J72" s="3">
        <v>4</v>
      </c>
      <c r="K72" s="3">
        <v>1</v>
      </c>
      <c r="L72" s="3">
        <v>0</v>
      </c>
      <c r="M72" s="3"/>
      <c r="N72" s="3">
        <v>1</v>
      </c>
      <c r="O72" s="3">
        <v>0</v>
      </c>
      <c r="P72" s="3">
        <v>0</v>
      </c>
      <c r="Q72" s="3"/>
      <c r="R72" s="3">
        <v>0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1</v>
      </c>
      <c r="Y72" s="3">
        <v>1</v>
      </c>
      <c r="Z72" s="3">
        <v>0</v>
      </c>
      <c r="AA72" s="3">
        <v>0</v>
      </c>
      <c r="AB72" s="3">
        <v>0</v>
      </c>
      <c r="AC72" s="3">
        <v>0</v>
      </c>
      <c r="AD72" s="3">
        <v>1</v>
      </c>
      <c r="AE72" s="3">
        <v>0</v>
      </c>
      <c r="AF72" s="3">
        <v>2</v>
      </c>
      <c r="AG72" s="3">
        <v>29</v>
      </c>
      <c r="AH72" s="4">
        <v>1.75</v>
      </c>
      <c r="AI72" s="3">
        <v>115</v>
      </c>
      <c r="AJ72" s="3">
        <v>84</v>
      </c>
      <c r="AK72" s="5">
        <f t="shared" si="27"/>
        <v>94.333333333333329</v>
      </c>
      <c r="AL72" s="3">
        <v>69</v>
      </c>
      <c r="AM72" s="3">
        <v>1</v>
      </c>
      <c r="AN72" s="3">
        <v>7</v>
      </c>
      <c r="AO72" s="3">
        <v>103</v>
      </c>
      <c r="AP72" s="3">
        <v>46</v>
      </c>
      <c r="AQ72" s="3">
        <v>64</v>
      </c>
      <c r="AR72" s="3">
        <f t="shared" si="28"/>
        <v>57</v>
      </c>
      <c r="AS72" s="7">
        <f t="shared" si="29"/>
        <v>8.1428571428571423</v>
      </c>
      <c r="AT72" s="3">
        <v>10</v>
      </c>
      <c r="AU72" s="4">
        <v>2.835</v>
      </c>
      <c r="AV72" s="3">
        <v>1.62</v>
      </c>
      <c r="AW72" s="19">
        <f t="shared" si="30"/>
        <v>0.33884700665188466</v>
      </c>
      <c r="AX72" s="7">
        <f t="shared" si="31"/>
        <v>19.047619047619047</v>
      </c>
      <c r="AY72" s="7">
        <f t="shared" si="32"/>
        <v>2666.6666666666665</v>
      </c>
      <c r="AZ72" s="7">
        <f t="shared" si="33"/>
        <v>4312.7572016460899</v>
      </c>
      <c r="BA72" s="7">
        <f t="shared" si="34"/>
        <v>41.086956521739133</v>
      </c>
      <c r="BB72" s="7">
        <f t="shared" si="35"/>
        <v>23.478260869565219</v>
      </c>
      <c r="BC72" s="7">
        <f t="shared" si="36"/>
        <v>26.927999999999997</v>
      </c>
      <c r="BD72" s="7">
        <f t="shared" si="37"/>
        <v>18.200347826086958</v>
      </c>
      <c r="BE72" s="19"/>
      <c r="BF72" s="19">
        <f t="shared" si="38"/>
        <v>1.5576719576719575</v>
      </c>
      <c r="BG72" s="19">
        <f t="shared" si="39"/>
        <v>2.5068783068783067</v>
      </c>
      <c r="BH72" s="19">
        <f t="shared" si="40"/>
        <v>0.7208237986270023</v>
      </c>
      <c r="BI72" s="19">
        <f t="shared" si="41"/>
        <v>0.7</v>
      </c>
      <c r="BJ72" s="19"/>
      <c r="BK72" s="5">
        <v>0</v>
      </c>
      <c r="BL72" s="5"/>
      <c r="BM72" s="5"/>
      <c r="BN72" s="5"/>
      <c r="BO72" s="5"/>
      <c r="BP72" s="3">
        <v>1</v>
      </c>
      <c r="BQ72" s="3">
        <v>0</v>
      </c>
      <c r="BR72" s="3">
        <v>62.5</v>
      </c>
      <c r="BS72" s="3">
        <v>3.8</v>
      </c>
      <c r="BT72" s="3">
        <v>2.2999999999999998</v>
      </c>
      <c r="BU72" s="3">
        <v>1</v>
      </c>
      <c r="BV72" s="3">
        <v>3.7</v>
      </c>
      <c r="BX72" s="3">
        <v>1</v>
      </c>
      <c r="BY72" s="3">
        <v>0</v>
      </c>
      <c r="BZ72" s="3">
        <v>135</v>
      </c>
      <c r="CA72" s="3">
        <v>28</v>
      </c>
      <c r="CB72" s="4">
        <v>1.3</v>
      </c>
      <c r="CC72" s="28">
        <v>70</v>
      </c>
      <c r="CD72" s="8"/>
      <c r="CE72" s="8"/>
      <c r="CF72" s="3">
        <v>399</v>
      </c>
      <c r="CG72" s="3">
        <v>0</v>
      </c>
      <c r="CH72" s="3">
        <v>1</v>
      </c>
      <c r="CI72" s="12">
        <v>916.38418079096039</v>
      </c>
      <c r="CJ72" s="19">
        <f t="shared" si="42"/>
        <v>6.8204356880896206</v>
      </c>
      <c r="CK72" s="5">
        <v>1628.7263151153088</v>
      </c>
      <c r="CL72" s="19">
        <f t="shared" si="43"/>
        <v>7.3955535865775639</v>
      </c>
      <c r="CN72" s="41">
        <v>40217</v>
      </c>
      <c r="CO72" s="41"/>
      <c r="CP72" s="41"/>
      <c r="CQ72" s="41"/>
      <c r="CR72" s="20"/>
      <c r="CS72" s="36">
        <v>44272</v>
      </c>
      <c r="CT72" s="36">
        <v>43850</v>
      </c>
      <c r="CU72" s="1">
        <f t="shared" si="44"/>
        <v>3633</v>
      </c>
      <c r="CV72" s="3">
        <v>1</v>
      </c>
      <c r="CW72" s="40">
        <v>43850</v>
      </c>
      <c r="CX72" s="20">
        <f>(CW72-CN72)</f>
        <v>3633</v>
      </c>
      <c r="CY72" s="20">
        <v>1</v>
      </c>
      <c r="CZ72" s="20">
        <v>3633</v>
      </c>
      <c r="DA72" s="3">
        <v>0</v>
      </c>
      <c r="DB72" s="3" t="s">
        <v>141</v>
      </c>
    </row>
    <row r="73" spans="1:115" s="10" customFormat="1" x14ac:dyDescent="0.25">
      <c r="A73" s="25">
        <v>1070</v>
      </c>
      <c r="B73" s="1">
        <v>62</v>
      </c>
      <c r="C73" s="1">
        <v>0</v>
      </c>
      <c r="D73" s="1">
        <v>0</v>
      </c>
      <c r="E73" s="1">
        <v>0</v>
      </c>
      <c r="F73" s="1">
        <v>2</v>
      </c>
      <c r="G73" s="1"/>
      <c r="H73" s="1">
        <v>0</v>
      </c>
      <c r="I73" s="1"/>
      <c r="J73" s="1">
        <v>1</v>
      </c>
      <c r="K73" s="1">
        <v>1</v>
      </c>
      <c r="L73" s="1">
        <v>0</v>
      </c>
      <c r="M73" s="1">
        <v>1</v>
      </c>
      <c r="N73" s="1">
        <v>0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0</v>
      </c>
      <c r="AD73" s="1">
        <v>0</v>
      </c>
      <c r="AE73" s="1">
        <v>0</v>
      </c>
      <c r="AF73" s="1">
        <v>0</v>
      </c>
      <c r="AG73" s="1">
        <v>20.94</v>
      </c>
      <c r="AH73" s="1">
        <v>1.83</v>
      </c>
      <c r="AI73" s="1">
        <v>151</v>
      </c>
      <c r="AJ73" s="1">
        <v>91</v>
      </c>
      <c r="AK73" s="5">
        <f t="shared" si="27"/>
        <v>111</v>
      </c>
      <c r="AL73" s="1">
        <v>56</v>
      </c>
      <c r="AM73" s="1">
        <v>1</v>
      </c>
      <c r="AN73" s="1">
        <v>6</v>
      </c>
      <c r="AO73" s="1">
        <v>29</v>
      </c>
      <c r="AP73" s="1">
        <v>11</v>
      </c>
      <c r="AQ73" s="1">
        <v>19</v>
      </c>
      <c r="AR73" s="1">
        <f t="shared" si="28"/>
        <v>18</v>
      </c>
      <c r="AS73" s="7">
        <f t="shared" si="29"/>
        <v>3</v>
      </c>
      <c r="AT73" s="1">
        <v>12</v>
      </c>
      <c r="AU73" s="19">
        <v>4.42</v>
      </c>
      <c r="AV73" s="1">
        <v>2.41</v>
      </c>
      <c r="AW73" s="19">
        <f t="shared" si="30"/>
        <v>0.59314855875831485</v>
      </c>
      <c r="AX73" s="7">
        <f t="shared" si="31"/>
        <v>1.5837104072398189</v>
      </c>
      <c r="AY73" s="7">
        <f t="shared" si="32"/>
        <v>232.36514522821577</v>
      </c>
      <c r="AZ73" s="7">
        <f t="shared" si="33"/>
        <v>3485.4771784232362</v>
      </c>
      <c r="BA73" s="7">
        <f t="shared" si="34"/>
        <v>78.928571428571431</v>
      </c>
      <c r="BB73" s="7">
        <f t="shared" si="35"/>
        <v>43.035714285714285</v>
      </c>
      <c r="BC73" s="7">
        <f t="shared" si="36"/>
        <v>57.943285714285707</v>
      </c>
      <c r="BD73" s="7">
        <f t="shared" si="37"/>
        <v>7.6087142857142842</v>
      </c>
      <c r="BE73" s="19"/>
      <c r="BF73" s="19">
        <f t="shared" si="38"/>
        <v>0.24072398190045249</v>
      </c>
      <c r="BG73" s="19">
        <f t="shared" si="39"/>
        <v>0.36742081447963798</v>
      </c>
      <c r="BH73" s="19">
        <f t="shared" si="40"/>
        <v>4.3849206349206353</v>
      </c>
      <c r="BI73" s="19">
        <f t="shared" si="41"/>
        <v>0.5</v>
      </c>
      <c r="BJ73" s="19"/>
      <c r="BK73" s="20">
        <v>1</v>
      </c>
      <c r="BL73" s="1"/>
      <c r="BM73" s="20"/>
      <c r="BN73" s="1">
        <v>1</v>
      </c>
      <c r="BO73" s="1"/>
      <c r="BP73" s="1">
        <v>1</v>
      </c>
      <c r="BQ73" s="1">
        <v>0</v>
      </c>
      <c r="BR73" s="1">
        <v>54</v>
      </c>
      <c r="BS73" s="1">
        <v>5.6</v>
      </c>
      <c r="BT73" s="1">
        <v>3.5</v>
      </c>
      <c r="BU73" s="1">
        <v>0.26</v>
      </c>
      <c r="BV73" s="1">
        <v>3.7</v>
      </c>
      <c r="BW73" s="1">
        <v>51.7</v>
      </c>
      <c r="BX73" s="1">
        <v>1</v>
      </c>
      <c r="BY73" s="1"/>
      <c r="BZ73" s="25">
        <v>138</v>
      </c>
      <c r="CA73" s="25">
        <v>18</v>
      </c>
      <c r="CB73" s="44">
        <v>0.87</v>
      </c>
      <c r="CC73" s="27">
        <v>90</v>
      </c>
      <c r="CD73" s="1">
        <v>156</v>
      </c>
      <c r="CE73" s="1">
        <v>1</v>
      </c>
      <c r="CF73" s="1"/>
      <c r="CG73" s="1"/>
      <c r="CH73" s="1">
        <v>1</v>
      </c>
      <c r="CI73" s="20">
        <v>916.93023249999999</v>
      </c>
      <c r="CJ73" s="19">
        <f t="shared" si="42"/>
        <v>6.8210313870283601</v>
      </c>
      <c r="CK73" s="20">
        <v>1758.524993</v>
      </c>
      <c r="CL73" s="19">
        <f t="shared" si="43"/>
        <v>7.4722306644943002</v>
      </c>
      <c r="CM73" s="22"/>
      <c r="CN73" s="36">
        <v>43419</v>
      </c>
      <c r="CO73" s="36"/>
      <c r="CP73" s="36"/>
      <c r="CQ73" s="36"/>
      <c r="CR73" s="20"/>
      <c r="CS73" s="36">
        <v>44274</v>
      </c>
      <c r="CT73" s="36">
        <v>44238</v>
      </c>
      <c r="CU73" s="1">
        <f t="shared" si="44"/>
        <v>819</v>
      </c>
      <c r="CV73" s="1">
        <v>0</v>
      </c>
      <c r="CW73" s="1"/>
      <c r="CX73" s="1"/>
      <c r="CY73" s="1">
        <v>0</v>
      </c>
      <c r="CZ73" s="1">
        <v>819</v>
      </c>
      <c r="DA73" s="3">
        <v>0</v>
      </c>
      <c r="DB73"/>
      <c r="DC73"/>
      <c r="DD73"/>
      <c r="DE73"/>
      <c r="DF73"/>
      <c r="DG73"/>
      <c r="DH73"/>
      <c r="DI73"/>
      <c r="DJ73"/>
      <c r="DK73"/>
    </row>
    <row r="74" spans="1:115" s="10" customFormat="1" x14ac:dyDescent="0.25">
      <c r="A74" s="25">
        <v>1016</v>
      </c>
      <c r="B74" s="1">
        <v>53</v>
      </c>
      <c r="C74" s="1">
        <v>0</v>
      </c>
      <c r="D74" s="1">
        <v>1</v>
      </c>
      <c r="E74" s="1">
        <v>1</v>
      </c>
      <c r="F74" s="1">
        <v>2</v>
      </c>
      <c r="G74" s="1">
        <v>1</v>
      </c>
      <c r="H74" s="1">
        <v>0</v>
      </c>
      <c r="I74" s="1">
        <v>1</v>
      </c>
      <c r="J74" s="1">
        <v>4</v>
      </c>
      <c r="K74" s="1">
        <v>0</v>
      </c>
      <c r="L74" s="1">
        <v>1</v>
      </c>
      <c r="M74" s="1">
        <v>1</v>
      </c>
      <c r="N74" s="1">
        <v>0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2</v>
      </c>
      <c r="Z74" s="1">
        <v>1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43.48</v>
      </c>
      <c r="AH74" s="1">
        <v>2.5099999999999998</v>
      </c>
      <c r="AI74" s="1">
        <v>137</v>
      </c>
      <c r="AJ74" s="1">
        <v>71</v>
      </c>
      <c r="AK74" s="5">
        <f t="shared" si="27"/>
        <v>93</v>
      </c>
      <c r="AL74" s="1">
        <v>73</v>
      </c>
      <c r="AM74" s="1">
        <v>1</v>
      </c>
      <c r="AN74" s="1">
        <v>6</v>
      </c>
      <c r="AO74" s="1">
        <v>38</v>
      </c>
      <c r="AP74" s="1">
        <v>17</v>
      </c>
      <c r="AQ74" s="1">
        <v>26</v>
      </c>
      <c r="AR74" s="1">
        <f t="shared" si="28"/>
        <v>21</v>
      </c>
      <c r="AS74" s="7">
        <f t="shared" si="29"/>
        <v>3.5</v>
      </c>
      <c r="AT74" s="1">
        <v>13</v>
      </c>
      <c r="AU74" s="19">
        <v>5.13</v>
      </c>
      <c r="AV74" s="1">
        <v>2.04</v>
      </c>
      <c r="AW74" s="19">
        <f t="shared" si="30"/>
        <v>0.42066518847006651</v>
      </c>
      <c r="AX74" s="7">
        <f t="shared" si="31"/>
        <v>2.53411306042885</v>
      </c>
      <c r="AY74" s="7">
        <f t="shared" si="32"/>
        <v>509.80392156862746</v>
      </c>
      <c r="AZ74" s="7">
        <f t="shared" si="33"/>
        <v>3411.7647058823527</v>
      </c>
      <c r="BA74" s="7">
        <f t="shared" si="34"/>
        <v>70.273972602739718</v>
      </c>
      <c r="BB74" s="7">
        <f t="shared" si="35"/>
        <v>27.945205479452056</v>
      </c>
      <c r="BC74" s="7">
        <f t="shared" si="36"/>
        <v>30.404383561643836</v>
      </c>
      <c r="BD74" s="7">
        <f t="shared" si="37"/>
        <v>7.6010958904109591</v>
      </c>
      <c r="BE74" s="19"/>
      <c r="BF74" s="19">
        <f t="shared" si="38"/>
        <v>0.36998050682261213</v>
      </c>
      <c r="BG74" s="19">
        <f t="shared" si="39"/>
        <v>0.54074074074074086</v>
      </c>
      <c r="BH74" s="19">
        <f t="shared" si="40"/>
        <v>3.3463796477495102</v>
      </c>
      <c r="BI74" s="19">
        <f t="shared" si="41"/>
        <v>0.46153846153846156</v>
      </c>
      <c r="BJ74" s="19"/>
      <c r="BK74" s="20">
        <v>1</v>
      </c>
      <c r="BL74" s="1"/>
      <c r="BM74" s="20"/>
      <c r="BN74" s="1">
        <v>0</v>
      </c>
      <c r="BO74" s="1">
        <v>0</v>
      </c>
      <c r="BP74" s="1">
        <v>1</v>
      </c>
      <c r="BQ74" s="1">
        <v>0</v>
      </c>
      <c r="BR74" s="1">
        <v>55</v>
      </c>
      <c r="BS74" s="1">
        <v>4.7</v>
      </c>
      <c r="BT74" s="1">
        <v>3.7</v>
      </c>
      <c r="BU74" s="1">
        <v>0.31</v>
      </c>
      <c r="BV74" s="1"/>
      <c r="BW74" s="1">
        <v>37</v>
      </c>
      <c r="BX74" s="1">
        <v>1</v>
      </c>
      <c r="BY74" s="1"/>
      <c r="BZ74" s="25">
        <v>133</v>
      </c>
      <c r="CA74" s="25">
        <v>18</v>
      </c>
      <c r="CB74" s="44">
        <v>1.27</v>
      </c>
      <c r="CC74" s="27">
        <v>48</v>
      </c>
      <c r="CD74" s="1">
        <v>70</v>
      </c>
      <c r="CE74" s="1">
        <v>0</v>
      </c>
      <c r="CF74" s="1"/>
      <c r="CG74" s="1"/>
      <c r="CH74" s="1">
        <v>1</v>
      </c>
      <c r="CI74" s="20">
        <v>983.77614300000005</v>
      </c>
      <c r="CJ74" s="19">
        <f t="shared" si="42"/>
        <v>6.8913983742196772</v>
      </c>
      <c r="CK74" s="20">
        <v>718.5312113</v>
      </c>
      <c r="CL74" s="19">
        <f t="shared" si="43"/>
        <v>6.5772091441024028</v>
      </c>
      <c r="CM74" s="22"/>
      <c r="CN74" s="36">
        <v>43213</v>
      </c>
      <c r="CO74" s="36"/>
      <c r="CP74" s="36"/>
      <c r="CQ74" s="36"/>
      <c r="CR74" s="20"/>
      <c r="CS74" s="36">
        <v>44217</v>
      </c>
      <c r="CT74" s="36">
        <v>44119</v>
      </c>
      <c r="CU74" s="1">
        <f t="shared" si="44"/>
        <v>906</v>
      </c>
      <c r="CV74" s="1">
        <v>0</v>
      </c>
      <c r="CW74" s="1"/>
      <c r="CX74" s="1"/>
      <c r="CY74" s="1">
        <v>0</v>
      </c>
      <c r="CZ74" s="1">
        <v>906</v>
      </c>
      <c r="DA74" s="3">
        <v>0</v>
      </c>
      <c r="DB74"/>
      <c r="DC74"/>
      <c r="DD74"/>
      <c r="DE74"/>
      <c r="DF74"/>
      <c r="DG74"/>
      <c r="DH74"/>
      <c r="DI74"/>
      <c r="DJ74"/>
      <c r="DK74"/>
    </row>
    <row r="75" spans="1:115" s="10" customFormat="1" x14ac:dyDescent="0.25">
      <c r="A75" s="2">
        <v>2051</v>
      </c>
      <c r="B75" s="3">
        <v>63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1">
        <v>0</v>
      </c>
      <c r="I75" s="3">
        <v>0</v>
      </c>
      <c r="J75" s="3">
        <v>3</v>
      </c>
      <c r="K75" s="3">
        <v>0</v>
      </c>
      <c r="L75" s="3">
        <v>0</v>
      </c>
      <c r="M75" s="3"/>
      <c r="N75" s="3">
        <v>0</v>
      </c>
      <c r="O75" s="3">
        <v>0</v>
      </c>
      <c r="P75" s="3">
        <v>1</v>
      </c>
      <c r="Q75" s="3"/>
      <c r="R75" s="3">
        <v>1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1</v>
      </c>
      <c r="Y75" s="3">
        <v>1</v>
      </c>
      <c r="Z75" s="3">
        <v>0</v>
      </c>
      <c r="AA75" s="3">
        <v>1</v>
      </c>
      <c r="AB75" s="3">
        <v>1</v>
      </c>
      <c r="AC75" s="3">
        <v>0</v>
      </c>
      <c r="AD75" s="3">
        <v>1</v>
      </c>
      <c r="AE75" s="3">
        <v>0</v>
      </c>
      <c r="AF75" s="3">
        <v>0</v>
      </c>
      <c r="AG75" s="3">
        <v>20.5</v>
      </c>
      <c r="AH75" s="4">
        <v>1.78</v>
      </c>
      <c r="AI75" s="3">
        <v>110</v>
      </c>
      <c r="AJ75" s="3">
        <v>74</v>
      </c>
      <c r="AK75" s="5">
        <f t="shared" si="27"/>
        <v>86</v>
      </c>
      <c r="AL75" s="3">
        <v>82</v>
      </c>
      <c r="AM75" s="3">
        <v>1</v>
      </c>
      <c r="AN75" s="3">
        <v>10</v>
      </c>
      <c r="AO75" s="3">
        <v>58</v>
      </c>
      <c r="AP75" s="3">
        <v>25</v>
      </c>
      <c r="AQ75" s="3">
        <v>37</v>
      </c>
      <c r="AR75" s="1">
        <f t="shared" si="28"/>
        <v>33</v>
      </c>
      <c r="AS75" s="7">
        <f t="shared" si="29"/>
        <v>3.3</v>
      </c>
      <c r="AT75" s="3">
        <v>30</v>
      </c>
      <c r="AU75" s="4">
        <v>2.7234000000000003</v>
      </c>
      <c r="AV75" s="3">
        <v>1.53</v>
      </c>
      <c r="AW75" s="19">
        <f t="shared" si="30"/>
        <v>0.29175166297117522</v>
      </c>
      <c r="AX75" s="7">
        <f t="shared" si="31"/>
        <v>2.570316516119556</v>
      </c>
      <c r="AY75" s="7">
        <f t="shared" si="32"/>
        <v>366.01307189542484</v>
      </c>
      <c r="AZ75" s="7">
        <f t="shared" si="33"/>
        <v>3973.8562091503268</v>
      </c>
      <c r="BA75" s="7">
        <f t="shared" si="34"/>
        <v>33.212195121951218</v>
      </c>
      <c r="BB75" s="7">
        <f t="shared" si="35"/>
        <v>18.658536585365855</v>
      </c>
      <c r="BC75" s="7">
        <f t="shared" si="36"/>
        <v>14.210341463414634</v>
      </c>
      <c r="BD75" s="7">
        <f t="shared" si="37"/>
        <v>6.8514146341463418</v>
      </c>
      <c r="BE75" s="19"/>
      <c r="BF75" s="19">
        <f t="shared" si="38"/>
        <v>1.1140486157009621</v>
      </c>
      <c r="BG75" s="19">
        <f t="shared" si="39"/>
        <v>1.7463464786663729</v>
      </c>
      <c r="BH75" s="19">
        <f t="shared" si="40"/>
        <v>1.0064301552106429</v>
      </c>
      <c r="BI75" s="19">
        <f t="shared" si="41"/>
        <v>0.33333333333333331</v>
      </c>
      <c r="BJ75" s="19"/>
      <c r="BK75" s="5">
        <v>0</v>
      </c>
      <c r="BL75" s="5"/>
      <c r="BM75" s="5"/>
      <c r="BN75" s="5"/>
      <c r="BO75" s="5"/>
      <c r="BP75" s="3">
        <v>1</v>
      </c>
      <c r="BQ75" s="3">
        <v>0</v>
      </c>
      <c r="BR75" s="3">
        <v>15</v>
      </c>
      <c r="BS75" s="3"/>
      <c r="BT75" s="3"/>
      <c r="BU75" s="3"/>
      <c r="BV75" s="3"/>
      <c r="BX75" s="3"/>
      <c r="BY75" s="3"/>
      <c r="BZ75" s="3">
        <v>141</v>
      </c>
      <c r="CA75" s="3">
        <v>29</v>
      </c>
      <c r="CB75" s="4">
        <v>1.3</v>
      </c>
      <c r="CC75" s="28">
        <v>50</v>
      </c>
      <c r="CD75" s="8"/>
      <c r="CE75" s="8"/>
      <c r="CF75" s="3">
        <v>7169</v>
      </c>
      <c r="CG75" s="3">
        <v>1</v>
      </c>
      <c r="CH75" s="3">
        <v>3</v>
      </c>
      <c r="CI75" s="12">
        <v>1015.267175572519</v>
      </c>
      <c r="CJ75" s="19">
        <f t="shared" si="42"/>
        <v>6.9229070840027394</v>
      </c>
      <c r="CK75" s="5">
        <v>1100.9825710385651</v>
      </c>
      <c r="CL75" s="19">
        <f t="shared" si="43"/>
        <v>7.0039583064780047</v>
      </c>
      <c r="CN75" s="36">
        <v>40493</v>
      </c>
      <c r="CO75" s="36"/>
      <c r="CP75" s="36"/>
      <c r="CQ75" s="36"/>
      <c r="CR75" s="20"/>
      <c r="CS75" s="36">
        <v>44274</v>
      </c>
      <c r="CT75" s="36">
        <v>41691</v>
      </c>
      <c r="CU75" s="1">
        <f t="shared" si="44"/>
        <v>1198</v>
      </c>
      <c r="CV75" s="3">
        <v>1</v>
      </c>
      <c r="CW75" s="40">
        <v>41691</v>
      </c>
      <c r="CX75" s="3">
        <f>(CW75-CN75)</f>
        <v>1198</v>
      </c>
      <c r="CY75" s="3">
        <v>1</v>
      </c>
      <c r="CZ75" s="3">
        <v>1198</v>
      </c>
      <c r="DA75" s="3">
        <v>0</v>
      </c>
      <c r="DB75" s="3"/>
    </row>
    <row r="76" spans="1:115" s="10" customFormat="1" x14ac:dyDescent="0.25">
      <c r="A76" s="25">
        <v>1007</v>
      </c>
      <c r="B76" s="1">
        <v>86</v>
      </c>
      <c r="C76" s="1">
        <v>0</v>
      </c>
      <c r="D76" s="1">
        <v>1</v>
      </c>
      <c r="E76" s="1">
        <v>1</v>
      </c>
      <c r="F76" s="1">
        <v>2</v>
      </c>
      <c r="G76" s="1">
        <v>1</v>
      </c>
      <c r="H76" s="1">
        <v>0</v>
      </c>
      <c r="I76" s="1">
        <v>1</v>
      </c>
      <c r="J76" s="1">
        <v>2</v>
      </c>
      <c r="K76" s="1">
        <v>1</v>
      </c>
      <c r="L76" s="1">
        <v>0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1</v>
      </c>
      <c r="AB76" s="1">
        <v>1</v>
      </c>
      <c r="AC76" s="1">
        <v>0</v>
      </c>
      <c r="AD76" s="1">
        <v>0</v>
      </c>
      <c r="AE76" s="1">
        <v>0</v>
      </c>
      <c r="AF76" s="1">
        <v>0</v>
      </c>
      <c r="AG76" s="1">
        <v>25.8</v>
      </c>
      <c r="AH76" s="1">
        <v>1.98</v>
      </c>
      <c r="AI76" s="1">
        <v>131</v>
      </c>
      <c r="AJ76" s="1">
        <v>62</v>
      </c>
      <c r="AK76" s="5">
        <f t="shared" si="27"/>
        <v>85</v>
      </c>
      <c r="AL76" s="1">
        <v>62</v>
      </c>
      <c r="AM76" s="1">
        <v>3</v>
      </c>
      <c r="AN76" s="1">
        <v>10</v>
      </c>
      <c r="AO76" s="1">
        <v>53</v>
      </c>
      <c r="AP76" s="1">
        <v>21</v>
      </c>
      <c r="AQ76" s="1">
        <v>34</v>
      </c>
      <c r="AR76" s="1">
        <f t="shared" si="28"/>
        <v>32</v>
      </c>
      <c r="AS76" s="7">
        <f t="shared" si="29"/>
        <v>3.2</v>
      </c>
      <c r="AT76" s="1">
        <v>22</v>
      </c>
      <c r="AU76" s="19">
        <v>4.91</v>
      </c>
      <c r="AV76" s="1">
        <v>2.48</v>
      </c>
      <c r="AW76" s="19">
        <f t="shared" si="30"/>
        <v>0.46740576496674058</v>
      </c>
      <c r="AX76" s="7">
        <f t="shared" si="31"/>
        <v>2.4439918533604885</v>
      </c>
      <c r="AY76" s="7">
        <f t="shared" si="32"/>
        <v>387.09677419354841</v>
      </c>
      <c r="AZ76" s="7">
        <f t="shared" si="33"/>
        <v>2419.3548387096776</v>
      </c>
      <c r="BA76" s="7">
        <f t="shared" si="34"/>
        <v>79.193548387096769</v>
      </c>
      <c r="BB76" s="7">
        <f t="shared" si="35"/>
        <v>40</v>
      </c>
      <c r="BC76" s="7">
        <f t="shared" si="36"/>
        <v>34.271999999999998</v>
      </c>
      <c r="BD76" s="7">
        <f t="shared" si="37"/>
        <v>13.055999999999999</v>
      </c>
      <c r="BE76" s="19"/>
      <c r="BF76" s="19">
        <f t="shared" si="38"/>
        <v>0.42932790224032591</v>
      </c>
      <c r="BG76" s="19">
        <f t="shared" si="39"/>
        <v>0.66924643584521393</v>
      </c>
      <c r="BH76" s="19">
        <f t="shared" si="40"/>
        <v>2.474798387096774</v>
      </c>
      <c r="BI76" s="19">
        <f t="shared" si="41"/>
        <v>0.45454545454545453</v>
      </c>
      <c r="BJ76" s="19"/>
      <c r="BK76" s="20">
        <v>1</v>
      </c>
      <c r="BL76" s="1"/>
      <c r="BM76" s="20"/>
      <c r="BN76" s="1">
        <v>1</v>
      </c>
      <c r="BO76" s="1">
        <v>1</v>
      </c>
      <c r="BP76" s="1">
        <v>1</v>
      </c>
      <c r="BQ76" s="1">
        <v>0</v>
      </c>
      <c r="BR76" s="1">
        <v>60</v>
      </c>
      <c r="BS76" s="1">
        <v>4.7</v>
      </c>
      <c r="BT76" s="1">
        <v>3</v>
      </c>
      <c r="BU76" s="1">
        <v>0.76</v>
      </c>
      <c r="BV76" s="1">
        <v>5.8</v>
      </c>
      <c r="BW76" s="1">
        <v>72</v>
      </c>
      <c r="BX76" s="1">
        <v>1</v>
      </c>
      <c r="BY76" s="1">
        <v>1</v>
      </c>
      <c r="BZ76" s="1">
        <v>139</v>
      </c>
      <c r="CA76" s="1">
        <v>24</v>
      </c>
      <c r="CB76" s="19">
        <v>1.02</v>
      </c>
      <c r="CC76" s="27">
        <v>50</v>
      </c>
      <c r="CD76" s="1">
        <v>248</v>
      </c>
      <c r="CE76" s="1">
        <v>1</v>
      </c>
      <c r="CF76" s="1"/>
      <c r="CG76" s="1"/>
      <c r="CH76" s="1">
        <v>2</v>
      </c>
      <c r="CI76" s="20">
        <v>1041.878201</v>
      </c>
      <c r="CJ76" s="19">
        <f t="shared" si="42"/>
        <v>6.9487803258458696</v>
      </c>
      <c r="CK76" s="20">
        <v>817.92866249999997</v>
      </c>
      <c r="CL76" s="19">
        <f t="shared" si="43"/>
        <v>6.7067751231420623</v>
      </c>
      <c r="CM76" s="22"/>
      <c r="CN76" s="36">
        <v>43206</v>
      </c>
      <c r="CO76" s="36"/>
      <c r="CP76" s="36"/>
      <c r="CQ76" s="36"/>
      <c r="CR76" s="20"/>
      <c r="CS76" s="36">
        <v>44217</v>
      </c>
      <c r="CT76" s="37">
        <v>44179</v>
      </c>
      <c r="CU76" s="1">
        <f t="shared" si="44"/>
        <v>973</v>
      </c>
      <c r="CV76" s="1">
        <v>0</v>
      </c>
      <c r="CW76" s="1"/>
      <c r="CX76" s="1"/>
      <c r="CY76" s="1">
        <v>0</v>
      </c>
      <c r="CZ76" s="1">
        <v>973</v>
      </c>
      <c r="DA76" s="3">
        <v>0</v>
      </c>
      <c r="DB76" t="s">
        <v>134</v>
      </c>
      <c r="DC76"/>
      <c r="DD76"/>
      <c r="DE76"/>
      <c r="DF76"/>
      <c r="DG76"/>
      <c r="DH76"/>
      <c r="DI76"/>
      <c r="DJ76"/>
      <c r="DK76"/>
    </row>
    <row r="77" spans="1:115" s="10" customFormat="1" x14ac:dyDescent="0.25">
      <c r="A77" s="25">
        <v>1034</v>
      </c>
      <c r="B77" s="1">
        <v>83</v>
      </c>
      <c r="C77" s="1">
        <v>0</v>
      </c>
      <c r="D77" s="1">
        <v>1</v>
      </c>
      <c r="E77" s="1">
        <v>1</v>
      </c>
      <c r="F77" s="1">
        <v>2</v>
      </c>
      <c r="G77" s="1">
        <v>1</v>
      </c>
      <c r="H77" s="1">
        <v>0</v>
      </c>
      <c r="I77" s="1">
        <v>0</v>
      </c>
      <c r="J77" s="1">
        <v>4</v>
      </c>
      <c r="K77" s="1">
        <v>1</v>
      </c>
      <c r="L77" s="1">
        <v>0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0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0</v>
      </c>
      <c r="AD77" s="1">
        <v>1</v>
      </c>
      <c r="AE77" s="1">
        <v>0</v>
      </c>
      <c r="AF77" s="1">
        <v>2</v>
      </c>
      <c r="AG77" s="1">
        <v>38.299999999999997</v>
      </c>
      <c r="AH77" s="1">
        <v>1.97</v>
      </c>
      <c r="AI77" s="1">
        <v>122</v>
      </c>
      <c r="AJ77" s="1">
        <v>57</v>
      </c>
      <c r="AK77" s="5">
        <f t="shared" si="27"/>
        <v>78.666666666666671</v>
      </c>
      <c r="AL77" s="1">
        <v>61</v>
      </c>
      <c r="AM77" s="1">
        <v>2</v>
      </c>
      <c r="AN77" s="1">
        <v>10</v>
      </c>
      <c r="AO77" s="1">
        <v>34</v>
      </c>
      <c r="AP77" s="1">
        <v>15</v>
      </c>
      <c r="AQ77" s="1">
        <v>24</v>
      </c>
      <c r="AR77" s="1">
        <f t="shared" si="28"/>
        <v>19</v>
      </c>
      <c r="AS77" s="7">
        <f t="shared" si="29"/>
        <v>1.9</v>
      </c>
      <c r="AT77" s="1">
        <v>20</v>
      </c>
      <c r="AU77" s="19">
        <v>4.05</v>
      </c>
      <c r="AV77" s="1">
        <v>1.47</v>
      </c>
      <c r="AW77" s="19">
        <f t="shared" si="30"/>
        <v>0.2564079822616408</v>
      </c>
      <c r="AX77" s="7">
        <f t="shared" si="31"/>
        <v>0.98765432098765438</v>
      </c>
      <c r="AY77" s="7">
        <f t="shared" si="32"/>
        <v>217.68707482993199</v>
      </c>
      <c r="AZ77" s="7">
        <f t="shared" si="33"/>
        <v>3736.9614512471662</v>
      </c>
      <c r="BA77" s="7">
        <f t="shared" si="34"/>
        <v>66.393442622950815</v>
      </c>
      <c r="BB77" s="7">
        <f t="shared" si="35"/>
        <v>24.098360655737704</v>
      </c>
      <c r="BC77" s="7">
        <f t="shared" si="36"/>
        <v>19.227278688524589</v>
      </c>
      <c r="BD77" s="7">
        <f t="shared" si="37"/>
        <v>4.588327868852458</v>
      </c>
      <c r="BE77" s="19"/>
      <c r="BF77" s="19">
        <f t="shared" si="38"/>
        <v>0.36148148148148151</v>
      </c>
      <c r="BG77" s="19">
        <f t="shared" si="39"/>
        <v>0.51209876543209876</v>
      </c>
      <c r="BH77" s="19">
        <f t="shared" si="40"/>
        <v>3.4943917169974115</v>
      </c>
      <c r="BI77" s="19">
        <f t="shared" si="41"/>
        <v>0.5</v>
      </c>
      <c r="BJ77" s="19"/>
      <c r="BK77" s="20">
        <v>1</v>
      </c>
      <c r="BL77" s="1"/>
      <c r="BM77" s="20"/>
      <c r="BN77" s="1">
        <v>3</v>
      </c>
      <c r="BO77" s="1"/>
      <c r="BP77" s="1">
        <v>1</v>
      </c>
      <c r="BQ77" s="1">
        <v>0</v>
      </c>
      <c r="BR77" s="1">
        <v>65</v>
      </c>
      <c r="BS77" s="1">
        <v>4</v>
      </c>
      <c r="BT77" s="1">
        <v>2.4</v>
      </c>
      <c r="BU77" s="1">
        <v>0.61</v>
      </c>
      <c r="BV77" s="1">
        <v>5.3</v>
      </c>
      <c r="BW77" s="1">
        <v>55.9</v>
      </c>
      <c r="BX77" s="1">
        <v>1</v>
      </c>
      <c r="BY77" s="1"/>
      <c r="BZ77" s="25">
        <v>134</v>
      </c>
      <c r="CA77" s="25">
        <v>30</v>
      </c>
      <c r="CB77" s="44">
        <v>1.1000000000000001</v>
      </c>
      <c r="CC77" s="27">
        <v>46</v>
      </c>
      <c r="CD77" s="1">
        <v>252</v>
      </c>
      <c r="CE77" s="1">
        <v>1</v>
      </c>
      <c r="CF77" s="1"/>
      <c r="CG77" s="1"/>
      <c r="CH77" s="1">
        <v>2</v>
      </c>
      <c r="CI77" s="20">
        <v>1050.7691319999999</v>
      </c>
      <c r="CJ77" s="19">
        <f t="shared" si="42"/>
        <v>6.9572776816661683</v>
      </c>
      <c r="CK77" s="20">
        <v>1740.829612</v>
      </c>
      <c r="CL77" s="19">
        <f t="shared" si="43"/>
        <v>7.4621170670867984</v>
      </c>
      <c r="CM77" s="22"/>
      <c r="CN77" s="36">
        <v>43244</v>
      </c>
      <c r="CO77" s="36"/>
      <c r="CP77" s="36"/>
      <c r="CQ77" s="36"/>
      <c r="CR77" s="20"/>
      <c r="CS77" s="36">
        <v>44217</v>
      </c>
      <c r="CT77" s="36">
        <v>44208</v>
      </c>
      <c r="CU77" s="1">
        <f t="shared" si="44"/>
        <v>964</v>
      </c>
      <c r="CV77" s="1">
        <v>0</v>
      </c>
      <c r="CW77" s="1"/>
      <c r="CX77" s="1"/>
      <c r="CY77" s="1">
        <v>0</v>
      </c>
      <c r="CZ77" s="1">
        <v>964</v>
      </c>
      <c r="DA77" s="3">
        <v>0</v>
      </c>
      <c r="DB77"/>
      <c r="DC77"/>
      <c r="DD77"/>
      <c r="DE77"/>
      <c r="DF77"/>
      <c r="DG77"/>
      <c r="DH77"/>
      <c r="DI77"/>
      <c r="DJ77"/>
      <c r="DK77"/>
    </row>
    <row r="78" spans="1:115" s="10" customFormat="1" x14ac:dyDescent="0.25">
      <c r="A78" s="2">
        <v>2016</v>
      </c>
      <c r="B78" s="3">
        <v>25</v>
      </c>
      <c r="C78" s="3">
        <v>0</v>
      </c>
      <c r="D78" s="3">
        <v>1</v>
      </c>
      <c r="E78" s="3">
        <v>0</v>
      </c>
      <c r="F78" s="3">
        <v>2</v>
      </c>
      <c r="G78" s="3">
        <v>1</v>
      </c>
      <c r="H78" s="1">
        <v>0</v>
      </c>
      <c r="I78" s="3">
        <v>1</v>
      </c>
      <c r="J78" s="3">
        <v>1</v>
      </c>
      <c r="K78" s="3">
        <v>0</v>
      </c>
      <c r="L78" s="3">
        <v>0</v>
      </c>
      <c r="M78" s="3"/>
      <c r="N78" s="3">
        <v>1</v>
      </c>
      <c r="O78" s="3">
        <v>0</v>
      </c>
      <c r="P78" s="3">
        <v>1</v>
      </c>
      <c r="Q78" s="3"/>
      <c r="R78" s="3">
        <v>0</v>
      </c>
      <c r="S78" s="3">
        <v>0</v>
      </c>
      <c r="T78" s="3">
        <v>0</v>
      </c>
      <c r="U78" s="3">
        <v>1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24.5</v>
      </c>
      <c r="AH78" s="4">
        <v>1.78</v>
      </c>
      <c r="AI78" s="3">
        <v>135</v>
      </c>
      <c r="AJ78" s="3">
        <v>83</v>
      </c>
      <c r="AK78" s="5">
        <f t="shared" si="27"/>
        <v>100.33333333333333</v>
      </c>
      <c r="AL78" s="3">
        <v>83</v>
      </c>
      <c r="AM78" s="3">
        <v>1</v>
      </c>
      <c r="AN78" s="3">
        <v>4</v>
      </c>
      <c r="AO78" s="3">
        <v>22</v>
      </c>
      <c r="AP78" s="3">
        <v>8</v>
      </c>
      <c r="AQ78" s="3">
        <v>11</v>
      </c>
      <c r="AR78" s="3">
        <f t="shared" si="28"/>
        <v>14</v>
      </c>
      <c r="AS78" s="7">
        <f t="shared" si="29"/>
        <v>3.5</v>
      </c>
      <c r="AT78" s="3">
        <v>7</v>
      </c>
      <c r="AU78" s="4">
        <v>5.3044000000000002</v>
      </c>
      <c r="AV78" s="3">
        <v>2.98</v>
      </c>
      <c r="AW78" s="19">
        <f t="shared" si="30"/>
        <v>0.66295639320029565</v>
      </c>
      <c r="AX78" s="7">
        <f t="shared" si="31"/>
        <v>0.75409094336777016</v>
      </c>
      <c r="AY78" s="7">
        <f t="shared" si="32"/>
        <v>107.38255033557047</v>
      </c>
      <c r="AZ78" s="7">
        <f t="shared" si="33"/>
        <v>2586.1297539149887</v>
      </c>
      <c r="BA78" s="7">
        <f t="shared" si="34"/>
        <v>63.908433734939763</v>
      </c>
      <c r="BB78" s="7">
        <f t="shared" si="35"/>
        <v>35.903614457831324</v>
      </c>
      <c r="BC78" s="7">
        <f t="shared" si="36"/>
        <v>45.573654618473888</v>
      </c>
      <c r="BD78" s="7">
        <f t="shared" si="37"/>
        <v>3.4180240963855417</v>
      </c>
      <c r="BE78" s="19"/>
      <c r="BF78" s="19">
        <f t="shared" si="38"/>
        <v>0.17212125782369353</v>
      </c>
      <c r="BG78" s="19">
        <f t="shared" si="39"/>
        <v>0.34424251564738706</v>
      </c>
      <c r="BH78" s="19">
        <f t="shared" si="40"/>
        <v>4.5648881239242689</v>
      </c>
      <c r="BI78" s="19">
        <f t="shared" si="41"/>
        <v>0.5714285714285714</v>
      </c>
      <c r="BJ78" s="19"/>
      <c r="BK78" s="5">
        <v>0</v>
      </c>
      <c r="BL78" s="5"/>
      <c r="BM78" s="5"/>
      <c r="BN78" s="5"/>
      <c r="BO78" s="5"/>
      <c r="BP78" s="3">
        <v>1</v>
      </c>
      <c r="BQ78" s="3">
        <v>0</v>
      </c>
      <c r="BR78" s="3">
        <v>62.5</v>
      </c>
      <c r="BS78" s="3">
        <v>4.0999999999999996</v>
      </c>
      <c r="BT78" s="3"/>
      <c r="BU78" s="3">
        <v>0.95</v>
      </c>
      <c r="BV78" s="3">
        <v>3.4</v>
      </c>
      <c r="BX78" s="3">
        <v>1</v>
      </c>
      <c r="BY78" s="3">
        <v>0</v>
      </c>
      <c r="BZ78" s="3">
        <v>139</v>
      </c>
      <c r="CA78" s="3">
        <v>29</v>
      </c>
      <c r="CB78" s="4">
        <v>0.9</v>
      </c>
      <c r="CC78" s="28">
        <v>90</v>
      </c>
      <c r="CD78" s="8"/>
      <c r="CE78" s="8"/>
      <c r="CF78" s="3">
        <v>649</v>
      </c>
      <c r="CG78" s="3">
        <v>1</v>
      </c>
      <c r="CH78" s="3">
        <v>1</v>
      </c>
      <c r="CI78" s="12">
        <v>1102.016129032258</v>
      </c>
      <c r="CJ78" s="19">
        <f t="shared" si="42"/>
        <v>7.0048966257511776</v>
      </c>
      <c r="CK78" s="5">
        <v>2542.7603235432657</v>
      </c>
      <c r="CL78" s="19">
        <f t="shared" si="43"/>
        <v>7.8410055114889161</v>
      </c>
      <c r="CN78" s="41">
        <v>40283</v>
      </c>
      <c r="CO78" s="41"/>
      <c r="CP78" s="41"/>
      <c r="CQ78" s="41"/>
      <c r="CR78" s="20"/>
      <c r="CS78" s="36">
        <v>44274</v>
      </c>
      <c r="CT78" s="36">
        <v>44274</v>
      </c>
      <c r="CU78" s="1">
        <f t="shared" si="44"/>
        <v>3991</v>
      </c>
      <c r="CV78" s="3">
        <v>0</v>
      </c>
      <c r="CW78" s="3"/>
      <c r="CX78" s="3"/>
      <c r="CY78" s="3">
        <v>0</v>
      </c>
      <c r="CZ78" s="3">
        <v>3991</v>
      </c>
      <c r="DA78" s="3">
        <v>0</v>
      </c>
      <c r="DB78" s="3" t="s">
        <v>153</v>
      </c>
    </row>
    <row r="79" spans="1:115" s="10" customFormat="1" x14ac:dyDescent="0.25">
      <c r="A79" s="2">
        <v>2064</v>
      </c>
      <c r="B79" s="9">
        <v>65</v>
      </c>
      <c r="C79" s="9">
        <v>0</v>
      </c>
      <c r="D79" s="9">
        <v>1</v>
      </c>
      <c r="E79" s="9">
        <v>1</v>
      </c>
      <c r="F79" s="9">
        <v>1</v>
      </c>
      <c r="G79" s="9">
        <v>1</v>
      </c>
      <c r="H79" s="1">
        <v>0</v>
      </c>
      <c r="I79" s="9">
        <v>0</v>
      </c>
      <c r="J79" s="9">
        <v>4</v>
      </c>
      <c r="K79" s="9">
        <v>1</v>
      </c>
      <c r="L79" s="9">
        <v>0</v>
      </c>
      <c r="M79" s="9"/>
      <c r="N79" s="9">
        <v>0</v>
      </c>
      <c r="O79" s="9">
        <v>1</v>
      </c>
      <c r="P79" s="9">
        <v>1</v>
      </c>
      <c r="Q79" s="9">
        <v>1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1</v>
      </c>
      <c r="Y79" s="9">
        <v>1</v>
      </c>
      <c r="Z79" s="9">
        <v>0</v>
      </c>
      <c r="AA79" s="9">
        <v>1</v>
      </c>
      <c r="AB79" s="9">
        <v>1</v>
      </c>
      <c r="AC79" s="9">
        <v>0</v>
      </c>
      <c r="AD79" s="9">
        <v>1</v>
      </c>
      <c r="AE79" s="9">
        <v>0</v>
      </c>
      <c r="AF79" s="9">
        <v>0</v>
      </c>
      <c r="AG79" s="9">
        <v>25</v>
      </c>
      <c r="AH79" s="11">
        <v>1.6</v>
      </c>
      <c r="AI79" s="9">
        <v>116</v>
      </c>
      <c r="AJ79" s="9">
        <v>46</v>
      </c>
      <c r="AK79" s="5">
        <f t="shared" si="27"/>
        <v>69.333333333333329</v>
      </c>
      <c r="AL79" s="9">
        <v>90</v>
      </c>
      <c r="AM79" s="9">
        <v>3</v>
      </c>
      <c r="AN79" s="9">
        <v>20</v>
      </c>
      <c r="AO79" s="9">
        <v>44</v>
      </c>
      <c r="AP79" s="9">
        <v>25</v>
      </c>
      <c r="AQ79" s="9">
        <v>31</v>
      </c>
      <c r="AR79" s="1">
        <f t="shared" si="28"/>
        <v>19</v>
      </c>
      <c r="AS79" s="7">
        <f t="shared" si="29"/>
        <v>0.95</v>
      </c>
      <c r="AT79" s="9">
        <v>27</v>
      </c>
      <c r="AU79" s="4">
        <v>1.968</v>
      </c>
      <c r="AV79" s="9">
        <v>1.23</v>
      </c>
      <c r="AW79" s="19">
        <f t="shared" si="30"/>
        <v>0.18909090909090906</v>
      </c>
      <c r="AX79" s="7">
        <f t="shared" si="31"/>
        <v>2.0325203252032522</v>
      </c>
      <c r="AY79" s="7">
        <f t="shared" si="32"/>
        <v>260.16260162601628</v>
      </c>
      <c r="AZ79" s="7">
        <f t="shared" si="33"/>
        <v>3208.6720867208669</v>
      </c>
      <c r="BA79" s="7">
        <f t="shared" si="34"/>
        <v>21.866666666666667</v>
      </c>
      <c r="BB79" s="7">
        <f t="shared" si="35"/>
        <v>13.666666666666666</v>
      </c>
      <c r="BC79" s="7">
        <f t="shared" si="36"/>
        <v>7.8683555555555538</v>
      </c>
      <c r="BD79" s="7">
        <f t="shared" si="37"/>
        <v>2.0445333333333329</v>
      </c>
      <c r="BE79" s="19"/>
      <c r="BF79" s="19">
        <f t="shared" si="38"/>
        <v>1.4176829268292683</v>
      </c>
      <c r="BG79" s="19">
        <f t="shared" si="39"/>
        <v>2.0121951219512195</v>
      </c>
      <c r="BH79" s="19">
        <f t="shared" si="40"/>
        <v>1.1508771929824562</v>
      </c>
      <c r="BI79" s="19">
        <f t="shared" si="41"/>
        <v>0.7407407407407407</v>
      </c>
      <c r="BJ79" s="19"/>
      <c r="BK79" s="12">
        <v>0</v>
      </c>
      <c r="BL79" s="12"/>
      <c r="BM79" s="12"/>
      <c r="BN79" s="12"/>
      <c r="BO79" s="12"/>
      <c r="BP79" s="9">
        <v>1</v>
      </c>
      <c r="BQ79" s="9">
        <v>0</v>
      </c>
      <c r="BR79" s="9">
        <v>40</v>
      </c>
      <c r="BS79" s="9"/>
      <c r="BT79" s="9"/>
      <c r="BU79" s="9"/>
      <c r="BV79" s="9">
        <v>4.9000000000000004</v>
      </c>
      <c r="BW79" s="14"/>
      <c r="BX79" s="9">
        <v>1</v>
      </c>
      <c r="BY79" s="9">
        <v>0</v>
      </c>
      <c r="BZ79" s="9">
        <v>136</v>
      </c>
      <c r="CA79" s="9">
        <v>49</v>
      </c>
      <c r="CB79" s="11">
        <v>2</v>
      </c>
      <c r="CC79" s="29">
        <v>25</v>
      </c>
      <c r="CD79" s="13"/>
      <c r="CE79" s="13"/>
      <c r="CF79" s="9">
        <v>4992</v>
      </c>
      <c r="CG79" s="9">
        <v>1</v>
      </c>
      <c r="CH79" s="9">
        <v>3</v>
      </c>
      <c r="CI79" s="12">
        <v>1145.3125</v>
      </c>
      <c r="CJ79" s="19">
        <f t="shared" si="42"/>
        <v>7.0434328045150707</v>
      </c>
      <c r="CK79" s="12"/>
      <c r="CL79" s="31"/>
      <c r="CM79" s="14"/>
      <c r="CN79" s="36">
        <v>40645</v>
      </c>
      <c r="CO79" s="38"/>
      <c r="CP79" s="38"/>
      <c r="CQ79" s="36"/>
      <c r="CR79" s="22"/>
      <c r="CS79" s="36">
        <v>44274</v>
      </c>
      <c r="CT79" s="42">
        <v>40904</v>
      </c>
      <c r="CU79" s="1">
        <f t="shared" si="44"/>
        <v>259</v>
      </c>
      <c r="CV79" s="3">
        <v>1</v>
      </c>
      <c r="CW79" s="40">
        <v>40904</v>
      </c>
      <c r="CX79" s="3">
        <f>(CW79-CN79)</f>
        <v>259</v>
      </c>
      <c r="CY79" s="3">
        <v>1</v>
      </c>
      <c r="CZ79" s="3">
        <v>259</v>
      </c>
      <c r="DA79" s="3">
        <v>0</v>
      </c>
      <c r="DB79" s="10" t="s">
        <v>141</v>
      </c>
      <c r="DE79" s="14"/>
      <c r="DF79" s="14"/>
      <c r="DG79" s="14"/>
      <c r="DH79" s="14"/>
      <c r="DI79" s="14"/>
      <c r="DJ79" s="14"/>
      <c r="DK79" s="14"/>
    </row>
    <row r="80" spans="1:115" s="10" customFormat="1" x14ac:dyDescent="0.25">
      <c r="A80" s="2">
        <v>2023</v>
      </c>
      <c r="B80" s="3">
        <v>54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1">
        <v>0</v>
      </c>
      <c r="I80" s="3">
        <v>1</v>
      </c>
      <c r="J80" s="3">
        <v>2</v>
      </c>
      <c r="K80" s="3">
        <v>1</v>
      </c>
      <c r="L80" s="3">
        <v>0</v>
      </c>
      <c r="M80" s="3"/>
      <c r="N80" s="3">
        <v>0</v>
      </c>
      <c r="O80" s="3">
        <v>0</v>
      </c>
      <c r="P80" s="3">
        <v>1</v>
      </c>
      <c r="Q80" s="3"/>
      <c r="R80" s="3">
        <v>1</v>
      </c>
      <c r="S80" s="3">
        <v>0</v>
      </c>
      <c r="T80" s="3">
        <v>0</v>
      </c>
      <c r="U80" s="3">
        <v>0</v>
      </c>
      <c r="V80" s="3">
        <v>1</v>
      </c>
      <c r="W80" s="3">
        <v>0</v>
      </c>
      <c r="X80" s="16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42</v>
      </c>
      <c r="AH80" s="4">
        <v>2.15</v>
      </c>
      <c r="AI80" s="3">
        <v>151</v>
      </c>
      <c r="AJ80" s="3">
        <v>96</v>
      </c>
      <c r="AK80" s="5">
        <f t="shared" si="27"/>
        <v>114.33333333333333</v>
      </c>
      <c r="AL80" s="3">
        <v>70</v>
      </c>
      <c r="AM80" s="3">
        <v>1</v>
      </c>
      <c r="AN80" s="3">
        <v>10</v>
      </c>
      <c r="AO80" s="3">
        <v>36</v>
      </c>
      <c r="AP80" s="3">
        <v>18</v>
      </c>
      <c r="AQ80" s="3">
        <v>23</v>
      </c>
      <c r="AR80" s="1">
        <f t="shared" si="28"/>
        <v>18</v>
      </c>
      <c r="AS80" s="7">
        <f t="shared" si="29"/>
        <v>1.8</v>
      </c>
      <c r="AT80" s="3">
        <v>12</v>
      </c>
      <c r="AU80" s="4">
        <v>5.6760000000000002</v>
      </c>
      <c r="AV80" s="3">
        <v>2.64</v>
      </c>
      <c r="AW80" s="19">
        <f t="shared" si="30"/>
        <v>0.66926829268292676</v>
      </c>
      <c r="AX80" s="7">
        <f t="shared" si="31"/>
        <v>1.9379844961240309</v>
      </c>
      <c r="AY80" s="7">
        <f t="shared" si="32"/>
        <v>333.33333333333331</v>
      </c>
      <c r="AZ80" s="7">
        <f t="shared" si="33"/>
        <v>3161.6161616161612</v>
      </c>
      <c r="BA80" s="7">
        <f t="shared" si="34"/>
        <v>81.085714285714289</v>
      </c>
      <c r="BB80" s="7">
        <f t="shared" si="35"/>
        <v>37.714285714285715</v>
      </c>
      <c r="BC80" s="7">
        <f t="shared" si="36"/>
        <v>52.488228571428571</v>
      </c>
      <c r="BD80" s="7">
        <f t="shared" si="37"/>
        <v>6.6678857142857142</v>
      </c>
      <c r="BE80" s="19"/>
      <c r="BF80" s="19">
        <f t="shared" si="38"/>
        <v>0.28365045806906269</v>
      </c>
      <c r="BG80" s="19">
        <f t="shared" si="39"/>
        <v>0.44397463002114163</v>
      </c>
      <c r="BH80" s="19">
        <f t="shared" si="40"/>
        <v>4.5047619047619047</v>
      </c>
      <c r="BI80" s="19">
        <f t="shared" si="41"/>
        <v>0.83333333333333337</v>
      </c>
      <c r="BJ80" s="19"/>
      <c r="BK80" s="5">
        <v>0</v>
      </c>
      <c r="BL80" s="5"/>
      <c r="BM80" s="5"/>
      <c r="BN80" s="5"/>
      <c r="BO80" s="5"/>
      <c r="BP80" s="3">
        <v>1</v>
      </c>
      <c r="BQ80" s="9">
        <v>0</v>
      </c>
      <c r="BR80" s="3"/>
      <c r="BS80" s="3">
        <v>5</v>
      </c>
      <c r="BT80" s="3">
        <v>4.0999999999999996</v>
      </c>
      <c r="BU80" s="3">
        <v>0.86</v>
      </c>
      <c r="BV80" s="3"/>
      <c r="BX80" s="3"/>
      <c r="BY80" s="9">
        <v>0</v>
      </c>
      <c r="BZ80" s="3">
        <v>137</v>
      </c>
      <c r="CA80" s="3">
        <v>28</v>
      </c>
      <c r="CB80" s="4">
        <v>1.5</v>
      </c>
      <c r="CC80" s="28">
        <v>56</v>
      </c>
      <c r="CD80" s="8"/>
      <c r="CE80" s="8"/>
      <c r="CF80" s="3">
        <v>220</v>
      </c>
      <c r="CG80" s="3">
        <v>0</v>
      </c>
      <c r="CH80" s="3">
        <v>1</v>
      </c>
      <c r="CI80" s="12">
        <v>1248.3516483516485</v>
      </c>
      <c r="CJ80" s="19">
        <f t="shared" si="42"/>
        <v>7.1295792787523382</v>
      </c>
      <c r="CK80" s="5">
        <v>1053.4891177296067</v>
      </c>
      <c r="CL80" s="19">
        <f t="shared" ref="CL80:CL113" si="45">LN(CK80)</f>
        <v>6.959862903555968</v>
      </c>
      <c r="CN80" s="36">
        <v>40323</v>
      </c>
      <c r="CO80" s="36"/>
      <c r="CP80" s="36"/>
      <c r="CQ80" s="36"/>
      <c r="CR80" s="20"/>
      <c r="CS80" s="36">
        <v>44272</v>
      </c>
      <c r="CT80" s="36">
        <v>40609</v>
      </c>
      <c r="CU80" s="1">
        <f t="shared" si="44"/>
        <v>286</v>
      </c>
      <c r="CV80" s="3">
        <v>1</v>
      </c>
      <c r="CW80" s="40">
        <v>40609</v>
      </c>
      <c r="CX80" s="3">
        <f>(CW80-CN80)</f>
        <v>286</v>
      </c>
      <c r="CY80" s="3">
        <v>1</v>
      </c>
      <c r="CZ80" s="3">
        <v>286</v>
      </c>
      <c r="DA80" s="3">
        <v>0</v>
      </c>
      <c r="DB80" s="3" t="s">
        <v>145</v>
      </c>
    </row>
    <row r="81" spans="1:115" s="10" customFormat="1" x14ac:dyDescent="0.25">
      <c r="A81" s="25">
        <v>1021</v>
      </c>
      <c r="B81" s="1">
        <v>78</v>
      </c>
      <c r="C81" s="1">
        <v>0</v>
      </c>
      <c r="D81" s="1">
        <v>1</v>
      </c>
      <c r="E81" s="1">
        <v>1</v>
      </c>
      <c r="F81" s="1">
        <v>2</v>
      </c>
      <c r="G81" s="1">
        <v>1</v>
      </c>
      <c r="H81" s="1">
        <v>0</v>
      </c>
      <c r="I81" s="1">
        <v>1</v>
      </c>
      <c r="J81" s="1">
        <v>3</v>
      </c>
      <c r="K81" s="1">
        <v>1</v>
      </c>
      <c r="L81" s="1">
        <v>1</v>
      </c>
      <c r="M81" s="1">
        <v>1</v>
      </c>
      <c r="N81" s="1">
        <v>1</v>
      </c>
      <c r="O81" s="1">
        <v>0</v>
      </c>
      <c r="P81" s="1">
        <v>1</v>
      </c>
      <c r="Q81" s="1">
        <v>1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0</v>
      </c>
      <c r="AB81" s="1">
        <v>1</v>
      </c>
      <c r="AC81" s="1">
        <v>0</v>
      </c>
      <c r="AD81" s="1">
        <v>1</v>
      </c>
      <c r="AE81" s="1">
        <v>0</v>
      </c>
      <c r="AF81" s="1">
        <v>0</v>
      </c>
      <c r="AG81" s="1">
        <v>33</v>
      </c>
      <c r="AH81" s="1">
        <v>1.88</v>
      </c>
      <c r="AI81" s="1">
        <v>122</v>
      </c>
      <c r="AJ81" s="1">
        <v>54</v>
      </c>
      <c r="AK81" s="5">
        <f t="shared" si="27"/>
        <v>76.666666666666671</v>
      </c>
      <c r="AL81" s="1">
        <v>59</v>
      </c>
      <c r="AM81" s="1">
        <v>3</v>
      </c>
      <c r="AN81" s="1">
        <v>10</v>
      </c>
      <c r="AO81" s="1">
        <v>56</v>
      </c>
      <c r="AP81" s="1">
        <v>20</v>
      </c>
      <c r="AQ81" s="1">
        <v>35</v>
      </c>
      <c r="AR81" s="1">
        <f t="shared" si="28"/>
        <v>36</v>
      </c>
      <c r="AS81" s="7">
        <f t="shared" si="29"/>
        <v>3.6</v>
      </c>
      <c r="AT81" s="1">
        <v>17</v>
      </c>
      <c r="AU81" s="19">
        <v>3.8</v>
      </c>
      <c r="AV81" s="1">
        <v>2.02</v>
      </c>
      <c r="AW81" s="19">
        <f t="shared" si="30"/>
        <v>0.34338507021433851</v>
      </c>
      <c r="AX81" s="7">
        <f t="shared" si="31"/>
        <v>4.7368421052631584</v>
      </c>
      <c r="AY81" s="7">
        <f t="shared" si="32"/>
        <v>712.87128712871288</v>
      </c>
      <c r="AZ81" s="7">
        <f t="shared" si="33"/>
        <v>2640.2640264026404</v>
      </c>
      <c r="BA81" s="7">
        <f t="shared" si="34"/>
        <v>64.406779661016941</v>
      </c>
      <c r="BB81" s="7">
        <f t="shared" si="35"/>
        <v>34.237288135593218</v>
      </c>
      <c r="BC81" s="7">
        <f t="shared" si="36"/>
        <v>27.782418079096043</v>
      </c>
      <c r="BD81" s="7">
        <f t="shared" si="37"/>
        <v>11.640677966101693</v>
      </c>
      <c r="BE81" s="19"/>
      <c r="BF81" s="19">
        <f t="shared" si="38"/>
        <v>0.54342105263157903</v>
      </c>
      <c r="BG81" s="19">
        <f t="shared" si="39"/>
        <v>0.8694736842105264</v>
      </c>
      <c r="BH81" s="19">
        <f t="shared" si="40"/>
        <v>1.7890772128060262</v>
      </c>
      <c r="BI81" s="19">
        <f t="shared" si="41"/>
        <v>0.58823529411764708</v>
      </c>
      <c r="BJ81" s="19"/>
      <c r="BK81" s="20">
        <v>0</v>
      </c>
      <c r="BL81" s="1"/>
      <c r="BM81" s="20"/>
      <c r="BN81" s="1"/>
      <c r="BO81" s="1"/>
      <c r="BP81" s="1">
        <v>1</v>
      </c>
      <c r="BQ81" s="1">
        <v>0</v>
      </c>
      <c r="BR81" s="1">
        <v>70</v>
      </c>
      <c r="BS81" s="1">
        <v>4.2</v>
      </c>
      <c r="BT81" s="1">
        <v>2.2000000000000002</v>
      </c>
      <c r="BU81" s="1">
        <v>0.51</v>
      </c>
      <c r="BV81" s="1">
        <v>4.7</v>
      </c>
      <c r="BW81" s="1">
        <v>51.5</v>
      </c>
      <c r="BX81" s="1">
        <v>1</v>
      </c>
      <c r="BY81" s="1"/>
      <c r="BZ81" s="25">
        <v>139</v>
      </c>
      <c r="CA81" s="25">
        <v>37</v>
      </c>
      <c r="CB81" s="44">
        <v>1.2</v>
      </c>
      <c r="CC81" s="27">
        <v>43</v>
      </c>
      <c r="CD81" s="1">
        <v>215</v>
      </c>
      <c r="CE81" s="1">
        <v>1</v>
      </c>
      <c r="CF81" s="1"/>
      <c r="CG81" s="1"/>
      <c r="CH81" s="1">
        <v>2</v>
      </c>
      <c r="CI81" s="20">
        <v>1268.335</v>
      </c>
      <c r="CJ81" s="19">
        <f t="shared" si="42"/>
        <v>7.1454602956872604</v>
      </c>
      <c r="CK81" s="20">
        <v>2576.056</v>
      </c>
      <c r="CL81" s="19">
        <f t="shared" si="45"/>
        <v>7.8540148261183873</v>
      </c>
      <c r="CM81" s="22"/>
      <c r="CN81" s="36">
        <v>43215</v>
      </c>
      <c r="CO81" s="36"/>
      <c r="CP81" s="36"/>
      <c r="CQ81" s="36"/>
      <c r="CR81" s="20"/>
      <c r="CS81" s="36">
        <v>44217</v>
      </c>
      <c r="CT81" s="36">
        <v>43252</v>
      </c>
      <c r="CU81" s="1">
        <f t="shared" si="44"/>
        <v>37</v>
      </c>
      <c r="CV81" s="1">
        <v>1</v>
      </c>
      <c r="CW81" s="36">
        <v>43252</v>
      </c>
      <c r="CX81" s="20">
        <f>(CW81-CN81)</f>
        <v>37</v>
      </c>
      <c r="CY81" s="20">
        <v>1</v>
      </c>
      <c r="CZ81" s="20">
        <v>37</v>
      </c>
      <c r="DA81" s="3">
        <v>0</v>
      </c>
      <c r="DB81" t="s">
        <v>129</v>
      </c>
      <c r="DC81"/>
      <c r="DD81"/>
      <c r="DE81"/>
      <c r="DF81"/>
      <c r="DG81"/>
      <c r="DH81"/>
      <c r="DI81"/>
      <c r="DJ81"/>
      <c r="DK81"/>
    </row>
    <row r="82" spans="1:115" s="10" customFormat="1" x14ac:dyDescent="0.25">
      <c r="A82" s="25">
        <v>1053</v>
      </c>
      <c r="B82" s="1">
        <v>89</v>
      </c>
      <c r="C82" s="1">
        <v>0</v>
      </c>
      <c r="D82" s="1">
        <v>1</v>
      </c>
      <c r="E82" s="1">
        <v>1</v>
      </c>
      <c r="F82" s="1">
        <v>2</v>
      </c>
      <c r="G82" s="1">
        <v>1</v>
      </c>
      <c r="H82" s="1">
        <v>0</v>
      </c>
      <c r="I82" s="1">
        <v>1</v>
      </c>
      <c r="J82" s="1">
        <v>3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0</v>
      </c>
      <c r="AB82" s="1">
        <v>1</v>
      </c>
      <c r="AC82" s="1">
        <v>0</v>
      </c>
      <c r="AD82" s="1">
        <v>1</v>
      </c>
      <c r="AE82" s="1">
        <v>0</v>
      </c>
      <c r="AF82" s="1">
        <v>0</v>
      </c>
      <c r="AG82" s="1">
        <v>33.229999999999997</v>
      </c>
      <c r="AH82" s="1">
        <v>1.82</v>
      </c>
      <c r="AI82" s="1">
        <v>161</v>
      </c>
      <c r="AJ82" s="1">
        <v>74</v>
      </c>
      <c r="AK82" s="5">
        <f t="shared" si="27"/>
        <v>103</v>
      </c>
      <c r="AL82" s="1">
        <v>65</v>
      </c>
      <c r="AM82" s="1">
        <v>1</v>
      </c>
      <c r="AN82" s="1">
        <v>2</v>
      </c>
      <c r="AO82" s="1">
        <v>30</v>
      </c>
      <c r="AP82" s="1">
        <v>3</v>
      </c>
      <c r="AQ82" s="1">
        <v>14</v>
      </c>
      <c r="AR82" s="1">
        <f t="shared" si="28"/>
        <v>27</v>
      </c>
      <c r="AS82" s="7">
        <f t="shared" si="29"/>
        <v>13.5</v>
      </c>
      <c r="AT82" s="1">
        <v>6</v>
      </c>
      <c r="AU82" s="19">
        <v>3.83</v>
      </c>
      <c r="AV82" s="1">
        <v>2.1</v>
      </c>
      <c r="AW82" s="19">
        <f t="shared" si="30"/>
        <v>0.4796008869179601</v>
      </c>
      <c r="AX82" s="7">
        <f t="shared" si="31"/>
        <v>2.0887728459530024</v>
      </c>
      <c r="AY82" s="7">
        <f t="shared" si="32"/>
        <v>304.76190476190476</v>
      </c>
      <c r="AZ82" s="7">
        <f t="shared" si="33"/>
        <v>3847.6190476190473</v>
      </c>
      <c r="BA82" s="7">
        <f t="shared" si="34"/>
        <v>58.923076923076927</v>
      </c>
      <c r="BB82" s="7">
        <f t="shared" si="35"/>
        <v>32.307692307692307</v>
      </c>
      <c r="BC82" s="7">
        <f t="shared" si="36"/>
        <v>42.620307692307691</v>
      </c>
      <c r="BD82" s="7">
        <f t="shared" si="37"/>
        <v>5.272615384615384</v>
      </c>
      <c r="BE82" s="19"/>
      <c r="BF82" s="19">
        <f t="shared" si="38"/>
        <v>0.23759791122715404</v>
      </c>
      <c r="BG82" s="19">
        <f t="shared" si="39"/>
        <v>0.50913838120104438</v>
      </c>
      <c r="BH82" s="19">
        <f t="shared" si="40"/>
        <v>2.1823361823361824</v>
      </c>
      <c r="BI82" s="19">
        <f t="shared" si="41"/>
        <v>0.33333333333333331</v>
      </c>
      <c r="BJ82" s="19"/>
      <c r="BK82" s="20">
        <v>0</v>
      </c>
      <c r="BL82" s="1"/>
      <c r="BM82" s="20"/>
      <c r="BN82" s="1"/>
      <c r="BO82" s="1"/>
      <c r="BP82" s="1">
        <v>1</v>
      </c>
      <c r="BQ82" s="1">
        <v>0</v>
      </c>
      <c r="BR82" s="1">
        <v>75</v>
      </c>
      <c r="BS82" s="1"/>
      <c r="BT82" s="1"/>
      <c r="BU82" s="1"/>
      <c r="BV82" s="1"/>
      <c r="BW82" s="1"/>
      <c r="BX82" s="1"/>
      <c r="BY82" s="1"/>
      <c r="BZ82" s="25">
        <v>143</v>
      </c>
      <c r="CA82" s="25">
        <v>26</v>
      </c>
      <c r="CB82" s="44">
        <v>2.11</v>
      </c>
      <c r="CC82" s="27">
        <v>20</v>
      </c>
      <c r="CD82" s="1">
        <v>203</v>
      </c>
      <c r="CE82" s="1">
        <v>1</v>
      </c>
      <c r="CF82" s="1"/>
      <c r="CG82" s="1"/>
      <c r="CH82" s="1">
        <v>2</v>
      </c>
      <c r="CI82" s="20">
        <v>1310.7445809999999</v>
      </c>
      <c r="CJ82" s="19">
        <f t="shared" si="42"/>
        <v>7.1783506371698254</v>
      </c>
      <c r="CK82" s="20">
        <v>931.1330236</v>
      </c>
      <c r="CL82" s="19">
        <f t="shared" si="45"/>
        <v>6.8364021495622804</v>
      </c>
      <c r="CM82" s="22"/>
      <c r="CN82" s="36">
        <v>43369</v>
      </c>
      <c r="CO82" s="36"/>
      <c r="CP82" s="36"/>
      <c r="CQ82" s="36"/>
      <c r="CR82" s="20"/>
      <c r="CS82" s="36">
        <v>44274</v>
      </c>
      <c r="CT82" s="36">
        <v>44256</v>
      </c>
      <c r="CU82" s="1">
        <f t="shared" si="44"/>
        <v>887</v>
      </c>
      <c r="CV82" s="1">
        <v>0</v>
      </c>
      <c r="CW82" s="1"/>
      <c r="CX82" s="1"/>
      <c r="CY82" s="1">
        <v>0</v>
      </c>
      <c r="CZ82" s="1">
        <v>887</v>
      </c>
      <c r="DA82" s="3">
        <v>0</v>
      </c>
      <c r="DB82"/>
      <c r="DC82"/>
      <c r="DD82"/>
      <c r="DE82"/>
      <c r="DF82"/>
      <c r="DG82"/>
      <c r="DH82"/>
      <c r="DI82"/>
      <c r="DJ82"/>
      <c r="DK82"/>
    </row>
    <row r="83" spans="1:115" s="10" customFormat="1" x14ac:dyDescent="0.25">
      <c r="A83" s="2">
        <v>2048</v>
      </c>
      <c r="B83" s="3">
        <v>66</v>
      </c>
      <c r="C83" s="3">
        <v>0</v>
      </c>
      <c r="D83" s="3">
        <v>0</v>
      </c>
      <c r="E83" s="3">
        <v>1</v>
      </c>
      <c r="F83" s="3">
        <v>1</v>
      </c>
      <c r="G83" s="3">
        <v>1</v>
      </c>
      <c r="H83" s="1">
        <v>0</v>
      </c>
      <c r="I83" s="3">
        <v>0</v>
      </c>
      <c r="J83" s="3">
        <v>4</v>
      </c>
      <c r="K83" s="3">
        <v>0</v>
      </c>
      <c r="L83" s="3">
        <v>0</v>
      </c>
      <c r="M83" s="3"/>
      <c r="N83" s="3">
        <v>0</v>
      </c>
      <c r="O83" s="3">
        <v>1</v>
      </c>
      <c r="P83" s="3">
        <v>1</v>
      </c>
      <c r="Q83" s="3">
        <v>1</v>
      </c>
      <c r="R83" s="3">
        <v>0</v>
      </c>
      <c r="S83" s="3">
        <v>1</v>
      </c>
      <c r="T83" s="3">
        <v>1</v>
      </c>
      <c r="U83" s="3">
        <v>0</v>
      </c>
      <c r="V83" s="3">
        <v>0</v>
      </c>
      <c r="W83" s="3">
        <v>0</v>
      </c>
      <c r="X83" s="3">
        <v>1</v>
      </c>
      <c r="Y83" s="3">
        <v>0</v>
      </c>
      <c r="Z83" s="3">
        <v>0</v>
      </c>
      <c r="AA83" s="3">
        <v>1</v>
      </c>
      <c r="AB83" s="3">
        <v>1</v>
      </c>
      <c r="AC83" s="3">
        <v>0</v>
      </c>
      <c r="AD83" s="3">
        <v>1</v>
      </c>
      <c r="AE83" s="3">
        <v>0</v>
      </c>
      <c r="AF83" s="3">
        <v>0</v>
      </c>
      <c r="AG83" s="3">
        <v>24.5</v>
      </c>
      <c r="AH83" s="4">
        <v>2.0499999999999998</v>
      </c>
      <c r="AI83" s="3">
        <v>75</v>
      </c>
      <c r="AJ83" s="3">
        <v>50</v>
      </c>
      <c r="AK83" s="5">
        <f t="shared" si="27"/>
        <v>58.333333333333336</v>
      </c>
      <c r="AL83" s="3">
        <v>72</v>
      </c>
      <c r="AM83" s="3">
        <v>2</v>
      </c>
      <c r="AN83" s="3">
        <v>6</v>
      </c>
      <c r="AO83" s="3">
        <v>36</v>
      </c>
      <c r="AP83" s="3">
        <v>12</v>
      </c>
      <c r="AQ83" s="3">
        <v>24</v>
      </c>
      <c r="AR83" s="1">
        <f t="shared" si="28"/>
        <v>24</v>
      </c>
      <c r="AS83" s="7">
        <f t="shared" si="29"/>
        <v>4</v>
      </c>
      <c r="AT83" s="3">
        <v>20</v>
      </c>
      <c r="AU83" s="4">
        <v>5.0839999999999996</v>
      </c>
      <c r="AV83" s="3">
        <v>2.48</v>
      </c>
      <c r="AW83" s="19">
        <f t="shared" si="30"/>
        <v>0.3207686622320769</v>
      </c>
      <c r="AX83" s="7">
        <f t="shared" si="31"/>
        <v>0.78678206136900086</v>
      </c>
      <c r="AY83" s="7">
        <f t="shared" si="32"/>
        <v>129.03225806451613</v>
      </c>
      <c r="AZ83" s="7">
        <f t="shared" si="33"/>
        <v>1688.1720430107528</v>
      </c>
      <c r="BA83" s="7">
        <f t="shared" si="34"/>
        <v>70.611111111111114</v>
      </c>
      <c r="BB83" s="7">
        <f t="shared" si="35"/>
        <v>34.444444444444443</v>
      </c>
      <c r="BC83" s="7">
        <f t="shared" si="36"/>
        <v>17.957037037037036</v>
      </c>
      <c r="BD83" s="7">
        <f t="shared" si="37"/>
        <v>8.4320000000000004</v>
      </c>
      <c r="BE83" s="19"/>
      <c r="BF83" s="19">
        <f t="shared" si="38"/>
        <v>0.3398898505114083</v>
      </c>
      <c r="BG83" s="19">
        <f t="shared" si="39"/>
        <v>0.50983477576711245</v>
      </c>
      <c r="BH83" s="19">
        <f t="shared" si="40"/>
        <v>2.9421296296296298</v>
      </c>
      <c r="BI83" s="19">
        <f t="shared" si="41"/>
        <v>0.3</v>
      </c>
      <c r="BJ83" s="19"/>
      <c r="BK83" s="5">
        <v>0</v>
      </c>
      <c r="BL83" s="5"/>
      <c r="BM83" s="5"/>
      <c r="BN83" s="5"/>
      <c r="BO83" s="5"/>
      <c r="BP83" s="3">
        <v>1</v>
      </c>
      <c r="BQ83" s="3">
        <v>0</v>
      </c>
      <c r="BR83" s="3">
        <v>7.5</v>
      </c>
      <c r="BS83" s="3">
        <v>8.5</v>
      </c>
      <c r="BT83" s="3">
        <v>8.1</v>
      </c>
      <c r="BU83" s="3">
        <v>0.79</v>
      </c>
      <c r="BV83" s="3"/>
      <c r="BX83" s="3">
        <v>1</v>
      </c>
      <c r="BY83" s="3">
        <v>1</v>
      </c>
      <c r="BZ83" s="3">
        <v>138</v>
      </c>
      <c r="CA83" s="3">
        <v>17</v>
      </c>
      <c r="CB83" s="4">
        <v>0.9</v>
      </c>
      <c r="CC83" s="28">
        <v>90</v>
      </c>
      <c r="CD83" s="8"/>
      <c r="CE83" s="8"/>
      <c r="CF83" s="3">
        <v>5257</v>
      </c>
      <c r="CG83" s="3">
        <v>1</v>
      </c>
      <c r="CH83" s="3">
        <v>3</v>
      </c>
      <c r="CI83" s="12">
        <v>1318.0722891566265</v>
      </c>
      <c r="CJ83" s="19">
        <f t="shared" si="42"/>
        <v>7.1839255611734201</v>
      </c>
      <c r="CK83" s="5">
        <v>1969.3144660751461</v>
      </c>
      <c r="CL83" s="19">
        <f t="shared" si="45"/>
        <v>7.5854407744067052</v>
      </c>
      <c r="CN83" s="41">
        <v>40469</v>
      </c>
      <c r="CO83" s="36">
        <v>40603</v>
      </c>
      <c r="CP83" s="20">
        <f>(CO83-CN83)</f>
        <v>134</v>
      </c>
      <c r="CQ83" s="41"/>
      <c r="CR83" s="20"/>
      <c r="CS83" s="36">
        <v>44272</v>
      </c>
      <c r="CT83" s="36">
        <v>40688</v>
      </c>
      <c r="CU83" s="1">
        <f t="shared" si="44"/>
        <v>219</v>
      </c>
      <c r="CV83" s="3">
        <v>1</v>
      </c>
      <c r="CW83" s="36">
        <v>40688</v>
      </c>
      <c r="CX83" s="20">
        <f>(CW83-CN83)</f>
        <v>219</v>
      </c>
      <c r="CY83" s="20">
        <v>1</v>
      </c>
      <c r="CZ83" s="20">
        <v>134</v>
      </c>
      <c r="DA83" s="3">
        <v>0</v>
      </c>
      <c r="DB83" t="s">
        <v>155</v>
      </c>
    </row>
    <row r="84" spans="1:115" s="10" customFormat="1" x14ac:dyDescent="0.25">
      <c r="A84" s="2">
        <v>2005</v>
      </c>
      <c r="B84" s="3">
        <v>43</v>
      </c>
      <c r="C84" s="3">
        <v>1</v>
      </c>
      <c r="D84" s="3">
        <v>1</v>
      </c>
      <c r="E84" s="3">
        <v>0</v>
      </c>
      <c r="F84" s="3">
        <v>1</v>
      </c>
      <c r="G84" s="3">
        <v>1</v>
      </c>
      <c r="H84" s="1">
        <v>0</v>
      </c>
      <c r="I84" s="3">
        <v>1</v>
      </c>
      <c r="J84" s="3">
        <v>1</v>
      </c>
      <c r="K84" s="3">
        <v>0</v>
      </c>
      <c r="L84" s="3">
        <v>0</v>
      </c>
      <c r="M84" s="3"/>
      <c r="N84" s="3">
        <v>0</v>
      </c>
      <c r="O84" s="3">
        <v>0</v>
      </c>
      <c r="P84" s="3">
        <v>0</v>
      </c>
      <c r="Q84" s="3"/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1</v>
      </c>
      <c r="AC84" s="3">
        <v>0</v>
      </c>
      <c r="AD84" s="3">
        <v>1</v>
      </c>
      <c r="AE84" s="3">
        <v>0</v>
      </c>
      <c r="AF84" s="3">
        <v>0</v>
      </c>
      <c r="AG84" s="3">
        <v>36</v>
      </c>
      <c r="AH84" s="4">
        <v>2.19</v>
      </c>
      <c r="AI84" s="3">
        <v>115</v>
      </c>
      <c r="AJ84" s="3">
        <v>72</v>
      </c>
      <c r="AK84" s="5">
        <f t="shared" si="27"/>
        <v>86.333333333333329</v>
      </c>
      <c r="AL84" s="3">
        <v>75</v>
      </c>
      <c r="AM84" s="3">
        <v>3</v>
      </c>
      <c r="AN84" s="3">
        <v>2</v>
      </c>
      <c r="AO84" s="3">
        <v>26</v>
      </c>
      <c r="AP84" s="3">
        <v>7</v>
      </c>
      <c r="AQ84" s="3">
        <v>15</v>
      </c>
      <c r="AR84" s="3">
        <f t="shared" si="28"/>
        <v>19</v>
      </c>
      <c r="AS84" s="7">
        <f t="shared" si="29"/>
        <v>9.5</v>
      </c>
      <c r="AT84" s="3">
        <v>6</v>
      </c>
      <c r="AU84" s="4">
        <v>5.4749999999999996</v>
      </c>
      <c r="AV84" s="3">
        <v>2.5</v>
      </c>
      <c r="AW84" s="19">
        <f t="shared" si="30"/>
        <v>0.47856614929785657</v>
      </c>
      <c r="AX84" s="7">
        <f t="shared" si="31"/>
        <v>1.6438356164383563</v>
      </c>
      <c r="AY84" s="7">
        <f t="shared" si="32"/>
        <v>288</v>
      </c>
      <c r="AZ84" s="7">
        <f t="shared" si="33"/>
        <v>2698.6666666666665</v>
      </c>
      <c r="BA84" s="7">
        <f t="shared" si="34"/>
        <v>73</v>
      </c>
      <c r="BB84" s="7">
        <f t="shared" si="35"/>
        <v>33.333333333333336</v>
      </c>
      <c r="BC84" s="7">
        <f t="shared" si="36"/>
        <v>36.417777777777779</v>
      </c>
      <c r="BD84" s="7">
        <f t="shared" si="37"/>
        <v>5.8933333333333335</v>
      </c>
      <c r="BE84" s="19"/>
      <c r="BF84" s="19">
        <f t="shared" si="38"/>
        <v>0.20547945205479451</v>
      </c>
      <c r="BG84" s="19">
        <f t="shared" si="39"/>
        <v>0.35616438356164382</v>
      </c>
      <c r="BH84" s="19">
        <f t="shared" si="40"/>
        <v>3.8421052631578947</v>
      </c>
      <c r="BI84" s="19">
        <f t="shared" si="41"/>
        <v>0.33333333333333331</v>
      </c>
      <c r="BJ84" s="19"/>
      <c r="BK84" s="5">
        <v>0</v>
      </c>
      <c r="BL84" s="5"/>
      <c r="BM84" s="5"/>
      <c r="BN84" s="5"/>
      <c r="BO84" s="5"/>
      <c r="BP84" s="3">
        <v>1</v>
      </c>
      <c r="BQ84" s="3">
        <v>0</v>
      </c>
      <c r="BR84" s="3"/>
      <c r="BS84" s="3">
        <v>4.5</v>
      </c>
      <c r="BT84" s="3">
        <v>2.8</v>
      </c>
      <c r="BU84" s="3">
        <v>0.78</v>
      </c>
      <c r="BV84" s="3">
        <v>2.9</v>
      </c>
      <c r="BX84" s="3">
        <v>0</v>
      </c>
      <c r="BY84" s="3">
        <v>0</v>
      </c>
      <c r="BZ84" s="3">
        <v>136</v>
      </c>
      <c r="CA84" s="3">
        <v>19</v>
      </c>
      <c r="CB84" s="4">
        <v>1.2</v>
      </c>
      <c r="CC84" s="28">
        <v>59</v>
      </c>
      <c r="CD84" s="8"/>
      <c r="CE84" s="8"/>
      <c r="CF84" s="3"/>
      <c r="CG84" s="3"/>
      <c r="CH84" s="3"/>
      <c r="CI84" s="12">
        <v>1318.5053380782917</v>
      </c>
      <c r="CJ84" s="19">
        <f t="shared" si="42"/>
        <v>7.1842540543845326</v>
      </c>
      <c r="CK84" s="5">
        <v>1639.3289918601492</v>
      </c>
      <c r="CL84" s="19">
        <f t="shared" si="45"/>
        <v>7.402042285788224</v>
      </c>
      <c r="CN84" s="41">
        <v>40232</v>
      </c>
      <c r="CO84" s="41"/>
      <c r="CP84" s="41"/>
      <c r="CQ84" s="41"/>
      <c r="CR84" s="20"/>
      <c r="CS84" s="36">
        <v>44272</v>
      </c>
      <c r="CT84" s="36">
        <v>41391</v>
      </c>
      <c r="CU84" s="1">
        <f t="shared" si="44"/>
        <v>1159</v>
      </c>
      <c r="CV84" s="3">
        <v>0</v>
      </c>
      <c r="CW84" s="3"/>
      <c r="CX84" s="3"/>
      <c r="CY84" s="3">
        <v>0</v>
      </c>
      <c r="CZ84" s="3">
        <v>1159</v>
      </c>
      <c r="DA84" s="3">
        <v>0</v>
      </c>
      <c r="DB84" s="3" t="s">
        <v>142</v>
      </c>
    </row>
    <row r="85" spans="1:115" s="10" customFormat="1" x14ac:dyDescent="0.25">
      <c r="A85" s="25">
        <v>1020</v>
      </c>
      <c r="B85" s="1">
        <v>75</v>
      </c>
      <c r="C85" s="1">
        <v>0</v>
      </c>
      <c r="D85" s="1">
        <v>1</v>
      </c>
      <c r="E85" s="1">
        <v>1</v>
      </c>
      <c r="F85" s="1">
        <v>2</v>
      </c>
      <c r="G85" s="1">
        <v>1</v>
      </c>
      <c r="H85" s="1">
        <v>0</v>
      </c>
      <c r="I85" s="1">
        <v>1</v>
      </c>
      <c r="J85" s="1">
        <v>3</v>
      </c>
      <c r="K85" s="1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1</v>
      </c>
      <c r="AB85" s="1">
        <v>0</v>
      </c>
      <c r="AC85" s="1">
        <v>0</v>
      </c>
      <c r="AD85" s="1">
        <v>1</v>
      </c>
      <c r="AE85" s="1">
        <v>0</v>
      </c>
      <c r="AF85" s="1">
        <v>0</v>
      </c>
      <c r="AG85" s="1">
        <v>48</v>
      </c>
      <c r="AH85" s="1">
        <v>2.02</v>
      </c>
      <c r="AI85" s="1">
        <v>154</v>
      </c>
      <c r="AJ85" s="1">
        <v>72</v>
      </c>
      <c r="AK85" s="5">
        <f t="shared" si="27"/>
        <v>99.333333333333329</v>
      </c>
      <c r="AL85" s="1">
        <v>65</v>
      </c>
      <c r="AM85" s="1">
        <v>1</v>
      </c>
      <c r="AN85" s="1">
        <v>11</v>
      </c>
      <c r="AO85" s="1">
        <v>44</v>
      </c>
      <c r="AP85" s="1">
        <v>9</v>
      </c>
      <c r="AQ85" s="1">
        <v>25</v>
      </c>
      <c r="AR85" s="1">
        <f t="shared" si="28"/>
        <v>35</v>
      </c>
      <c r="AS85" s="7">
        <f t="shared" si="29"/>
        <v>3.1818181818181817</v>
      </c>
      <c r="AT85" s="1">
        <v>16</v>
      </c>
      <c r="AU85" s="19">
        <v>7.88</v>
      </c>
      <c r="AV85" s="1">
        <v>3.58</v>
      </c>
      <c r="AW85" s="19">
        <f t="shared" si="30"/>
        <v>0.78849963045085003</v>
      </c>
      <c r="AX85" s="7">
        <f t="shared" si="31"/>
        <v>1.1421319796954315</v>
      </c>
      <c r="AY85" s="7">
        <f t="shared" si="32"/>
        <v>201.11731843575419</v>
      </c>
      <c r="AZ85" s="7">
        <f t="shared" si="33"/>
        <v>1973.9292364990688</v>
      </c>
      <c r="BA85" s="7">
        <f t="shared" si="34"/>
        <v>121.23076923076923</v>
      </c>
      <c r="BB85" s="7">
        <f t="shared" si="35"/>
        <v>55.07692307692308</v>
      </c>
      <c r="BC85" s="7">
        <f t="shared" si="36"/>
        <v>62.420512820512819</v>
      </c>
      <c r="BD85" s="7">
        <f t="shared" si="37"/>
        <v>10.486646153846154</v>
      </c>
      <c r="BE85" s="19">
        <v>1.29</v>
      </c>
      <c r="BF85" s="19">
        <f t="shared" si="38"/>
        <v>0.20621827411167512</v>
      </c>
      <c r="BG85" s="19">
        <f t="shared" si="39"/>
        <v>0.36294416243654826</v>
      </c>
      <c r="BH85" s="19">
        <f t="shared" si="40"/>
        <v>3.4637362637362634</v>
      </c>
      <c r="BI85" s="19">
        <f t="shared" si="41"/>
        <v>0.6875</v>
      </c>
      <c r="BJ85" s="19"/>
      <c r="BK85" s="20">
        <v>1</v>
      </c>
      <c r="BL85" s="1">
        <v>26</v>
      </c>
      <c r="BM85" s="20"/>
      <c r="BN85" s="1">
        <v>0</v>
      </c>
      <c r="BO85" s="1">
        <v>0</v>
      </c>
      <c r="BP85" s="1">
        <v>1</v>
      </c>
      <c r="BQ85" s="1">
        <v>0</v>
      </c>
      <c r="BR85" s="1">
        <v>60</v>
      </c>
      <c r="BS85" s="1"/>
      <c r="BT85" s="1"/>
      <c r="BU85" s="1"/>
      <c r="BV85" s="1"/>
      <c r="BW85" s="1"/>
      <c r="BX85" s="1"/>
      <c r="BY85" s="1"/>
      <c r="BZ85" s="25">
        <v>141</v>
      </c>
      <c r="CA85" s="25">
        <v>31</v>
      </c>
      <c r="CB85" s="44">
        <v>1.0900000000000001</v>
      </c>
      <c r="CC85" s="27">
        <v>50</v>
      </c>
      <c r="CD85" s="1">
        <v>35</v>
      </c>
      <c r="CE85" s="1">
        <v>0</v>
      </c>
      <c r="CF85" s="1"/>
      <c r="CG85" s="1"/>
      <c r="CH85" s="1">
        <v>1</v>
      </c>
      <c r="CI85" s="20">
        <v>1329.01487</v>
      </c>
      <c r="CJ85" s="19">
        <f t="shared" si="42"/>
        <v>7.1921932475144574</v>
      </c>
      <c r="CK85" s="20">
        <v>1189.6214</v>
      </c>
      <c r="CL85" s="19">
        <f t="shared" si="45"/>
        <v>7.0813903842242212</v>
      </c>
      <c r="CM85" s="22"/>
      <c r="CN85" s="36">
        <v>43215</v>
      </c>
      <c r="CO85" s="36"/>
      <c r="CP85" s="36"/>
      <c r="CQ85" s="36"/>
      <c r="CR85" s="20"/>
      <c r="CS85" s="36">
        <v>44274</v>
      </c>
      <c r="CT85" s="36">
        <v>44274</v>
      </c>
      <c r="CU85" s="1">
        <f t="shared" si="44"/>
        <v>1059</v>
      </c>
      <c r="CV85" s="1">
        <v>0</v>
      </c>
      <c r="CW85" s="1"/>
      <c r="CX85" s="1"/>
      <c r="CY85" s="1">
        <v>0</v>
      </c>
      <c r="CZ85" s="1">
        <v>1059</v>
      </c>
      <c r="DA85" s="3">
        <v>0</v>
      </c>
      <c r="DB85"/>
      <c r="DC85"/>
      <c r="DD85"/>
      <c r="DE85"/>
      <c r="DF85"/>
      <c r="DG85"/>
      <c r="DH85"/>
      <c r="DI85"/>
      <c r="DJ85"/>
      <c r="DK85"/>
    </row>
    <row r="86" spans="1:115" s="10" customFormat="1" x14ac:dyDescent="0.25">
      <c r="A86" s="2">
        <v>2047</v>
      </c>
      <c r="B86" s="3">
        <v>51</v>
      </c>
      <c r="C86" s="3">
        <v>1</v>
      </c>
      <c r="D86" s="3">
        <v>0</v>
      </c>
      <c r="E86" s="3">
        <v>1</v>
      </c>
      <c r="F86" s="3">
        <v>2</v>
      </c>
      <c r="G86" s="3">
        <v>1</v>
      </c>
      <c r="H86" s="1">
        <v>0</v>
      </c>
      <c r="I86" s="3">
        <v>0</v>
      </c>
      <c r="J86" s="3">
        <v>4</v>
      </c>
      <c r="K86" s="3">
        <v>1</v>
      </c>
      <c r="L86" s="3">
        <v>0</v>
      </c>
      <c r="M86" s="3"/>
      <c r="N86" s="3">
        <v>0</v>
      </c>
      <c r="O86" s="3">
        <v>1</v>
      </c>
      <c r="P86" s="3">
        <v>1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1</v>
      </c>
      <c r="Y86" s="3">
        <v>0</v>
      </c>
      <c r="Z86" s="3">
        <v>0</v>
      </c>
      <c r="AA86" s="3">
        <v>1</v>
      </c>
      <c r="AB86" s="3">
        <v>1</v>
      </c>
      <c r="AC86" s="3">
        <v>0</v>
      </c>
      <c r="AD86" s="3">
        <v>1</v>
      </c>
      <c r="AE86" s="3">
        <v>0</v>
      </c>
      <c r="AF86" s="3">
        <v>0</v>
      </c>
      <c r="AG86" s="3">
        <v>32</v>
      </c>
      <c r="AH86" s="4">
        <v>2.19</v>
      </c>
      <c r="AI86" s="3">
        <v>116</v>
      </c>
      <c r="AJ86" s="3">
        <v>82</v>
      </c>
      <c r="AK86" s="5">
        <f t="shared" si="27"/>
        <v>93.333333333333329</v>
      </c>
      <c r="AL86" s="3">
        <v>60</v>
      </c>
      <c r="AM86" s="3">
        <v>3</v>
      </c>
      <c r="AN86" s="3">
        <v>16</v>
      </c>
      <c r="AO86" s="3">
        <v>62</v>
      </c>
      <c r="AP86" s="3">
        <v>27</v>
      </c>
      <c r="AQ86" s="3">
        <v>40</v>
      </c>
      <c r="AR86" s="1">
        <f t="shared" si="28"/>
        <v>35</v>
      </c>
      <c r="AS86" s="7">
        <f t="shared" si="29"/>
        <v>2.1875</v>
      </c>
      <c r="AT86" s="3">
        <v>22</v>
      </c>
      <c r="AU86" s="4">
        <v>4.9931999999999999</v>
      </c>
      <c r="AV86" s="3">
        <v>2.2799999999999998</v>
      </c>
      <c r="AW86" s="19">
        <f t="shared" si="30"/>
        <v>0.471840354767184</v>
      </c>
      <c r="AX86" s="7">
        <f t="shared" si="31"/>
        <v>3.6049026676279743</v>
      </c>
      <c r="AY86" s="7">
        <f t="shared" si="32"/>
        <v>631.57894736842115</v>
      </c>
      <c r="AZ86" s="7">
        <f t="shared" si="33"/>
        <v>2713.4502923976606</v>
      </c>
      <c r="BA86" s="7">
        <f t="shared" si="34"/>
        <v>83.22</v>
      </c>
      <c r="BB86" s="7">
        <f t="shared" si="35"/>
        <v>38</v>
      </c>
      <c r="BC86" s="7">
        <f t="shared" si="36"/>
        <v>36.865066666666664</v>
      </c>
      <c r="BD86" s="7">
        <f t="shared" si="37"/>
        <v>12.4032</v>
      </c>
      <c r="BE86" s="19"/>
      <c r="BF86" s="19">
        <f t="shared" si="38"/>
        <v>0.48065368901706323</v>
      </c>
      <c r="BG86" s="19">
        <f t="shared" si="39"/>
        <v>0.74501321797644793</v>
      </c>
      <c r="BH86" s="19">
        <f t="shared" si="40"/>
        <v>2.3777142857142857</v>
      </c>
      <c r="BI86" s="19">
        <f t="shared" si="41"/>
        <v>0.72727272727272729</v>
      </c>
      <c r="BJ86" s="19"/>
      <c r="BK86" s="5">
        <v>0</v>
      </c>
      <c r="BL86" s="5"/>
      <c r="BM86" s="5"/>
      <c r="BN86" s="5"/>
      <c r="BO86" s="5"/>
      <c r="BP86" s="3">
        <v>1</v>
      </c>
      <c r="BQ86" s="3">
        <v>0</v>
      </c>
      <c r="BR86" s="3">
        <v>67.5</v>
      </c>
      <c r="BS86" s="3">
        <v>5.5</v>
      </c>
      <c r="BT86" s="3">
        <v>3.6</v>
      </c>
      <c r="BU86" s="3">
        <v>1.3</v>
      </c>
      <c r="BV86" s="3">
        <v>4.8</v>
      </c>
      <c r="BX86" s="3">
        <v>1</v>
      </c>
      <c r="BY86" s="3">
        <v>1</v>
      </c>
      <c r="BZ86" s="3">
        <v>137</v>
      </c>
      <c r="CA86" s="3">
        <v>44</v>
      </c>
      <c r="CB86" s="4">
        <v>1.4</v>
      </c>
      <c r="CC86" s="28">
        <v>85</v>
      </c>
      <c r="CD86" s="8"/>
      <c r="CE86" s="8"/>
      <c r="CF86" s="3">
        <v>2051</v>
      </c>
      <c r="CG86" s="3">
        <v>1</v>
      </c>
      <c r="CH86" s="3">
        <v>2</v>
      </c>
      <c r="CI86" s="12">
        <v>1391.304347826087</v>
      </c>
      <c r="CJ86" s="19">
        <f t="shared" si="42"/>
        <v>7.2379969658527141</v>
      </c>
      <c r="CK86" s="5">
        <v>1443.0164213863575</v>
      </c>
      <c r="CL86" s="19">
        <f t="shared" si="45"/>
        <v>7.2744909387412449</v>
      </c>
      <c r="CN86" s="41">
        <v>40462</v>
      </c>
      <c r="CO86" s="41"/>
      <c r="CP86" s="41"/>
      <c r="CQ86" s="41"/>
      <c r="CR86" s="20"/>
      <c r="CS86" s="36">
        <v>44272</v>
      </c>
      <c r="CT86" s="36">
        <v>41848</v>
      </c>
      <c r="CU86" s="1">
        <f t="shared" si="44"/>
        <v>1386</v>
      </c>
      <c r="CV86" s="3">
        <v>1</v>
      </c>
      <c r="CW86" s="40">
        <v>41848</v>
      </c>
      <c r="CX86" s="20">
        <f>(CW86-CN86)</f>
        <v>1386</v>
      </c>
      <c r="CY86" s="20">
        <v>1</v>
      </c>
      <c r="CZ86" s="20">
        <v>1386</v>
      </c>
      <c r="DA86" s="3">
        <v>0</v>
      </c>
      <c r="DB86" s="3" t="s">
        <v>141</v>
      </c>
    </row>
    <row r="87" spans="1:115" s="10" customFormat="1" x14ac:dyDescent="0.25">
      <c r="A87" s="25">
        <v>1023</v>
      </c>
      <c r="B87" s="1">
        <v>69</v>
      </c>
      <c r="C87" s="1">
        <v>0</v>
      </c>
      <c r="D87" s="1">
        <v>1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4</v>
      </c>
      <c r="K87" s="1">
        <v>1</v>
      </c>
      <c r="L87" s="1">
        <v>1</v>
      </c>
      <c r="M87" s="1">
        <v>0</v>
      </c>
      <c r="N87" s="1">
        <v>0</v>
      </c>
      <c r="O87" s="1">
        <v>1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1</v>
      </c>
      <c r="AC87" s="1">
        <v>0</v>
      </c>
      <c r="AD87" s="1">
        <v>1</v>
      </c>
      <c r="AE87" s="1">
        <v>0</v>
      </c>
      <c r="AF87" s="1">
        <v>0</v>
      </c>
      <c r="AG87" s="1">
        <v>59.74</v>
      </c>
      <c r="AH87" s="1">
        <v>2.42</v>
      </c>
      <c r="AI87" s="1">
        <v>123</v>
      </c>
      <c r="AJ87" s="1">
        <v>65</v>
      </c>
      <c r="AK87" s="5">
        <f t="shared" si="27"/>
        <v>84.333333333333329</v>
      </c>
      <c r="AL87" s="1">
        <v>65</v>
      </c>
      <c r="AM87" s="1">
        <v>1</v>
      </c>
      <c r="AN87" s="1">
        <v>16</v>
      </c>
      <c r="AO87" s="1">
        <v>54</v>
      </c>
      <c r="AP87" s="1">
        <v>24</v>
      </c>
      <c r="AQ87" s="1">
        <v>39</v>
      </c>
      <c r="AR87" s="1">
        <f t="shared" si="28"/>
        <v>30</v>
      </c>
      <c r="AS87" s="7">
        <f t="shared" si="29"/>
        <v>1.875</v>
      </c>
      <c r="AT87" s="1">
        <v>26</v>
      </c>
      <c r="AU87" s="19">
        <v>6.95</v>
      </c>
      <c r="AV87" s="1">
        <v>2.87</v>
      </c>
      <c r="AW87" s="19">
        <f t="shared" si="30"/>
        <v>0.53666666666666663</v>
      </c>
      <c r="AX87" s="7">
        <f t="shared" si="31"/>
        <v>1.8705035971223021</v>
      </c>
      <c r="AY87" s="7">
        <f t="shared" si="32"/>
        <v>362.36933797909404</v>
      </c>
      <c r="AZ87" s="7">
        <f t="shared" si="33"/>
        <v>1904.7619047619046</v>
      </c>
      <c r="BA87" s="7">
        <f t="shared" si="34"/>
        <v>106.92307692307692</v>
      </c>
      <c r="BB87" s="7">
        <f t="shared" si="35"/>
        <v>44.153846153846153</v>
      </c>
      <c r="BC87" s="7">
        <f t="shared" si="36"/>
        <v>35.02871794871794</v>
      </c>
      <c r="BD87" s="7">
        <f t="shared" si="37"/>
        <v>13.811323076923076</v>
      </c>
      <c r="BE87" s="19">
        <v>1.2</v>
      </c>
      <c r="BF87" s="19">
        <f t="shared" si="38"/>
        <v>0.36474820143884895</v>
      </c>
      <c r="BG87" s="19">
        <f t="shared" si="39"/>
        <v>0.50503597122302157</v>
      </c>
      <c r="BH87" s="19">
        <f t="shared" si="40"/>
        <v>3.5641025641025639</v>
      </c>
      <c r="BI87" s="19">
        <f t="shared" si="41"/>
        <v>0.61538461538461542</v>
      </c>
      <c r="BJ87" s="19"/>
      <c r="BK87" s="20">
        <v>1</v>
      </c>
      <c r="BL87" s="1">
        <v>32</v>
      </c>
      <c r="BM87" s="20"/>
      <c r="BN87" s="1">
        <v>0</v>
      </c>
      <c r="BO87" s="1">
        <v>0</v>
      </c>
      <c r="BP87" s="1">
        <v>1</v>
      </c>
      <c r="BQ87" s="1">
        <v>0</v>
      </c>
      <c r="BR87" s="1">
        <v>40</v>
      </c>
      <c r="BS87" s="1"/>
      <c r="BT87" s="1"/>
      <c r="BU87" s="1"/>
      <c r="BV87" s="1"/>
      <c r="BW87" s="1"/>
      <c r="BX87" s="1"/>
      <c r="BY87" s="1"/>
      <c r="BZ87" s="25">
        <v>138</v>
      </c>
      <c r="CA87" s="25">
        <v>32</v>
      </c>
      <c r="CB87" s="44">
        <v>1.74</v>
      </c>
      <c r="CC87" s="27">
        <v>29</v>
      </c>
      <c r="CD87" s="1">
        <v>311</v>
      </c>
      <c r="CE87" s="1">
        <v>1</v>
      </c>
      <c r="CF87" s="1"/>
      <c r="CG87" s="1"/>
      <c r="CH87" s="1">
        <v>2</v>
      </c>
      <c r="CI87" s="20">
        <v>1391.337</v>
      </c>
      <c r="CJ87" s="19">
        <f t="shared" si="42"/>
        <v>7.2380204343273267</v>
      </c>
      <c r="CK87" s="20">
        <v>1929.7621999999999</v>
      </c>
      <c r="CL87" s="19">
        <f t="shared" si="45"/>
        <v>7.5651520618724222</v>
      </c>
      <c r="CM87" s="22"/>
      <c r="CN87" s="36">
        <v>43217</v>
      </c>
      <c r="CO87" s="36"/>
      <c r="CP87" s="36"/>
      <c r="CQ87" s="36"/>
      <c r="CR87" s="20"/>
      <c r="CS87" s="36">
        <v>44217</v>
      </c>
      <c r="CT87" s="36">
        <v>43369</v>
      </c>
      <c r="CU87" s="1">
        <f t="shared" si="44"/>
        <v>152</v>
      </c>
      <c r="CV87" s="1">
        <v>1</v>
      </c>
      <c r="CW87" s="36">
        <v>43369</v>
      </c>
      <c r="CX87" s="20">
        <f>(CW87-CN87)</f>
        <v>152</v>
      </c>
      <c r="CY87" s="20">
        <v>1</v>
      </c>
      <c r="CZ87" s="20">
        <v>152</v>
      </c>
      <c r="DA87" s="3">
        <v>0</v>
      </c>
      <c r="DB87" t="s">
        <v>129</v>
      </c>
      <c r="DC87"/>
      <c r="DD87"/>
      <c r="DE87"/>
      <c r="DF87"/>
      <c r="DG87"/>
      <c r="DH87"/>
      <c r="DI87"/>
      <c r="DJ87"/>
      <c r="DK87"/>
    </row>
    <row r="88" spans="1:115" s="10" customFormat="1" x14ac:dyDescent="0.25">
      <c r="A88" s="2">
        <v>2027</v>
      </c>
      <c r="B88" s="3">
        <v>42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1">
        <v>0</v>
      </c>
      <c r="I88" s="3">
        <v>0</v>
      </c>
      <c r="J88" s="3">
        <v>3</v>
      </c>
      <c r="K88" s="3">
        <v>0</v>
      </c>
      <c r="L88" s="3">
        <v>0</v>
      </c>
      <c r="M88" s="3"/>
      <c r="N88" s="3">
        <v>0</v>
      </c>
      <c r="O88" s="3">
        <v>1</v>
      </c>
      <c r="P88" s="3">
        <v>0</v>
      </c>
      <c r="Q88" s="3"/>
      <c r="R88" s="3">
        <v>1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16">
        <v>1</v>
      </c>
      <c r="Y88" s="3">
        <v>2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1</v>
      </c>
      <c r="AG88" s="3">
        <v>22.5</v>
      </c>
      <c r="AH88" s="4">
        <v>2.14</v>
      </c>
      <c r="AI88" s="3">
        <v>95</v>
      </c>
      <c r="AJ88" s="3">
        <v>66</v>
      </c>
      <c r="AK88" s="5">
        <f t="shared" ref="AK88:AK113" si="46">(AI88+2*AJ88)/3</f>
        <v>75.666666666666671</v>
      </c>
      <c r="AL88" s="3">
        <v>78</v>
      </c>
      <c r="AM88" s="3">
        <v>2</v>
      </c>
      <c r="AN88" s="3">
        <v>13</v>
      </c>
      <c r="AO88" s="3">
        <v>50</v>
      </c>
      <c r="AP88" s="3">
        <v>25</v>
      </c>
      <c r="AQ88" s="3">
        <v>33</v>
      </c>
      <c r="AR88" s="1">
        <f t="shared" ref="AR88:AR104" si="47">(AO88-AP88)</f>
        <v>25</v>
      </c>
      <c r="AS88" s="7">
        <f t="shared" ref="AS88:AS104" si="48">(AR88/AN88)</f>
        <v>1.9230769230769231</v>
      </c>
      <c r="AT88" s="3">
        <v>28</v>
      </c>
      <c r="AU88" s="4">
        <v>3.1457999999999999</v>
      </c>
      <c r="AV88" s="3">
        <v>1.47</v>
      </c>
      <c r="AW88" s="19">
        <f t="shared" ref="AW88:AW113" si="49">(AK88*AV88/451)</f>
        <v>0.24662971175166298</v>
      </c>
      <c r="AX88" s="7">
        <f t="shared" ref="AX88:AX113" si="50">((AQ88-AT88)/AU88)</f>
        <v>1.589420815054994</v>
      </c>
      <c r="AY88" s="7">
        <f t="shared" ref="AY88:AY113" si="51">((AQ88-AT88)*80/AV88)</f>
        <v>272.108843537415</v>
      </c>
      <c r="AZ88" s="7">
        <f t="shared" ref="AZ88:AZ113" si="52">((AK88-AN88)*80/AV88)</f>
        <v>3410.4308390022679</v>
      </c>
      <c r="BA88" s="7">
        <f t="shared" ref="BA88:BA113" si="53">(AU88/AL88*1000)</f>
        <v>40.330769230769235</v>
      </c>
      <c r="BB88" s="7">
        <f t="shared" ref="BB88:BB113" si="54">(AV88*1000/AL88)</f>
        <v>18.846153846153847</v>
      </c>
      <c r="BC88" s="7">
        <f t="shared" ref="BC88:BC113" si="55">(BB88*(AK88-AT88)*0.0136)</f>
        <v>12.217333333333334</v>
      </c>
      <c r="BD88" s="7">
        <f t="shared" ref="BD88:BD113" si="56">(BB88*(AQ88-AN88)*0.0136)</f>
        <v>5.1261538461538461</v>
      </c>
      <c r="BE88" s="19"/>
      <c r="BF88" s="19">
        <f t="shared" ref="BF88:BF113" si="57">(AQ88/BA88)</f>
        <v>0.81823383559031082</v>
      </c>
      <c r="BG88" s="19">
        <f t="shared" ref="BG88:BG104" si="58">(AO88/BA88)</f>
        <v>1.2397482357428951</v>
      </c>
      <c r="BH88" s="19">
        <f t="shared" ref="BH88:BH104" si="59">(BA88/AR88)</f>
        <v>1.6132307692307695</v>
      </c>
      <c r="BI88" s="19">
        <f t="shared" ref="BI88:BI113" si="60">(AN88/AT88)</f>
        <v>0.4642857142857143</v>
      </c>
      <c r="BJ88" s="19"/>
      <c r="BK88" s="5">
        <v>0</v>
      </c>
      <c r="BL88" s="5"/>
      <c r="BM88" s="5"/>
      <c r="BN88" s="5"/>
      <c r="BO88" s="5"/>
      <c r="BP88" s="3">
        <v>1</v>
      </c>
      <c r="BQ88" s="9">
        <v>0</v>
      </c>
      <c r="BR88" s="15">
        <v>10</v>
      </c>
      <c r="BS88" s="3">
        <v>8.6999999999999993</v>
      </c>
      <c r="BT88" s="3">
        <v>7.9</v>
      </c>
      <c r="BU88" s="3">
        <v>0.93</v>
      </c>
      <c r="BV88" s="16">
        <v>4.7</v>
      </c>
      <c r="BX88" s="16">
        <v>1</v>
      </c>
      <c r="BY88" s="9">
        <v>0</v>
      </c>
      <c r="BZ88" s="3">
        <v>136</v>
      </c>
      <c r="CA88" s="3">
        <v>17</v>
      </c>
      <c r="CB88" s="4">
        <v>1</v>
      </c>
      <c r="CC88" s="29">
        <v>90</v>
      </c>
      <c r="CD88" s="8"/>
      <c r="CE88" s="8"/>
      <c r="CF88" s="3">
        <v>1932</v>
      </c>
      <c r="CG88" s="3">
        <v>1</v>
      </c>
      <c r="CH88" s="3">
        <v>2</v>
      </c>
      <c r="CI88" s="12">
        <v>1465.0980392156862</v>
      </c>
      <c r="CJ88" s="19">
        <f t="shared" ref="CJ88:CJ113" si="61">LN(CI88)</f>
        <v>7.2896774401783988</v>
      </c>
      <c r="CK88" s="5">
        <v>1424.1356669546039</v>
      </c>
      <c r="CL88" s="19">
        <f t="shared" si="45"/>
        <v>7.2613203591716413</v>
      </c>
      <c r="CN88" s="41">
        <v>40352</v>
      </c>
      <c r="CO88" s="41"/>
      <c r="CP88" s="41"/>
      <c r="CQ88" s="41"/>
      <c r="CR88" s="20"/>
      <c r="CS88" s="36">
        <v>44272</v>
      </c>
      <c r="CT88" s="36">
        <v>40986</v>
      </c>
      <c r="CU88" s="1">
        <f t="shared" ref="CU88:CU113" si="62">(CT88-CN88)</f>
        <v>634</v>
      </c>
      <c r="CV88" s="3">
        <v>1</v>
      </c>
      <c r="CW88" s="36">
        <v>40986</v>
      </c>
      <c r="CX88" s="20">
        <f>(CW88-CN88)</f>
        <v>634</v>
      </c>
      <c r="CY88" s="20">
        <v>1</v>
      </c>
      <c r="CZ88" s="20">
        <v>634</v>
      </c>
      <c r="DA88" s="3">
        <v>0</v>
      </c>
      <c r="DB88" s="3" t="s">
        <v>144</v>
      </c>
    </row>
    <row r="89" spans="1:115" s="10" customFormat="1" x14ac:dyDescent="0.25">
      <c r="A89" s="25">
        <v>1075</v>
      </c>
      <c r="B89" s="1">
        <v>67</v>
      </c>
      <c r="C89" s="1">
        <v>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1</v>
      </c>
      <c r="J89" s="1">
        <v>3</v>
      </c>
      <c r="K89" s="1">
        <v>1</v>
      </c>
      <c r="L89" s="1">
        <v>1</v>
      </c>
      <c r="M89" s="1">
        <v>1</v>
      </c>
      <c r="N89" s="1">
        <v>1</v>
      </c>
      <c r="O89" s="1">
        <v>0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1</v>
      </c>
      <c r="AB89" s="1">
        <v>1</v>
      </c>
      <c r="AC89" s="1">
        <v>0</v>
      </c>
      <c r="AD89" s="1">
        <v>1</v>
      </c>
      <c r="AE89" s="1">
        <v>0</v>
      </c>
      <c r="AF89" s="1">
        <v>0</v>
      </c>
      <c r="AG89" s="1">
        <v>28.42</v>
      </c>
      <c r="AH89" s="1">
        <v>1.45</v>
      </c>
      <c r="AI89" s="1">
        <v>130</v>
      </c>
      <c r="AJ89" s="1">
        <v>60</v>
      </c>
      <c r="AK89" s="5">
        <f t="shared" si="46"/>
        <v>83.333333333333329</v>
      </c>
      <c r="AL89" s="1">
        <v>73</v>
      </c>
      <c r="AM89" s="1">
        <v>1</v>
      </c>
      <c r="AN89" s="1">
        <v>10</v>
      </c>
      <c r="AO89" s="1">
        <v>51</v>
      </c>
      <c r="AP89" s="1">
        <v>24</v>
      </c>
      <c r="AQ89" s="1">
        <v>39</v>
      </c>
      <c r="AR89" s="1">
        <f t="shared" si="47"/>
        <v>27</v>
      </c>
      <c r="AS89" s="7">
        <f t="shared" si="48"/>
        <v>2.7</v>
      </c>
      <c r="AT89" s="1">
        <v>22</v>
      </c>
      <c r="AU89" s="19">
        <v>3.4</v>
      </c>
      <c r="AV89" s="1">
        <v>2.34</v>
      </c>
      <c r="AW89" s="19">
        <f t="shared" si="49"/>
        <v>0.4323725055432372</v>
      </c>
      <c r="AX89" s="7">
        <f t="shared" si="50"/>
        <v>5</v>
      </c>
      <c r="AY89" s="7">
        <f t="shared" si="51"/>
        <v>581.19658119658118</v>
      </c>
      <c r="AZ89" s="7">
        <f t="shared" si="52"/>
        <v>2507.1225071225072</v>
      </c>
      <c r="BA89" s="7">
        <f t="shared" si="53"/>
        <v>46.575342465753423</v>
      </c>
      <c r="BB89" s="7">
        <f t="shared" si="54"/>
        <v>32.054794520547944</v>
      </c>
      <c r="BC89" s="7">
        <f t="shared" si="55"/>
        <v>26.737972602739724</v>
      </c>
      <c r="BD89" s="7">
        <f t="shared" si="56"/>
        <v>12.642410958904108</v>
      </c>
      <c r="BE89" s="19">
        <v>3.1132352941176471</v>
      </c>
      <c r="BF89" s="19">
        <f t="shared" si="57"/>
        <v>0.83735294117647063</v>
      </c>
      <c r="BG89" s="19">
        <f t="shared" si="58"/>
        <v>1.095</v>
      </c>
      <c r="BH89" s="19">
        <f t="shared" si="59"/>
        <v>1.7250126839167934</v>
      </c>
      <c r="BI89" s="19">
        <f t="shared" si="60"/>
        <v>0.45454545454545453</v>
      </c>
      <c r="BJ89" s="19"/>
      <c r="BK89" s="20">
        <v>1</v>
      </c>
      <c r="BL89" s="1">
        <v>27</v>
      </c>
      <c r="BM89" s="20"/>
      <c r="BN89" s="1">
        <v>1</v>
      </c>
      <c r="BO89" s="1">
        <v>0</v>
      </c>
      <c r="BP89" s="1">
        <v>1</v>
      </c>
      <c r="BQ89" s="1">
        <v>0</v>
      </c>
      <c r="BR89" s="1">
        <v>22.5</v>
      </c>
      <c r="BS89" s="1"/>
      <c r="BT89" s="1"/>
      <c r="BU89" s="1"/>
      <c r="BV89" s="1"/>
      <c r="BW89" s="1"/>
      <c r="BX89" s="1"/>
      <c r="BY89" s="1"/>
      <c r="BZ89" s="25">
        <v>135</v>
      </c>
      <c r="CA89" s="25">
        <v>28</v>
      </c>
      <c r="CB89" s="44">
        <v>1.23</v>
      </c>
      <c r="CC89" s="27">
        <v>45</v>
      </c>
      <c r="CD89" s="1">
        <v>42</v>
      </c>
      <c r="CE89" s="1">
        <v>0</v>
      </c>
      <c r="CF89" s="1"/>
      <c r="CG89" s="1"/>
      <c r="CH89" s="1">
        <v>1</v>
      </c>
      <c r="CI89" s="20">
        <v>1491.492393</v>
      </c>
      <c r="CJ89" s="19">
        <f t="shared" si="61"/>
        <v>7.3075325037071339</v>
      </c>
      <c r="CK89" s="20">
        <v>187.0216633</v>
      </c>
      <c r="CL89" s="19">
        <f t="shared" si="45"/>
        <v>5.2312244566689605</v>
      </c>
      <c r="CM89" s="22"/>
      <c r="CN89" s="36">
        <v>43427</v>
      </c>
      <c r="CO89" s="36"/>
      <c r="CP89" s="36"/>
      <c r="CQ89" s="36"/>
      <c r="CR89" s="20"/>
      <c r="CS89" s="36">
        <v>44274</v>
      </c>
      <c r="CT89" s="36">
        <v>44273</v>
      </c>
      <c r="CU89" s="1">
        <f t="shared" si="62"/>
        <v>846</v>
      </c>
      <c r="CV89" s="1">
        <v>0</v>
      </c>
      <c r="CW89" s="1"/>
      <c r="CX89" s="1"/>
      <c r="CY89" s="1">
        <v>0</v>
      </c>
      <c r="CZ89" s="1">
        <v>846</v>
      </c>
      <c r="DA89" s="3">
        <v>0</v>
      </c>
      <c r="DB89"/>
      <c r="DC89"/>
      <c r="DD89"/>
      <c r="DE89"/>
      <c r="DF89"/>
      <c r="DG89"/>
      <c r="DH89"/>
      <c r="DI89"/>
      <c r="DJ89"/>
      <c r="DK89"/>
    </row>
    <row r="90" spans="1:115" s="10" customFormat="1" x14ac:dyDescent="0.25">
      <c r="A90" s="25">
        <v>1056</v>
      </c>
      <c r="B90" s="1">
        <v>73</v>
      </c>
      <c r="C90" s="1">
        <v>0</v>
      </c>
      <c r="D90" s="1">
        <v>1</v>
      </c>
      <c r="E90" s="1">
        <v>1</v>
      </c>
      <c r="F90" s="1">
        <v>2</v>
      </c>
      <c r="G90" s="1">
        <v>1</v>
      </c>
      <c r="H90" s="1">
        <v>0</v>
      </c>
      <c r="I90" s="1">
        <v>1</v>
      </c>
      <c r="J90" s="1">
        <v>2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1</v>
      </c>
      <c r="AA90" s="1">
        <v>0</v>
      </c>
      <c r="AB90" s="1">
        <v>1</v>
      </c>
      <c r="AC90" s="1">
        <v>0</v>
      </c>
      <c r="AD90" s="1">
        <v>1</v>
      </c>
      <c r="AE90" s="1">
        <v>0</v>
      </c>
      <c r="AF90" s="1">
        <v>2</v>
      </c>
      <c r="AG90" s="1">
        <v>32.799999999999997</v>
      </c>
      <c r="AH90" s="1">
        <v>1.89</v>
      </c>
      <c r="AI90" s="1">
        <v>117</v>
      </c>
      <c r="AJ90" s="1">
        <v>43</v>
      </c>
      <c r="AK90" s="5">
        <f t="shared" si="46"/>
        <v>67.666666666666671</v>
      </c>
      <c r="AL90" s="1">
        <v>72</v>
      </c>
      <c r="AM90" s="1">
        <v>1</v>
      </c>
      <c r="AN90" s="1">
        <v>3</v>
      </c>
      <c r="AO90" s="1">
        <v>33</v>
      </c>
      <c r="AP90" s="1">
        <v>6</v>
      </c>
      <c r="AQ90" s="1">
        <v>17</v>
      </c>
      <c r="AR90" s="1">
        <f t="shared" si="47"/>
        <v>27</v>
      </c>
      <c r="AS90" s="7">
        <f t="shared" si="48"/>
        <v>9</v>
      </c>
      <c r="AT90" s="1">
        <v>7</v>
      </c>
      <c r="AU90" s="19">
        <v>5.0599999999999996</v>
      </c>
      <c r="AV90" s="1">
        <v>2.68</v>
      </c>
      <c r="AW90" s="19">
        <f t="shared" si="49"/>
        <v>0.40209903917220996</v>
      </c>
      <c r="AX90" s="7">
        <f t="shared" si="50"/>
        <v>1.9762845849802373</v>
      </c>
      <c r="AY90" s="7">
        <f t="shared" si="51"/>
        <v>298.50746268656712</v>
      </c>
      <c r="AZ90" s="7">
        <f t="shared" si="52"/>
        <v>1930.3482587064677</v>
      </c>
      <c r="BA90" s="7">
        <f t="shared" si="53"/>
        <v>70.277777777777771</v>
      </c>
      <c r="BB90" s="7">
        <f t="shared" si="54"/>
        <v>37.222222222222221</v>
      </c>
      <c r="BC90" s="7">
        <f t="shared" si="55"/>
        <v>30.710814814814814</v>
      </c>
      <c r="BD90" s="7">
        <f t="shared" si="56"/>
        <v>7.0871111111111107</v>
      </c>
      <c r="BE90" s="19">
        <v>2.4047430830039529</v>
      </c>
      <c r="BF90" s="19">
        <f t="shared" si="57"/>
        <v>0.24189723320158105</v>
      </c>
      <c r="BG90" s="19">
        <f t="shared" si="58"/>
        <v>0.46956521739130441</v>
      </c>
      <c r="BH90" s="19">
        <f t="shared" si="59"/>
        <v>2.6028806584362139</v>
      </c>
      <c r="BI90" s="19">
        <f t="shared" si="60"/>
        <v>0.42857142857142855</v>
      </c>
      <c r="BJ90" s="19"/>
      <c r="BK90" s="20">
        <v>1</v>
      </c>
      <c r="BL90" s="1">
        <v>15</v>
      </c>
      <c r="BM90" s="20"/>
      <c r="BN90" s="1">
        <v>3</v>
      </c>
      <c r="BO90" s="1">
        <v>0</v>
      </c>
      <c r="BP90" s="1">
        <v>1</v>
      </c>
      <c r="BQ90" s="1">
        <v>0</v>
      </c>
      <c r="BR90" s="1">
        <v>70</v>
      </c>
      <c r="BS90" s="1">
        <v>3.8</v>
      </c>
      <c r="BT90" s="1">
        <v>2.4</v>
      </c>
      <c r="BU90" s="1">
        <v>0.49</v>
      </c>
      <c r="BV90" s="1">
        <v>4.0999999999999996</v>
      </c>
      <c r="BW90" s="1">
        <v>29.3</v>
      </c>
      <c r="BX90" s="1">
        <v>0</v>
      </c>
      <c r="BY90" s="1"/>
      <c r="BZ90" s="25">
        <v>136</v>
      </c>
      <c r="CA90" s="25">
        <v>25</v>
      </c>
      <c r="CB90" s="44">
        <v>1.75</v>
      </c>
      <c r="CC90" s="27">
        <v>28</v>
      </c>
      <c r="CD90" s="1">
        <v>187</v>
      </c>
      <c r="CE90" s="1">
        <v>1</v>
      </c>
      <c r="CF90" s="1"/>
      <c r="CG90" s="1"/>
      <c r="CH90" s="1">
        <v>1</v>
      </c>
      <c r="CI90" s="20">
        <v>1506.8289520000001</v>
      </c>
      <c r="CJ90" s="19">
        <f t="shared" si="61"/>
        <v>7.3177626898621249</v>
      </c>
      <c r="CK90" s="20">
        <v>1317.448296</v>
      </c>
      <c r="CL90" s="19">
        <f t="shared" si="45"/>
        <v>7.1834520356226799</v>
      </c>
      <c r="CM90" s="22"/>
      <c r="CN90" s="36">
        <v>43370</v>
      </c>
      <c r="CO90" s="36"/>
      <c r="CP90" s="36"/>
      <c r="CQ90" s="36"/>
      <c r="CR90" s="20"/>
      <c r="CS90" s="36">
        <v>44274</v>
      </c>
      <c r="CT90" s="36">
        <v>44265</v>
      </c>
      <c r="CU90" s="1">
        <f t="shared" si="62"/>
        <v>895</v>
      </c>
      <c r="CV90" s="1">
        <v>0</v>
      </c>
      <c r="CW90" s="1"/>
      <c r="CX90" s="1"/>
      <c r="CY90" s="1">
        <v>0</v>
      </c>
      <c r="CZ90" s="1">
        <v>895</v>
      </c>
      <c r="DA90" s="1">
        <v>1</v>
      </c>
      <c r="DB90"/>
      <c r="DC90"/>
      <c r="DD90"/>
      <c r="DE90"/>
      <c r="DF90"/>
      <c r="DG90"/>
      <c r="DH90"/>
      <c r="DI90"/>
      <c r="DJ90"/>
      <c r="DK90"/>
    </row>
    <row r="91" spans="1:115" s="10" customFormat="1" x14ac:dyDescent="0.25">
      <c r="A91" s="2">
        <v>2018</v>
      </c>
      <c r="B91" s="3">
        <v>65</v>
      </c>
      <c r="C91" s="3">
        <v>0</v>
      </c>
      <c r="D91" s="3">
        <v>1</v>
      </c>
      <c r="E91" s="3">
        <v>1</v>
      </c>
      <c r="F91" s="3">
        <v>1</v>
      </c>
      <c r="G91" s="3">
        <v>1</v>
      </c>
      <c r="H91" s="1">
        <v>0</v>
      </c>
      <c r="I91" s="3">
        <v>1</v>
      </c>
      <c r="J91" s="3">
        <v>3</v>
      </c>
      <c r="K91" s="3">
        <v>0</v>
      </c>
      <c r="L91" s="3">
        <v>1</v>
      </c>
      <c r="M91" s="3"/>
      <c r="N91" s="3">
        <v>0</v>
      </c>
      <c r="O91" s="3">
        <v>0</v>
      </c>
      <c r="P91" s="3">
        <v>0</v>
      </c>
      <c r="Q91" s="3"/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1</v>
      </c>
      <c r="AA91" s="3">
        <v>1</v>
      </c>
      <c r="AB91" s="3">
        <v>1</v>
      </c>
      <c r="AC91" s="3">
        <v>0</v>
      </c>
      <c r="AD91" s="3">
        <v>0</v>
      </c>
      <c r="AE91" s="3">
        <v>0</v>
      </c>
      <c r="AF91" s="3">
        <v>0</v>
      </c>
      <c r="AG91" s="3">
        <v>27.5</v>
      </c>
      <c r="AH91" s="4">
        <v>2</v>
      </c>
      <c r="AI91" s="3">
        <v>135</v>
      </c>
      <c r="AJ91" s="3">
        <v>81</v>
      </c>
      <c r="AK91" s="5">
        <f t="shared" si="46"/>
        <v>99</v>
      </c>
      <c r="AL91" s="3">
        <v>91</v>
      </c>
      <c r="AM91" s="3">
        <v>1</v>
      </c>
      <c r="AN91" s="3">
        <v>10</v>
      </c>
      <c r="AO91" s="3">
        <v>57</v>
      </c>
      <c r="AP91" s="3">
        <v>30</v>
      </c>
      <c r="AQ91" s="3">
        <v>41</v>
      </c>
      <c r="AR91" s="3">
        <f t="shared" si="47"/>
        <v>27</v>
      </c>
      <c r="AS91" s="7">
        <f t="shared" si="48"/>
        <v>2.7</v>
      </c>
      <c r="AT91" s="3">
        <v>31</v>
      </c>
      <c r="AU91" s="4">
        <v>4.2</v>
      </c>
      <c r="AV91" s="3">
        <v>2.1</v>
      </c>
      <c r="AW91" s="19">
        <f t="shared" si="49"/>
        <v>0.46097560975609758</v>
      </c>
      <c r="AX91" s="7">
        <f t="shared" si="50"/>
        <v>2.3809523809523809</v>
      </c>
      <c r="AY91" s="7">
        <f t="shared" si="51"/>
        <v>380.95238095238096</v>
      </c>
      <c r="AZ91" s="7">
        <f t="shared" si="52"/>
        <v>3390.4761904761904</v>
      </c>
      <c r="BA91" s="7">
        <f t="shared" si="53"/>
        <v>46.153846153846153</v>
      </c>
      <c r="BB91" s="7">
        <f t="shared" si="54"/>
        <v>23.076923076923077</v>
      </c>
      <c r="BC91" s="7">
        <f t="shared" si="55"/>
        <v>21.341538461538462</v>
      </c>
      <c r="BD91" s="7">
        <f t="shared" si="56"/>
        <v>9.7292307692307691</v>
      </c>
      <c r="BE91" s="19"/>
      <c r="BF91" s="19">
        <f t="shared" si="57"/>
        <v>0.88833333333333331</v>
      </c>
      <c r="BG91" s="19">
        <f t="shared" si="58"/>
        <v>1.2350000000000001</v>
      </c>
      <c r="BH91" s="19">
        <f t="shared" si="59"/>
        <v>1.7094017094017093</v>
      </c>
      <c r="BI91" s="19">
        <f t="shared" si="60"/>
        <v>0.32258064516129031</v>
      </c>
      <c r="BJ91" s="19"/>
      <c r="BK91" s="5">
        <v>1</v>
      </c>
      <c r="BL91" s="5"/>
      <c r="BM91" s="5"/>
      <c r="BN91" s="5">
        <v>0</v>
      </c>
      <c r="BO91" s="5">
        <v>0</v>
      </c>
      <c r="BP91" s="3">
        <v>1</v>
      </c>
      <c r="BQ91" s="3">
        <v>0</v>
      </c>
      <c r="BR91" s="15">
        <v>15</v>
      </c>
      <c r="BS91" s="3">
        <v>6.3</v>
      </c>
      <c r="BT91" s="3">
        <v>5.5</v>
      </c>
      <c r="BU91" s="3">
        <v>1.1000000000000001</v>
      </c>
      <c r="BV91" s="3"/>
      <c r="BX91" s="3">
        <v>0</v>
      </c>
      <c r="BY91" s="3">
        <v>1</v>
      </c>
      <c r="BZ91" s="3">
        <v>147</v>
      </c>
      <c r="CA91" s="3">
        <v>16</v>
      </c>
      <c r="CB91" s="4">
        <v>1</v>
      </c>
      <c r="CC91" s="28">
        <v>68</v>
      </c>
      <c r="CD91" s="8"/>
      <c r="CE91" s="8"/>
      <c r="CF91" s="3">
        <v>2924</v>
      </c>
      <c r="CG91" s="3">
        <v>1</v>
      </c>
      <c r="CH91" s="3">
        <v>3</v>
      </c>
      <c r="CI91" s="12">
        <v>1548.6301369863013</v>
      </c>
      <c r="CJ91" s="19">
        <f t="shared" si="61"/>
        <v>7.3451260365577244</v>
      </c>
      <c r="CK91" s="5">
        <v>876.09138954460275</v>
      </c>
      <c r="CL91" s="19">
        <f t="shared" si="45"/>
        <v>6.7754704114589748</v>
      </c>
      <c r="CN91" s="36">
        <v>40296</v>
      </c>
      <c r="CO91" s="36"/>
      <c r="CP91" s="36"/>
      <c r="CQ91" s="36"/>
      <c r="CR91" s="20"/>
      <c r="CS91" s="36">
        <v>44272</v>
      </c>
      <c r="CT91" s="36">
        <v>40847</v>
      </c>
      <c r="CU91" s="1">
        <f t="shared" si="62"/>
        <v>551</v>
      </c>
      <c r="CV91" s="3">
        <v>1</v>
      </c>
      <c r="CW91" s="40">
        <v>40847</v>
      </c>
      <c r="CX91" s="20">
        <f>(CW91-CN91)</f>
        <v>551</v>
      </c>
      <c r="CY91" s="20">
        <v>1</v>
      </c>
      <c r="CZ91" s="20">
        <v>551</v>
      </c>
      <c r="DA91" s="1">
        <v>1</v>
      </c>
      <c r="DB91" s="3" t="s">
        <v>141</v>
      </c>
    </row>
    <row r="92" spans="1:115" s="10" customFormat="1" x14ac:dyDescent="0.25">
      <c r="A92" s="2">
        <v>2025</v>
      </c>
      <c r="B92" s="3">
        <v>56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1">
        <v>0</v>
      </c>
      <c r="I92" s="3">
        <v>0</v>
      </c>
      <c r="J92" s="3">
        <v>3</v>
      </c>
      <c r="K92" s="3">
        <v>1</v>
      </c>
      <c r="L92" s="3">
        <v>1</v>
      </c>
      <c r="M92" s="3"/>
      <c r="N92" s="3">
        <v>1</v>
      </c>
      <c r="O92" s="3">
        <v>0</v>
      </c>
      <c r="P92" s="3">
        <v>1</v>
      </c>
      <c r="Q92" s="3"/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16">
        <v>0</v>
      </c>
      <c r="Y92" s="3">
        <v>1</v>
      </c>
      <c r="Z92" s="3">
        <v>0</v>
      </c>
      <c r="AA92" s="3">
        <v>1</v>
      </c>
      <c r="AB92" s="3">
        <v>1</v>
      </c>
      <c r="AC92" s="3">
        <v>1</v>
      </c>
      <c r="AD92" s="3">
        <v>1</v>
      </c>
      <c r="AE92" s="3">
        <v>0</v>
      </c>
      <c r="AF92" s="3">
        <v>0</v>
      </c>
      <c r="AG92" s="3">
        <v>33.5</v>
      </c>
      <c r="AH92" s="4">
        <v>1.85</v>
      </c>
      <c r="AI92" s="3">
        <v>124</v>
      </c>
      <c r="AJ92" s="3">
        <v>77</v>
      </c>
      <c r="AK92" s="5">
        <f t="shared" si="46"/>
        <v>92.666666666666671</v>
      </c>
      <c r="AL92" s="3">
        <v>72</v>
      </c>
      <c r="AM92" s="3">
        <v>1</v>
      </c>
      <c r="AN92" s="3">
        <v>14</v>
      </c>
      <c r="AO92" s="9">
        <v>61</v>
      </c>
      <c r="AP92" s="9">
        <v>31</v>
      </c>
      <c r="AQ92" s="3">
        <v>43</v>
      </c>
      <c r="AR92" s="1">
        <f t="shared" si="47"/>
        <v>30</v>
      </c>
      <c r="AS92" s="7">
        <f t="shared" si="48"/>
        <v>2.1428571428571428</v>
      </c>
      <c r="AT92" s="3">
        <v>38</v>
      </c>
      <c r="AU92" s="4">
        <v>3.1635</v>
      </c>
      <c r="AV92" s="3">
        <v>1.71</v>
      </c>
      <c r="AW92" s="19">
        <f t="shared" si="49"/>
        <v>0.35135254988913528</v>
      </c>
      <c r="AX92" s="7">
        <f t="shared" si="50"/>
        <v>1.5805278963173701</v>
      </c>
      <c r="AY92" s="7">
        <f t="shared" si="51"/>
        <v>233.91812865497076</v>
      </c>
      <c r="AZ92" s="7">
        <f t="shared" si="52"/>
        <v>3680.3118908382071</v>
      </c>
      <c r="BA92" s="7">
        <f t="shared" si="53"/>
        <v>43.9375</v>
      </c>
      <c r="BB92" s="7">
        <f t="shared" si="54"/>
        <v>23.75</v>
      </c>
      <c r="BC92" s="7">
        <f t="shared" si="55"/>
        <v>17.657333333333334</v>
      </c>
      <c r="BD92" s="7">
        <f t="shared" si="56"/>
        <v>9.3669999999999991</v>
      </c>
      <c r="BE92" s="19">
        <v>3.1</v>
      </c>
      <c r="BF92" s="19">
        <f t="shared" si="57"/>
        <v>0.97866287339971547</v>
      </c>
      <c r="BG92" s="19">
        <f t="shared" si="58"/>
        <v>1.3883357041251778</v>
      </c>
      <c r="BH92" s="19">
        <f t="shared" si="59"/>
        <v>1.4645833333333333</v>
      </c>
      <c r="BI92" s="19">
        <f t="shared" si="60"/>
        <v>0.36842105263157893</v>
      </c>
      <c r="BJ92" s="19"/>
      <c r="BK92" s="5">
        <v>1</v>
      </c>
      <c r="BL92" s="5">
        <v>25</v>
      </c>
      <c r="BM92" s="5"/>
      <c r="BN92" s="5">
        <v>1</v>
      </c>
      <c r="BO92" s="5">
        <v>0</v>
      </c>
      <c r="BP92" s="3">
        <v>1</v>
      </c>
      <c r="BQ92" s="9">
        <v>0</v>
      </c>
      <c r="BR92" s="3">
        <v>25</v>
      </c>
      <c r="BS92" s="3">
        <v>7.1</v>
      </c>
      <c r="BT92" s="3">
        <v>6.3</v>
      </c>
      <c r="BU92" s="3">
        <v>1.1000000000000001</v>
      </c>
      <c r="BV92" s="3"/>
      <c r="BX92" s="16">
        <v>1</v>
      </c>
      <c r="BY92" s="3">
        <v>1</v>
      </c>
      <c r="BZ92" s="3">
        <v>133</v>
      </c>
      <c r="CA92" s="3">
        <v>60</v>
      </c>
      <c r="CB92" s="4">
        <v>2.4</v>
      </c>
      <c r="CC92" s="28">
        <v>25</v>
      </c>
      <c r="CD92" s="8"/>
      <c r="CE92" s="8"/>
      <c r="CF92" s="3">
        <v>17859</v>
      </c>
      <c r="CG92" s="3">
        <v>1</v>
      </c>
      <c r="CH92" s="3">
        <v>3</v>
      </c>
      <c r="CI92" s="12">
        <v>1656.5217391304348</v>
      </c>
      <c r="CJ92" s="19">
        <f t="shared" si="61"/>
        <v>7.4124753451856424</v>
      </c>
      <c r="CK92" s="5">
        <v>638.67617881904835</v>
      </c>
      <c r="CL92" s="19">
        <f t="shared" si="45"/>
        <v>6.4593975635185625</v>
      </c>
      <c r="CN92" s="41">
        <v>40345</v>
      </c>
      <c r="CO92" s="41"/>
      <c r="CP92" s="41"/>
      <c r="CQ92" s="41"/>
      <c r="CR92" s="20"/>
      <c r="CS92" s="36">
        <v>44272</v>
      </c>
      <c r="CT92" s="36">
        <v>41727</v>
      </c>
      <c r="CU92" s="1">
        <f t="shared" si="62"/>
        <v>1382</v>
      </c>
      <c r="CV92" s="3">
        <v>1</v>
      </c>
      <c r="CW92" s="40">
        <v>41727</v>
      </c>
      <c r="CX92" s="3">
        <f>(CW92-CN92)</f>
        <v>1382</v>
      </c>
      <c r="CY92" s="3">
        <v>1</v>
      </c>
      <c r="CZ92" s="3">
        <v>1382</v>
      </c>
      <c r="DA92" s="1">
        <v>1</v>
      </c>
      <c r="DB92" s="3" t="s">
        <v>141</v>
      </c>
    </row>
    <row r="93" spans="1:115" s="10" customFormat="1" x14ac:dyDescent="0.25">
      <c r="A93" s="2">
        <v>2050</v>
      </c>
      <c r="B93" s="3">
        <v>63</v>
      </c>
      <c r="C93" s="3">
        <v>0</v>
      </c>
      <c r="D93" s="3">
        <v>1</v>
      </c>
      <c r="E93" s="3">
        <v>1</v>
      </c>
      <c r="F93" s="3">
        <v>1</v>
      </c>
      <c r="G93" s="3">
        <v>1</v>
      </c>
      <c r="H93" s="1">
        <v>0</v>
      </c>
      <c r="I93" s="3">
        <v>0</v>
      </c>
      <c r="J93" s="3">
        <v>4</v>
      </c>
      <c r="K93" s="3">
        <v>0</v>
      </c>
      <c r="L93" s="3">
        <v>0</v>
      </c>
      <c r="M93" s="3"/>
      <c r="N93" s="3">
        <v>1</v>
      </c>
      <c r="O93" s="3">
        <v>0</v>
      </c>
      <c r="P93" s="3">
        <v>1</v>
      </c>
      <c r="Q93" s="3"/>
      <c r="R93" s="3">
        <v>1</v>
      </c>
      <c r="S93" s="3">
        <v>1</v>
      </c>
      <c r="T93" s="3">
        <v>0</v>
      </c>
      <c r="U93" s="3">
        <v>0</v>
      </c>
      <c r="V93" s="3">
        <v>0</v>
      </c>
      <c r="W93" s="3">
        <v>0</v>
      </c>
      <c r="X93" s="3">
        <v>1</v>
      </c>
      <c r="Y93" s="3">
        <v>1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 s="3">
        <v>0</v>
      </c>
      <c r="AF93" s="3">
        <v>0</v>
      </c>
      <c r="AG93" s="3">
        <v>22.5</v>
      </c>
      <c r="AH93" s="4">
        <v>1.49</v>
      </c>
      <c r="AI93" s="3">
        <v>114</v>
      </c>
      <c r="AJ93" s="3">
        <v>62</v>
      </c>
      <c r="AK93" s="5">
        <f t="shared" si="46"/>
        <v>79.333333333333329</v>
      </c>
      <c r="AL93" s="3">
        <v>87</v>
      </c>
      <c r="AM93" s="3">
        <v>2</v>
      </c>
      <c r="AN93" s="3">
        <v>1</v>
      </c>
      <c r="AO93" s="3">
        <v>40</v>
      </c>
      <c r="AP93" s="3">
        <v>16</v>
      </c>
      <c r="AQ93" s="3">
        <v>24</v>
      </c>
      <c r="AR93" s="1">
        <f t="shared" si="47"/>
        <v>24</v>
      </c>
      <c r="AS93" s="7">
        <f t="shared" si="48"/>
        <v>24</v>
      </c>
      <c r="AT93" s="3">
        <v>18</v>
      </c>
      <c r="AU93" s="4">
        <v>2.8756999999999997</v>
      </c>
      <c r="AV93" s="3">
        <v>1.93</v>
      </c>
      <c r="AW93" s="19">
        <f t="shared" si="49"/>
        <v>0.33949741315594972</v>
      </c>
      <c r="AX93" s="7">
        <f t="shared" si="50"/>
        <v>2.0864485168828462</v>
      </c>
      <c r="AY93" s="7">
        <f t="shared" si="51"/>
        <v>248.70466321243524</v>
      </c>
      <c r="AZ93" s="7">
        <f t="shared" si="52"/>
        <v>3246.9775474956818</v>
      </c>
      <c r="BA93" s="7">
        <f t="shared" si="53"/>
        <v>33.054022988505743</v>
      </c>
      <c r="BB93" s="7">
        <f t="shared" si="54"/>
        <v>22.183908045977013</v>
      </c>
      <c r="BC93" s="7">
        <f t="shared" si="55"/>
        <v>18.504337164750957</v>
      </c>
      <c r="BD93" s="7">
        <f t="shared" si="56"/>
        <v>6.939126436781609</v>
      </c>
      <c r="BE93" s="19"/>
      <c r="BF93" s="19">
        <f t="shared" si="57"/>
        <v>0.72608408387523049</v>
      </c>
      <c r="BG93" s="19">
        <f t="shared" si="58"/>
        <v>1.2101401397920508</v>
      </c>
      <c r="BH93" s="19">
        <f t="shared" si="59"/>
        <v>1.3772509578544059</v>
      </c>
      <c r="BI93" s="19">
        <f t="shared" si="60"/>
        <v>5.5555555555555552E-2</v>
      </c>
      <c r="BJ93" s="19"/>
      <c r="BK93" s="5">
        <v>0</v>
      </c>
      <c r="BL93" s="5"/>
      <c r="BM93" s="5"/>
      <c r="BN93" s="5"/>
      <c r="BO93" s="5"/>
      <c r="BP93" s="3">
        <v>1</v>
      </c>
      <c r="BQ93" s="3">
        <v>0</v>
      </c>
      <c r="BR93" s="3">
        <v>17.5</v>
      </c>
      <c r="BS93" s="3">
        <v>7.5</v>
      </c>
      <c r="BT93" s="3">
        <v>7.3</v>
      </c>
      <c r="BU93" s="3">
        <v>1.5</v>
      </c>
      <c r="BV93" s="3"/>
      <c r="BX93" s="3">
        <v>1</v>
      </c>
      <c r="BY93" s="3">
        <v>1</v>
      </c>
      <c r="BZ93" s="3">
        <v>128</v>
      </c>
      <c r="CA93" s="3">
        <v>36</v>
      </c>
      <c r="CB93" s="4">
        <v>1.9</v>
      </c>
      <c r="CC93" s="28">
        <v>27</v>
      </c>
      <c r="CD93" s="8"/>
      <c r="CE93" s="8"/>
      <c r="CF93" s="3">
        <v>3770</v>
      </c>
      <c r="CG93" s="3">
        <v>1</v>
      </c>
      <c r="CH93" s="3">
        <v>3</v>
      </c>
      <c r="CI93" s="12">
        <v>1674.4047619047619</v>
      </c>
      <c r="CJ93" s="19">
        <f t="shared" si="61"/>
        <v>7.4232130150746896</v>
      </c>
      <c r="CK93" s="5">
        <v>1031.2854540383419</v>
      </c>
      <c r="CL93" s="19">
        <f t="shared" si="45"/>
        <v>6.9385613167314668</v>
      </c>
      <c r="CN93" s="36">
        <v>40490</v>
      </c>
      <c r="CO93" s="36"/>
      <c r="CP93" s="36"/>
      <c r="CQ93" s="36"/>
      <c r="CR93" s="20"/>
      <c r="CS93" s="36">
        <v>44272</v>
      </c>
      <c r="CT93" s="36">
        <v>40543</v>
      </c>
      <c r="CU93" s="1">
        <f t="shared" si="62"/>
        <v>53</v>
      </c>
      <c r="CV93" s="3">
        <v>1</v>
      </c>
      <c r="CW93" s="40">
        <v>40543</v>
      </c>
      <c r="CX93" s="20">
        <f>(CW93-CN93)</f>
        <v>53</v>
      </c>
      <c r="CY93" s="20">
        <v>1</v>
      </c>
      <c r="CZ93" s="20">
        <v>53</v>
      </c>
      <c r="DA93" s="1">
        <v>1</v>
      </c>
      <c r="DB93" s="3" t="s">
        <v>141</v>
      </c>
    </row>
    <row r="94" spans="1:115" s="10" customFormat="1" x14ac:dyDescent="0.25">
      <c r="A94" s="25">
        <v>1037</v>
      </c>
      <c r="B94" s="1">
        <v>63</v>
      </c>
      <c r="C94" s="1">
        <v>0</v>
      </c>
      <c r="D94" s="1">
        <v>1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2</v>
      </c>
      <c r="K94" s="1">
        <v>1</v>
      </c>
      <c r="L94" s="1">
        <v>1</v>
      </c>
      <c r="M94" s="1">
        <v>1</v>
      </c>
      <c r="N94" s="1">
        <v>1</v>
      </c>
      <c r="O94" s="1">
        <v>0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48.9</v>
      </c>
      <c r="AH94" s="1">
        <v>2.02</v>
      </c>
      <c r="AI94" s="1">
        <v>150</v>
      </c>
      <c r="AJ94" s="1">
        <v>71</v>
      </c>
      <c r="AK94" s="5">
        <f t="shared" si="46"/>
        <v>97.333333333333329</v>
      </c>
      <c r="AL94" s="1">
        <v>76</v>
      </c>
      <c r="AM94" s="1">
        <v>1</v>
      </c>
      <c r="AN94" s="1">
        <v>14</v>
      </c>
      <c r="AO94" s="1">
        <v>43</v>
      </c>
      <c r="AP94" s="1">
        <v>20</v>
      </c>
      <c r="AQ94" s="1">
        <v>30</v>
      </c>
      <c r="AR94" s="1">
        <f t="shared" si="47"/>
        <v>23</v>
      </c>
      <c r="AS94" s="7">
        <f t="shared" si="48"/>
        <v>1.6428571428571428</v>
      </c>
      <c r="AT94" s="1">
        <v>27</v>
      </c>
      <c r="AU94" s="19">
        <v>5.12</v>
      </c>
      <c r="AV94" s="1">
        <v>2.54</v>
      </c>
      <c r="AW94" s="19">
        <f t="shared" si="49"/>
        <v>0.54817442719881748</v>
      </c>
      <c r="AX94" s="7">
        <f t="shared" si="50"/>
        <v>0.5859375</v>
      </c>
      <c r="AY94" s="7">
        <f t="shared" si="51"/>
        <v>94.488188976377955</v>
      </c>
      <c r="AZ94" s="7">
        <f t="shared" si="52"/>
        <v>2624.6719160104985</v>
      </c>
      <c r="BA94" s="7">
        <f t="shared" si="53"/>
        <v>67.368421052631575</v>
      </c>
      <c r="BB94" s="7">
        <f t="shared" si="54"/>
        <v>33.421052631578945</v>
      </c>
      <c r="BC94" s="7">
        <f t="shared" si="55"/>
        <v>31.968350877192975</v>
      </c>
      <c r="BD94" s="7">
        <f t="shared" si="56"/>
        <v>7.2724210526315778</v>
      </c>
      <c r="BE94" s="19">
        <v>2.1226562499999999</v>
      </c>
      <c r="BF94" s="19">
        <f t="shared" si="57"/>
        <v>0.4453125</v>
      </c>
      <c r="BG94" s="19">
        <f t="shared" si="58"/>
        <v>0.63828125000000002</v>
      </c>
      <c r="BH94" s="19">
        <f t="shared" si="59"/>
        <v>2.9290617848970251</v>
      </c>
      <c r="BI94" s="19">
        <f t="shared" si="60"/>
        <v>0.51851851851851849</v>
      </c>
      <c r="BJ94" s="19"/>
      <c r="BK94" s="20">
        <v>1</v>
      </c>
      <c r="BL94" s="1">
        <v>20</v>
      </c>
      <c r="BM94" s="20"/>
      <c r="BN94" s="1">
        <v>0</v>
      </c>
      <c r="BO94" s="1">
        <v>0</v>
      </c>
      <c r="BP94" s="1">
        <v>1</v>
      </c>
      <c r="BQ94" s="1">
        <v>0</v>
      </c>
      <c r="BR94" s="1">
        <v>60</v>
      </c>
      <c r="BS94" s="1">
        <v>4.8</v>
      </c>
      <c r="BT94" s="1">
        <v>3.1</v>
      </c>
      <c r="BU94" s="1">
        <v>0.38</v>
      </c>
      <c r="BV94" s="1">
        <v>3.6</v>
      </c>
      <c r="BW94" s="1">
        <v>22</v>
      </c>
      <c r="BX94" s="1">
        <v>0</v>
      </c>
      <c r="BY94" s="1"/>
      <c r="BZ94" s="25">
        <v>140</v>
      </c>
      <c r="CA94" s="25">
        <v>14</v>
      </c>
      <c r="CB94" s="44">
        <v>0.93</v>
      </c>
      <c r="CC94" s="27">
        <v>66</v>
      </c>
      <c r="CD94" s="1">
        <v>164</v>
      </c>
      <c r="CE94" s="1">
        <v>1</v>
      </c>
      <c r="CF94" s="1"/>
      <c r="CG94" s="1"/>
      <c r="CH94" s="1">
        <v>1</v>
      </c>
      <c r="CI94" s="20">
        <v>1676.4175700000001</v>
      </c>
      <c r="CJ94" s="19">
        <f t="shared" si="61"/>
        <v>7.4244143967881673</v>
      </c>
      <c r="CK94" s="20">
        <v>1397.1778730000001</v>
      </c>
      <c r="CL94" s="19">
        <f t="shared" si="45"/>
        <v>7.2422096761339292</v>
      </c>
      <c r="CM94" s="22"/>
      <c r="CN94" s="36">
        <v>43250</v>
      </c>
      <c r="CO94" s="36"/>
      <c r="CP94" s="36"/>
      <c r="CQ94" s="36"/>
      <c r="CR94" s="20"/>
      <c r="CS94" s="36">
        <v>44217</v>
      </c>
      <c r="CT94" s="36">
        <v>44133</v>
      </c>
      <c r="CU94" s="1">
        <f t="shared" si="62"/>
        <v>883</v>
      </c>
      <c r="CV94" s="1">
        <v>0</v>
      </c>
      <c r="CW94" s="1"/>
      <c r="CX94" s="1"/>
      <c r="CY94" s="1">
        <v>0</v>
      </c>
      <c r="CZ94" s="1">
        <v>883</v>
      </c>
      <c r="DA94" s="1">
        <v>1</v>
      </c>
      <c r="DB94"/>
      <c r="DC94"/>
      <c r="DD94"/>
      <c r="DE94"/>
      <c r="DF94"/>
      <c r="DG94"/>
      <c r="DH94"/>
      <c r="DI94"/>
      <c r="DJ94"/>
      <c r="DK94"/>
    </row>
    <row r="95" spans="1:115" s="10" customFormat="1" ht="14.25" customHeight="1" x14ac:dyDescent="0.25">
      <c r="A95" s="2">
        <v>2012</v>
      </c>
      <c r="B95" s="3">
        <v>62</v>
      </c>
      <c r="C95" s="3">
        <v>0</v>
      </c>
      <c r="D95" s="3">
        <v>1</v>
      </c>
      <c r="E95" s="3">
        <v>1</v>
      </c>
      <c r="F95" s="3">
        <v>2</v>
      </c>
      <c r="G95" s="3">
        <v>1</v>
      </c>
      <c r="H95" s="1">
        <v>0</v>
      </c>
      <c r="I95" s="3">
        <v>1</v>
      </c>
      <c r="J95" s="3">
        <v>3</v>
      </c>
      <c r="K95" s="3">
        <v>1</v>
      </c>
      <c r="L95" s="3">
        <v>0</v>
      </c>
      <c r="M95" s="3"/>
      <c r="N95" s="3">
        <v>1</v>
      </c>
      <c r="O95" s="3">
        <v>1</v>
      </c>
      <c r="P95" s="3">
        <v>0</v>
      </c>
      <c r="Q95" s="3"/>
      <c r="R95" s="3">
        <v>1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</v>
      </c>
      <c r="AA95" s="3">
        <v>0</v>
      </c>
      <c r="AB95" s="3">
        <v>1</v>
      </c>
      <c r="AC95" s="3">
        <v>0</v>
      </c>
      <c r="AD95" s="3">
        <v>0</v>
      </c>
      <c r="AE95" s="3">
        <v>0</v>
      </c>
      <c r="AF95" s="3">
        <v>0</v>
      </c>
      <c r="AG95" s="3">
        <v>25.5</v>
      </c>
      <c r="AH95" s="4">
        <v>1.64</v>
      </c>
      <c r="AI95" s="3">
        <v>182</v>
      </c>
      <c r="AJ95" s="3">
        <v>80</v>
      </c>
      <c r="AK95" s="5">
        <f t="shared" si="46"/>
        <v>114</v>
      </c>
      <c r="AL95" s="3">
        <v>71</v>
      </c>
      <c r="AM95" s="3">
        <v>1</v>
      </c>
      <c r="AN95" s="3">
        <v>8</v>
      </c>
      <c r="AO95" s="3">
        <v>36</v>
      </c>
      <c r="AP95" s="3">
        <v>19</v>
      </c>
      <c r="AQ95" s="3">
        <v>27</v>
      </c>
      <c r="AR95" s="3">
        <f t="shared" si="47"/>
        <v>17</v>
      </c>
      <c r="AS95" s="7">
        <f t="shared" si="48"/>
        <v>2.125</v>
      </c>
      <c r="AT95" s="3">
        <v>19</v>
      </c>
      <c r="AU95" s="4">
        <v>3.8375999999999997</v>
      </c>
      <c r="AV95" s="3">
        <v>2.34</v>
      </c>
      <c r="AW95" s="19">
        <f t="shared" si="49"/>
        <v>0.59148558758314851</v>
      </c>
      <c r="AX95" s="7">
        <f t="shared" si="50"/>
        <v>2.0846362309776945</v>
      </c>
      <c r="AY95" s="7">
        <f t="shared" si="51"/>
        <v>273.5042735042735</v>
      </c>
      <c r="AZ95" s="7">
        <f t="shared" si="52"/>
        <v>3623.931623931624</v>
      </c>
      <c r="BA95" s="7">
        <f t="shared" si="53"/>
        <v>54.050704225352113</v>
      </c>
      <c r="BB95" s="7">
        <f t="shared" si="54"/>
        <v>32.95774647887324</v>
      </c>
      <c r="BC95" s="7">
        <f t="shared" si="55"/>
        <v>42.581408450704224</v>
      </c>
      <c r="BD95" s="7">
        <f t="shared" si="56"/>
        <v>8.5162816901408451</v>
      </c>
      <c r="BE95" s="19">
        <v>4.68</v>
      </c>
      <c r="BF95" s="19">
        <f t="shared" si="57"/>
        <v>0.49953095684803001</v>
      </c>
      <c r="BG95" s="19">
        <f t="shared" si="58"/>
        <v>0.66604127579737338</v>
      </c>
      <c r="BH95" s="19">
        <f t="shared" si="59"/>
        <v>3.179453189726595</v>
      </c>
      <c r="BI95" s="19">
        <f t="shared" si="60"/>
        <v>0.42105263157894735</v>
      </c>
      <c r="BJ95" s="19"/>
      <c r="BK95" s="5">
        <v>1</v>
      </c>
      <c r="BL95" s="5">
        <v>20</v>
      </c>
      <c r="BM95" s="5">
        <v>75</v>
      </c>
      <c r="BN95" s="5">
        <v>1</v>
      </c>
      <c r="BO95" s="5">
        <v>0</v>
      </c>
      <c r="BP95" s="3">
        <v>1</v>
      </c>
      <c r="BQ95" s="3">
        <v>1</v>
      </c>
      <c r="BR95" s="3">
        <v>75</v>
      </c>
      <c r="BS95" s="3"/>
      <c r="BT95" s="3"/>
      <c r="BU95" s="3"/>
      <c r="BV95" s="3"/>
      <c r="BX95" s="3"/>
      <c r="BY95" s="3"/>
      <c r="BZ95" s="3">
        <v>136</v>
      </c>
      <c r="CA95" s="3">
        <v>15</v>
      </c>
      <c r="CB95" s="4">
        <v>0.9</v>
      </c>
      <c r="CC95" s="28">
        <v>65</v>
      </c>
      <c r="CD95" s="8"/>
      <c r="CE95" s="8"/>
      <c r="CF95" s="3">
        <v>1497</v>
      </c>
      <c r="CG95" s="3">
        <v>1</v>
      </c>
      <c r="CH95" s="3">
        <v>2</v>
      </c>
      <c r="CI95" s="12">
        <v>1902.5974025974026</v>
      </c>
      <c r="CJ95" s="19">
        <f t="shared" si="61"/>
        <v>7.550975285585575</v>
      </c>
      <c r="CK95" s="5">
        <v>7138.0228918452531</v>
      </c>
      <c r="CL95" s="19">
        <f t="shared" si="45"/>
        <v>8.8731911110840844</v>
      </c>
      <c r="CN95" s="41">
        <v>40261</v>
      </c>
      <c r="CO95" s="41"/>
      <c r="CP95" s="41"/>
      <c r="CQ95" s="41"/>
      <c r="CR95" s="20"/>
      <c r="CS95" s="36">
        <v>44272</v>
      </c>
      <c r="CT95" s="36">
        <v>44260</v>
      </c>
      <c r="CU95" s="1">
        <f t="shared" si="62"/>
        <v>3999</v>
      </c>
      <c r="CV95" s="3">
        <v>0</v>
      </c>
      <c r="CW95" s="3"/>
      <c r="CX95" s="3"/>
      <c r="CY95" s="3">
        <v>0</v>
      </c>
      <c r="CZ95" s="3">
        <v>3999</v>
      </c>
      <c r="DA95" s="1">
        <v>1</v>
      </c>
      <c r="DB95" s="3"/>
    </row>
    <row r="96" spans="1:115" s="10" customFormat="1" x14ac:dyDescent="0.25">
      <c r="A96" s="25">
        <v>1013</v>
      </c>
      <c r="B96" s="1">
        <v>65</v>
      </c>
      <c r="C96" s="1">
        <v>1</v>
      </c>
      <c r="D96" s="1">
        <v>1</v>
      </c>
      <c r="E96" s="1">
        <v>1</v>
      </c>
      <c r="F96" s="1">
        <v>2</v>
      </c>
      <c r="G96" s="1">
        <v>1</v>
      </c>
      <c r="H96" s="1">
        <v>0</v>
      </c>
      <c r="I96" s="1">
        <v>1</v>
      </c>
      <c r="J96" s="1">
        <v>4</v>
      </c>
      <c r="K96" s="1">
        <v>1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1"/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43.8</v>
      </c>
      <c r="AH96" s="1">
        <v>2.06</v>
      </c>
      <c r="AI96" s="1">
        <v>139</v>
      </c>
      <c r="AJ96" s="1">
        <v>103</v>
      </c>
      <c r="AK96" s="5">
        <f t="shared" si="46"/>
        <v>115</v>
      </c>
      <c r="AL96" s="1">
        <v>84</v>
      </c>
      <c r="AM96" s="1">
        <v>1</v>
      </c>
      <c r="AN96" s="1">
        <v>9</v>
      </c>
      <c r="AO96" s="1">
        <v>59</v>
      </c>
      <c r="AP96" s="1">
        <v>25</v>
      </c>
      <c r="AQ96" s="1">
        <v>39</v>
      </c>
      <c r="AR96" s="1">
        <f t="shared" si="47"/>
        <v>34</v>
      </c>
      <c r="AS96" s="7">
        <f t="shared" si="48"/>
        <v>3.7777777777777777</v>
      </c>
      <c r="AT96" s="1">
        <v>17</v>
      </c>
      <c r="AU96" s="19">
        <v>5.9</v>
      </c>
      <c r="AV96" s="1">
        <v>2.87</v>
      </c>
      <c r="AW96" s="19">
        <f t="shared" si="49"/>
        <v>0.73181818181818181</v>
      </c>
      <c r="AX96" s="7">
        <f t="shared" si="50"/>
        <v>3.7288135593220337</v>
      </c>
      <c r="AY96" s="7">
        <f t="shared" si="51"/>
        <v>613.24041811846689</v>
      </c>
      <c r="AZ96" s="7">
        <f t="shared" si="52"/>
        <v>2954.7038327526129</v>
      </c>
      <c r="BA96" s="7">
        <f t="shared" si="53"/>
        <v>70.238095238095241</v>
      </c>
      <c r="BB96" s="7">
        <f t="shared" si="54"/>
        <v>34.166666666666664</v>
      </c>
      <c r="BC96" s="7">
        <f t="shared" si="55"/>
        <v>45.537333333333329</v>
      </c>
      <c r="BD96" s="7">
        <f t="shared" si="56"/>
        <v>13.94</v>
      </c>
      <c r="BE96" s="19"/>
      <c r="BF96" s="19">
        <f t="shared" si="57"/>
        <v>0.55525423728813561</v>
      </c>
      <c r="BG96" s="19">
        <f t="shared" si="58"/>
        <v>0.84</v>
      </c>
      <c r="BH96" s="19">
        <f t="shared" si="59"/>
        <v>2.0658263305322131</v>
      </c>
      <c r="BI96" s="19">
        <f t="shared" si="60"/>
        <v>0.52941176470588236</v>
      </c>
      <c r="BJ96" s="19"/>
      <c r="BK96" s="20">
        <v>0</v>
      </c>
      <c r="BL96" s="1"/>
      <c r="BM96" s="20"/>
      <c r="BN96" s="1"/>
      <c r="BO96" s="1">
        <v>0</v>
      </c>
      <c r="BP96" s="1">
        <v>1</v>
      </c>
      <c r="BQ96" s="1">
        <v>0</v>
      </c>
      <c r="BR96" s="1">
        <v>72</v>
      </c>
      <c r="BS96" s="1">
        <v>3.8</v>
      </c>
      <c r="BT96" s="1">
        <v>2</v>
      </c>
      <c r="BU96" s="1">
        <v>0.47</v>
      </c>
      <c r="BV96" s="1">
        <v>3.8</v>
      </c>
      <c r="BW96" s="1">
        <v>47.7</v>
      </c>
      <c r="BX96" s="1">
        <v>1</v>
      </c>
      <c r="BY96" s="1">
        <v>1</v>
      </c>
      <c r="BZ96" s="25">
        <v>140</v>
      </c>
      <c r="CA96" s="25">
        <v>25</v>
      </c>
      <c r="CB96" s="44">
        <v>1.1100000000000001</v>
      </c>
      <c r="CC96" s="27">
        <v>60</v>
      </c>
      <c r="CD96" s="1">
        <v>67</v>
      </c>
      <c r="CE96" s="1">
        <v>0</v>
      </c>
      <c r="CF96" s="1"/>
      <c r="CG96" s="1"/>
      <c r="CH96" s="1">
        <v>1</v>
      </c>
      <c r="CI96" s="20">
        <v>2038.4509190000001</v>
      </c>
      <c r="CJ96" s="19">
        <f t="shared" si="61"/>
        <v>7.6199454449520374</v>
      </c>
      <c r="CK96" s="20">
        <v>1513.5492879999999</v>
      </c>
      <c r="CL96" s="19">
        <f t="shared" si="45"/>
        <v>7.3222126935080052</v>
      </c>
      <c r="CM96" s="22"/>
      <c r="CN96" s="36">
        <v>43209</v>
      </c>
      <c r="CO96" s="36"/>
      <c r="CP96" s="36"/>
      <c r="CQ96" s="36"/>
      <c r="CR96" s="20"/>
      <c r="CS96" s="36">
        <v>44217</v>
      </c>
      <c r="CT96" s="36">
        <v>43231</v>
      </c>
      <c r="CU96" s="1">
        <f t="shared" si="62"/>
        <v>22</v>
      </c>
      <c r="CV96" s="1">
        <v>1</v>
      </c>
      <c r="CW96" s="36">
        <v>43231</v>
      </c>
      <c r="CX96" s="20">
        <f>(CW96-CN96)</f>
        <v>22</v>
      </c>
      <c r="CY96" s="20">
        <v>1</v>
      </c>
      <c r="CZ96" s="20">
        <v>22</v>
      </c>
      <c r="DA96" s="1">
        <v>1</v>
      </c>
      <c r="DB96" t="s">
        <v>129</v>
      </c>
      <c r="DC96"/>
      <c r="DD96"/>
      <c r="DE96"/>
      <c r="DF96"/>
      <c r="DG96"/>
      <c r="DH96"/>
      <c r="DI96"/>
      <c r="DJ96"/>
      <c r="DK96"/>
    </row>
    <row r="97" spans="1:115" s="10" customFormat="1" x14ac:dyDescent="0.25">
      <c r="A97" s="25">
        <v>1163</v>
      </c>
      <c r="B97" s="1">
        <v>78</v>
      </c>
      <c r="C97" s="1">
        <v>0</v>
      </c>
      <c r="D97" s="1">
        <v>0</v>
      </c>
      <c r="E97" s="1">
        <v>0</v>
      </c>
      <c r="F97" s="1">
        <v>2</v>
      </c>
      <c r="G97" s="1"/>
      <c r="H97" s="1">
        <v>0</v>
      </c>
      <c r="I97" s="1"/>
      <c r="J97" s="1">
        <v>4</v>
      </c>
      <c r="K97" s="1">
        <v>1</v>
      </c>
      <c r="L97" s="1">
        <v>1</v>
      </c>
      <c r="M97" s="1">
        <v>1</v>
      </c>
      <c r="N97" s="1">
        <v>0</v>
      </c>
      <c r="O97" s="1">
        <v>0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1</v>
      </c>
      <c r="AF97" s="1">
        <v>0</v>
      </c>
      <c r="AG97" s="1">
        <v>34.1</v>
      </c>
      <c r="AH97" s="1">
        <v>2.19</v>
      </c>
      <c r="AI97" s="1">
        <v>116</v>
      </c>
      <c r="AJ97" s="1">
        <v>59</v>
      </c>
      <c r="AK97" s="5">
        <f t="shared" si="46"/>
        <v>78</v>
      </c>
      <c r="AL97" s="1">
        <v>90</v>
      </c>
      <c r="AM97" s="1">
        <v>1</v>
      </c>
      <c r="AN97" s="1">
        <v>2</v>
      </c>
      <c r="AO97" s="1">
        <v>41</v>
      </c>
      <c r="AP97" s="1">
        <v>10</v>
      </c>
      <c r="AQ97" s="1">
        <v>23</v>
      </c>
      <c r="AR97" s="1">
        <f t="shared" si="47"/>
        <v>31</v>
      </c>
      <c r="AS97" s="7">
        <f t="shared" si="48"/>
        <v>15.5</v>
      </c>
      <c r="AT97" s="1">
        <v>11</v>
      </c>
      <c r="AU97" s="19">
        <v>6.45</v>
      </c>
      <c r="AV97" s="1">
        <v>2.94</v>
      </c>
      <c r="AW97" s="19">
        <f t="shared" si="49"/>
        <v>0.50847006651884696</v>
      </c>
      <c r="AX97" s="7">
        <f t="shared" si="50"/>
        <v>1.8604651162790697</v>
      </c>
      <c r="AY97" s="7">
        <f t="shared" si="51"/>
        <v>326.53061224489795</v>
      </c>
      <c r="AZ97" s="7">
        <f t="shared" si="52"/>
        <v>2068.0272108843537</v>
      </c>
      <c r="BA97" s="7">
        <f t="shared" si="53"/>
        <v>71.666666666666671</v>
      </c>
      <c r="BB97" s="7">
        <f t="shared" si="54"/>
        <v>32.666666666666664</v>
      </c>
      <c r="BC97" s="7">
        <f t="shared" si="55"/>
        <v>29.765866666666664</v>
      </c>
      <c r="BD97" s="7">
        <f t="shared" si="56"/>
        <v>9.3295999999999992</v>
      </c>
      <c r="BE97" s="19">
        <v>1.7302325581395348</v>
      </c>
      <c r="BF97" s="19">
        <f t="shared" si="57"/>
        <v>0.32093023255813952</v>
      </c>
      <c r="BG97" s="19">
        <f t="shared" si="58"/>
        <v>0.5720930232558139</v>
      </c>
      <c r="BH97" s="19">
        <f t="shared" si="59"/>
        <v>2.3118279569892475</v>
      </c>
      <c r="BI97" s="19">
        <f t="shared" si="60"/>
        <v>0.18181818181818182</v>
      </c>
      <c r="BJ97" s="19"/>
      <c r="BK97" s="20">
        <v>1</v>
      </c>
      <c r="BL97" s="1">
        <v>12</v>
      </c>
      <c r="BM97" s="20"/>
      <c r="BN97" s="1">
        <v>1</v>
      </c>
      <c r="BO97" s="1">
        <v>0</v>
      </c>
      <c r="BP97" s="1">
        <v>1</v>
      </c>
      <c r="BQ97" s="1">
        <v>0</v>
      </c>
      <c r="BR97" s="1">
        <v>55</v>
      </c>
      <c r="BS97" s="1">
        <v>4.7</v>
      </c>
      <c r="BT97" s="1">
        <v>3.1</v>
      </c>
      <c r="BU97" s="1">
        <v>0.4</v>
      </c>
      <c r="BV97" s="1"/>
      <c r="BW97" s="1"/>
      <c r="BX97" s="1"/>
      <c r="BY97" s="1">
        <v>1</v>
      </c>
      <c r="BZ97" s="25">
        <v>139</v>
      </c>
      <c r="CA97" s="25">
        <v>24</v>
      </c>
      <c r="CB97" s="44">
        <v>1.27</v>
      </c>
      <c r="CC97" s="27">
        <v>54</v>
      </c>
      <c r="CD97" s="1"/>
      <c r="CE97" s="1"/>
      <c r="CF97" s="1"/>
      <c r="CG97" s="1"/>
      <c r="CH97" s="1"/>
      <c r="CI97" s="20">
        <v>2073.4930890000001</v>
      </c>
      <c r="CJ97" s="19">
        <f t="shared" si="61"/>
        <v>7.6369899466690656</v>
      </c>
      <c r="CK97" s="20">
        <v>3550.0654060000002</v>
      </c>
      <c r="CL97" s="19">
        <f t="shared" si="45"/>
        <v>8.1747213065250897</v>
      </c>
      <c r="CM97" s="22"/>
      <c r="CN97" s="36">
        <v>43678</v>
      </c>
      <c r="CO97" s="36"/>
      <c r="CP97" s="36"/>
      <c r="CQ97" s="36"/>
      <c r="CR97" s="20"/>
      <c r="CS97" s="36">
        <v>44274</v>
      </c>
      <c r="CT97" s="36">
        <v>44264</v>
      </c>
      <c r="CU97" s="1">
        <f t="shared" si="62"/>
        <v>586</v>
      </c>
      <c r="CV97" s="1">
        <v>0</v>
      </c>
      <c r="CW97" s="1"/>
      <c r="CX97" s="1"/>
      <c r="CY97" s="1">
        <v>0</v>
      </c>
      <c r="CZ97" s="1">
        <v>586</v>
      </c>
      <c r="DA97" s="1">
        <v>1</v>
      </c>
      <c r="DB97"/>
      <c r="DC97"/>
      <c r="DD97"/>
      <c r="DE97"/>
      <c r="DF97"/>
      <c r="DG97"/>
      <c r="DH97"/>
      <c r="DI97"/>
      <c r="DJ97"/>
      <c r="DK97"/>
    </row>
    <row r="98" spans="1:115" s="10" customFormat="1" x14ac:dyDescent="0.25">
      <c r="A98" s="2">
        <v>2043</v>
      </c>
      <c r="B98" s="3">
        <v>62</v>
      </c>
      <c r="C98" s="3">
        <v>0</v>
      </c>
      <c r="D98" s="3">
        <v>1</v>
      </c>
      <c r="E98" s="3">
        <v>1</v>
      </c>
      <c r="F98" s="3">
        <v>1</v>
      </c>
      <c r="G98" s="3">
        <v>1</v>
      </c>
      <c r="H98" s="1">
        <v>0</v>
      </c>
      <c r="I98" s="3">
        <v>0</v>
      </c>
      <c r="J98" s="3">
        <v>4</v>
      </c>
      <c r="K98" s="3">
        <v>0</v>
      </c>
      <c r="L98" s="3">
        <v>0</v>
      </c>
      <c r="M98" s="3"/>
      <c r="N98" s="3">
        <v>0</v>
      </c>
      <c r="O98" s="3">
        <v>1</v>
      </c>
      <c r="P98" s="3">
        <v>1</v>
      </c>
      <c r="Q98" s="3"/>
      <c r="R98" s="3">
        <v>1</v>
      </c>
      <c r="S98" s="3">
        <v>1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0</v>
      </c>
      <c r="AA98" s="3">
        <v>0</v>
      </c>
      <c r="AB98" s="3">
        <v>1</v>
      </c>
      <c r="AC98" s="3">
        <v>0</v>
      </c>
      <c r="AD98" s="3">
        <v>1</v>
      </c>
      <c r="AE98" s="3">
        <v>0</v>
      </c>
      <c r="AF98" s="3">
        <v>0</v>
      </c>
      <c r="AG98" s="3">
        <v>34</v>
      </c>
      <c r="AH98" s="4">
        <v>1.95</v>
      </c>
      <c r="AI98" s="3">
        <v>96</v>
      </c>
      <c r="AJ98" s="3">
        <v>72</v>
      </c>
      <c r="AK98" s="5">
        <f t="shared" si="46"/>
        <v>80</v>
      </c>
      <c r="AL98" s="3">
        <v>84</v>
      </c>
      <c r="AM98" s="3">
        <v>1</v>
      </c>
      <c r="AN98" s="3">
        <v>12</v>
      </c>
      <c r="AO98" s="3">
        <v>63</v>
      </c>
      <c r="AP98" s="3">
        <v>26</v>
      </c>
      <c r="AQ98" s="3">
        <v>46</v>
      </c>
      <c r="AR98" s="1">
        <f t="shared" si="47"/>
        <v>37</v>
      </c>
      <c r="AS98" s="7">
        <f t="shared" si="48"/>
        <v>3.0833333333333335</v>
      </c>
      <c r="AT98" s="3">
        <v>38</v>
      </c>
      <c r="AU98" s="4">
        <v>3.7049999999999996</v>
      </c>
      <c r="AV98" s="3">
        <v>1.9</v>
      </c>
      <c r="AW98" s="19">
        <f t="shared" si="49"/>
        <v>0.33702882483370289</v>
      </c>
      <c r="AX98" s="7">
        <f t="shared" si="50"/>
        <v>2.1592442645074228</v>
      </c>
      <c r="AY98" s="7">
        <f t="shared" si="51"/>
        <v>336.84210526315792</v>
      </c>
      <c r="AZ98" s="7">
        <f t="shared" si="52"/>
        <v>2863.1578947368421</v>
      </c>
      <c r="BA98" s="7">
        <f t="shared" si="53"/>
        <v>44.107142857142854</v>
      </c>
      <c r="BB98" s="7">
        <f t="shared" si="54"/>
        <v>22.61904761904762</v>
      </c>
      <c r="BC98" s="7">
        <f t="shared" si="55"/>
        <v>12.92</v>
      </c>
      <c r="BD98" s="7">
        <f t="shared" si="56"/>
        <v>10.459047619047618</v>
      </c>
      <c r="BE98" s="19"/>
      <c r="BF98" s="19">
        <f t="shared" si="57"/>
        <v>1.0429149797570851</v>
      </c>
      <c r="BG98" s="19">
        <f t="shared" si="58"/>
        <v>1.42834008097166</v>
      </c>
      <c r="BH98" s="19">
        <f t="shared" si="59"/>
        <v>1.192084942084942</v>
      </c>
      <c r="BI98" s="19">
        <f t="shared" si="60"/>
        <v>0.31578947368421051</v>
      </c>
      <c r="BJ98" s="19"/>
      <c r="BK98" s="5">
        <v>0</v>
      </c>
      <c r="BL98" s="5"/>
      <c r="BM98" s="5"/>
      <c r="BN98" s="5"/>
      <c r="BO98" s="5"/>
      <c r="BP98" s="3">
        <v>1</v>
      </c>
      <c r="BQ98" s="3">
        <v>0</v>
      </c>
      <c r="BR98" s="3">
        <v>27.5</v>
      </c>
      <c r="BS98" s="3">
        <v>7.1</v>
      </c>
      <c r="BT98" s="3">
        <v>6</v>
      </c>
      <c r="BU98" s="3">
        <v>0.87</v>
      </c>
      <c r="BV98" s="3">
        <v>4.8</v>
      </c>
      <c r="BX98" s="3">
        <v>1</v>
      </c>
      <c r="BY98" s="3">
        <v>0</v>
      </c>
      <c r="BZ98" s="3">
        <v>136</v>
      </c>
      <c r="CA98" s="3">
        <v>44</v>
      </c>
      <c r="CB98" s="4">
        <v>1.5</v>
      </c>
      <c r="CC98" s="28">
        <v>35</v>
      </c>
      <c r="CD98" s="8"/>
      <c r="CE98" s="8"/>
      <c r="CF98" s="3">
        <v>6067</v>
      </c>
      <c r="CG98" s="3">
        <v>1</v>
      </c>
      <c r="CH98" s="3">
        <v>3</v>
      </c>
      <c r="CI98" s="12">
        <v>2101.5151515151515</v>
      </c>
      <c r="CJ98" s="19">
        <f t="shared" si="61"/>
        <v>7.6504138642764978</v>
      </c>
      <c r="CK98" s="5">
        <v>1213.3708008492986</v>
      </c>
      <c r="CL98" s="19">
        <f t="shared" si="45"/>
        <v>7.1011575513067555</v>
      </c>
      <c r="CN98" s="41">
        <v>40441</v>
      </c>
      <c r="CO98" s="41"/>
      <c r="CP98" s="41"/>
      <c r="CQ98" s="41"/>
      <c r="CR98" s="20"/>
      <c r="CS98" s="36">
        <v>44272</v>
      </c>
      <c r="CT98" s="36">
        <v>41203</v>
      </c>
      <c r="CU98" s="1">
        <f t="shared" si="62"/>
        <v>762</v>
      </c>
      <c r="CV98" s="3">
        <v>1</v>
      </c>
      <c r="CW98" s="36">
        <v>41203</v>
      </c>
      <c r="CX98" s="20">
        <f>(CW98-CN98)</f>
        <v>762</v>
      </c>
      <c r="CY98" s="20">
        <v>1</v>
      </c>
      <c r="CZ98" s="20">
        <v>762</v>
      </c>
      <c r="DA98" s="1">
        <v>1</v>
      </c>
      <c r="DB98" s="3" t="s">
        <v>144</v>
      </c>
    </row>
    <row r="99" spans="1:115" s="10" customFormat="1" x14ac:dyDescent="0.25">
      <c r="A99" s="2">
        <v>2034</v>
      </c>
      <c r="B99" s="3">
        <v>57</v>
      </c>
      <c r="C99" s="9">
        <v>1</v>
      </c>
      <c r="D99" s="3">
        <v>0</v>
      </c>
      <c r="E99" s="3">
        <v>1</v>
      </c>
      <c r="F99" s="3">
        <v>2</v>
      </c>
      <c r="G99" s="3">
        <v>1</v>
      </c>
      <c r="H99" s="1">
        <v>0</v>
      </c>
      <c r="I99" s="3">
        <v>1</v>
      </c>
      <c r="J99" s="3">
        <v>3</v>
      </c>
      <c r="K99" s="3">
        <v>1</v>
      </c>
      <c r="L99" s="3">
        <v>1</v>
      </c>
      <c r="M99" s="3"/>
      <c r="N99" s="3">
        <v>1</v>
      </c>
      <c r="O99" s="3">
        <v>1</v>
      </c>
      <c r="P99" s="3">
        <v>1</v>
      </c>
      <c r="Q99" s="3">
        <v>1</v>
      </c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1</v>
      </c>
      <c r="AA99" s="3">
        <v>1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36.5</v>
      </c>
      <c r="AH99" s="4">
        <v>2.2999999999999998</v>
      </c>
      <c r="AI99" s="3">
        <v>119</v>
      </c>
      <c r="AJ99" s="3">
        <v>87</v>
      </c>
      <c r="AK99" s="5">
        <f t="shared" si="46"/>
        <v>97.666666666666671</v>
      </c>
      <c r="AL99" s="3">
        <v>94</v>
      </c>
      <c r="AM99" s="3">
        <v>1</v>
      </c>
      <c r="AN99" s="3">
        <v>12</v>
      </c>
      <c r="AO99" s="3">
        <v>81</v>
      </c>
      <c r="AP99" s="3">
        <v>30</v>
      </c>
      <c r="AQ99" s="3">
        <v>56</v>
      </c>
      <c r="AR99" s="1">
        <f t="shared" si="47"/>
        <v>51</v>
      </c>
      <c r="AS99" s="7">
        <f t="shared" si="48"/>
        <v>4.25</v>
      </c>
      <c r="AT99" s="3">
        <v>27</v>
      </c>
      <c r="AU99" s="4">
        <v>7.11</v>
      </c>
      <c r="AV99" s="3">
        <v>3.09</v>
      </c>
      <c r="AW99" s="19">
        <f t="shared" si="49"/>
        <v>0.66915742793791577</v>
      </c>
      <c r="AX99" s="7">
        <f t="shared" si="50"/>
        <v>4.0787623066104075</v>
      </c>
      <c r="AY99" s="7">
        <f t="shared" si="51"/>
        <v>750.80906148867314</v>
      </c>
      <c r="AZ99" s="7">
        <f t="shared" si="52"/>
        <v>2217.9072276159659</v>
      </c>
      <c r="BA99" s="7">
        <f t="shared" si="53"/>
        <v>75.638297872340431</v>
      </c>
      <c r="BB99" s="7">
        <f t="shared" si="54"/>
        <v>32.872340425531917</v>
      </c>
      <c r="BC99" s="7">
        <f t="shared" si="55"/>
        <v>31.592510638297874</v>
      </c>
      <c r="BD99" s="7">
        <f t="shared" si="56"/>
        <v>19.670808510638299</v>
      </c>
      <c r="BE99" s="19">
        <v>1.57</v>
      </c>
      <c r="BF99" s="19">
        <f t="shared" si="57"/>
        <v>0.74036568213783394</v>
      </c>
      <c r="BG99" s="19">
        <f t="shared" si="58"/>
        <v>1.070886075949367</v>
      </c>
      <c r="BH99" s="19">
        <f t="shared" si="59"/>
        <v>1.4831038798498124</v>
      </c>
      <c r="BI99" s="19">
        <f t="shared" si="60"/>
        <v>0.44444444444444442</v>
      </c>
      <c r="BJ99" s="19"/>
      <c r="BK99" s="5">
        <v>1</v>
      </c>
      <c r="BL99" s="5">
        <v>20</v>
      </c>
      <c r="BM99" s="5"/>
      <c r="BN99" s="5">
        <v>0</v>
      </c>
      <c r="BO99" s="5">
        <v>0</v>
      </c>
      <c r="BP99" s="3">
        <v>1</v>
      </c>
      <c r="BQ99" s="3">
        <v>0</v>
      </c>
      <c r="BR99" s="3">
        <v>65.5</v>
      </c>
      <c r="BS99" s="3">
        <v>5</v>
      </c>
      <c r="BT99" s="3">
        <v>3.1</v>
      </c>
      <c r="BU99" s="3">
        <v>1.2</v>
      </c>
      <c r="BV99" s="3">
        <v>3.8</v>
      </c>
      <c r="BX99" s="3">
        <v>1</v>
      </c>
      <c r="BY99" s="3">
        <v>1</v>
      </c>
      <c r="BZ99" s="3">
        <v>136</v>
      </c>
      <c r="CA99" s="3">
        <v>18</v>
      </c>
      <c r="CB99" s="4">
        <v>0.8</v>
      </c>
      <c r="CC99" s="28">
        <v>90</v>
      </c>
      <c r="CD99" s="8"/>
      <c r="CE99" s="8"/>
      <c r="CF99" s="3">
        <v>599</v>
      </c>
      <c r="CG99" s="3">
        <v>0</v>
      </c>
      <c r="CH99" s="3">
        <v>1</v>
      </c>
      <c r="CI99" s="12">
        <v>2131.521739130435</v>
      </c>
      <c r="CJ99" s="19">
        <f t="shared" si="61"/>
        <v>7.6645914351353976</v>
      </c>
      <c r="CK99" s="5">
        <v>891.33206970368622</v>
      </c>
      <c r="CL99" s="19">
        <f t="shared" si="45"/>
        <v>6.7927170513080535</v>
      </c>
      <c r="CN99" s="41">
        <v>40399</v>
      </c>
      <c r="CO99" s="41"/>
      <c r="CP99" s="41"/>
      <c r="CQ99" s="41"/>
      <c r="CR99" s="20"/>
      <c r="CS99" s="36">
        <v>44272</v>
      </c>
      <c r="CT99" s="36">
        <v>40552</v>
      </c>
      <c r="CU99" s="1">
        <f t="shared" si="62"/>
        <v>153</v>
      </c>
      <c r="CV99" s="3">
        <v>1</v>
      </c>
      <c r="CW99" s="40">
        <v>40552</v>
      </c>
      <c r="CX99" s="20">
        <f>(CW99-CN99)</f>
        <v>153</v>
      </c>
      <c r="CY99" s="20">
        <v>1</v>
      </c>
      <c r="CZ99" s="20">
        <v>153</v>
      </c>
      <c r="DA99" s="1">
        <v>1</v>
      </c>
      <c r="DB99" s="3" t="s">
        <v>147</v>
      </c>
    </row>
    <row r="100" spans="1:115" s="10" customFormat="1" x14ac:dyDescent="0.25">
      <c r="A100" s="25">
        <v>1060</v>
      </c>
      <c r="B100" s="1">
        <v>78</v>
      </c>
      <c r="C100" s="1">
        <v>0</v>
      </c>
      <c r="D100" s="1">
        <v>1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3</v>
      </c>
      <c r="K100" s="1">
        <v>1</v>
      </c>
      <c r="L100" s="1">
        <v>0</v>
      </c>
      <c r="M100" s="1">
        <v>1</v>
      </c>
      <c r="N100" s="1">
        <v>0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1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35.6</v>
      </c>
      <c r="AH100" s="1">
        <v>1.95</v>
      </c>
      <c r="AI100" s="1">
        <v>136</v>
      </c>
      <c r="AJ100" s="1">
        <v>70</v>
      </c>
      <c r="AK100" s="5">
        <f t="shared" si="46"/>
        <v>92</v>
      </c>
      <c r="AL100" s="1">
        <v>60</v>
      </c>
      <c r="AM100" s="1">
        <v>1</v>
      </c>
      <c r="AN100" s="1">
        <v>2</v>
      </c>
      <c r="AO100" s="1">
        <v>37</v>
      </c>
      <c r="AP100" s="1">
        <v>23</v>
      </c>
      <c r="AQ100" s="1">
        <v>29</v>
      </c>
      <c r="AR100" s="1">
        <f t="shared" si="47"/>
        <v>14</v>
      </c>
      <c r="AS100" s="7">
        <f t="shared" si="48"/>
        <v>7</v>
      </c>
      <c r="AT100" s="1">
        <v>17</v>
      </c>
      <c r="AU100" s="19">
        <v>6.75</v>
      </c>
      <c r="AV100" s="1">
        <v>3.46</v>
      </c>
      <c r="AW100" s="19">
        <f t="shared" si="49"/>
        <v>0.70580931263858093</v>
      </c>
      <c r="AX100" s="7">
        <f t="shared" si="50"/>
        <v>1.7777777777777777</v>
      </c>
      <c r="AY100" s="7">
        <f t="shared" si="51"/>
        <v>277.45664739884393</v>
      </c>
      <c r="AZ100" s="7">
        <f t="shared" si="52"/>
        <v>2080.9248554913297</v>
      </c>
      <c r="BA100" s="7">
        <f t="shared" si="53"/>
        <v>112.5</v>
      </c>
      <c r="BB100" s="7">
        <f t="shared" si="54"/>
        <v>57.666666666666664</v>
      </c>
      <c r="BC100" s="7">
        <f t="shared" si="55"/>
        <v>58.819999999999993</v>
      </c>
      <c r="BD100" s="7">
        <f t="shared" si="56"/>
        <v>21.1752</v>
      </c>
      <c r="BE100" s="19">
        <v>1.4666666666666666</v>
      </c>
      <c r="BF100" s="19">
        <f t="shared" si="57"/>
        <v>0.25777777777777777</v>
      </c>
      <c r="BG100" s="19">
        <f t="shared" si="58"/>
        <v>0.3288888888888889</v>
      </c>
      <c r="BH100" s="19">
        <f t="shared" si="59"/>
        <v>8.0357142857142865</v>
      </c>
      <c r="BI100" s="19">
        <f t="shared" si="60"/>
        <v>0.11764705882352941</v>
      </c>
      <c r="BJ100" s="19"/>
      <c r="BK100" s="20">
        <v>1</v>
      </c>
      <c r="BL100" s="1">
        <v>17</v>
      </c>
      <c r="BM100" s="20"/>
      <c r="BN100" s="1">
        <v>0</v>
      </c>
      <c r="BO100" s="1">
        <v>0</v>
      </c>
      <c r="BP100" s="1">
        <v>1</v>
      </c>
      <c r="BQ100" s="1">
        <v>0</v>
      </c>
      <c r="BR100" s="1">
        <v>65</v>
      </c>
      <c r="BS100" s="1">
        <v>4.9000000000000004</v>
      </c>
      <c r="BT100" s="1">
        <v>2.7</v>
      </c>
      <c r="BU100" s="1">
        <v>0.51</v>
      </c>
      <c r="BV100" s="1">
        <v>4.7</v>
      </c>
      <c r="BW100" s="1"/>
      <c r="BX100" s="1"/>
      <c r="BY100" s="1">
        <v>1</v>
      </c>
      <c r="BZ100" s="25">
        <v>137</v>
      </c>
      <c r="CA100" s="25">
        <v>26</v>
      </c>
      <c r="CB100" s="44">
        <v>1.3</v>
      </c>
      <c r="CC100" s="27">
        <v>39</v>
      </c>
      <c r="CD100" s="1"/>
      <c r="CE100" s="1"/>
      <c r="CF100" s="1"/>
      <c r="CG100" s="1"/>
      <c r="CH100" s="1"/>
      <c r="CI100" s="20">
        <v>2262.454315</v>
      </c>
      <c r="CJ100" s="19">
        <f t="shared" si="61"/>
        <v>7.7242054831050213</v>
      </c>
      <c r="CK100" s="20">
        <v>1185.8239040000001</v>
      </c>
      <c r="CL100" s="19">
        <f t="shared" si="45"/>
        <v>7.0781930896128422</v>
      </c>
      <c r="CM100" s="22"/>
      <c r="CN100" s="36">
        <v>43396</v>
      </c>
      <c r="CO100" s="36"/>
      <c r="CP100" s="36"/>
      <c r="CQ100" s="36"/>
      <c r="CR100" s="20"/>
      <c r="CS100" s="36">
        <v>44217</v>
      </c>
      <c r="CT100" s="36">
        <v>43738</v>
      </c>
      <c r="CU100" s="1">
        <f t="shared" si="62"/>
        <v>342</v>
      </c>
      <c r="CV100" s="1">
        <v>1</v>
      </c>
      <c r="CW100" s="36">
        <v>43738</v>
      </c>
      <c r="CX100" s="20">
        <f>(CW100-CN100)</f>
        <v>342</v>
      </c>
      <c r="CY100" s="20">
        <v>1</v>
      </c>
      <c r="CZ100" s="20">
        <v>342</v>
      </c>
      <c r="DA100" s="1">
        <v>1</v>
      </c>
      <c r="DB100" t="s">
        <v>129</v>
      </c>
      <c r="DC100"/>
      <c r="DD100"/>
      <c r="DE100"/>
      <c r="DF100"/>
      <c r="DG100"/>
      <c r="DH100"/>
      <c r="DI100"/>
      <c r="DJ100"/>
      <c r="DK100"/>
    </row>
    <row r="101" spans="1:115" s="10" customFormat="1" x14ac:dyDescent="0.25">
      <c r="A101" s="25">
        <v>1035</v>
      </c>
      <c r="B101" s="1">
        <v>57</v>
      </c>
      <c r="C101" s="1">
        <v>0</v>
      </c>
      <c r="D101" s="1">
        <v>1</v>
      </c>
      <c r="E101" s="1">
        <v>1</v>
      </c>
      <c r="F101" s="1">
        <v>1</v>
      </c>
      <c r="G101" s="1">
        <v>1</v>
      </c>
      <c r="H101" s="1">
        <v>0</v>
      </c>
      <c r="I101" s="1">
        <v>1</v>
      </c>
      <c r="J101" s="1">
        <v>3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0</v>
      </c>
      <c r="AF101" s="1">
        <v>0</v>
      </c>
      <c r="AG101" s="1">
        <v>51.6</v>
      </c>
      <c r="AH101" s="1">
        <v>2.2000000000000002</v>
      </c>
      <c r="AI101" s="1">
        <v>163</v>
      </c>
      <c r="AJ101" s="1">
        <v>80</v>
      </c>
      <c r="AK101" s="5">
        <f t="shared" si="46"/>
        <v>107.66666666666667</v>
      </c>
      <c r="AL101" s="1">
        <v>82</v>
      </c>
      <c r="AM101" s="1">
        <v>1</v>
      </c>
      <c r="AN101" s="1">
        <v>13</v>
      </c>
      <c r="AO101" s="1">
        <v>77</v>
      </c>
      <c r="AP101" s="1">
        <v>31</v>
      </c>
      <c r="AQ101" s="1">
        <v>49</v>
      </c>
      <c r="AR101" s="1">
        <f t="shared" si="47"/>
        <v>46</v>
      </c>
      <c r="AS101" s="7">
        <f t="shared" si="48"/>
        <v>3.5384615384615383</v>
      </c>
      <c r="AT101" s="1">
        <v>15</v>
      </c>
      <c r="AU101" s="19">
        <v>3.24</v>
      </c>
      <c r="AV101" s="1">
        <v>1.47</v>
      </c>
      <c r="AW101" s="19">
        <f t="shared" si="49"/>
        <v>0.35093126385809315</v>
      </c>
      <c r="AX101" s="7">
        <f t="shared" si="50"/>
        <v>10.493827160493826</v>
      </c>
      <c r="AY101" s="7">
        <f t="shared" si="51"/>
        <v>1850.3401360544217</v>
      </c>
      <c r="AZ101" s="7">
        <f t="shared" si="52"/>
        <v>5151.9274376417243</v>
      </c>
      <c r="BA101" s="7">
        <f t="shared" si="53"/>
        <v>39.512195121951223</v>
      </c>
      <c r="BB101" s="7">
        <f t="shared" si="54"/>
        <v>17.926829268292682</v>
      </c>
      <c r="BC101" s="7">
        <f t="shared" si="55"/>
        <v>22.592585365853658</v>
      </c>
      <c r="BD101" s="7">
        <f t="shared" si="56"/>
        <v>8.7769756097560965</v>
      </c>
      <c r="BE101" s="19"/>
      <c r="BF101" s="19">
        <f t="shared" si="57"/>
        <v>1.2401234567901234</v>
      </c>
      <c r="BG101" s="19">
        <f t="shared" si="58"/>
        <v>1.9487654320987653</v>
      </c>
      <c r="BH101" s="19">
        <f t="shared" si="59"/>
        <v>0.85896076352067874</v>
      </c>
      <c r="BI101" s="19">
        <f t="shared" si="60"/>
        <v>0.8666666666666667</v>
      </c>
      <c r="BJ101" s="19"/>
      <c r="BK101" s="20">
        <v>0</v>
      </c>
      <c r="BL101" s="1"/>
      <c r="BM101" s="20"/>
      <c r="BN101" s="1"/>
      <c r="BO101" s="1"/>
      <c r="BP101" s="1">
        <v>1</v>
      </c>
      <c r="BQ101" s="1">
        <v>0</v>
      </c>
      <c r="BR101" s="1">
        <v>70</v>
      </c>
      <c r="BS101" s="1">
        <v>3.9</v>
      </c>
      <c r="BT101" s="1">
        <v>2.1</v>
      </c>
      <c r="BU101" s="1">
        <v>0.53</v>
      </c>
      <c r="BV101" s="1">
        <v>3.6</v>
      </c>
      <c r="BW101" s="1"/>
      <c r="BX101" s="1"/>
      <c r="BY101" s="1"/>
      <c r="BZ101" s="25">
        <v>139</v>
      </c>
      <c r="CA101" s="25">
        <v>21</v>
      </c>
      <c r="CB101" s="44">
        <v>0.93</v>
      </c>
      <c r="CC101" s="27">
        <v>69</v>
      </c>
      <c r="CD101" s="1">
        <v>189</v>
      </c>
      <c r="CE101" s="1">
        <v>1</v>
      </c>
      <c r="CF101" s="1"/>
      <c r="CG101" s="1"/>
      <c r="CH101" s="1">
        <v>1</v>
      </c>
      <c r="CI101" s="20">
        <v>2366.0682160000001</v>
      </c>
      <c r="CJ101" s="19">
        <f t="shared" si="61"/>
        <v>7.7689848759063054</v>
      </c>
      <c r="CK101" s="20">
        <v>1390.4658810000001</v>
      </c>
      <c r="CL101" s="19">
        <f t="shared" si="45"/>
        <v>7.2373941361561487</v>
      </c>
      <c r="CM101" s="22"/>
      <c r="CN101" s="36">
        <v>43250</v>
      </c>
      <c r="CO101" s="36"/>
      <c r="CP101" s="36"/>
      <c r="CQ101" s="36"/>
      <c r="CR101" s="20"/>
      <c r="CS101" s="36">
        <v>44274</v>
      </c>
      <c r="CT101" s="36">
        <v>44266</v>
      </c>
      <c r="CU101" s="1">
        <f t="shared" si="62"/>
        <v>1016</v>
      </c>
      <c r="CV101" s="1">
        <v>0</v>
      </c>
      <c r="CW101" s="1"/>
      <c r="CX101" s="1"/>
      <c r="CY101" s="1">
        <v>0</v>
      </c>
      <c r="CZ101" s="1">
        <v>1016</v>
      </c>
      <c r="DA101" s="1">
        <v>1</v>
      </c>
      <c r="DB101"/>
      <c r="DC101"/>
      <c r="DD101"/>
      <c r="DE101"/>
      <c r="DF101"/>
      <c r="DG101"/>
      <c r="DH101"/>
      <c r="DI101"/>
      <c r="DJ101"/>
      <c r="DK101"/>
    </row>
    <row r="102" spans="1:115" s="10" customFormat="1" x14ac:dyDescent="0.25">
      <c r="A102" s="2">
        <v>2004</v>
      </c>
      <c r="B102" s="3">
        <v>62</v>
      </c>
      <c r="C102" s="3">
        <v>0</v>
      </c>
      <c r="D102" s="3">
        <v>0</v>
      </c>
      <c r="E102" s="3">
        <v>1</v>
      </c>
      <c r="F102" s="3">
        <v>1</v>
      </c>
      <c r="G102" s="3">
        <v>1</v>
      </c>
      <c r="H102" s="1">
        <v>0</v>
      </c>
      <c r="I102" s="3">
        <v>1</v>
      </c>
      <c r="J102" s="3">
        <v>2</v>
      </c>
      <c r="K102" s="3">
        <v>0</v>
      </c>
      <c r="L102" s="3">
        <v>0</v>
      </c>
      <c r="M102" s="3"/>
      <c r="N102" s="3">
        <v>0</v>
      </c>
      <c r="O102" s="3">
        <v>0</v>
      </c>
      <c r="P102" s="3">
        <v>1</v>
      </c>
      <c r="Q102" s="3"/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1</v>
      </c>
      <c r="Z102" s="3">
        <v>0</v>
      </c>
      <c r="AA102" s="3">
        <v>0</v>
      </c>
      <c r="AB102" s="3">
        <v>1</v>
      </c>
      <c r="AC102" s="3">
        <v>0</v>
      </c>
      <c r="AD102" s="3">
        <v>1</v>
      </c>
      <c r="AE102" s="3">
        <v>0</v>
      </c>
      <c r="AF102" s="3">
        <v>0</v>
      </c>
      <c r="AG102" s="3">
        <v>38</v>
      </c>
      <c r="AH102" s="4">
        <v>2.4</v>
      </c>
      <c r="AI102" s="3">
        <v>107</v>
      </c>
      <c r="AJ102" s="3">
        <v>68</v>
      </c>
      <c r="AK102" s="5">
        <f t="shared" si="46"/>
        <v>81</v>
      </c>
      <c r="AL102" s="3">
        <v>60</v>
      </c>
      <c r="AM102" s="3">
        <v>1</v>
      </c>
      <c r="AN102" s="3">
        <v>15</v>
      </c>
      <c r="AO102" s="3">
        <v>37</v>
      </c>
      <c r="AP102" s="3">
        <v>20</v>
      </c>
      <c r="AQ102" s="3">
        <v>25</v>
      </c>
      <c r="AR102" s="3">
        <f t="shared" si="47"/>
        <v>17</v>
      </c>
      <c r="AS102" s="7">
        <f t="shared" si="48"/>
        <v>1.1333333333333333</v>
      </c>
      <c r="AT102" s="3">
        <v>21</v>
      </c>
      <c r="AU102" s="4">
        <v>4.4400000000000004</v>
      </c>
      <c r="AV102" s="3">
        <v>1.85</v>
      </c>
      <c r="AW102" s="19">
        <f t="shared" si="49"/>
        <v>0.33226164079822618</v>
      </c>
      <c r="AX102" s="7">
        <f t="shared" si="50"/>
        <v>0.9009009009009008</v>
      </c>
      <c r="AY102" s="7">
        <f t="shared" si="51"/>
        <v>172.97297297297297</v>
      </c>
      <c r="AZ102" s="7">
        <f t="shared" si="52"/>
        <v>2854.0540540540537</v>
      </c>
      <c r="BA102" s="7">
        <f t="shared" si="53"/>
        <v>74.000000000000014</v>
      </c>
      <c r="BB102" s="7">
        <f t="shared" si="54"/>
        <v>30.833333333333332</v>
      </c>
      <c r="BC102" s="7">
        <f t="shared" si="55"/>
        <v>25.16</v>
      </c>
      <c r="BD102" s="7">
        <f t="shared" si="56"/>
        <v>4.1933333333333325</v>
      </c>
      <c r="BE102" s="19">
        <v>1.36</v>
      </c>
      <c r="BF102" s="19">
        <f t="shared" si="57"/>
        <v>0.33783783783783777</v>
      </c>
      <c r="BG102" s="19">
        <f t="shared" si="58"/>
        <v>0.49999999999999989</v>
      </c>
      <c r="BH102" s="19">
        <f t="shared" si="59"/>
        <v>4.3529411764705888</v>
      </c>
      <c r="BI102" s="19">
        <f t="shared" si="60"/>
        <v>0.7142857142857143</v>
      </c>
      <c r="BJ102" s="19"/>
      <c r="BK102" s="5">
        <v>1</v>
      </c>
      <c r="BL102" s="5">
        <v>26</v>
      </c>
      <c r="BM102" s="5"/>
      <c r="BN102" s="5">
        <v>0</v>
      </c>
      <c r="BO102" s="5">
        <v>0</v>
      </c>
      <c r="BP102" s="3">
        <v>1</v>
      </c>
      <c r="BQ102" s="3">
        <v>0</v>
      </c>
      <c r="BR102" s="3">
        <v>17.5</v>
      </c>
      <c r="BS102" s="3">
        <v>6.2</v>
      </c>
      <c r="BT102" s="3">
        <v>5.6</v>
      </c>
      <c r="BU102" s="3">
        <v>1.3</v>
      </c>
      <c r="BV102" s="3"/>
      <c r="BX102" s="3">
        <v>1</v>
      </c>
      <c r="BY102" s="3">
        <v>0</v>
      </c>
      <c r="BZ102" s="3">
        <v>140</v>
      </c>
      <c r="CA102" s="3">
        <v>27</v>
      </c>
      <c r="CB102" s="4">
        <v>1.97</v>
      </c>
      <c r="CC102" s="28">
        <v>49</v>
      </c>
      <c r="CD102" s="8"/>
      <c r="CE102" s="8"/>
      <c r="CF102" s="3">
        <v>337.2</v>
      </c>
      <c r="CG102" s="3">
        <v>0</v>
      </c>
      <c r="CH102" s="3">
        <v>1</v>
      </c>
      <c r="CI102" s="12">
        <v>2489.808917197452</v>
      </c>
      <c r="CJ102" s="19">
        <f t="shared" si="61"/>
        <v>7.8199612464327384</v>
      </c>
      <c r="CK102" s="5">
        <v>901.26268952488977</v>
      </c>
      <c r="CL102" s="19">
        <f t="shared" si="45"/>
        <v>6.8037967684166976</v>
      </c>
      <c r="CN102" s="41">
        <v>40231</v>
      </c>
      <c r="CO102" s="41"/>
      <c r="CP102" s="41"/>
      <c r="CQ102" s="41"/>
      <c r="CR102" s="20"/>
      <c r="CS102" s="36">
        <v>44272</v>
      </c>
      <c r="CT102" s="36">
        <v>41394</v>
      </c>
      <c r="CU102" s="1">
        <f t="shared" si="62"/>
        <v>1163</v>
      </c>
      <c r="CV102" s="3">
        <v>1</v>
      </c>
      <c r="CW102" s="40">
        <v>44210</v>
      </c>
      <c r="CX102" s="20">
        <f>(CW102-CN102)</f>
        <v>3979</v>
      </c>
      <c r="CY102" s="20">
        <v>1</v>
      </c>
      <c r="CZ102" s="20">
        <v>3979</v>
      </c>
      <c r="DA102" s="1">
        <v>1</v>
      </c>
      <c r="DB102" s="39" t="s">
        <v>141</v>
      </c>
    </row>
    <row r="103" spans="1:115" s="10" customFormat="1" x14ac:dyDescent="0.25">
      <c r="A103" s="25">
        <v>1043</v>
      </c>
      <c r="B103" s="1">
        <v>65</v>
      </c>
      <c r="C103" s="1">
        <v>0</v>
      </c>
      <c r="D103" s="1">
        <v>0</v>
      </c>
      <c r="E103" s="1">
        <v>1</v>
      </c>
      <c r="F103" s="1">
        <v>2</v>
      </c>
      <c r="G103" s="1">
        <v>1</v>
      </c>
      <c r="H103" s="1">
        <v>0</v>
      </c>
      <c r="I103" s="1">
        <v>1</v>
      </c>
      <c r="J103" s="1">
        <v>3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0</v>
      </c>
      <c r="Q103" s="1"/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0</v>
      </c>
      <c r="AA103" s="1">
        <v>0</v>
      </c>
      <c r="AB103" s="1">
        <v>1</v>
      </c>
      <c r="AC103" s="1">
        <v>0</v>
      </c>
      <c r="AD103" s="1">
        <v>1</v>
      </c>
      <c r="AE103" s="1">
        <v>0</v>
      </c>
      <c r="AF103" s="1">
        <v>0</v>
      </c>
      <c r="AG103" s="1">
        <v>23.48</v>
      </c>
      <c r="AH103" s="1">
        <v>1.87</v>
      </c>
      <c r="AI103" s="1">
        <v>106</v>
      </c>
      <c r="AJ103" s="1">
        <v>52</v>
      </c>
      <c r="AK103" s="5">
        <f t="shared" si="46"/>
        <v>70</v>
      </c>
      <c r="AL103" s="1">
        <v>66</v>
      </c>
      <c r="AM103" s="1">
        <v>1</v>
      </c>
      <c r="AN103" s="1">
        <v>17</v>
      </c>
      <c r="AO103" s="1">
        <v>100</v>
      </c>
      <c r="AP103" s="1">
        <v>37</v>
      </c>
      <c r="AQ103" s="1">
        <v>65</v>
      </c>
      <c r="AR103" s="1">
        <f t="shared" si="47"/>
        <v>63</v>
      </c>
      <c r="AS103" s="7">
        <f t="shared" si="48"/>
        <v>3.7058823529411766</v>
      </c>
      <c r="AT103" s="1">
        <v>33</v>
      </c>
      <c r="AU103" s="19">
        <v>4.72</v>
      </c>
      <c r="AV103" s="1">
        <v>2.52</v>
      </c>
      <c r="AW103" s="19">
        <f t="shared" si="49"/>
        <v>0.39113082039911312</v>
      </c>
      <c r="AX103" s="7">
        <f t="shared" si="50"/>
        <v>6.7796610169491531</v>
      </c>
      <c r="AY103" s="7">
        <f t="shared" si="51"/>
        <v>1015.8730158730159</v>
      </c>
      <c r="AZ103" s="7">
        <f t="shared" si="52"/>
        <v>1682.5396825396824</v>
      </c>
      <c r="BA103" s="7">
        <f t="shared" si="53"/>
        <v>71.515151515151516</v>
      </c>
      <c r="BB103" s="7">
        <f t="shared" si="54"/>
        <v>38.18181818181818</v>
      </c>
      <c r="BC103" s="7">
        <f t="shared" si="55"/>
        <v>19.213090909090909</v>
      </c>
      <c r="BD103" s="7">
        <f t="shared" si="56"/>
        <v>24.925090909090905</v>
      </c>
      <c r="BE103" s="19">
        <v>1.3703389830508474</v>
      </c>
      <c r="BF103" s="19">
        <f t="shared" si="57"/>
        <v>0.90889830508474578</v>
      </c>
      <c r="BG103" s="19">
        <f t="shared" si="58"/>
        <v>1.3983050847457628</v>
      </c>
      <c r="BH103" s="19">
        <f t="shared" si="59"/>
        <v>1.1351611351611353</v>
      </c>
      <c r="BI103" s="19">
        <f t="shared" si="60"/>
        <v>0.51515151515151514</v>
      </c>
      <c r="BJ103" s="19"/>
      <c r="BK103" s="20">
        <v>1</v>
      </c>
      <c r="BL103" s="1">
        <v>19</v>
      </c>
      <c r="BM103" s="20"/>
      <c r="BN103" s="1">
        <v>2</v>
      </c>
      <c r="BO103" s="1">
        <v>0</v>
      </c>
      <c r="BP103" s="1">
        <v>1</v>
      </c>
      <c r="BQ103" s="1">
        <v>0</v>
      </c>
      <c r="BR103" s="1">
        <v>75</v>
      </c>
      <c r="BS103" s="1">
        <v>3.4</v>
      </c>
      <c r="BT103" s="1">
        <v>2.2000000000000002</v>
      </c>
      <c r="BU103" s="1">
        <v>0.89</v>
      </c>
      <c r="BV103" s="1"/>
      <c r="BW103" s="1">
        <v>69.7</v>
      </c>
      <c r="BX103" s="1">
        <v>1</v>
      </c>
      <c r="BY103" s="1"/>
      <c r="BZ103" s="25">
        <v>140</v>
      </c>
      <c r="CA103" s="25">
        <v>10</v>
      </c>
      <c r="CB103" s="44">
        <v>0.9</v>
      </c>
      <c r="CC103" s="27">
        <v>89</v>
      </c>
      <c r="CD103" s="1">
        <v>148</v>
      </c>
      <c r="CE103" s="1">
        <v>0</v>
      </c>
      <c r="CF103" s="1"/>
      <c r="CG103" s="1"/>
      <c r="CH103" s="1">
        <v>1</v>
      </c>
      <c r="CI103" s="20">
        <v>2773.1953469999999</v>
      </c>
      <c r="CJ103" s="19">
        <f t="shared" si="61"/>
        <v>7.9277554892218394</v>
      </c>
      <c r="CK103" s="20">
        <v>3204.6363689999998</v>
      </c>
      <c r="CL103" s="19">
        <f t="shared" si="45"/>
        <v>8.0723539055076952</v>
      </c>
      <c r="CM103" s="22"/>
      <c r="CN103" s="36">
        <v>43299</v>
      </c>
      <c r="CO103" s="36"/>
      <c r="CP103" s="36"/>
      <c r="CQ103" s="36"/>
      <c r="CR103" s="20"/>
      <c r="CS103" s="36">
        <v>44217</v>
      </c>
      <c r="CT103" s="37">
        <v>43436</v>
      </c>
      <c r="CU103" s="1">
        <f t="shared" si="62"/>
        <v>137</v>
      </c>
      <c r="CV103" s="1">
        <v>1</v>
      </c>
      <c r="CW103" s="36">
        <v>43436</v>
      </c>
      <c r="CX103" s="20">
        <f>(CW103-CN103)</f>
        <v>137</v>
      </c>
      <c r="CY103" s="20">
        <v>1</v>
      </c>
      <c r="CZ103" s="20">
        <v>137</v>
      </c>
      <c r="DA103" s="1">
        <v>1</v>
      </c>
      <c r="DB103" t="s">
        <v>133</v>
      </c>
      <c r="DC103"/>
      <c r="DD103"/>
      <c r="DE103"/>
      <c r="DF103"/>
      <c r="DG103"/>
      <c r="DH103"/>
      <c r="DI103"/>
      <c r="DJ103"/>
      <c r="DK103"/>
    </row>
    <row r="104" spans="1:115" s="10" customFormat="1" x14ac:dyDescent="0.25">
      <c r="A104" s="2">
        <v>2055</v>
      </c>
      <c r="B104" s="3">
        <v>71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1">
        <v>0</v>
      </c>
      <c r="I104" s="3">
        <v>0</v>
      </c>
      <c r="J104" s="3">
        <v>4</v>
      </c>
      <c r="K104" s="3">
        <v>1</v>
      </c>
      <c r="L104" s="3">
        <v>0</v>
      </c>
      <c r="M104" s="3"/>
      <c r="N104" s="3">
        <v>0</v>
      </c>
      <c r="O104" s="3">
        <v>1</v>
      </c>
      <c r="P104" s="3">
        <v>0</v>
      </c>
      <c r="Q104" s="3"/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0</v>
      </c>
      <c r="X104" s="3">
        <v>1</v>
      </c>
      <c r="Y104" s="3">
        <v>1</v>
      </c>
      <c r="Z104" s="3">
        <v>1</v>
      </c>
      <c r="AA104" s="3">
        <v>1</v>
      </c>
      <c r="AB104" s="3">
        <v>0</v>
      </c>
      <c r="AC104" s="3">
        <v>0</v>
      </c>
      <c r="AD104" s="3">
        <v>1</v>
      </c>
      <c r="AE104" s="3">
        <v>0</v>
      </c>
      <c r="AF104" s="3">
        <v>0</v>
      </c>
      <c r="AG104" s="3">
        <v>23.5</v>
      </c>
      <c r="AH104" s="4">
        <v>1.62</v>
      </c>
      <c r="AI104" s="3">
        <v>128</v>
      </c>
      <c r="AJ104" s="3">
        <v>60</v>
      </c>
      <c r="AK104" s="5">
        <f t="shared" si="46"/>
        <v>82.666666666666671</v>
      </c>
      <c r="AL104" s="3">
        <v>66</v>
      </c>
      <c r="AM104" s="3">
        <v>1</v>
      </c>
      <c r="AN104" s="3">
        <v>8</v>
      </c>
      <c r="AO104" s="3">
        <v>41</v>
      </c>
      <c r="AP104" s="3">
        <v>15</v>
      </c>
      <c r="AQ104" s="3">
        <v>24</v>
      </c>
      <c r="AR104" s="1">
        <f t="shared" si="47"/>
        <v>26</v>
      </c>
      <c r="AS104" s="7">
        <f t="shared" si="48"/>
        <v>3.25</v>
      </c>
      <c r="AT104" s="3">
        <v>10</v>
      </c>
      <c r="AU104" s="4">
        <v>3.5964000000000005</v>
      </c>
      <c r="AV104" s="3">
        <v>2.2200000000000002</v>
      </c>
      <c r="AW104" s="19">
        <f t="shared" si="49"/>
        <v>0.40691796008869185</v>
      </c>
      <c r="AX104" s="7">
        <f t="shared" si="50"/>
        <v>3.8927816705594478</v>
      </c>
      <c r="AY104" s="7">
        <f t="shared" si="51"/>
        <v>504.50450450450444</v>
      </c>
      <c r="AZ104" s="7">
        <f t="shared" si="52"/>
        <v>2690.6906906906906</v>
      </c>
      <c r="BA104" s="7">
        <f t="shared" si="53"/>
        <v>54.490909090909099</v>
      </c>
      <c r="BB104" s="7">
        <f t="shared" si="54"/>
        <v>33.636363636363633</v>
      </c>
      <c r="BC104" s="7">
        <f t="shared" si="55"/>
        <v>33.241696969696967</v>
      </c>
      <c r="BD104" s="7">
        <f t="shared" si="56"/>
        <v>7.3192727272727263</v>
      </c>
      <c r="BE104" s="19"/>
      <c r="BF104" s="19">
        <f t="shared" si="57"/>
        <v>0.44044044044044039</v>
      </c>
      <c r="BG104" s="19">
        <f t="shared" si="58"/>
        <v>0.752419085752419</v>
      </c>
      <c r="BH104" s="19">
        <f t="shared" si="59"/>
        <v>2.0958041958041962</v>
      </c>
      <c r="BI104" s="19">
        <f t="shared" si="60"/>
        <v>0.8</v>
      </c>
      <c r="BJ104" s="19"/>
      <c r="BK104" s="5">
        <v>1</v>
      </c>
      <c r="BL104" s="5"/>
      <c r="BM104" s="5"/>
      <c r="BN104" s="5">
        <v>0</v>
      </c>
      <c r="BO104" s="5">
        <v>0</v>
      </c>
      <c r="BP104" s="3">
        <v>1</v>
      </c>
      <c r="BQ104" s="3">
        <v>0</v>
      </c>
      <c r="BR104" s="3">
        <v>27.5</v>
      </c>
      <c r="BS104" s="3">
        <v>4.0999999999999996</v>
      </c>
      <c r="BT104" s="3">
        <v>3.9</v>
      </c>
      <c r="BU104" s="3">
        <v>0.9</v>
      </c>
      <c r="BV104" s="3">
        <v>2.6</v>
      </c>
      <c r="BX104" s="3">
        <v>0</v>
      </c>
      <c r="BY104" s="3">
        <v>1</v>
      </c>
      <c r="BZ104" s="3">
        <v>139</v>
      </c>
      <c r="CA104" s="3">
        <v>28</v>
      </c>
      <c r="CB104" s="4">
        <v>1.3</v>
      </c>
      <c r="CC104" s="28">
        <v>49</v>
      </c>
      <c r="CD104" s="8"/>
      <c r="CE104" s="8"/>
      <c r="CF104" s="3">
        <v>391</v>
      </c>
      <c r="CG104" s="3">
        <v>0</v>
      </c>
      <c r="CH104" s="3">
        <v>1</v>
      </c>
      <c r="CI104" s="12">
        <v>2978.2312925170068</v>
      </c>
      <c r="CJ104" s="19">
        <f t="shared" si="61"/>
        <v>7.9990848772921632</v>
      </c>
      <c r="CK104" s="5">
        <v>2149.6969096298444</v>
      </c>
      <c r="CL104" s="19">
        <f t="shared" si="45"/>
        <v>7.6730821389189963</v>
      </c>
      <c r="CN104" s="36">
        <v>40519</v>
      </c>
      <c r="CO104" s="36"/>
      <c r="CP104" s="36"/>
      <c r="CQ104" s="36"/>
      <c r="CR104" s="20"/>
      <c r="CS104" s="36">
        <v>44274</v>
      </c>
      <c r="CT104" s="36">
        <v>44275</v>
      </c>
      <c r="CU104" s="1">
        <f t="shared" si="62"/>
        <v>3756</v>
      </c>
      <c r="CV104" s="3">
        <v>0</v>
      </c>
      <c r="CW104" s="3"/>
      <c r="CX104" s="3"/>
      <c r="CY104" s="3">
        <v>0</v>
      </c>
      <c r="CZ104" s="3">
        <v>3756</v>
      </c>
      <c r="DA104" s="1">
        <v>1</v>
      </c>
      <c r="DB104" s="3" t="s">
        <v>156</v>
      </c>
    </row>
    <row r="105" spans="1:115" s="10" customFormat="1" x14ac:dyDescent="0.25">
      <c r="A105" s="2">
        <v>2052</v>
      </c>
      <c r="B105" s="3">
        <v>53</v>
      </c>
      <c r="C105" s="3">
        <v>1</v>
      </c>
      <c r="D105" s="3">
        <v>0</v>
      </c>
      <c r="E105" s="3">
        <v>1</v>
      </c>
      <c r="F105" s="3">
        <v>1</v>
      </c>
      <c r="G105" s="3">
        <v>1</v>
      </c>
      <c r="H105" s="1">
        <v>0</v>
      </c>
      <c r="I105" s="3">
        <v>0</v>
      </c>
      <c r="J105" s="3">
        <v>4</v>
      </c>
      <c r="K105" s="3">
        <v>1</v>
      </c>
      <c r="L105" s="3">
        <v>0</v>
      </c>
      <c r="M105" s="3"/>
      <c r="N105" s="3">
        <v>0</v>
      </c>
      <c r="O105" s="3">
        <v>0</v>
      </c>
      <c r="P105" s="3">
        <v>1</v>
      </c>
      <c r="Q105" s="3">
        <v>1</v>
      </c>
      <c r="R105" s="3">
        <v>1</v>
      </c>
      <c r="S105" s="3">
        <v>1</v>
      </c>
      <c r="T105" s="3">
        <v>1</v>
      </c>
      <c r="U105" s="3">
        <v>0</v>
      </c>
      <c r="V105" s="3">
        <v>0</v>
      </c>
      <c r="W105" s="3">
        <v>1</v>
      </c>
      <c r="X105" s="3">
        <v>1</v>
      </c>
      <c r="Y105" s="3">
        <v>1</v>
      </c>
      <c r="Z105" s="3">
        <v>1</v>
      </c>
      <c r="AA105" s="3">
        <v>0</v>
      </c>
      <c r="AB105" s="3">
        <v>1</v>
      </c>
      <c r="AC105" s="3">
        <v>1</v>
      </c>
      <c r="AD105" s="3">
        <v>1</v>
      </c>
      <c r="AE105" s="3">
        <v>0</v>
      </c>
      <c r="AF105" s="3">
        <v>0</v>
      </c>
      <c r="AG105" s="3">
        <v>31</v>
      </c>
      <c r="AH105" s="4">
        <v>2.3199999999999998</v>
      </c>
      <c r="AI105" s="3">
        <v>100</v>
      </c>
      <c r="AJ105" s="3">
        <v>62</v>
      </c>
      <c r="AK105" s="5">
        <f t="shared" si="46"/>
        <v>74.666666666666671</v>
      </c>
      <c r="AL105" s="3">
        <v>81</v>
      </c>
      <c r="AM105" s="3">
        <v>3</v>
      </c>
      <c r="AN105" s="3">
        <v>27</v>
      </c>
      <c r="AO105" s="3"/>
      <c r="AP105" s="3"/>
      <c r="AQ105" s="3">
        <v>43</v>
      </c>
      <c r="AR105" s="3"/>
      <c r="AS105" s="8"/>
      <c r="AT105" s="3">
        <v>34</v>
      </c>
      <c r="AU105" s="4">
        <v>3.9439999999999995</v>
      </c>
      <c r="AV105" s="3">
        <v>1.7</v>
      </c>
      <c r="AW105" s="19">
        <f t="shared" si="49"/>
        <v>0.28144863266814485</v>
      </c>
      <c r="AX105" s="7">
        <f t="shared" si="50"/>
        <v>2.2819472616632863</v>
      </c>
      <c r="AY105" s="7">
        <f t="shared" si="51"/>
        <v>423.52941176470591</v>
      </c>
      <c r="AZ105" s="7">
        <f t="shared" si="52"/>
        <v>2243.1372549019611</v>
      </c>
      <c r="BA105" s="7">
        <f t="shared" si="53"/>
        <v>48.691358024691347</v>
      </c>
      <c r="BB105" s="7">
        <f t="shared" si="54"/>
        <v>20.987654320987655</v>
      </c>
      <c r="BC105" s="7">
        <f t="shared" si="55"/>
        <v>11.607572016460907</v>
      </c>
      <c r="BD105" s="7">
        <f t="shared" si="56"/>
        <v>4.5669135802469132</v>
      </c>
      <c r="BE105" s="19"/>
      <c r="BF105" s="19">
        <f t="shared" si="57"/>
        <v>0.88311359026369185</v>
      </c>
      <c r="BG105" s="19"/>
      <c r="BH105" s="19"/>
      <c r="BI105" s="19">
        <f t="shared" si="60"/>
        <v>0.79411764705882348</v>
      </c>
      <c r="BJ105" s="19"/>
      <c r="BK105" s="5">
        <v>0</v>
      </c>
      <c r="BL105" s="5"/>
      <c r="BM105" s="5"/>
      <c r="BN105" s="5"/>
      <c r="BO105" s="5"/>
      <c r="BP105" s="3">
        <v>1</v>
      </c>
      <c r="BQ105" s="3">
        <v>0</v>
      </c>
      <c r="BR105" s="3">
        <v>15</v>
      </c>
      <c r="BS105" s="3">
        <v>7.3</v>
      </c>
      <c r="BT105" s="3">
        <v>7.1</v>
      </c>
      <c r="BU105" s="3">
        <v>0.95</v>
      </c>
      <c r="BV105" s="3"/>
      <c r="BX105" s="3">
        <v>1</v>
      </c>
      <c r="BY105" s="3">
        <v>1</v>
      </c>
      <c r="BZ105" s="3">
        <v>127</v>
      </c>
      <c r="CA105" s="3">
        <v>64</v>
      </c>
      <c r="CB105" s="4">
        <v>2.9</v>
      </c>
      <c r="CC105" s="28">
        <v>28</v>
      </c>
      <c r="CD105" s="8"/>
      <c r="CE105" s="8"/>
      <c r="CF105" s="3">
        <v>5827</v>
      </c>
      <c r="CG105" s="3">
        <v>1</v>
      </c>
      <c r="CH105" s="3">
        <v>3</v>
      </c>
      <c r="CI105" s="12">
        <v>3090.1960784313724</v>
      </c>
      <c r="CJ105" s="19">
        <f t="shared" si="61"/>
        <v>8.0359898236815894</v>
      </c>
      <c r="CK105" s="5">
        <v>1572.3566174930843</v>
      </c>
      <c r="CL105" s="19">
        <f t="shared" si="45"/>
        <v>7.3603308031728716</v>
      </c>
      <c r="CN105" s="36">
        <v>40497</v>
      </c>
      <c r="CO105" s="36">
        <v>40499</v>
      </c>
      <c r="CP105" s="20">
        <f>(CO105-CN105)</f>
        <v>2</v>
      </c>
      <c r="CQ105" s="36"/>
      <c r="CR105" s="20"/>
      <c r="CS105" s="36">
        <v>44272</v>
      </c>
      <c r="CT105" s="36">
        <v>44125</v>
      </c>
      <c r="CU105" s="1">
        <f t="shared" si="62"/>
        <v>3628</v>
      </c>
      <c r="CV105" s="3">
        <v>0</v>
      </c>
      <c r="CW105" s="3"/>
      <c r="CX105" s="3"/>
      <c r="CY105" s="3">
        <v>1</v>
      </c>
      <c r="CZ105" s="3">
        <v>2</v>
      </c>
      <c r="DA105" s="1">
        <v>1</v>
      </c>
      <c r="DB105" s="3" t="s">
        <v>149</v>
      </c>
    </row>
    <row r="106" spans="1:115" s="10" customFormat="1" x14ac:dyDescent="0.25">
      <c r="A106" s="25">
        <v>1145</v>
      </c>
      <c r="B106" s="1">
        <v>67</v>
      </c>
      <c r="C106" s="1">
        <v>0</v>
      </c>
      <c r="D106" s="1">
        <v>1</v>
      </c>
      <c r="E106" s="1">
        <v>1</v>
      </c>
      <c r="F106" s="1">
        <v>1</v>
      </c>
      <c r="G106" s="1">
        <v>1</v>
      </c>
      <c r="H106" s="1">
        <v>0</v>
      </c>
      <c r="I106" s="1">
        <v>1</v>
      </c>
      <c r="J106" s="1">
        <v>1</v>
      </c>
      <c r="K106" s="1">
        <v>1</v>
      </c>
      <c r="L106" s="1">
        <v>0</v>
      </c>
      <c r="M106" s="1">
        <v>0</v>
      </c>
      <c r="N106" s="1">
        <v>0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21.1</v>
      </c>
      <c r="AH106" s="1">
        <v>1.68</v>
      </c>
      <c r="AI106" s="1">
        <v>94</v>
      </c>
      <c r="AJ106" s="1">
        <v>64</v>
      </c>
      <c r="AK106" s="5">
        <f t="shared" si="46"/>
        <v>74</v>
      </c>
      <c r="AL106" s="1">
        <v>62</v>
      </c>
      <c r="AM106" s="1">
        <v>1</v>
      </c>
      <c r="AN106" s="1">
        <v>9</v>
      </c>
      <c r="AO106" s="1">
        <v>48</v>
      </c>
      <c r="AP106" s="1">
        <v>22</v>
      </c>
      <c r="AQ106" s="1">
        <v>33</v>
      </c>
      <c r="AR106" s="1">
        <f t="shared" ref="AR106:AR113" si="63">(AO106-AP106)</f>
        <v>26</v>
      </c>
      <c r="AS106" s="7">
        <f t="shared" ref="AS106:AS113" si="64">(AR106/AN106)</f>
        <v>2.8888888888888888</v>
      </c>
      <c r="AT106" s="1">
        <v>23</v>
      </c>
      <c r="AU106" s="19">
        <v>4.29</v>
      </c>
      <c r="AV106" s="1">
        <v>2.56</v>
      </c>
      <c r="AW106" s="19">
        <f t="shared" si="49"/>
        <v>0.42004434589800443</v>
      </c>
      <c r="AX106" s="7">
        <f t="shared" si="50"/>
        <v>2.3310023310023311</v>
      </c>
      <c r="AY106" s="7">
        <f t="shared" si="51"/>
        <v>312.5</v>
      </c>
      <c r="AZ106" s="7">
        <f t="shared" si="52"/>
        <v>2031.25</v>
      </c>
      <c r="BA106" s="7">
        <f t="shared" si="53"/>
        <v>69.193548387096783</v>
      </c>
      <c r="BB106" s="7">
        <f t="shared" si="54"/>
        <v>41.29032258064516</v>
      </c>
      <c r="BC106" s="7">
        <f t="shared" si="55"/>
        <v>28.638967741935478</v>
      </c>
      <c r="BD106" s="7">
        <f t="shared" si="56"/>
        <v>13.477161290322581</v>
      </c>
      <c r="BE106" s="19"/>
      <c r="BF106" s="19">
        <f t="shared" si="57"/>
        <v>0.47692307692307684</v>
      </c>
      <c r="BG106" s="19">
        <f t="shared" ref="BG106:BG113" si="65">(AO106/BA106)</f>
        <v>0.69370629370629366</v>
      </c>
      <c r="BH106" s="19">
        <f t="shared" ref="BH106:BH113" si="66">(BA106/AR106)</f>
        <v>2.6612903225806455</v>
      </c>
      <c r="BI106" s="19">
        <f t="shared" si="60"/>
        <v>0.39130434782608697</v>
      </c>
      <c r="BJ106" s="19"/>
      <c r="BK106" s="20">
        <v>0</v>
      </c>
      <c r="BL106" s="1"/>
      <c r="BM106" s="20"/>
      <c r="BN106" s="1">
        <v>0</v>
      </c>
      <c r="BO106" s="1">
        <v>0</v>
      </c>
      <c r="BP106" s="1">
        <v>1</v>
      </c>
      <c r="BQ106" s="1">
        <v>0</v>
      </c>
      <c r="BR106" s="1">
        <v>35</v>
      </c>
      <c r="BS106" s="1">
        <v>5.3</v>
      </c>
      <c r="BT106" s="1">
        <v>4.4000000000000004</v>
      </c>
      <c r="BU106" s="1">
        <v>0.5</v>
      </c>
      <c r="BV106" s="1">
        <v>4</v>
      </c>
      <c r="BW106" s="1">
        <v>56.4</v>
      </c>
      <c r="BX106" s="1">
        <v>1</v>
      </c>
      <c r="BY106" s="1">
        <v>0</v>
      </c>
      <c r="BZ106" s="25">
        <v>141</v>
      </c>
      <c r="CA106" s="25">
        <v>18</v>
      </c>
      <c r="CB106" s="44">
        <v>1.01</v>
      </c>
      <c r="CC106" s="27">
        <v>65</v>
      </c>
      <c r="CD106" s="1"/>
      <c r="CE106" s="1"/>
      <c r="CF106" s="1"/>
      <c r="CG106" s="1"/>
      <c r="CH106" s="1"/>
      <c r="CI106" s="20">
        <v>3197.5624950000001</v>
      </c>
      <c r="CJ106" s="19">
        <f t="shared" si="61"/>
        <v>8.0701440782189948</v>
      </c>
      <c r="CK106" s="20">
        <v>516.0676618</v>
      </c>
      <c r="CL106" s="19">
        <f t="shared" si="45"/>
        <v>6.246237884404481</v>
      </c>
      <c r="CM106" s="22"/>
      <c r="CN106" s="36">
        <v>43621</v>
      </c>
      <c r="CO106" s="36"/>
      <c r="CP106" s="36"/>
      <c r="CQ106" s="36"/>
      <c r="CR106" s="20"/>
      <c r="CS106" s="36">
        <v>44217</v>
      </c>
      <c r="CT106" s="36">
        <v>44123</v>
      </c>
      <c r="CU106" s="1">
        <f t="shared" si="62"/>
        <v>502</v>
      </c>
      <c r="CV106" s="1">
        <v>0</v>
      </c>
      <c r="CW106" s="1"/>
      <c r="CX106" s="1"/>
      <c r="CY106" s="1">
        <v>0</v>
      </c>
      <c r="CZ106" s="1">
        <v>502</v>
      </c>
      <c r="DA106" s="1">
        <v>1</v>
      </c>
      <c r="DB106" t="s">
        <v>136</v>
      </c>
      <c r="DC106"/>
      <c r="DD106"/>
      <c r="DE106"/>
      <c r="DF106"/>
      <c r="DG106"/>
      <c r="DH106"/>
      <c r="DI106"/>
      <c r="DJ106"/>
      <c r="DK106"/>
    </row>
    <row r="107" spans="1:115" s="10" customFormat="1" x14ac:dyDescent="0.25">
      <c r="A107" s="25">
        <v>1063</v>
      </c>
      <c r="B107" s="1">
        <v>65</v>
      </c>
      <c r="C107" s="1">
        <v>0</v>
      </c>
      <c r="D107" s="1">
        <v>0</v>
      </c>
      <c r="E107" s="1">
        <v>1</v>
      </c>
      <c r="F107" s="1">
        <v>1</v>
      </c>
      <c r="G107" s="1">
        <v>1</v>
      </c>
      <c r="H107" s="1">
        <v>0</v>
      </c>
      <c r="I107" s="1">
        <v>0</v>
      </c>
      <c r="J107" s="1">
        <v>4</v>
      </c>
      <c r="K107" s="1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1</v>
      </c>
      <c r="AA107" s="1">
        <v>1</v>
      </c>
      <c r="AB107" s="1">
        <v>1</v>
      </c>
      <c r="AC107" s="1">
        <v>0</v>
      </c>
      <c r="AD107" s="1">
        <v>1</v>
      </c>
      <c r="AE107" s="1">
        <v>0</v>
      </c>
      <c r="AF107" s="1">
        <v>0</v>
      </c>
      <c r="AG107" s="1">
        <v>30.5</v>
      </c>
      <c r="AH107" s="1">
        <v>2.0299999999999998</v>
      </c>
      <c r="AI107" s="1">
        <v>83</v>
      </c>
      <c r="AJ107" s="1">
        <v>61</v>
      </c>
      <c r="AK107" s="5">
        <f t="shared" si="46"/>
        <v>68.333333333333329</v>
      </c>
      <c r="AL107" s="1">
        <v>81</v>
      </c>
      <c r="AM107" s="1">
        <v>1</v>
      </c>
      <c r="AN107" s="1">
        <v>11</v>
      </c>
      <c r="AO107" s="1">
        <v>53</v>
      </c>
      <c r="AP107" s="1">
        <v>23</v>
      </c>
      <c r="AQ107" s="1">
        <v>35</v>
      </c>
      <c r="AR107" s="1">
        <f t="shared" si="63"/>
        <v>30</v>
      </c>
      <c r="AS107" s="7">
        <f t="shared" si="64"/>
        <v>2.7272727272727271</v>
      </c>
      <c r="AT107" s="1">
        <v>23</v>
      </c>
      <c r="AU107" s="19">
        <v>4.72</v>
      </c>
      <c r="AV107" s="1">
        <v>2.3199999999999998</v>
      </c>
      <c r="AW107" s="19">
        <f t="shared" si="49"/>
        <v>0.35151515151515145</v>
      </c>
      <c r="AX107" s="7">
        <f t="shared" si="50"/>
        <v>2.5423728813559325</v>
      </c>
      <c r="AY107" s="7">
        <f t="shared" si="51"/>
        <v>413.79310344827587</v>
      </c>
      <c r="AZ107" s="7">
        <f t="shared" si="52"/>
        <v>1977.0114942528735</v>
      </c>
      <c r="BA107" s="7">
        <f t="shared" si="53"/>
        <v>58.271604938271601</v>
      </c>
      <c r="BB107" s="7">
        <f t="shared" si="54"/>
        <v>28.641975308641975</v>
      </c>
      <c r="BC107" s="7">
        <f t="shared" si="55"/>
        <v>17.658732510288061</v>
      </c>
      <c r="BD107" s="7">
        <f t="shared" si="56"/>
        <v>9.3487407407407392</v>
      </c>
      <c r="BE107" s="19"/>
      <c r="BF107" s="19">
        <f t="shared" si="57"/>
        <v>0.60063559322033899</v>
      </c>
      <c r="BG107" s="19">
        <f t="shared" si="65"/>
        <v>0.9095338983050848</v>
      </c>
      <c r="BH107" s="19">
        <f t="shared" si="66"/>
        <v>1.94238683127572</v>
      </c>
      <c r="BI107" s="19">
        <f t="shared" si="60"/>
        <v>0.47826086956521741</v>
      </c>
      <c r="BJ107" s="19"/>
      <c r="BK107" s="20">
        <v>0</v>
      </c>
      <c r="BL107" s="1"/>
      <c r="BM107" s="20"/>
      <c r="BN107" s="1"/>
      <c r="BO107" s="1">
        <v>0</v>
      </c>
      <c r="BP107" s="1">
        <v>1</v>
      </c>
      <c r="BQ107" s="1">
        <v>0</v>
      </c>
      <c r="BR107" s="1">
        <v>30</v>
      </c>
      <c r="BS107" s="1">
        <v>6.7</v>
      </c>
      <c r="BT107" s="1">
        <v>6.1</v>
      </c>
      <c r="BU107" s="1">
        <v>0.32</v>
      </c>
      <c r="BV107" s="1">
        <v>5.5</v>
      </c>
      <c r="BW107" s="1">
        <v>42</v>
      </c>
      <c r="BX107" s="1">
        <v>1</v>
      </c>
      <c r="BY107" s="1"/>
      <c r="BZ107" s="25">
        <v>131</v>
      </c>
      <c r="CA107" s="25">
        <v>18</v>
      </c>
      <c r="CB107" s="44">
        <v>0.97</v>
      </c>
      <c r="CC107" s="27">
        <v>82</v>
      </c>
      <c r="CD107" s="1">
        <v>758</v>
      </c>
      <c r="CE107" s="1">
        <v>1</v>
      </c>
      <c r="CF107" s="1"/>
      <c r="CG107" s="1"/>
      <c r="CH107" s="1">
        <v>2</v>
      </c>
      <c r="CI107" s="20">
        <v>3260.009423</v>
      </c>
      <c r="CJ107" s="19">
        <f t="shared" si="61"/>
        <v>8.0894853648473735</v>
      </c>
      <c r="CK107" s="20">
        <v>955.70465360000003</v>
      </c>
      <c r="CL107" s="19">
        <f t="shared" si="45"/>
        <v>6.8624489255707317</v>
      </c>
      <c r="CM107" s="22"/>
      <c r="CN107" s="36">
        <v>43398</v>
      </c>
      <c r="CO107" s="36"/>
      <c r="CP107" s="36"/>
      <c r="CQ107" s="36"/>
      <c r="CR107" s="20"/>
      <c r="CS107" s="36">
        <v>44217</v>
      </c>
      <c r="CT107" s="36">
        <v>44202</v>
      </c>
      <c r="CU107" s="1">
        <f t="shared" si="62"/>
        <v>804</v>
      </c>
      <c r="CV107" s="1">
        <v>1</v>
      </c>
      <c r="CW107" s="36">
        <v>44202</v>
      </c>
      <c r="CX107" s="20">
        <f>(CW107-CN107)</f>
        <v>804</v>
      </c>
      <c r="CY107" s="20">
        <v>1</v>
      </c>
      <c r="CZ107" s="20">
        <v>804</v>
      </c>
      <c r="DA107" s="1">
        <v>1</v>
      </c>
      <c r="DB107" t="s">
        <v>129</v>
      </c>
      <c r="DC107"/>
      <c r="DD107"/>
      <c r="DE107"/>
      <c r="DF107"/>
      <c r="DG107"/>
      <c r="DH107"/>
      <c r="DI107"/>
      <c r="DJ107"/>
      <c r="DK107"/>
    </row>
    <row r="108" spans="1:115" s="10" customFormat="1" x14ac:dyDescent="0.25">
      <c r="A108" s="2">
        <v>2001</v>
      </c>
      <c r="B108" s="3">
        <v>28</v>
      </c>
      <c r="C108" s="3">
        <v>1</v>
      </c>
      <c r="D108" s="3">
        <v>0</v>
      </c>
      <c r="E108" s="3">
        <v>1</v>
      </c>
      <c r="F108" s="3">
        <v>1</v>
      </c>
      <c r="G108" s="3">
        <v>1</v>
      </c>
      <c r="H108" s="1">
        <v>0</v>
      </c>
      <c r="I108" s="3">
        <v>1</v>
      </c>
      <c r="J108" s="3">
        <v>2</v>
      </c>
      <c r="K108" s="3">
        <v>1</v>
      </c>
      <c r="L108" s="3">
        <v>0</v>
      </c>
      <c r="M108" s="3"/>
      <c r="N108" s="3">
        <v>0</v>
      </c>
      <c r="O108" s="3">
        <v>0</v>
      </c>
      <c r="P108" s="3">
        <v>0</v>
      </c>
      <c r="Q108" s="3"/>
      <c r="R108" s="3">
        <v>0</v>
      </c>
      <c r="S108" s="3">
        <v>0</v>
      </c>
      <c r="T108" s="3">
        <v>0</v>
      </c>
      <c r="U108" s="3">
        <v>1</v>
      </c>
      <c r="V108" s="3">
        <v>0</v>
      </c>
      <c r="W108" s="3">
        <v>0</v>
      </c>
      <c r="X108" s="3">
        <v>0</v>
      </c>
      <c r="Y108" s="3">
        <v>1</v>
      </c>
      <c r="Z108" s="3">
        <v>0</v>
      </c>
      <c r="AA108" s="3">
        <v>0</v>
      </c>
      <c r="AB108" s="3">
        <v>0</v>
      </c>
      <c r="AC108" s="3">
        <v>0</v>
      </c>
      <c r="AD108" s="3">
        <v>1</v>
      </c>
      <c r="AE108" s="3">
        <v>0</v>
      </c>
      <c r="AF108" s="3">
        <v>0</v>
      </c>
      <c r="AG108" s="3">
        <v>32.200000000000003</v>
      </c>
      <c r="AH108" s="4">
        <v>2.2400000000000002</v>
      </c>
      <c r="AI108" s="3">
        <v>166</v>
      </c>
      <c r="AJ108" s="3">
        <v>90</v>
      </c>
      <c r="AK108" s="5">
        <f t="shared" si="46"/>
        <v>115.33333333333333</v>
      </c>
      <c r="AL108" s="3">
        <v>72</v>
      </c>
      <c r="AM108" s="3">
        <v>1</v>
      </c>
      <c r="AN108" s="3">
        <v>12</v>
      </c>
      <c r="AO108" s="3">
        <v>48</v>
      </c>
      <c r="AP108" s="3">
        <v>18</v>
      </c>
      <c r="AQ108" s="3">
        <v>26</v>
      </c>
      <c r="AR108" s="3">
        <f t="shared" si="63"/>
        <v>30</v>
      </c>
      <c r="AS108" s="7">
        <f t="shared" si="64"/>
        <v>2.5</v>
      </c>
      <c r="AT108" s="3">
        <v>17</v>
      </c>
      <c r="AU108" s="4">
        <v>5.6896000000000004</v>
      </c>
      <c r="AV108" s="3">
        <v>2.54</v>
      </c>
      <c r="AW108" s="19">
        <f t="shared" si="49"/>
        <v>0.6495491500369549</v>
      </c>
      <c r="AX108" s="7">
        <f t="shared" si="50"/>
        <v>1.5818335208098986</v>
      </c>
      <c r="AY108" s="7">
        <f t="shared" si="51"/>
        <v>283.46456692913387</v>
      </c>
      <c r="AZ108" s="7">
        <f t="shared" si="52"/>
        <v>3254.5931758530182</v>
      </c>
      <c r="BA108" s="7">
        <f t="shared" si="53"/>
        <v>79.022222222222226</v>
      </c>
      <c r="BB108" s="7">
        <f t="shared" si="54"/>
        <v>35.277777777777779</v>
      </c>
      <c r="BC108" s="7">
        <f t="shared" si="55"/>
        <v>47.178148148148146</v>
      </c>
      <c r="BD108" s="7">
        <f t="shared" si="56"/>
        <v>6.7168888888888887</v>
      </c>
      <c r="BE108" s="19"/>
      <c r="BF108" s="19">
        <f t="shared" si="57"/>
        <v>0.32902137232845891</v>
      </c>
      <c r="BG108" s="19">
        <f t="shared" si="65"/>
        <v>0.60742407199100112</v>
      </c>
      <c r="BH108" s="19">
        <f t="shared" si="66"/>
        <v>2.634074074074074</v>
      </c>
      <c r="BI108" s="19">
        <f t="shared" si="60"/>
        <v>0.70588235294117652</v>
      </c>
      <c r="BJ108" s="19"/>
      <c r="BK108" s="5">
        <v>0</v>
      </c>
      <c r="BL108" s="5"/>
      <c r="BM108" s="5"/>
      <c r="BN108" s="5"/>
      <c r="BO108" s="5"/>
      <c r="BP108" s="3">
        <v>1</v>
      </c>
      <c r="BQ108" s="3">
        <v>0</v>
      </c>
      <c r="BR108" s="3">
        <v>57.5</v>
      </c>
      <c r="BS108" s="3">
        <v>4.0999999999999996</v>
      </c>
      <c r="BT108" s="3">
        <v>2.7</v>
      </c>
      <c r="BU108" s="3">
        <v>1.3</v>
      </c>
      <c r="BV108" s="3"/>
      <c r="BX108" s="3">
        <v>1</v>
      </c>
      <c r="BY108" s="3">
        <v>1</v>
      </c>
      <c r="BZ108" s="3">
        <v>129</v>
      </c>
      <c r="CA108" s="3">
        <v>71</v>
      </c>
      <c r="CB108" s="4">
        <v>1.8</v>
      </c>
      <c r="CC108" s="28">
        <v>54</v>
      </c>
      <c r="CD108" s="8"/>
      <c r="CE108" s="8"/>
      <c r="CF108" s="3"/>
      <c r="CG108" s="3"/>
      <c r="CH108" s="3"/>
      <c r="CI108" s="12">
        <v>3500</v>
      </c>
      <c r="CJ108" s="19">
        <f t="shared" si="61"/>
        <v>8.1605182474775049</v>
      </c>
      <c r="CK108" s="5">
        <v>3497.6899248076479</v>
      </c>
      <c r="CL108" s="19">
        <f t="shared" si="45"/>
        <v>8.1598580080839085</v>
      </c>
      <c r="CN108" s="41">
        <v>40214</v>
      </c>
      <c r="CO108" s="41"/>
      <c r="CP108" s="41"/>
      <c r="CQ108" s="41"/>
      <c r="CR108" s="20"/>
      <c r="CS108" s="36">
        <v>44272</v>
      </c>
      <c r="CT108" s="36">
        <v>40769</v>
      </c>
      <c r="CU108" s="1">
        <f t="shared" si="62"/>
        <v>555</v>
      </c>
      <c r="CV108" s="3">
        <v>1</v>
      </c>
      <c r="CW108" s="36">
        <v>40769</v>
      </c>
      <c r="CX108" s="20">
        <f>(CW108-CN108)</f>
        <v>555</v>
      </c>
      <c r="CY108" s="20">
        <v>1</v>
      </c>
      <c r="CZ108" s="20">
        <v>555</v>
      </c>
      <c r="DA108" s="1">
        <v>1</v>
      </c>
      <c r="DB108" t="s">
        <v>140</v>
      </c>
    </row>
    <row r="109" spans="1:115" s="10" customFormat="1" x14ac:dyDescent="0.25">
      <c r="A109" s="25">
        <v>1040</v>
      </c>
      <c r="B109" s="1">
        <v>69</v>
      </c>
      <c r="C109" s="1">
        <v>0</v>
      </c>
      <c r="D109" s="1">
        <v>1</v>
      </c>
      <c r="E109" s="1">
        <v>1</v>
      </c>
      <c r="F109" s="1">
        <v>2</v>
      </c>
      <c r="G109" s="1">
        <v>1</v>
      </c>
      <c r="H109" s="1">
        <v>0</v>
      </c>
      <c r="I109" s="1">
        <v>1</v>
      </c>
      <c r="J109" s="1">
        <v>2</v>
      </c>
      <c r="K109" s="1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2</v>
      </c>
      <c r="AG109" s="1">
        <v>38.6</v>
      </c>
      <c r="AH109" s="1">
        <v>2.1800000000000002</v>
      </c>
      <c r="AI109" s="1">
        <v>93</v>
      </c>
      <c r="AJ109" s="1">
        <v>53</v>
      </c>
      <c r="AK109" s="5">
        <f t="shared" si="46"/>
        <v>66.333333333333329</v>
      </c>
      <c r="AL109" s="1">
        <v>78</v>
      </c>
      <c r="AM109" s="1">
        <v>1</v>
      </c>
      <c r="AN109" s="1">
        <v>2</v>
      </c>
      <c r="AO109" s="1">
        <v>22</v>
      </c>
      <c r="AP109" s="1">
        <v>7</v>
      </c>
      <c r="AQ109" s="1">
        <v>13</v>
      </c>
      <c r="AR109" s="1">
        <f t="shared" si="63"/>
        <v>15</v>
      </c>
      <c r="AS109" s="7">
        <f t="shared" si="64"/>
        <v>7.5</v>
      </c>
      <c r="AT109" s="1">
        <v>6</v>
      </c>
      <c r="AU109" s="19">
        <v>6.31</v>
      </c>
      <c r="AV109" s="1">
        <v>2.9</v>
      </c>
      <c r="AW109" s="19">
        <f t="shared" si="49"/>
        <v>0.42653362897265329</v>
      </c>
      <c r="AX109" s="7">
        <f t="shared" si="50"/>
        <v>1.1093502377179081</v>
      </c>
      <c r="AY109" s="7">
        <f t="shared" si="51"/>
        <v>193.10344827586206</v>
      </c>
      <c r="AZ109" s="7">
        <f t="shared" si="52"/>
        <v>1774.7126436781607</v>
      </c>
      <c r="BA109" s="7">
        <f t="shared" si="53"/>
        <v>80.897435897435898</v>
      </c>
      <c r="BB109" s="7">
        <f t="shared" si="54"/>
        <v>37.179487179487182</v>
      </c>
      <c r="BC109" s="7">
        <f t="shared" si="55"/>
        <v>30.507008547008542</v>
      </c>
      <c r="BD109" s="7">
        <f t="shared" si="56"/>
        <v>5.5620512820512822</v>
      </c>
      <c r="BE109" s="19">
        <v>1.2361331220285261</v>
      </c>
      <c r="BF109" s="19">
        <f t="shared" si="57"/>
        <v>0.1606973058637084</v>
      </c>
      <c r="BG109" s="19">
        <f t="shared" si="65"/>
        <v>0.27194928684627573</v>
      </c>
      <c r="BH109" s="19">
        <f t="shared" si="66"/>
        <v>5.3931623931623935</v>
      </c>
      <c r="BI109" s="19">
        <f t="shared" si="60"/>
        <v>0.33333333333333331</v>
      </c>
      <c r="BJ109" s="19"/>
      <c r="BK109" s="20">
        <v>1</v>
      </c>
      <c r="BL109" s="1">
        <v>8</v>
      </c>
      <c r="BM109" s="20"/>
      <c r="BN109" s="1">
        <v>0</v>
      </c>
      <c r="BO109" s="1">
        <v>0</v>
      </c>
      <c r="BP109" s="1">
        <v>1</v>
      </c>
      <c r="BQ109" s="1">
        <v>0</v>
      </c>
      <c r="BR109" s="1">
        <v>65</v>
      </c>
      <c r="BS109" s="1"/>
      <c r="BT109" s="1"/>
      <c r="BU109" s="1"/>
      <c r="BV109" s="1"/>
      <c r="BW109" s="1"/>
      <c r="BX109" s="1"/>
      <c r="BY109" s="1"/>
      <c r="BZ109" s="25">
        <v>139</v>
      </c>
      <c r="CA109" s="25">
        <v>23</v>
      </c>
      <c r="CB109" s="44">
        <v>1.1000000000000001</v>
      </c>
      <c r="CC109" s="27">
        <v>52</v>
      </c>
      <c r="CD109" s="1"/>
      <c r="CE109" s="1"/>
      <c r="CF109" s="1"/>
      <c r="CG109" s="1"/>
      <c r="CH109" s="1"/>
      <c r="CI109" s="20">
        <v>5126.6365130000004</v>
      </c>
      <c r="CJ109" s="19">
        <f t="shared" si="61"/>
        <v>8.542205072644709</v>
      </c>
      <c r="CK109" s="20">
        <v>810.19909759999996</v>
      </c>
      <c r="CL109" s="19">
        <f t="shared" si="45"/>
        <v>6.6972800169689082</v>
      </c>
      <c r="CM109" s="22"/>
      <c r="CN109" s="36">
        <v>43283</v>
      </c>
      <c r="CO109" s="36"/>
      <c r="CP109" s="36"/>
      <c r="CQ109" s="36"/>
      <c r="CR109" s="20"/>
      <c r="CS109" s="36">
        <v>44274</v>
      </c>
      <c r="CT109" s="36">
        <v>44255</v>
      </c>
      <c r="CU109" s="1">
        <f t="shared" si="62"/>
        <v>972</v>
      </c>
      <c r="CV109" s="1">
        <v>0</v>
      </c>
      <c r="CW109" s="1"/>
      <c r="CX109" s="1"/>
      <c r="CY109" s="1">
        <v>0</v>
      </c>
      <c r="CZ109" s="1">
        <v>972</v>
      </c>
      <c r="DA109" s="1">
        <v>1</v>
      </c>
      <c r="DB109" s="1"/>
      <c r="DC109"/>
      <c r="DD109"/>
      <c r="DE109"/>
      <c r="DF109"/>
      <c r="DG109"/>
      <c r="DH109"/>
      <c r="DI109"/>
      <c r="DJ109"/>
      <c r="DK109"/>
    </row>
    <row r="110" spans="1:115" s="10" customFormat="1" x14ac:dyDescent="0.25">
      <c r="A110" s="25">
        <v>1064</v>
      </c>
      <c r="B110" s="1">
        <v>55</v>
      </c>
      <c r="C110" s="1">
        <v>0</v>
      </c>
      <c r="D110" s="1">
        <v>0</v>
      </c>
      <c r="E110" s="1">
        <v>1</v>
      </c>
      <c r="F110" s="1">
        <v>2</v>
      </c>
      <c r="G110" s="1">
        <v>1</v>
      </c>
      <c r="H110" s="1">
        <v>0</v>
      </c>
      <c r="I110" s="1">
        <v>1</v>
      </c>
      <c r="J110" s="1">
        <v>2</v>
      </c>
      <c r="K110" s="1">
        <v>1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2</v>
      </c>
      <c r="Z110" s="1">
        <v>1</v>
      </c>
      <c r="AA110" s="1">
        <v>1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27.2</v>
      </c>
      <c r="AH110" s="1">
        <v>2.08</v>
      </c>
      <c r="AI110" s="1">
        <v>159</v>
      </c>
      <c r="AJ110" s="1">
        <v>71</v>
      </c>
      <c r="AK110" s="5">
        <f t="shared" si="46"/>
        <v>100.33333333333333</v>
      </c>
      <c r="AL110" s="1">
        <v>67</v>
      </c>
      <c r="AM110" s="1">
        <v>1</v>
      </c>
      <c r="AN110" s="1">
        <v>6</v>
      </c>
      <c r="AO110" s="1">
        <v>41</v>
      </c>
      <c r="AP110" s="1">
        <v>12</v>
      </c>
      <c r="AQ110" s="1">
        <v>27</v>
      </c>
      <c r="AR110" s="1">
        <f t="shared" si="63"/>
        <v>29</v>
      </c>
      <c r="AS110" s="7">
        <f t="shared" si="64"/>
        <v>4.833333333333333</v>
      </c>
      <c r="AT110" s="1">
        <v>17</v>
      </c>
      <c r="AU110" s="19">
        <v>5.17</v>
      </c>
      <c r="AV110" s="1">
        <v>2.48</v>
      </c>
      <c r="AW110" s="19">
        <f t="shared" si="49"/>
        <v>0.55172209903917213</v>
      </c>
      <c r="AX110" s="7">
        <f t="shared" si="50"/>
        <v>1.9342359767891684</v>
      </c>
      <c r="AY110" s="7">
        <f t="shared" si="51"/>
        <v>322.58064516129031</v>
      </c>
      <c r="AZ110" s="7">
        <f t="shared" si="52"/>
        <v>3043.010752688172</v>
      </c>
      <c r="BA110" s="7">
        <f t="shared" si="53"/>
        <v>77.164179104477611</v>
      </c>
      <c r="BB110" s="7">
        <f t="shared" si="54"/>
        <v>37.014925373134325</v>
      </c>
      <c r="BC110" s="7">
        <f t="shared" si="55"/>
        <v>41.950248756218897</v>
      </c>
      <c r="BD110" s="7">
        <f t="shared" si="56"/>
        <v>10.571462686567163</v>
      </c>
      <c r="BE110" s="19">
        <v>2.1771760154738877</v>
      </c>
      <c r="BF110" s="19">
        <f t="shared" si="57"/>
        <v>0.34990328820116057</v>
      </c>
      <c r="BG110" s="19">
        <f t="shared" si="65"/>
        <v>0.53133462282398458</v>
      </c>
      <c r="BH110" s="19">
        <f t="shared" si="66"/>
        <v>2.660833762223366</v>
      </c>
      <c r="BI110" s="19">
        <f t="shared" si="60"/>
        <v>0.35294117647058826</v>
      </c>
      <c r="BJ110" s="19"/>
      <c r="BK110" s="20">
        <v>1</v>
      </c>
      <c r="BL110" s="1">
        <v>32</v>
      </c>
      <c r="BM110" s="20"/>
      <c r="BN110" s="1"/>
      <c r="BO110" s="1">
        <v>0</v>
      </c>
      <c r="BP110" s="1">
        <v>1</v>
      </c>
      <c r="BQ110" s="1">
        <v>0</v>
      </c>
      <c r="BR110" s="1">
        <v>70</v>
      </c>
      <c r="BS110" s="1"/>
      <c r="BT110" s="1"/>
      <c r="BU110" s="1"/>
      <c r="BV110" s="1"/>
      <c r="BW110" s="1"/>
      <c r="BX110" s="1"/>
      <c r="BY110" s="1"/>
      <c r="BZ110" s="25">
        <v>136</v>
      </c>
      <c r="CA110" s="25">
        <v>16</v>
      </c>
      <c r="CB110" s="44">
        <v>0.86</v>
      </c>
      <c r="CC110" s="27">
        <v>90</v>
      </c>
      <c r="CD110" s="1"/>
      <c r="CE110" s="1"/>
      <c r="CF110" s="1"/>
      <c r="CG110" s="1"/>
      <c r="CH110" s="1"/>
      <c r="CI110" s="20">
        <v>7055.5934989999996</v>
      </c>
      <c r="CJ110" s="19">
        <f t="shared" si="61"/>
        <v>8.8615759853411262</v>
      </c>
      <c r="CK110" s="20">
        <v>1826.90464</v>
      </c>
      <c r="CL110" s="19">
        <f t="shared" si="45"/>
        <v>7.5103783601608542</v>
      </c>
      <c r="CM110" s="22"/>
      <c r="CN110" s="36">
        <v>43399</v>
      </c>
      <c r="CO110" s="36"/>
      <c r="CP110" s="36"/>
      <c r="CQ110" s="36"/>
      <c r="CR110" s="20"/>
      <c r="CS110" s="36">
        <v>44274</v>
      </c>
      <c r="CT110" s="36">
        <v>44274</v>
      </c>
      <c r="CU110" s="1">
        <f t="shared" si="62"/>
        <v>875</v>
      </c>
      <c r="CV110" s="1">
        <v>0</v>
      </c>
      <c r="CW110" s="1"/>
      <c r="CX110" s="1"/>
      <c r="CY110" s="1">
        <v>0</v>
      </c>
      <c r="CZ110" s="1">
        <v>875</v>
      </c>
      <c r="DA110" s="1">
        <v>1</v>
      </c>
      <c r="DB110"/>
      <c r="DC110"/>
      <c r="DD110"/>
      <c r="DE110"/>
      <c r="DF110"/>
      <c r="DG110"/>
      <c r="DH110"/>
      <c r="DI110"/>
      <c r="DJ110"/>
      <c r="DK110"/>
    </row>
    <row r="111" spans="1:115" s="14" customFormat="1" x14ac:dyDescent="0.25">
      <c r="A111" s="25">
        <v>1055</v>
      </c>
      <c r="B111" s="1">
        <v>66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0</v>
      </c>
      <c r="I111" s="1">
        <v>0</v>
      </c>
      <c r="J111" s="1">
        <v>4</v>
      </c>
      <c r="K111" s="1">
        <v>1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1</v>
      </c>
      <c r="Z111" s="1">
        <v>0</v>
      </c>
      <c r="AA111" s="1">
        <v>1</v>
      </c>
      <c r="AB111" s="1">
        <v>1</v>
      </c>
      <c r="AC111" s="1">
        <v>0</v>
      </c>
      <c r="AD111" s="1">
        <v>1</v>
      </c>
      <c r="AE111" s="1">
        <v>0</v>
      </c>
      <c r="AF111" s="1">
        <v>0</v>
      </c>
      <c r="AG111" s="1">
        <v>18.5</v>
      </c>
      <c r="AH111" s="1">
        <v>1.33</v>
      </c>
      <c r="AI111" s="1">
        <v>122</v>
      </c>
      <c r="AJ111" s="1">
        <v>64</v>
      </c>
      <c r="AK111" s="5">
        <f t="shared" si="46"/>
        <v>83.333333333333329</v>
      </c>
      <c r="AL111" s="1">
        <v>81</v>
      </c>
      <c r="AM111" s="1">
        <v>2</v>
      </c>
      <c r="AN111" s="1">
        <v>12</v>
      </c>
      <c r="AO111" s="1">
        <v>54</v>
      </c>
      <c r="AP111" s="1">
        <v>20</v>
      </c>
      <c r="AQ111" s="1">
        <v>37</v>
      </c>
      <c r="AR111" s="1">
        <f t="shared" si="63"/>
        <v>34</v>
      </c>
      <c r="AS111" s="7">
        <f t="shared" si="64"/>
        <v>2.8333333333333335</v>
      </c>
      <c r="AT111" s="1">
        <v>22</v>
      </c>
      <c r="AU111" s="19">
        <v>2.59</v>
      </c>
      <c r="AV111" s="1">
        <v>1.95</v>
      </c>
      <c r="AW111" s="19">
        <f t="shared" si="49"/>
        <v>0.36031042128603102</v>
      </c>
      <c r="AX111" s="7">
        <f t="shared" si="50"/>
        <v>5.7915057915057915</v>
      </c>
      <c r="AY111" s="7">
        <f t="shared" si="51"/>
        <v>615.38461538461536</v>
      </c>
      <c r="AZ111" s="7">
        <f t="shared" si="52"/>
        <v>2926.4957264957261</v>
      </c>
      <c r="BA111" s="7">
        <f t="shared" si="53"/>
        <v>31.975308641975307</v>
      </c>
      <c r="BB111" s="7">
        <f t="shared" si="54"/>
        <v>24.074074074074073</v>
      </c>
      <c r="BC111" s="7">
        <f t="shared" si="55"/>
        <v>20.080987654320982</v>
      </c>
      <c r="BD111" s="7">
        <f t="shared" si="56"/>
        <v>8.1851851851851851</v>
      </c>
      <c r="BE111" s="19"/>
      <c r="BF111" s="19">
        <f t="shared" si="57"/>
        <v>1.1571428571428573</v>
      </c>
      <c r="BG111" s="19">
        <f t="shared" si="65"/>
        <v>1.6888030888030889</v>
      </c>
      <c r="BH111" s="19">
        <f t="shared" si="66"/>
        <v>0.94045025417574435</v>
      </c>
      <c r="BI111" s="19">
        <f t="shared" si="60"/>
        <v>0.54545454545454541</v>
      </c>
      <c r="BJ111" s="19"/>
      <c r="BK111" s="20">
        <v>0</v>
      </c>
      <c r="BL111" s="1"/>
      <c r="BM111" s="20"/>
      <c r="BN111" s="1"/>
      <c r="BO111" s="1"/>
      <c r="BP111" s="1">
        <v>1</v>
      </c>
      <c r="BQ111" s="1">
        <v>0</v>
      </c>
      <c r="BR111" s="1">
        <v>25</v>
      </c>
      <c r="BS111" s="1">
        <v>5.3</v>
      </c>
      <c r="BT111" s="1">
        <v>4.7</v>
      </c>
      <c r="BU111" s="1">
        <v>0.27</v>
      </c>
      <c r="BV111" s="1">
        <v>3.9</v>
      </c>
      <c r="BW111" s="1">
        <v>58</v>
      </c>
      <c r="BX111" s="1">
        <v>1</v>
      </c>
      <c r="BY111" s="1"/>
      <c r="BZ111" s="25">
        <v>137</v>
      </c>
      <c r="CA111" s="25">
        <v>14</v>
      </c>
      <c r="CB111" s="44">
        <v>0.68</v>
      </c>
      <c r="CC111" s="27">
        <v>90</v>
      </c>
      <c r="CD111" s="1"/>
      <c r="CE111" s="1"/>
      <c r="CF111" s="1"/>
      <c r="CG111" s="1"/>
      <c r="CH111" s="1"/>
      <c r="CI111" s="20">
        <v>8171.9039730000004</v>
      </c>
      <c r="CJ111" s="19">
        <f t="shared" si="61"/>
        <v>9.008457205134258</v>
      </c>
      <c r="CK111" s="20">
        <v>646.74728149999999</v>
      </c>
      <c r="CL111" s="19">
        <f t="shared" si="45"/>
        <v>6.4719556177329904</v>
      </c>
      <c r="CM111" s="22"/>
      <c r="CN111" s="36">
        <v>43370</v>
      </c>
      <c r="CO111" s="36"/>
      <c r="CP111" s="36"/>
      <c r="CQ111" s="36"/>
      <c r="CR111" s="20"/>
      <c r="CS111" s="36">
        <v>44274</v>
      </c>
      <c r="CT111" s="36">
        <v>44273</v>
      </c>
      <c r="CU111" s="1">
        <f t="shared" si="62"/>
        <v>903</v>
      </c>
      <c r="CV111" s="1">
        <v>0</v>
      </c>
      <c r="CW111" s="1"/>
      <c r="CX111" s="1"/>
      <c r="CY111" s="1">
        <v>0</v>
      </c>
      <c r="CZ111" s="1">
        <v>903</v>
      </c>
      <c r="DA111" s="1">
        <v>1</v>
      </c>
      <c r="DB111"/>
      <c r="DC111"/>
      <c r="DD111"/>
      <c r="DE111"/>
      <c r="DF111"/>
      <c r="DG111"/>
      <c r="DH111"/>
      <c r="DI111"/>
      <c r="DJ111"/>
      <c r="DK111"/>
    </row>
    <row r="112" spans="1:115" s="14" customFormat="1" x14ac:dyDescent="0.25">
      <c r="A112" s="25">
        <v>1054</v>
      </c>
      <c r="B112" s="1">
        <v>71</v>
      </c>
      <c r="C112" s="1">
        <v>0</v>
      </c>
      <c r="D112" s="1">
        <v>0</v>
      </c>
      <c r="E112" s="1">
        <v>1</v>
      </c>
      <c r="F112" s="1">
        <v>1</v>
      </c>
      <c r="G112" s="1">
        <v>1</v>
      </c>
      <c r="H112" s="1">
        <v>0</v>
      </c>
      <c r="I112" s="1">
        <v>1</v>
      </c>
      <c r="J112" s="1">
        <v>3</v>
      </c>
      <c r="K112" s="1">
        <v>0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/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0</v>
      </c>
      <c r="AD112" s="1">
        <v>1</v>
      </c>
      <c r="AE112" s="1">
        <v>0</v>
      </c>
      <c r="AF112" s="1">
        <v>0</v>
      </c>
      <c r="AG112" s="1">
        <v>34.090000000000003</v>
      </c>
      <c r="AH112" s="1">
        <v>2.0099999999999998</v>
      </c>
      <c r="AI112" s="1">
        <v>111</v>
      </c>
      <c r="AJ112" s="1">
        <v>67</v>
      </c>
      <c r="AK112" s="5">
        <f t="shared" si="46"/>
        <v>81.666666666666671</v>
      </c>
      <c r="AL112" s="1">
        <v>73</v>
      </c>
      <c r="AM112" s="1">
        <v>1</v>
      </c>
      <c r="AN112" s="1">
        <v>11</v>
      </c>
      <c r="AO112" s="1">
        <v>48</v>
      </c>
      <c r="AP112" s="1">
        <v>23</v>
      </c>
      <c r="AQ112" s="1">
        <v>33</v>
      </c>
      <c r="AR112" s="1">
        <f t="shared" si="63"/>
        <v>25</v>
      </c>
      <c r="AS112" s="7">
        <f t="shared" si="64"/>
        <v>2.2727272727272729</v>
      </c>
      <c r="AT112" s="1">
        <v>22</v>
      </c>
      <c r="AU112" s="19">
        <v>3.73</v>
      </c>
      <c r="AV112" s="1">
        <v>1.72</v>
      </c>
      <c r="AW112" s="19">
        <f t="shared" si="49"/>
        <v>0.31145602365114561</v>
      </c>
      <c r="AX112" s="7">
        <f t="shared" si="50"/>
        <v>2.9490616621983916</v>
      </c>
      <c r="AY112" s="7">
        <f t="shared" si="51"/>
        <v>511.62790697674421</v>
      </c>
      <c r="AZ112" s="7">
        <f t="shared" si="52"/>
        <v>3286.8217054263569</v>
      </c>
      <c r="BA112" s="7">
        <f t="shared" si="53"/>
        <v>51.095890410958901</v>
      </c>
      <c r="BB112" s="7">
        <f t="shared" si="54"/>
        <v>23.561643835616437</v>
      </c>
      <c r="BC112" s="7">
        <f t="shared" si="55"/>
        <v>19.119488584474883</v>
      </c>
      <c r="BD112" s="7">
        <f t="shared" si="56"/>
        <v>7.049643835616437</v>
      </c>
      <c r="BE112" s="19"/>
      <c r="BF112" s="19">
        <f t="shared" si="57"/>
        <v>0.64584450402144777</v>
      </c>
      <c r="BG112" s="19">
        <f t="shared" si="65"/>
        <v>0.93941018766756035</v>
      </c>
      <c r="BH112" s="19">
        <f t="shared" si="66"/>
        <v>2.043835616438356</v>
      </c>
      <c r="BI112" s="19">
        <f t="shared" si="60"/>
        <v>0.5</v>
      </c>
      <c r="BJ112" s="19"/>
      <c r="BK112" s="20">
        <v>0</v>
      </c>
      <c r="BL112" s="1"/>
      <c r="BM112" s="20"/>
      <c r="BN112" s="1"/>
      <c r="BO112" s="1">
        <v>0</v>
      </c>
      <c r="BP112" s="1">
        <v>1</v>
      </c>
      <c r="BQ112" s="1">
        <v>0</v>
      </c>
      <c r="BR112" s="1">
        <v>25</v>
      </c>
      <c r="BS112" s="1">
        <v>7.5</v>
      </c>
      <c r="BT112" s="1">
        <v>5.8</v>
      </c>
      <c r="BU112" s="1">
        <v>0.25</v>
      </c>
      <c r="BV112" s="1">
        <v>5.4</v>
      </c>
      <c r="BW112" s="1">
        <v>40</v>
      </c>
      <c r="BX112" s="1">
        <v>1</v>
      </c>
      <c r="BY112" s="1"/>
      <c r="BZ112" s="25">
        <v>135</v>
      </c>
      <c r="CA112" s="25">
        <v>29</v>
      </c>
      <c r="CB112" s="44">
        <v>1.48</v>
      </c>
      <c r="CC112" s="27">
        <v>47</v>
      </c>
      <c r="CD112" s="1">
        <v>2478</v>
      </c>
      <c r="CE112" s="1">
        <v>1</v>
      </c>
      <c r="CF112" s="1"/>
      <c r="CG112" s="1"/>
      <c r="CH112" s="1">
        <v>3</v>
      </c>
      <c r="CI112" s="20">
        <v>10597.938480000001</v>
      </c>
      <c r="CJ112" s="19">
        <f t="shared" si="61"/>
        <v>9.2684147781670152</v>
      </c>
      <c r="CK112" s="20">
        <v>1855.385577</v>
      </c>
      <c r="CL112" s="19">
        <f t="shared" si="45"/>
        <v>7.5258478116630325</v>
      </c>
      <c r="CM112" s="22"/>
      <c r="CN112" s="36">
        <v>43369</v>
      </c>
      <c r="CO112" s="36"/>
      <c r="CP112" s="36"/>
      <c r="CQ112" s="36"/>
      <c r="CR112" s="20"/>
      <c r="CS112" s="36">
        <v>44217</v>
      </c>
      <c r="CT112" s="36">
        <v>43455</v>
      </c>
      <c r="CU112" s="1">
        <f t="shared" si="62"/>
        <v>86</v>
      </c>
      <c r="CV112" s="1">
        <v>1</v>
      </c>
      <c r="CW112" s="36">
        <v>43455</v>
      </c>
      <c r="CX112" s="20">
        <f>(CW112-CN112)</f>
        <v>86</v>
      </c>
      <c r="CY112" s="20">
        <v>1</v>
      </c>
      <c r="CZ112" s="20">
        <v>86</v>
      </c>
      <c r="DA112" s="1">
        <v>1</v>
      </c>
      <c r="DB112" t="s">
        <v>129</v>
      </c>
      <c r="DC112"/>
      <c r="DD112"/>
      <c r="DE112"/>
      <c r="DF112"/>
      <c r="DG112"/>
      <c r="DH112"/>
      <c r="DI112"/>
      <c r="DJ112"/>
      <c r="DK112"/>
    </row>
    <row r="113" spans="1:115" s="14" customFormat="1" x14ac:dyDescent="0.25">
      <c r="A113" s="2">
        <v>2019</v>
      </c>
      <c r="B113" s="3">
        <v>74</v>
      </c>
      <c r="C113" s="3">
        <v>0</v>
      </c>
      <c r="D113" s="3">
        <v>0</v>
      </c>
      <c r="E113" s="3">
        <v>1</v>
      </c>
      <c r="F113" s="3">
        <v>1</v>
      </c>
      <c r="G113" s="3">
        <v>1</v>
      </c>
      <c r="H113" s="1">
        <v>0</v>
      </c>
      <c r="I113" s="3">
        <v>0</v>
      </c>
      <c r="J113" s="3">
        <v>4</v>
      </c>
      <c r="K113" s="3">
        <v>0</v>
      </c>
      <c r="L113" s="3">
        <v>0</v>
      </c>
      <c r="M113" s="3"/>
      <c r="N113" s="3">
        <v>0</v>
      </c>
      <c r="O113" s="3">
        <v>0</v>
      </c>
      <c r="P113" s="3">
        <v>1</v>
      </c>
      <c r="Q113" s="3">
        <v>1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16">
        <v>0</v>
      </c>
      <c r="Y113" s="3">
        <v>0</v>
      </c>
      <c r="Z113" s="3">
        <v>0</v>
      </c>
      <c r="AA113" s="3">
        <v>1</v>
      </c>
      <c r="AB113" s="3">
        <v>0</v>
      </c>
      <c r="AC113" s="3">
        <v>0</v>
      </c>
      <c r="AD113" s="3">
        <v>1</v>
      </c>
      <c r="AE113" s="3">
        <v>0</v>
      </c>
      <c r="AF113" s="3">
        <v>0</v>
      </c>
      <c r="AG113" s="9">
        <v>35</v>
      </c>
      <c r="AH113" s="11">
        <v>2.27</v>
      </c>
      <c r="AI113" s="9">
        <v>101</v>
      </c>
      <c r="AJ113" s="9">
        <v>79</v>
      </c>
      <c r="AK113" s="5">
        <f t="shared" si="46"/>
        <v>86.333333333333329</v>
      </c>
      <c r="AL113" s="9">
        <v>79</v>
      </c>
      <c r="AM113" s="9">
        <v>3</v>
      </c>
      <c r="AN113" s="9">
        <v>9</v>
      </c>
      <c r="AO113" s="9">
        <v>45</v>
      </c>
      <c r="AP113" s="9">
        <v>22</v>
      </c>
      <c r="AQ113" s="9">
        <v>32</v>
      </c>
      <c r="AR113" s="9">
        <f t="shared" si="63"/>
        <v>23</v>
      </c>
      <c r="AS113" s="7">
        <f t="shared" si="64"/>
        <v>2.5555555555555554</v>
      </c>
      <c r="AT113" s="9">
        <v>25</v>
      </c>
      <c r="AU113" s="4">
        <v>5.2891000000000004</v>
      </c>
      <c r="AV113" s="9">
        <v>2.33</v>
      </c>
      <c r="AW113" s="19">
        <f t="shared" si="49"/>
        <v>0.44602365114560238</v>
      </c>
      <c r="AX113" s="7">
        <f t="shared" si="50"/>
        <v>1.3234765839178688</v>
      </c>
      <c r="AY113" s="7">
        <f t="shared" si="51"/>
        <v>240.34334763948496</v>
      </c>
      <c r="AZ113" s="7">
        <f t="shared" si="52"/>
        <v>2655.2217453505004</v>
      </c>
      <c r="BA113" s="7">
        <f t="shared" si="53"/>
        <v>66.950632911392418</v>
      </c>
      <c r="BB113" s="7">
        <f t="shared" si="54"/>
        <v>29.49367088607595</v>
      </c>
      <c r="BC113" s="7">
        <f t="shared" si="55"/>
        <v>24.601654008438818</v>
      </c>
      <c r="BD113" s="7">
        <f t="shared" si="56"/>
        <v>9.225620253164557</v>
      </c>
      <c r="BE113" s="19"/>
      <c r="BF113" s="19">
        <f t="shared" si="57"/>
        <v>0.47796411487776741</v>
      </c>
      <c r="BG113" s="19">
        <f t="shared" si="65"/>
        <v>0.67213703654686041</v>
      </c>
      <c r="BH113" s="19">
        <f t="shared" si="66"/>
        <v>2.9108970831040182</v>
      </c>
      <c r="BI113" s="19">
        <f t="shared" si="60"/>
        <v>0.36</v>
      </c>
      <c r="BJ113" s="19"/>
      <c r="BK113" s="5">
        <v>1</v>
      </c>
      <c r="BL113" s="5"/>
      <c r="BM113" s="5"/>
      <c r="BN113" s="5">
        <v>0</v>
      </c>
      <c r="BO113" s="5">
        <v>0</v>
      </c>
      <c r="BP113" s="9">
        <v>1</v>
      </c>
      <c r="BQ113" s="9">
        <v>0</v>
      </c>
      <c r="BR113" s="16">
        <v>27.5</v>
      </c>
      <c r="BS113" s="16">
        <v>5.8</v>
      </c>
      <c r="BT113" s="16">
        <v>4.8</v>
      </c>
      <c r="BU113" s="16">
        <v>0.99</v>
      </c>
      <c r="BV113" s="3"/>
      <c r="BW113" s="10"/>
      <c r="BX113" s="9">
        <v>1</v>
      </c>
      <c r="BY113" s="16">
        <v>0</v>
      </c>
      <c r="BZ113" s="9">
        <v>139</v>
      </c>
      <c r="CA113" s="9">
        <v>23</v>
      </c>
      <c r="CB113" s="11">
        <v>1</v>
      </c>
      <c r="CC113" s="29">
        <v>90</v>
      </c>
      <c r="CD113" s="13"/>
      <c r="CE113" s="13"/>
      <c r="CF113" s="9">
        <v>1810</v>
      </c>
      <c r="CG113" s="9">
        <v>1</v>
      </c>
      <c r="CH113" s="9">
        <v>2</v>
      </c>
      <c r="CI113" s="12">
        <v>11228.571428571429</v>
      </c>
      <c r="CJ113" s="19">
        <f t="shared" si="61"/>
        <v>9.326216829361984</v>
      </c>
      <c r="CK113" s="5">
        <v>2889.9638055224937</v>
      </c>
      <c r="CL113" s="19">
        <f t="shared" si="45"/>
        <v>7.9689992569873915</v>
      </c>
      <c r="CM113" s="10"/>
      <c r="CN113" s="36">
        <v>40296</v>
      </c>
      <c r="CO113" s="36"/>
      <c r="CP113" s="36"/>
      <c r="CQ113" s="36"/>
      <c r="CR113" s="20"/>
      <c r="CS113" s="36">
        <v>44272</v>
      </c>
      <c r="CT113" s="36">
        <v>42050</v>
      </c>
      <c r="CU113" s="1">
        <f t="shared" si="62"/>
        <v>1754</v>
      </c>
      <c r="CV113" s="3">
        <v>1</v>
      </c>
      <c r="CW113" s="40">
        <v>42050</v>
      </c>
      <c r="CX113" s="20">
        <f>(CW113-CN113)</f>
        <v>1754</v>
      </c>
      <c r="CY113" s="20">
        <v>1</v>
      </c>
      <c r="CZ113" s="20">
        <v>1754</v>
      </c>
      <c r="DA113" s="1">
        <v>1</v>
      </c>
      <c r="DB113" s="3" t="s">
        <v>141</v>
      </c>
      <c r="DC113" s="10"/>
      <c r="DD113" s="10"/>
      <c r="DE113" s="10"/>
      <c r="DF113" s="10"/>
      <c r="DG113" s="10"/>
      <c r="DH113" s="10"/>
      <c r="DI113" s="10"/>
      <c r="DJ113" s="10"/>
      <c r="DK113" s="10"/>
    </row>
    <row r="114" spans="1:115" s="14" customFormat="1" x14ac:dyDescent="0.25">
      <c r="A114" t="s">
        <v>111</v>
      </c>
      <c r="B114"/>
      <c r="C114" s="1" t="s">
        <v>16</v>
      </c>
      <c r="D114" s="1" t="s">
        <v>19</v>
      </c>
      <c r="E114" t="s">
        <v>54</v>
      </c>
      <c r="F114" s="1" t="s">
        <v>24</v>
      </c>
      <c r="G114" s="1" t="s">
        <v>26</v>
      </c>
      <c r="H114" s="1" t="s">
        <v>97</v>
      </c>
      <c r="I114" s="1" t="s">
        <v>55</v>
      </c>
      <c r="J114" s="1" t="s">
        <v>28</v>
      </c>
      <c r="K114" s="1" t="s">
        <v>22</v>
      </c>
      <c r="L114" s="1" t="s">
        <v>22</v>
      </c>
      <c r="M114" s="1" t="s">
        <v>22</v>
      </c>
      <c r="N114" s="1" t="s">
        <v>22</v>
      </c>
      <c r="O114" s="1" t="s">
        <v>22</v>
      </c>
      <c r="P114" s="1" t="s">
        <v>22</v>
      </c>
      <c r="Q114" s="1" t="s">
        <v>54</v>
      </c>
      <c r="R114" s="1" t="s">
        <v>22</v>
      </c>
      <c r="S114" s="1" t="s">
        <v>22</v>
      </c>
      <c r="T114" s="1" t="s">
        <v>22</v>
      </c>
      <c r="U114" s="1" t="s">
        <v>22</v>
      </c>
      <c r="V114" s="1" t="s">
        <v>22</v>
      </c>
      <c r="W114" s="1" t="s">
        <v>22</v>
      </c>
      <c r="X114" s="1" t="s">
        <v>22</v>
      </c>
      <c r="Y114" s="1" t="s">
        <v>40</v>
      </c>
      <c r="Z114" s="1" t="s">
        <v>22</v>
      </c>
      <c r="AA114" s="1" t="s">
        <v>22</v>
      </c>
      <c r="AB114" s="1" t="s">
        <v>22</v>
      </c>
      <c r="AC114" s="1" t="s">
        <v>22</v>
      </c>
      <c r="AD114" s="1" t="s">
        <v>22</v>
      </c>
      <c r="AE114" s="1" t="s">
        <v>22</v>
      </c>
      <c r="AF114" s="1" t="s">
        <v>45</v>
      </c>
      <c r="AG114" s="1"/>
      <c r="AH114" s="19"/>
      <c r="AI114" s="1"/>
      <c r="AJ114" s="1"/>
      <c r="AK114" s="20"/>
      <c r="AL114" s="1"/>
      <c r="AM114" s="1" t="s">
        <v>56</v>
      </c>
      <c r="AN114" s="1"/>
      <c r="AO114" s="1"/>
      <c r="AP114" s="1"/>
      <c r="AQ114" s="1"/>
      <c r="AR114" s="1"/>
      <c r="AS114" s="7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7"/>
      <c r="BE114" s="1"/>
      <c r="BF114" s="1"/>
      <c r="BG114" s="1"/>
      <c r="BH114" s="1"/>
      <c r="BI114" s="1"/>
      <c r="BJ114" s="1"/>
      <c r="BK114" s="1" t="s">
        <v>22</v>
      </c>
      <c r="BL114" s="7"/>
      <c r="BM114" s="20"/>
      <c r="BN114" s="1"/>
      <c r="BO114" s="1" t="s">
        <v>22</v>
      </c>
      <c r="BP114" s="1" t="s">
        <v>22</v>
      </c>
      <c r="BQ114" s="1" t="s">
        <v>100</v>
      </c>
      <c r="BR114" s="1"/>
      <c r="BS114" s="1"/>
      <c r="BT114" s="1"/>
      <c r="BU114" s="1"/>
      <c r="BV114" s="1"/>
      <c r="BW114" s="1"/>
      <c r="BX114" s="1" t="s">
        <v>97</v>
      </c>
      <c r="BY114" s="1" t="s">
        <v>97</v>
      </c>
      <c r="BZ114" s="1"/>
      <c r="CA114" s="1"/>
      <c r="CB114" s="19"/>
      <c r="CC114" s="27"/>
      <c r="CD114" s="7"/>
      <c r="CE114" s="7"/>
      <c r="CF114" s="1"/>
      <c r="CG114" s="1"/>
      <c r="CH114" s="1"/>
      <c r="CI114" s="26"/>
      <c r="CJ114" s="32"/>
      <c r="CK114" s="20"/>
      <c r="CL114" s="33"/>
      <c r="CM114"/>
      <c r="CN114" s="1"/>
      <c r="CO114" s="1"/>
      <c r="CP114" s="1"/>
      <c r="CQ114" s="1"/>
      <c r="CR114" s="20"/>
      <c r="CS114" s="1"/>
      <c r="CT114" s="1"/>
      <c r="CU114" s="1"/>
      <c r="CV114" s="1"/>
      <c r="CW114" s="1"/>
      <c r="CX114" s="1"/>
      <c r="CY114" s="1" t="s">
        <v>22</v>
      </c>
      <c r="CZ114" s="1"/>
      <c r="DA114" s="1" t="s">
        <v>161</v>
      </c>
      <c r="DB114"/>
      <c r="DC114"/>
      <c r="DD114"/>
      <c r="DE114"/>
      <c r="DF114"/>
      <c r="DG114"/>
      <c r="DH114"/>
      <c r="DI114"/>
      <c r="DJ114"/>
      <c r="DK114"/>
    </row>
    <row r="115" spans="1:115" x14ac:dyDescent="0.25">
      <c r="A115" t="s">
        <v>112</v>
      </c>
      <c r="B115"/>
      <c r="C115" s="1" t="s">
        <v>17</v>
      </c>
      <c r="D115" s="1" t="s">
        <v>20</v>
      </c>
      <c r="E115" t="s">
        <v>53</v>
      </c>
      <c r="F115" s="1" t="s">
        <v>25</v>
      </c>
      <c r="G115" s="1" t="s">
        <v>27</v>
      </c>
      <c r="H115" s="1" t="s">
        <v>108</v>
      </c>
      <c r="I115" s="1" t="s">
        <v>57</v>
      </c>
      <c r="J115" s="1" t="s">
        <v>29</v>
      </c>
      <c r="K115" s="1" t="s">
        <v>23</v>
      </c>
      <c r="L115" s="1" t="s">
        <v>23</v>
      </c>
      <c r="M115" s="1" t="s">
        <v>23</v>
      </c>
      <c r="N115" s="1" t="s">
        <v>23</v>
      </c>
      <c r="O115" s="1" t="s">
        <v>23</v>
      </c>
      <c r="P115" s="1" t="s">
        <v>23</v>
      </c>
      <c r="Q115" s="1" t="s">
        <v>53</v>
      </c>
      <c r="R115" s="1" t="s">
        <v>23</v>
      </c>
      <c r="S115" s="1" t="s">
        <v>23</v>
      </c>
      <c r="T115" s="1" t="s">
        <v>23</v>
      </c>
      <c r="U115" s="1" t="s">
        <v>23</v>
      </c>
      <c r="V115" s="1" t="s">
        <v>23</v>
      </c>
      <c r="W115" s="1" t="s">
        <v>23</v>
      </c>
      <c r="X115" s="1" t="s">
        <v>23</v>
      </c>
      <c r="Y115" s="1" t="s">
        <v>41</v>
      </c>
      <c r="Z115" s="1" t="s">
        <v>23</v>
      </c>
      <c r="AA115" s="1" t="s">
        <v>23</v>
      </c>
      <c r="AB115" s="1" t="s">
        <v>23</v>
      </c>
      <c r="AC115" s="1" t="s">
        <v>23</v>
      </c>
      <c r="AD115" s="1" t="s">
        <v>23</v>
      </c>
      <c r="AE115" s="1" t="s">
        <v>23</v>
      </c>
      <c r="AF115" s="1" t="s">
        <v>46</v>
      </c>
      <c r="AH115" s="19"/>
      <c r="AK115" s="20"/>
      <c r="AM115" s="1" t="s">
        <v>81</v>
      </c>
      <c r="AS115" s="7"/>
      <c r="AZ115" s="20"/>
      <c r="BA115" s="20"/>
      <c r="BB115" s="20"/>
      <c r="BD115" s="7"/>
      <c r="BK115" s="1" t="s">
        <v>23</v>
      </c>
      <c r="BO115" s="1" t="s">
        <v>23</v>
      </c>
      <c r="BP115" s="1" t="s">
        <v>23</v>
      </c>
      <c r="BQ115" s="1" t="s">
        <v>101</v>
      </c>
      <c r="BS115" s="1"/>
      <c r="BT115" s="1"/>
      <c r="BU115" s="1"/>
      <c r="BX115" s="1" t="s">
        <v>108</v>
      </c>
      <c r="BY115" s="1" t="s">
        <v>108</v>
      </c>
      <c r="CI115" s="1">
        <f>COUNT(CI90:CI113)</f>
        <v>24</v>
      </c>
      <c r="CJ115" s="33">
        <v>24</v>
      </c>
      <c r="CK115" s="43">
        <f>MEDIAN(CK56:CK113)</f>
        <v>1215.8277880000001</v>
      </c>
      <c r="CL115" s="33"/>
      <c r="CM115"/>
      <c r="CY115" s="1" t="s">
        <v>23</v>
      </c>
      <c r="DA115" s="1" t="s">
        <v>162</v>
      </c>
      <c r="DB115"/>
    </row>
    <row r="116" spans="1:115" s="14" customForma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20"/>
      <c r="BL116" s="1"/>
      <c r="BM116" s="20"/>
      <c r="BN116" s="1"/>
      <c r="BO116" s="19"/>
      <c r="BP116" s="1"/>
      <c r="BQ116" s="1"/>
      <c r="BR116" s="1"/>
      <c r="BS116" s="7"/>
      <c r="BT116" s="7"/>
      <c r="BU116" s="7"/>
      <c r="BV116" s="1"/>
      <c r="BW116" s="1"/>
      <c r="BX116" s="1"/>
      <c r="BY116" s="1"/>
      <c r="BZ116" s="1"/>
      <c r="CA116" s="1"/>
      <c r="CB116" s="19"/>
      <c r="CC116" s="27"/>
      <c r="CD116" s="1"/>
      <c r="CE116" s="1"/>
      <c r="CF116" s="1"/>
      <c r="CG116" s="1"/>
      <c r="CH116" s="1"/>
      <c r="CI116" s="20">
        <f>COUNT(CI56:CI113)</f>
        <v>58</v>
      </c>
      <c r="CJ116" s="19"/>
      <c r="CK116" s="1" t="s">
        <v>178</v>
      </c>
      <c r="CL116" s="19"/>
      <c r="CM116" s="1"/>
      <c r="CN116" s="1"/>
      <c r="CO116" s="1"/>
      <c r="CP116" s="1"/>
      <c r="CQ116" s="1"/>
      <c r="CR116" s="20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/>
      <c r="DD116"/>
      <c r="DE116"/>
      <c r="DF116"/>
      <c r="DG116"/>
      <c r="DH116"/>
      <c r="DI116"/>
      <c r="DJ116"/>
      <c r="DK116"/>
    </row>
    <row r="117" spans="1:115" s="10" customForma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20"/>
      <c r="BL117" s="1"/>
      <c r="BM117" s="20"/>
      <c r="BN117" s="1"/>
      <c r="BO117" s="19"/>
      <c r="BP117" s="1"/>
      <c r="BQ117" s="1"/>
      <c r="BR117" s="1"/>
      <c r="BS117" s="7"/>
      <c r="BT117" s="7"/>
      <c r="BU117" s="7"/>
      <c r="BV117" s="1"/>
      <c r="BW117" s="1"/>
      <c r="BX117" s="1"/>
      <c r="BY117" s="1"/>
      <c r="BZ117" s="1"/>
      <c r="CA117" s="1"/>
      <c r="CB117" s="19"/>
      <c r="CC117" s="27"/>
      <c r="CD117" s="1"/>
      <c r="CE117" s="1"/>
      <c r="CF117" s="1"/>
      <c r="CG117" s="1"/>
      <c r="CH117" s="1"/>
      <c r="CI117" s="21">
        <f>(CI115/CI116)</f>
        <v>0.41379310344827586</v>
      </c>
      <c r="CJ117" s="19"/>
      <c r="CK117" s="1"/>
      <c r="CL117" s="19"/>
      <c r="CM117" s="1"/>
      <c r="CN117" s="1"/>
      <c r="CO117" s="1"/>
      <c r="CP117" s="1"/>
      <c r="CQ117" s="1"/>
      <c r="CR117" s="20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/>
      <c r="DD117"/>
      <c r="DE117"/>
      <c r="DF117"/>
      <c r="DG117"/>
      <c r="DH117"/>
      <c r="DI117"/>
      <c r="DJ117"/>
      <c r="DK117"/>
    </row>
    <row r="118" spans="1:115" x14ac:dyDescent="0.25">
      <c r="A118" s="23"/>
      <c r="B118" s="10"/>
      <c r="C118" s="1" t="s">
        <v>18</v>
      </c>
      <c r="D118" s="10"/>
      <c r="E118" s="10"/>
      <c r="F118" s="10"/>
      <c r="G118" s="10"/>
      <c r="H118" s="10"/>
      <c r="I118" s="3"/>
      <c r="J118" s="1" t="s">
        <v>30</v>
      </c>
      <c r="K118" s="10"/>
      <c r="L118" s="3"/>
      <c r="M118" s="10"/>
      <c r="N118" s="10"/>
      <c r="O118" s="10"/>
      <c r="P118" s="10"/>
      <c r="Q118" s="3"/>
      <c r="R118" s="3"/>
      <c r="S118" s="3"/>
      <c r="T118" s="10"/>
      <c r="U118" s="10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4"/>
      <c r="AI118" s="3"/>
      <c r="AJ118" s="3"/>
      <c r="AK118" s="5"/>
      <c r="AL118" s="3"/>
      <c r="AM118" s="3"/>
      <c r="AN118" s="3"/>
      <c r="AO118" s="3"/>
      <c r="AP118" s="3"/>
      <c r="AQ118" s="3"/>
      <c r="AR118" s="3"/>
      <c r="AS118" s="8"/>
      <c r="AT118" s="3"/>
      <c r="AU118" s="3"/>
      <c r="AV118" s="3"/>
      <c r="AW118" s="3"/>
      <c r="AX118" s="3"/>
      <c r="AY118" s="8"/>
      <c r="AZ118" s="3"/>
      <c r="BA118" s="3"/>
      <c r="BB118" s="3"/>
      <c r="BC118" s="10"/>
      <c r="BD118" s="8"/>
      <c r="BE118" s="3"/>
      <c r="BF118" s="3"/>
      <c r="BG118" s="3"/>
      <c r="BH118" s="3"/>
      <c r="BI118" s="3"/>
      <c r="BJ118" s="3"/>
      <c r="BK118" s="5"/>
      <c r="BL118" s="8"/>
      <c r="BM118" s="5"/>
      <c r="BN118" s="10"/>
      <c r="BO118" s="10"/>
      <c r="BP118" s="3"/>
      <c r="BQ118" s="3"/>
      <c r="BR118" s="3"/>
      <c r="BS118" s="3"/>
      <c r="BT118" s="3"/>
      <c r="BU118" s="3"/>
      <c r="BV118" s="3"/>
      <c r="BW118" s="10"/>
      <c r="BX118" s="3"/>
      <c r="BY118" s="3"/>
      <c r="BZ118" s="3"/>
      <c r="CA118" s="3"/>
      <c r="CB118" s="4"/>
      <c r="CC118" s="28"/>
      <c r="CD118" s="8"/>
      <c r="CE118" s="8"/>
      <c r="CF118" s="3"/>
      <c r="CG118" s="3"/>
      <c r="CH118" s="3"/>
      <c r="CI118" s="48" t="s">
        <v>175</v>
      </c>
      <c r="CJ118" s="31"/>
      <c r="CK118" s="5"/>
      <c r="CL118" s="34"/>
      <c r="CM118" s="10"/>
      <c r="CN118" s="3"/>
      <c r="CO118" s="3"/>
      <c r="CP118" s="3"/>
      <c r="CQ118" s="3"/>
      <c r="CR118" s="5"/>
      <c r="CS118" s="3"/>
      <c r="CT118" s="3"/>
      <c r="CU118" s="3"/>
      <c r="CV118" s="3"/>
      <c r="CW118" s="3"/>
      <c r="CX118" s="3"/>
      <c r="CY118" s="3"/>
      <c r="CZ118" s="3"/>
      <c r="DA118" s="3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</row>
    <row r="119" spans="1:115" x14ac:dyDescent="0.25">
      <c r="A119" s="23"/>
      <c r="B119" s="10"/>
      <c r="C119" s="1" t="s">
        <v>21</v>
      </c>
      <c r="D119" s="10"/>
      <c r="E119" s="10"/>
      <c r="F119" s="10"/>
      <c r="G119" s="10"/>
      <c r="H119" s="10"/>
      <c r="I119" s="3"/>
      <c r="J119" s="1" t="s">
        <v>31</v>
      </c>
      <c r="K119" s="10"/>
      <c r="L119" s="3"/>
      <c r="M119" s="10"/>
      <c r="N119" s="10"/>
      <c r="O119" s="10"/>
      <c r="P119" s="10"/>
      <c r="Q119" s="3"/>
      <c r="R119" s="3"/>
      <c r="S119" s="3"/>
      <c r="T119" s="10"/>
      <c r="U119" s="10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4"/>
      <c r="AI119" s="3"/>
      <c r="AJ119" s="3"/>
      <c r="AK119" s="5"/>
      <c r="AL119" s="3"/>
      <c r="AM119" s="3"/>
      <c r="AN119" s="3"/>
      <c r="AO119" s="3"/>
      <c r="AP119" s="3"/>
      <c r="AQ119" s="3"/>
      <c r="AR119" s="3"/>
      <c r="AS119" s="8"/>
      <c r="AT119" s="3"/>
      <c r="AU119" s="3"/>
      <c r="AV119" s="3"/>
      <c r="AW119" s="3"/>
      <c r="AX119" s="3"/>
      <c r="AY119" s="8"/>
      <c r="AZ119" s="3"/>
      <c r="BA119" s="3"/>
      <c r="BB119" s="3"/>
      <c r="BC119" s="10"/>
      <c r="BD119" s="8"/>
      <c r="BE119" s="3"/>
      <c r="BF119" s="3"/>
      <c r="BG119" s="3"/>
      <c r="BH119" s="3"/>
      <c r="BI119" s="3"/>
      <c r="BJ119" s="3"/>
      <c r="BK119" s="5"/>
      <c r="BL119" s="8"/>
      <c r="BM119" s="5"/>
      <c r="BN119" s="3"/>
      <c r="BO119" s="3"/>
      <c r="BP119" s="3"/>
      <c r="BQ119" s="3"/>
      <c r="BR119" s="3"/>
      <c r="BS119" s="3"/>
      <c r="BT119" s="3"/>
      <c r="BU119" s="3"/>
      <c r="BV119" s="3"/>
      <c r="BW119" s="10"/>
      <c r="BX119" s="3"/>
      <c r="BY119" s="3"/>
      <c r="BZ119" s="3"/>
      <c r="CA119" s="3"/>
      <c r="CB119" s="4"/>
      <c r="CC119" s="28"/>
      <c r="CD119" s="8"/>
      <c r="CE119" s="8"/>
      <c r="CF119" s="3"/>
      <c r="CG119" s="3"/>
      <c r="CH119" s="3"/>
      <c r="CI119" s="14"/>
      <c r="CJ119" s="31"/>
      <c r="CK119" s="5"/>
      <c r="CL119" s="34"/>
      <c r="CM119" s="10"/>
      <c r="CS119" s="3"/>
      <c r="CT119" s="3"/>
      <c r="DB119"/>
      <c r="DE119" s="10"/>
      <c r="DF119" s="10"/>
      <c r="DG119" s="10"/>
      <c r="DH119" s="10"/>
      <c r="DI119" s="10"/>
      <c r="DJ119" s="10"/>
      <c r="DK119" s="10"/>
    </row>
    <row r="120" spans="1:115" x14ac:dyDescent="0.25">
      <c r="A120"/>
      <c r="B120"/>
      <c r="D120"/>
      <c r="E120"/>
      <c r="G120"/>
      <c r="H120"/>
      <c r="K120"/>
      <c r="M120"/>
      <c r="N120"/>
      <c r="T120"/>
      <c r="U120"/>
      <c r="Y120" s="1" t="s">
        <v>42</v>
      </c>
      <c r="AF120" s="1" t="s">
        <v>47</v>
      </c>
      <c r="AH120" s="19"/>
      <c r="AK120" s="20"/>
      <c r="AM120" s="1" t="s">
        <v>58</v>
      </c>
      <c r="AT120" s="7"/>
      <c r="BD120" s="20"/>
      <c r="BL120" s="7"/>
      <c r="BN120" s="7"/>
      <c r="BO120" s="7"/>
      <c r="BS120" s="1"/>
      <c r="BT120" s="1"/>
      <c r="BU120" s="1"/>
      <c r="BX120" s="1" t="s">
        <v>109</v>
      </c>
      <c r="CI120" s="7"/>
      <c r="CK120" s="26"/>
      <c r="CL120" s="33"/>
      <c r="CM120"/>
      <c r="DB120"/>
    </row>
    <row r="121" spans="1:115" x14ac:dyDescent="0.25">
      <c r="A121"/>
      <c r="B121"/>
      <c r="D121"/>
      <c r="E121"/>
      <c r="F121"/>
      <c r="G121"/>
      <c r="H121"/>
      <c r="K121"/>
      <c r="M121"/>
      <c r="N121"/>
      <c r="O121"/>
      <c r="P121"/>
      <c r="T121"/>
      <c r="U121"/>
      <c r="AH121" s="19"/>
      <c r="AK121" s="20"/>
      <c r="AX121" s="7"/>
      <c r="BD121" s="20"/>
      <c r="BL121" s="20"/>
      <c r="BN121" s="7"/>
      <c r="BO121" s="7"/>
      <c r="BS121" s="1"/>
      <c r="BT121" s="1"/>
      <c r="BU121" s="1"/>
      <c r="CF121" s="7"/>
      <c r="CG121" s="7"/>
      <c r="CH121" s="7"/>
      <c r="CK121" s="17"/>
      <c r="CL121" s="33"/>
      <c r="CM121"/>
      <c r="CN121" s="3"/>
      <c r="CO121" s="3"/>
      <c r="CP121" s="3"/>
      <c r="CQ121" s="3"/>
      <c r="CR121" s="5"/>
      <c r="DB121"/>
    </row>
    <row r="122" spans="1:115" x14ac:dyDescent="0.25">
      <c r="A122"/>
      <c r="B122"/>
      <c r="C122"/>
      <c r="D122"/>
      <c r="E122"/>
      <c r="F122"/>
      <c r="G122"/>
      <c r="H122"/>
      <c r="K122"/>
      <c r="M122"/>
      <c r="N122"/>
      <c r="O122"/>
      <c r="P122"/>
      <c r="Q122"/>
      <c r="R122"/>
      <c r="T122"/>
      <c r="U122"/>
      <c r="V122"/>
      <c r="AK122" s="19"/>
      <c r="AN122" s="20"/>
      <c r="AQ122" s="21"/>
      <c r="AV122" s="7"/>
      <c r="AW122" s="7"/>
      <c r="BE122" s="7"/>
      <c r="BO122" s="1"/>
      <c r="BQ122" s="20"/>
      <c r="BR122" s="20"/>
      <c r="CL122" s="33"/>
      <c r="CM122" s="10"/>
      <c r="DB122"/>
    </row>
    <row r="123" spans="1:115" x14ac:dyDescent="0.25">
      <c r="A123"/>
      <c r="B123"/>
      <c r="C123"/>
      <c r="D123"/>
      <c r="E123"/>
      <c r="F123"/>
      <c r="G123"/>
      <c r="H123"/>
      <c r="K123"/>
      <c r="L123"/>
      <c r="M123"/>
      <c r="N123"/>
      <c r="O123"/>
      <c r="P123"/>
      <c r="Q123"/>
      <c r="R123"/>
      <c r="S123"/>
      <c r="T123"/>
      <c r="U123"/>
      <c r="V123"/>
      <c r="AL123" s="19"/>
      <c r="AR123" s="21"/>
      <c r="BB123" s="7"/>
      <c r="BO123" s="1"/>
      <c r="BP123" s="20"/>
      <c r="BQ123" s="20"/>
      <c r="BR123" s="7"/>
      <c r="BU123" s="1"/>
      <c r="CL123" s="34"/>
      <c r="CM123" s="10"/>
      <c r="CN123" s="3"/>
      <c r="CO123" s="3"/>
      <c r="CP123" s="3"/>
      <c r="CQ123" s="3"/>
      <c r="CR123" s="5"/>
      <c r="CU123" s="5"/>
      <c r="CV123" s="3"/>
      <c r="CW123" s="3"/>
      <c r="CX123" s="3"/>
      <c r="CY123" s="3"/>
      <c r="CZ123" s="3"/>
      <c r="DA123" s="3"/>
      <c r="DB123" s="10"/>
      <c r="DC123" s="10"/>
      <c r="DD123" s="10"/>
    </row>
    <row r="124" spans="1:115" s="10" customFormat="1" x14ac:dyDescent="0.25">
      <c r="A124" s="23"/>
      <c r="I124" s="3"/>
      <c r="J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4"/>
      <c r="AM124" s="3"/>
      <c r="AN124" s="3"/>
      <c r="AO124" s="3"/>
      <c r="AP124" s="3"/>
      <c r="AQ124" s="3"/>
      <c r="AR124" s="6"/>
      <c r="AS124" s="3"/>
      <c r="AT124" s="3"/>
      <c r="AU124" s="3"/>
      <c r="AV124" s="3"/>
      <c r="AW124" s="3"/>
      <c r="AX124" s="3"/>
      <c r="AY124" s="3"/>
      <c r="BC124" s="8"/>
      <c r="BD124" s="3"/>
      <c r="BE124" s="3"/>
      <c r="BF124" s="3"/>
      <c r="BG124" s="3"/>
      <c r="BH124" s="3"/>
      <c r="BI124" s="3"/>
      <c r="BJ124" s="3"/>
      <c r="BK124" s="5"/>
      <c r="BL124" s="3"/>
      <c r="BM124" s="5"/>
      <c r="BN124" s="3"/>
      <c r="BO124" s="3"/>
      <c r="BP124" s="3"/>
      <c r="BQ124" s="5"/>
      <c r="BR124" s="5"/>
      <c r="BS124" s="7"/>
      <c r="BT124" s="8"/>
      <c r="BU124" s="8"/>
      <c r="BV124" s="3"/>
      <c r="BW124" s="3"/>
      <c r="BX124" s="3"/>
      <c r="BY124" s="3"/>
      <c r="BZ124" s="3"/>
      <c r="CA124" s="3"/>
      <c r="CB124" s="4"/>
      <c r="CC124" s="28"/>
      <c r="CD124" s="3"/>
      <c r="CE124" s="3"/>
      <c r="CF124" s="3"/>
      <c r="CG124" s="3"/>
      <c r="CH124" s="3"/>
      <c r="CI124" s="3"/>
      <c r="CJ124" s="4"/>
      <c r="CK124" s="3"/>
      <c r="CL124" s="34"/>
      <c r="CN124" s="5"/>
      <c r="CO124" s="5"/>
      <c r="CP124" s="5"/>
      <c r="CQ124" s="5"/>
      <c r="CR124" s="5"/>
      <c r="CS124" s="5"/>
      <c r="CT124" s="5"/>
      <c r="CU124" s="3"/>
      <c r="CV124" s="3"/>
      <c r="CW124" s="3"/>
      <c r="CX124" s="3"/>
      <c r="CY124" s="3"/>
      <c r="CZ124" s="3"/>
      <c r="DA124" s="3"/>
    </row>
    <row r="125" spans="1:115" s="10" customFormat="1" x14ac:dyDescent="0.25">
      <c r="A125" s="23"/>
      <c r="I125" s="3"/>
      <c r="J125" s="3"/>
      <c r="P125" s="14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/>
      <c r="AH125" s="3"/>
      <c r="AI125" s="3"/>
      <c r="AJ125" s="3"/>
      <c r="AK125" s="3"/>
      <c r="AL125" s="3"/>
      <c r="AM125" s="4"/>
      <c r="AN125" s="3"/>
      <c r="AO125" s="5"/>
      <c r="AP125" s="3"/>
      <c r="AQ125" s="3"/>
      <c r="AR125" s="3"/>
      <c r="AS125" s="6"/>
      <c r="AT125" s="3"/>
      <c r="AU125" s="3"/>
      <c r="AV125" s="3"/>
      <c r="AW125" s="3"/>
      <c r="AX125" s="3"/>
      <c r="AY125" s="3"/>
      <c r="AZ125" s="3"/>
      <c r="BA125" s="3"/>
      <c r="BB125" s="8"/>
      <c r="BC125" s="3"/>
      <c r="BD125" s="3"/>
      <c r="BE125" s="3"/>
      <c r="BF125" s="3"/>
      <c r="BG125" s="3"/>
      <c r="BH125" s="3"/>
      <c r="BI125" s="3"/>
      <c r="BJ125" s="3"/>
      <c r="BK125" s="5"/>
      <c r="BL125" s="3"/>
      <c r="BM125" s="5"/>
      <c r="BN125" s="3"/>
      <c r="BO125" s="3"/>
      <c r="BP125" s="5"/>
      <c r="BQ125" s="7"/>
      <c r="BR125" s="8"/>
      <c r="BS125" s="8"/>
      <c r="BT125" s="3"/>
      <c r="BU125" s="3"/>
      <c r="BV125" s="3"/>
      <c r="BW125" s="3"/>
      <c r="BX125" s="3"/>
      <c r="BY125" s="3"/>
      <c r="BZ125" s="3"/>
      <c r="CA125" s="3"/>
      <c r="CB125" s="4"/>
      <c r="CC125" s="28"/>
      <c r="CD125" s="3"/>
      <c r="CE125" s="3"/>
      <c r="CF125" s="3"/>
      <c r="CG125" s="3"/>
      <c r="CH125" s="3"/>
      <c r="CI125" s="3"/>
      <c r="CJ125" s="4"/>
      <c r="CK125" s="3"/>
      <c r="CL125" s="34"/>
      <c r="CM125" s="24"/>
      <c r="CN125" s="1"/>
      <c r="CO125" s="1"/>
      <c r="CP125" s="1"/>
      <c r="CQ125" s="1"/>
      <c r="CR125" s="20"/>
      <c r="CS125" s="3"/>
      <c r="CT125" s="3"/>
      <c r="CU125" s="1"/>
      <c r="CV125" s="1"/>
      <c r="CW125" s="1"/>
      <c r="CX125" s="1"/>
      <c r="CY125" s="1"/>
      <c r="CZ125" s="1"/>
      <c r="DA125" s="1"/>
      <c r="DB125"/>
      <c r="DC125"/>
      <c r="DD125"/>
    </row>
    <row r="126" spans="1:1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K126" s="22"/>
      <c r="BL126"/>
      <c r="BM126" s="22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 s="33"/>
      <c r="CC126" s="30"/>
      <c r="CD126"/>
      <c r="CE126"/>
      <c r="CF126"/>
      <c r="CG126"/>
      <c r="CH126"/>
      <c r="CK126"/>
      <c r="CL126" s="33"/>
      <c r="CM126"/>
      <c r="DB126"/>
    </row>
    <row r="127" spans="1:1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K127" s="22"/>
      <c r="BL127"/>
      <c r="BM127" s="22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 s="33"/>
      <c r="CC127" s="30"/>
      <c r="CD127"/>
      <c r="CE127"/>
      <c r="CF127"/>
      <c r="CG127"/>
      <c r="CH127"/>
      <c r="CK127"/>
      <c r="CL127" s="33"/>
      <c r="CM127"/>
      <c r="DC127" s="1"/>
      <c r="DD127" s="1"/>
    </row>
    <row r="128" spans="1:115" x14ac:dyDescent="0.25">
      <c r="BO128" s="1"/>
      <c r="BS128" s="1"/>
      <c r="BT128" s="1"/>
      <c r="BU128" s="1"/>
      <c r="BV128" s="19"/>
      <c r="BY128" s="7"/>
      <c r="DC128" s="1"/>
      <c r="DD128" s="1"/>
      <c r="DE128" s="1"/>
      <c r="DF128" s="1"/>
      <c r="DG128" s="1"/>
      <c r="DH128" s="1"/>
    </row>
    <row r="129" spans="67:115" x14ac:dyDescent="0.25">
      <c r="BO129" s="1"/>
      <c r="BS129" s="1"/>
      <c r="BT129" s="1"/>
      <c r="BU129" s="1"/>
      <c r="BX129" s="19"/>
      <c r="BZ129" s="7"/>
      <c r="CA129" s="7"/>
      <c r="DC129" s="1"/>
      <c r="DD129" s="1"/>
      <c r="DE129" s="1"/>
      <c r="DF129" s="1"/>
      <c r="DG129" s="1"/>
      <c r="DH129" s="1"/>
      <c r="DI129" s="1"/>
      <c r="DJ129" s="1"/>
      <c r="DK129" s="1"/>
    </row>
    <row r="130" spans="67:115" x14ac:dyDescent="0.25">
      <c r="BO130" s="1"/>
      <c r="BS130" s="1"/>
      <c r="BT130" s="1"/>
      <c r="BU130" s="1"/>
      <c r="BX130" s="19"/>
      <c r="BZ130" s="7"/>
      <c r="CA130" s="7"/>
      <c r="DC130" s="1"/>
      <c r="DD130" s="1"/>
      <c r="DE130" s="1"/>
      <c r="DF130" s="1"/>
      <c r="DG130" s="1"/>
      <c r="DH130" s="1"/>
      <c r="DI130" s="1"/>
      <c r="DJ130" s="1"/>
      <c r="DK130" s="1"/>
    </row>
    <row r="131" spans="67:115" x14ac:dyDescent="0.25">
      <c r="BO131" s="1"/>
      <c r="BS131" s="1"/>
      <c r="BT131" s="1"/>
      <c r="BU131" s="1"/>
      <c r="BX131" s="19"/>
      <c r="BZ131" s="7"/>
      <c r="CA131" s="7"/>
      <c r="DC131" s="1"/>
      <c r="DD131" s="1"/>
      <c r="DE131" s="1"/>
      <c r="DF131" s="1"/>
      <c r="DG131" s="1"/>
      <c r="DH131" s="1"/>
      <c r="DI131" s="1"/>
      <c r="DJ131" s="1"/>
      <c r="DK131" s="1"/>
    </row>
    <row r="132" spans="67:115" x14ac:dyDescent="0.25">
      <c r="BO132" s="1"/>
      <c r="BR132" s="19"/>
      <c r="BS132" s="1"/>
      <c r="BT132" s="1"/>
      <c r="BU132" s="1"/>
      <c r="BW132" s="7"/>
      <c r="BX132" s="7"/>
    </row>
  </sheetData>
  <sortState xmlns:xlrd2="http://schemas.microsoft.com/office/spreadsheetml/2017/richdata2" ref="A2:DK48">
    <sortCondition ref="CI2:CI48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C7C0-B847-4DDC-B143-F327D912AC20}">
  <sheetPr codeName="Sheet9"/>
  <dimension ref="A1:DK159"/>
  <sheetViews>
    <sheetView topLeftCell="BN1" workbookViewId="0">
      <pane xSplit="20310" ySplit="660" topLeftCell="CK25"/>
      <selection activeCell="CV57" sqref="CV57"/>
      <selection pane="topRight" activeCell="CR1" sqref="CR1:CZ1048576"/>
      <selection pane="bottomLeft" activeCell="BR48" sqref="A48:XFD49"/>
      <selection pane="bottomRight" activeCell="CK25" sqref="CK25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">
        <v>2062</v>
      </c>
      <c r="B2" s="9">
        <v>64</v>
      </c>
      <c r="C2" s="9">
        <v>1</v>
      </c>
      <c r="D2" s="9">
        <v>0</v>
      </c>
      <c r="E2" s="9">
        <v>1</v>
      </c>
      <c r="F2" s="9">
        <v>1</v>
      </c>
      <c r="G2" s="9">
        <v>0</v>
      </c>
      <c r="H2" s="1">
        <v>1</v>
      </c>
      <c r="I2" s="9">
        <v>0</v>
      </c>
      <c r="J2" s="9">
        <v>4</v>
      </c>
      <c r="K2" s="9">
        <v>1</v>
      </c>
      <c r="L2" s="9">
        <v>1</v>
      </c>
      <c r="M2" s="9"/>
      <c r="N2" s="9">
        <v>1</v>
      </c>
      <c r="O2" s="9">
        <v>0</v>
      </c>
      <c r="P2" s="9">
        <v>0</v>
      </c>
      <c r="Q2" s="9"/>
      <c r="R2" s="9">
        <v>1</v>
      </c>
      <c r="S2" s="9">
        <v>1</v>
      </c>
      <c r="T2" s="9">
        <v>0</v>
      </c>
      <c r="U2" s="9">
        <v>0</v>
      </c>
      <c r="V2" s="9">
        <v>0</v>
      </c>
      <c r="W2" s="9">
        <v>0</v>
      </c>
      <c r="X2" s="9">
        <v>1</v>
      </c>
      <c r="Y2" s="9">
        <v>1</v>
      </c>
      <c r="Z2" s="9">
        <v>1</v>
      </c>
      <c r="AA2" s="9">
        <v>1</v>
      </c>
      <c r="AB2" s="9">
        <v>1</v>
      </c>
      <c r="AC2" s="9">
        <v>1</v>
      </c>
      <c r="AD2" s="9">
        <v>1</v>
      </c>
      <c r="AE2" s="9">
        <v>0</v>
      </c>
      <c r="AF2" s="9">
        <v>0</v>
      </c>
      <c r="AG2" s="9">
        <v>24</v>
      </c>
      <c r="AH2" s="11">
        <v>2.02</v>
      </c>
      <c r="AI2" s="9">
        <v>110</v>
      </c>
      <c r="AJ2" s="9">
        <v>79</v>
      </c>
      <c r="AK2" s="5">
        <f t="shared" ref="AK2:AK15" si="0">(AI2+2*AJ2)/3</f>
        <v>89.333333333333329</v>
      </c>
      <c r="AL2" s="9">
        <v>73</v>
      </c>
      <c r="AM2" s="9">
        <v>1</v>
      </c>
      <c r="AN2" s="9">
        <v>3</v>
      </c>
      <c r="AO2" s="9">
        <v>25</v>
      </c>
      <c r="AP2" s="9">
        <v>14</v>
      </c>
      <c r="AQ2" s="9">
        <v>18</v>
      </c>
      <c r="AR2" s="1">
        <f t="shared" ref="AR2:AR15" si="1">(AO2-AP2)</f>
        <v>11</v>
      </c>
      <c r="AS2" s="7">
        <f t="shared" ref="AS2:AS15" si="2">(AR2/AN2)</f>
        <v>3.6666666666666665</v>
      </c>
      <c r="AT2" s="9">
        <v>14</v>
      </c>
      <c r="AU2" s="4">
        <v>4.7671999999999999</v>
      </c>
      <c r="AV2" s="9">
        <v>2.36</v>
      </c>
      <c r="AW2" s="19">
        <f t="shared" ref="AW2:AW15" si="3">(AK2*AV2/451)</f>
        <v>0.46746489283074644</v>
      </c>
      <c r="AX2" s="7">
        <f t="shared" ref="AX2:AX15" si="4">((AQ2-AT2)/AU2)</f>
        <v>0.83906695754321192</v>
      </c>
      <c r="AY2" s="7">
        <f t="shared" ref="AY2:AY15" si="5">((AQ2-AT2)*80/AV2)</f>
        <v>135.59322033898306</v>
      </c>
      <c r="AZ2" s="7">
        <f t="shared" ref="AZ2:AZ15" si="6">((AK2-AN2)*80/AV2)</f>
        <v>2926.5536723163841</v>
      </c>
      <c r="BA2" s="7">
        <f t="shared" ref="BA2:BA15" si="7">(AU2/AL2*1000)</f>
        <v>65.30410958904109</v>
      </c>
      <c r="BB2" s="7">
        <f t="shared" ref="BB2:BB15" si="8">(AV2*1000/AL2)</f>
        <v>32.328767123287669</v>
      </c>
      <c r="BC2" s="7">
        <f t="shared" ref="BC2:BC15" si="9">(BB2*(AK2-AT2)*0.0136)</f>
        <v>33.121899543378987</v>
      </c>
      <c r="BD2" s="7">
        <f t="shared" ref="BD2:BD15" si="10">(BB2*(AQ2-AN2)*0.0136)</f>
        <v>6.5950684931506842</v>
      </c>
      <c r="BE2" s="19"/>
      <c r="BF2" s="19">
        <f t="shared" ref="BF2:BF15" si="11">(AQ2/BA2)</f>
        <v>0.27563349555294514</v>
      </c>
      <c r="BG2" s="19">
        <f t="shared" ref="BG2:BG15" si="12">(AO2/BA2)</f>
        <v>0.38282429937909046</v>
      </c>
      <c r="BH2" s="19">
        <f t="shared" ref="BH2:BH15" si="13">(BA2/AR2)</f>
        <v>5.9367372353673717</v>
      </c>
      <c r="BI2" s="19">
        <f t="shared" ref="BI2:BI15" si="14">(AN2/AT2)</f>
        <v>0.21428571428571427</v>
      </c>
      <c r="BJ2" s="19"/>
      <c r="BK2" s="12">
        <v>0</v>
      </c>
      <c r="BL2" s="12"/>
      <c r="BM2" s="12"/>
      <c r="BN2" s="12"/>
      <c r="BO2" s="12"/>
      <c r="BP2" s="9">
        <v>1</v>
      </c>
      <c r="BQ2" s="9">
        <v>0</v>
      </c>
      <c r="BR2" s="9">
        <v>7.5</v>
      </c>
      <c r="BS2" s="9">
        <v>7.9</v>
      </c>
      <c r="BT2" s="9">
        <v>6.9</v>
      </c>
      <c r="BU2" s="9">
        <v>1.3</v>
      </c>
      <c r="BV2" s="9">
        <v>4.0999999999999996</v>
      </c>
      <c r="BW2" s="14"/>
      <c r="BX2" s="9">
        <v>1</v>
      </c>
      <c r="BY2" s="9">
        <v>0</v>
      </c>
      <c r="BZ2" s="9">
        <v>135</v>
      </c>
      <c r="CA2" s="9">
        <v>33</v>
      </c>
      <c r="CB2" s="11">
        <v>1.6</v>
      </c>
      <c r="CC2" s="29">
        <v>53</v>
      </c>
      <c r="CD2" s="13"/>
      <c r="CE2" s="13"/>
      <c r="CF2" s="9">
        <v>823</v>
      </c>
      <c r="CG2" s="9">
        <v>1</v>
      </c>
      <c r="CH2" s="9">
        <v>2</v>
      </c>
      <c r="CI2" s="12">
        <v>888.31168831168839</v>
      </c>
      <c r="CJ2" s="19">
        <f t="shared" ref="CJ2:CJ15" si="15">LN(CI2)</f>
        <v>6.7893226817569579</v>
      </c>
      <c r="CK2" s="12">
        <v>815.36187674096641</v>
      </c>
      <c r="CL2" s="19">
        <f t="shared" ref="CL2:CL15" si="16">LN(CK2)</f>
        <v>6.7036320352339756</v>
      </c>
      <c r="CM2" s="14"/>
      <c r="CN2" s="36">
        <v>40633</v>
      </c>
      <c r="CO2" s="38"/>
      <c r="CP2" s="38"/>
      <c r="CQ2" s="36">
        <v>40654</v>
      </c>
      <c r="CR2" s="43">
        <f>(CQ2-CN2)</f>
        <v>21</v>
      </c>
      <c r="CS2" s="36">
        <v>44274</v>
      </c>
      <c r="CT2" s="36">
        <v>44275</v>
      </c>
      <c r="CU2" s="9">
        <f t="shared" ref="CU2:CU15" si="17">(CT2-CN2)</f>
        <v>3642</v>
      </c>
      <c r="CV2" s="9">
        <v>0</v>
      </c>
      <c r="CW2" s="9"/>
      <c r="CX2" s="14"/>
      <c r="CY2" s="9">
        <v>1</v>
      </c>
      <c r="CZ2" s="9">
        <v>21</v>
      </c>
      <c r="DA2" s="3">
        <v>0</v>
      </c>
      <c r="DB2" s="14"/>
      <c r="DC2" s="14"/>
      <c r="DD2" s="14"/>
      <c r="DE2" s="14"/>
      <c r="DF2" s="14"/>
      <c r="DG2" s="14"/>
      <c r="DH2" s="14"/>
      <c r="DI2" s="14"/>
      <c r="DJ2" s="14"/>
      <c r="DK2" s="14"/>
    </row>
    <row r="3" spans="1:115" x14ac:dyDescent="0.25">
      <c r="A3" s="2">
        <v>2048</v>
      </c>
      <c r="B3" s="3">
        <v>66</v>
      </c>
      <c r="C3" s="3">
        <v>0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4</v>
      </c>
      <c r="K3" s="3">
        <v>0</v>
      </c>
      <c r="L3" s="3">
        <v>0</v>
      </c>
      <c r="M3" s="3"/>
      <c r="N3" s="3">
        <v>0</v>
      </c>
      <c r="O3" s="3">
        <v>1</v>
      </c>
      <c r="P3" s="3">
        <v>1</v>
      </c>
      <c r="Q3" s="3">
        <v>1</v>
      </c>
      <c r="R3" s="3">
        <v>0</v>
      </c>
      <c r="S3" s="3">
        <v>1</v>
      </c>
      <c r="T3" s="3">
        <v>1</v>
      </c>
      <c r="U3" s="3">
        <v>0</v>
      </c>
      <c r="V3" s="3">
        <v>0</v>
      </c>
      <c r="W3" s="3">
        <v>0</v>
      </c>
      <c r="X3" s="3">
        <v>1</v>
      </c>
      <c r="Y3" s="3">
        <v>0</v>
      </c>
      <c r="Z3" s="3">
        <v>0</v>
      </c>
      <c r="AA3" s="3">
        <v>1</v>
      </c>
      <c r="AB3" s="3">
        <v>1</v>
      </c>
      <c r="AC3" s="3">
        <v>0</v>
      </c>
      <c r="AD3" s="3">
        <v>1</v>
      </c>
      <c r="AE3" s="3">
        <v>0</v>
      </c>
      <c r="AF3" s="3">
        <v>0</v>
      </c>
      <c r="AG3" s="3">
        <v>24.5</v>
      </c>
      <c r="AH3" s="4">
        <v>2.0499999999999998</v>
      </c>
      <c r="AI3" s="3">
        <v>75</v>
      </c>
      <c r="AJ3" s="3">
        <v>50</v>
      </c>
      <c r="AK3" s="5">
        <f t="shared" si="0"/>
        <v>58.333333333333336</v>
      </c>
      <c r="AL3" s="3">
        <v>72</v>
      </c>
      <c r="AM3" s="3">
        <v>2</v>
      </c>
      <c r="AN3" s="3">
        <v>6</v>
      </c>
      <c r="AO3" s="3">
        <v>36</v>
      </c>
      <c r="AP3" s="3">
        <v>12</v>
      </c>
      <c r="AQ3" s="3">
        <v>24</v>
      </c>
      <c r="AR3" s="1">
        <f t="shared" si="1"/>
        <v>24</v>
      </c>
      <c r="AS3" s="7">
        <f t="shared" si="2"/>
        <v>4</v>
      </c>
      <c r="AT3" s="3">
        <v>20</v>
      </c>
      <c r="AU3" s="4">
        <v>5.0839999999999996</v>
      </c>
      <c r="AV3" s="3">
        <v>2.48</v>
      </c>
      <c r="AW3" s="19">
        <f t="shared" si="3"/>
        <v>0.3207686622320769</v>
      </c>
      <c r="AX3" s="7">
        <f t="shared" si="4"/>
        <v>0.78678206136900086</v>
      </c>
      <c r="AY3" s="7">
        <f t="shared" si="5"/>
        <v>129.03225806451613</v>
      </c>
      <c r="AZ3" s="7">
        <f t="shared" si="6"/>
        <v>1688.1720430107528</v>
      </c>
      <c r="BA3" s="7">
        <f t="shared" si="7"/>
        <v>70.611111111111114</v>
      </c>
      <c r="BB3" s="7">
        <f t="shared" si="8"/>
        <v>34.444444444444443</v>
      </c>
      <c r="BC3" s="7">
        <f t="shared" si="9"/>
        <v>17.957037037037036</v>
      </c>
      <c r="BD3" s="7">
        <f t="shared" si="10"/>
        <v>8.4320000000000004</v>
      </c>
      <c r="BE3" s="19"/>
      <c r="BF3" s="19">
        <f t="shared" si="11"/>
        <v>0.3398898505114083</v>
      </c>
      <c r="BG3" s="19">
        <f t="shared" si="12"/>
        <v>0.50983477576711245</v>
      </c>
      <c r="BH3" s="19">
        <f t="shared" si="13"/>
        <v>2.9421296296296298</v>
      </c>
      <c r="BI3" s="19">
        <f t="shared" si="14"/>
        <v>0.3</v>
      </c>
      <c r="BJ3" s="19"/>
      <c r="BK3" s="5">
        <v>0</v>
      </c>
      <c r="BL3" s="5"/>
      <c r="BM3" s="5"/>
      <c r="BN3" s="5"/>
      <c r="BO3" s="5"/>
      <c r="BP3" s="3">
        <v>1</v>
      </c>
      <c r="BQ3" s="3">
        <v>0</v>
      </c>
      <c r="BR3" s="3">
        <v>7.5</v>
      </c>
      <c r="BS3" s="3">
        <v>8.5</v>
      </c>
      <c r="BT3" s="3">
        <v>8.1</v>
      </c>
      <c r="BU3" s="3">
        <v>0.79</v>
      </c>
      <c r="BV3" s="3"/>
      <c r="BW3" s="10"/>
      <c r="BX3" s="3">
        <v>1</v>
      </c>
      <c r="BY3" s="3">
        <v>1</v>
      </c>
      <c r="BZ3" s="3">
        <v>138</v>
      </c>
      <c r="CA3" s="3">
        <v>17</v>
      </c>
      <c r="CB3" s="4">
        <v>0.9</v>
      </c>
      <c r="CC3" s="28">
        <v>90</v>
      </c>
      <c r="CD3" s="8"/>
      <c r="CE3" s="8"/>
      <c r="CF3" s="3">
        <v>5257</v>
      </c>
      <c r="CG3" s="3">
        <v>1</v>
      </c>
      <c r="CH3" s="3">
        <v>3</v>
      </c>
      <c r="CI3" s="12">
        <v>1318.0722891566265</v>
      </c>
      <c r="CJ3" s="19">
        <f t="shared" si="15"/>
        <v>7.1839255611734201</v>
      </c>
      <c r="CK3" s="5">
        <v>1969.3144660751461</v>
      </c>
      <c r="CL3" s="19">
        <f t="shared" si="16"/>
        <v>7.5854407744067052</v>
      </c>
      <c r="CM3" s="10"/>
      <c r="CN3" s="41">
        <v>40238</v>
      </c>
      <c r="CO3" s="41"/>
      <c r="CP3" s="41"/>
      <c r="CQ3" s="41"/>
      <c r="CS3" s="36">
        <v>44272</v>
      </c>
      <c r="CT3" s="36">
        <v>40777</v>
      </c>
      <c r="CU3" s="1">
        <f t="shared" si="17"/>
        <v>539</v>
      </c>
      <c r="CV3" s="3">
        <v>1</v>
      </c>
      <c r="CW3" s="36">
        <v>40777</v>
      </c>
      <c r="CX3" s="20">
        <f>(CW3-CN3)</f>
        <v>539</v>
      </c>
      <c r="CY3" s="20">
        <v>1</v>
      </c>
      <c r="CZ3" s="20">
        <v>539</v>
      </c>
      <c r="DA3" s="3">
        <v>0</v>
      </c>
      <c r="DB3" t="s">
        <v>155</v>
      </c>
      <c r="DC3" s="10"/>
      <c r="DD3" s="10"/>
      <c r="DE3" s="10"/>
      <c r="DF3" s="10"/>
      <c r="DG3" s="10"/>
      <c r="DH3" s="10"/>
      <c r="DI3" s="10"/>
      <c r="DJ3" s="10"/>
      <c r="DK3" s="10"/>
    </row>
    <row r="4" spans="1:115" x14ac:dyDescent="0.25">
      <c r="A4" s="2">
        <v>2045</v>
      </c>
      <c r="B4" s="3">
        <v>61</v>
      </c>
      <c r="C4" s="3">
        <v>0</v>
      </c>
      <c r="D4" s="3">
        <v>0</v>
      </c>
      <c r="E4" s="3">
        <v>1</v>
      </c>
      <c r="F4" s="3">
        <v>1</v>
      </c>
      <c r="G4" s="3">
        <v>0</v>
      </c>
      <c r="H4" s="1">
        <v>1</v>
      </c>
      <c r="I4" s="3">
        <v>0</v>
      </c>
      <c r="J4" s="3">
        <v>4</v>
      </c>
      <c r="K4" s="3">
        <v>0</v>
      </c>
      <c r="L4" s="3">
        <v>0</v>
      </c>
      <c r="M4" s="3"/>
      <c r="N4" s="3">
        <v>1</v>
      </c>
      <c r="O4" s="3">
        <v>0</v>
      </c>
      <c r="P4" s="3">
        <v>1</v>
      </c>
      <c r="Q4" s="3">
        <v>0</v>
      </c>
      <c r="R4" s="3">
        <v>1</v>
      </c>
      <c r="S4" s="3">
        <v>0</v>
      </c>
      <c r="T4" s="3">
        <v>1</v>
      </c>
      <c r="U4" s="3">
        <v>0</v>
      </c>
      <c r="V4" s="3">
        <v>0</v>
      </c>
      <c r="W4" s="3">
        <v>0</v>
      </c>
      <c r="X4" s="3">
        <v>1</v>
      </c>
      <c r="Y4" s="3">
        <v>1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0</v>
      </c>
      <c r="AF4" s="3">
        <v>2</v>
      </c>
      <c r="AG4" s="3">
        <v>20</v>
      </c>
      <c r="AH4" s="4">
        <v>1.57</v>
      </c>
      <c r="AI4" s="3">
        <v>92</v>
      </c>
      <c r="AJ4" s="3">
        <v>74</v>
      </c>
      <c r="AK4" s="5">
        <f t="shared" si="0"/>
        <v>80</v>
      </c>
      <c r="AL4" s="3">
        <v>112</v>
      </c>
      <c r="AM4" s="3">
        <v>1</v>
      </c>
      <c r="AN4" s="3">
        <v>8</v>
      </c>
      <c r="AO4" s="3">
        <v>68</v>
      </c>
      <c r="AP4" s="3">
        <v>36</v>
      </c>
      <c r="AQ4" s="3">
        <v>49</v>
      </c>
      <c r="AR4" s="1">
        <f t="shared" si="1"/>
        <v>32</v>
      </c>
      <c r="AS4" s="7">
        <f t="shared" si="2"/>
        <v>4</v>
      </c>
      <c r="AT4" s="3">
        <v>36</v>
      </c>
      <c r="AU4" s="4">
        <v>2.3707000000000003</v>
      </c>
      <c r="AV4" s="3">
        <v>1.51</v>
      </c>
      <c r="AW4" s="19">
        <f t="shared" si="3"/>
        <v>0.2678492239467849</v>
      </c>
      <c r="AX4" s="7">
        <f t="shared" si="4"/>
        <v>5.4836124351457372</v>
      </c>
      <c r="AY4" s="7">
        <f t="shared" si="5"/>
        <v>688.74172185430461</v>
      </c>
      <c r="AZ4" s="7">
        <f t="shared" si="6"/>
        <v>3814.5695364238409</v>
      </c>
      <c r="BA4" s="7">
        <f t="shared" si="7"/>
        <v>21.16696428571429</v>
      </c>
      <c r="BB4" s="7">
        <f t="shared" si="8"/>
        <v>13.482142857142858</v>
      </c>
      <c r="BC4" s="7">
        <f t="shared" si="9"/>
        <v>8.0677142857142865</v>
      </c>
      <c r="BD4" s="7">
        <f t="shared" si="10"/>
        <v>7.5176428571428566</v>
      </c>
      <c r="BE4" s="19"/>
      <c r="BF4" s="19">
        <f t="shared" si="11"/>
        <v>2.3149280803138308</v>
      </c>
      <c r="BG4" s="19">
        <f t="shared" si="12"/>
        <v>3.2125532543130717</v>
      </c>
      <c r="BH4" s="19">
        <f t="shared" si="13"/>
        <v>0.66146763392857155</v>
      </c>
      <c r="BI4" s="19">
        <f t="shared" si="14"/>
        <v>0.22222222222222221</v>
      </c>
      <c r="BJ4" s="19"/>
      <c r="BK4" s="5">
        <v>0</v>
      </c>
      <c r="BL4" s="5"/>
      <c r="BM4" s="5"/>
      <c r="BN4" s="5"/>
      <c r="BO4" s="5"/>
      <c r="BP4" s="3">
        <v>1</v>
      </c>
      <c r="BQ4" s="3">
        <v>0</v>
      </c>
      <c r="BR4" s="3">
        <v>10</v>
      </c>
      <c r="BS4" s="3">
        <v>7.8</v>
      </c>
      <c r="BT4" s="3">
        <v>7.8</v>
      </c>
      <c r="BU4" s="3">
        <v>0.99</v>
      </c>
      <c r="BV4" s="3">
        <v>4.5999999999999996</v>
      </c>
      <c r="BW4" s="10"/>
      <c r="BX4" s="3">
        <v>1</v>
      </c>
      <c r="BY4" s="3">
        <v>0</v>
      </c>
      <c r="BZ4" s="3">
        <v>139</v>
      </c>
      <c r="CA4" s="3">
        <v>28</v>
      </c>
      <c r="CB4" s="4">
        <v>1.5</v>
      </c>
      <c r="CC4" s="28">
        <v>47</v>
      </c>
      <c r="CD4" s="8"/>
      <c r="CE4" s="8"/>
      <c r="CF4" s="3">
        <v>7304</v>
      </c>
      <c r="CG4" s="3">
        <v>1</v>
      </c>
      <c r="CH4" s="3">
        <v>3</v>
      </c>
      <c r="CI4" s="12">
        <v>1180.6451612903227</v>
      </c>
      <c r="CJ4" s="19">
        <f t="shared" si="15"/>
        <v>7.0738163149043114</v>
      </c>
      <c r="CK4" s="5">
        <v>1407.1194706034428</v>
      </c>
      <c r="CL4" s="19">
        <f t="shared" si="16"/>
        <v>7.2492999650969834</v>
      </c>
      <c r="CM4" s="10"/>
      <c r="CN4" s="36">
        <v>40511</v>
      </c>
      <c r="CO4" s="36"/>
      <c r="CP4" s="36"/>
      <c r="CQ4" s="36"/>
      <c r="CS4" s="36">
        <v>44274</v>
      </c>
      <c r="CT4" s="36">
        <v>41039</v>
      </c>
      <c r="CU4" s="1">
        <f t="shared" si="17"/>
        <v>528</v>
      </c>
      <c r="CV4" s="3">
        <v>1</v>
      </c>
      <c r="CW4" s="40">
        <v>41039</v>
      </c>
      <c r="CX4" s="3">
        <f>(CW4-CN4)</f>
        <v>528</v>
      </c>
      <c r="CY4" s="3">
        <v>1</v>
      </c>
      <c r="CZ4" s="3">
        <v>528</v>
      </c>
      <c r="DA4" s="3">
        <v>0</v>
      </c>
      <c r="DB4" s="3"/>
      <c r="DC4" s="10"/>
      <c r="DD4" s="10"/>
      <c r="DE4" s="10"/>
      <c r="DF4" s="10"/>
      <c r="DG4" s="10"/>
      <c r="DH4" s="10"/>
      <c r="DI4" s="10"/>
      <c r="DJ4" s="10"/>
      <c r="DK4" s="10"/>
    </row>
    <row r="5" spans="1:115" x14ac:dyDescent="0.25">
      <c r="A5" s="2">
        <v>2027</v>
      </c>
      <c r="B5" s="3">
        <v>42</v>
      </c>
      <c r="C5" s="3">
        <v>1</v>
      </c>
      <c r="D5" s="3">
        <v>0</v>
      </c>
      <c r="E5" s="3">
        <v>1</v>
      </c>
      <c r="F5" s="3">
        <v>1</v>
      </c>
      <c r="G5" s="3">
        <v>1</v>
      </c>
      <c r="H5" s="1">
        <v>0</v>
      </c>
      <c r="I5" s="3">
        <v>0</v>
      </c>
      <c r="J5" s="3">
        <v>3</v>
      </c>
      <c r="K5" s="3">
        <v>0</v>
      </c>
      <c r="L5" s="3">
        <v>0</v>
      </c>
      <c r="M5" s="3"/>
      <c r="N5" s="3">
        <v>0</v>
      </c>
      <c r="O5" s="3">
        <v>1</v>
      </c>
      <c r="P5" s="3">
        <v>0</v>
      </c>
      <c r="Q5" s="3"/>
      <c r="R5" s="3">
        <v>1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6">
        <v>1</v>
      </c>
      <c r="Y5" s="3">
        <v>2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22.5</v>
      </c>
      <c r="AH5" s="4">
        <v>2.14</v>
      </c>
      <c r="AI5" s="3">
        <v>95</v>
      </c>
      <c r="AJ5" s="3">
        <v>66</v>
      </c>
      <c r="AK5" s="5">
        <f t="shared" si="0"/>
        <v>75.666666666666671</v>
      </c>
      <c r="AL5" s="3">
        <v>78</v>
      </c>
      <c r="AM5" s="3">
        <v>2</v>
      </c>
      <c r="AN5" s="3">
        <v>13</v>
      </c>
      <c r="AO5" s="3">
        <v>50</v>
      </c>
      <c r="AP5" s="3">
        <v>25</v>
      </c>
      <c r="AQ5" s="3">
        <v>33</v>
      </c>
      <c r="AR5" s="1">
        <f t="shared" si="1"/>
        <v>25</v>
      </c>
      <c r="AS5" s="7">
        <f t="shared" si="2"/>
        <v>1.9230769230769231</v>
      </c>
      <c r="AT5" s="3">
        <v>28</v>
      </c>
      <c r="AU5" s="4">
        <v>3.1457999999999999</v>
      </c>
      <c r="AV5" s="3">
        <v>1.47</v>
      </c>
      <c r="AW5" s="19">
        <f t="shared" si="3"/>
        <v>0.24662971175166298</v>
      </c>
      <c r="AX5" s="7">
        <f t="shared" si="4"/>
        <v>1.589420815054994</v>
      </c>
      <c r="AY5" s="7">
        <f t="shared" si="5"/>
        <v>272.108843537415</v>
      </c>
      <c r="AZ5" s="7">
        <f t="shared" si="6"/>
        <v>3410.4308390022679</v>
      </c>
      <c r="BA5" s="7">
        <f t="shared" si="7"/>
        <v>40.330769230769235</v>
      </c>
      <c r="BB5" s="7">
        <f t="shared" si="8"/>
        <v>18.846153846153847</v>
      </c>
      <c r="BC5" s="7">
        <f t="shared" si="9"/>
        <v>12.217333333333334</v>
      </c>
      <c r="BD5" s="7">
        <f t="shared" si="10"/>
        <v>5.1261538461538461</v>
      </c>
      <c r="BE5" s="19"/>
      <c r="BF5" s="19">
        <f t="shared" si="11"/>
        <v>0.81823383559031082</v>
      </c>
      <c r="BG5" s="19">
        <f t="shared" si="12"/>
        <v>1.2397482357428951</v>
      </c>
      <c r="BH5" s="19">
        <f t="shared" si="13"/>
        <v>1.6132307692307695</v>
      </c>
      <c r="BI5" s="19">
        <f t="shared" si="14"/>
        <v>0.4642857142857143</v>
      </c>
      <c r="BJ5" s="19"/>
      <c r="BK5" s="5">
        <v>0</v>
      </c>
      <c r="BL5" s="5"/>
      <c r="BM5" s="5"/>
      <c r="BN5" s="5"/>
      <c r="BO5" s="5"/>
      <c r="BP5" s="3">
        <v>1</v>
      </c>
      <c r="BQ5" s="9">
        <v>0</v>
      </c>
      <c r="BR5" s="15">
        <v>10</v>
      </c>
      <c r="BS5" s="3">
        <v>8.6999999999999993</v>
      </c>
      <c r="BT5" s="3">
        <v>7.9</v>
      </c>
      <c r="BU5" s="3">
        <v>0.93</v>
      </c>
      <c r="BV5" s="16">
        <v>4.7</v>
      </c>
      <c r="BW5" s="10"/>
      <c r="BX5" s="16">
        <v>1</v>
      </c>
      <c r="BY5" s="9">
        <v>0</v>
      </c>
      <c r="BZ5" s="3">
        <v>136</v>
      </c>
      <c r="CA5" s="3">
        <v>17</v>
      </c>
      <c r="CB5" s="4">
        <v>1</v>
      </c>
      <c r="CC5" s="29">
        <v>90</v>
      </c>
      <c r="CD5" s="8"/>
      <c r="CE5" s="8"/>
      <c r="CF5" s="3">
        <v>1932</v>
      </c>
      <c r="CG5" s="3">
        <v>1</v>
      </c>
      <c r="CH5" s="3">
        <v>2</v>
      </c>
      <c r="CI5" s="12">
        <v>1465.0980392156862</v>
      </c>
      <c r="CJ5" s="19">
        <f t="shared" si="15"/>
        <v>7.2896774401783988</v>
      </c>
      <c r="CK5" s="5">
        <v>1424.1356669546039</v>
      </c>
      <c r="CL5" s="19">
        <f t="shared" si="16"/>
        <v>7.2613203591716413</v>
      </c>
      <c r="CM5" s="10"/>
      <c r="CN5" s="36">
        <v>43678</v>
      </c>
      <c r="CO5" s="36"/>
      <c r="CP5" s="36"/>
      <c r="CQ5" s="36"/>
      <c r="CS5" s="36">
        <v>44479</v>
      </c>
      <c r="CT5" s="36">
        <v>44474</v>
      </c>
      <c r="CU5" s="1">
        <f t="shared" si="17"/>
        <v>796</v>
      </c>
      <c r="CV5" s="1">
        <v>0</v>
      </c>
      <c r="CY5" s="1">
        <v>0</v>
      </c>
      <c r="CZ5" s="1">
        <v>796</v>
      </c>
      <c r="DA5" s="3">
        <v>0</v>
      </c>
      <c r="DB5" s="3" t="s">
        <v>144</v>
      </c>
      <c r="DC5" s="10"/>
      <c r="DD5" s="10"/>
      <c r="DE5" s="10"/>
      <c r="DF5" s="10"/>
      <c r="DG5" s="10"/>
      <c r="DH5" s="10"/>
      <c r="DI5" s="10"/>
      <c r="DJ5" s="10"/>
      <c r="DK5" s="10"/>
    </row>
    <row r="6" spans="1:115" x14ac:dyDescent="0.25">
      <c r="A6" s="2">
        <v>2051</v>
      </c>
      <c r="B6" s="3">
        <v>63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1">
        <v>0</v>
      </c>
      <c r="I6" s="3">
        <v>0</v>
      </c>
      <c r="J6" s="3">
        <v>3</v>
      </c>
      <c r="K6" s="3">
        <v>0</v>
      </c>
      <c r="L6" s="3">
        <v>0</v>
      </c>
      <c r="M6" s="3"/>
      <c r="N6" s="3">
        <v>0</v>
      </c>
      <c r="O6" s="3">
        <v>0</v>
      </c>
      <c r="P6" s="3">
        <v>1</v>
      </c>
      <c r="Q6" s="3"/>
      <c r="R6" s="3">
        <v>1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</v>
      </c>
      <c r="Y6" s="3">
        <v>1</v>
      </c>
      <c r="Z6" s="3">
        <v>0</v>
      </c>
      <c r="AA6" s="3">
        <v>1</v>
      </c>
      <c r="AB6" s="3">
        <v>1</v>
      </c>
      <c r="AC6" s="3">
        <v>0</v>
      </c>
      <c r="AD6" s="3">
        <v>1</v>
      </c>
      <c r="AE6" s="3">
        <v>0</v>
      </c>
      <c r="AF6" s="3">
        <v>0</v>
      </c>
      <c r="AG6" s="3">
        <v>20.5</v>
      </c>
      <c r="AH6" s="4">
        <v>1.78</v>
      </c>
      <c r="AI6" s="3">
        <v>110</v>
      </c>
      <c r="AJ6" s="3">
        <v>74</v>
      </c>
      <c r="AK6" s="5">
        <f t="shared" si="0"/>
        <v>86</v>
      </c>
      <c r="AL6" s="3">
        <v>82</v>
      </c>
      <c r="AM6" s="3">
        <v>1</v>
      </c>
      <c r="AN6" s="3">
        <v>10</v>
      </c>
      <c r="AO6" s="3">
        <v>58</v>
      </c>
      <c r="AP6" s="3">
        <v>25</v>
      </c>
      <c r="AQ6" s="3">
        <v>37</v>
      </c>
      <c r="AR6" s="1">
        <f t="shared" si="1"/>
        <v>33</v>
      </c>
      <c r="AS6" s="7">
        <f t="shared" si="2"/>
        <v>3.3</v>
      </c>
      <c r="AT6" s="3">
        <v>30</v>
      </c>
      <c r="AU6" s="4">
        <v>2.7234000000000003</v>
      </c>
      <c r="AV6" s="3">
        <v>1.53</v>
      </c>
      <c r="AW6" s="19">
        <f t="shared" si="3"/>
        <v>0.29175166297117522</v>
      </c>
      <c r="AX6" s="7">
        <f t="shared" si="4"/>
        <v>2.570316516119556</v>
      </c>
      <c r="AY6" s="7">
        <f t="shared" si="5"/>
        <v>366.01307189542484</v>
      </c>
      <c r="AZ6" s="7">
        <f t="shared" si="6"/>
        <v>3973.8562091503268</v>
      </c>
      <c r="BA6" s="7">
        <f t="shared" si="7"/>
        <v>33.212195121951218</v>
      </c>
      <c r="BB6" s="7">
        <f t="shared" si="8"/>
        <v>18.658536585365855</v>
      </c>
      <c r="BC6" s="7">
        <f t="shared" si="9"/>
        <v>14.210341463414634</v>
      </c>
      <c r="BD6" s="7">
        <f t="shared" si="10"/>
        <v>6.8514146341463418</v>
      </c>
      <c r="BE6" s="19"/>
      <c r="BF6" s="19">
        <f t="shared" si="11"/>
        <v>1.1140486157009621</v>
      </c>
      <c r="BG6" s="19">
        <f t="shared" si="12"/>
        <v>1.7463464786663729</v>
      </c>
      <c r="BH6" s="19">
        <f t="shared" si="13"/>
        <v>1.0064301552106429</v>
      </c>
      <c r="BI6" s="19">
        <f t="shared" si="14"/>
        <v>0.33333333333333331</v>
      </c>
      <c r="BJ6" s="19"/>
      <c r="BK6" s="5">
        <v>0</v>
      </c>
      <c r="BL6" s="5"/>
      <c r="BM6" s="5"/>
      <c r="BN6" s="5"/>
      <c r="BO6" s="5"/>
      <c r="BP6" s="3">
        <v>1</v>
      </c>
      <c r="BQ6" s="3">
        <v>0</v>
      </c>
      <c r="BR6" s="3">
        <v>15</v>
      </c>
      <c r="BS6" s="3"/>
      <c r="BT6" s="3"/>
      <c r="BU6" s="3"/>
      <c r="BV6" s="3"/>
      <c r="BW6" s="10"/>
      <c r="BX6" s="3"/>
      <c r="BY6" s="3"/>
      <c r="BZ6" s="3">
        <v>141</v>
      </c>
      <c r="CA6" s="3">
        <v>29</v>
      </c>
      <c r="CB6" s="4">
        <v>1.3</v>
      </c>
      <c r="CC6" s="28">
        <v>50</v>
      </c>
      <c r="CD6" s="8"/>
      <c r="CE6" s="8"/>
      <c r="CF6" s="3">
        <v>7169</v>
      </c>
      <c r="CG6" s="3">
        <v>1</v>
      </c>
      <c r="CH6" s="3">
        <v>3</v>
      </c>
      <c r="CI6" s="12">
        <v>1015.267175572519</v>
      </c>
      <c r="CJ6" s="19">
        <f t="shared" si="15"/>
        <v>6.9229070840027394</v>
      </c>
      <c r="CK6" s="5">
        <v>1100.9825710385651</v>
      </c>
      <c r="CL6" s="19">
        <f t="shared" si="16"/>
        <v>7.0039583064780047</v>
      </c>
      <c r="CM6" s="10"/>
      <c r="CN6" s="41">
        <v>40252</v>
      </c>
      <c r="CO6" s="41"/>
      <c r="CP6" s="41"/>
      <c r="CQ6" s="41"/>
      <c r="CS6" s="36">
        <v>44272</v>
      </c>
      <c r="CT6" s="36">
        <v>44260</v>
      </c>
      <c r="CU6" s="1">
        <f t="shared" si="17"/>
        <v>4008</v>
      </c>
      <c r="CV6" s="3">
        <v>0</v>
      </c>
      <c r="CW6" s="3"/>
      <c r="CX6" s="3"/>
      <c r="CY6" s="3">
        <v>0</v>
      </c>
      <c r="CZ6" s="3">
        <v>4008</v>
      </c>
      <c r="DA6" s="3">
        <v>0</v>
      </c>
      <c r="DB6" s="3"/>
      <c r="DC6" s="10"/>
      <c r="DD6" s="10"/>
      <c r="DE6" s="10"/>
      <c r="DF6" s="10"/>
      <c r="DG6" s="10"/>
      <c r="DH6" s="10"/>
      <c r="DI6" s="10"/>
      <c r="DJ6" s="10"/>
      <c r="DK6" s="10"/>
    </row>
    <row r="7" spans="1:115" x14ac:dyDescent="0.25">
      <c r="A7" s="25">
        <v>1072</v>
      </c>
      <c r="B7" s="1">
        <v>53</v>
      </c>
      <c r="C7" s="1">
        <v>0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2</v>
      </c>
      <c r="J7" s="1">
        <v>2</v>
      </c>
      <c r="K7" s="1">
        <v>1</v>
      </c>
      <c r="L7" s="1">
        <v>0</v>
      </c>
      <c r="M7" s="1">
        <v>1</v>
      </c>
      <c r="N7" s="1">
        <v>1</v>
      </c>
      <c r="O7" s="1">
        <v>0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26.89</v>
      </c>
      <c r="AH7" s="1">
        <v>2.42</v>
      </c>
      <c r="AI7" s="1">
        <v>117</v>
      </c>
      <c r="AJ7" s="1">
        <v>72</v>
      </c>
      <c r="AK7" s="5">
        <f t="shared" si="0"/>
        <v>87</v>
      </c>
      <c r="AL7" s="1">
        <v>81</v>
      </c>
      <c r="AM7" s="1">
        <v>1</v>
      </c>
      <c r="AN7" s="1">
        <v>5</v>
      </c>
      <c r="AO7" s="1">
        <v>31</v>
      </c>
      <c r="AP7" s="1">
        <v>14</v>
      </c>
      <c r="AQ7" s="1">
        <v>23</v>
      </c>
      <c r="AR7" s="1">
        <f t="shared" si="1"/>
        <v>17</v>
      </c>
      <c r="AS7" s="7">
        <f t="shared" si="2"/>
        <v>3.4</v>
      </c>
      <c r="AT7" s="1">
        <v>17</v>
      </c>
      <c r="AU7" s="19">
        <v>6.78</v>
      </c>
      <c r="AV7" s="1">
        <v>2.8</v>
      </c>
      <c r="AW7" s="19">
        <f t="shared" si="3"/>
        <v>0.54013303769401333</v>
      </c>
      <c r="AX7" s="7">
        <f t="shared" si="4"/>
        <v>0.88495575221238931</v>
      </c>
      <c r="AY7" s="7">
        <f t="shared" si="5"/>
        <v>171.42857142857144</v>
      </c>
      <c r="AZ7" s="7">
        <f t="shared" si="6"/>
        <v>2342.8571428571431</v>
      </c>
      <c r="BA7" s="7">
        <f t="shared" si="7"/>
        <v>83.703703703703709</v>
      </c>
      <c r="BB7" s="7">
        <f t="shared" si="8"/>
        <v>34.567901234567898</v>
      </c>
      <c r="BC7" s="7">
        <f t="shared" si="9"/>
        <v>32.90864197530864</v>
      </c>
      <c r="BD7" s="7">
        <f t="shared" si="10"/>
        <v>8.4622222222222216</v>
      </c>
      <c r="BE7" s="19">
        <v>1.4814159292035398</v>
      </c>
      <c r="BF7" s="19">
        <f t="shared" si="11"/>
        <v>0.27477876106194687</v>
      </c>
      <c r="BG7" s="19">
        <f t="shared" si="12"/>
        <v>0.37035398230088495</v>
      </c>
      <c r="BH7" s="19">
        <f t="shared" si="13"/>
        <v>4.9237472766884531</v>
      </c>
      <c r="BI7" s="19">
        <f t="shared" si="14"/>
        <v>0.29411764705882354</v>
      </c>
      <c r="BJ7" s="19"/>
      <c r="BK7" s="20">
        <v>1</v>
      </c>
      <c r="BL7" s="1">
        <v>7</v>
      </c>
      <c r="BN7" s="1">
        <v>0</v>
      </c>
      <c r="BO7" s="1">
        <v>0</v>
      </c>
      <c r="BP7" s="1">
        <v>1</v>
      </c>
      <c r="BQ7" s="1">
        <v>0</v>
      </c>
      <c r="BR7" s="1">
        <v>16</v>
      </c>
      <c r="BS7" s="1">
        <v>7.1</v>
      </c>
      <c r="BT7" s="1">
        <v>6.6</v>
      </c>
      <c r="BU7" s="1">
        <v>0.25</v>
      </c>
      <c r="BW7" s="1">
        <v>56</v>
      </c>
      <c r="BX7" s="1">
        <v>1</v>
      </c>
      <c r="BY7" s="1">
        <v>1</v>
      </c>
      <c r="BZ7" s="25">
        <v>137</v>
      </c>
      <c r="CA7" s="25">
        <v>15</v>
      </c>
      <c r="CB7" s="44">
        <v>1.07</v>
      </c>
      <c r="CC7" s="27">
        <v>79</v>
      </c>
      <c r="CD7" s="1">
        <v>413</v>
      </c>
      <c r="CE7" s="1">
        <v>1</v>
      </c>
      <c r="CH7" s="1">
        <v>2</v>
      </c>
      <c r="CI7" s="20">
        <v>707.43604130000006</v>
      </c>
      <c r="CJ7" s="19">
        <f t="shared" si="15"/>
        <v>6.561647224441578</v>
      </c>
      <c r="CK7" s="20">
        <v>1465.024105</v>
      </c>
      <c r="CL7" s="19">
        <f t="shared" si="16"/>
        <v>7.2896269752407177</v>
      </c>
      <c r="CM7" s="22"/>
      <c r="CN7" s="41">
        <v>40371</v>
      </c>
      <c r="CO7" s="41"/>
      <c r="CP7" s="41"/>
      <c r="CQ7" s="41"/>
      <c r="CS7" s="36">
        <v>44272</v>
      </c>
      <c r="CT7" s="36">
        <v>42467</v>
      </c>
      <c r="CU7" s="1">
        <f t="shared" si="17"/>
        <v>2096</v>
      </c>
      <c r="CV7" s="3">
        <v>1</v>
      </c>
      <c r="CW7" s="36">
        <v>42467</v>
      </c>
      <c r="CX7" s="20">
        <f>(CW7-CN7)</f>
        <v>2096</v>
      </c>
      <c r="CY7" s="20">
        <v>1</v>
      </c>
      <c r="CZ7" s="20">
        <v>2096</v>
      </c>
      <c r="DA7" s="3">
        <v>0</v>
      </c>
      <c r="DB7"/>
    </row>
    <row r="8" spans="1:115" x14ac:dyDescent="0.25">
      <c r="A8" s="25">
        <v>1036</v>
      </c>
      <c r="B8" s="1">
        <v>64</v>
      </c>
      <c r="C8" s="1">
        <v>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1</v>
      </c>
      <c r="J8" s="1">
        <v>3</v>
      </c>
      <c r="K8" s="1">
        <v>1</v>
      </c>
      <c r="L8" s="1">
        <v>0</v>
      </c>
      <c r="M8" s="1">
        <v>1</v>
      </c>
      <c r="N8" s="1">
        <v>1</v>
      </c>
      <c r="O8" s="1">
        <v>1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2</v>
      </c>
      <c r="Z8" s="1">
        <v>1</v>
      </c>
      <c r="AA8" s="1">
        <v>1</v>
      </c>
      <c r="AB8" s="1">
        <v>1</v>
      </c>
      <c r="AC8" s="1">
        <v>0</v>
      </c>
      <c r="AD8" s="1">
        <v>1</v>
      </c>
      <c r="AE8" s="1">
        <v>0</v>
      </c>
      <c r="AF8" s="1">
        <v>0</v>
      </c>
      <c r="AG8" s="1">
        <v>23.8</v>
      </c>
      <c r="AH8" s="1">
        <v>1.88</v>
      </c>
      <c r="AI8" s="1">
        <v>120</v>
      </c>
      <c r="AJ8" s="1">
        <v>42</v>
      </c>
      <c r="AK8" s="5">
        <f t="shared" si="0"/>
        <v>68</v>
      </c>
      <c r="AL8" s="1">
        <v>66</v>
      </c>
      <c r="AM8" s="1">
        <v>1</v>
      </c>
      <c r="AN8" s="1">
        <v>12</v>
      </c>
      <c r="AO8" s="1">
        <v>57</v>
      </c>
      <c r="AP8" s="1">
        <v>28</v>
      </c>
      <c r="AQ8" s="1">
        <v>33</v>
      </c>
      <c r="AR8" s="1">
        <f t="shared" si="1"/>
        <v>29</v>
      </c>
      <c r="AS8" s="7">
        <f t="shared" si="2"/>
        <v>2.4166666666666665</v>
      </c>
      <c r="AT8" s="1">
        <v>23</v>
      </c>
      <c r="AU8" s="19">
        <v>3.59</v>
      </c>
      <c r="AV8" s="1">
        <v>1.91</v>
      </c>
      <c r="AW8" s="19">
        <f t="shared" si="3"/>
        <v>0.28798226164079821</v>
      </c>
      <c r="AX8" s="7">
        <f t="shared" si="4"/>
        <v>2.785515320334262</v>
      </c>
      <c r="AY8" s="7">
        <f t="shared" si="5"/>
        <v>418.84816753926702</v>
      </c>
      <c r="AZ8" s="7">
        <f t="shared" si="6"/>
        <v>2345.5497382198955</v>
      </c>
      <c r="BA8" s="7">
        <f t="shared" si="7"/>
        <v>54.393939393939391</v>
      </c>
      <c r="BB8" s="7">
        <f t="shared" si="8"/>
        <v>28.939393939393938</v>
      </c>
      <c r="BC8" s="7">
        <f t="shared" si="9"/>
        <v>17.710909090909091</v>
      </c>
      <c r="BD8" s="7">
        <f t="shared" si="10"/>
        <v>8.2650909090909082</v>
      </c>
      <c r="BE8" s="19">
        <v>2.5186629526462396</v>
      </c>
      <c r="BF8" s="19">
        <f t="shared" si="11"/>
        <v>0.60668523676880226</v>
      </c>
      <c r="BG8" s="19">
        <f t="shared" si="12"/>
        <v>1.0479108635097494</v>
      </c>
      <c r="BH8" s="19">
        <f t="shared" si="13"/>
        <v>1.8756530825496343</v>
      </c>
      <c r="BI8" s="19">
        <f t="shared" si="14"/>
        <v>0.52173913043478259</v>
      </c>
      <c r="BJ8" s="19"/>
      <c r="BK8" s="20">
        <v>1</v>
      </c>
      <c r="BL8" s="1">
        <v>34</v>
      </c>
      <c r="BN8" s="1">
        <v>3</v>
      </c>
      <c r="BO8" s="1"/>
      <c r="BP8" s="1">
        <v>1</v>
      </c>
      <c r="BQ8" s="1">
        <v>0</v>
      </c>
      <c r="BR8" s="1">
        <v>17</v>
      </c>
      <c r="BS8" s="1">
        <v>6.2</v>
      </c>
      <c r="BT8" s="1">
        <v>5.8</v>
      </c>
      <c r="BU8" s="1">
        <v>0.36</v>
      </c>
      <c r="BV8" s="1">
        <v>5.0999999999999996</v>
      </c>
      <c r="BW8" s="1">
        <v>54.8</v>
      </c>
      <c r="BX8" s="1">
        <v>1</v>
      </c>
      <c r="BZ8" s="25">
        <v>141</v>
      </c>
      <c r="CA8" s="25">
        <v>15</v>
      </c>
      <c r="CB8" s="44">
        <v>1.18</v>
      </c>
      <c r="CC8" s="27">
        <v>65</v>
      </c>
      <c r="CD8" s="1">
        <v>3018</v>
      </c>
      <c r="CE8" s="1">
        <v>1</v>
      </c>
      <c r="CH8" s="1">
        <v>3</v>
      </c>
      <c r="CI8" s="20">
        <v>1350.73224</v>
      </c>
      <c r="CJ8" s="19">
        <f t="shared" si="15"/>
        <v>7.2084021243867644</v>
      </c>
      <c r="CK8" s="20">
        <v>945.8621905</v>
      </c>
      <c r="CL8" s="19">
        <f t="shared" si="16"/>
        <v>6.8520968824358706</v>
      </c>
      <c r="CM8" s="22"/>
      <c r="CN8" s="36">
        <v>40301</v>
      </c>
      <c r="CO8" s="36"/>
      <c r="CP8" s="36"/>
      <c r="CQ8" s="36"/>
      <c r="CS8" s="36">
        <v>44272</v>
      </c>
      <c r="CT8" s="36">
        <v>41094</v>
      </c>
      <c r="CU8" s="1">
        <f t="shared" si="17"/>
        <v>793</v>
      </c>
      <c r="CV8" s="3">
        <v>1</v>
      </c>
      <c r="CW8" s="40">
        <v>41094</v>
      </c>
      <c r="CX8" s="20">
        <f>(CW8-CN8)</f>
        <v>793</v>
      </c>
      <c r="CY8" s="20">
        <v>1</v>
      </c>
      <c r="CZ8" s="20">
        <v>793</v>
      </c>
      <c r="DA8" s="3">
        <v>0</v>
      </c>
      <c r="DB8"/>
    </row>
    <row r="9" spans="1:115" x14ac:dyDescent="0.25">
      <c r="A9" s="2">
        <v>2032</v>
      </c>
      <c r="B9" s="3">
        <v>52</v>
      </c>
      <c r="C9" s="3">
        <v>1</v>
      </c>
      <c r="D9" s="3">
        <v>0</v>
      </c>
      <c r="E9" s="3">
        <v>1</v>
      </c>
      <c r="F9" s="3">
        <v>1</v>
      </c>
      <c r="G9" s="3">
        <v>1</v>
      </c>
      <c r="H9" s="1">
        <v>0</v>
      </c>
      <c r="I9" s="3">
        <v>0</v>
      </c>
      <c r="J9" s="3">
        <v>3</v>
      </c>
      <c r="K9" s="3">
        <v>1</v>
      </c>
      <c r="L9" s="3">
        <v>1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1</v>
      </c>
      <c r="Y9" s="3">
        <v>2</v>
      </c>
      <c r="Z9" s="3">
        <v>1</v>
      </c>
      <c r="AA9" s="3">
        <v>1</v>
      </c>
      <c r="AB9" s="3">
        <v>0</v>
      </c>
      <c r="AC9" s="3">
        <v>0</v>
      </c>
      <c r="AD9" s="3">
        <v>0</v>
      </c>
      <c r="AE9" s="3">
        <v>0</v>
      </c>
      <c r="AF9" s="3">
        <v>2</v>
      </c>
      <c r="AG9" s="9">
        <v>24.5</v>
      </c>
      <c r="AH9" s="11">
        <v>1.9</v>
      </c>
      <c r="AI9" s="3">
        <v>110</v>
      </c>
      <c r="AJ9" s="3">
        <v>83</v>
      </c>
      <c r="AK9" s="5">
        <f t="shared" si="0"/>
        <v>92</v>
      </c>
      <c r="AL9" s="3">
        <v>84</v>
      </c>
      <c r="AM9" s="3">
        <v>1</v>
      </c>
      <c r="AN9" s="9">
        <v>8</v>
      </c>
      <c r="AO9" s="3">
        <v>41</v>
      </c>
      <c r="AP9" s="3">
        <v>23</v>
      </c>
      <c r="AQ9" s="9">
        <v>28</v>
      </c>
      <c r="AR9" s="1">
        <f t="shared" si="1"/>
        <v>18</v>
      </c>
      <c r="AS9" s="7">
        <f t="shared" si="2"/>
        <v>2.25</v>
      </c>
      <c r="AT9" s="9">
        <v>23</v>
      </c>
      <c r="AU9" s="4">
        <v>3.8569999999999993</v>
      </c>
      <c r="AV9" s="3">
        <v>2.0299999999999998</v>
      </c>
      <c r="AW9" s="19">
        <f t="shared" si="3"/>
        <v>0.41410199556541016</v>
      </c>
      <c r="AX9" s="7">
        <f t="shared" si="4"/>
        <v>1.2963443090484834</v>
      </c>
      <c r="AY9" s="7">
        <f t="shared" si="5"/>
        <v>197.04433497536948</v>
      </c>
      <c r="AZ9" s="7">
        <f t="shared" si="6"/>
        <v>3310.3448275862074</v>
      </c>
      <c r="BA9" s="7">
        <f t="shared" si="7"/>
        <v>45.916666666666664</v>
      </c>
      <c r="BB9" s="7">
        <f t="shared" si="8"/>
        <v>24.166666666666664</v>
      </c>
      <c r="BC9" s="7">
        <f t="shared" si="9"/>
        <v>22.677999999999997</v>
      </c>
      <c r="BD9" s="7">
        <f t="shared" si="10"/>
        <v>6.5733333333333324</v>
      </c>
      <c r="BE9" s="19"/>
      <c r="BF9" s="19">
        <f t="shared" si="11"/>
        <v>0.60980036297640661</v>
      </c>
      <c r="BG9" s="19">
        <f t="shared" si="12"/>
        <v>0.89292196007259528</v>
      </c>
      <c r="BH9" s="19">
        <f t="shared" si="13"/>
        <v>2.5509259259259256</v>
      </c>
      <c r="BI9" s="19">
        <f t="shared" si="14"/>
        <v>0.34782608695652173</v>
      </c>
      <c r="BJ9" s="19"/>
      <c r="BK9" s="5">
        <v>0</v>
      </c>
      <c r="BL9" s="5"/>
      <c r="BM9" s="5"/>
      <c r="BN9" s="5"/>
      <c r="BO9" s="5"/>
      <c r="BP9" s="9">
        <v>1</v>
      </c>
      <c r="BQ9" s="9">
        <v>0</v>
      </c>
      <c r="BR9" s="3">
        <v>17.5</v>
      </c>
      <c r="BS9" s="3"/>
      <c r="BT9" s="3"/>
      <c r="BU9" s="3"/>
      <c r="BV9" s="3"/>
      <c r="BW9" s="10"/>
      <c r="BX9" s="3">
        <v>1</v>
      </c>
      <c r="BY9" s="3"/>
      <c r="BZ9" s="5">
        <v>139</v>
      </c>
      <c r="CA9" s="5">
        <v>13</v>
      </c>
      <c r="CB9" s="4">
        <v>1</v>
      </c>
      <c r="CC9" s="28">
        <v>90</v>
      </c>
      <c r="CD9" s="8"/>
      <c r="CE9" s="8"/>
      <c r="CF9" s="3">
        <v>770</v>
      </c>
      <c r="CG9" s="3">
        <v>1</v>
      </c>
      <c r="CH9" s="3">
        <v>2</v>
      </c>
      <c r="CI9" s="12">
        <v>545.69892473118284</v>
      </c>
      <c r="CJ9" s="19">
        <f t="shared" si="15"/>
        <v>6.3020674037507778</v>
      </c>
      <c r="CK9" s="5">
        <v>852.07614837044071</v>
      </c>
      <c r="CL9" s="19">
        <f t="shared" si="16"/>
        <v>6.7476758988571612</v>
      </c>
      <c r="CM9" s="10"/>
      <c r="CN9" s="41">
        <v>40214</v>
      </c>
      <c r="CO9" s="41"/>
      <c r="CP9" s="41"/>
      <c r="CQ9" s="41"/>
      <c r="CS9" s="36">
        <v>44272</v>
      </c>
      <c r="CT9" s="36">
        <v>40769</v>
      </c>
      <c r="CU9" s="1">
        <f t="shared" si="17"/>
        <v>555</v>
      </c>
      <c r="CV9" s="3">
        <v>1</v>
      </c>
      <c r="CW9" s="36">
        <v>40769</v>
      </c>
      <c r="CX9" s="20">
        <f>(CW9-CN9)</f>
        <v>555</v>
      </c>
      <c r="CY9" s="20">
        <v>1</v>
      </c>
      <c r="CZ9" s="20">
        <v>555</v>
      </c>
      <c r="DA9" s="3">
        <v>0</v>
      </c>
      <c r="DB9" s="3"/>
      <c r="DC9" s="10"/>
      <c r="DD9" s="10"/>
      <c r="DE9" s="10"/>
      <c r="DF9" s="10"/>
      <c r="DG9" s="10"/>
      <c r="DH9" s="10"/>
      <c r="DI9" s="10"/>
      <c r="DJ9" s="10"/>
      <c r="DK9" s="10"/>
    </row>
    <row r="10" spans="1:115" x14ac:dyDescent="0.25">
      <c r="A10" s="2">
        <v>2053</v>
      </c>
      <c r="B10" s="3">
        <v>62</v>
      </c>
      <c r="C10" s="3">
        <v>0</v>
      </c>
      <c r="D10" s="3">
        <v>0</v>
      </c>
      <c r="E10" s="3">
        <v>1</v>
      </c>
      <c r="F10" s="3">
        <v>1</v>
      </c>
      <c r="G10" s="3">
        <v>0</v>
      </c>
      <c r="H10" s="1">
        <v>1</v>
      </c>
      <c r="I10" s="3">
        <v>0</v>
      </c>
      <c r="J10" s="3">
        <v>4</v>
      </c>
      <c r="K10" s="3">
        <v>1</v>
      </c>
      <c r="L10" s="3">
        <v>0</v>
      </c>
      <c r="M10" s="3"/>
      <c r="N10" s="3">
        <v>1</v>
      </c>
      <c r="O10" s="3">
        <v>0</v>
      </c>
      <c r="P10" s="3">
        <v>1</v>
      </c>
      <c r="Q10" s="3">
        <v>1</v>
      </c>
      <c r="R10" s="3">
        <v>1</v>
      </c>
      <c r="S10" s="3">
        <v>1</v>
      </c>
      <c r="T10" s="3">
        <v>0</v>
      </c>
      <c r="U10" s="3">
        <v>0</v>
      </c>
      <c r="V10" s="3">
        <v>0</v>
      </c>
      <c r="W10" s="3">
        <v>0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0</v>
      </c>
      <c r="AD10" s="3">
        <v>1</v>
      </c>
      <c r="AE10" s="3">
        <v>0</v>
      </c>
      <c r="AF10" s="3">
        <v>0</v>
      </c>
      <c r="AG10" s="3">
        <v>32.299999999999997</v>
      </c>
      <c r="AH10" s="4">
        <v>2.13</v>
      </c>
      <c r="AI10" s="3">
        <v>93</v>
      </c>
      <c r="AJ10" s="3">
        <v>62</v>
      </c>
      <c r="AK10" s="5">
        <f t="shared" si="0"/>
        <v>72.333333333333329</v>
      </c>
      <c r="AL10" s="3">
        <v>85</v>
      </c>
      <c r="AM10" s="3">
        <v>3</v>
      </c>
      <c r="AN10" s="3">
        <v>8</v>
      </c>
      <c r="AO10" s="3">
        <v>32</v>
      </c>
      <c r="AP10" s="3">
        <v>17</v>
      </c>
      <c r="AQ10" s="3">
        <v>21</v>
      </c>
      <c r="AR10" s="1">
        <f t="shared" si="1"/>
        <v>15</v>
      </c>
      <c r="AS10" s="7">
        <f t="shared" si="2"/>
        <v>1.875</v>
      </c>
      <c r="AT10" s="3">
        <v>12</v>
      </c>
      <c r="AU10" s="4">
        <v>3.5996999999999999</v>
      </c>
      <c r="AV10" s="3">
        <v>1.69</v>
      </c>
      <c r="AW10" s="19">
        <f t="shared" si="3"/>
        <v>0.27104951958610496</v>
      </c>
      <c r="AX10" s="7">
        <f t="shared" si="4"/>
        <v>2.5002083506958912</v>
      </c>
      <c r="AY10" s="7">
        <f t="shared" si="5"/>
        <v>426.03550295857991</v>
      </c>
      <c r="AZ10" s="7">
        <f t="shared" si="6"/>
        <v>3045.3648915187373</v>
      </c>
      <c r="BA10" s="7">
        <f t="shared" si="7"/>
        <v>42.349411764705877</v>
      </c>
      <c r="BB10" s="7">
        <f t="shared" si="8"/>
        <v>19.882352941176471</v>
      </c>
      <c r="BC10" s="7">
        <f t="shared" si="9"/>
        <v>16.314133333333331</v>
      </c>
      <c r="BD10" s="7">
        <f t="shared" si="10"/>
        <v>3.5152000000000001</v>
      </c>
      <c r="BE10" s="19"/>
      <c r="BF10" s="19">
        <f t="shared" si="11"/>
        <v>0.49587465622135185</v>
      </c>
      <c r="BG10" s="19">
        <f t="shared" si="12"/>
        <v>0.75561852376586947</v>
      </c>
      <c r="BH10" s="19">
        <f t="shared" si="13"/>
        <v>2.8232941176470585</v>
      </c>
      <c r="BI10" s="19">
        <f t="shared" si="14"/>
        <v>0.66666666666666663</v>
      </c>
      <c r="BJ10" s="19"/>
      <c r="BK10" s="5">
        <v>0</v>
      </c>
      <c r="BL10" s="5"/>
      <c r="BM10" s="5"/>
      <c r="BN10" s="5"/>
      <c r="BO10" s="5"/>
      <c r="BP10" s="3">
        <v>1</v>
      </c>
      <c r="BQ10" s="3">
        <v>0</v>
      </c>
      <c r="BR10" s="15">
        <v>17.5</v>
      </c>
      <c r="BS10" s="3">
        <v>6.8</v>
      </c>
      <c r="BT10" s="3">
        <v>6.4</v>
      </c>
      <c r="BU10" s="3">
        <v>1</v>
      </c>
      <c r="BV10" s="3"/>
      <c r="BW10" s="10"/>
      <c r="BX10" s="3">
        <v>1</v>
      </c>
      <c r="BY10" s="3">
        <v>0</v>
      </c>
      <c r="BZ10" s="3">
        <v>135</v>
      </c>
      <c r="CA10" s="3">
        <v>19</v>
      </c>
      <c r="CB10" s="4">
        <v>1.1000000000000001</v>
      </c>
      <c r="CC10" s="28">
        <v>88</v>
      </c>
      <c r="CD10" s="8"/>
      <c r="CE10" s="8"/>
      <c r="CF10" s="3">
        <v>5804</v>
      </c>
      <c r="CG10" s="3">
        <v>1</v>
      </c>
      <c r="CH10" s="3">
        <v>3</v>
      </c>
      <c r="CI10" s="12">
        <v>1333.3333333333335</v>
      </c>
      <c r="CJ10" s="19">
        <f t="shared" si="15"/>
        <v>7.1954373514339185</v>
      </c>
      <c r="CK10" s="5">
        <v>2469.0765157083802</v>
      </c>
      <c r="CL10" s="19">
        <f t="shared" si="16"/>
        <v>7.811599479431357</v>
      </c>
      <c r="CM10" s="10"/>
      <c r="CN10" s="36">
        <v>40521</v>
      </c>
      <c r="CO10" s="36"/>
      <c r="CP10" s="36"/>
      <c r="CQ10" s="36"/>
      <c r="CR10" s="22"/>
      <c r="CS10" s="36">
        <v>44274</v>
      </c>
      <c r="CT10" s="36">
        <v>43879</v>
      </c>
      <c r="CU10" s="3">
        <f t="shared" si="17"/>
        <v>3358</v>
      </c>
      <c r="CV10" s="3">
        <v>0</v>
      </c>
      <c r="CW10" s="3"/>
      <c r="CX10" s="3"/>
      <c r="CY10" s="3">
        <v>0</v>
      </c>
      <c r="CZ10" s="3">
        <v>3358</v>
      </c>
      <c r="DA10" s="3">
        <v>0</v>
      </c>
      <c r="DB10" s="9" t="s">
        <v>141</v>
      </c>
      <c r="DC10" s="10"/>
      <c r="DD10" s="10"/>
      <c r="DE10" s="10"/>
      <c r="DF10" s="10"/>
      <c r="DG10" s="10"/>
      <c r="DH10" s="10"/>
      <c r="DI10" s="10"/>
      <c r="DJ10" s="10"/>
      <c r="DK10" s="10"/>
    </row>
    <row r="11" spans="1:115" x14ac:dyDescent="0.25">
      <c r="A11" s="2">
        <v>2024</v>
      </c>
      <c r="B11" s="3">
        <v>55</v>
      </c>
      <c r="C11" s="3">
        <v>0</v>
      </c>
      <c r="D11" s="3">
        <v>0</v>
      </c>
      <c r="E11" s="3">
        <v>1</v>
      </c>
      <c r="F11" s="3">
        <v>1</v>
      </c>
      <c r="G11" s="3">
        <v>0</v>
      </c>
      <c r="H11" s="1">
        <v>1</v>
      </c>
      <c r="I11" s="3">
        <v>0</v>
      </c>
      <c r="J11" s="3">
        <v>3</v>
      </c>
      <c r="K11" s="3">
        <v>0</v>
      </c>
      <c r="L11" s="3">
        <v>0</v>
      </c>
      <c r="M11" s="3"/>
      <c r="N11" s="3">
        <v>1</v>
      </c>
      <c r="O11" s="3">
        <v>0</v>
      </c>
      <c r="P11" s="3">
        <v>0</v>
      </c>
      <c r="Q11" s="3"/>
      <c r="R11" s="3">
        <v>1</v>
      </c>
      <c r="S11" s="3">
        <v>0</v>
      </c>
      <c r="T11" s="3">
        <v>1</v>
      </c>
      <c r="U11" s="3">
        <v>0</v>
      </c>
      <c r="V11" s="3">
        <v>0</v>
      </c>
      <c r="W11" s="3">
        <v>0</v>
      </c>
      <c r="X11" s="16">
        <v>0</v>
      </c>
      <c r="Y11" s="3">
        <v>0</v>
      </c>
      <c r="Z11" s="3">
        <v>1</v>
      </c>
      <c r="AA11" s="3">
        <v>1</v>
      </c>
      <c r="AB11" s="3">
        <v>1</v>
      </c>
      <c r="AC11" s="3">
        <v>0</v>
      </c>
      <c r="AD11" s="3">
        <v>1</v>
      </c>
      <c r="AE11" s="3">
        <v>0</v>
      </c>
      <c r="AF11" s="3">
        <v>0</v>
      </c>
      <c r="AG11" s="3">
        <v>31.6</v>
      </c>
      <c r="AH11" s="4">
        <v>2.0299999999999998</v>
      </c>
      <c r="AI11" s="3">
        <v>108</v>
      </c>
      <c r="AJ11" s="3">
        <v>64</v>
      </c>
      <c r="AK11" s="5">
        <f t="shared" si="0"/>
        <v>78.666666666666671</v>
      </c>
      <c r="AL11" s="3">
        <v>82</v>
      </c>
      <c r="AM11" s="3">
        <v>2</v>
      </c>
      <c r="AN11" s="3">
        <v>7</v>
      </c>
      <c r="AO11" s="3">
        <v>37</v>
      </c>
      <c r="AP11" s="3">
        <v>20</v>
      </c>
      <c r="AQ11" s="3">
        <v>25</v>
      </c>
      <c r="AR11" s="1">
        <f t="shared" si="1"/>
        <v>17</v>
      </c>
      <c r="AS11" s="7">
        <f t="shared" si="2"/>
        <v>2.4285714285714284</v>
      </c>
      <c r="AT11" s="3">
        <v>17</v>
      </c>
      <c r="AU11" s="4">
        <v>4.6689999999999996</v>
      </c>
      <c r="AV11" s="3">
        <v>2.2999999999999998</v>
      </c>
      <c r="AW11" s="19">
        <f t="shared" si="3"/>
        <v>0.40118255728011826</v>
      </c>
      <c r="AX11" s="7">
        <f t="shared" si="4"/>
        <v>1.7134289997858214</v>
      </c>
      <c r="AY11" s="7">
        <f t="shared" si="5"/>
        <v>278.26086956521743</v>
      </c>
      <c r="AZ11" s="7">
        <f t="shared" si="6"/>
        <v>2492.7536231884064</v>
      </c>
      <c r="BA11" s="7">
        <f t="shared" si="7"/>
        <v>56.939024390243901</v>
      </c>
      <c r="BB11" s="7">
        <f t="shared" si="8"/>
        <v>28.048780487804876</v>
      </c>
      <c r="BC11" s="7">
        <f t="shared" si="9"/>
        <v>23.523577235772358</v>
      </c>
      <c r="BD11" s="7">
        <f t="shared" si="10"/>
        <v>6.866341463414634</v>
      </c>
      <c r="BE11" s="19"/>
      <c r="BF11" s="19">
        <f t="shared" si="11"/>
        <v>0.43906618119511676</v>
      </c>
      <c r="BG11" s="19">
        <f t="shared" si="12"/>
        <v>0.64981794816877281</v>
      </c>
      <c r="BH11" s="19">
        <f t="shared" si="13"/>
        <v>3.3493543758966999</v>
      </c>
      <c r="BI11" s="19">
        <f t="shared" si="14"/>
        <v>0.41176470588235292</v>
      </c>
      <c r="BJ11" s="19"/>
      <c r="BK11" s="5">
        <v>0</v>
      </c>
      <c r="BL11" s="5"/>
      <c r="BM11" s="5"/>
      <c r="BN11" s="5"/>
      <c r="BO11" s="5"/>
      <c r="BP11" s="3">
        <v>1</v>
      </c>
      <c r="BQ11" s="9">
        <v>0</v>
      </c>
      <c r="BR11" s="3">
        <v>20</v>
      </c>
      <c r="BS11" s="3">
        <v>8.8000000000000007</v>
      </c>
      <c r="BT11" s="3">
        <v>3.9</v>
      </c>
      <c r="BU11" s="3">
        <v>0.99</v>
      </c>
      <c r="BV11" s="16">
        <v>5.9</v>
      </c>
      <c r="BW11" s="10"/>
      <c r="BX11" s="16">
        <v>1</v>
      </c>
      <c r="BY11" s="3">
        <v>0</v>
      </c>
      <c r="BZ11" s="3">
        <v>138</v>
      </c>
      <c r="CA11" s="3">
        <v>64</v>
      </c>
      <c r="CB11" s="4">
        <v>2</v>
      </c>
      <c r="CC11" s="28">
        <v>35</v>
      </c>
      <c r="CD11" s="8"/>
      <c r="CE11" s="8"/>
      <c r="CF11" s="3">
        <v>2618</v>
      </c>
      <c r="CG11" s="3">
        <v>1</v>
      </c>
      <c r="CH11" s="3">
        <v>3</v>
      </c>
      <c r="CI11" s="12">
        <v>778.84615384615381</v>
      </c>
      <c r="CJ11" s="19">
        <f t="shared" si="15"/>
        <v>6.6578135345132035</v>
      </c>
      <c r="CK11" s="5">
        <v>325.40634333387641</v>
      </c>
      <c r="CL11" s="19">
        <f t="shared" si="16"/>
        <v>5.7850746885527577</v>
      </c>
      <c r="CM11" s="10"/>
      <c r="CN11" s="41">
        <v>40430</v>
      </c>
      <c r="CO11" s="41"/>
      <c r="CP11" s="41"/>
      <c r="CQ11" s="41"/>
      <c r="CS11" s="36">
        <v>44272</v>
      </c>
      <c r="CT11" s="36">
        <v>44216</v>
      </c>
      <c r="CU11" s="1">
        <f t="shared" si="17"/>
        <v>3786</v>
      </c>
      <c r="CV11" s="3">
        <v>0</v>
      </c>
      <c r="CW11" s="3"/>
      <c r="CX11" s="3"/>
      <c r="CY11" s="3">
        <v>0</v>
      </c>
      <c r="CZ11" s="3">
        <v>3786</v>
      </c>
      <c r="DA11" s="3">
        <v>0</v>
      </c>
      <c r="DB11" s="3" t="s">
        <v>144</v>
      </c>
      <c r="DC11" s="10"/>
      <c r="DD11" s="10"/>
      <c r="DE11" s="10"/>
      <c r="DF11" s="10"/>
      <c r="DG11" s="10"/>
      <c r="DH11" s="10"/>
      <c r="DI11" s="10"/>
      <c r="DJ11" s="10"/>
      <c r="DK11" s="10"/>
    </row>
    <row r="12" spans="1:115" x14ac:dyDescent="0.25">
      <c r="A12" s="25">
        <v>1030</v>
      </c>
      <c r="B12" s="1">
        <v>80</v>
      </c>
      <c r="C12" s="1">
        <v>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0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1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2</v>
      </c>
      <c r="Z12" s="1">
        <v>1</v>
      </c>
      <c r="AA12" s="1">
        <v>1</v>
      </c>
      <c r="AB12" s="1">
        <v>1</v>
      </c>
      <c r="AC12" s="1">
        <v>0</v>
      </c>
      <c r="AD12" s="1">
        <v>1</v>
      </c>
      <c r="AE12" s="1">
        <v>0</v>
      </c>
      <c r="AF12" s="1">
        <v>0</v>
      </c>
      <c r="AG12" s="1">
        <v>25.8</v>
      </c>
      <c r="AH12" s="1">
        <v>2.06</v>
      </c>
      <c r="AI12" s="1">
        <v>102</v>
      </c>
      <c r="AJ12" s="1">
        <v>63</v>
      </c>
      <c r="AK12" s="5">
        <f t="shared" si="0"/>
        <v>76</v>
      </c>
      <c r="AL12" s="1">
        <v>80</v>
      </c>
      <c r="AM12" s="1">
        <v>2</v>
      </c>
      <c r="AN12" s="1">
        <v>9</v>
      </c>
      <c r="AO12" s="1">
        <v>42</v>
      </c>
      <c r="AP12" s="1">
        <v>16</v>
      </c>
      <c r="AQ12" s="1">
        <v>27</v>
      </c>
      <c r="AR12" s="1">
        <f t="shared" si="1"/>
        <v>26</v>
      </c>
      <c r="AS12" s="7">
        <f t="shared" si="2"/>
        <v>2.8888888888888888</v>
      </c>
      <c r="AT12" s="1">
        <v>20</v>
      </c>
      <c r="AU12" s="19">
        <v>3.57</v>
      </c>
      <c r="AV12" s="1">
        <v>1.73</v>
      </c>
      <c r="AW12" s="19">
        <f t="shared" si="3"/>
        <v>0.29152993348115297</v>
      </c>
      <c r="AX12" s="7">
        <f t="shared" si="4"/>
        <v>1.9607843137254903</v>
      </c>
      <c r="AY12" s="7">
        <f t="shared" si="5"/>
        <v>323.69942196531792</v>
      </c>
      <c r="AZ12" s="7">
        <f t="shared" si="6"/>
        <v>3098.2658959537571</v>
      </c>
      <c r="BA12" s="7">
        <f t="shared" si="7"/>
        <v>44.625</v>
      </c>
      <c r="BB12" s="7">
        <f t="shared" si="8"/>
        <v>21.625</v>
      </c>
      <c r="BC12" s="7">
        <f t="shared" si="9"/>
        <v>16.4696</v>
      </c>
      <c r="BD12" s="7">
        <f t="shared" si="10"/>
        <v>5.2938000000000001</v>
      </c>
      <c r="BE12" s="19"/>
      <c r="BF12" s="19">
        <f t="shared" si="11"/>
        <v>0.60504201680672265</v>
      </c>
      <c r="BG12" s="19">
        <f t="shared" si="12"/>
        <v>0.94117647058823528</v>
      </c>
      <c r="BH12" s="19">
        <f t="shared" si="13"/>
        <v>1.7163461538461537</v>
      </c>
      <c r="BI12" s="19">
        <f t="shared" si="14"/>
        <v>0.45</v>
      </c>
      <c r="BJ12" s="19"/>
      <c r="BK12" s="20">
        <v>0</v>
      </c>
      <c r="BO12" s="1"/>
      <c r="BP12" s="1">
        <v>1</v>
      </c>
      <c r="BQ12" s="1">
        <v>0</v>
      </c>
      <c r="BR12" s="1">
        <v>20</v>
      </c>
      <c r="BS12" s="1">
        <v>7.5</v>
      </c>
      <c r="BT12" s="1">
        <v>6.9</v>
      </c>
      <c r="BU12" s="1">
        <v>0.28999999999999998</v>
      </c>
      <c r="BV12" s="1">
        <v>5.6</v>
      </c>
      <c r="BW12" s="1">
        <v>39.5</v>
      </c>
      <c r="BX12" s="1">
        <v>1</v>
      </c>
      <c r="BZ12" s="25">
        <v>142</v>
      </c>
      <c r="CA12" s="25">
        <v>39</v>
      </c>
      <c r="CB12" s="44">
        <v>1.24</v>
      </c>
      <c r="CC12" s="27">
        <v>55</v>
      </c>
      <c r="CD12" s="1">
        <v>1647</v>
      </c>
      <c r="CE12" s="1">
        <v>1</v>
      </c>
      <c r="CH12" s="1">
        <v>3</v>
      </c>
      <c r="CI12" s="20">
        <v>1115.944195</v>
      </c>
      <c r="CJ12" s="19">
        <f t="shared" si="15"/>
        <v>7.0174561372107043</v>
      </c>
      <c r="CK12" s="20">
        <v>2764.9858049999998</v>
      </c>
      <c r="CL12" s="19">
        <f t="shared" si="16"/>
        <v>7.9247907801277053</v>
      </c>
      <c r="CM12" s="22"/>
      <c r="CN12" s="41">
        <v>40283</v>
      </c>
      <c r="CO12" s="41"/>
      <c r="CP12" s="41"/>
      <c r="CQ12" s="41"/>
      <c r="CS12" s="36">
        <v>44274</v>
      </c>
      <c r="CT12" s="36">
        <v>44274</v>
      </c>
      <c r="CU12" s="1">
        <f t="shared" si="17"/>
        <v>3991</v>
      </c>
      <c r="CV12" s="3">
        <v>0</v>
      </c>
      <c r="CW12" s="3"/>
      <c r="CX12" s="3"/>
      <c r="CY12" s="3">
        <v>0</v>
      </c>
      <c r="CZ12" s="3">
        <v>3991</v>
      </c>
      <c r="DA12" s="3">
        <v>0</v>
      </c>
      <c r="DB12" t="s">
        <v>129</v>
      </c>
    </row>
    <row r="13" spans="1:115" x14ac:dyDescent="0.25">
      <c r="A13" s="2">
        <v>2013</v>
      </c>
      <c r="B13" s="3">
        <v>60</v>
      </c>
      <c r="C13" s="3">
        <v>0</v>
      </c>
      <c r="D13" s="3">
        <v>0</v>
      </c>
      <c r="E13" s="3">
        <v>1</v>
      </c>
      <c r="F13" s="3">
        <v>1</v>
      </c>
      <c r="G13" s="3">
        <v>0</v>
      </c>
      <c r="H13" s="1">
        <v>1</v>
      </c>
      <c r="I13" s="3">
        <v>0</v>
      </c>
      <c r="J13" s="3">
        <v>4</v>
      </c>
      <c r="K13" s="3">
        <v>1</v>
      </c>
      <c r="L13" s="3">
        <v>1</v>
      </c>
      <c r="M13" s="3"/>
      <c r="N13" s="3">
        <v>1</v>
      </c>
      <c r="O13" s="3">
        <v>1</v>
      </c>
      <c r="P13" s="3">
        <v>1</v>
      </c>
      <c r="Q13" s="3"/>
      <c r="R13" s="3">
        <v>1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1</v>
      </c>
      <c r="Y13" s="3">
        <v>1</v>
      </c>
      <c r="Z13" s="3">
        <v>1</v>
      </c>
      <c r="AA13" s="3">
        <v>0</v>
      </c>
      <c r="AB13" s="3">
        <v>1</v>
      </c>
      <c r="AC13" s="3">
        <v>1</v>
      </c>
      <c r="AD13" s="3">
        <v>0</v>
      </c>
      <c r="AE13" s="3">
        <v>0</v>
      </c>
      <c r="AF13" s="3">
        <v>0</v>
      </c>
      <c r="AG13" s="3">
        <v>37.6</v>
      </c>
      <c r="AH13" s="4">
        <v>1.79</v>
      </c>
      <c r="AI13" s="3">
        <v>85</v>
      </c>
      <c r="AJ13" s="3">
        <v>60</v>
      </c>
      <c r="AK13" s="5">
        <f t="shared" si="0"/>
        <v>68.333333333333329</v>
      </c>
      <c r="AL13" s="3">
        <v>75</v>
      </c>
      <c r="AM13" s="3">
        <v>2</v>
      </c>
      <c r="AN13" s="3">
        <v>16</v>
      </c>
      <c r="AO13" s="3">
        <v>58</v>
      </c>
      <c r="AP13" s="3">
        <v>29</v>
      </c>
      <c r="AQ13" s="3">
        <v>39</v>
      </c>
      <c r="AR13" s="3">
        <f t="shared" si="1"/>
        <v>29</v>
      </c>
      <c r="AS13" s="7">
        <f t="shared" si="2"/>
        <v>1.8125</v>
      </c>
      <c r="AT13" s="3">
        <v>30</v>
      </c>
      <c r="AU13" s="4">
        <v>3.0251000000000001</v>
      </c>
      <c r="AV13" s="3">
        <v>1.69</v>
      </c>
      <c r="AW13" s="19">
        <f t="shared" si="3"/>
        <v>0.25606060606060604</v>
      </c>
      <c r="AX13" s="7">
        <f t="shared" si="4"/>
        <v>2.9751082608839376</v>
      </c>
      <c r="AY13" s="7">
        <f t="shared" si="5"/>
        <v>426.03550295857991</v>
      </c>
      <c r="AZ13" s="7">
        <f t="shared" si="6"/>
        <v>2477.3175542406307</v>
      </c>
      <c r="BA13" s="7">
        <f t="shared" si="7"/>
        <v>40.334666666666671</v>
      </c>
      <c r="BB13" s="7">
        <f t="shared" si="8"/>
        <v>22.533333333333335</v>
      </c>
      <c r="BC13" s="7">
        <f t="shared" si="9"/>
        <v>11.747377777777777</v>
      </c>
      <c r="BD13" s="7">
        <f t="shared" si="10"/>
        <v>7.048426666666666</v>
      </c>
      <c r="BE13" s="19"/>
      <c r="BF13" s="19">
        <f t="shared" si="11"/>
        <v>0.96691018478727964</v>
      </c>
      <c r="BG13" s="19">
        <f t="shared" si="12"/>
        <v>1.4379689927605697</v>
      </c>
      <c r="BH13" s="19">
        <f t="shared" si="13"/>
        <v>1.3908505747126438</v>
      </c>
      <c r="BI13" s="19">
        <f t="shared" si="14"/>
        <v>0.53333333333333333</v>
      </c>
      <c r="BJ13" s="19"/>
      <c r="BK13" s="5">
        <v>0</v>
      </c>
      <c r="BL13" s="5"/>
      <c r="BM13" s="5"/>
      <c r="BN13" s="5"/>
      <c r="BO13" s="5"/>
      <c r="BP13" s="3">
        <v>1</v>
      </c>
      <c r="BQ13" s="3">
        <v>0</v>
      </c>
      <c r="BR13" s="3">
        <v>20</v>
      </c>
      <c r="BS13" s="3">
        <v>7</v>
      </c>
      <c r="BT13" s="3">
        <v>6.7</v>
      </c>
      <c r="BU13" s="3">
        <v>1.3</v>
      </c>
      <c r="BV13" s="3"/>
      <c r="BW13" s="10"/>
      <c r="BX13" s="3">
        <v>1</v>
      </c>
      <c r="BY13" s="3">
        <v>1</v>
      </c>
      <c r="BZ13" s="3">
        <v>139</v>
      </c>
      <c r="CA13" s="3">
        <v>56</v>
      </c>
      <c r="CB13" s="4">
        <v>1.8</v>
      </c>
      <c r="CC13" s="28">
        <v>47</v>
      </c>
      <c r="CD13" s="8"/>
      <c r="CE13" s="8"/>
      <c r="CF13" s="3">
        <v>10322</v>
      </c>
      <c r="CG13" s="3">
        <v>1</v>
      </c>
      <c r="CH13" s="3">
        <v>3</v>
      </c>
      <c r="CI13" s="12">
        <v>1468.8888888888889</v>
      </c>
      <c r="CJ13" s="19">
        <f t="shared" si="15"/>
        <v>7.292261536069458</v>
      </c>
      <c r="CK13" s="5">
        <v>7069.3969057780678</v>
      </c>
      <c r="CL13" s="19">
        <f t="shared" si="16"/>
        <v>8.8635304519675131</v>
      </c>
      <c r="CM13" s="10"/>
      <c r="CN13" s="41">
        <v>40402</v>
      </c>
      <c r="CO13" s="41"/>
      <c r="CP13" s="41"/>
      <c r="CQ13" s="41"/>
      <c r="CS13" s="36">
        <v>44272</v>
      </c>
      <c r="CT13" s="36">
        <v>43476</v>
      </c>
      <c r="CU13" s="1">
        <f t="shared" si="17"/>
        <v>3074</v>
      </c>
      <c r="CV13" s="3">
        <v>1</v>
      </c>
      <c r="CW13" s="40">
        <v>43476</v>
      </c>
      <c r="CX13" s="20">
        <f>(CW13-CN13)</f>
        <v>3074</v>
      </c>
      <c r="CY13" s="20">
        <v>1</v>
      </c>
      <c r="CZ13" s="20">
        <v>3074</v>
      </c>
      <c r="DA13" s="3">
        <v>0</v>
      </c>
      <c r="DB13" s="3"/>
      <c r="DC13" s="10"/>
      <c r="DD13" s="10"/>
      <c r="DE13" s="10"/>
      <c r="DF13" s="10"/>
      <c r="DG13" s="10"/>
      <c r="DH13" s="10"/>
      <c r="DI13" s="10"/>
      <c r="DJ13" s="10"/>
      <c r="DK13" s="10"/>
    </row>
    <row r="14" spans="1:115" x14ac:dyDescent="0.25">
      <c r="A14" s="2">
        <v>2038</v>
      </c>
      <c r="B14" s="3">
        <v>58</v>
      </c>
      <c r="C14" s="3">
        <v>0</v>
      </c>
      <c r="D14" s="3">
        <v>0</v>
      </c>
      <c r="E14" s="3">
        <v>1</v>
      </c>
      <c r="F14" s="3">
        <v>1</v>
      </c>
      <c r="G14" s="3">
        <v>0</v>
      </c>
      <c r="H14" s="1">
        <v>1</v>
      </c>
      <c r="I14" s="3">
        <v>0</v>
      </c>
      <c r="J14" s="3">
        <v>3</v>
      </c>
      <c r="K14" s="3">
        <v>1</v>
      </c>
      <c r="L14" s="3">
        <v>1</v>
      </c>
      <c r="M14" s="3"/>
      <c r="N14" s="3">
        <v>1</v>
      </c>
      <c r="O14" s="3">
        <v>0</v>
      </c>
      <c r="P14" s="3">
        <v>1</v>
      </c>
      <c r="Q14" s="3"/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1</v>
      </c>
      <c r="Y14" s="3">
        <v>0</v>
      </c>
      <c r="Z14" s="3">
        <v>1</v>
      </c>
      <c r="AA14" s="3">
        <v>0</v>
      </c>
      <c r="AB14" s="3">
        <v>1</v>
      </c>
      <c r="AC14" s="3">
        <v>0</v>
      </c>
      <c r="AD14" s="3">
        <v>1</v>
      </c>
      <c r="AE14" s="3">
        <v>0</v>
      </c>
      <c r="AF14" s="3">
        <v>0</v>
      </c>
      <c r="AG14" s="3">
        <v>38</v>
      </c>
      <c r="AH14" s="4">
        <v>2.46</v>
      </c>
      <c r="AI14" s="3">
        <v>105</v>
      </c>
      <c r="AJ14" s="3">
        <v>71</v>
      </c>
      <c r="AK14" s="5">
        <f t="shared" si="0"/>
        <v>82.333333333333329</v>
      </c>
      <c r="AL14" s="3">
        <v>90</v>
      </c>
      <c r="AM14" s="3">
        <v>1</v>
      </c>
      <c r="AN14" s="3">
        <v>17</v>
      </c>
      <c r="AO14" s="3">
        <v>62</v>
      </c>
      <c r="AP14" s="3">
        <v>27</v>
      </c>
      <c r="AQ14" s="3">
        <v>42</v>
      </c>
      <c r="AR14" s="1">
        <f t="shared" si="1"/>
        <v>35</v>
      </c>
      <c r="AS14" s="7">
        <f t="shared" si="2"/>
        <v>2.0588235294117645</v>
      </c>
      <c r="AT14" s="3">
        <v>27</v>
      </c>
      <c r="AU14" s="4">
        <v>3.0996000000000001</v>
      </c>
      <c r="AV14" s="3">
        <v>1.26</v>
      </c>
      <c r="AW14" s="19">
        <f t="shared" si="3"/>
        <v>0.23002217294900221</v>
      </c>
      <c r="AX14" s="7">
        <f t="shared" si="4"/>
        <v>4.8393341076267902</v>
      </c>
      <c r="AY14" s="7">
        <f t="shared" si="5"/>
        <v>952.38095238095241</v>
      </c>
      <c r="AZ14" s="7">
        <f t="shared" si="6"/>
        <v>4148.1481481481478</v>
      </c>
      <c r="BA14" s="7">
        <f t="shared" si="7"/>
        <v>34.44</v>
      </c>
      <c r="BB14" s="7">
        <f t="shared" si="8"/>
        <v>14</v>
      </c>
      <c r="BC14" s="7">
        <f t="shared" si="9"/>
        <v>10.535466666666666</v>
      </c>
      <c r="BD14" s="7">
        <f t="shared" si="10"/>
        <v>4.76</v>
      </c>
      <c r="BE14" s="19"/>
      <c r="BF14" s="19">
        <f t="shared" si="11"/>
        <v>1.2195121951219512</v>
      </c>
      <c r="BG14" s="19">
        <f t="shared" si="12"/>
        <v>1.8002322880371662</v>
      </c>
      <c r="BH14" s="19">
        <f t="shared" si="13"/>
        <v>0.98399999999999999</v>
      </c>
      <c r="BI14" s="19">
        <f t="shared" si="14"/>
        <v>0.62962962962962965</v>
      </c>
      <c r="BJ14" s="19"/>
      <c r="BK14" s="5">
        <v>0</v>
      </c>
      <c r="BL14" s="5"/>
      <c r="BM14" s="5"/>
      <c r="BN14" s="5"/>
      <c r="BO14" s="5"/>
      <c r="BP14" s="3">
        <v>1</v>
      </c>
      <c r="BQ14" s="3">
        <v>0</v>
      </c>
      <c r="BR14" s="3">
        <v>22.5</v>
      </c>
      <c r="BS14" s="3">
        <v>7.1</v>
      </c>
      <c r="BT14" s="3">
        <v>6.5</v>
      </c>
      <c r="BU14" s="3">
        <v>1.1000000000000001</v>
      </c>
      <c r="BV14" s="3">
        <v>5.9</v>
      </c>
      <c r="BW14" s="10"/>
      <c r="BX14" s="3">
        <v>1</v>
      </c>
      <c r="BY14" s="3">
        <v>0</v>
      </c>
      <c r="BZ14" s="3">
        <v>136</v>
      </c>
      <c r="CA14" s="3">
        <v>26</v>
      </c>
      <c r="CB14" s="4">
        <v>1.2</v>
      </c>
      <c r="CC14" s="28">
        <v>90</v>
      </c>
      <c r="CD14" s="8"/>
      <c r="CE14" s="8"/>
      <c r="CF14" s="3">
        <v>2124</v>
      </c>
      <c r="CG14" s="3">
        <v>1</v>
      </c>
      <c r="CH14" s="3">
        <v>2</v>
      </c>
      <c r="CI14" s="12">
        <v>1160.204081632653</v>
      </c>
      <c r="CJ14" s="19">
        <f t="shared" si="15"/>
        <v>7.0563512010680558</v>
      </c>
      <c r="CK14" s="5">
        <v>673.80102216712953</v>
      </c>
      <c r="CL14" s="19">
        <f t="shared" si="16"/>
        <v>6.5129348479898974</v>
      </c>
      <c r="CM14" s="10"/>
      <c r="CN14" s="36">
        <v>40490</v>
      </c>
      <c r="CO14" s="36"/>
      <c r="CP14" s="36"/>
      <c r="CQ14" s="36"/>
      <c r="CS14" s="36">
        <v>44272</v>
      </c>
      <c r="CT14" s="36">
        <v>40543</v>
      </c>
      <c r="CU14" s="1">
        <f t="shared" si="17"/>
        <v>53</v>
      </c>
      <c r="CV14" s="3">
        <v>1</v>
      </c>
      <c r="CW14" s="40">
        <v>40543</v>
      </c>
      <c r="CX14" s="20">
        <f>(CW14-CN14)</f>
        <v>53</v>
      </c>
      <c r="CY14" s="20">
        <v>1</v>
      </c>
      <c r="CZ14" s="20">
        <v>53</v>
      </c>
      <c r="DA14" s="3">
        <v>0</v>
      </c>
      <c r="DB14" s="3" t="s">
        <v>144</v>
      </c>
      <c r="DC14" s="10"/>
      <c r="DD14" s="10"/>
      <c r="DE14" s="10"/>
      <c r="DF14" s="10"/>
      <c r="DG14" s="10"/>
      <c r="DH14" s="10"/>
      <c r="DI14" s="10"/>
      <c r="DJ14" s="10"/>
      <c r="DK14" s="10"/>
    </row>
    <row r="15" spans="1:115" x14ac:dyDescent="0.25">
      <c r="A15" s="25">
        <v>1075</v>
      </c>
      <c r="B15" s="1">
        <v>67</v>
      </c>
      <c r="C15" s="1">
        <v>2</v>
      </c>
      <c r="D15" s="1">
        <v>1</v>
      </c>
      <c r="E15" s="1">
        <v>1</v>
      </c>
      <c r="F15" s="1">
        <v>1</v>
      </c>
      <c r="G15" s="1">
        <v>1</v>
      </c>
      <c r="H15" s="1">
        <v>0</v>
      </c>
      <c r="I15" s="1">
        <v>1</v>
      </c>
      <c r="J15" s="1">
        <v>3</v>
      </c>
      <c r="K15" s="1">
        <v>1</v>
      </c>
      <c r="L15" s="1">
        <v>1</v>
      </c>
      <c r="M15" s="1">
        <v>1</v>
      </c>
      <c r="N15" s="1">
        <v>1</v>
      </c>
      <c r="O15" s="1">
        <v>0</v>
      </c>
      <c r="P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1</v>
      </c>
      <c r="AB15" s="1">
        <v>1</v>
      </c>
      <c r="AC15" s="1">
        <v>0</v>
      </c>
      <c r="AD15" s="1">
        <v>1</v>
      </c>
      <c r="AE15" s="1">
        <v>0</v>
      </c>
      <c r="AF15" s="1">
        <v>0</v>
      </c>
      <c r="AG15" s="1">
        <v>28.42</v>
      </c>
      <c r="AH15" s="1">
        <v>1.45</v>
      </c>
      <c r="AI15" s="1">
        <v>130</v>
      </c>
      <c r="AJ15" s="1">
        <v>60</v>
      </c>
      <c r="AK15" s="5">
        <f t="shared" si="0"/>
        <v>83.333333333333329</v>
      </c>
      <c r="AL15" s="1">
        <v>73</v>
      </c>
      <c r="AM15" s="1">
        <v>1</v>
      </c>
      <c r="AN15" s="1">
        <v>10</v>
      </c>
      <c r="AO15" s="1">
        <v>51</v>
      </c>
      <c r="AP15" s="1">
        <v>24</v>
      </c>
      <c r="AQ15" s="1">
        <v>39</v>
      </c>
      <c r="AR15" s="1">
        <f t="shared" si="1"/>
        <v>27</v>
      </c>
      <c r="AS15" s="7">
        <f t="shared" si="2"/>
        <v>2.7</v>
      </c>
      <c r="AT15" s="1">
        <v>22</v>
      </c>
      <c r="AU15" s="19">
        <v>3.4</v>
      </c>
      <c r="AV15" s="1">
        <v>2.34</v>
      </c>
      <c r="AW15" s="19">
        <f t="shared" si="3"/>
        <v>0.4323725055432372</v>
      </c>
      <c r="AX15" s="7">
        <f t="shared" si="4"/>
        <v>5</v>
      </c>
      <c r="AY15" s="7">
        <f t="shared" si="5"/>
        <v>581.19658119658118</v>
      </c>
      <c r="AZ15" s="7">
        <f t="shared" si="6"/>
        <v>2507.1225071225072</v>
      </c>
      <c r="BA15" s="7">
        <f t="shared" si="7"/>
        <v>46.575342465753423</v>
      </c>
      <c r="BB15" s="7">
        <f t="shared" si="8"/>
        <v>32.054794520547944</v>
      </c>
      <c r="BC15" s="7">
        <f t="shared" si="9"/>
        <v>26.737972602739724</v>
      </c>
      <c r="BD15" s="7">
        <f t="shared" si="10"/>
        <v>12.642410958904108</v>
      </c>
      <c r="BE15" s="19">
        <v>3.1132352941176471</v>
      </c>
      <c r="BF15" s="19">
        <f t="shared" si="11"/>
        <v>0.83735294117647063</v>
      </c>
      <c r="BG15" s="19">
        <f t="shared" si="12"/>
        <v>1.095</v>
      </c>
      <c r="BH15" s="19">
        <f t="shared" si="13"/>
        <v>1.7250126839167934</v>
      </c>
      <c r="BI15" s="19">
        <f t="shared" si="14"/>
        <v>0.45454545454545453</v>
      </c>
      <c r="BJ15" s="19"/>
      <c r="BK15" s="20">
        <v>1</v>
      </c>
      <c r="BL15" s="1">
        <v>27</v>
      </c>
      <c r="BN15" s="1">
        <v>1</v>
      </c>
      <c r="BO15" s="1">
        <v>0</v>
      </c>
      <c r="BP15" s="1">
        <v>1</v>
      </c>
      <c r="BQ15" s="1">
        <v>0</v>
      </c>
      <c r="BR15" s="1">
        <v>22.5</v>
      </c>
      <c r="BS15" s="1"/>
      <c r="BT15" s="1"/>
      <c r="BU15" s="1"/>
      <c r="BZ15" s="25">
        <v>135</v>
      </c>
      <c r="CA15" s="25">
        <v>28</v>
      </c>
      <c r="CB15" s="44">
        <v>1.23</v>
      </c>
      <c r="CC15" s="27">
        <v>45</v>
      </c>
      <c r="CD15" s="1">
        <v>42</v>
      </c>
      <c r="CE15" s="1">
        <v>0</v>
      </c>
      <c r="CH15" s="1">
        <v>1</v>
      </c>
      <c r="CI15" s="20">
        <v>1491.492393</v>
      </c>
      <c r="CJ15" s="19">
        <f t="shared" si="15"/>
        <v>7.3075325037071339</v>
      </c>
      <c r="CK15" s="20">
        <v>187.0216633</v>
      </c>
      <c r="CL15" s="19">
        <f t="shared" si="16"/>
        <v>5.2312244566689605</v>
      </c>
      <c r="CM15" s="22"/>
      <c r="CN15" s="36">
        <v>43370</v>
      </c>
      <c r="CO15" s="36"/>
      <c r="CP15" s="36"/>
      <c r="CQ15" s="36"/>
      <c r="CS15" s="36">
        <v>44478</v>
      </c>
      <c r="CT15" s="36">
        <v>44448</v>
      </c>
      <c r="CU15" s="1">
        <f t="shared" si="17"/>
        <v>1078</v>
      </c>
      <c r="CV15" s="1">
        <v>0</v>
      </c>
      <c r="CY15" s="1">
        <v>0</v>
      </c>
      <c r="CZ15" s="1">
        <v>1078</v>
      </c>
      <c r="DA15" s="3">
        <v>0</v>
      </c>
      <c r="DB15"/>
    </row>
    <row r="16" spans="1:115" x14ac:dyDescent="0.25">
      <c r="A16" s="25"/>
      <c r="AK16" s="5"/>
      <c r="AS16" s="7"/>
      <c r="AU16" s="19"/>
      <c r="AW16" s="19"/>
      <c r="AX16" s="7"/>
      <c r="AY16" s="7"/>
      <c r="AZ16" s="7"/>
      <c r="BA16" s="7"/>
      <c r="BB16" s="7"/>
      <c r="BC16" s="7"/>
      <c r="BD16" s="7"/>
      <c r="BE16" s="19"/>
      <c r="BF16" s="19"/>
      <c r="BG16" s="19"/>
      <c r="BH16" s="19"/>
      <c r="BI16" s="19"/>
      <c r="BJ16" s="19"/>
      <c r="BO16" s="1"/>
      <c r="BS16" s="1"/>
      <c r="BT16" s="1"/>
      <c r="BU16" s="1"/>
      <c r="BZ16" s="25"/>
      <c r="CA16" s="25"/>
      <c r="CB16" s="44"/>
      <c r="CI16" s="20"/>
      <c r="CK16" s="20"/>
      <c r="CM16" s="22"/>
      <c r="CN16" s="36"/>
      <c r="CO16" s="36"/>
      <c r="CP16" s="36"/>
      <c r="CQ16" s="36"/>
      <c r="CS16" s="36"/>
      <c r="CT16" s="36"/>
      <c r="DA16" s="3"/>
      <c r="DB16"/>
    </row>
    <row r="17" spans="1:115" x14ac:dyDescent="0.25">
      <c r="A17" s="25"/>
      <c r="AK17" s="5"/>
      <c r="AS17" s="7"/>
      <c r="AU17" s="19"/>
      <c r="AW17" s="19"/>
      <c r="AX17" s="7"/>
      <c r="AY17" s="7"/>
      <c r="AZ17" s="7"/>
      <c r="BA17" s="7"/>
      <c r="BB17" s="7"/>
      <c r="BC17" s="7"/>
      <c r="BD17" s="7"/>
      <c r="BE17" s="19"/>
      <c r="BF17" s="19"/>
      <c r="BG17" s="19"/>
      <c r="BH17" s="19"/>
      <c r="BI17" s="19"/>
      <c r="BJ17" s="19"/>
      <c r="BO17" s="1"/>
      <c r="BS17" s="1"/>
      <c r="BT17" s="1"/>
      <c r="BU17" s="1"/>
      <c r="BZ17" s="25"/>
      <c r="CA17" s="25"/>
      <c r="CB17" s="44"/>
      <c r="CI17" s="20"/>
      <c r="CK17" s="20"/>
      <c r="CM17" s="22"/>
      <c r="CN17" s="36"/>
      <c r="CO17" s="36"/>
      <c r="CP17" s="36"/>
      <c r="CQ17" s="36"/>
      <c r="CS17" s="36"/>
      <c r="CT17" s="36"/>
      <c r="CV17" s="1">
        <f>SUM(CV2:CV15)</f>
        <v>7</v>
      </c>
      <c r="DA17" s="3"/>
      <c r="DB17"/>
    </row>
    <row r="18" spans="1:115" x14ac:dyDescent="0.25">
      <c r="A18" s="25"/>
      <c r="AK18" s="5"/>
      <c r="AS18" s="7"/>
      <c r="AU18" s="19"/>
      <c r="AW18" s="19"/>
      <c r="AX18" s="7"/>
      <c r="AY18" s="7"/>
      <c r="AZ18" s="7"/>
      <c r="BA18" s="7"/>
      <c r="BB18" s="7"/>
      <c r="BC18" s="7"/>
      <c r="BD18" s="7"/>
      <c r="BE18" s="19"/>
      <c r="BF18" s="19"/>
      <c r="BG18" s="19"/>
      <c r="BH18" s="19"/>
      <c r="BI18" s="19"/>
      <c r="BJ18" s="19"/>
      <c r="BO18" s="1"/>
      <c r="BS18" s="1"/>
      <c r="BT18" s="1"/>
      <c r="BU18" s="1"/>
      <c r="BZ18" s="25"/>
      <c r="CA18" s="25"/>
      <c r="CB18" s="44"/>
      <c r="CI18" s="20"/>
      <c r="CK18" s="20"/>
      <c r="CM18" s="22"/>
      <c r="CN18" s="36"/>
      <c r="CO18" s="36"/>
      <c r="CP18" s="36"/>
      <c r="CQ18" s="36"/>
      <c r="CS18" s="36"/>
      <c r="CT18" s="36"/>
      <c r="CV18" s="1">
        <f>COUNT(CV2:CV15)</f>
        <v>14</v>
      </c>
      <c r="DA18" s="3"/>
      <c r="DB18"/>
    </row>
    <row r="19" spans="1:115" x14ac:dyDescent="0.25">
      <c r="A19" s="25"/>
      <c r="AK19" s="5"/>
      <c r="AS19" s="7"/>
      <c r="AU19" s="19"/>
      <c r="AW19" s="19"/>
      <c r="AX19" s="7"/>
      <c r="AY19" s="7"/>
      <c r="AZ19" s="7"/>
      <c r="BA19" s="7"/>
      <c r="BB19" s="7"/>
      <c r="BC19" s="7"/>
      <c r="BD19" s="7"/>
      <c r="BE19" s="19"/>
      <c r="BF19" s="19"/>
      <c r="BG19" s="19"/>
      <c r="BH19" s="19"/>
      <c r="BI19" s="19"/>
      <c r="BJ19" s="19"/>
      <c r="BO19" s="1"/>
      <c r="BS19" s="1"/>
      <c r="BT19" s="1"/>
      <c r="BU19" s="1"/>
      <c r="BZ19" s="25"/>
      <c r="CA19" s="25"/>
      <c r="CB19" s="44"/>
      <c r="CI19" s="20"/>
      <c r="CK19" s="20"/>
      <c r="CM19" s="22"/>
      <c r="CN19" s="36"/>
      <c r="CO19" s="36"/>
      <c r="CP19" s="36"/>
      <c r="CQ19" s="36"/>
      <c r="CS19" s="36"/>
      <c r="CT19" s="36"/>
      <c r="CV19" s="1">
        <f>(CV17/CV18)</f>
        <v>0.5</v>
      </c>
      <c r="DA19" s="3"/>
      <c r="DB19"/>
    </row>
    <row r="20" spans="1:115" x14ac:dyDescent="0.25">
      <c r="A20" s="25"/>
      <c r="AK20" s="5"/>
      <c r="AS20" s="7"/>
      <c r="AU20" s="19"/>
      <c r="AW20" s="19"/>
      <c r="AX20" s="7"/>
      <c r="AY20" s="7"/>
      <c r="AZ20" s="7"/>
      <c r="BA20" s="7"/>
      <c r="BB20" s="7"/>
      <c r="BC20" s="7"/>
      <c r="BD20" s="7"/>
      <c r="BE20" s="19"/>
      <c r="BF20" s="19"/>
      <c r="BG20" s="19"/>
      <c r="BH20" s="19"/>
      <c r="BI20" s="19"/>
      <c r="BJ20" s="19"/>
      <c r="BO20" s="1"/>
      <c r="BS20" s="1"/>
      <c r="BT20" s="1"/>
      <c r="BU20" s="1"/>
      <c r="BZ20" s="25"/>
      <c r="CA20" s="25"/>
      <c r="CB20" s="44"/>
      <c r="CI20" s="20"/>
      <c r="CK20" s="20"/>
      <c r="CM20" s="22"/>
      <c r="CN20" s="36"/>
      <c r="CO20" s="36"/>
      <c r="CP20" s="36"/>
      <c r="CQ20" s="36"/>
      <c r="CS20" s="36"/>
      <c r="CT20" s="36"/>
      <c r="DA20" s="3"/>
      <c r="DB20"/>
    </row>
    <row r="21" spans="1:115" x14ac:dyDescent="0.25">
      <c r="A21" s="25"/>
      <c r="AK21" s="5"/>
      <c r="AS21" s="7"/>
      <c r="AU21" s="19"/>
      <c r="AW21" s="19"/>
      <c r="AX21" s="7"/>
      <c r="AY21" s="7"/>
      <c r="AZ21" s="7"/>
      <c r="BA21" s="7"/>
      <c r="BB21" s="7"/>
      <c r="BC21" s="7"/>
      <c r="BD21" s="7"/>
      <c r="BE21" s="19"/>
      <c r="BF21" s="19"/>
      <c r="BG21" s="19"/>
      <c r="BH21" s="19"/>
      <c r="BI21" s="19"/>
      <c r="BJ21" s="19"/>
      <c r="BO21" s="1"/>
      <c r="BS21" s="1"/>
      <c r="BT21" s="1"/>
      <c r="BU21" s="1"/>
      <c r="BZ21" s="25"/>
      <c r="CA21" s="25"/>
      <c r="CB21" s="44"/>
      <c r="CI21" s="20"/>
      <c r="CK21" s="20"/>
      <c r="CM21" s="22"/>
      <c r="CN21" s="36"/>
      <c r="CO21" s="36"/>
      <c r="CP21" s="36"/>
      <c r="CQ21" s="36"/>
      <c r="CS21" s="36"/>
      <c r="CT21" s="36"/>
      <c r="DA21" s="3"/>
      <c r="DB21"/>
    </row>
    <row r="22" spans="1:115" x14ac:dyDescent="0.25">
      <c r="A22" s="25"/>
      <c r="AK22" s="5"/>
      <c r="AS22" s="7"/>
      <c r="AU22" s="19"/>
      <c r="AW22" s="19"/>
      <c r="AX22" s="7"/>
      <c r="AY22" s="7"/>
      <c r="AZ22" s="7"/>
      <c r="BA22" s="7"/>
      <c r="BB22" s="7"/>
      <c r="BC22" s="7"/>
      <c r="BD22" s="7"/>
      <c r="BE22" s="19"/>
      <c r="BF22" s="19"/>
      <c r="BG22" s="19"/>
      <c r="BH22" s="19"/>
      <c r="BI22" s="19"/>
      <c r="BJ22" s="19"/>
      <c r="BO22" s="1"/>
      <c r="BS22" s="1"/>
      <c r="BT22" s="1"/>
      <c r="BU22" s="1"/>
      <c r="BZ22" s="25"/>
      <c r="CA22" s="25"/>
      <c r="CB22" s="44"/>
      <c r="CI22" s="20"/>
      <c r="CK22" s="20"/>
      <c r="CM22" s="22"/>
      <c r="CN22" s="36"/>
      <c r="CO22" s="36"/>
      <c r="CP22" s="36"/>
      <c r="CQ22" s="36"/>
      <c r="CS22" s="36"/>
      <c r="CT22" s="36"/>
      <c r="DA22" s="3"/>
      <c r="DB22"/>
    </row>
    <row r="23" spans="1:115" x14ac:dyDescent="0.25">
      <c r="A23" s="2">
        <v>2021</v>
      </c>
      <c r="B23" s="3">
        <v>63</v>
      </c>
      <c r="C23" s="3">
        <v>0</v>
      </c>
      <c r="D23" s="3">
        <v>0</v>
      </c>
      <c r="E23" s="3">
        <v>1</v>
      </c>
      <c r="F23" s="3">
        <v>1</v>
      </c>
      <c r="G23" s="3">
        <v>0</v>
      </c>
      <c r="H23" s="1">
        <v>1</v>
      </c>
      <c r="I23" s="3">
        <v>0</v>
      </c>
      <c r="J23" s="3">
        <v>4</v>
      </c>
      <c r="K23" s="3">
        <v>0</v>
      </c>
      <c r="L23" s="3">
        <v>1</v>
      </c>
      <c r="M23" s="3"/>
      <c r="N23" s="3">
        <v>1</v>
      </c>
      <c r="O23" s="3">
        <v>0</v>
      </c>
      <c r="P23" s="3">
        <v>1</v>
      </c>
      <c r="Q23" s="3">
        <v>1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16">
        <v>0</v>
      </c>
      <c r="Y23" s="3">
        <v>1</v>
      </c>
      <c r="Z23" s="3">
        <v>0</v>
      </c>
      <c r="AA23" s="3">
        <v>0</v>
      </c>
      <c r="AB23" s="3">
        <v>0</v>
      </c>
      <c r="AC23" s="3">
        <v>1</v>
      </c>
      <c r="AD23" s="3">
        <v>0</v>
      </c>
      <c r="AE23" s="3">
        <v>0</v>
      </c>
      <c r="AF23" s="3">
        <v>0</v>
      </c>
      <c r="AG23" s="9">
        <v>26</v>
      </c>
      <c r="AH23" s="11">
        <v>2.0699999999999998</v>
      </c>
      <c r="AI23" s="3"/>
      <c r="AJ23" s="3"/>
      <c r="AK23" s="5">
        <v>61</v>
      </c>
      <c r="AL23" s="3">
        <v>100</v>
      </c>
      <c r="AM23" s="3">
        <v>3</v>
      </c>
      <c r="AN23" s="3">
        <v>11</v>
      </c>
      <c r="AO23" s="3"/>
      <c r="AP23" s="3"/>
      <c r="AQ23" s="3">
        <v>32</v>
      </c>
      <c r="AR23" s="3"/>
      <c r="AS23" s="8"/>
      <c r="AT23" s="3">
        <v>22</v>
      </c>
      <c r="AU23" s="4">
        <v>4.9679999999999991</v>
      </c>
      <c r="AV23" s="3">
        <v>2.4</v>
      </c>
      <c r="AW23" s="19">
        <f t="shared" ref="AW23:AW43" si="18">(AK23*AV23/451)</f>
        <v>0.32461197339246123</v>
      </c>
      <c r="AX23" s="7">
        <f t="shared" ref="AX23:AX43" si="19">((AQ23-AT23)/AU23)</f>
        <v>2.0128824476650569</v>
      </c>
      <c r="AY23" s="7">
        <f t="shared" ref="AY23:AY43" si="20">((AQ23-AT23)*80/AV23)</f>
        <v>333.33333333333337</v>
      </c>
      <c r="AZ23" s="7">
        <f t="shared" ref="AZ23:AZ43" si="21">((AK23-AN23)*80/AV23)</f>
        <v>1666.6666666666667</v>
      </c>
      <c r="BA23" s="7">
        <f t="shared" ref="BA23:BA43" si="22">(AU23/AL23*1000)</f>
        <v>49.679999999999986</v>
      </c>
      <c r="BB23" s="7">
        <f t="shared" ref="BB23:BB43" si="23">(AV23*1000/AL23)</f>
        <v>24</v>
      </c>
      <c r="BC23" s="7">
        <f t="shared" ref="BC23:BC43" si="24">(BB23*(AK23-AT23)*0.0136)</f>
        <v>12.7296</v>
      </c>
      <c r="BD23" s="7">
        <f t="shared" ref="BD23:BD43" si="25">(BB23*(AQ23-AN23)*0.0136)</f>
        <v>6.8544</v>
      </c>
      <c r="BE23" s="19"/>
      <c r="BF23" s="19">
        <f t="shared" ref="BF23:BF43" si="26">(AQ23/BA23)</f>
        <v>0.64412238325281823</v>
      </c>
      <c r="BG23" s="19"/>
      <c r="BH23" s="19"/>
      <c r="BI23" s="19">
        <f t="shared" ref="BI23:BI43" si="27">(AN23/AT23)</f>
        <v>0.5</v>
      </c>
      <c r="BJ23" s="19"/>
      <c r="BK23" s="5">
        <v>0</v>
      </c>
      <c r="BL23" s="5"/>
      <c r="BM23" s="5"/>
      <c r="BN23" s="5"/>
      <c r="BO23" s="5"/>
      <c r="BP23" s="3">
        <v>1</v>
      </c>
      <c r="BQ23" s="9">
        <v>0</v>
      </c>
      <c r="BR23" s="3">
        <v>7.5</v>
      </c>
      <c r="BS23" s="3">
        <v>6.9</v>
      </c>
      <c r="BT23" s="3">
        <v>6.6</v>
      </c>
      <c r="BU23" s="3">
        <v>0.8</v>
      </c>
      <c r="BV23" s="3"/>
      <c r="BW23" s="10"/>
      <c r="BX23" s="16">
        <v>1</v>
      </c>
      <c r="BY23" s="3">
        <v>1</v>
      </c>
      <c r="BZ23" s="3">
        <v>138</v>
      </c>
      <c r="CA23" s="3">
        <v>40</v>
      </c>
      <c r="CB23" s="4">
        <v>1.9</v>
      </c>
      <c r="CC23" s="28">
        <v>44</v>
      </c>
      <c r="CD23" s="8"/>
      <c r="CE23" s="8"/>
      <c r="CF23" s="3">
        <v>25777</v>
      </c>
      <c r="CG23" s="3">
        <v>1</v>
      </c>
      <c r="CH23" s="3">
        <v>3</v>
      </c>
      <c r="CI23" s="12">
        <v>2177.4193548387098</v>
      </c>
      <c r="CJ23" s="19">
        <f t="shared" ref="CJ23:CJ43" si="28">LN(CI23)</f>
        <v>7.6858956723754748</v>
      </c>
      <c r="CK23" s="5">
        <v>982.30118875678568</v>
      </c>
      <c r="CL23" s="19">
        <f t="shared" ref="CL23:CL43" si="29">LN(CK23)</f>
        <v>6.8898979708570085</v>
      </c>
      <c r="CM23" s="10"/>
      <c r="CN23" s="41">
        <v>40413</v>
      </c>
      <c r="CO23" s="41"/>
      <c r="CP23" s="41"/>
      <c r="CQ23" s="41"/>
      <c r="CS23" s="36">
        <v>44272</v>
      </c>
      <c r="CT23" s="36">
        <v>41774</v>
      </c>
      <c r="CU23" s="1">
        <f t="shared" ref="CU23:CU43" si="30">(CT23-CN23)</f>
        <v>1361</v>
      </c>
      <c r="CV23" s="3">
        <v>1</v>
      </c>
      <c r="CW23" s="36">
        <v>41774</v>
      </c>
      <c r="CX23" s="20">
        <f>(CW23-CN23)</f>
        <v>1361</v>
      </c>
      <c r="CY23" s="20">
        <v>1</v>
      </c>
      <c r="CZ23" s="20">
        <v>1361</v>
      </c>
      <c r="DA23" s="1">
        <v>1</v>
      </c>
      <c r="DB23" s="3" t="s">
        <v>154</v>
      </c>
      <c r="DC23" s="10"/>
      <c r="DD23" s="10"/>
      <c r="DE23" s="10"/>
      <c r="DF23" s="10"/>
      <c r="DG23" s="10"/>
      <c r="DH23" s="10"/>
      <c r="DI23" s="10"/>
      <c r="DJ23" s="10"/>
      <c r="DK23" s="10"/>
    </row>
    <row r="24" spans="1:115" x14ac:dyDescent="0.25">
      <c r="A24" s="2">
        <v>2046</v>
      </c>
      <c r="B24" s="3">
        <v>53</v>
      </c>
      <c r="C24" s="3">
        <v>1</v>
      </c>
      <c r="D24" s="3">
        <v>0</v>
      </c>
      <c r="E24" s="3">
        <v>1</v>
      </c>
      <c r="F24" s="3">
        <v>1</v>
      </c>
      <c r="G24" s="3">
        <v>0</v>
      </c>
      <c r="H24" s="1">
        <v>1</v>
      </c>
      <c r="I24" s="3">
        <v>0</v>
      </c>
      <c r="J24" s="3">
        <v>4</v>
      </c>
      <c r="K24" s="3">
        <v>0</v>
      </c>
      <c r="L24" s="3">
        <v>0</v>
      </c>
      <c r="M24" s="3"/>
      <c r="N24" s="3">
        <v>1</v>
      </c>
      <c r="O24" s="3">
        <v>0</v>
      </c>
      <c r="P24" s="3">
        <v>0</v>
      </c>
      <c r="Q24" s="3"/>
      <c r="R24" s="3">
        <v>1</v>
      </c>
      <c r="S24" s="3">
        <v>0</v>
      </c>
      <c r="T24" s="3">
        <v>1</v>
      </c>
      <c r="U24" s="3">
        <v>0</v>
      </c>
      <c r="V24" s="3">
        <v>0</v>
      </c>
      <c r="W24" s="3">
        <v>0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0</v>
      </c>
      <c r="AD24" s="3">
        <v>0</v>
      </c>
      <c r="AE24" s="3">
        <v>0</v>
      </c>
      <c r="AF24" s="3">
        <v>1</v>
      </c>
      <c r="AG24" s="3">
        <v>37.5</v>
      </c>
      <c r="AH24" s="4">
        <v>2.41</v>
      </c>
      <c r="AI24" s="3">
        <v>102</v>
      </c>
      <c r="AJ24" s="3">
        <v>76</v>
      </c>
      <c r="AK24" s="5">
        <f t="shared" ref="AK24:AK43" si="31">(AI24+2*AJ24)/3</f>
        <v>84.666666666666671</v>
      </c>
      <c r="AL24" s="3">
        <v>105</v>
      </c>
      <c r="AM24" s="3">
        <v>1</v>
      </c>
      <c r="AN24" s="3">
        <v>15</v>
      </c>
      <c r="AO24" s="3">
        <v>76</v>
      </c>
      <c r="AP24" s="3">
        <v>36</v>
      </c>
      <c r="AQ24" s="3">
        <v>52</v>
      </c>
      <c r="AR24" s="1">
        <f>(AO24-AP24)</f>
        <v>40</v>
      </c>
      <c r="AS24" s="7">
        <f>(AR24/AN24)</f>
        <v>2.6666666666666665</v>
      </c>
      <c r="AT24" s="3">
        <v>37</v>
      </c>
      <c r="AU24" s="4">
        <v>2.6028000000000002</v>
      </c>
      <c r="AV24" s="3">
        <v>1.08</v>
      </c>
      <c r="AW24" s="19">
        <f t="shared" si="18"/>
        <v>0.20274944567627498</v>
      </c>
      <c r="AX24" s="7">
        <f t="shared" si="19"/>
        <v>5.7630244352236044</v>
      </c>
      <c r="AY24" s="7">
        <f t="shared" si="20"/>
        <v>1111.1111111111111</v>
      </c>
      <c r="AZ24" s="7">
        <f t="shared" si="21"/>
        <v>5160.4938271604942</v>
      </c>
      <c r="BA24" s="7">
        <f t="shared" si="22"/>
        <v>24.78857142857143</v>
      </c>
      <c r="BB24" s="7">
        <f t="shared" si="23"/>
        <v>10.285714285714286</v>
      </c>
      <c r="BC24" s="7">
        <f t="shared" si="24"/>
        <v>6.6678857142857151</v>
      </c>
      <c r="BD24" s="7">
        <f t="shared" si="25"/>
        <v>5.1757714285714291</v>
      </c>
      <c r="BE24" s="19"/>
      <c r="BF24" s="19">
        <f t="shared" si="26"/>
        <v>2.0977408944213924</v>
      </c>
      <c r="BG24" s="19">
        <f>(AO24/BA24)</f>
        <v>3.0659289995389578</v>
      </c>
      <c r="BH24" s="19">
        <f>(BA24/AR24)</f>
        <v>0.61971428571428577</v>
      </c>
      <c r="BI24" s="19">
        <f t="shared" si="27"/>
        <v>0.40540540540540543</v>
      </c>
      <c r="BJ24" s="19"/>
      <c r="BK24" s="5">
        <v>0</v>
      </c>
      <c r="BL24" s="5"/>
      <c r="BM24" s="5"/>
      <c r="BN24" s="5"/>
      <c r="BO24" s="5"/>
      <c r="BP24" s="3">
        <v>1</v>
      </c>
      <c r="BQ24" s="3">
        <v>0</v>
      </c>
      <c r="BR24" s="3">
        <v>10</v>
      </c>
      <c r="BS24" s="3">
        <v>6.5</v>
      </c>
      <c r="BT24" s="3">
        <v>5.8</v>
      </c>
      <c r="BU24" s="3">
        <v>0.8</v>
      </c>
      <c r="BV24" s="3">
        <v>5.3</v>
      </c>
      <c r="BW24" s="10"/>
      <c r="BX24" s="3">
        <v>1</v>
      </c>
      <c r="BY24" s="3">
        <v>1</v>
      </c>
      <c r="BZ24" s="3">
        <v>131</v>
      </c>
      <c r="CA24" s="3">
        <v>43</v>
      </c>
      <c r="CB24" s="4">
        <v>1.6</v>
      </c>
      <c r="CC24" s="28">
        <v>55</v>
      </c>
      <c r="CD24" s="8"/>
      <c r="CE24" s="8"/>
      <c r="CF24" s="3">
        <v>2077</v>
      </c>
      <c r="CG24" s="3">
        <v>1</v>
      </c>
      <c r="CH24" s="3">
        <v>2</v>
      </c>
      <c r="CI24" s="12">
        <v>2145.7831325301204</v>
      </c>
      <c r="CJ24" s="19">
        <f t="shared" si="28"/>
        <v>7.6712598614811549</v>
      </c>
      <c r="CK24" s="5">
        <v>2292.2977080661281</v>
      </c>
      <c r="CL24" s="19">
        <f t="shared" si="29"/>
        <v>7.7373099594808519</v>
      </c>
      <c r="CM24" s="10"/>
      <c r="CN24" s="36">
        <v>40519</v>
      </c>
      <c r="CO24" s="36"/>
      <c r="CP24" s="36"/>
      <c r="CQ24" s="36"/>
      <c r="CS24" s="36">
        <v>44274</v>
      </c>
      <c r="CT24" s="36">
        <v>44275</v>
      </c>
      <c r="CU24" s="1">
        <f t="shared" si="30"/>
        <v>3756</v>
      </c>
      <c r="CV24" s="3">
        <v>0</v>
      </c>
      <c r="CW24" s="3"/>
      <c r="CX24" s="3"/>
      <c r="CY24" s="3">
        <v>0</v>
      </c>
      <c r="CZ24" s="3">
        <v>3756</v>
      </c>
      <c r="DA24" s="1">
        <v>1</v>
      </c>
      <c r="DB24" s="3"/>
      <c r="DC24" s="10"/>
      <c r="DD24" s="10"/>
      <c r="DE24" s="10"/>
      <c r="DF24" s="10"/>
      <c r="DG24" s="10"/>
      <c r="DH24" s="10"/>
      <c r="DI24" s="10"/>
      <c r="DJ24" s="10"/>
      <c r="DK24" s="10"/>
    </row>
    <row r="25" spans="1:115" x14ac:dyDescent="0.25">
      <c r="A25" s="2">
        <v>2060</v>
      </c>
      <c r="B25" s="3">
        <v>65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1</v>
      </c>
      <c r="J25" s="3">
        <v>2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0</v>
      </c>
      <c r="Q25" s="3"/>
      <c r="R25" s="3">
        <v>1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</v>
      </c>
      <c r="AA25" s="3">
        <v>1</v>
      </c>
      <c r="AB25" s="3">
        <v>1</v>
      </c>
      <c r="AC25" s="3">
        <v>0</v>
      </c>
      <c r="AD25" s="3">
        <v>1</v>
      </c>
      <c r="AE25" s="3">
        <v>0</v>
      </c>
      <c r="AF25" s="3">
        <v>0</v>
      </c>
      <c r="AG25" s="3">
        <v>26.7</v>
      </c>
      <c r="AH25" s="4">
        <v>2.02</v>
      </c>
      <c r="AI25" s="3">
        <v>113</v>
      </c>
      <c r="AJ25" s="3">
        <v>74</v>
      </c>
      <c r="AK25" s="5">
        <f t="shared" si="31"/>
        <v>87</v>
      </c>
      <c r="AL25" s="3">
        <v>63</v>
      </c>
      <c r="AM25" s="3">
        <v>1</v>
      </c>
      <c r="AN25" s="3">
        <v>3</v>
      </c>
      <c r="AO25" s="3">
        <v>23</v>
      </c>
      <c r="AP25" s="3">
        <v>8</v>
      </c>
      <c r="AQ25" s="3">
        <v>13</v>
      </c>
      <c r="AR25" s="1">
        <f>(AO25-AP25)</f>
        <v>15</v>
      </c>
      <c r="AS25" s="7">
        <f>(AR25/AN25)</f>
        <v>5</v>
      </c>
      <c r="AT25" s="3">
        <v>8</v>
      </c>
      <c r="AU25" s="4">
        <v>3.5754000000000001</v>
      </c>
      <c r="AV25" s="3">
        <v>1.77</v>
      </c>
      <c r="AW25" s="19">
        <f t="shared" si="18"/>
        <v>0.34144124168514417</v>
      </c>
      <c r="AX25" s="7">
        <f t="shared" si="19"/>
        <v>1.3984449292386865</v>
      </c>
      <c r="AY25" s="7">
        <f t="shared" si="20"/>
        <v>225.98870056497174</v>
      </c>
      <c r="AZ25" s="7">
        <f t="shared" si="21"/>
        <v>3796.6101694915255</v>
      </c>
      <c r="BA25" s="7">
        <f t="shared" si="22"/>
        <v>56.75238095238096</v>
      </c>
      <c r="BB25" s="7">
        <f t="shared" si="23"/>
        <v>28.095238095238095</v>
      </c>
      <c r="BC25" s="7">
        <f t="shared" si="24"/>
        <v>30.185523809523808</v>
      </c>
      <c r="BD25" s="7">
        <f t="shared" si="25"/>
        <v>3.8209523809523809</v>
      </c>
      <c r="BE25" s="19"/>
      <c r="BF25" s="19">
        <f t="shared" si="26"/>
        <v>0.22906527940929683</v>
      </c>
      <c r="BG25" s="19">
        <f>(AO25/BA25)</f>
        <v>0.40526934049337132</v>
      </c>
      <c r="BH25" s="19">
        <f>(BA25/AR25)</f>
        <v>3.7834920634920639</v>
      </c>
      <c r="BI25" s="19">
        <f t="shared" si="27"/>
        <v>0.375</v>
      </c>
      <c r="BJ25" s="19"/>
      <c r="BK25" s="5">
        <v>0</v>
      </c>
      <c r="BL25" s="5"/>
      <c r="BM25" s="5"/>
      <c r="BN25" s="5"/>
      <c r="BO25" s="5"/>
      <c r="BP25" s="3">
        <v>1</v>
      </c>
      <c r="BQ25" s="3">
        <v>0</v>
      </c>
      <c r="BR25" s="3">
        <v>12.5</v>
      </c>
      <c r="BS25" s="3">
        <v>6.3</v>
      </c>
      <c r="BT25" s="3">
        <v>5.9</v>
      </c>
      <c r="BU25" s="3">
        <v>1</v>
      </c>
      <c r="BV25" s="3">
        <v>4.3</v>
      </c>
      <c r="BW25" s="10"/>
      <c r="BX25" s="3">
        <v>1</v>
      </c>
      <c r="BY25" s="3">
        <v>1</v>
      </c>
      <c r="BZ25" s="3">
        <v>140</v>
      </c>
      <c r="CA25" s="3">
        <v>17</v>
      </c>
      <c r="CB25" s="4">
        <v>1</v>
      </c>
      <c r="CC25" s="28">
        <v>90</v>
      </c>
      <c r="CD25" s="8"/>
      <c r="CE25" s="8"/>
      <c r="CF25" s="3">
        <v>753</v>
      </c>
      <c r="CG25" s="3">
        <v>1</v>
      </c>
      <c r="CH25" s="3">
        <v>1</v>
      </c>
      <c r="CI25" s="12">
        <v>1510</v>
      </c>
      <c r="CJ25" s="19">
        <f t="shared" si="28"/>
        <v>7.3198649298089702</v>
      </c>
      <c r="CK25" s="5">
        <v>2185.6504443267022</v>
      </c>
      <c r="CL25" s="19">
        <f t="shared" si="29"/>
        <v>7.6896687494206581</v>
      </c>
      <c r="CM25" s="10"/>
      <c r="CN25" s="36">
        <v>40605</v>
      </c>
      <c r="CO25" s="36"/>
      <c r="CP25" s="36"/>
      <c r="CQ25" s="36"/>
      <c r="CR25" s="22"/>
      <c r="CS25" s="36">
        <v>44274</v>
      </c>
      <c r="CT25" s="36">
        <v>44168</v>
      </c>
      <c r="CU25" s="9">
        <f t="shared" si="30"/>
        <v>3563</v>
      </c>
      <c r="CV25" s="9">
        <v>0</v>
      </c>
      <c r="CW25" s="9"/>
      <c r="CX25" s="9"/>
      <c r="CY25" s="9">
        <v>0</v>
      </c>
      <c r="CZ25" s="9">
        <v>3563</v>
      </c>
      <c r="DA25" s="1">
        <v>1</v>
      </c>
      <c r="DB25" s="14"/>
      <c r="DC25" s="14"/>
      <c r="DD25" s="14"/>
      <c r="DE25" s="14"/>
      <c r="DF25" s="10"/>
      <c r="DG25" s="10"/>
      <c r="DH25" s="10"/>
      <c r="DI25" s="10"/>
      <c r="DJ25" s="10"/>
      <c r="DK25" s="10"/>
    </row>
    <row r="26" spans="1:115" x14ac:dyDescent="0.25">
      <c r="A26" s="2">
        <v>2033</v>
      </c>
      <c r="B26" s="3">
        <v>62</v>
      </c>
      <c r="C26" s="3">
        <v>0</v>
      </c>
      <c r="D26" s="3">
        <v>0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4</v>
      </c>
      <c r="K26" s="3">
        <v>1</v>
      </c>
      <c r="L26" s="3">
        <v>1</v>
      </c>
      <c r="M26" s="3"/>
      <c r="N26" s="3">
        <v>1</v>
      </c>
      <c r="O26" s="3">
        <v>0</v>
      </c>
      <c r="P26" s="3">
        <v>1</v>
      </c>
      <c r="Q26" s="3"/>
      <c r="R26" s="3">
        <v>1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1</v>
      </c>
      <c r="Z26" s="3">
        <v>1</v>
      </c>
      <c r="AA26" s="3">
        <v>1</v>
      </c>
      <c r="AB26" s="3">
        <v>0</v>
      </c>
      <c r="AC26" s="3">
        <v>0</v>
      </c>
      <c r="AD26" s="3">
        <v>1</v>
      </c>
      <c r="AE26" s="3">
        <v>0</v>
      </c>
      <c r="AF26" s="3">
        <v>2</v>
      </c>
      <c r="AG26" s="3">
        <v>23</v>
      </c>
      <c r="AH26" s="4">
        <v>1.94</v>
      </c>
      <c r="AI26" s="3">
        <v>93</v>
      </c>
      <c r="AJ26" s="3">
        <v>75</v>
      </c>
      <c r="AK26" s="5">
        <f t="shared" si="31"/>
        <v>81</v>
      </c>
      <c r="AL26" s="3">
        <v>88</v>
      </c>
      <c r="AM26" s="3">
        <v>1</v>
      </c>
      <c r="AN26" s="3">
        <v>6</v>
      </c>
      <c r="AO26" s="3">
        <v>51</v>
      </c>
      <c r="AP26" s="3">
        <v>26</v>
      </c>
      <c r="AQ26" s="3">
        <v>34</v>
      </c>
      <c r="AR26" s="1">
        <f>(AO26-AP26)</f>
        <v>25</v>
      </c>
      <c r="AS26" s="7">
        <f>(AR26/AN26)</f>
        <v>4.166666666666667</v>
      </c>
      <c r="AT26" s="3">
        <v>22</v>
      </c>
      <c r="AU26" s="4">
        <v>3.298</v>
      </c>
      <c r="AV26" s="3">
        <v>1.7</v>
      </c>
      <c r="AW26" s="19">
        <f t="shared" si="18"/>
        <v>0.30532150776053213</v>
      </c>
      <c r="AX26" s="7">
        <f t="shared" si="19"/>
        <v>3.6385688295936931</v>
      </c>
      <c r="AY26" s="7">
        <f t="shared" si="20"/>
        <v>564.70588235294122</v>
      </c>
      <c r="AZ26" s="7">
        <f t="shared" si="21"/>
        <v>3529.4117647058824</v>
      </c>
      <c r="BA26" s="7">
        <f t="shared" si="22"/>
        <v>37.477272727272727</v>
      </c>
      <c r="BB26" s="7">
        <f t="shared" si="23"/>
        <v>19.318181818181817</v>
      </c>
      <c r="BC26" s="7">
        <f t="shared" si="24"/>
        <v>15.50090909090909</v>
      </c>
      <c r="BD26" s="7">
        <f t="shared" si="25"/>
        <v>7.3563636363636355</v>
      </c>
      <c r="BE26" s="19"/>
      <c r="BF26" s="19">
        <f t="shared" si="26"/>
        <v>0.90721649484536082</v>
      </c>
      <c r="BG26" s="19">
        <f>(AO26/BA26)</f>
        <v>1.3608247422680413</v>
      </c>
      <c r="BH26" s="19">
        <f>(BA26/AR26)</f>
        <v>1.499090909090909</v>
      </c>
      <c r="BI26" s="19">
        <f t="shared" si="27"/>
        <v>0.27272727272727271</v>
      </c>
      <c r="BJ26" s="19"/>
      <c r="BK26" s="5">
        <v>0</v>
      </c>
      <c r="BL26" s="5"/>
      <c r="BM26" s="5"/>
      <c r="BN26" s="5"/>
      <c r="BO26" s="5"/>
      <c r="BP26" s="9">
        <v>1</v>
      </c>
      <c r="BQ26" s="9">
        <v>0</v>
      </c>
      <c r="BR26" s="3">
        <v>12.5</v>
      </c>
      <c r="BS26" s="3">
        <v>5.7</v>
      </c>
      <c r="BT26" s="3">
        <v>5.3</v>
      </c>
      <c r="BU26" s="3">
        <v>0.88</v>
      </c>
      <c r="BV26" s="3">
        <v>4.8</v>
      </c>
      <c r="BW26" s="10"/>
      <c r="BX26" s="3">
        <v>1</v>
      </c>
      <c r="BY26" s="3">
        <v>0</v>
      </c>
      <c r="BZ26" s="3">
        <v>132</v>
      </c>
      <c r="CA26" s="3">
        <v>37</v>
      </c>
      <c r="CB26" s="4">
        <v>0.9</v>
      </c>
      <c r="CC26" s="28">
        <v>90</v>
      </c>
      <c r="CD26" s="8"/>
      <c r="CE26" s="8"/>
      <c r="CF26" s="3">
        <v>2454</v>
      </c>
      <c r="CG26" s="3">
        <v>1</v>
      </c>
      <c r="CH26" s="3">
        <v>3</v>
      </c>
      <c r="CI26" s="12">
        <v>2695.833333333333</v>
      </c>
      <c r="CJ26" s="19">
        <f t="shared" si="28"/>
        <v>7.8994626501410465</v>
      </c>
      <c r="CK26" s="5">
        <v>1680.7069826280497</v>
      </c>
      <c r="CL26" s="19">
        <f t="shared" si="29"/>
        <v>7.4269698068690291</v>
      </c>
      <c r="CM26" s="10"/>
      <c r="CN26" s="41">
        <v>40462</v>
      </c>
      <c r="CO26" s="41"/>
      <c r="CP26" s="41"/>
      <c r="CQ26" s="41"/>
      <c r="CS26" s="36">
        <v>44272</v>
      </c>
      <c r="CT26" s="36">
        <v>41848</v>
      </c>
      <c r="CU26" s="1">
        <f t="shared" si="30"/>
        <v>1386</v>
      </c>
      <c r="CV26" s="3">
        <v>1</v>
      </c>
      <c r="CW26" s="40">
        <v>41848</v>
      </c>
      <c r="CX26" s="20">
        <f>(CW26-CN26)</f>
        <v>1386</v>
      </c>
      <c r="CY26" s="20">
        <v>1</v>
      </c>
      <c r="CZ26" s="20">
        <v>1386</v>
      </c>
      <c r="DA26" s="1">
        <v>1</v>
      </c>
      <c r="DB26" s="3" t="s">
        <v>141</v>
      </c>
      <c r="DC26" s="10"/>
      <c r="DD26" s="10"/>
      <c r="DE26" s="10"/>
      <c r="DF26" s="10"/>
      <c r="DG26" s="10"/>
      <c r="DH26" s="10"/>
      <c r="DI26" s="10"/>
      <c r="DJ26" s="10"/>
      <c r="DK26" s="10"/>
    </row>
    <row r="27" spans="1:115" x14ac:dyDescent="0.25">
      <c r="A27" s="2">
        <v>2018</v>
      </c>
      <c r="B27" s="3">
        <v>65</v>
      </c>
      <c r="C27" s="3">
        <v>0</v>
      </c>
      <c r="D27" s="3">
        <v>1</v>
      </c>
      <c r="E27" s="3">
        <v>1</v>
      </c>
      <c r="F27" s="3">
        <v>1</v>
      </c>
      <c r="G27" s="3">
        <v>1</v>
      </c>
      <c r="H27" s="1">
        <v>0</v>
      </c>
      <c r="I27" s="3">
        <v>1</v>
      </c>
      <c r="J27" s="3">
        <v>3</v>
      </c>
      <c r="K27" s="3">
        <v>0</v>
      </c>
      <c r="L27" s="3">
        <v>1</v>
      </c>
      <c r="M27" s="3"/>
      <c r="N27" s="3">
        <v>0</v>
      </c>
      <c r="O27" s="3">
        <v>0</v>
      </c>
      <c r="P27" s="3">
        <v>0</v>
      </c>
      <c r="Q27" s="3"/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1</v>
      </c>
      <c r="AA27" s="3">
        <v>1</v>
      </c>
      <c r="AB27" s="3">
        <v>1</v>
      </c>
      <c r="AC27" s="3">
        <v>0</v>
      </c>
      <c r="AD27" s="3">
        <v>0</v>
      </c>
      <c r="AE27" s="3">
        <v>0</v>
      </c>
      <c r="AF27" s="3">
        <v>0</v>
      </c>
      <c r="AG27" s="3">
        <v>27.5</v>
      </c>
      <c r="AH27" s="4">
        <v>2</v>
      </c>
      <c r="AI27" s="3">
        <v>135</v>
      </c>
      <c r="AJ27" s="3">
        <v>81</v>
      </c>
      <c r="AK27" s="5">
        <f t="shared" si="31"/>
        <v>99</v>
      </c>
      <c r="AL27" s="3">
        <v>91</v>
      </c>
      <c r="AM27" s="3">
        <v>1</v>
      </c>
      <c r="AN27" s="3">
        <v>10</v>
      </c>
      <c r="AO27" s="3">
        <v>57</v>
      </c>
      <c r="AP27" s="3">
        <v>30</v>
      </c>
      <c r="AQ27" s="3">
        <v>41</v>
      </c>
      <c r="AR27" s="3">
        <f>(AO27-AP27)</f>
        <v>27</v>
      </c>
      <c r="AS27" s="7">
        <f>(AR27/AN27)</f>
        <v>2.7</v>
      </c>
      <c r="AT27" s="3">
        <v>31</v>
      </c>
      <c r="AU27" s="4">
        <v>4.2</v>
      </c>
      <c r="AV27" s="3">
        <v>2.1</v>
      </c>
      <c r="AW27" s="19">
        <f t="shared" si="18"/>
        <v>0.46097560975609758</v>
      </c>
      <c r="AX27" s="7">
        <f t="shared" si="19"/>
        <v>2.3809523809523809</v>
      </c>
      <c r="AY27" s="7">
        <f t="shared" si="20"/>
        <v>380.95238095238096</v>
      </c>
      <c r="AZ27" s="7">
        <f t="shared" si="21"/>
        <v>3390.4761904761904</v>
      </c>
      <c r="BA27" s="7">
        <f t="shared" si="22"/>
        <v>46.153846153846153</v>
      </c>
      <c r="BB27" s="7">
        <f t="shared" si="23"/>
        <v>23.076923076923077</v>
      </c>
      <c r="BC27" s="7">
        <f t="shared" si="24"/>
        <v>21.341538461538462</v>
      </c>
      <c r="BD27" s="7">
        <f t="shared" si="25"/>
        <v>9.7292307692307691</v>
      </c>
      <c r="BE27" s="19"/>
      <c r="BF27" s="19">
        <f t="shared" si="26"/>
        <v>0.88833333333333331</v>
      </c>
      <c r="BG27" s="19">
        <f>(AO27/BA27)</f>
        <v>1.2350000000000001</v>
      </c>
      <c r="BH27" s="19">
        <f>(BA27/AR27)</f>
        <v>1.7094017094017093</v>
      </c>
      <c r="BI27" s="19">
        <f t="shared" si="27"/>
        <v>0.32258064516129031</v>
      </c>
      <c r="BJ27" s="19"/>
      <c r="BK27" s="5">
        <v>1</v>
      </c>
      <c r="BL27" s="5"/>
      <c r="BM27" s="5"/>
      <c r="BN27" s="5">
        <v>0</v>
      </c>
      <c r="BO27" s="5">
        <v>0</v>
      </c>
      <c r="BP27" s="3">
        <v>1</v>
      </c>
      <c r="BQ27" s="3">
        <v>0</v>
      </c>
      <c r="BR27" s="15">
        <v>15</v>
      </c>
      <c r="BS27" s="3">
        <v>6.3</v>
      </c>
      <c r="BT27" s="3">
        <v>5.5</v>
      </c>
      <c r="BU27" s="3">
        <v>1.1000000000000001</v>
      </c>
      <c r="BV27" s="3"/>
      <c r="BW27" s="10"/>
      <c r="BX27" s="3">
        <v>0</v>
      </c>
      <c r="BY27" s="3">
        <v>1</v>
      </c>
      <c r="BZ27" s="3">
        <v>147</v>
      </c>
      <c r="CA27" s="3">
        <v>16</v>
      </c>
      <c r="CB27" s="4">
        <v>1</v>
      </c>
      <c r="CC27" s="28">
        <v>68</v>
      </c>
      <c r="CD27" s="8"/>
      <c r="CE27" s="8"/>
      <c r="CF27" s="3">
        <v>2924</v>
      </c>
      <c r="CG27" s="3">
        <v>1</v>
      </c>
      <c r="CH27" s="3">
        <v>3</v>
      </c>
      <c r="CI27" s="12">
        <v>1548.6301369863013</v>
      </c>
      <c r="CJ27" s="19">
        <f t="shared" si="28"/>
        <v>7.3451260365577244</v>
      </c>
      <c r="CK27" s="5">
        <v>876.09138954460275</v>
      </c>
      <c r="CL27" s="19">
        <f t="shared" si="29"/>
        <v>6.7754704114589748</v>
      </c>
      <c r="CM27" s="10"/>
      <c r="CN27" s="36">
        <v>43427</v>
      </c>
      <c r="CO27" s="36"/>
      <c r="CP27" s="36"/>
      <c r="CQ27" s="36"/>
      <c r="CS27" s="36">
        <v>44479</v>
      </c>
      <c r="CT27" s="36">
        <v>44406</v>
      </c>
      <c r="CU27" s="1">
        <f t="shared" si="30"/>
        <v>979</v>
      </c>
      <c r="CV27" s="1">
        <v>0</v>
      </c>
      <c r="CY27" s="1">
        <v>0</v>
      </c>
      <c r="CZ27" s="1">
        <v>979</v>
      </c>
      <c r="DA27" s="1">
        <v>1</v>
      </c>
      <c r="DB27" s="3" t="s">
        <v>141</v>
      </c>
      <c r="DC27" s="10"/>
      <c r="DD27" s="10"/>
      <c r="DE27" s="10"/>
      <c r="DF27" s="10"/>
      <c r="DG27" s="10"/>
      <c r="DH27" s="10"/>
      <c r="DI27" s="10"/>
      <c r="DJ27" s="10"/>
      <c r="DK27" s="10"/>
    </row>
    <row r="28" spans="1:115" x14ac:dyDescent="0.25">
      <c r="A28" s="25">
        <v>1068</v>
      </c>
      <c r="B28" s="1">
        <v>58</v>
      </c>
      <c r="C28" s="1">
        <v>0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3</v>
      </c>
      <c r="K28" s="1">
        <v>0</v>
      </c>
      <c r="L28" s="1">
        <v>0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1</v>
      </c>
      <c r="Y28" s="1">
        <v>1</v>
      </c>
      <c r="Z28" s="1">
        <v>1</v>
      </c>
      <c r="AA28" s="1">
        <v>0</v>
      </c>
      <c r="AB28" s="1">
        <v>1</v>
      </c>
      <c r="AC28" s="1">
        <v>0</v>
      </c>
      <c r="AD28" s="1">
        <v>1</v>
      </c>
      <c r="AE28" s="1">
        <v>0</v>
      </c>
      <c r="AF28" s="1">
        <v>0</v>
      </c>
      <c r="AG28" s="1">
        <v>31.87</v>
      </c>
      <c r="AH28" s="1">
        <v>2.14</v>
      </c>
      <c r="AI28" s="1">
        <v>87</v>
      </c>
      <c r="AJ28" s="1">
        <v>41</v>
      </c>
      <c r="AK28" s="5">
        <f t="shared" si="31"/>
        <v>56.333333333333336</v>
      </c>
      <c r="AL28" s="1">
        <v>87</v>
      </c>
      <c r="AM28" s="1">
        <v>1</v>
      </c>
      <c r="AN28" s="1">
        <v>18</v>
      </c>
      <c r="AO28" s="1">
        <v>42</v>
      </c>
      <c r="AP28" s="1">
        <v>17</v>
      </c>
      <c r="AQ28" s="1">
        <v>29</v>
      </c>
      <c r="AR28" s="1">
        <f>(AO28-AP28)</f>
        <v>25</v>
      </c>
      <c r="AS28" s="7">
        <f>(AR28/AN28)</f>
        <v>1.3888888888888888</v>
      </c>
      <c r="AT28" s="1">
        <v>19</v>
      </c>
      <c r="AU28" s="19">
        <v>3.58</v>
      </c>
      <c r="AV28" s="1">
        <v>1.67</v>
      </c>
      <c r="AW28" s="19">
        <f t="shared" si="18"/>
        <v>0.20859571322985956</v>
      </c>
      <c r="AX28" s="7">
        <f t="shared" si="19"/>
        <v>2.7932960893854748</v>
      </c>
      <c r="AY28" s="7">
        <f t="shared" si="20"/>
        <v>479.04191616766468</v>
      </c>
      <c r="AZ28" s="7">
        <f t="shared" si="21"/>
        <v>1836.3273453093816</v>
      </c>
      <c r="BA28" s="7">
        <f t="shared" si="22"/>
        <v>41.149425287356323</v>
      </c>
      <c r="BB28" s="7">
        <f t="shared" si="23"/>
        <v>19.195402298850574</v>
      </c>
      <c r="BC28" s="7">
        <f t="shared" si="24"/>
        <v>9.7461455938697306</v>
      </c>
      <c r="BD28" s="7">
        <f t="shared" si="25"/>
        <v>2.8716321839080456</v>
      </c>
      <c r="BE28" s="19"/>
      <c r="BF28" s="19">
        <f t="shared" si="26"/>
        <v>0.70474860335195533</v>
      </c>
      <c r="BG28" s="19">
        <f>(AO28/BA28)</f>
        <v>1.0206703910614525</v>
      </c>
      <c r="BH28" s="19">
        <f>(BA28/AR28)</f>
        <v>1.6459770114942529</v>
      </c>
      <c r="BI28" s="19">
        <f t="shared" si="27"/>
        <v>0.94736842105263153</v>
      </c>
      <c r="BJ28" s="19"/>
      <c r="BK28" s="20">
        <v>1</v>
      </c>
      <c r="BN28" s="1">
        <v>1</v>
      </c>
      <c r="BO28" s="1">
        <v>0</v>
      </c>
      <c r="BP28" s="1">
        <v>1</v>
      </c>
      <c r="BQ28" s="1">
        <v>0</v>
      </c>
      <c r="BR28" s="1">
        <v>15</v>
      </c>
      <c r="BS28" s="1">
        <v>5.0999999999999996</v>
      </c>
      <c r="BT28" s="1">
        <v>4.7</v>
      </c>
      <c r="BU28" s="1">
        <v>0.36</v>
      </c>
      <c r="BV28" s="1">
        <v>4.4000000000000004</v>
      </c>
      <c r="BZ28" s="25">
        <v>135</v>
      </c>
      <c r="CA28" s="25">
        <v>37</v>
      </c>
      <c r="CB28" s="44">
        <v>1.37</v>
      </c>
      <c r="CC28" s="27">
        <v>56</v>
      </c>
      <c r="CD28" s="1">
        <v>293</v>
      </c>
      <c r="CE28" s="1">
        <v>1</v>
      </c>
      <c r="CH28" s="1">
        <v>2</v>
      </c>
      <c r="CI28" s="20">
        <v>2726.2166569999999</v>
      </c>
      <c r="CJ28" s="19">
        <f t="shared" si="28"/>
        <v>7.9106700870879987</v>
      </c>
      <c r="CK28" s="20">
        <v>3661.8003060000001</v>
      </c>
      <c r="CL28" s="19">
        <f t="shared" si="29"/>
        <v>8.205710192343961</v>
      </c>
      <c r="CM28" s="22"/>
      <c r="CN28" s="41">
        <v>40352</v>
      </c>
      <c r="CO28" s="41"/>
      <c r="CP28" s="41"/>
      <c r="CQ28" s="41"/>
      <c r="CS28" s="36">
        <v>44272</v>
      </c>
      <c r="CT28" s="36">
        <v>40986</v>
      </c>
      <c r="CU28" s="1">
        <f t="shared" si="30"/>
        <v>634</v>
      </c>
      <c r="CV28" s="3">
        <v>1</v>
      </c>
      <c r="CW28" s="36">
        <v>40986</v>
      </c>
      <c r="CX28" s="20">
        <f>(CW28-CN28)</f>
        <v>634</v>
      </c>
      <c r="CY28" s="20">
        <v>1</v>
      </c>
      <c r="CZ28" s="20">
        <v>634</v>
      </c>
      <c r="DA28" s="1">
        <v>1</v>
      </c>
      <c r="DB28" t="s">
        <v>129</v>
      </c>
    </row>
    <row r="29" spans="1:115" x14ac:dyDescent="0.25">
      <c r="A29" s="2">
        <v>2052</v>
      </c>
      <c r="B29" s="3">
        <v>53</v>
      </c>
      <c r="C29" s="3">
        <v>1</v>
      </c>
      <c r="D29" s="3">
        <v>0</v>
      </c>
      <c r="E29" s="3">
        <v>1</v>
      </c>
      <c r="F29" s="3">
        <v>1</v>
      </c>
      <c r="G29" s="3">
        <v>1</v>
      </c>
      <c r="H29" s="1">
        <v>0</v>
      </c>
      <c r="I29" s="3">
        <v>0</v>
      </c>
      <c r="J29" s="3">
        <v>4</v>
      </c>
      <c r="K29" s="3">
        <v>1</v>
      </c>
      <c r="L29" s="3">
        <v>0</v>
      </c>
      <c r="M29" s="3"/>
      <c r="N29" s="3">
        <v>0</v>
      </c>
      <c r="O29" s="3">
        <v>0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0</v>
      </c>
      <c r="V29" s="3">
        <v>0</v>
      </c>
      <c r="W29" s="3">
        <v>1</v>
      </c>
      <c r="X29" s="3">
        <v>1</v>
      </c>
      <c r="Y29" s="3">
        <v>1</v>
      </c>
      <c r="Z29" s="3">
        <v>1</v>
      </c>
      <c r="AA29" s="3">
        <v>0</v>
      </c>
      <c r="AB29" s="3">
        <v>1</v>
      </c>
      <c r="AC29" s="3">
        <v>1</v>
      </c>
      <c r="AD29" s="3">
        <v>1</v>
      </c>
      <c r="AE29" s="3">
        <v>0</v>
      </c>
      <c r="AF29" s="3">
        <v>0</v>
      </c>
      <c r="AG29" s="3">
        <v>31</v>
      </c>
      <c r="AH29" s="4">
        <v>2.3199999999999998</v>
      </c>
      <c r="AI29" s="3">
        <v>100</v>
      </c>
      <c r="AJ29" s="3">
        <v>62</v>
      </c>
      <c r="AK29" s="5">
        <f t="shared" si="31"/>
        <v>74.666666666666671</v>
      </c>
      <c r="AL29" s="3">
        <v>81</v>
      </c>
      <c r="AM29" s="3">
        <v>3</v>
      </c>
      <c r="AN29" s="3">
        <v>27</v>
      </c>
      <c r="AO29" s="3"/>
      <c r="AP29" s="3"/>
      <c r="AQ29" s="3">
        <v>43</v>
      </c>
      <c r="AR29" s="3"/>
      <c r="AS29" s="8"/>
      <c r="AT29" s="3">
        <v>34</v>
      </c>
      <c r="AU29" s="4">
        <v>3.9439999999999995</v>
      </c>
      <c r="AV29" s="3">
        <v>1.7</v>
      </c>
      <c r="AW29" s="19">
        <f t="shared" si="18"/>
        <v>0.28144863266814485</v>
      </c>
      <c r="AX29" s="7">
        <f t="shared" si="19"/>
        <v>2.2819472616632863</v>
      </c>
      <c r="AY29" s="7">
        <f t="shared" si="20"/>
        <v>423.52941176470591</v>
      </c>
      <c r="AZ29" s="7">
        <f t="shared" si="21"/>
        <v>2243.1372549019611</v>
      </c>
      <c r="BA29" s="7">
        <f t="shared" si="22"/>
        <v>48.691358024691347</v>
      </c>
      <c r="BB29" s="7">
        <f t="shared" si="23"/>
        <v>20.987654320987655</v>
      </c>
      <c r="BC29" s="7">
        <f t="shared" si="24"/>
        <v>11.607572016460907</v>
      </c>
      <c r="BD29" s="7">
        <f t="shared" si="25"/>
        <v>4.5669135802469132</v>
      </c>
      <c r="BE29" s="19"/>
      <c r="BF29" s="19">
        <f t="shared" si="26"/>
        <v>0.88311359026369185</v>
      </c>
      <c r="BG29" s="19"/>
      <c r="BH29" s="19"/>
      <c r="BI29" s="19">
        <f t="shared" si="27"/>
        <v>0.79411764705882348</v>
      </c>
      <c r="BJ29" s="19"/>
      <c r="BK29" s="5">
        <v>0</v>
      </c>
      <c r="BL29" s="5"/>
      <c r="BM29" s="5"/>
      <c r="BN29" s="5"/>
      <c r="BO29" s="5"/>
      <c r="BP29" s="3">
        <v>1</v>
      </c>
      <c r="BQ29" s="3">
        <v>0</v>
      </c>
      <c r="BR29" s="3">
        <v>15</v>
      </c>
      <c r="BS29" s="3">
        <v>7.3</v>
      </c>
      <c r="BT29" s="3">
        <v>7.1</v>
      </c>
      <c r="BU29" s="3">
        <v>0.95</v>
      </c>
      <c r="BV29" s="3"/>
      <c r="BW29" s="10"/>
      <c r="BX29" s="3">
        <v>1</v>
      </c>
      <c r="BY29" s="3">
        <v>1</v>
      </c>
      <c r="BZ29" s="3">
        <v>127</v>
      </c>
      <c r="CA29" s="3">
        <v>64</v>
      </c>
      <c r="CB29" s="4">
        <v>2.9</v>
      </c>
      <c r="CC29" s="28">
        <v>28</v>
      </c>
      <c r="CD29" s="8"/>
      <c r="CE29" s="8"/>
      <c r="CF29" s="3">
        <v>5827</v>
      </c>
      <c r="CG29" s="3">
        <v>1</v>
      </c>
      <c r="CH29" s="3">
        <v>3</v>
      </c>
      <c r="CI29" s="12">
        <v>3090.1960784313724</v>
      </c>
      <c r="CJ29" s="19">
        <f t="shared" si="28"/>
        <v>8.0359898236815894</v>
      </c>
      <c r="CK29" s="5">
        <v>1572.3566174930843</v>
      </c>
      <c r="CL29" s="19">
        <f t="shared" si="29"/>
        <v>7.3603308031728716</v>
      </c>
      <c r="CM29" s="10"/>
      <c r="CN29" s="41">
        <v>40260</v>
      </c>
      <c r="CO29" s="41"/>
      <c r="CP29" s="41"/>
      <c r="CQ29" s="41"/>
      <c r="CS29" s="36">
        <v>44272</v>
      </c>
      <c r="CT29" s="36">
        <v>44263</v>
      </c>
      <c r="CU29" s="1">
        <f t="shared" si="30"/>
        <v>4003</v>
      </c>
      <c r="CV29" s="3">
        <v>0</v>
      </c>
      <c r="CW29" s="3"/>
      <c r="CX29" s="3"/>
      <c r="CY29" s="3">
        <v>0</v>
      </c>
      <c r="CZ29" s="3">
        <v>4003</v>
      </c>
      <c r="DA29" s="1">
        <v>1</v>
      </c>
      <c r="DB29" s="3" t="s">
        <v>149</v>
      </c>
      <c r="DC29" s="10"/>
      <c r="DD29" s="10"/>
      <c r="DE29" s="10"/>
      <c r="DF29" s="10"/>
      <c r="DG29" s="10"/>
      <c r="DH29" s="10"/>
      <c r="DI29" s="10"/>
      <c r="DJ29" s="10"/>
      <c r="DK29" s="10"/>
    </row>
    <row r="30" spans="1:115" x14ac:dyDescent="0.25">
      <c r="A30" s="25">
        <v>1033</v>
      </c>
      <c r="B30" s="1">
        <v>84</v>
      </c>
      <c r="C30" s="1">
        <v>0</v>
      </c>
      <c r="D30" s="1">
        <v>1</v>
      </c>
      <c r="E30" s="1">
        <v>1</v>
      </c>
      <c r="F30" s="1">
        <v>1</v>
      </c>
      <c r="G30" s="1">
        <v>0</v>
      </c>
      <c r="H30" s="1">
        <v>1</v>
      </c>
      <c r="I30" s="1">
        <v>0</v>
      </c>
      <c r="J30" s="1">
        <v>4</v>
      </c>
      <c r="K30" s="1">
        <v>1</v>
      </c>
      <c r="L30" s="1">
        <v>0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17.7</v>
      </c>
      <c r="AH30" s="1">
        <v>1.62</v>
      </c>
      <c r="AI30" s="1">
        <v>121</v>
      </c>
      <c r="AJ30" s="1">
        <v>55</v>
      </c>
      <c r="AK30" s="5">
        <f t="shared" si="31"/>
        <v>77</v>
      </c>
      <c r="AL30" s="1">
        <v>63</v>
      </c>
      <c r="AM30" s="1">
        <v>1</v>
      </c>
      <c r="AN30" s="1">
        <v>5</v>
      </c>
      <c r="AO30" s="1">
        <v>49</v>
      </c>
      <c r="AP30" s="1">
        <v>22</v>
      </c>
      <c r="AQ30" s="1">
        <v>32</v>
      </c>
      <c r="AR30" s="1">
        <f t="shared" ref="AR30:AR43" si="32">(AO30-AP30)</f>
        <v>27</v>
      </c>
      <c r="AS30" s="7">
        <f t="shared" ref="AS30:AS43" si="33">(AR30/AN30)</f>
        <v>5.4</v>
      </c>
      <c r="AT30" s="1">
        <v>6</v>
      </c>
      <c r="AU30" s="19">
        <v>5.75</v>
      </c>
      <c r="AV30" s="1">
        <v>3.55</v>
      </c>
      <c r="AW30" s="19">
        <f t="shared" si="18"/>
        <v>0.60609756097560963</v>
      </c>
      <c r="AX30" s="7">
        <f t="shared" si="19"/>
        <v>4.5217391304347823</v>
      </c>
      <c r="AY30" s="7">
        <f t="shared" si="20"/>
        <v>585.91549295774655</v>
      </c>
      <c r="AZ30" s="7">
        <f t="shared" si="21"/>
        <v>1622.5352112676057</v>
      </c>
      <c r="BA30" s="7">
        <f t="shared" si="22"/>
        <v>91.269841269841265</v>
      </c>
      <c r="BB30" s="7">
        <f t="shared" si="23"/>
        <v>56.349206349206348</v>
      </c>
      <c r="BC30" s="7">
        <f t="shared" si="24"/>
        <v>54.410793650793643</v>
      </c>
      <c r="BD30" s="7">
        <f t="shared" si="25"/>
        <v>20.69142857142857</v>
      </c>
      <c r="BE30" s="19"/>
      <c r="BF30" s="19">
        <f t="shared" si="26"/>
        <v>0.35060869565217395</v>
      </c>
      <c r="BG30" s="19">
        <f t="shared" ref="BG30:BG43" si="34">(AO30/BA30)</f>
        <v>0.53686956521739138</v>
      </c>
      <c r="BH30" s="19">
        <f t="shared" ref="BH30:BH43" si="35">(BA30/AR30)</f>
        <v>3.3803644914756026</v>
      </c>
      <c r="BI30" s="19">
        <f t="shared" si="27"/>
        <v>0.83333333333333337</v>
      </c>
      <c r="BJ30" s="19"/>
      <c r="BK30" s="20">
        <v>1</v>
      </c>
      <c r="BL30" s="1">
        <v>11</v>
      </c>
      <c r="BN30" s="1">
        <v>3</v>
      </c>
      <c r="BO30" s="1">
        <v>1</v>
      </c>
      <c r="BP30" s="1">
        <v>1</v>
      </c>
      <c r="BQ30" s="1">
        <v>0</v>
      </c>
      <c r="BR30" s="1">
        <v>15</v>
      </c>
      <c r="BS30" s="1">
        <v>6.1</v>
      </c>
      <c r="BT30" s="1">
        <v>5.6</v>
      </c>
      <c r="BU30" s="1">
        <v>0.28000000000000003</v>
      </c>
      <c r="BV30" s="1">
        <v>4.7</v>
      </c>
      <c r="BW30" s="1">
        <v>36.299999999999997</v>
      </c>
      <c r="BX30" s="1">
        <v>1</v>
      </c>
      <c r="BZ30" s="25">
        <v>142</v>
      </c>
      <c r="CA30" s="25">
        <v>27</v>
      </c>
      <c r="CB30" s="44">
        <v>1.82</v>
      </c>
      <c r="CC30" s="27">
        <v>25</v>
      </c>
      <c r="CD30" s="1">
        <v>2746</v>
      </c>
      <c r="CE30" s="1">
        <v>1</v>
      </c>
      <c r="CH30" s="1">
        <v>3</v>
      </c>
      <c r="CI30" s="20">
        <v>3473.2943679999998</v>
      </c>
      <c r="CJ30" s="19">
        <f t="shared" si="28"/>
        <v>8.1528588081502171</v>
      </c>
      <c r="CK30" s="20">
        <v>1289.2461390000001</v>
      </c>
      <c r="CL30" s="19">
        <f t="shared" si="29"/>
        <v>7.1618129381621864</v>
      </c>
      <c r="CM30" s="22"/>
      <c r="CN30" s="36">
        <v>40296</v>
      </c>
      <c r="CO30" s="36"/>
      <c r="CP30" s="36"/>
      <c r="CQ30" s="36"/>
      <c r="CS30" s="36">
        <v>44272</v>
      </c>
      <c r="CT30" s="36">
        <v>42050</v>
      </c>
      <c r="CU30" s="1">
        <f t="shared" si="30"/>
        <v>1754</v>
      </c>
      <c r="CV30" s="3">
        <v>1</v>
      </c>
      <c r="CW30" s="40">
        <v>42050</v>
      </c>
      <c r="CX30" s="20">
        <f>(CW30-CN30)</f>
        <v>1754</v>
      </c>
      <c r="CY30" s="20">
        <v>1</v>
      </c>
      <c r="CZ30" s="20">
        <v>1754</v>
      </c>
      <c r="DA30" s="1">
        <v>1</v>
      </c>
      <c r="DB30" t="s">
        <v>129</v>
      </c>
    </row>
    <row r="31" spans="1:115" x14ac:dyDescent="0.25">
      <c r="A31" s="2">
        <v>2050</v>
      </c>
      <c r="B31" s="3">
        <v>63</v>
      </c>
      <c r="C31" s="3">
        <v>0</v>
      </c>
      <c r="D31" s="3">
        <v>1</v>
      </c>
      <c r="E31" s="3">
        <v>1</v>
      </c>
      <c r="F31" s="3">
        <v>1</v>
      </c>
      <c r="G31" s="3">
        <v>1</v>
      </c>
      <c r="H31" s="1">
        <v>0</v>
      </c>
      <c r="I31" s="3">
        <v>0</v>
      </c>
      <c r="J31" s="3">
        <v>4</v>
      </c>
      <c r="K31" s="3">
        <v>0</v>
      </c>
      <c r="L31" s="3">
        <v>0</v>
      </c>
      <c r="M31" s="3"/>
      <c r="N31" s="3">
        <v>1</v>
      </c>
      <c r="O31" s="3">
        <v>0</v>
      </c>
      <c r="P31" s="3">
        <v>1</v>
      </c>
      <c r="Q31" s="3"/>
      <c r="R31" s="3">
        <v>1</v>
      </c>
      <c r="S31" s="3">
        <v>1</v>
      </c>
      <c r="T31" s="3">
        <v>0</v>
      </c>
      <c r="U31" s="3">
        <v>0</v>
      </c>
      <c r="V31" s="3">
        <v>0</v>
      </c>
      <c r="W31" s="3">
        <v>0</v>
      </c>
      <c r="X31" s="3">
        <v>1</v>
      </c>
      <c r="Y31" s="3">
        <v>1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0</v>
      </c>
      <c r="AF31" s="3">
        <v>0</v>
      </c>
      <c r="AG31" s="3">
        <v>22.5</v>
      </c>
      <c r="AH31" s="4">
        <v>1.49</v>
      </c>
      <c r="AI31" s="3">
        <v>114</v>
      </c>
      <c r="AJ31" s="3">
        <v>62</v>
      </c>
      <c r="AK31" s="5">
        <f t="shared" si="31"/>
        <v>79.333333333333329</v>
      </c>
      <c r="AL31" s="3">
        <v>87</v>
      </c>
      <c r="AM31" s="3">
        <v>2</v>
      </c>
      <c r="AN31" s="3">
        <v>1</v>
      </c>
      <c r="AO31" s="3">
        <v>40</v>
      </c>
      <c r="AP31" s="3">
        <v>16</v>
      </c>
      <c r="AQ31" s="3">
        <v>24</v>
      </c>
      <c r="AR31" s="1">
        <f t="shared" si="32"/>
        <v>24</v>
      </c>
      <c r="AS31" s="7">
        <f t="shared" si="33"/>
        <v>24</v>
      </c>
      <c r="AT31" s="3">
        <v>18</v>
      </c>
      <c r="AU31" s="4">
        <v>2.8756999999999997</v>
      </c>
      <c r="AV31" s="3">
        <v>1.93</v>
      </c>
      <c r="AW31" s="19">
        <f t="shared" si="18"/>
        <v>0.33949741315594972</v>
      </c>
      <c r="AX31" s="7">
        <f t="shared" si="19"/>
        <v>2.0864485168828462</v>
      </c>
      <c r="AY31" s="7">
        <f t="shared" si="20"/>
        <v>248.70466321243524</v>
      </c>
      <c r="AZ31" s="7">
        <f t="shared" si="21"/>
        <v>3246.9775474956818</v>
      </c>
      <c r="BA31" s="7">
        <f t="shared" si="22"/>
        <v>33.054022988505743</v>
      </c>
      <c r="BB31" s="7">
        <f t="shared" si="23"/>
        <v>22.183908045977013</v>
      </c>
      <c r="BC31" s="7">
        <f t="shared" si="24"/>
        <v>18.504337164750957</v>
      </c>
      <c r="BD31" s="7">
        <f t="shared" si="25"/>
        <v>6.939126436781609</v>
      </c>
      <c r="BE31" s="19"/>
      <c r="BF31" s="19">
        <f t="shared" si="26"/>
        <v>0.72608408387523049</v>
      </c>
      <c r="BG31" s="19">
        <f t="shared" si="34"/>
        <v>1.2101401397920508</v>
      </c>
      <c r="BH31" s="19">
        <f t="shared" si="35"/>
        <v>1.3772509578544059</v>
      </c>
      <c r="BI31" s="19">
        <f t="shared" si="27"/>
        <v>5.5555555555555552E-2</v>
      </c>
      <c r="BJ31" s="19"/>
      <c r="BK31" s="5">
        <v>0</v>
      </c>
      <c r="BL31" s="5"/>
      <c r="BM31" s="5"/>
      <c r="BN31" s="5"/>
      <c r="BO31" s="5"/>
      <c r="BP31" s="3">
        <v>1</v>
      </c>
      <c r="BQ31" s="3">
        <v>0</v>
      </c>
      <c r="BR31" s="3">
        <v>17.5</v>
      </c>
      <c r="BS31" s="3">
        <v>7.5</v>
      </c>
      <c r="BT31" s="3">
        <v>7.3</v>
      </c>
      <c r="BU31" s="3">
        <v>1.5</v>
      </c>
      <c r="BV31" s="3"/>
      <c r="BW31" s="10"/>
      <c r="BX31" s="3">
        <v>1</v>
      </c>
      <c r="BY31" s="3">
        <v>1</v>
      </c>
      <c r="BZ31" s="3">
        <v>128</v>
      </c>
      <c r="CA31" s="3">
        <v>36</v>
      </c>
      <c r="CB31" s="4">
        <v>1.9</v>
      </c>
      <c r="CC31" s="28">
        <v>27</v>
      </c>
      <c r="CD31" s="8"/>
      <c r="CE31" s="8"/>
      <c r="CF31" s="3">
        <v>3770</v>
      </c>
      <c r="CG31" s="3">
        <v>1</v>
      </c>
      <c r="CH31" s="3">
        <v>3</v>
      </c>
      <c r="CI31" s="12">
        <v>1674.4047619047619</v>
      </c>
      <c r="CJ31" s="19">
        <f t="shared" si="28"/>
        <v>7.4232130150746896</v>
      </c>
      <c r="CK31" s="5">
        <v>1031.2854540383419</v>
      </c>
      <c r="CL31" s="19">
        <f t="shared" si="29"/>
        <v>6.9385613167314668</v>
      </c>
      <c r="CM31" s="10"/>
      <c r="CN31" s="41">
        <v>40246</v>
      </c>
      <c r="CO31" s="41"/>
      <c r="CP31" s="41"/>
      <c r="CQ31" s="41"/>
      <c r="CS31" s="36">
        <v>44272</v>
      </c>
      <c r="CT31" s="36">
        <v>44239</v>
      </c>
      <c r="CU31" s="1">
        <f t="shared" si="30"/>
        <v>3993</v>
      </c>
      <c r="CV31" s="3">
        <v>0</v>
      </c>
      <c r="CW31" s="3"/>
      <c r="CX31" s="3"/>
      <c r="CY31" s="3">
        <v>0</v>
      </c>
      <c r="CZ31" s="3">
        <v>3993</v>
      </c>
      <c r="DA31" s="1">
        <v>1</v>
      </c>
      <c r="DB31" s="3" t="s">
        <v>141</v>
      </c>
      <c r="DC31" s="10"/>
      <c r="DD31" s="10"/>
      <c r="DE31" s="10"/>
      <c r="DF31" s="10"/>
      <c r="DG31" s="10"/>
      <c r="DH31" s="10"/>
      <c r="DI31" s="10"/>
      <c r="DJ31" s="10"/>
      <c r="DK31" s="10"/>
    </row>
    <row r="32" spans="1:115" x14ac:dyDescent="0.25">
      <c r="A32" s="2">
        <v>2020</v>
      </c>
      <c r="B32" s="3">
        <v>38</v>
      </c>
      <c r="C32" s="3">
        <v>0</v>
      </c>
      <c r="D32" s="3">
        <v>0</v>
      </c>
      <c r="E32" s="3">
        <v>1</v>
      </c>
      <c r="F32" s="3">
        <v>1</v>
      </c>
      <c r="G32" s="3">
        <v>0</v>
      </c>
      <c r="H32" s="1">
        <v>1</v>
      </c>
      <c r="I32" s="3">
        <v>0</v>
      </c>
      <c r="J32" s="3">
        <v>4</v>
      </c>
      <c r="K32" s="3">
        <v>1</v>
      </c>
      <c r="L32" s="3">
        <v>1</v>
      </c>
      <c r="M32" s="3"/>
      <c r="N32" s="3">
        <v>1</v>
      </c>
      <c r="O32" s="3">
        <v>0</v>
      </c>
      <c r="P32" s="3">
        <v>0</v>
      </c>
      <c r="Q32" s="3"/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16">
        <v>1</v>
      </c>
      <c r="Y32" s="3">
        <v>1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27.5</v>
      </c>
      <c r="AH32" s="4">
        <v>2.0499999999999998</v>
      </c>
      <c r="AI32" s="3">
        <v>98</v>
      </c>
      <c r="AJ32" s="3">
        <v>58</v>
      </c>
      <c r="AK32" s="5">
        <f t="shared" si="31"/>
        <v>71.333333333333329</v>
      </c>
      <c r="AL32" s="3">
        <v>90</v>
      </c>
      <c r="AM32" s="3">
        <v>1</v>
      </c>
      <c r="AN32" s="3">
        <v>16</v>
      </c>
      <c r="AO32" s="3">
        <v>46</v>
      </c>
      <c r="AP32" s="3">
        <v>28</v>
      </c>
      <c r="AQ32" s="3">
        <v>34</v>
      </c>
      <c r="AR32" s="3">
        <f t="shared" si="32"/>
        <v>18</v>
      </c>
      <c r="AS32" s="7">
        <f t="shared" si="33"/>
        <v>1.125</v>
      </c>
      <c r="AT32" s="3">
        <v>29</v>
      </c>
      <c r="AU32" s="4">
        <v>3.5669999999999997</v>
      </c>
      <c r="AV32" s="3">
        <v>1.74</v>
      </c>
      <c r="AW32" s="19">
        <f t="shared" si="18"/>
        <v>0.27521064301552106</v>
      </c>
      <c r="AX32" s="7">
        <f t="shared" si="19"/>
        <v>1.4017381553125876</v>
      </c>
      <c r="AY32" s="7">
        <f t="shared" si="20"/>
        <v>229.88505747126436</v>
      </c>
      <c r="AZ32" s="7">
        <f t="shared" si="21"/>
        <v>2544.0613026819919</v>
      </c>
      <c r="BA32" s="7">
        <f t="shared" si="22"/>
        <v>39.633333333333333</v>
      </c>
      <c r="BB32" s="7">
        <f t="shared" si="23"/>
        <v>19.333333333333332</v>
      </c>
      <c r="BC32" s="7">
        <f t="shared" si="24"/>
        <v>11.130844444444442</v>
      </c>
      <c r="BD32" s="7">
        <f t="shared" si="25"/>
        <v>4.7328000000000001</v>
      </c>
      <c r="BE32" s="19"/>
      <c r="BF32" s="19">
        <f t="shared" si="26"/>
        <v>0.85786375105130364</v>
      </c>
      <c r="BG32" s="19">
        <f t="shared" si="34"/>
        <v>1.1606391925988226</v>
      </c>
      <c r="BH32" s="19">
        <f t="shared" si="35"/>
        <v>2.2018518518518517</v>
      </c>
      <c r="BI32" s="19">
        <f t="shared" si="27"/>
        <v>0.55172413793103448</v>
      </c>
      <c r="BJ32" s="19"/>
      <c r="BK32" s="12">
        <v>0</v>
      </c>
      <c r="BL32" s="12"/>
      <c r="BM32" s="5"/>
      <c r="BN32" s="12"/>
      <c r="BO32" s="12"/>
      <c r="BP32" s="3">
        <v>1</v>
      </c>
      <c r="BQ32" s="9">
        <v>0</v>
      </c>
      <c r="BR32" s="3">
        <v>17.5</v>
      </c>
      <c r="BS32" s="3">
        <v>6.2</v>
      </c>
      <c r="BT32" s="3">
        <v>5.9</v>
      </c>
      <c r="BU32" s="3">
        <v>0.92</v>
      </c>
      <c r="BV32" s="16">
        <v>4.5999999999999996</v>
      </c>
      <c r="BW32" s="10"/>
      <c r="BX32" s="16">
        <v>1</v>
      </c>
      <c r="BY32" s="3">
        <v>0</v>
      </c>
      <c r="BZ32" s="3">
        <v>135</v>
      </c>
      <c r="CA32" s="3">
        <v>25</v>
      </c>
      <c r="CB32" s="4">
        <v>1</v>
      </c>
      <c r="CC32" s="28">
        <v>87</v>
      </c>
      <c r="CD32" s="8"/>
      <c r="CE32" s="8"/>
      <c r="CF32" s="3">
        <v>166</v>
      </c>
      <c r="CG32" s="3">
        <v>0</v>
      </c>
      <c r="CH32" s="3">
        <v>1</v>
      </c>
      <c r="CI32" s="12">
        <v>1719.0789473684208</v>
      </c>
      <c r="CJ32" s="19">
        <f t="shared" si="28"/>
        <v>7.4495439306624274</v>
      </c>
      <c r="CK32" s="5">
        <v>1318.5283583206808</v>
      </c>
      <c r="CL32" s="19">
        <f t="shared" si="29"/>
        <v>7.1842715135792492</v>
      </c>
      <c r="CM32" s="10"/>
      <c r="CN32" s="41">
        <v>40410</v>
      </c>
      <c r="CO32" s="41"/>
      <c r="CP32" s="41"/>
      <c r="CQ32" s="41"/>
      <c r="CS32" s="36">
        <v>44272</v>
      </c>
      <c r="CT32" s="36">
        <v>40607</v>
      </c>
      <c r="CU32" s="1">
        <f t="shared" si="30"/>
        <v>197</v>
      </c>
      <c r="CV32" s="3">
        <v>1</v>
      </c>
      <c r="CW32" s="40">
        <v>40607</v>
      </c>
      <c r="CX32" s="3">
        <f>(CW32-CN32)</f>
        <v>197</v>
      </c>
      <c r="CY32" s="3">
        <v>1</v>
      </c>
      <c r="CZ32" s="3">
        <v>197</v>
      </c>
      <c r="DA32" s="1">
        <v>1</v>
      </c>
      <c r="DB32" s="3" t="s">
        <v>143</v>
      </c>
      <c r="DC32" s="10"/>
      <c r="DD32" s="10"/>
      <c r="DE32" s="10"/>
      <c r="DF32" s="10"/>
      <c r="DG32" s="10"/>
      <c r="DH32" s="10"/>
      <c r="DI32" s="10"/>
      <c r="DJ32" s="10"/>
      <c r="DK32" s="10"/>
    </row>
    <row r="33" spans="1:115" x14ac:dyDescent="0.25">
      <c r="A33" s="2">
        <v>2004</v>
      </c>
      <c r="B33" s="3">
        <v>62</v>
      </c>
      <c r="C33" s="3">
        <v>0</v>
      </c>
      <c r="D33" s="3">
        <v>0</v>
      </c>
      <c r="E33" s="3">
        <v>1</v>
      </c>
      <c r="F33" s="3">
        <v>1</v>
      </c>
      <c r="G33" s="3">
        <v>1</v>
      </c>
      <c r="H33" s="1">
        <v>0</v>
      </c>
      <c r="I33" s="3">
        <v>1</v>
      </c>
      <c r="J33" s="3">
        <v>2</v>
      </c>
      <c r="K33" s="3">
        <v>0</v>
      </c>
      <c r="L33" s="3">
        <v>0</v>
      </c>
      <c r="M33" s="3"/>
      <c r="N33" s="3">
        <v>0</v>
      </c>
      <c r="O33" s="3">
        <v>0</v>
      </c>
      <c r="P33" s="3">
        <v>1</v>
      </c>
      <c r="Q33" s="3"/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1</v>
      </c>
      <c r="Z33" s="3">
        <v>0</v>
      </c>
      <c r="AA33" s="3">
        <v>0</v>
      </c>
      <c r="AB33" s="3">
        <v>1</v>
      </c>
      <c r="AC33" s="3">
        <v>0</v>
      </c>
      <c r="AD33" s="3">
        <v>1</v>
      </c>
      <c r="AE33" s="3">
        <v>0</v>
      </c>
      <c r="AF33" s="3">
        <v>0</v>
      </c>
      <c r="AG33" s="3">
        <v>38</v>
      </c>
      <c r="AH33" s="4">
        <v>2.4</v>
      </c>
      <c r="AI33" s="3">
        <v>107</v>
      </c>
      <c r="AJ33" s="3">
        <v>68</v>
      </c>
      <c r="AK33" s="5">
        <f t="shared" si="31"/>
        <v>81</v>
      </c>
      <c r="AL33" s="3">
        <v>60</v>
      </c>
      <c r="AM33" s="3">
        <v>1</v>
      </c>
      <c r="AN33" s="3">
        <v>15</v>
      </c>
      <c r="AO33" s="3">
        <v>37</v>
      </c>
      <c r="AP33" s="3">
        <v>20</v>
      </c>
      <c r="AQ33" s="3">
        <v>25</v>
      </c>
      <c r="AR33" s="3">
        <f t="shared" si="32"/>
        <v>17</v>
      </c>
      <c r="AS33" s="7">
        <f t="shared" si="33"/>
        <v>1.1333333333333333</v>
      </c>
      <c r="AT33" s="3">
        <v>21</v>
      </c>
      <c r="AU33" s="4">
        <v>4.4400000000000004</v>
      </c>
      <c r="AV33" s="3">
        <v>1.85</v>
      </c>
      <c r="AW33" s="19">
        <f t="shared" si="18"/>
        <v>0.33226164079822618</v>
      </c>
      <c r="AX33" s="7">
        <f t="shared" si="19"/>
        <v>0.9009009009009008</v>
      </c>
      <c r="AY33" s="7">
        <f t="shared" si="20"/>
        <v>172.97297297297297</v>
      </c>
      <c r="AZ33" s="7">
        <f t="shared" si="21"/>
        <v>2854.0540540540537</v>
      </c>
      <c r="BA33" s="7">
        <f t="shared" si="22"/>
        <v>74.000000000000014</v>
      </c>
      <c r="BB33" s="7">
        <f t="shared" si="23"/>
        <v>30.833333333333332</v>
      </c>
      <c r="BC33" s="7">
        <f t="shared" si="24"/>
        <v>25.16</v>
      </c>
      <c r="BD33" s="7">
        <f t="shared" si="25"/>
        <v>4.1933333333333325</v>
      </c>
      <c r="BE33" s="19">
        <v>1.36</v>
      </c>
      <c r="BF33" s="19">
        <f t="shared" si="26"/>
        <v>0.33783783783783777</v>
      </c>
      <c r="BG33" s="19">
        <f t="shared" si="34"/>
        <v>0.49999999999999989</v>
      </c>
      <c r="BH33" s="19">
        <f t="shared" si="35"/>
        <v>4.3529411764705888</v>
      </c>
      <c r="BI33" s="19">
        <f t="shared" si="27"/>
        <v>0.7142857142857143</v>
      </c>
      <c r="BJ33" s="19"/>
      <c r="BK33" s="5">
        <v>1</v>
      </c>
      <c r="BL33" s="5">
        <v>26</v>
      </c>
      <c r="BM33" s="5"/>
      <c r="BN33" s="5">
        <v>0</v>
      </c>
      <c r="BO33" s="5">
        <v>0</v>
      </c>
      <c r="BP33" s="3">
        <v>1</v>
      </c>
      <c r="BQ33" s="3">
        <v>0</v>
      </c>
      <c r="BR33" s="3">
        <v>17.5</v>
      </c>
      <c r="BS33" s="3">
        <v>6.2</v>
      </c>
      <c r="BT33" s="3">
        <v>5.6</v>
      </c>
      <c r="BU33" s="3">
        <v>1.3</v>
      </c>
      <c r="BV33" s="3"/>
      <c r="BW33" s="10"/>
      <c r="BX33" s="3">
        <v>1</v>
      </c>
      <c r="BY33" s="3">
        <v>0</v>
      </c>
      <c r="BZ33" s="3">
        <v>140</v>
      </c>
      <c r="CA33" s="3">
        <v>27</v>
      </c>
      <c r="CB33" s="4">
        <v>1.97</v>
      </c>
      <c r="CC33" s="28">
        <v>49</v>
      </c>
      <c r="CD33" s="8"/>
      <c r="CE33" s="8"/>
      <c r="CF33" s="3">
        <v>337.2</v>
      </c>
      <c r="CG33" s="3">
        <v>0</v>
      </c>
      <c r="CH33" s="3">
        <v>1</v>
      </c>
      <c r="CI33" s="12">
        <v>2489.808917197452</v>
      </c>
      <c r="CJ33" s="19">
        <f t="shared" si="28"/>
        <v>7.8199612464327384</v>
      </c>
      <c r="CK33" s="5">
        <v>901.26268952488977</v>
      </c>
      <c r="CL33" s="19">
        <f t="shared" si="29"/>
        <v>6.8037967684166976</v>
      </c>
      <c r="CM33" s="10"/>
      <c r="CN33" s="36">
        <v>43409</v>
      </c>
      <c r="CO33" s="36"/>
      <c r="CP33" s="36"/>
      <c r="CQ33" s="36"/>
      <c r="CS33" s="36">
        <v>44217</v>
      </c>
      <c r="CT33" s="36">
        <v>43731</v>
      </c>
      <c r="CU33" s="1">
        <f t="shared" si="30"/>
        <v>322</v>
      </c>
      <c r="CV33" s="1">
        <v>1</v>
      </c>
      <c r="CW33" s="36">
        <v>43731</v>
      </c>
      <c r="CX33" s="20">
        <f>(CW33-CN33)</f>
        <v>322</v>
      </c>
      <c r="CY33" s="20">
        <v>1</v>
      </c>
      <c r="CZ33" s="20">
        <v>322</v>
      </c>
      <c r="DA33" s="1">
        <v>1</v>
      </c>
      <c r="DB33" s="39" t="s">
        <v>141</v>
      </c>
      <c r="DC33" s="10"/>
      <c r="DD33" s="10"/>
      <c r="DE33" s="10"/>
      <c r="DF33" s="10"/>
      <c r="DG33" s="10"/>
      <c r="DH33" s="10"/>
      <c r="DI33" s="10"/>
      <c r="DJ33" s="10"/>
      <c r="DK33" s="10"/>
    </row>
    <row r="34" spans="1:115" x14ac:dyDescent="0.25">
      <c r="A34" s="25">
        <v>1067</v>
      </c>
      <c r="B34" s="1">
        <v>72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3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0</v>
      </c>
      <c r="AD34" s="1">
        <v>1</v>
      </c>
      <c r="AE34" s="1">
        <v>0</v>
      </c>
      <c r="AF34" s="1">
        <v>0</v>
      </c>
      <c r="AG34" s="1">
        <v>26.82</v>
      </c>
      <c r="AH34" s="1">
        <v>1.84</v>
      </c>
      <c r="AI34" s="1">
        <v>124</v>
      </c>
      <c r="AJ34" s="1">
        <v>69</v>
      </c>
      <c r="AK34" s="5">
        <f t="shared" si="31"/>
        <v>87.333333333333329</v>
      </c>
      <c r="AL34" s="1">
        <v>60</v>
      </c>
      <c r="AM34" s="1">
        <v>2</v>
      </c>
      <c r="AN34" s="1">
        <v>3</v>
      </c>
      <c r="AO34" s="1">
        <v>39</v>
      </c>
      <c r="AP34" s="1">
        <v>12</v>
      </c>
      <c r="AQ34" s="1">
        <v>21</v>
      </c>
      <c r="AR34" s="1">
        <f t="shared" si="32"/>
        <v>27</v>
      </c>
      <c r="AS34" s="7">
        <f t="shared" si="33"/>
        <v>9</v>
      </c>
      <c r="AT34" s="1">
        <v>11</v>
      </c>
      <c r="AU34" s="19">
        <v>5.5</v>
      </c>
      <c r="AV34" s="1">
        <v>2.98</v>
      </c>
      <c r="AW34" s="19">
        <f t="shared" si="18"/>
        <v>0.57705838876570581</v>
      </c>
      <c r="AX34" s="7">
        <f t="shared" si="19"/>
        <v>1.8181818181818181</v>
      </c>
      <c r="AY34" s="7">
        <f t="shared" si="20"/>
        <v>268.45637583892619</v>
      </c>
      <c r="AZ34" s="7">
        <f t="shared" si="21"/>
        <v>2263.9821029082773</v>
      </c>
      <c r="BA34" s="7">
        <f t="shared" si="22"/>
        <v>91.666666666666657</v>
      </c>
      <c r="BB34" s="7">
        <f t="shared" si="23"/>
        <v>49.666666666666664</v>
      </c>
      <c r="BC34" s="7">
        <f t="shared" si="24"/>
        <v>51.560622222222214</v>
      </c>
      <c r="BD34" s="7">
        <f t="shared" si="25"/>
        <v>12.158399999999999</v>
      </c>
      <c r="BE34" s="19"/>
      <c r="BF34" s="19">
        <f t="shared" si="26"/>
        <v>0.22909090909090912</v>
      </c>
      <c r="BG34" s="19">
        <f t="shared" si="34"/>
        <v>0.42545454545454547</v>
      </c>
      <c r="BH34" s="19">
        <f t="shared" si="35"/>
        <v>3.3950617283950613</v>
      </c>
      <c r="BI34" s="19">
        <f t="shared" si="27"/>
        <v>0.27272727272727271</v>
      </c>
      <c r="BJ34" s="19"/>
      <c r="BK34" s="20">
        <v>0</v>
      </c>
      <c r="BO34" s="1">
        <v>0</v>
      </c>
      <c r="BP34" s="1">
        <v>1</v>
      </c>
      <c r="BQ34" s="1">
        <v>0</v>
      </c>
      <c r="BR34" s="1">
        <v>18</v>
      </c>
      <c r="BS34" s="1">
        <v>7.7</v>
      </c>
      <c r="BT34" s="1">
        <v>6.6</v>
      </c>
      <c r="BU34" s="1">
        <v>0.25</v>
      </c>
      <c r="BV34" s="1">
        <v>5</v>
      </c>
      <c r="BW34" s="1">
        <v>40</v>
      </c>
      <c r="BX34" s="1">
        <v>1</v>
      </c>
      <c r="BY34" s="1">
        <v>0</v>
      </c>
      <c r="BZ34" s="25">
        <v>132</v>
      </c>
      <c r="CA34" s="25">
        <v>31</v>
      </c>
      <c r="CB34" s="44">
        <v>1.34</v>
      </c>
      <c r="CC34" s="27">
        <v>53</v>
      </c>
      <c r="CI34" s="20">
        <v>2210.0992059999999</v>
      </c>
      <c r="CJ34" s="19">
        <f t="shared" si="28"/>
        <v>7.7007926830970508</v>
      </c>
      <c r="CK34" s="20">
        <v>3172.640625</v>
      </c>
      <c r="CL34" s="19">
        <f t="shared" si="29"/>
        <v>8.0623195248472985</v>
      </c>
      <c r="CM34" s="22"/>
      <c r="CN34" s="41">
        <v>40350</v>
      </c>
      <c r="CO34" s="41"/>
      <c r="CP34" s="41"/>
      <c r="CQ34" s="41"/>
      <c r="CS34" s="36">
        <v>44272</v>
      </c>
      <c r="CT34" s="36">
        <v>44242</v>
      </c>
      <c r="CU34" s="1">
        <f t="shared" si="30"/>
        <v>3892</v>
      </c>
      <c r="CV34" s="3">
        <v>0</v>
      </c>
      <c r="CW34" s="3"/>
      <c r="CX34" s="3"/>
      <c r="CY34" s="3">
        <v>0</v>
      </c>
      <c r="CZ34" s="3">
        <v>3892</v>
      </c>
      <c r="DA34" s="1">
        <v>1</v>
      </c>
      <c r="DB34"/>
    </row>
    <row r="35" spans="1:115" x14ac:dyDescent="0.25">
      <c r="A35" s="25">
        <v>1039</v>
      </c>
      <c r="B35" s="1">
        <v>57</v>
      </c>
      <c r="C35" s="1">
        <v>0</v>
      </c>
      <c r="D35" s="1">
        <v>1</v>
      </c>
      <c r="E35" s="1">
        <v>1</v>
      </c>
      <c r="F35" s="1">
        <v>1</v>
      </c>
      <c r="G35" s="1">
        <v>0</v>
      </c>
      <c r="H35" s="1">
        <v>1</v>
      </c>
      <c r="I35" s="1">
        <v>0</v>
      </c>
      <c r="J35" s="1">
        <v>4</v>
      </c>
      <c r="K35" s="1">
        <v>1</v>
      </c>
      <c r="L35" s="1">
        <v>1</v>
      </c>
      <c r="M35" s="1">
        <v>1</v>
      </c>
      <c r="N35" s="1">
        <v>1</v>
      </c>
      <c r="O35" s="1">
        <v>0</v>
      </c>
      <c r="P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2</v>
      </c>
      <c r="Z35" s="1">
        <v>1</v>
      </c>
      <c r="AA35" s="1">
        <v>1</v>
      </c>
      <c r="AB35" s="1">
        <v>1</v>
      </c>
      <c r="AC35" s="1">
        <v>0</v>
      </c>
      <c r="AD35" s="1">
        <v>1</v>
      </c>
      <c r="AE35" s="1">
        <v>1</v>
      </c>
      <c r="AF35" s="1">
        <v>0</v>
      </c>
      <c r="AG35" s="1">
        <v>27.1</v>
      </c>
      <c r="AH35" s="1">
        <v>1.7</v>
      </c>
      <c r="AI35" s="1">
        <v>126</v>
      </c>
      <c r="AJ35" s="1">
        <v>64</v>
      </c>
      <c r="AK35" s="5">
        <f t="shared" si="31"/>
        <v>84.666666666666671</v>
      </c>
      <c r="AL35" s="1">
        <v>65</v>
      </c>
      <c r="AM35" s="1">
        <v>1</v>
      </c>
      <c r="AN35" s="1">
        <v>10</v>
      </c>
      <c r="AO35" s="1">
        <v>50</v>
      </c>
      <c r="AP35" s="1">
        <v>20</v>
      </c>
      <c r="AQ35" s="1">
        <v>31</v>
      </c>
      <c r="AR35" s="1">
        <f t="shared" si="32"/>
        <v>30</v>
      </c>
      <c r="AS35" s="7">
        <f t="shared" si="33"/>
        <v>3</v>
      </c>
      <c r="AT35" s="1">
        <v>15</v>
      </c>
      <c r="AU35" s="19">
        <v>3.1</v>
      </c>
      <c r="AV35" s="1">
        <v>1.82</v>
      </c>
      <c r="AW35" s="19">
        <f t="shared" si="18"/>
        <v>0.34167036215816704</v>
      </c>
      <c r="AX35" s="7">
        <f t="shared" si="19"/>
        <v>5.161290322580645</v>
      </c>
      <c r="AY35" s="7">
        <f t="shared" si="20"/>
        <v>703.2967032967033</v>
      </c>
      <c r="AZ35" s="7">
        <f t="shared" si="21"/>
        <v>3282.0512820512822</v>
      </c>
      <c r="BA35" s="7">
        <f t="shared" si="22"/>
        <v>47.692307692307693</v>
      </c>
      <c r="BB35" s="7">
        <f t="shared" si="23"/>
        <v>28</v>
      </c>
      <c r="BC35" s="7">
        <f t="shared" si="24"/>
        <v>26.529066666666665</v>
      </c>
      <c r="BD35" s="7">
        <f t="shared" si="25"/>
        <v>7.9967999999999995</v>
      </c>
      <c r="BE35" s="19">
        <v>2.6838709677419352</v>
      </c>
      <c r="BF35" s="19">
        <f t="shared" si="26"/>
        <v>0.65</v>
      </c>
      <c r="BG35" s="19">
        <f t="shared" si="34"/>
        <v>1.0483870967741935</v>
      </c>
      <c r="BH35" s="19">
        <f t="shared" si="35"/>
        <v>1.5897435897435899</v>
      </c>
      <c r="BI35" s="19">
        <f t="shared" si="27"/>
        <v>0.66666666666666663</v>
      </c>
      <c r="BJ35" s="19"/>
      <c r="BK35" s="20">
        <v>1</v>
      </c>
      <c r="BL35" s="1">
        <v>26</v>
      </c>
      <c r="BN35" s="1">
        <v>3</v>
      </c>
      <c r="BO35" s="1">
        <v>1</v>
      </c>
      <c r="BP35" s="1">
        <v>1</v>
      </c>
      <c r="BQ35" s="1">
        <v>0</v>
      </c>
      <c r="BR35" s="1">
        <v>19</v>
      </c>
      <c r="BS35" s="1">
        <v>4.5</v>
      </c>
      <c r="BT35" s="1">
        <v>3.6</v>
      </c>
      <c r="BU35" s="1">
        <v>0.5</v>
      </c>
      <c r="BV35" s="1">
        <v>4.2</v>
      </c>
      <c r="BW35" s="1">
        <v>34.4</v>
      </c>
      <c r="BX35" s="1">
        <v>1</v>
      </c>
      <c r="BY35" s="1">
        <v>1</v>
      </c>
      <c r="BZ35" s="25">
        <v>135</v>
      </c>
      <c r="CA35" s="25">
        <v>10</v>
      </c>
      <c r="CB35" s="44">
        <v>0.97</v>
      </c>
      <c r="CC35" s="27">
        <v>65</v>
      </c>
      <c r="CD35" s="1">
        <v>1326</v>
      </c>
      <c r="CE35" s="1">
        <v>1</v>
      </c>
      <c r="CH35" s="1">
        <v>3</v>
      </c>
      <c r="CI35" s="20">
        <v>2355.1615790000001</v>
      </c>
      <c r="CJ35" s="19">
        <f t="shared" si="28"/>
        <v>7.7643646151372279</v>
      </c>
      <c r="CK35" s="20">
        <v>4622.8931570000004</v>
      </c>
      <c r="CL35" s="19">
        <f t="shared" si="29"/>
        <v>8.438776012537943</v>
      </c>
      <c r="CM35" s="22"/>
      <c r="CN35" s="37">
        <v>40304</v>
      </c>
      <c r="CO35" s="37">
        <v>40310</v>
      </c>
      <c r="CP35" s="43">
        <f>(CO35-CN35)</f>
        <v>6</v>
      </c>
      <c r="CQ35" s="37">
        <v>40818</v>
      </c>
      <c r="CR35" s="43">
        <f>(CQ35-CN35)</f>
        <v>514</v>
      </c>
      <c r="CS35" s="36">
        <v>44272</v>
      </c>
      <c r="CT35" s="36">
        <v>44260</v>
      </c>
      <c r="CU35" s="1">
        <f t="shared" si="30"/>
        <v>3956</v>
      </c>
      <c r="CV35" s="3">
        <v>0</v>
      </c>
      <c r="CW35" s="3"/>
      <c r="CX35" s="3"/>
      <c r="CY35" s="3">
        <v>1</v>
      </c>
      <c r="CZ35" s="3">
        <v>6</v>
      </c>
      <c r="DA35" s="1">
        <v>1</v>
      </c>
      <c r="DB35" t="s">
        <v>150</v>
      </c>
    </row>
    <row r="36" spans="1:115" x14ac:dyDescent="0.25">
      <c r="A36" s="25">
        <v>1065</v>
      </c>
      <c r="B36" s="1">
        <v>35</v>
      </c>
      <c r="C36" s="1">
        <v>0</v>
      </c>
      <c r="D36" s="1">
        <v>0</v>
      </c>
      <c r="E36" s="1">
        <v>1</v>
      </c>
      <c r="F36" s="1">
        <v>1</v>
      </c>
      <c r="G36" s="1">
        <v>0</v>
      </c>
      <c r="H36" s="1">
        <v>1</v>
      </c>
      <c r="I36" s="1">
        <v>0</v>
      </c>
      <c r="J36" s="1">
        <v>4</v>
      </c>
      <c r="K36" s="1">
        <v>1</v>
      </c>
      <c r="L36" s="1">
        <v>0</v>
      </c>
      <c r="M36" s="1">
        <v>1</v>
      </c>
      <c r="N36" s="1">
        <v>1</v>
      </c>
      <c r="O36" s="1">
        <v>0</v>
      </c>
      <c r="P36" s="1">
        <v>1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1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22.1</v>
      </c>
      <c r="AH36" s="1">
        <v>1.65</v>
      </c>
      <c r="AI36" s="1">
        <v>101</v>
      </c>
      <c r="AJ36" s="1">
        <v>74</v>
      </c>
      <c r="AK36" s="5">
        <f t="shared" si="31"/>
        <v>83</v>
      </c>
      <c r="AL36" s="1">
        <v>82</v>
      </c>
      <c r="AM36" s="1">
        <v>1</v>
      </c>
      <c r="AN36" s="1">
        <v>2</v>
      </c>
      <c r="AO36" s="1">
        <v>53</v>
      </c>
      <c r="AP36" s="1">
        <v>25</v>
      </c>
      <c r="AQ36" s="1">
        <v>36</v>
      </c>
      <c r="AR36" s="1">
        <f t="shared" si="32"/>
        <v>28</v>
      </c>
      <c r="AS36" s="7">
        <f t="shared" si="33"/>
        <v>14</v>
      </c>
      <c r="AT36" s="1">
        <v>24</v>
      </c>
      <c r="AU36" s="19">
        <v>3.17</v>
      </c>
      <c r="AV36" s="1">
        <v>1.93</v>
      </c>
      <c r="AW36" s="19">
        <f t="shared" si="18"/>
        <v>0.35518847006651882</v>
      </c>
      <c r="AX36" s="7">
        <f t="shared" si="19"/>
        <v>3.7854889589905363</v>
      </c>
      <c r="AY36" s="7">
        <f t="shared" si="20"/>
        <v>497.40932642487047</v>
      </c>
      <c r="AZ36" s="7">
        <f t="shared" si="21"/>
        <v>3357.512953367876</v>
      </c>
      <c r="BA36" s="7">
        <f t="shared" si="22"/>
        <v>38.658536585365852</v>
      </c>
      <c r="BB36" s="7">
        <f t="shared" si="23"/>
        <v>23.536585365853657</v>
      </c>
      <c r="BC36" s="7">
        <f t="shared" si="24"/>
        <v>18.885756097560972</v>
      </c>
      <c r="BD36" s="7">
        <f t="shared" si="25"/>
        <v>10.883317073170732</v>
      </c>
      <c r="BE36" s="19"/>
      <c r="BF36" s="19">
        <f t="shared" si="26"/>
        <v>0.93123028391167195</v>
      </c>
      <c r="BG36" s="19">
        <f t="shared" si="34"/>
        <v>1.3709779179810726</v>
      </c>
      <c r="BH36" s="19">
        <f t="shared" si="35"/>
        <v>1.3806620209059233</v>
      </c>
      <c r="BI36" s="19">
        <f t="shared" si="27"/>
        <v>8.3333333333333329E-2</v>
      </c>
      <c r="BJ36" s="19"/>
      <c r="BK36" s="20">
        <v>0</v>
      </c>
      <c r="BO36" s="1">
        <v>0</v>
      </c>
      <c r="BP36" s="1">
        <v>1</v>
      </c>
      <c r="BQ36" s="1">
        <v>0</v>
      </c>
      <c r="BR36" s="1">
        <v>20</v>
      </c>
      <c r="BS36" s="1">
        <v>7.1</v>
      </c>
      <c r="BT36" s="1">
        <v>6.1</v>
      </c>
      <c r="BU36" s="1">
        <v>0.27</v>
      </c>
      <c r="BY36" s="1">
        <v>0</v>
      </c>
      <c r="BZ36" s="25">
        <v>135</v>
      </c>
      <c r="CA36" s="25">
        <v>23</v>
      </c>
      <c r="CB36" s="44">
        <v>1.1200000000000001</v>
      </c>
      <c r="CC36" s="27">
        <v>85</v>
      </c>
      <c r="CD36" s="1">
        <v>2641</v>
      </c>
      <c r="CE36" s="1">
        <v>1</v>
      </c>
      <c r="CH36" s="1">
        <v>3</v>
      </c>
      <c r="CI36" s="20">
        <v>4104.5503419999995</v>
      </c>
      <c r="CJ36" s="19">
        <f t="shared" si="28"/>
        <v>8.3198514767880223</v>
      </c>
      <c r="CK36" s="20">
        <v>1344.134491</v>
      </c>
      <c r="CL36" s="19">
        <f t="shared" si="29"/>
        <v>7.2035055837849891</v>
      </c>
      <c r="CM36" s="22"/>
      <c r="CN36" s="41">
        <v>40345</v>
      </c>
      <c r="CO36" s="41"/>
      <c r="CP36" s="41"/>
      <c r="CQ36" s="41"/>
      <c r="CS36" s="36">
        <v>44272</v>
      </c>
      <c r="CT36" s="36">
        <v>41727</v>
      </c>
      <c r="CU36" s="1">
        <f t="shared" si="30"/>
        <v>1382</v>
      </c>
      <c r="CV36" s="3">
        <v>1</v>
      </c>
      <c r="CW36" s="40">
        <v>41727</v>
      </c>
      <c r="CX36" s="3">
        <f>(CW36-CN36)</f>
        <v>1382</v>
      </c>
      <c r="CY36" s="3">
        <v>1</v>
      </c>
      <c r="CZ36" s="3">
        <v>1382</v>
      </c>
      <c r="DA36" s="1">
        <v>1</v>
      </c>
      <c r="DB36" t="s">
        <v>129</v>
      </c>
    </row>
    <row r="37" spans="1:115" x14ac:dyDescent="0.25">
      <c r="A37" s="25">
        <v>1031</v>
      </c>
      <c r="B37" s="1">
        <v>73</v>
      </c>
      <c r="C37" s="1">
        <v>0</v>
      </c>
      <c r="D37" s="1">
        <v>0</v>
      </c>
      <c r="E37" s="1">
        <v>1</v>
      </c>
      <c r="F37" s="1">
        <v>1</v>
      </c>
      <c r="G37" s="1">
        <v>0</v>
      </c>
      <c r="H37" s="1">
        <v>1</v>
      </c>
      <c r="I37" s="1">
        <v>0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R37" s="1">
        <v>1</v>
      </c>
      <c r="S37" s="1">
        <v>0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1</v>
      </c>
      <c r="AB37" s="1">
        <v>1</v>
      </c>
      <c r="AC37" s="1">
        <v>0</v>
      </c>
      <c r="AD37" s="1">
        <v>1</v>
      </c>
      <c r="AE37" s="1">
        <v>0</v>
      </c>
      <c r="AF37" s="1">
        <v>0</v>
      </c>
      <c r="AG37" s="1">
        <v>20.25</v>
      </c>
      <c r="AH37" s="1">
        <v>1.77</v>
      </c>
      <c r="AI37" s="1">
        <v>128</v>
      </c>
      <c r="AJ37" s="1">
        <v>87</v>
      </c>
      <c r="AK37" s="5">
        <f t="shared" si="31"/>
        <v>100.66666666666667</v>
      </c>
      <c r="AL37" s="1">
        <v>74</v>
      </c>
      <c r="AM37" s="1">
        <v>1</v>
      </c>
      <c r="AN37" s="1">
        <v>15</v>
      </c>
      <c r="AO37" s="1">
        <v>71</v>
      </c>
      <c r="AP37" s="1">
        <v>30</v>
      </c>
      <c r="AQ37" s="1">
        <v>46</v>
      </c>
      <c r="AR37" s="1">
        <f t="shared" si="32"/>
        <v>41</v>
      </c>
      <c r="AS37" s="7">
        <f t="shared" si="33"/>
        <v>2.7333333333333334</v>
      </c>
      <c r="AT37" s="1">
        <v>23</v>
      </c>
      <c r="AU37" s="19">
        <v>2.65</v>
      </c>
      <c r="AV37" s="1">
        <v>1.5</v>
      </c>
      <c r="AW37" s="19">
        <f t="shared" si="18"/>
        <v>0.33481152993348118</v>
      </c>
      <c r="AX37" s="7">
        <f t="shared" si="19"/>
        <v>8.6792452830188687</v>
      </c>
      <c r="AY37" s="7">
        <f t="shared" si="20"/>
        <v>1226.6666666666667</v>
      </c>
      <c r="AZ37" s="7">
        <f t="shared" si="21"/>
        <v>4568.8888888888896</v>
      </c>
      <c r="BA37" s="7">
        <f t="shared" si="22"/>
        <v>35.810810810810814</v>
      </c>
      <c r="BB37" s="7">
        <f t="shared" si="23"/>
        <v>20.27027027027027</v>
      </c>
      <c r="BC37" s="7">
        <f t="shared" si="24"/>
        <v>21.410810810810812</v>
      </c>
      <c r="BD37" s="7">
        <f t="shared" si="25"/>
        <v>8.5459459459459453</v>
      </c>
      <c r="BE37" s="19"/>
      <c r="BF37" s="19">
        <f t="shared" si="26"/>
        <v>1.2845283018867923</v>
      </c>
      <c r="BG37" s="19">
        <f t="shared" si="34"/>
        <v>1.982641509433962</v>
      </c>
      <c r="BH37" s="19">
        <f t="shared" si="35"/>
        <v>0.87343441001977595</v>
      </c>
      <c r="BI37" s="19">
        <f t="shared" si="27"/>
        <v>0.65217391304347827</v>
      </c>
      <c r="BJ37" s="19"/>
      <c r="BK37" s="20">
        <v>0</v>
      </c>
      <c r="BO37" s="1"/>
      <c r="BP37" s="1">
        <v>1</v>
      </c>
      <c r="BQ37" s="1">
        <v>0</v>
      </c>
      <c r="BR37" s="1">
        <v>21</v>
      </c>
      <c r="BS37" s="1">
        <v>6.1</v>
      </c>
      <c r="BT37" s="1">
        <v>5.8</v>
      </c>
      <c r="BU37" s="1">
        <v>0.32</v>
      </c>
      <c r="BV37" s="1">
        <v>4.3</v>
      </c>
      <c r="BW37" s="1">
        <v>40.4</v>
      </c>
      <c r="BX37" s="1">
        <v>1</v>
      </c>
      <c r="BY37" s="1">
        <v>1</v>
      </c>
      <c r="BZ37" s="25">
        <v>136</v>
      </c>
      <c r="CA37" s="25">
        <v>22</v>
      </c>
      <c r="CB37" s="44">
        <v>0.89</v>
      </c>
      <c r="CC37" s="27">
        <v>85</v>
      </c>
      <c r="CD37" s="1">
        <v>1546</v>
      </c>
      <c r="CE37" s="1">
        <v>1</v>
      </c>
      <c r="CH37" s="1">
        <v>3</v>
      </c>
      <c r="CI37" s="20">
        <v>2921.0889999999999</v>
      </c>
      <c r="CJ37" s="19">
        <f t="shared" si="28"/>
        <v>7.9797117709410292</v>
      </c>
      <c r="CK37" s="20">
        <v>2411.0205000000001</v>
      </c>
      <c r="CL37" s="19">
        <f t="shared" si="29"/>
        <v>7.7878053808410002</v>
      </c>
      <c r="CM37" s="22"/>
      <c r="CN37" s="36">
        <v>40296</v>
      </c>
      <c r="CO37" s="36"/>
      <c r="CP37" s="36"/>
      <c r="CQ37" s="36"/>
      <c r="CS37" s="36">
        <v>44272</v>
      </c>
      <c r="CT37" s="36">
        <v>40847</v>
      </c>
      <c r="CU37" s="1">
        <f t="shared" si="30"/>
        <v>551</v>
      </c>
      <c r="CV37" s="3">
        <v>1</v>
      </c>
      <c r="CW37" s="40">
        <v>40847</v>
      </c>
      <c r="CX37" s="20">
        <f>(CW37-CN37)</f>
        <v>551</v>
      </c>
      <c r="CY37" s="20">
        <v>1</v>
      </c>
      <c r="CZ37" s="20">
        <v>551</v>
      </c>
      <c r="DA37" s="1">
        <v>1</v>
      </c>
      <c r="DB37" t="s">
        <v>137</v>
      </c>
    </row>
    <row r="38" spans="1:115" x14ac:dyDescent="0.25">
      <c r="A38" s="2">
        <v>2054</v>
      </c>
      <c r="B38" s="3">
        <v>69</v>
      </c>
      <c r="C38" s="3">
        <v>0</v>
      </c>
      <c r="D38" s="3">
        <v>0</v>
      </c>
      <c r="E38" s="3">
        <v>1</v>
      </c>
      <c r="F38" s="3">
        <v>1</v>
      </c>
      <c r="G38" s="3">
        <v>0</v>
      </c>
      <c r="H38" s="1">
        <v>1</v>
      </c>
      <c r="I38" s="3">
        <v>0</v>
      </c>
      <c r="J38" s="3">
        <v>3</v>
      </c>
      <c r="K38" s="9">
        <v>1</v>
      </c>
      <c r="L38" s="3">
        <v>0</v>
      </c>
      <c r="M38" s="9"/>
      <c r="N38" s="3">
        <v>1</v>
      </c>
      <c r="O38" s="9">
        <v>1</v>
      </c>
      <c r="P38" s="3">
        <v>0</v>
      </c>
      <c r="Q38" s="3"/>
      <c r="R38" s="3">
        <v>1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1</v>
      </c>
      <c r="Z38" s="3">
        <v>1</v>
      </c>
      <c r="AA38" s="3">
        <v>1</v>
      </c>
      <c r="AB38" s="3">
        <v>0</v>
      </c>
      <c r="AC38" s="3">
        <v>0</v>
      </c>
      <c r="AD38" s="3">
        <v>1</v>
      </c>
      <c r="AE38" s="3">
        <v>0</v>
      </c>
      <c r="AF38" s="3">
        <v>0</v>
      </c>
      <c r="AG38" s="3">
        <v>26.5</v>
      </c>
      <c r="AH38" s="4">
        <v>1.8</v>
      </c>
      <c r="AI38" s="3">
        <v>119</v>
      </c>
      <c r="AJ38" s="3">
        <v>71</v>
      </c>
      <c r="AK38" s="5">
        <f t="shared" si="31"/>
        <v>87</v>
      </c>
      <c r="AL38" s="3">
        <v>71</v>
      </c>
      <c r="AM38" s="3">
        <v>1</v>
      </c>
      <c r="AN38" s="3">
        <v>9</v>
      </c>
      <c r="AO38" s="3">
        <v>79</v>
      </c>
      <c r="AP38" s="3">
        <v>26</v>
      </c>
      <c r="AQ38" s="3">
        <v>45</v>
      </c>
      <c r="AR38" s="1">
        <f t="shared" si="32"/>
        <v>53</v>
      </c>
      <c r="AS38" s="7">
        <f t="shared" si="33"/>
        <v>5.8888888888888893</v>
      </c>
      <c r="AT38" s="3">
        <v>18</v>
      </c>
      <c r="AU38" s="4">
        <v>4.2300000000000004</v>
      </c>
      <c r="AV38" s="3">
        <v>2.35</v>
      </c>
      <c r="AW38" s="19">
        <f t="shared" si="18"/>
        <v>0.45332594235033263</v>
      </c>
      <c r="AX38" s="7">
        <f t="shared" si="19"/>
        <v>6.3829787234042543</v>
      </c>
      <c r="AY38" s="7">
        <f t="shared" si="20"/>
        <v>919.14893617021278</v>
      </c>
      <c r="AZ38" s="7">
        <f t="shared" si="21"/>
        <v>2655.3191489361702</v>
      </c>
      <c r="BA38" s="7">
        <f t="shared" si="22"/>
        <v>59.577464788732399</v>
      </c>
      <c r="BB38" s="7">
        <f t="shared" si="23"/>
        <v>33.098591549295776</v>
      </c>
      <c r="BC38" s="7">
        <f t="shared" si="24"/>
        <v>31.059718309859157</v>
      </c>
      <c r="BD38" s="7">
        <f t="shared" si="25"/>
        <v>16.205070422535208</v>
      </c>
      <c r="BE38" s="19"/>
      <c r="BF38" s="19">
        <f t="shared" si="26"/>
        <v>0.75531914893617014</v>
      </c>
      <c r="BG38" s="19">
        <f t="shared" si="34"/>
        <v>1.3260047281323877</v>
      </c>
      <c r="BH38" s="19">
        <f t="shared" si="35"/>
        <v>1.124103109221366</v>
      </c>
      <c r="BI38" s="19">
        <f t="shared" si="27"/>
        <v>0.5</v>
      </c>
      <c r="BJ38" s="19"/>
      <c r="BK38" s="5">
        <v>0</v>
      </c>
      <c r="BL38" s="5"/>
      <c r="BM38" s="5"/>
      <c r="BN38" s="5"/>
      <c r="BO38" s="5"/>
      <c r="BP38" s="3">
        <v>1</v>
      </c>
      <c r="BQ38" s="3">
        <v>0</v>
      </c>
      <c r="BR38" s="3">
        <v>22.5</v>
      </c>
      <c r="BS38" s="3">
        <v>5.8</v>
      </c>
      <c r="BT38" s="3">
        <v>4.8</v>
      </c>
      <c r="BU38" s="3">
        <v>1</v>
      </c>
      <c r="BV38" s="3"/>
      <c r="BW38" s="10"/>
      <c r="BX38" s="3">
        <v>1</v>
      </c>
      <c r="BY38" s="3">
        <v>1</v>
      </c>
      <c r="BZ38" s="3">
        <v>139</v>
      </c>
      <c r="CA38" s="3">
        <v>30</v>
      </c>
      <c r="CB38" s="4">
        <v>1.3</v>
      </c>
      <c r="CC38" s="28">
        <v>55</v>
      </c>
      <c r="CD38" s="8"/>
      <c r="CE38" s="8"/>
      <c r="CF38" s="3">
        <v>3667</v>
      </c>
      <c r="CG38" s="3">
        <v>1</v>
      </c>
      <c r="CH38" s="3">
        <v>3</v>
      </c>
      <c r="CI38" s="12">
        <v>1696.4705882352941</v>
      </c>
      <c r="CJ38" s="19">
        <f t="shared" si="28"/>
        <v>7.436305247342669</v>
      </c>
      <c r="CK38" s="5">
        <v>2170.7995250837321</v>
      </c>
      <c r="CL38" s="19">
        <f t="shared" si="29"/>
        <v>7.6828508234144568</v>
      </c>
      <c r="CM38" s="10"/>
      <c r="CN38" s="36">
        <v>40526</v>
      </c>
      <c r="CO38" s="36"/>
      <c r="CP38" s="36"/>
      <c r="CQ38" s="36">
        <v>42037</v>
      </c>
      <c r="CR38" s="43">
        <f>(CQ38-CN38)</f>
        <v>1511</v>
      </c>
      <c r="CS38" s="36">
        <v>44274</v>
      </c>
      <c r="CT38" s="36">
        <v>44263</v>
      </c>
      <c r="CU38" s="3">
        <f t="shared" si="30"/>
        <v>3737</v>
      </c>
      <c r="CV38" s="3">
        <v>0</v>
      </c>
      <c r="CW38" s="3"/>
      <c r="CX38" s="3"/>
      <c r="CY38" s="3">
        <v>1</v>
      </c>
      <c r="CZ38" s="3">
        <v>1511</v>
      </c>
      <c r="DA38" s="1">
        <v>1</v>
      </c>
      <c r="DB38" s="3" t="s">
        <v>141</v>
      </c>
      <c r="DC38" s="10"/>
      <c r="DD38" s="10"/>
      <c r="DE38" s="10"/>
      <c r="DF38" s="10"/>
      <c r="DG38" s="10"/>
      <c r="DH38" s="10"/>
      <c r="DI38" s="10"/>
      <c r="DJ38" s="10"/>
      <c r="DK38" s="10"/>
    </row>
    <row r="39" spans="1:115" x14ac:dyDescent="0.25">
      <c r="A39" s="2">
        <v>2042</v>
      </c>
      <c r="B39" s="3">
        <v>76</v>
      </c>
      <c r="C39" s="3">
        <v>0</v>
      </c>
      <c r="D39" s="3">
        <v>0</v>
      </c>
      <c r="E39" s="3">
        <v>1</v>
      </c>
      <c r="F39" s="3">
        <v>1</v>
      </c>
      <c r="G39" s="3">
        <v>0</v>
      </c>
      <c r="H39" s="1">
        <v>1</v>
      </c>
      <c r="I39" s="3">
        <v>0</v>
      </c>
      <c r="J39" s="3">
        <v>2</v>
      </c>
      <c r="K39" s="3">
        <v>0</v>
      </c>
      <c r="L39" s="3">
        <v>0</v>
      </c>
      <c r="M39" s="3"/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0</v>
      </c>
      <c r="U39" s="3">
        <v>0</v>
      </c>
      <c r="V39" s="3">
        <v>0</v>
      </c>
      <c r="W39" s="3">
        <v>0</v>
      </c>
      <c r="X39" s="3">
        <v>1</v>
      </c>
      <c r="Y39" s="3">
        <v>1</v>
      </c>
      <c r="Z39" s="3">
        <v>1</v>
      </c>
      <c r="AA39" s="3">
        <v>1</v>
      </c>
      <c r="AB39" s="3">
        <v>1</v>
      </c>
      <c r="AC39" s="3">
        <v>0</v>
      </c>
      <c r="AD39" s="3">
        <v>1</v>
      </c>
      <c r="AE39" s="3">
        <v>0</v>
      </c>
      <c r="AF39" s="3">
        <v>1</v>
      </c>
      <c r="AG39" s="3">
        <v>24.5</v>
      </c>
      <c r="AH39" s="4">
        <v>1.95</v>
      </c>
      <c r="AI39" s="3">
        <v>90</v>
      </c>
      <c r="AJ39" s="3">
        <v>64</v>
      </c>
      <c r="AK39" s="5">
        <f t="shared" si="31"/>
        <v>72.666666666666671</v>
      </c>
      <c r="AL39" s="3">
        <v>69</v>
      </c>
      <c r="AM39" s="3">
        <v>2</v>
      </c>
      <c r="AN39" s="3">
        <v>22</v>
      </c>
      <c r="AO39" s="3">
        <v>37</v>
      </c>
      <c r="AP39" s="3">
        <v>24</v>
      </c>
      <c r="AQ39" s="3">
        <v>28</v>
      </c>
      <c r="AR39" s="1">
        <f t="shared" si="32"/>
        <v>13</v>
      </c>
      <c r="AS39" s="7">
        <f t="shared" si="33"/>
        <v>0.59090909090909094</v>
      </c>
      <c r="AT39" s="3">
        <v>21</v>
      </c>
      <c r="AU39" s="4">
        <v>4.3094999999999999</v>
      </c>
      <c r="AV39" s="3">
        <v>2.21</v>
      </c>
      <c r="AW39" s="19">
        <f t="shared" si="18"/>
        <v>0.35608277900960827</v>
      </c>
      <c r="AX39" s="7">
        <f t="shared" si="19"/>
        <v>1.6243183663998144</v>
      </c>
      <c r="AY39" s="7">
        <f t="shared" si="20"/>
        <v>253.39366515837105</v>
      </c>
      <c r="AZ39" s="7">
        <f t="shared" si="21"/>
        <v>1834.087481146305</v>
      </c>
      <c r="BA39" s="7">
        <f t="shared" si="22"/>
        <v>62.45652173913043</v>
      </c>
      <c r="BB39" s="7">
        <f t="shared" si="23"/>
        <v>32.028985507246375</v>
      </c>
      <c r="BC39" s="7">
        <f t="shared" si="24"/>
        <v>22.505700483091786</v>
      </c>
      <c r="BD39" s="7">
        <f t="shared" si="25"/>
        <v>2.613565217391304</v>
      </c>
      <c r="BE39" s="19"/>
      <c r="BF39" s="19">
        <f t="shared" si="26"/>
        <v>0.44831186912634879</v>
      </c>
      <c r="BG39" s="19">
        <f t="shared" si="34"/>
        <v>0.59241211277410377</v>
      </c>
      <c r="BH39" s="19">
        <f t="shared" si="35"/>
        <v>4.8043478260869561</v>
      </c>
      <c r="BI39" s="19">
        <f t="shared" si="27"/>
        <v>1.0476190476190477</v>
      </c>
      <c r="BJ39" s="19"/>
      <c r="BK39" s="5">
        <v>0</v>
      </c>
      <c r="BL39" s="5"/>
      <c r="BM39" s="5"/>
      <c r="BN39" s="5"/>
      <c r="BO39" s="5"/>
      <c r="BP39" s="3">
        <v>1</v>
      </c>
      <c r="BQ39" s="3">
        <v>0</v>
      </c>
      <c r="BR39" s="3">
        <v>22.5</v>
      </c>
      <c r="BS39" s="3">
        <v>5.2</v>
      </c>
      <c r="BT39" s="3">
        <v>4.7</v>
      </c>
      <c r="BU39" s="3">
        <v>0.99</v>
      </c>
      <c r="BV39" s="3">
        <v>4.8</v>
      </c>
      <c r="BW39" s="10"/>
      <c r="BX39" s="3">
        <v>1</v>
      </c>
      <c r="BY39" s="3">
        <v>0</v>
      </c>
      <c r="BZ39" s="3">
        <v>139</v>
      </c>
      <c r="CA39" s="3">
        <v>90</v>
      </c>
      <c r="CB39" s="4">
        <v>3</v>
      </c>
      <c r="CC39" s="28">
        <v>20</v>
      </c>
      <c r="CD39" s="8"/>
      <c r="CE39" s="8"/>
      <c r="CF39" s="3">
        <v>6106</v>
      </c>
      <c r="CG39" s="3">
        <v>1</v>
      </c>
      <c r="CH39" s="3">
        <v>3</v>
      </c>
      <c r="CI39" s="12">
        <v>1805.0847457627117</v>
      </c>
      <c r="CJ39" s="19">
        <f t="shared" si="28"/>
        <v>7.4983628202258972</v>
      </c>
      <c r="CK39" s="5">
        <v>1099.2744118101134</v>
      </c>
      <c r="CL39" s="19">
        <f t="shared" si="29"/>
        <v>7.0024056155105923</v>
      </c>
      <c r="CM39" s="10"/>
      <c r="CN39" s="36">
        <v>40504</v>
      </c>
      <c r="CO39" s="36"/>
      <c r="CP39" s="36"/>
      <c r="CQ39" s="36"/>
      <c r="CS39" s="36">
        <v>44272</v>
      </c>
      <c r="CT39" s="36">
        <v>40985</v>
      </c>
      <c r="CU39" s="1">
        <f t="shared" si="30"/>
        <v>481</v>
      </c>
      <c r="CV39" s="3">
        <v>1</v>
      </c>
      <c r="CW39" s="40">
        <v>40985</v>
      </c>
      <c r="CX39" s="3">
        <f>(CW39-CN39)</f>
        <v>481</v>
      </c>
      <c r="CY39" s="3">
        <v>1</v>
      </c>
      <c r="CZ39" s="3">
        <v>481</v>
      </c>
      <c r="DA39" s="1">
        <v>1</v>
      </c>
      <c r="DB39" s="3"/>
      <c r="DC39" s="10"/>
      <c r="DD39" s="10"/>
      <c r="DE39" s="10"/>
      <c r="DF39" s="10"/>
      <c r="DG39" s="10"/>
      <c r="DH39" s="10"/>
      <c r="DI39" s="10"/>
      <c r="DJ39" s="10"/>
      <c r="DK39" s="10"/>
    </row>
    <row r="40" spans="1:115" x14ac:dyDescent="0.25">
      <c r="A40" s="2">
        <v>2036</v>
      </c>
      <c r="B40" s="3">
        <v>53</v>
      </c>
      <c r="C40" s="3">
        <v>0</v>
      </c>
      <c r="D40" s="3">
        <v>1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3</v>
      </c>
      <c r="K40" s="3">
        <v>0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1</v>
      </c>
      <c r="S40" s="3">
        <v>1</v>
      </c>
      <c r="T40" s="3">
        <v>0</v>
      </c>
      <c r="U40" s="3">
        <v>0</v>
      </c>
      <c r="V40" s="3">
        <v>0</v>
      </c>
      <c r="W40" s="3">
        <v>0</v>
      </c>
      <c r="X40" s="3">
        <v>1</v>
      </c>
      <c r="Y40" s="3">
        <v>1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21</v>
      </c>
      <c r="AH40" s="4">
        <v>1.47</v>
      </c>
      <c r="AI40" s="3">
        <v>74</v>
      </c>
      <c r="AJ40" s="3">
        <v>44</v>
      </c>
      <c r="AK40" s="5">
        <f t="shared" si="31"/>
        <v>54</v>
      </c>
      <c r="AL40" s="3">
        <v>57</v>
      </c>
      <c r="AM40" s="3">
        <v>1</v>
      </c>
      <c r="AN40" s="3">
        <v>7</v>
      </c>
      <c r="AO40" s="3">
        <v>45</v>
      </c>
      <c r="AP40" s="3">
        <v>14</v>
      </c>
      <c r="AQ40" s="3">
        <v>27</v>
      </c>
      <c r="AR40" s="1">
        <f t="shared" si="32"/>
        <v>31</v>
      </c>
      <c r="AS40" s="7">
        <f t="shared" si="33"/>
        <v>4.4285714285714288</v>
      </c>
      <c r="AT40" s="3">
        <v>15</v>
      </c>
      <c r="AU40" s="4">
        <v>2.6313</v>
      </c>
      <c r="AV40" s="3">
        <v>1.79</v>
      </c>
      <c r="AW40" s="19">
        <f t="shared" si="18"/>
        <v>0.21432372505543237</v>
      </c>
      <c r="AX40" s="7">
        <f t="shared" si="19"/>
        <v>4.5604834112415915</v>
      </c>
      <c r="AY40" s="7">
        <f t="shared" si="20"/>
        <v>536.31284916201116</v>
      </c>
      <c r="AZ40" s="7">
        <f t="shared" si="21"/>
        <v>2100.558659217877</v>
      </c>
      <c r="BA40" s="7">
        <f t="shared" si="22"/>
        <v>46.163157894736841</v>
      </c>
      <c r="BB40" s="7">
        <f t="shared" si="23"/>
        <v>31.403508771929825</v>
      </c>
      <c r="BC40" s="7">
        <f t="shared" si="24"/>
        <v>16.656421052631579</v>
      </c>
      <c r="BD40" s="7">
        <f t="shared" si="25"/>
        <v>8.5417543859649125</v>
      </c>
      <c r="BE40" s="19"/>
      <c r="BF40" s="19">
        <f t="shared" si="26"/>
        <v>0.58488199749173408</v>
      </c>
      <c r="BG40" s="19">
        <f t="shared" si="34"/>
        <v>0.97480332915289025</v>
      </c>
      <c r="BH40" s="19">
        <f t="shared" si="35"/>
        <v>1.4891341256366724</v>
      </c>
      <c r="BI40" s="19">
        <f t="shared" si="27"/>
        <v>0.46666666666666667</v>
      </c>
      <c r="BJ40" s="19"/>
      <c r="BK40" s="5">
        <v>0</v>
      </c>
      <c r="BL40" s="5"/>
      <c r="BM40" s="5"/>
      <c r="BN40" s="5"/>
      <c r="BO40" s="5"/>
      <c r="BP40" s="3">
        <v>1</v>
      </c>
      <c r="BQ40" s="3">
        <v>0</v>
      </c>
      <c r="BR40" s="3">
        <v>22.5</v>
      </c>
      <c r="BS40" s="3">
        <v>5.8</v>
      </c>
      <c r="BT40" s="3">
        <v>5</v>
      </c>
      <c r="BU40" s="3">
        <v>0.88</v>
      </c>
      <c r="BV40" s="3">
        <v>4.3</v>
      </c>
      <c r="BW40" s="10"/>
      <c r="BX40" s="3">
        <v>1</v>
      </c>
      <c r="BY40" s="3">
        <v>1</v>
      </c>
      <c r="BZ40" s="3">
        <v>122</v>
      </c>
      <c r="CA40" s="3">
        <v>123</v>
      </c>
      <c r="CB40" s="4">
        <v>2.5</v>
      </c>
      <c r="CC40" s="28">
        <v>20</v>
      </c>
      <c r="CD40" s="8"/>
      <c r="CE40" s="8"/>
      <c r="CF40" s="3">
        <v>9846</v>
      </c>
      <c r="CG40" s="3">
        <v>1</v>
      </c>
      <c r="CH40" s="3">
        <v>3</v>
      </c>
      <c r="CI40" s="12">
        <v>2583.333333333333</v>
      </c>
      <c r="CJ40" s="19">
        <f t="shared" si="28"/>
        <v>7.8568358336792832</v>
      </c>
      <c r="CK40" s="5">
        <v>1012.1407676471865</v>
      </c>
      <c r="CL40" s="19">
        <f t="shared" si="29"/>
        <v>6.9198229386397152</v>
      </c>
      <c r="CM40" s="10"/>
      <c r="CN40" s="41">
        <v>40469</v>
      </c>
      <c r="CO40" s="36">
        <v>40603</v>
      </c>
      <c r="CP40" s="20">
        <f>(CO40-CN40)</f>
        <v>134</v>
      </c>
      <c r="CQ40" s="41"/>
      <c r="CS40" s="36">
        <v>44272</v>
      </c>
      <c r="CT40" s="36">
        <v>40688</v>
      </c>
      <c r="CU40" s="1">
        <f t="shared" si="30"/>
        <v>219</v>
      </c>
      <c r="CV40" s="3">
        <v>1</v>
      </c>
      <c r="CW40" s="36">
        <v>40688</v>
      </c>
      <c r="CX40" s="20">
        <f>(CW40-CN40)</f>
        <v>219</v>
      </c>
      <c r="CY40" s="20">
        <v>1</v>
      </c>
      <c r="CZ40" s="20">
        <v>134</v>
      </c>
      <c r="DA40" s="1">
        <v>1</v>
      </c>
      <c r="DB40" s="3" t="s">
        <v>141</v>
      </c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">
        <v>2063</v>
      </c>
      <c r="B41" s="9">
        <v>62</v>
      </c>
      <c r="C41" s="9">
        <v>0</v>
      </c>
      <c r="D41" s="9">
        <v>0</v>
      </c>
      <c r="E41" s="9">
        <v>1</v>
      </c>
      <c r="F41" s="9">
        <v>1</v>
      </c>
      <c r="G41" s="9">
        <v>0</v>
      </c>
      <c r="H41" s="1">
        <v>1</v>
      </c>
      <c r="I41" s="9">
        <v>1</v>
      </c>
      <c r="J41" s="9">
        <v>3</v>
      </c>
      <c r="K41" s="9">
        <v>0</v>
      </c>
      <c r="L41" s="9">
        <v>0</v>
      </c>
      <c r="M41" s="9"/>
      <c r="N41" s="9">
        <v>1</v>
      </c>
      <c r="O41" s="9">
        <v>0</v>
      </c>
      <c r="P41" s="9">
        <v>1</v>
      </c>
      <c r="Q41" s="9"/>
      <c r="R41" s="9">
        <v>1</v>
      </c>
      <c r="S41" s="9">
        <v>1</v>
      </c>
      <c r="T41" s="9">
        <v>0</v>
      </c>
      <c r="U41" s="9">
        <v>0</v>
      </c>
      <c r="V41" s="9">
        <v>0</v>
      </c>
      <c r="W41" s="9">
        <v>0</v>
      </c>
      <c r="X41" s="9">
        <v>1</v>
      </c>
      <c r="Y41" s="9">
        <v>0</v>
      </c>
      <c r="Z41" s="9">
        <v>1</v>
      </c>
      <c r="AA41" s="9">
        <v>0</v>
      </c>
      <c r="AB41" s="9">
        <v>1</v>
      </c>
      <c r="AC41" s="9">
        <v>0</v>
      </c>
      <c r="AD41" s="9">
        <v>0</v>
      </c>
      <c r="AE41" s="9">
        <v>0</v>
      </c>
      <c r="AF41" s="9">
        <v>0</v>
      </c>
      <c r="AG41" s="9">
        <v>24</v>
      </c>
      <c r="AH41" s="11">
        <v>1.95</v>
      </c>
      <c r="AI41" s="9">
        <v>125</v>
      </c>
      <c r="AJ41" s="9">
        <v>82</v>
      </c>
      <c r="AK41" s="5">
        <f t="shared" si="31"/>
        <v>96.333333333333329</v>
      </c>
      <c r="AL41" s="9">
        <v>69</v>
      </c>
      <c r="AM41" s="9">
        <v>1</v>
      </c>
      <c r="AN41" s="9">
        <v>8</v>
      </c>
      <c r="AO41" s="9">
        <v>16</v>
      </c>
      <c r="AP41" s="9">
        <v>6</v>
      </c>
      <c r="AQ41" s="9">
        <v>10</v>
      </c>
      <c r="AR41" s="1">
        <f t="shared" si="32"/>
        <v>10</v>
      </c>
      <c r="AS41" s="7">
        <f t="shared" si="33"/>
        <v>1.25</v>
      </c>
      <c r="AT41" s="9">
        <v>7</v>
      </c>
      <c r="AU41" s="4">
        <v>3.9584999999999995</v>
      </c>
      <c r="AV41" s="9">
        <v>2.0299999999999998</v>
      </c>
      <c r="AW41" s="19">
        <f t="shared" si="18"/>
        <v>0.43360679970436061</v>
      </c>
      <c r="AX41" s="7">
        <f t="shared" si="19"/>
        <v>0.75786282682834416</v>
      </c>
      <c r="AY41" s="7">
        <f t="shared" si="20"/>
        <v>118.22660098522168</v>
      </c>
      <c r="AZ41" s="7">
        <f t="shared" si="21"/>
        <v>3481.1165845648607</v>
      </c>
      <c r="BA41" s="7">
        <f t="shared" si="22"/>
        <v>57.369565217391298</v>
      </c>
      <c r="BB41" s="7">
        <f t="shared" si="23"/>
        <v>29.420289855072461</v>
      </c>
      <c r="BC41" s="7">
        <f t="shared" si="24"/>
        <v>35.743690821256031</v>
      </c>
      <c r="BD41" s="7">
        <f t="shared" si="25"/>
        <v>0.80023188405797085</v>
      </c>
      <c r="BE41" s="19"/>
      <c r="BF41" s="19">
        <f t="shared" si="26"/>
        <v>0.17430845017051916</v>
      </c>
      <c r="BG41" s="19">
        <f t="shared" si="34"/>
        <v>0.27889352027283065</v>
      </c>
      <c r="BH41" s="19">
        <f t="shared" si="35"/>
        <v>5.7369565217391294</v>
      </c>
      <c r="BI41" s="19">
        <f t="shared" si="27"/>
        <v>1.1428571428571428</v>
      </c>
      <c r="BJ41" s="19"/>
      <c r="BK41" s="12">
        <v>0</v>
      </c>
      <c r="BL41" s="12"/>
      <c r="BM41" s="12"/>
      <c r="BN41" s="12"/>
      <c r="BO41" s="12"/>
      <c r="BP41" s="9">
        <v>1</v>
      </c>
      <c r="BQ41" s="9">
        <v>0</v>
      </c>
      <c r="BR41" s="9">
        <v>22.5</v>
      </c>
      <c r="BS41" s="9">
        <v>5.0999999999999996</v>
      </c>
      <c r="BT41" s="9">
        <v>3.7</v>
      </c>
      <c r="BU41" s="9">
        <v>0.8</v>
      </c>
      <c r="BV41" s="9">
        <v>3.6</v>
      </c>
      <c r="BW41" s="14"/>
      <c r="BX41" s="9">
        <v>0</v>
      </c>
      <c r="BY41" s="9">
        <v>1</v>
      </c>
      <c r="BZ41" s="9">
        <v>133</v>
      </c>
      <c r="CA41" s="9">
        <v>25</v>
      </c>
      <c r="CB41" s="11">
        <v>0.8</v>
      </c>
      <c r="CC41" s="29">
        <v>90</v>
      </c>
      <c r="CD41" s="13"/>
      <c r="CE41" s="13"/>
      <c r="CF41" s="9">
        <v>620</v>
      </c>
      <c r="CG41" s="9">
        <v>1</v>
      </c>
      <c r="CH41" s="9">
        <v>1</v>
      </c>
      <c r="CI41" s="12">
        <v>2619.1176470588234</v>
      </c>
      <c r="CJ41" s="19">
        <f t="shared" si="28"/>
        <v>7.8705927641016462</v>
      </c>
      <c r="CK41" s="12">
        <v>1232.5424258160597</v>
      </c>
      <c r="CL41" s="19">
        <f t="shared" si="29"/>
        <v>7.1168343278932129</v>
      </c>
      <c r="CM41" s="14"/>
      <c r="CN41" s="36">
        <v>40645</v>
      </c>
      <c r="CO41" s="38"/>
      <c r="CP41" s="38"/>
      <c r="CQ41" s="36"/>
      <c r="CR41" s="22"/>
      <c r="CS41" s="36">
        <v>44274</v>
      </c>
      <c r="CT41" s="36">
        <v>40904</v>
      </c>
      <c r="CU41" s="1">
        <f t="shared" si="30"/>
        <v>259</v>
      </c>
      <c r="CV41" s="3">
        <v>1</v>
      </c>
      <c r="CW41" s="40">
        <v>40904</v>
      </c>
      <c r="CX41" s="3">
        <f>(CW41-CN41)</f>
        <v>259</v>
      </c>
      <c r="CY41" s="3">
        <v>1</v>
      </c>
      <c r="CZ41" s="3">
        <v>259</v>
      </c>
      <c r="DA41" s="1">
        <v>1</v>
      </c>
      <c r="DB41" s="14" t="s">
        <v>157</v>
      </c>
      <c r="DC41" s="14"/>
      <c r="DD41" s="14"/>
      <c r="DE41" s="14"/>
      <c r="DF41" s="14"/>
      <c r="DG41" s="14"/>
      <c r="DH41" s="14"/>
      <c r="DI41" s="14"/>
      <c r="DJ41" s="14"/>
      <c r="DK41" s="14"/>
    </row>
    <row r="42" spans="1:115" x14ac:dyDescent="0.25">
      <c r="A42" s="2">
        <v>2022</v>
      </c>
      <c r="B42" s="3">
        <v>68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1">
        <v>1</v>
      </c>
      <c r="I42" s="3">
        <v>0</v>
      </c>
      <c r="J42" s="3">
        <v>4</v>
      </c>
      <c r="K42" s="3">
        <v>1</v>
      </c>
      <c r="L42" s="3">
        <v>0</v>
      </c>
      <c r="M42" s="3"/>
      <c r="N42" s="3">
        <v>1</v>
      </c>
      <c r="O42" s="3">
        <v>0</v>
      </c>
      <c r="P42" s="3">
        <v>1</v>
      </c>
      <c r="Q42" s="3">
        <v>1</v>
      </c>
      <c r="R42" s="3">
        <v>1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16">
        <v>1</v>
      </c>
      <c r="Y42" s="3">
        <v>1</v>
      </c>
      <c r="Z42" s="3">
        <v>1</v>
      </c>
      <c r="AA42" s="3">
        <v>0</v>
      </c>
      <c r="AB42" s="3">
        <v>0</v>
      </c>
      <c r="AC42" s="3">
        <v>1</v>
      </c>
      <c r="AD42" s="3">
        <v>1</v>
      </c>
      <c r="AE42" s="3">
        <v>0</v>
      </c>
      <c r="AF42" s="3">
        <v>0</v>
      </c>
      <c r="AG42" s="3">
        <v>23.5</v>
      </c>
      <c r="AH42" s="4">
        <v>1.78</v>
      </c>
      <c r="AI42" s="3">
        <v>108</v>
      </c>
      <c r="AJ42" s="3">
        <v>65</v>
      </c>
      <c r="AK42" s="5">
        <f t="shared" si="31"/>
        <v>79.333333333333329</v>
      </c>
      <c r="AL42" s="3">
        <v>68</v>
      </c>
      <c r="AM42" s="3">
        <v>3</v>
      </c>
      <c r="AN42" s="3">
        <v>9</v>
      </c>
      <c r="AO42" s="3">
        <v>49</v>
      </c>
      <c r="AP42" s="3">
        <v>25</v>
      </c>
      <c r="AQ42" s="3">
        <v>33</v>
      </c>
      <c r="AR42" s="1">
        <f t="shared" si="32"/>
        <v>24</v>
      </c>
      <c r="AS42" s="7">
        <f t="shared" si="33"/>
        <v>2.6666666666666665</v>
      </c>
      <c r="AT42" s="3">
        <v>25</v>
      </c>
      <c r="AU42" s="4">
        <v>2.4386000000000001</v>
      </c>
      <c r="AV42" s="3">
        <v>1.37</v>
      </c>
      <c r="AW42" s="19">
        <f t="shared" si="18"/>
        <v>0.24099039172209905</v>
      </c>
      <c r="AX42" s="7">
        <f t="shared" si="19"/>
        <v>3.2805708193225618</v>
      </c>
      <c r="AY42" s="7">
        <f t="shared" si="20"/>
        <v>467.15328467153279</v>
      </c>
      <c r="AZ42" s="7">
        <f t="shared" si="21"/>
        <v>4107.0559610705586</v>
      </c>
      <c r="BA42" s="7">
        <f t="shared" si="22"/>
        <v>35.861764705882358</v>
      </c>
      <c r="BB42" s="7">
        <f t="shared" si="23"/>
        <v>20.147058823529413</v>
      </c>
      <c r="BC42" s="7">
        <f t="shared" si="24"/>
        <v>14.887333333333334</v>
      </c>
      <c r="BD42" s="7">
        <f t="shared" si="25"/>
        <v>6.5759999999999996</v>
      </c>
      <c r="BE42" s="19"/>
      <c r="BF42" s="19">
        <f t="shared" si="26"/>
        <v>0.92020011481997854</v>
      </c>
      <c r="BG42" s="19">
        <f t="shared" si="34"/>
        <v>1.3663577462478469</v>
      </c>
      <c r="BH42" s="19">
        <f t="shared" si="35"/>
        <v>1.4942401960784315</v>
      </c>
      <c r="BI42" s="19">
        <f t="shared" si="27"/>
        <v>0.36</v>
      </c>
      <c r="BJ42" s="19"/>
      <c r="BK42" s="5">
        <v>0</v>
      </c>
      <c r="BL42" s="5"/>
      <c r="BM42" s="5"/>
      <c r="BN42" s="5"/>
      <c r="BO42" s="5"/>
      <c r="BP42" s="9">
        <v>1</v>
      </c>
      <c r="BQ42" s="9">
        <v>0</v>
      </c>
      <c r="BR42" s="9">
        <v>22.5</v>
      </c>
      <c r="BS42" s="9">
        <v>7.5</v>
      </c>
      <c r="BT42" s="9">
        <v>7.2</v>
      </c>
      <c r="BU42" s="9">
        <v>0.7</v>
      </c>
      <c r="BV42" s="3"/>
      <c r="BW42" s="10"/>
      <c r="BX42" s="16">
        <v>1</v>
      </c>
      <c r="BY42" s="9">
        <v>1</v>
      </c>
      <c r="BZ42" s="3">
        <v>141</v>
      </c>
      <c r="CA42" s="3">
        <v>21</v>
      </c>
      <c r="CB42" s="4">
        <v>1.1000000000000001</v>
      </c>
      <c r="CC42" s="28">
        <v>71</v>
      </c>
      <c r="CD42" s="8"/>
      <c r="CE42" s="8"/>
      <c r="CF42" s="3">
        <v>8219</v>
      </c>
      <c r="CG42" s="3">
        <v>1</v>
      </c>
      <c r="CH42" s="3">
        <v>3</v>
      </c>
      <c r="CI42" s="12">
        <v>5793.75</v>
      </c>
      <c r="CJ42" s="19">
        <f t="shared" si="28"/>
        <v>8.6645350293141661</v>
      </c>
      <c r="CK42" s="5">
        <v>1416.1098919364965</v>
      </c>
      <c r="CL42" s="19">
        <f t="shared" si="29"/>
        <v>7.2556688785421599</v>
      </c>
      <c r="CM42" s="10"/>
      <c r="CN42" s="41">
        <v>40414</v>
      </c>
      <c r="CO42" s="41"/>
      <c r="CP42" s="41"/>
      <c r="CQ42" s="41"/>
      <c r="CS42" s="36">
        <v>44272</v>
      </c>
      <c r="CT42" s="36">
        <v>42769</v>
      </c>
      <c r="CU42" s="1">
        <f t="shared" si="30"/>
        <v>2355</v>
      </c>
      <c r="CV42" s="3">
        <v>1</v>
      </c>
      <c r="CW42" s="40">
        <v>42769</v>
      </c>
      <c r="CX42" s="3">
        <f>(CW42-CN42)</f>
        <v>2355</v>
      </c>
      <c r="CY42" s="3">
        <v>1</v>
      </c>
      <c r="CZ42" s="3">
        <v>2355</v>
      </c>
      <c r="DA42" s="1">
        <v>1</v>
      </c>
      <c r="DB42" s="3" t="s">
        <v>143</v>
      </c>
      <c r="DC42" s="10"/>
      <c r="DD42" s="10"/>
      <c r="DE42" s="10"/>
      <c r="DF42" s="10"/>
      <c r="DG42" s="10"/>
      <c r="DH42" s="10"/>
      <c r="DI42" s="10"/>
      <c r="DJ42" s="10"/>
      <c r="DK42" s="10"/>
    </row>
    <row r="43" spans="1:115" x14ac:dyDescent="0.25">
      <c r="A43" s="25">
        <v>1046</v>
      </c>
      <c r="B43" s="1">
        <v>73</v>
      </c>
      <c r="C43" s="1">
        <v>0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4</v>
      </c>
      <c r="K43" s="1">
        <v>1</v>
      </c>
      <c r="L43" s="1">
        <v>1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1</v>
      </c>
      <c r="AA43" s="1">
        <v>1</v>
      </c>
      <c r="AB43" s="1">
        <v>1</v>
      </c>
      <c r="AC43" s="1">
        <v>0</v>
      </c>
      <c r="AD43" s="1">
        <v>1</v>
      </c>
      <c r="AE43" s="1">
        <v>0</v>
      </c>
      <c r="AF43" s="1">
        <v>0</v>
      </c>
      <c r="AG43" s="1">
        <v>26.8</v>
      </c>
      <c r="AH43" s="1">
        <v>1.71</v>
      </c>
      <c r="AI43" s="1">
        <v>106</v>
      </c>
      <c r="AJ43" s="1">
        <v>56</v>
      </c>
      <c r="AK43" s="5">
        <f t="shared" si="31"/>
        <v>72.666666666666671</v>
      </c>
      <c r="AL43" s="1">
        <v>82</v>
      </c>
      <c r="AM43" s="1">
        <v>1</v>
      </c>
      <c r="AN43" s="1">
        <v>3</v>
      </c>
      <c r="AO43" s="1">
        <v>48</v>
      </c>
      <c r="AP43" s="1">
        <v>21</v>
      </c>
      <c r="AQ43" s="1">
        <v>31</v>
      </c>
      <c r="AR43" s="1">
        <f t="shared" si="32"/>
        <v>27</v>
      </c>
      <c r="AS43" s="7">
        <f t="shared" si="33"/>
        <v>9</v>
      </c>
      <c r="AT43" s="1">
        <v>20</v>
      </c>
      <c r="AU43" s="19">
        <v>3.2</v>
      </c>
      <c r="AV43" s="1">
        <v>1.87</v>
      </c>
      <c r="AW43" s="19">
        <f t="shared" si="18"/>
        <v>0.30130081300813011</v>
      </c>
      <c r="AX43" s="7">
        <f t="shared" si="19"/>
        <v>3.4375</v>
      </c>
      <c r="AY43" s="7">
        <f t="shared" si="20"/>
        <v>470.58823529411762</v>
      </c>
      <c r="AZ43" s="7">
        <f t="shared" si="21"/>
        <v>2980.3921568627452</v>
      </c>
      <c r="BA43" s="7">
        <f t="shared" si="22"/>
        <v>39.024390243902438</v>
      </c>
      <c r="BB43" s="7">
        <f t="shared" si="23"/>
        <v>22.804878048780488</v>
      </c>
      <c r="BC43" s="7">
        <f t="shared" si="24"/>
        <v>16.334373983739837</v>
      </c>
      <c r="BD43" s="7">
        <f t="shared" si="25"/>
        <v>8.6840975609756086</v>
      </c>
      <c r="BE43" s="19">
        <v>2.7162500000000001</v>
      </c>
      <c r="BF43" s="19">
        <f t="shared" si="26"/>
        <v>0.79437500000000005</v>
      </c>
      <c r="BG43" s="19">
        <f t="shared" si="34"/>
        <v>1.23</v>
      </c>
      <c r="BH43" s="19">
        <f t="shared" si="35"/>
        <v>1.4453477868112015</v>
      </c>
      <c r="BI43" s="19">
        <f t="shared" si="27"/>
        <v>0.15</v>
      </c>
      <c r="BJ43" s="19"/>
      <c r="BK43" s="20">
        <v>1</v>
      </c>
      <c r="BL43" s="1">
        <v>15</v>
      </c>
      <c r="BN43" s="1">
        <v>3</v>
      </c>
      <c r="BO43" s="1">
        <v>0</v>
      </c>
      <c r="BP43" s="1">
        <v>1</v>
      </c>
      <c r="BQ43" s="1">
        <v>0</v>
      </c>
      <c r="BR43" s="1">
        <v>24</v>
      </c>
      <c r="BS43" s="1">
        <v>5.0999999999999996</v>
      </c>
      <c r="BT43" s="1">
        <v>4.7</v>
      </c>
      <c r="BU43" s="1">
        <v>0.39</v>
      </c>
      <c r="BV43" s="1">
        <v>3.9</v>
      </c>
      <c r="BW43" s="1">
        <v>42</v>
      </c>
      <c r="BX43" s="1">
        <v>1</v>
      </c>
      <c r="BY43" s="1">
        <v>1</v>
      </c>
      <c r="BZ43" s="25">
        <v>132</v>
      </c>
      <c r="CA43" s="25">
        <v>34</v>
      </c>
      <c r="CB43" s="44">
        <v>1.29</v>
      </c>
      <c r="CC43" s="27">
        <v>54</v>
      </c>
      <c r="CD43" s="1">
        <v>4700</v>
      </c>
      <c r="CE43" s="1">
        <v>1</v>
      </c>
      <c r="CH43" s="1">
        <v>3</v>
      </c>
      <c r="CI43" s="20">
        <v>2051.4208060000001</v>
      </c>
      <c r="CJ43" s="19">
        <f t="shared" si="28"/>
        <v>7.6262879081636932</v>
      </c>
      <c r="CK43" s="20">
        <v>1849.4345290000001</v>
      </c>
      <c r="CL43" s="19">
        <f t="shared" si="29"/>
        <v>7.522635211348832</v>
      </c>
      <c r="CM43" s="22"/>
      <c r="CN43" s="36">
        <v>40323</v>
      </c>
      <c r="CO43" s="36"/>
      <c r="CP43" s="36"/>
      <c r="CQ43" s="36"/>
      <c r="CS43" s="36">
        <v>44272</v>
      </c>
      <c r="CT43" s="36">
        <v>40609</v>
      </c>
      <c r="CU43" s="1">
        <f t="shared" si="30"/>
        <v>286</v>
      </c>
      <c r="CV43" s="3">
        <v>1</v>
      </c>
      <c r="CW43" s="40">
        <v>40609</v>
      </c>
      <c r="CX43" s="3">
        <f>(CW43-CN43)</f>
        <v>286</v>
      </c>
      <c r="CY43" s="3">
        <v>1</v>
      </c>
      <c r="CZ43" s="3">
        <v>286</v>
      </c>
      <c r="DA43" s="1">
        <v>1</v>
      </c>
      <c r="DB43" t="s">
        <v>130</v>
      </c>
    </row>
    <row r="44" spans="1:115" x14ac:dyDescent="0.25">
      <c r="A44" s="25"/>
      <c r="AK44" s="5"/>
      <c r="AS44" s="7"/>
      <c r="AU44" s="19"/>
      <c r="AW44" s="19"/>
      <c r="AX44" s="7"/>
      <c r="AY44" s="7"/>
      <c r="AZ44" s="7"/>
      <c r="BA44" s="7"/>
      <c r="BB44" s="7"/>
      <c r="BC44" s="7"/>
      <c r="BD44" s="7"/>
      <c r="BE44" s="19"/>
      <c r="BF44" s="19"/>
      <c r="BG44" s="19"/>
      <c r="BH44" s="19"/>
      <c r="BI44" s="19"/>
      <c r="BJ44" s="19"/>
      <c r="BO44" s="1"/>
      <c r="BS44" s="1"/>
      <c r="BT44" s="1"/>
      <c r="BU44" s="1"/>
      <c r="BZ44" s="25"/>
      <c r="CA44" s="25"/>
      <c r="CB44" s="44"/>
      <c r="CI44" s="20"/>
      <c r="CK44" s="20"/>
      <c r="CM44" s="22"/>
      <c r="CN44" s="36"/>
      <c r="CO44" s="36"/>
      <c r="CP44" s="36"/>
      <c r="CQ44" s="36"/>
      <c r="CS44" s="36"/>
      <c r="CT44" s="36"/>
      <c r="CV44" s="3"/>
      <c r="CW44" s="40"/>
      <c r="CX44" s="3"/>
      <c r="CY44" s="3"/>
      <c r="CZ44" s="3"/>
      <c r="DB44"/>
    </row>
    <row r="45" spans="1:115" x14ac:dyDescent="0.25">
      <c r="A45" s="25"/>
      <c r="AK45" s="5"/>
      <c r="AS45" s="7"/>
      <c r="AU45" s="19"/>
      <c r="AW45" s="19"/>
      <c r="AX45" s="7"/>
      <c r="AY45" s="7"/>
      <c r="AZ45" s="7"/>
      <c r="BA45" s="7"/>
      <c r="BB45" s="7"/>
      <c r="BC45" s="7"/>
      <c r="BD45" s="7"/>
      <c r="BE45" s="19"/>
      <c r="BF45" s="19"/>
      <c r="BG45" s="19"/>
      <c r="BH45" s="19"/>
      <c r="BI45" s="19"/>
      <c r="BJ45" s="19"/>
      <c r="BO45" s="1"/>
      <c r="BS45" s="1"/>
      <c r="BT45" s="1"/>
      <c r="BU45" s="1"/>
      <c r="BZ45" s="25"/>
      <c r="CA45" s="25"/>
      <c r="CB45" s="44"/>
      <c r="CI45" s="20"/>
      <c r="CK45" s="20"/>
      <c r="CM45" s="22"/>
      <c r="CN45" s="36"/>
      <c r="CO45" s="36"/>
      <c r="CP45" s="36"/>
      <c r="CQ45" s="36"/>
      <c r="CS45" s="36"/>
      <c r="CT45" s="36"/>
      <c r="CV45" s="3">
        <f>SUM(CV23:CV43)</f>
        <v>13</v>
      </c>
      <c r="CW45" s="40"/>
      <c r="CX45" s="3"/>
      <c r="CY45" s="3"/>
      <c r="CZ45" s="3"/>
      <c r="DB45"/>
    </row>
    <row r="46" spans="1:115" x14ac:dyDescent="0.25">
      <c r="A46" s="25"/>
      <c r="AK46" s="5"/>
      <c r="AS46" s="7"/>
      <c r="AU46" s="19"/>
      <c r="AW46" s="19"/>
      <c r="AX46" s="7"/>
      <c r="AY46" s="7"/>
      <c r="AZ46" s="7"/>
      <c r="BA46" s="7"/>
      <c r="BB46" s="7"/>
      <c r="BC46" s="7"/>
      <c r="BD46" s="7"/>
      <c r="BE46" s="19"/>
      <c r="BF46" s="19"/>
      <c r="BG46" s="19"/>
      <c r="BH46" s="19"/>
      <c r="BI46" s="19"/>
      <c r="BJ46" s="19"/>
      <c r="BO46" s="1"/>
      <c r="BS46" s="1"/>
      <c r="BT46" s="1"/>
      <c r="BU46" s="1"/>
      <c r="BZ46" s="25"/>
      <c r="CA46" s="25"/>
      <c r="CB46" s="44"/>
      <c r="CI46" s="20"/>
      <c r="CK46" s="20"/>
      <c r="CM46" s="22"/>
      <c r="CN46" s="36"/>
      <c r="CO46" s="36"/>
      <c r="CP46" s="36"/>
      <c r="CQ46" s="36"/>
      <c r="CS46" s="36"/>
      <c r="CT46" s="36"/>
      <c r="CV46" s="3">
        <f>COUNT(CV23:CV43)</f>
        <v>21</v>
      </c>
      <c r="CW46" s="40"/>
      <c r="CX46" s="3"/>
      <c r="CY46" s="3"/>
      <c r="CZ46" s="3"/>
      <c r="DB46"/>
    </row>
    <row r="47" spans="1:115" x14ac:dyDescent="0.25">
      <c r="A47" s="25"/>
      <c r="AK47" s="5"/>
      <c r="AS47" s="7"/>
      <c r="AU47" s="19"/>
      <c r="AW47" s="19"/>
      <c r="AX47" s="7"/>
      <c r="AY47" s="7"/>
      <c r="AZ47" s="7"/>
      <c r="BA47" s="7"/>
      <c r="BB47" s="7"/>
      <c r="BC47" s="7"/>
      <c r="BD47" s="7"/>
      <c r="BE47" s="19"/>
      <c r="BF47" s="19"/>
      <c r="BG47" s="19"/>
      <c r="BH47" s="19"/>
      <c r="BI47" s="19"/>
      <c r="BJ47" s="19"/>
      <c r="BO47" s="1"/>
      <c r="BS47" s="1"/>
      <c r="BT47" s="1"/>
      <c r="BU47" s="1"/>
      <c r="BZ47" s="25"/>
      <c r="CA47" s="25"/>
      <c r="CB47" s="44"/>
      <c r="CI47" s="20"/>
      <c r="CK47" s="20"/>
      <c r="CM47" s="22"/>
      <c r="CN47" s="36"/>
      <c r="CO47" s="36"/>
      <c r="CP47" s="36"/>
      <c r="CQ47" s="36"/>
      <c r="CS47" s="36"/>
      <c r="CT47" s="36"/>
      <c r="CV47" s="3">
        <f>(CV45/CV46)</f>
        <v>0.61904761904761907</v>
      </c>
      <c r="CW47" s="40"/>
      <c r="CX47" s="3"/>
      <c r="CY47" s="3"/>
      <c r="CZ47" s="3"/>
      <c r="DB47"/>
    </row>
    <row r="48" spans="1:115" x14ac:dyDescent="0.25">
      <c r="A48" s="25"/>
      <c r="AK48" s="5"/>
      <c r="AS48" s="7"/>
      <c r="AU48" s="19"/>
      <c r="AW48" s="19"/>
      <c r="AX48" s="7"/>
      <c r="AY48" s="7"/>
      <c r="AZ48" s="7"/>
      <c r="BA48" s="7"/>
      <c r="BB48" s="7"/>
      <c r="BC48" s="7"/>
      <c r="BD48" s="7"/>
      <c r="BE48" s="19"/>
      <c r="BF48" s="19"/>
      <c r="BG48" s="19"/>
      <c r="BH48" s="19"/>
      <c r="BI48" s="19"/>
      <c r="BJ48" s="19"/>
      <c r="BO48" s="1"/>
      <c r="BS48" s="1"/>
      <c r="BT48" s="1"/>
      <c r="BU48" s="1"/>
      <c r="BZ48" s="25"/>
      <c r="CA48" s="25"/>
      <c r="CB48" s="44"/>
      <c r="CI48" s="20"/>
      <c r="CK48" s="20"/>
      <c r="CM48" s="22"/>
      <c r="CN48" s="36"/>
      <c r="CO48" s="36"/>
      <c r="CP48" s="36"/>
      <c r="CQ48" s="36"/>
      <c r="CS48" s="36"/>
      <c r="CT48" s="36"/>
      <c r="CV48" s="3">
        <f>TTEST(CV2:CV15,CV23:CV43,2,2)</f>
        <v>0.50015157866549498</v>
      </c>
      <c r="CW48" s="40"/>
      <c r="CX48" s="3"/>
      <c r="CY48" s="3"/>
      <c r="CZ48" s="3"/>
      <c r="DB48"/>
    </row>
    <row r="49" spans="1:115" x14ac:dyDescent="0.25">
      <c r="A49" s="25"/>
      <c r="AK49" s="5"/>
      <c r="AS49" s="7"/>
      <c r="AU49" s="19"/>
      <c r="AW49" s="19"/>
      <c r="AX49" s="7"/>
      <c r="AY49" s="7"/>
      <c r="AZ49" s="7"/>
      <c r="BA49" s="7"/>
      <c r="BB49" s="7"/>
      <c r="BC49" s="7"/>
      <c r="BD49" s="7"/>
      <c r="BE49" s="19"/>
      <c r="BF49" s="19"/>
      <c r="BG49" s="19"/>
      <c r="BH49" s="19"/>
      <c r="BI49" s="19"/>
      <c r="BJ49" s="19"/>
      <c r="BO49" s="1"/>
      <c r="BS49" s="1"/>
      <c r="BT49" s="1"/>
      <c r="BU49" s="1"/>
      <c r="BZ49" s="25"/>
      <c r="CA49" s="25"/>
      <c r="CB49" s="44"/>
      <c r="CI49" s="20"/>
      <c r="CK49" s="20"/>
      <c r="CM49" s="22"/>
      <c r="CN49" s="36"/>
      <c r="CO49" s="36"/>
      <c r="CP49" s="36"/>
      <c r="CQ49" s="36"/>
      <c r="CS49" s="36"/>
      <c r="CT49" s="36"/>
      <c r="CV49" s="3"/>
      <c r="CW49" s="40"/>
      <c r="CX49" s="3"/>
      <c r="CY49" s="3"/>
      <c r="CZ49" s="3"/>
      <c r="DB49"/>
    </row>
    <row r="50" spans="1:115" x14ac:dyDescent="0.25">
      <c r="A50" s="25"/>
      <c r="AK50" s="5"/>
      <c r="AS50" s="7"/>
      <c r="AU50" s="19"/>
      <c r="AW50" s="19"/>
      <c r="AX50" s="7"/>
      <c r="AY50" s="7"/>
      <c r="AZ50" s="7"/>
      <c r="BA50" s="7"/>
      <c r="BB50" s="7"/>
      <c r="BC50" s="7"/>
      <c r="BD50" s="7"/>
      <c r="BE50" s="19"/>
      <c r="BF50" s="19"/>
      <c r="BG50" s="19"/>
      <c r="BH50" s="19"/>
      <c r="BI50" s="19"/>
      <c r="BJ50" s="19"/>
      <c r="BO50" s="1"/>
      <c r="BS50" s="1"/>
      <c r="BT50" s="1"/>
      <c r="BU50" s="1"/>
      <c r="BZ50" s="25"/>
      <c r="CA50" s="25"/>
      <c r="CB50" s="44"/>
      <c r="CI50" s="20"/>
      <c r="CK50" s="20"/>
      <c r="CM50" s="22"/>
      <c r="CN50" s="36"/>
      <c r="CO50" s="36"/>
      <c r="CP50" s="36"/>
      <c r="CQ50" s="36"/>
      <c r="CS50" s="36"/>
      <c r="CT50" s="36"/>
      <c r="CV50" s="3"/>
      <c r="CW50" s="40"/>
      <c r="CX50" s="3"/>
      <c r="CY50" s="3"/>
      <c r="CZ50" s="3"/>
      <c r="DB50"/>
    </row>
    <row r="51" spans="1:115" x14ac:dyDescent="0.25">
      <c r="A51" s="25"/>
      <c r="AK51" s="5"/>
      <c r="AS51" s="7"/>
      <c r="AU51" s="19"/>
      <c r="AW51" s="19"/>
      <c r="AX51" s="7"/>
      <c r="AY51" s="7"/>
      <c r="AZ51" s="7"/>
      <c r="BA51" s="7"/>
      <c r="BB51" s="7"/>
      <c r="BC51" s="7"/>
      <c r="BD51" s="7"/>
      <c r="BE51" s="19"/>
      <c r="BF51" s="19"/>
      <c r="BG51" s="19"/>
      <c r="BH51" s="19"/>
      <c r="BI51" s="19"/>
      <c r="BJ51" s="19"/>
      <c r="BO51" s="1"/>
      <c r="BS51" s="1"/>
      <c r="BT51" s="1"/>
      <c r="BU51" s="1"/>
      <c r="BZ51" s="25"/>
      <c r="CA51" s="25"/>
      <c r="CB51" s="44"/>
      <c r="CI51" s="20"/>
      <c r="CK51" s="20"/>
      <c r="CM51" s="22"/>
      <c r="CN51" s="36"/>
      <c r="CO51" s="36"/>
      <c r="CP51" s="36"/>
      <c r="CQ51" s="36"/>
      <c r="CS51" s="36"/>
      <c r="CT51" s="36"/>
      <c r="CV51" s="3"/>
      <c r="CW51" s="40"/>
      <c r="CX51" s="3"/>
      <c r="CY51" s="3"/>
      <c r="CZ51" s="3"/>
      <c r="DB51"/>
    </row>
    <row r="52" spans="1:115" x14ac:dyDescent="0.25">
      <c r="A52" s="2">
        <v>2039</v>
      </c>
      <c r="B52" s="3">
        <v>61</v>
      </c>
      <c r="C52" s="3">
        <v>0</v>
      </c>
      <c r="D52" s="3">
        <v>1</v>
      </c>
      <c r="E52" s="3">
        <v>1</v>
      </c>
      <c r="F52" s="3">
        <v>1</v>
      </c>
      <c r="G52" s="3">
        <v>0</v>
      </c>
      <c r="H52" s="1">
        <v>1</v>
      </c>
      <c r="I52" s="3">
        <v>0</v>
      </c>
      <c r="J52" s="3">
        <v>4</v>
      </c>
      <c r="K52" s="3">
        <v>1</v>
      </c>
      <c r="L52" s="3">
        <v>1</v>
      </c>
      <c r="M52" s="3"/>
      <c r="N52" s="3">
        <v>1</v>
      </c>
      <c r="O52" s="3">
        <v>0</v>
      </c>
      <c r="P52" s="3">
        <v>1</v>
      </c>
      <c r="Q52" s="3">
        <v>1</v>
      </c>
      <c r="R52" s="3">
        <v>1</v>
      </c>
      <c r="S52" s="3">
        <v>1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1</v>
      </c>
      <c r="AA52" s="3">
        <v>1</v>
      </c>
      <c r="AB52" s="3">
        <v>1</v>
      </c>
      <c r="AC52" s="3">
        <v>0</v>
      </c>
      <c r="AD52" s="3">
        <v>0</v>
      </c>
      <c r="AE52" s="3">
        <v>0</v>
      </c>
      <c r="AF52" s="3">
        <v>0</v>
      </c>
      <c r="AG52" s="3">
        <v>32</v>
      </c>
      <c r="AH52" s="4">
        <v>2.13</v>
      </c>
      <c r="AI52" s="3">
        <v>129</v>
      </c>
      <c r="AJ52" s="3">
        <v>69</v>
      </c>
      <c r="AK52" s="5">
        <f t="shared" ref="AK52:AK65" si="36">(AI52+2*AJ52)/3</f>
        <v>89</v>
      </c>
      <c r="AL52" s="3">
        <v>60</v>
      </c>
      <c r="AM52" s="3">
        <v>1</v>
      </c>
      <c r="AN52" s="3">
        <v>9</v>
      </c>
      <c r="AO52" s="3">
        <v>46</v>
      </c>
      <c r="AP52" s="3">
        <v>21</v>
      </c>
      <c r="AQ52" s="3">
        <v>29</v>
      </c>
      <c r="AR52" s="1">
        <f t="shared" ref="AR52:AR65" si="37">(AO52-AP52)</f>
        <v>25</v>
      </c>
      <c r="AS52" s="7">
        <f t="shared" ref="AS52:AS65" si="38">(AR52/AN52)</f>
        <v>2.7777777777777777</v>
      </c>
      <c r="AT52" s="3">
        <v>22</v>
      </c>
      <c r="AU52" s="4">
        <v>4.6646999999999998</v>
      </c>
      <c r="AV52" s="3">
        <v>2.19</v>
      </c>
      <c r="AW52" s="19">
        <f t="shared" ref="AW52:AW65" si="39">(AK52*AV52/451)</f>
        <v>0.43217294900221731</v>
      </c>
      <c r="AX52" s="7">
        <f t="shared" ref="AX52:AX65" si="40">((AQ52-AT52)/AU52)</f>
        <v>1.5006324093725214</v>
      </c>
      <c r="AY52" s="7">
        <f t="shared" ref="AY52:AY65" si="41">((AQ52-AT52)*80/AV52)</f>
        <v>255.70776255707764</v>
      </c>
      <c r="AZ52" s="7">
        <f t="shared" ref="AZ52:AZ65" si="42">((AK52-AN52)*80/AV52)</f>
        <v>2922.3744292237443</v>
      </c>
      <c r="BA52" s="7">
        <f t="shared" ref="BA52:BA65" si="43">(AU52/AL52*1000)</f>
        <v>77.74499999999999</v>
      </c>
      <c r="BB52" s="7">
        <f t="shared" ref="BB52:BB65" si="44">(AV52*1000/AL52)</f>
        <v>36.5</v>
      </c>
      <c r="BC52" s="7">
        <f t="shared" ref="BC52:BC65" si="45">(BB52*(AK52-AT52)*0.0136)</f>
        <v>33.258800000000001</v>
      </c>
      <c r="BD52" s="7">
        <f t="shared" ref="BD52:BD65" si="46">(BB52*(AQ52-AN52)*0.0136)</f>
        <v>9.927999999999999</v>
      </c>
      <c r="BE52" s="19"/>
      <c r="BF52" s="19">
        <f t="shared" ref="BF52:BF65" si="47">(AQ52/BA52)</f>
        <v>0.3730143417583125</v>
      </c>
      <c r="BG52" s="19">
        <f t="shared" ref="BG52:BG65" si="48">(AO52/BA52)</f>
        <v>0.59167792140973707</v>
      </c>
      <c r="BH52" s="19">
        <f t="shared" ref="BH52:BH65" si="49">(BA52/AR52)</f>
        <v>3.1097999999999995</v>
      </c>
      <c r="BI52" s="19">
        <f t="shared" ref="BI52:BI65" si="50">(AN52/AT52)</f>
        <v>0.40909090909090912</v>
      </c>
      <c r="BJ52" s="19"/>
      <c r="BK52" s="5">
        <v>0</v>
      </c>
      <c r="BL52" s="5"/>
      <c r="BM52" s="5"/>
      <c r="BN52" s="5"/>
      <c r="BO52" s="5"/>
      <c r="BP52" s="3">
        <v>1</v>
      </c>
      <c r="BQ52" s="3">
        <v>0</v>
      </c>
      <c r="BR52" s="3">
        <v>25</v>
      </c>
      <c r="BS52" s="3"/>
      <c r="BT52" s="3"/>
      <c r="BU52" s="3"/>
      <c r="BV52" s="3"/>
      <c r="BW52" s="10"/>
      <c r="BX52" s="3"/>
      <c r="BY52" s="3"/>
      <c r="BZ52" s="3">
        <v>140</v>
      </c>
      <c r="CA52" s="3">
        <v>19</v>
      </c>
      <c r="CB52" s="4">
        <v>0.8</v>
      </c>
      <c r="CC52" s="28">
        <v>90</v>
      </c>
      <c r="CD52" s="8"/>
      <c r="CE52" s="8"/>
      <c r="CF52" s="3">
        <v>1638</v>
      </c>
      <c r="CG52" s="3">
        <v>1</v>
      </c>
      <c r="CH52" s="3">
        <v>2</v>
      </c>
      <c r="CI52" s="12">
        <v>1255.3191489361702</v>
      </c>
      <c r="CJ52" s="19">
        <f t="shared" ref="CJ52:CJ65" si="51">LN(CI52)</f>
        <v>7.1351451211777981</v>
      </c>
      <c r="CK52" s="5">
        <v>973.95189601715515</v>
      </c>
      <c r="CL52" s="19">
        <f t="shared" ref="CL52:CL59" si="52">LN(CK52)</f>
        <v>6.8813619143501681</v>
      </c>
      <c r="CM52" s="10"/>
      <c r="CN52" s="36">
        <v>40493</v>
      </c>
      <c r="CO52" s="36"/>
      <c r="CP52" s="36"/>
      <c r="CQ52" s="36"/>
      <c r="CS52" s="36">
        <v>44274</v>
      </c>
      <c r="CT52" s="36">
        <v>41691</v>
      </c>
      <c r="CU52" s="1">
        <f t="shared" ref="CU52:CU65" si="53">(CT52-CN52)</f>
        <v>1198</v>
      </c>
      <c r="CV52" s="3">
        <v>1</v>
      </c>
      <c r="CW52" s="40">
        <v>41691</v>
      </c>
      <c r="CX52" s="3">
        <f>(CW52-CN52)</f>
        <v>1198</v>
      </c>
      <c r="CY52" s="3">
        <v>1</v>
      </c>
      <c r="CZ52" s="3">
        <v>1198</v>
      </c>
      <c r="DA52" s="3">
        <v>0</v>
      </c>
      <c r="DB52" s="3" t="s">
        <v>141</v>
      </c>
      <c r="DC52" s="10"/>
      <c r="DD52" s="10"/>
      <c r="DE52" s="10"/>
      <c r="DF52" s="10"/>
      <c r="DG52" s="10"/>
      <c r="DH52" s="10"/>
      <c r="DI52" s="10"/>
      <c r="DJ52" s="10"/>
      <c r="DK52" s="10"/>
    </row>
    <row r="53" spans="1:115" x14ac:dyDescent="0.25">
      <c r="A53" s="25">
        <v>1061</v>
      </c>
      <c r="B53" s="1">
        <v>61</v>
      </c>
      <c r="C53" s="1">
        <v>0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0</v>
      </c>
      <c r="J53" s="1">
        <v>3</v>
      </c>
      <c r="K53" s="1">
        <v>1</v>
      </c>
      <c r="L53" s="1">
        <v>1</v>
      </c>
      <c r="M53" s="1">
        <v>1</v>
      </c>
      <c r="N53" s="1">
        <v>1</v>
      </c>
      <c r="O53" s="1">
        <v>0</v>
      </c>
      <c r="P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2</v>
      </c>
      <c r="Z53" s="1">
        <v>1</v>
      </c>
      <c r="AA53" s="1">
        <v>1</v>
      </c>
      <c r="AB53" s="1">
        <v>1</v>
      </c>
      <c r="AC53" s="1">
        <v>0</v>
      </c>
      <c r="AD53" s="1">
        <v>1</v>
      </c>
      <c r="AE53" s="1">
        <v>0</v>
      </c>
      <c r="AF53" s="1">
        <v>0</v>
      </c>
      <c r="AG53" s="1">
        <v>33.4</v>
      </c>
      <c r="AH53" s="1">
        <v>2.27</v>
      </c>
      <c r="AI53" s="1">
        <v>129</v>
      </c>
      <c r="AJ53" s="1">
        <v>71</v>
      </c>
      <c r="AK53" s="5">
        <f t="shared" si="36"/>
        <v>90.333333333333329</v>
      </c>
      <c r="AL53" s="1">
        <v>93</v>
      </c>
      <c r="AM53" s="1">
        <v>1</v>
      </c>
      <c r="AN53" s="1">
        <v>10</v>
      </c>
      <c r="AO53" s="1">
        <v>32</v>
      </c>
      <c r="AP53" s="1">
        <v>20</v>
      </c>
      <c r="AQ53" s="1">
        <v>24</v>
      </c>
      <c r="AR53" s="1">
        <f t="shared" si="37"/>
        <v>12</v>
      </c>
      <c r="AS53" s="7">
        <f t="shared" si="38"/>
        <v>1.2</v>
      </c>
      <c r="AT53" s="1">
        <v>15</v>
      </c>
      <c r="AU53" s="19">
        <v>5.05</v>
      </c>
      <c r="AV53" s="1">
        <v>2.2200000000000002</v>
      </c>
      <c r="AW53" s="19">
        <f t="shared" si="39"/>
        <v>0.44465631929046567</v>
      </c>
      <c r="AX53" s="7">
        <f t="shared" si="40"/>
        <v>1.7821782178217822</v>
      </c>
      <c r="AY53" s="7">
        <f t="shared" si="41"/>
        <v>324.32432432432432</v>
      </c>
      <c r="AZ53" s="7">
        <f t="shared" si="42"/>
        <v>2894.8948948948942</v>
      </c>
      <c r="BA53" s="7">
        <f t="shared" si="43"/>
        <v>54.3010752688172</v>
      </c>
      <c r="BB53" s="7">
        <f t="shared" si="44"/>
        <v>23.870967741935484</v>
      </c>
      <c r="BC53" s="7">
        <f t="shared" si="45"/>
        <v>24.456602150537634</v>
      </c>
      <c r="BD53" s="7">
        <f t="shared" si="46"/>
        <v>4.5450322580645155</v>
      </c>
      <c r="BE53" s="19">
        <v>2.0994059405940595</v>
      </c>
      <c r="BF53" s="19">
        <f t="shared" si="47"/>
        <v>0.44198019801980198</v>
      </c>
      <c r="BG53" s="19">
        <f t="shared" si="48"/>
        <v>0.58930693069306939</v>
      </c>
      <c r="BH53" s="19">
        <f t="shared" si="49"/>
        <v>4.5250896057347667</v>
      </c>
      <c r="BI53" s="19">
        <f t="shared" si="50"/>
        <v>0.66666666666666663</v>
      </c>
      <c r="BJ53" s="19"/>
      <c r="BK53" s="20">
        <v>1</v>
      </c>
      <c r="BL53" s="1">
        <v>22</v>
      </c>
      <c r="BN53" s="1">
        <v>3</v>
      </c>
      <c r="BO53" s="1">
        <v>0</v>
      </c>
      <c r="BP53" s="1">
        <v>1</v>
      </c>
      <c r="BQ53" s="1">
        <v>0</v>
      </c>
      <c r="BR53" s="1">
        <v>25</v>
      </c>
      <c r="BS53" s="1"/>
      <c r="BT53" s="1"/>
      <c r="BU53" s="1"/>
      <c r="BZ53" s="25">
        <v>139</v>
      </c>
      <c r="CA53" s="25">
        <v>35</v>
      </c>
      <c r="CB53" s="44">
        <v>1.58</v>
      </c>
      <c r="CC53" s="27">
        <v>47</v>
      </c>
      <c r="CD53" s="1">
        <v>399</v>
      </c>
      <c r="CE53" s="1">
        <v>1</v>
      </c>
      <c r="CH53" s="1">
        <v>2</v>
      </c>
      <c r="CI53" s="20">
        <v>1312.3408890000001</v>
      </c>
      <c r="CJ53" s="19">
        <f t="shared" si="51"/>
        <v>7.1795677596885685</v>
      </c>
      <c r="CK53" s="20">
        <v>1484.2853050000001</v>
      </c>
      <c r="CL53" s="19">
        <f t="shared" si="52"/>
        <v>7.3026886592920119</v>
      </c>
      <c r="CM53" s="22"/>
      <c r="CN53" s="36">
        <v>40312</v>
      </c>
      <c r="CO53" s="36"/>
      <c r="CP53" s="36"/>
      <c r="CQ53" s="36"/>
      <c r="CS53" s="36">
        <v>44272</v>
      </c>
      <c r="CT53" s="36">
        <v>40728</v>
      </c>
      <c r="CU53" s="1">
        <f t="shared" si="53"/>
        <v>416</v>
      </c>
      <c r="CV53" s="3">
        <v>1</v>
      </c>
      <c r="CW53" s="40">
        <v>40728</v>
      </c>
      <c r="CX53" s="20">
        <f>(CW53-CN53)</f>
        <v>416</v>
      </c>
      <c r="CY53" s="20">
        <v>1</v>
      </c>
      <c r="CZ53" s="20">
        <v>416</v>
      </c>
      <c r="DA53" s="3">
        <v>0</v>
      </c>
      <c r="DB53"/>
    </row>
    <row r="54" spans="1:115" x14ac:dyDescent="0.25">
      <c r="A54" s="25">
        <v>1076</v>
      </c>
      <c r="B54" s="1">
        <v>63</v>
      </c>
      <c r="C54" s="1">
        <v>0</v>
      </c>
      <c r="D54" s="1">
        <v>0</v>
      </c>
      <c r="E54" s="1">
        <v>1</v>
      </c>
      <c r="F54" s="1">
        <v>1</v>
      </c>
      <c r="G54" s="1">
        <v>0</v>
      </c>
      <c r="H54" s="1">
        <v>1</v>
      </c>
      <c r="I54" s="1">
        <v>0</v>
      </c>
      <c r="J54" s="1">
        <v>4</v>
      </c>
      <c r="K54" s="1">
        <v>1</v>
      </c>
      <c r="L54" s="1">
        <v>0</v>
      </c>
      <c r="M54" s="1">
        <v>1</v>
      </c>
      <c r="N54" s="1">
        <v>1</v>
      </c>
      <c r="O54" s="1">
        <v>0</v>
      </c>
      <c r="P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2</v>
      </c>
      <c r="Z54" s="1">
        <v>1</v>
      </c>
      <c r="AA54" s="1">
        <v>1</v>
      </c>
      <c r="AB54" s="1">
        <v>1</v>
      </c>
      <c r="AC54" s="1">
        <v>0</v>
      </c>
      <c r="AD54" s="1">
        <v>0</v>
      </c>
      <c r="AE54" s="1">
        <v>0</v>
      </c>
      <c r="AF54" s="1">
        <v>2</v>
      </c>
      <c r="AG54" s="1">
        <v>28.39</v>
      </c>
      <c r="AH54" s="1">
        <v>2.09</v>
      </c>
      <c r="AI54" s="1">
        <v>139</v>
      </c>
      <c r="AJ54" s="1">
        <v>91</v>
      </c>
      <c r="AK54" s="5">
        <f t="shared" si="36"/>
        <v>107</v>
      </c>
      <c r="AL54" s="1">
        <v>97</v>
      </c>
      <c r="AM54" s="1">
        <v>1</v>
      </c>
      <c r="AN54" s="1">
        <v>6</v>
      </c>
      <c r="AO54" s="1">
        <v>35</v>
      </c>
      <c r="AP54" s="1">
        <v>20</v>
      </c>
      <c r="AQ54" s="1">
        <v>27</v>
      </c>
      <c r="AR54" s="1">
        <f t="shared" si="37"/>
        <v>15</v>
      </c>
      <c r="AS54" s="7">
        <f t="shared" si="38"/>
        <v>2.5</v>
      </c>
      <c r="AT54" s="1">
        <v>13</v>
      </c>
      <c r="AU54" s="19">
        <v>5.53</v>
      </c>
      <c r="AV54" s="1">
        <v>2.65</v>
      </c>
      <c r="AW54" s="19">
        <f t="shared" si="39"/>
        <v>0.62871396895787146</v>
      </c>
      <c r="AX54" s="7">
        <f t="shared" si="40"/>
        <v>2.5316455696202529</v>
      </c>
      <c r="AY54" s="7">
        <f t="shared" si="41"/>
        <v>422.64150943396226</v>
      </c>
      <c r="AZ54" s="7">
        <f t="shared" si="42"/>
        <v>3049.0566037735848</v>
      </c>
      <c r="BA54" s="7">
        <f t="shared" si="43"/>
        <v>57.010309278350519</v>
      </c>
      <c r="BB54" s="7">
        <f t="shared" si="44"/>
        <v>27.319587628865978</v>
      </c>
      <c r="BC54" s="7">
        <f t="shared" si="45"/>
        <v>34.925360824742263</v>
      </c>
      <c r="BD54" s="7">
        <f t="shared" si="46"/>
        <v>7.8024742268041232</v>
      </c>
      <c r="BE54" s="19"/>
      <c r="BF54" s="19">
        <f t="shared" si="47"/>
        <v>0.47359855334538875</v>
      </c>
      <c r="BG54" s="19">
        <f t="shared" si="48"/>
        <v>0.61392405063291133</v>
      </c>
      <c r="BH54" s="19">
        <f t="shared" si="49"/>
        <v>3.800687285223368</v>
      </c>
      <c r="BI54" s="19">
        <f t="shared" si="50"/>
        <v>0.46153846153846156</v>
      </c>
      <c r="BJ54" s="19"/>
      <c r="BK54" s="20">
        <v>1</v>
      </c>
      <c r="BN54" s="1">
        <v>1</v>
      </c>
      <c r="BO54" s="1">
        <v>0</v>
      </c>
      <c r="BP54" s="1">
        <v>1</v>
      </c>
      <c r="BQ54" s="1">
        <v>0</v>
      </c>
      <c r="BR54" s="1">
        <v>27</v>
      </c>
      <c r="BS54" s="1">
        <v>6.4</v>
      </c>
      <c r="BT54" s="1">
        <v>5.5</v>
      </c>
      <c r="BU54" s="1">
        <v>0.31</v>
      </c>
      <c r="BV54" s="1">
        <v>3.9</v>
      </c>
      <c r="BW54" s="1">
        <v>33.799999999999997</v>
      </c>
      <c r="BX54" s="1">
        <v>0</v>
      </c>
      <c r="BZ54" s="25">
        <v>136</v>
      </c>
      <c r="CA54" s="25">
        <v>13</v>
      </c>
      <c r="CB54" s="44">
        <v>0.93</v>
      </c>
      <c r="CC54" s="27">
        <v>85</v>
      </c>
      <c r="CD54" s="1">
        <v>415</v>
      </c>
      <c r="CE54" s="1">
        <v>1</v>
      </c>
      <c r="CH54" s="1">
        <v>2</v>
      </c>
      <c r="CI54" s="20">
        <v>1069.420601</v>
      </c>
      <c r="CJ54" s="19">
        <f t="shared" si="51"/>
        <v>6.9748722864023938</v>
      </c>
      <c r="CK54" s="20">
        <v>1613.4683110000001</v>
      </c>
      <c r="CL54" s="19">
        <f t="shared" si="52"/>
        <v>7.3861413713859188</v>
      </c>
      <c r="CM54" s="22"/>
      <c r="CN54" s="41">
        <v>40373</v>
      </c>
      <c r="CO54" s="41"/>
      <c r="CP54" s="41"/>
      <c r="CQ54" s="41"/>
      <c r="CS54" s="36">
        <v>44272</v>
      </c>
      <c r="CT54" s="36">
        <v>41156</v>
      </c>
      <c r="CU54" s="1">
        <f t="shared" si="53"/>
        <v>783</v>
      </c>
      <c r="CV54" s="3">
        <v>1</v>
      </c>
      <c r="CW54" s="36">
        <v>41156</v>
      </c>
      <c r="CX54" s="20">
        <f>(CW54-CN54)</f>
        <v>783</v>
      </c>
      <c r="CY54" s="20">
        <v>1</v>
      </c>
      <c r="CZ54" s="20">
        <v>783</v>
      </c>
      <c r="DA54" s="3">
        <v>0</v>
      </c>
      <c r="DB54" t="s">
        <v>135</v>
      </c>
    </row>
    <row r="55" spans="1:115" x14ac:dyDescent="0.25">
      <c r="A55" s="2">
        <v>2049</v>
      </c>
      <c r="B55" s="3">
        <v>65</v>
      </c>
      <c r="C55" s="3">
        <v>1</v>
      </c>
      <c r="D55" s="3">
        <v>0</v>
      </c>
      <c r="E55" s="3">
        <v>1</v>
      </c>
      <c r="F55" s="3">
        <v>1</v>
      </c>
      <c r="G55" s="3">
        <v>1</v>
      </c>
      <c r="H55" s="1">
        <v>0</v>
      </c>
      <c r="I55" s="3">
        <v>0</v>
      </c>
      <c r="J55" s="3">
        <v>3</v>
      </c>
      <c r="K55" s="3">
        <v>1</v>
      </c>
      <c r="L55" s="3">
        <v>1</v>
      </c>
      <c r="M55" s="3"/>
      <c r="N55" s="3">
        <v>0</v>
      </c>
      <c r="O55" s="3">
        <v>0</v>
      </c>
      <c r="P55" s="3">
        <v>0</v>
      </c>
      <c r="Q55" s="3"/>
      <c r="R55" s="3">
        <v>1</v>
      </c>
      <c r="S55" s="3">
        <v>0</v>
      </c>
      <c r="T55" s="3">
        <v>1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1</v>
      </c>
      <c r="AA55" s="3">
        <v>1</v>
      </c>
      <c r="AB55" s="3">
        <v>1</v>
      </c>
      <c r="AC55" s="3">
        <v>0</v>
      </c>
      <c r="AD55" s="3">
        <v>1</v>
      </c>
      <c r="AE55" s="3">
        <v>0</v>
      </c>
      <c r="AF55" s="3">
        <v>2</v>
      </c>
      <c r="AG55" s="3">
        <v>27.5</v>
      </c>
      <c r="AH55" s="4">
        <v>1.99</v>
      </c>
      <c r="AI55" s="3">
        <v>140</v>
      </c>
      <c r="AJ55" s="3">
        <v>79</v>
      </c>
      <c r="AK55" s="5">
        <f t="shared" si="36"/>
        <v>99.333333333333329</v>
      </c>
      <c r="AL55" s="3">
        <v>105</v>
      </c>
      <c r="AM55" s="3">
        <v>1</v>
      </c>
      <c r="AN55" s="3">
        <v>4</v>
      </c>
      <c r="AO55" s="3">
        <v>38</v>
      </c>
      <c r="AP55" s="3">
        <v>18</v>
      </c>
      <c r="AQ55" s="3">
        <v>25</v>
      </c>
      <c r="AR55" s="1">
        <f t="shared" si="37"/>
        <v>20</v>
      </c>
      <c r="AS55" s="7">
        <f t="shared" si="38"/>
        <v>5</v>
      </c>
      <c r="AT55" s="3">
        <v>17</v>
      </c>
      <c r="AU55" s="4">
        <v>5.7709999999999999</v>
      </c>
      <c r="AV55" s="3">
        <v>2.9</v>
      </c>
      <c r="AW55" s="19">
        <f t="shared" si="39"/>
        <v>0.63872875092387282</v>
      </c>
      <c r="AX55" s="7">
        <f t="shared" si="40"/>
        <v>1.3862415525905389</v>
      </c>
      <c r="AY55" s="7">
        <f t="shared" si="41"/>
        <v>220.68965517241381</v>
      </c>
      <c r="AZ55" s="7">
        <f t="shared" si="42"/>
        <v>2629.8850574712642</v>
      </c>
      <c r="BA55" s="7">
        <f t="shared" si="43"/>
        <v>54.961904761904762</v>
      </c>
      <c r="BB55" s="7">
        <f t="shared" si="44"/>
        <v>27.61904761904762</v>
      </c>
      <c r="BC55" s="7">
        <f t="shared" si="45"/>
        <v>30.925968253968254</v>
      </c>
      <c r="BD55" s="7">
        <f t="shared" si="46"/>
        <v>7.8879999999999999</v>
      </c>
      <c r="BE55" s="19"/>
      <c r="BF55" s="19">
        <f t="shared" si="47"/>
        <v>0.4548605094437706</v>
      </c>
      <c r="BG55" s="19">
        <f t="shared" si="48"/>
        <v>0.69138797435453125</v>
      </c>
      <c r="BH55" s="19">
        <f t="shared" si="49"/>
        <v>2.7480952380952379</v>
      </c>
      <c r="BI55" s="19">
        <f t="shared" si="50"/>
        <v>0.23529411764705882</v>
      </c>
      <c r="BJ55" s="19"/>
      <c r="BK55" s="5">
        <v>0</v>
      </c>
      <c r="BL55" s="5"/>
      <c r="BM55" s="5"/>
      <c r="BN55" s="5"/>
      <c r="BO55" s="5"/>
      <c r="BP55" s="3">
        <v>1</v>
      </c>
      <c r="BQ55" s="3">
        <v>0</v>
      </c>
      <c r="BR55" s="3">
        <v>35</v>
      </c>
      <c r="BS55" s="3">
        <v>4.9000000000000004</v>
      </c>
      <c r="BT55" s="3">
        <v>3.9</v>
      </c>
      <c r="BU55" s="3">
        <v>1.2</v>
      </c>
      <c r="BV55" s="3">
        <v>3.5</v>
      </c>
      <c r="BW55" s="10"/>
      <c r="BX55" s="3">
        <v>0</v>
      </c>
      <c r="BY55" s="3">
        <v>0</v>
      </c>
      <c r="BZ55" s="3">
        <v>141</v>
      </c>
      <c r="CA55" s="3">
        <v>82</v>
      </c>
      <c r="CB55" s="4">
        <v>2.8</v>
      </c>
      <c r="CC55" s="28">
        <v>28</v>
      </c>
      <c r="CD55" s="8"/>
      <c r="CE55" s="8"/>
      <c r="CF55" s="3">
        <v>178</v>
      </c>
      <c r="CG55" s="3">
        <v>0</v>
      </c>
      <c r="CH55" s="3">
        <v>1</v>
      </c>
      <c r="CI55" s="12">
        <v>340</v>
      </c>
      <c r="CJ55" s="19">
        <f t="shared" si="51"/>
        <v>5.8289456176102075</v>
      </c>
      <c r="CK55" s="5">
        <v>894.7261584805243</v>
      </c>
      <c r="CL55" s="19">
        <f t="shared" si="52"/>
        <v>6.7965177032788571</v>
      </c>
      <c r="CM55" s="10"/>
      <c r="CN55" s="41">
        <v>40245</v>
      </c>
      <c r="CO55" s="41"/>
      <c r="CP55" s="41"/>
      <c r="CQ55" s="41"/>
      <c r="CS55" s="36">
        <v>44272</v>
      </c>
      <c r="CT55" s="36">
        <v>43723</v>
      </c>
      <c r="CU55" s="1">
        <f t="shared" si="53"/>
        <v>3478</v>
      </c>
      <c r="CV55" s="3">
        <v>0</v>
      </c>
      <c r="CW55" s="3"/>
      <c r="CX55" s="3"/>
      <c r="CY55" s="3">
        <v>0</v>
      </c>
      <c r="CZ55" s="3">
        <v>3478</v>
      </c>
      <c r="DA55" s="3">
        <v>0</v>
      </c>
      <c r="DB55" t="s">
        <v>148</v>
      </c>
      <c r="DC55" s="10"/>
      <c r="DD55" s="10"/>
      <c r="DE55" s="10"/>
      <c r="DF55" s="10"/>
      <c r="DG55" s="10"/>
      <c r="DH55" s="10"/>
      <c r="DI55" s="10"/>
      <c r="DJ55" s="10"/>
      <c r="DK55" s="10"/>
    </row>
    <row r="56" spans="1:115" x14ac:dyDescent="0.25">
      <c r="A56" s="2">
        <v>2037</v>
      </c>
      <c r="B56" s="3">
        <v>56</v>
      </c>
      <c r="C56" s="3">
        <v>0</v>
      </c>
      <c r="D56" s="3">
        <v>0</v>
      </c>
      <c r="E56" s="3">
        <v>1</v>
      </c>
      <c r="F56" s="3">
        <v>1</v>
      </c>
      <c r="G56" s="3">
        <v>0</v>
      </c>
      <c r="H56" s="1">
        <v>1</v>
      </c>
      <c r="I56" s="3">
        <v>0</v>
      </c>
      <c r="J56" s="3">
        <v>4</v>
      </c>
      <c r="K56" s="3">
        <v>0</v>
      </c>
      <c r="L56" s="3">
        <v>0</v>
      </c>
      <c r="M56" s="3"/>
      <c r="N56" s="3">
        <v>1</v>
      </c>
      <c r="O56" s="3">
        <v>1</v>
      </c>
      <c r="P56" s="3">
        <v>0</v>
      </c>
      <c r="Q56" s="3"/>
      <c r="R56" s="3">
        <v>1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</v>
      </c>
      <c r="Z56" s="3">
        <v>1</v>
      </c>
      <c r="AA56" s="3">
        <v>1</v>
      </c>
      <c r="AB56" s="3">
        <v>1</v>
      </c>
      <c r="AC56" s="3">
        <v>0</v>
      </c>
      <c r="AD56" s="3">
        <v>1</v>
      </c>
      <c r="AE56" s="3">
        <v>0</v>
      </c>
      <c r="AF56" s="3">
        <v>2</v>
      </c>
      <c r="AG56" s="3">
        <v>26.5</v>
      </c>
      <c r="AH56" s="4">
        <v>2.0099999999999998</v>
      </c>
      <c r="AI56" s="3">
        <v>104</v>
      </c>
      <c r="AJ56" s="3">
        <v>72</v>
      </c>
      <c r="AK56" s="5">
        <f t="shared" si="36"/>
        <v>82.666666666666671</v>
      </c>
      <c r="AL56" s="3">
        <v>88</v>
      </c>
      <c r="AM56" s="3">
        <v>1</v>
      </c>
      <c r="AN56" s="3">
        <v>5</v>
      </c>
      <c r="AO56" s="3">
        <v>22</v>
      </c>
      <c r="AP56" s="3">
        <v>10</v>
      </c>
      <c r="AQ56" s="3">
        <v>14</v>
      </c>
      <c r="AR56" s="1">
        <f t="shared" si="37"/>
        <v>12</v>
      </c>
      <c r="AS56" s="7">
        <f t="shared" si="38"/>
        <v>2.4</v>
      </c>
      <c r="AT56" s="3">
        <v>8</v>
      </c>
      <c r="AU56" s="4">
        <v>3.8390999999999993</v>
      </c>
      <c r="AV56" s="3">
        <v>1.91</v>
      </c>
      <c r="AW56" s="19">
        <f t="shared" si="39"/>
        <v>0.35009608277900961</v>
      </c>
      <c r="AX56" s="7">
        <f t="shared" si="40"/>
        <v>1.56286629678831</v>
      </c>
      <c r="AY56" s="7">
        <f t="shared" si="41"/>
        <v>251.30890052356023</v>
      </c>
      <c r="AZ56" s="7">
        <f t="shared" si="42"/>
        <v>3253.0541012216408</v>
      </c>
      <c r="BA56" s="7">
        <f t="shared" si="43"/>
        <v>43.626136363636355</v>
      </c>
      <c r="BB56" s="7">
        <f t="shared" si="44"/>
        <v>21.704545454545453</v>
      </c>
      <c r="BC56" s="7">
        <f t="shared" si="45"/>
        <v>22.040242424242422</v>
      </c>
      <c r="BD56" s="7">
        <f t="shared" si="46"/>
        <v>2.656636363636363</v>
      </c>
      <c r="BE56" s="19"/>
      <c r="BF56" s="19">
        <f t="shared" si="47"/>
        <v>0.32090854627386634</v>
      </c>
      <c r="BG56" s="19">
        <f t="shared" si="48"/>
        <v>0.50428485843036142</v>
      </c>
      <c r="BH56" s="19">
        <f t="shared" si="49"/>
        <v>3.635511363636363</v>
      </c>
      <c r="BI56" s="19">
        <f t="shared" si="50"/>
        <v>0.625</v>
      </c>
      <c r="BJ56" s="19"/>
      <c r="BK56" s="5">
        <v>0</v>
      </c>
      <c r="BL56" s="5"/>
      <c r="BM56" s="5"/>
      <c r="BN56" s="5"/>
      <c r="BO56" s="5"/>
      <c r="BP56" s="3">
        <v>1</v>
      </c>
      <c r="BQ56" s="3">
        <v>0</v>
      </c>
      <c r="BR56" s="3">
        <v>35</v>
      </c>
      <c r="BS56" s="3">
        <v>4.8</v>
      </c>
      <c r="BT56" s="3">
        <v>4.2</v>
      </c>
      <c r="BU56" s="3">
        <v>1</v>
      </c>
      <c r="BV56" s="3">
        <v>4.5999999999999996</v>
      </c>
      <c r="BW56" s="10"/>
      <c r="BX56" s="3">
        <v>1</v>
      </c>
      <c r="BY56" s="3">
        <v>1</v>
      </c>
      <c r="BZ56" s="3">
        <v>136</v>
      </c>
      <c r="CA56" s="3">
        <v>21</v>
      </c>
      <c r="CB56" s="4">
        <v>1.3</v>
      </c>
      <c r="CC56" s="28">
        <v>69</v>
      </c>
      <c r="CD56" s="8"/>
      <c r="CE56" s="8"/>
      <c r="CF56" s="3">
        <v>448</v>
      </c>
      <c r="CG56" s="3">
        <v>0</v>
      </c>
      <c r="CH56" s="3">
        <v>1</v>
      </c>
      <c r="CI56" s="12">
        <v>870.58823529411757</v>
      </c>
      <c r="CJ56" s="19">
        <f t="shared" si="51"/>
        <v>6.7691691156959903</v>
      </c>
      <c r="CK56" s="5">
        <v>1616.9280484032786</v>
      </c>
      <c r="CL56" s="19">
        <f t="shared" si="52"/>
        <v>7.3882833616194183</v>
      </c>
      <c r="CM56" s="10"/>
      <c r="CN56" s="36">
        <v>40472</v>
      </c>
      <c r="CO56" s="10"/>
      <c r="CP56" s="10"/>
      <c r="CQ56" s="36"/>
      <c r="CS56" s="36">
        <v>44272</v>
      </c>
      <c r="CT56" s="36">
        <v>42115</v>
      </c>
      <c r="CU56" s="1">
        <f t="shared" si="53"/>
        <v>1643</v>
      </c>
      <c r="CV56" s="3">
        <v>1</v>
      </c>
      <c r="CW56" s="36">
        <v>42115</v>
      </c>
      <c r="CX56" s="20">
        <f>(CW56-CN56)</f>
        <v>1643</v>
      </c>
      <c r="CY56" s="20">
        <v>1</v>
      </c>
      <c r="CZ56" s="20">
        <v>1643</v>
      </c>
      <c r="DA56" s="3">
        <v>0</v>
      </c>
      <c r="DB56" s="3" t="s">
        <v>141</v>
      </c>
      <c r="DC56" s="10"/>
      <c r="DD56" s="10"/>
      <c r="DE56" s="10"/>
      <c r="DF56" s="10"/>
      <c r="DG56" s="10"/>
      <c r="DH56" s="10"/>
      <c r="DI56" s="10"/>
      <c r="DJ56" s="10"/>
      <c r="DK56" s="10"/>
    </row>
    <row r="57" spans="1:115" x14ac:dyDescent="0.25">
      <c r="A57" s="25">
        <v>1044</v>
      </c>
      <c r="B57" s="1">
        <v>75</v>
      </c>
      <c r="C57" s="1">
        <v>0</v>
      </c>
      <c r="D57" s="1">
        <v>0</v>
      </c>
      <c r="E57" s="1">
        <v>1</v>
      </c>
      <c r="F57" s="1">
        <v>1</v>
      </c>
      <c r="G57" s="1">
        <v>0</v>
      </c>
      <c r="H57" s="1">
        <v>1</v>
      </c>
      <c r="I57" s="1">
        <v>1</v>
      </c>
      <c r="J57" s="1">
        <v>2</v>
      </c>
      <c r="K57" s="1">
        <v>1</v>
      </c>
      <c r="L57" s="1">
        <v>1</v>
      </c>
      <c r="M57" s="1">
        <v>1</v>
      </c>
      <c r="N57" s="1">
        <v>1</v>
      </c>
      <c r="O57" s="1">
        <v>0</v>
      </c>
      <c r="P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1</v>
      </c>
      <c r="AA57" s="1">
        <v>1</v>
      </c>
      <c r="AB57" s="1">
        <v>1</v>
      </c>
      <c r="AC57" s="1">
        <v>0</v>
      </c>
      <c r="AD57" s="1">
        <v>1</v>
      </c>
      <c r="AE57" s="1">
        <v>0</v>
      </c>
      <c r="AF57" s="1">
        <v>0</v>
      </c>
      <c r="AG57" s="1">
        <v>27.2</v>
      </c>
      <c r="AH57" s="1">
        <v>2.1</v>
      </c>
      <c r="AI57" s="1">
        <v>121</v>
      </c>
      <c r="AJ57" s="1">
        <v>65</v>
      </c>
      <c r="AK57" s="5">
        <f t="shared" si="36"/>
        <v>83.666666666666671</v>
      </c>
      <c r="AL57" s="1">
        <v>85</v>
      </c>
      <c r="AM57" s="1">
        <v>1</v>
      </c>
      <c r="AN57" s="1">
        <v>2</v>
      </c>
      <c r="AO57" s="1">
        <v>29</v>
      </c>
      <c r="AP57" s="1">
        <v>8</v>
      </c>
      <c r="AQ57" s="1">
        <v>17</v>
      </c>
      <c r="AR57" s="1">
        <f t="shared" si="37"/>
        <v>21</v>
      </c>
      <c r="AS57" s="7">
        <f t="shared" si="38"/>
        <v>10.5</v>
      </c>
      <c r="AT57" s="1">
        <v>4</v>
      </c>
      <c r="AU57" s="19">
        <v>4.78</v>
      </c>
      <c r="AV57" s="1">
        <v>2.2799999999999998</v>
      </c>
      <c r="AW57" s="19">
        <f t="shared" si="39"/>
        <v>0.42297117516629712</v>
      </c>
      <c r="AX57" s="7">
        <f t="shared" si="40"/>
        <v>2.7196652719665271</v>
      </c>
      <c r="AY57" s="7">
        <f t="shared" si="41"/>
        <v>456.14035087719304</v>
      </c>
      <c r="AZ57" s="7">
        <f t="shared" si="42"/>
        <v>2865.4970760233923</v>
      </c>
      <c r="BA57" s="7">
        <f t="shared" si="43"/>
        <v>56.235294117647065</v>
      </c>
      <c r="BB57" s="7">
        <f t="shared" si="44"/>
        <v>26.823529411764707</v>
      </c>
      <c r="BC57" s="7">
        <f t="shared" si="45"/>
        <v>29.0624</v>
      </c>
      <c r="BD57" s="7">
        <f t="shared" si="46"/>
        <v>5.4719999999999995</v>
      </c>
      <c r="BE57" s="19">
        <v>2.3117154811715479</v>
      </c>
      <c r="BF57" s="19">
        <f t="shared" si="47"/>
        <v>0.30230125523012547</v>
      </c>
      <c r="BG57" s="19">
        <f t="shared" si="48"/>
        <v>0.5156903765690376</v>
      </c>
      <c r="BH57" s="19">
        <f t="shared" si="49"/>
        <v>2.677871148459384</v>
      </c>
      <c r="BI57" s="19">
        <f t="shared" si="50"/>
        <v>0.5</v>
      </c>
      <c r="BJ57" s="19"/>
      <c r="BK57" s="20">
        <v>1</v>
      </c>
      <c r="BL57" s="1">
        <v>9</v>
      </c>
      <c r="BN57" s="1">
        <v>3</v>
      </c>
      <c r="BO57" s="1"/>
      <c r="BP57" s="1">
        <v>1</v>
      </c>
      <c r="BQ57" s="1">
        <v>0</v>
      </c>
      <c r="BR57" s="1">
        <v>35</v>
      </c>
      <c r="BS57" s="1">
        <v>4.9000000000000004</v>
      </c>
      <c r="BT57" s="1">
        <v>3.9</v>
      </c>
      <c r="BU57" s="1">
        <v>0.45</v>
      </c>
      <c r="BV57" s="1">
        <v>4.5</v>
      </c>
      <c r="BW57" s="1">
        <v>35</v>
      </c>
      <c r="BX57" s="1">
        <v>1</v>
      </c>
      <c r="BZ57" s="25">
        <v>141</v>
      </c>
      <c r="CA57" s="25">
        <v>23</v>
      </c>
      <c r="CB57" s="44">
        <v>1.86</v>
      </c>
      <c r="CC57" s="27">
        <v>35</v>
      </c>
      <c r="CD57" s="1">
        <v>1040</v>
      </c>
      <c r="CE57" s="1">
        <v>1</v>
      </c>
      <c r="CH57" s="1">
        <v>3</v>
      </c>
      <c r="CI57" s="20">
        <v>897.65742379999995</v>
      </c>
      <c r="CJ57" s="19">
        <f t="shared" si="51"/>
        <v>6.7997885075438766</v>
      </c>
      <c r="CK57" s="20">
        <v>645.05277060000003</v>
      </c>
      <c r="CL57" s="19">
        <f t="shared" si="52"/>
        <v>6.4693321283328382</v>
      </c>
      <c r="CM57" s="22"/>
      <c r="CN57" s="36">
        <v>40315</v>
      </c>
      <c r="CO57" s="36"/>
      <c r="CP57" s="36"/>
      <c r="CQ57" s="36"/>
      <c r="CS57" s="36">
        <v>44272</v>
      </c>
      <c r="CT57" s="36">
        <v>42888</v>
      </c>
      <c r="CU57" s="1">
        <f t="shared" si="53"/>
        <v>2573</v>
      </c>
      <c r="CV57" s="3">
        <v>1</v>
      </c>
      <c r="CW57" s="40">
        <v>42888</v>
      </c>
      <c r="CX57" s="20">
        <f>(CW57-CN57)</f>
        <v>2573</v>
      </c>
      <c r="CY57" s="20">
        <v>1</v>
      </c>
      <c r="CZ57" s="20">
        <v>2573</v>
      </c>
      <c r="DA57" s="3">
        <v>0</v>
      </c>
      <c r="DB57"/>
    </row>
    <row r="58" spans="1:115" x14ac:dyDescent="0.25">
      <c r="A58" s="2">
        <v>2031</v>
      </c>
      <c r="B58" s="3">
        <v>63</v>
      </c>
      <c r="C58" s="3">
        <v>0</v>
      </c>
      <c r="D58" s="3">
        <v>0</v>
      </c>
      <c r="E58" s="3">
        <v>1</v>
      </c>
      <c r="F58" s="3">
        <v>1</v>
      </c>
      <c r="G58" s="3">
        <v>0</v>
      </c>
      <c r="H58" s="1">
        <v>1</v>
      </c>
      <c r="I58" s="3">
        <v>0</v>
      </c>
      <c r="J58" s="3">
        <v>3</v>
      </c>
      <c r="K58" s="3">
        <v>1</v>
      </c>
      <c r="L58" s="3">
        <v>0</v>
      </c>
      <c r="M58" s="3"/>
      <c r="N58" s="3">
        <v>1</v>
      </c>
      <c r="O58" s="3">
        <v>0</v>
      </c>
      <c r="P58" s="3">
        <v>1</v>
      </c>
      <c r="Q58" s="3"/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1</v>
      </c>
      <c r="Y58" s="3">
        <v>0</v>
      </c>
      <c r="Z58" s="3">
        <v>1</v>
      </c>
      <c r="AA58" s="3">
        <v>1</v>
      </c>
      <c r="AB58" s="3">
        <v>1</v>
      </c>
      <c r="AC58" s="3">
        <v>0</v>
      </c>
      <c r="AD58" s="3">
        <v>1</v>
      </c>
      <c r="AE58" s="3">
        <v>0</v>
      </c>
      <c r="AF58" s="3">
        <v>2</v>
      </c>
      <c r="AG58" s="3">
        <v>29.5</v>
      </c>
      <c r="AH58" s="4">
        <v>2.09</v>
      </c>
      <c r="AI58" s="3">
        <v>120</v>
      </c>
      <c r="AJ58" s="3">
        <v>74</v>
      </c>
      <c r="AK58" s="5">
        <f t="shared" si="36"/>
        <v>89.333333333333329</v>
      </c>
      <c r="AL58" s="3">
        <v>103</v>
      </c>
      <c r="AM58" s="3">
        <v>1</v>
      </c>
      <c r="AN58" s="3">
        <v>11</v>
      </c>
      <c r="AO58" s="3">
        <v>35</v>
      </c>
      <c r="AP58" s="3">
        <v>17</v>
      </c>
      <c r="AQ58" s="3">
        <v>27</v>
      </c>
      <c r="AR58" s="1">
        <f t="shared" si="37"/>
        <v>18</v>
      </c>
      <c r="AS58" s="7">
        <f t="shared" si="38"/>
        <v>1.6363636363636365</v>
      </c>
      <c r="AT58" s="3">
        <v>20</v>
      </c>
      <c r="AU58" s="4">
        <v>5.83</v>
      </c>
      <c r="AV58" s="3">
        <v>2.79</v>
      </c>
      <c r="AW58" s="19">
        <f t="shared" si="39"/>
        <v>0.55263858093126383</v>
      </c>
      <c r="AX58" s="7">
        <f t="shared" si="40"/>
        <v>1.2006861063464838</v>
      </c>
      <c r="AY58" s="7">
        <f t="shared" si="41"/>
        <v>200.71684587813621</v>
      </c>
      <c r="AZ58" s="7">
        <f t="shared" si="42"/>
        <v>2246.117084826762</v>
      </c>
      <c r="BA58" s="7">
        <f t="shared" si="43"/>
        <v>56.601941747572816</v>
      </c>
      <c r="BB58" s="7">
        <f t="shared" si="44"/>
        <v>27.087378640776699</v>
      </c>
      <c r="BC58" s="7">
        <f t="shared" si="45"/>
        <v>25.541592233009705</v>
      </c>
      <c r="BD58" s="7">
        <f t="shared" si="46"/>
        <v>5.894213592233009</v>
      </c>
      <c r="BE58" s="19">
        <v>2.25</v>
      </c>
      <c r="BF58" s="19">
        <f t="shared" si="47"/>
        <v>0.47701543739279589</v>
      </c>
      <c r="BG58" s="19">
        <f t="shared" si="48"/>
        <v>0.61835334476843906</v>
      </c>
      <c r="BH58" s="19">
        <f t="shared" si="49"/>
        <v>3.144552319309601</v>
      </c>
      <c r="BI58" s="19">
        <f t="shared" si="50"/>
        <v>0.55000000000000004</v>
      </c>
      <c r="BJ58" s="19"/>
      <c r="BK58" s="5">
        <v>1</v>
      </c>
      <c r="BL58" s="5">
        <v>16</v>
      </c>
      <c r="BM58" s="5"/>
      <c r="BN58" s="5">
        <v>3</v>
      </c>
      <c r="BO58" s="5">
        <v>0</v>
      </c>
      <c r="BP58" s="3">
        <v>1</v>
      </c>
      <c r="BQ58" s="9">
        <v>0</v>
      </c>
      <c r="BR58" s="3">
        <v>35</v>
      </c>
      <c r="BS58" s="3">
        <v>5.7</v>
      </c>
      <c r="BT58" s="3">
        <v>5.2</v>
      </c>
      <c r="BU58" s="3">
        <v>1.1000000000000001</v>
      </c>
      <c r="BV58" s="3">
        <v>4.4000000000000004</v>
      </c>
      <c r="BW58" s="10"/>
      <c r="BX58" s="3">
        <v>1</v>
      </c>
      <c r="BY58" s="3">
        <v>0</v>
      </c>
      <c r="BZ58" s="3">
        <v>136</v>
      </c>
      <c r="CA58" s="3">
        <v>43</v>
      </c>
      <c r="CB58" s="4">
        <v>2</v>
      </c>
      <c r="CC58" s="28">
        <v>34</v>
      </c>
      <c r="CD58" s="8"/>
      <c r="CE58" s="8"/>
      <c r="CF58" s="3">
        <v>1971</v>
      </c>
      <c r="CG58" s="3">
        <v>1</v>
      </c>
      <c r="CH58" s="3">
        <v>2</v>
      </c>
      <c r="CI58" s="12">
        <v>900</v>
      </c>
      <c r="CJ58" s="19">
        <f t="shared" si="51"/>
        <v>6.8023947633243109</v>
      </c>
      <c r="CK58" s="5">
        <v>1319.4023438573167</v>
      </c>
      <c r="CL58" s="19">
        <f t="shared" si="52"/>
        <v>7.1849341432441554</v>
      </c>
      <c r="CM58" s="10"/>
      <c r="CN58" s="41">
        <v>40459</v>
      </c>
      <c r="CO58" s="41"/>
      <c r="CP58" s="41"/>
      <c r="CQ58" s="41"/>
      <c r="CS58" s="36">
        <v>44272</v>
      </c>
      <c r="CT58" s="36">
        <v>44271</v>
      </c>
      <c r="CU58" s="1">
        <f t="shared" si="53"/>
        <v>3812</v>
      </c>
      <c r="CV58" s="3">
        <v>0</v>
      </c>
      <c r="CW58" s="3"/>
      <c r="CX58" s="3"/>
      <c r="CY58" s="3">
        <v>0</v>
      </c>
      <c r="CZ58" s="3">
        <v>3812</v>
      </c>
      <c r="DA58" s="3">
        <v>0</v>
      </c>
      <c r="DB58" s="3" t="s">
        <v>144</v>
      </c>
      <c r="DC58" s="10"/>
      <c r="DD58" s="10"/>
      <c r="DE58" s="10"/>
      <c r="DF58" s="10"/>
      <c r="DG58" s="10"/>
      <c r="DH58" s="10"/>
      <c r="DI58" s="10"/>
      <c r="DJ58" s="10"/>
      <c r="DK58" s="10"/>
    </row>
    <row r="59" spans="1:115" x14ac:dyDescent="0.25">
      <c r="A59" s="2">
        <v>2009</v>
      </c>
      <c r="B59" s="3">
        <v>35</v>
      </c>
      <c r="C59" s="3">
        <v>0</v>
      </c>
      <c r="D59" s="3">
        <v>1</v>
      </c>
      <c r="E59" s="3">
        <v>1</v>
      </c>
      <c r="F59" s="3">
        <v>1</v>
      </c>
      <c r="G59" s="3">
        <v>1</v>
      </c>
      <c r="H59" s="1">
        <v>0</v>
      </c>
      <c r="I59" s="3">
        <v>1</v>
      </c>
      <c r="J59" s="3">
        <v>2</v>
      </c>
      <c r="K59" s="3">
        <v>0</v>
      </c>
      <c r="L59" s="3">
        <v>1</v>
      </c>
      <c r="M59" s="3"/>
      <c r="N59" s="3">
        <v>0</v>
      </c>
      <c r="O59" s="3">
        <v>0</v>
      </c>
      <c r="P59" s="3">
        <v>0</v>
      </c>
      <c r="Q59" s="3"/>
      <c r="R59" s="3">
        <v>0</v>
      </c>
      <c r="S59" s="3">
        <v>0</v>
      </c>
      <c r="T59" s="3">
        <v>0</v>
      </c>
      <c r="U59" s="3">
        <v>1</v>
      </c>
      <c r="V59" s="3">
        <v>0</v>
      </c>
      <c r="W59" s="3">
        <v>0</v>
      </c>
      <c r="X59" s="3">
        <v>0</v>
      </c>
      <c r="Y59" s="3">
        <v>0</v>
      </c>
      <c r="Z59" s="3">
        <v>1</v>
      </c>
      <c r="AA59" s="3">
        <v>1</v>
      </c>
      <c r="AB59" s="3">
        <v>0</v>
      </c>
      <c r="AC59" s="3">
        <v>0</v>
      </c>
      <c r="AD59" s="3">
        <v>1</v>
      </c>
      <c r="AE59" s="3">
        <v>0</v>
      </c>
      <c r="AF59" s="3">
        <v>0</v>
      </c>
      <c r="AG59" s="3">
        <v>22</v>
      </c>
      <c r="AH59" s="4">
        <v>1.7</v>
      </c>
      <c r="AI59" s="3">
        <v>136</v>
      </c>
      <c r="AJ59" s="3">
        <v>88</v>
      </c>
      <c r="AK59" s="5">
        <f t="shared" si="36"/>
        <v>104</v>
      </c>
      <c r="AL59" s="3">
        <v>101</v>
      </c>
      <c r="AM59" s="3">
        <v>1</v>
      </c>
      <c r="AN59" s="3">
        <v>7</v>
      </c>
      <c r="AO59" s="3">
        <v>22</v>
      </c>
      <c r="AP59" s="3">
        <v>8</v>
      </c>
      <c r="AQ59" s="3">
        <v>16</v>
      </c>
      <c r="AR59" s="3">
        <f t="shared" si="37"/>
        <v>14</v>
      </c>
      <c r="AS59" s="7">
        <f t="shared" si="38"/>
        <v>2</v>
      </c>
      <c r="AT59" s="3">
        <v>10</v>
      </c>
      <c r="AU59" s="4">
        <v>4.5049999999999999</v>
      </c>
      <c r="AV59" s="3">
        <v>2.65</v>
      </c>
      <c r="AW59" s="19">
        <f t="shared" si="39"/>
        <v>0.61108647450110853</v>
      </c>
      <c r="AX59" s="7">
        <f t="shared" si="40"/>
        <v>1.3318534961154274</v>
      </c>
      <c r="AY59" s="7">
        <f t="shared" si="41"/>
        <v>181.13207547169813</v>
      </c>
      <c r="AZ59" s="7">
        <f t="shared" si="42"/>
        <v>2928.3018867924529</v>
      </c>
      <c r="BA59" s="7">
        <f t="shared" si="43"/>
        <v>44.603960396039604</v>
      </c>
      <c r="BB59" s="7">
        <f t="shared" si="44"/>
        <v>26.237623762376238</v>
      </c>
      <c r="BC59" s="7">
        <f t="shared" si="45"/>
        <v>33.542178217821778</v>
      </c>
      <c r="BD59" s="7">
        <f t="shared" si="46"/>
        <v>3.2114851485148512</v>
      </c>
      <c r="BE59" s="19"/>
      <c r="BF59" s="19">
        <f t="shared" si="47"/>
        <v>0.35871254162042177</v>
      </c>
      <c r="BG59" s="19">
        <f t="shared" si="48"/>
        <v>0.4932297447280799</v>
      </c>
      <c r="BH59" s="19">
        <f t="shared" si="49"/>
        <v>3.185997171145686</v>
      </c>
      <c r="BI59" s="19">
        <f t="shared" si="50"/>
        <v>0.7</v>
      </c>
      <c r="BJ59" s="19"/>
      <c r="BK59" s="5">
        <v>0</v>
      </c>
      <c r="BL59" s="5"/>
      <c r="BM59" s="5"/>
      <c r="BN59" s="5"/>
      <c r="BO59" s="5"/>
      <c r="BP59" s="3">
        <v>1</v>
      </c>
      <c r="BQ59" s="3">
        <v>0</v>
      </c>
      <c r="BR59" s="3">
        <v>40</v>
      </c>
      <c r="BS59" s="3">
        <v>4.5</v>
      </c>
      <c r="BT59" s="3">
        <v>3</v>
      </c>
      <c r="BU59" s="3">
        <v>1.1000000000000001</v>
      </c>
      <c r="BV59" s="3"/>
      <c r="BW59" s="10"/>
      <c r="BX59" s="3">
        <v>1</v>
      </c>
      <c r="BY59" s="3">
        <v>1</v>
      </c>
      <c r="BZ59" s="3">
        <v>142</v>
      </c>
      <c r="CA59" s="3">
        <v>19</v>
      </c>
      <c r="CB59" s="4">
        <v>1.1000000000000001</v>
      </c>
      <c r="CC59" s="28">
        <v>56</v>
      </c>
      <c r="CD59" s="8"/>
      <c r="CE59" s="8"/>
      <c r="CF59" s="3">
        <v>442</v>
      </c>
      <c r="CG59" s="3">
        <v>0</v>
      </c>
      <c r="CH59" s="3">
        <v>1</v>
      </c>
      <c r="CI59" s="12">
        <v>541.4860681114551</v>
      </c>
      <c r="CJ59" s="19">
        <f t="shared" si="51"/>
        <v>6.2943173377840367</v>
      </c>
      <c r="CK59" s="5">
        <v>927.15472476583966</v>
      </c>
      <c r="CL59" s="19">
        <f t="shared" si="52"/>
        <v>6.8321204607705885</v>
      </c>
      <c r="CM59" s="10"/>
      <c r="CN59" s="36">
        <v>43425</v>
      </c>
      <c r="CO59" s="36"/>
      <c r="CP59" s="36"/>
      <c r="CQ59" s="36"/>
      <c r="CS59" s="36">
        <v>44478</v>
      </c>
      <c r="CT59" s="36">
        <v>44477</v>
      </c>
      <c r="CU59" s="1">
        <f t="shared" si="53"/>
        <v>1052</v>
      </c>
      <c r="CV59" s="1">
        <v>0</v>
      </c>
      <c r="CY59" s="1">
        <v>0</v>
      </c>
      <c r="CZ59" s="1">
        <v>1052</v>
      </c>
      <c r="DA59" s="3">
        <v>0</v>
      </c>
      <c r="DB59" s="3"/>
      <c r="DC59" s="10"/>
      <c r="DD59" s="10"/>
      <c r="DE59" s="10"/>
      <c r="DF59" s="10"/>
      <c r="DG59" s="10"/>
      <c r="DH59" s="10"/>
      <c r="DI59" s="10"/>
      <c r="DJ59" s="10"/>
      <c r="DK59" s="10"/>
    </row>
    <row r="60" spans="1:115" x14ac:dyDescent="0.25">
      <c r="A60" s="2">
        <v>2064</v>
      </c>
      <c r="B60" s="9">
        <v>65</v>
      </c>
      <c r="C60" s="9">
        <v>0</v>
      </c>
      <c r="D60" s="9">
        <v>1</v>
      </c>
      <c r="E60" s="9">
        <v>1</v>
      </c>
      <c r="F60" s="9">
        <v>1</v>
      </c>
      <c r="G60" s="9">
        <v>1</v>
      </c>
      <c r="H60" s="1">
        <v>0</v>
      </c>
      <c r="I60" s="9">
        <v>0</v>
      </c>
      <c r="J60" s="9">
        <v>4</v>
      </c>
      <c r="K60" s="9">
        <v>1</v>
      </c>
      <c r="L60" s="9">
        <v>0</v>
      </c>
      <c r="M60" s="9"/>
      <c r="N60" s="9">
        <v>0</v>
      </c>
      <c r="O60" s="9">
        <v>1</v>
      </c>
      <c r="P60" s="9">
        <v>1</v>
      </c>
      <c r="Q60" s="9">
        <v>1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1</v>
      </c>
      <c r="Y60" s="9">
        <v>1</v>
      </c>
      <c r="Z60" s="9">
        <v>0</v>
      </c>
      <c r="AA60" s="9">
        <v>1</v>
      </c>
      <c r="AB60" s="9">
        <v>1</v>
      </c>
      <c r="AC60" s="9">
        <v>0</v>
      </c>
      <c r="AD60" s="9">
        <v>1</v>
      </c>
      <c r="AE60" s="9">
        <v>0</v>
      </c>
      <c r="AF60" s="9">
        <v>0</v>
      </c>
      <c r="AG60" s="9">
        <v>25</v>
      </c>
      <c r="AH60" s="11">
        <v>1.6</v>
      </c>
      <c r="AI60" s="9">
        <v>116</v>
      </c>
      <c r="AJ60" s="9">
        <v>46</v>
      </c>
      <c r="AK60" s="5">
        <f t="shared" si="36"/>
        <v>69.333333333333329</v>
      </c>
      <c r="AL60" s="9">
        <v>90</v>
      </c>
      <c r="AM60" s="9">
        <v>3</v>
      </c>
      <c r="AN60" s="9">
        <v>20</v>
      </c>
      <c r="AO60" s="9">
        <v>44</v>
      </c>
      <c r="AP60" s="9">
        <v>25</v>
      </c>
      <c r="AQ60" s="9">
        <v>31</v>
      </c>
      <c r="AR60" s="1">
        <f t="shared" si="37"/>
        <v>19</v>
      </c>
      <c r="AS60" s="7">
        <f t="shared" si="38"/>
        <v>0.95</v>
      </c>
      <c r="AT60" s="9">
        <v>27</v>
      </c>
      <c r="AU60" s="4">
        <v>1.968</v>
      </c>
      <c r="AV60" s="9">
        <v>1.23</v>
      </c>
      <c r="AW60" s="19">
        <f t="shared" si="39"/>
        <v>0.18909090909090906</v>
      </c>
      <c r="AX60" s="7">
        <f t="shared" si="40"/>
        <v>2.0325203252032522</v>
      </c>
      <c r="AY60" s="7">
        <f t="shared" si="41"/>
        <v>260.16260162601628</v>
      </c>
      <c r="AZ60" s="7">
        <f t="shared" si="42"/>
        <v>3208.6720867208669</v>
      </c>
      <c r="BA60" s="7">
        <f t="shared" si="43"/>
        <v>21.866666666666667</v>
      </c>
      <c r="BB60" s="7">
        <f t="shared" si="44"/>
        <v>13.666666666666666</v>
      </c>
      <c r="BC60" s="7">
        <f t="shared" si="45"/>
        <v>7.8683555555555538</v>
      </c>
      <c r="BD60" s="7">
        <f t="shared" si="46"/>
        <v>2.0445333333333329</v>
      </c>
      <c r="BE60" s="19"/>
      <c r="BF60" s="19">
        <f t="shared" si="47"/>
        <v>1.4176829268292683</v>
      </c>
      <c r="BG60" s="19">
        <f t="shared" si="48"/>
        <v>2.0121951219512195</v>
      </c>
      <c r="BH60" s="19">
        <f t="shared" si="49"/>
        <v>1.1508771929824562</v>
      </c>
      <c r="BI60" s="19">
        <f t="shared" si="50"/>
        <v>0.7407407407407407</v>
      </c>
      <c r="BJ60" s="19"/>
      <c r="BK60" s="12">
        <v>0</v>
      </c>
      <c r="BL60" s="12"/>
      <c r="BM60" s="12"/>
      <c r="BN60" s="12"/>
      <c r="BO60" s="12"/>
      <c r="BP60" s="9">
        <v>1</v>
      </c>
      <c r="BQ60" s="9">
        <v>0</v>
      </c>
      <c r="BR60" s="9">
        <v>40</v>
      </c>
      <c r="BS60" s="9"/>
      <c r="BT60" s="9"/>
      <c r="BU60" s="9"/>
      <c r="BV60" s="9">
        <v>4.9000000000000004</v>
      </c>
      <c r="BW60" s="14"/>
      <c r="BX60" s="9">
        <v>1</v>
      </c>
      <c r="BY60" s="9">
        <v>0</v>
      </c>
      <c r="BZ60" s="9">
        <v>136</v>
      </c>
      <c r="CA60" s="9">
        <v>49</v>
      </c>
      <c r="CB60" s="11">
        <v>2</v>
      </c>
      <c r="CC60" s="29">
        <v>25</v>
      </c>
      <c r="CD60" s="13"/>
      <c r="CE60" s="13"/>
      <c r="CF60" s="9">
        <v>4992</v>
      </c>
      <c r="CG60" s="9">
        <v>1</v>
      </c>
      <c r="CH60" s="9">
        <v>3</v>
      </c>
      <c r="CI60" s="12">
        <v>1145.3125</v>
      </c>
      <c r="CJ60" s="19">
        <f t="shared" si="51"/>
        <v>7.0434328045150707</v>
      </c>
      <c r="CK60" s="12"/>
      <c r="CL60" s="31"/>
      <c r="CM60" s="14"/>
      <c r="CN60" s="41">
        <v>40273</v>
      </c>
      <c r="CO60" s="41"/>
      <c r="CP60" s="41"/>
      <c r="CQ60" s="41"/>
      <c r="CS60" s="36">
        <v>44272</v>
      </c>
      <c r="CT60" s="36">
        <v>44272</v>
      </c>
      <c r="CU60" s="1">
        <f t="shared" si="53"/>
        <v>3999</v>
      </c>
      <c r="CV60" s="3">
        <v>0</v>
      </c>
      <c r="CW60" s="10"/>
      <c r="CX60" s="3"/>
      <c r="CY60" s="3">
        <v>0</v>
      </c>
      <c r="CZ60" s="3">
        <v>3999</v>
      </c>
      <c r="DA60" s="3">
        <v>0</v>
      </c>
      <c r="DB60" s="10" t="s">
        <v>141</v>
      </c>
      <c r="DC60" s="10"/>
      <c r="DD60" s="10"/>
      <c r="DE60" s="14"/>
      <c r="DF60" s="14"/>
      <c r="DG60" s="14"/>
      <c r="DH60" s="14"/>
      <c r="DI60" s="14"/>
      <c r="DJ60" s="14"/>
      <c r="DK60" s="14"/>
    </row>
    <row r="61" spans="1:115" x14ac:dyDescent="0.25">
      <c r="A61" s="25">
        <v>1023</v>
      </c>
      <c r="B61" s="1">
        <v>69</v>
      </c>
      <c r="C61" s="1">
        <v>0</v>
      </c>
      <c r="D61" s="1">
        <v>1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4</v>
      </c>
      <c r="K61" s="1">
        <v>1</v>
      </c>
      <c r="L61" s="1">
        <v>1</v>
      </c>
      <c r="M61" s="1">
        <v>0</v>
      </c>
      <c r="N61" s="1">
        <v>0</v>
      </c>
      <c r="O61" s="1">
        <v>1</v>
      </c>
      <c r="P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1</v>
      </c>
      <c r="AC61" s="1">
        <v>0</v>
      </c>
      <c r="AD61" s="1">
        <v>1</v>
      </c>
      <c r="AE61" s="1">
        <v>0</v>
      </c>
      <c r="AF61" s="1">
        <v>0</v>
      </c>
      <c r="AG61" s="1">
        <v>59.74</v>
      </c>
      <c r="AH61" s="1">
        <v>2.42</v>
      </c>
      <c r="AI61" s="1">
        <v>123</v>
      </c>
      <c r="AJ61" s="1">
        <v>65</v>
      </c>
      <c r="AK61" s="5">
        <f t="shared" si="36"/>
        <v>84.333333333333329</v>
      </c>
      <c r="AL61" s="1">
        <v>65</v>
      </c>
      <c r="AM61" s="1">
        <v>1</v>
      </c>
      <c r="AN61" s="1">
        <v>16</v>
      </c>
      <c r="AO61" s="1">
        <v>54</v>
      </c>
      <c r="AP61" s="1">
        <v>24</v>
      </c>
      <c r="AQ61" s="1">
        <v>39</v>
      </c>
      <c r="AR61" s="1">
        <f t="shared" si="37"/>
        <v>30</v>
      </c>
      <c r="AS61" s="7">
        <f t="shared" si="38"/>
        <v>1.875</v>
      </c>
      <c r="AT61" s="1">
        <v>26</v>
      </c>
      <c r="AU61" s="19">
        <v>6.95</v>
      </c>
      <c r="AV61" s="1">
        <v>2.87</v>
      </c>
      <c r="AW61" s="19">
        <f t="shared" si="39"/>
        <v>0.53666666666666663</v>
      </c>
      <c r="AX61" s="7">
        <f t="shared" si="40"/>
        <v>1.8705035971223021</v>
      </c>
      <c r="AY61" s="7">
        <f t="shared" si="41"/>
        <v>362.36933797909404</v>
      </c>
      <c r="AZ61" s="7">
        <f t="shared" si="42"/>
        <v>1904.7619047619046</v>
      </c>
      <c r="BA61" s="7">
        <f t="shared" si="43"/>
        <v>106.92307692307692</v>
      </c>
      <c r="BB61" s="7">
        <f t="shared" si="44"/>
        <v>44.153846153846153</v>
      </c>
      <c r="BC61" s="7">
        <f t="shared" si="45"/>
        <v>35.02871794871794</v>
      </c>
      <c r="BD61" s="7">
        <f t="shared" si="46"/>
        <v>13.811323076923076</v>
      </c>
      <c r="BE61" s="19">
        <v>1.2</v>
      </c>
      <c r="BF61" s="19">
        <f t="shared" si="47"/>
        <v>0.36474820143884895</v>
      </c>
      <c r="BG61" s="19">
        <f t="shared" si="48"/>
        <v>0.50503597122302157</v>
      </c>
      <c r="BH61" s="19">
        <f t="shared" si="49"/>
        <v>3.5641025641025639</v>
      </c>
      <c r="BI61" s="19">
        <f t="shared" si="50"/>
        <v>0.61538461538461542</v>
      </c>
      <c r="BJ61" s="19"/>
      <c r="BK61" s="20">
        <v>1</v>
      </c>
      <c r="BL61" s="1">
        <v>32</v>
      </c>
      <c r="BN61" s="1">
        <v>0</v>
      </c>
      <c r="BO61" s="1">
        <v>0</v>
      </c>
      <c r="BP61" s="1">
        <v>1</v>
      </c>
      <c r="BQ61" s="1">
        <v>0</v>
      </c>
      <c r="BR61" s="1">
        <v>40</v>
      </c>
      <c r="BS61" s="1"/>
      <c r="BT61" s="1"/>
      <c r="BU61" s="1"/>
      <c r="BZ61" s="25">
        <v>138</v>
      </c>
      <c r="CA61" s="25">
        <v>32</v>
      </c>
      <c r="CB61" s="44">
        <v>1.74</v>
      </c>
      <c r="CC61" s="27">
        <v>29</v>
      </c>
      <c r="CD61" s="1">
        <v>311</v>
      </c>
      <c r="CE61" s="1">
        <v>1</v>
      </c>
      <c r="CH61" s="1">
        <v>2</v>
      </c>
      <c r="CI61" s="20">
        <v>1391.337</v>
      </c>
      <c r="CJ61" s="19">
        <f t="shared" si="51"/>
        <v>7.2380204343273267</v>
      </c>
      <c r="CK61" s="20">
        <v>1929.7621999999999</v>
      </c>
      <c r="CL61" s="19">
        <f>LN(CK61)</f>
        <v>7.5651520618724222</v>
      </c>
      <c r="CM61" s="22"/>
      <c r="CN61" s="36">
        <v>43217</v>
      </c>
      <c r="CO61" s="36"/>
      <c r="CP61" s="36"/>
      <c r="CQ61" s="36"/>
      <c r="CS61" s="36">
        <v>44217</v>
      </c>
      <c r="CT61" s="36">
        <v>43369</v>
      </c>
      <c r="CU61" s="1">
        <f t="shared" si="53"/>
        <v>152</v>
      </c>
      <c r="CV61" s="1">
        <v>1</v>
      </c>
      <c r="CW61" s="36">
        <v>43369</v>
      </c>
      <c r="CX61" s="20">
        <f>(CW61-CN61)</f>
        <v>152</v>
      </c>
      <c r="CY61" s="20">
        <v>1</v>
      </c>
      <c r="CZ61" s="20">
        <v>152</v>
      </c>
      <c r="DA61" s="3">
        <v>0</v>
      </c>
      <c r="DB61" t="s">
        <v>129</v>
      </c>
    </row>
    <row r="62" spans="1:115" s="1" customFormat="1" x14ac:dyDescent="0.25">
      <c r="A62" s="2">
        <v>2030</v>
      </c>
      <c r="B62" s="3">
        <v>69</v>
      </c>
      <c r="C62" s="3">
        <v>0</v>
      </c>
      <c r="D62" s="3">
        <v>1</v>
      </c>
      <c r="E62" s="3">
        <v>1</v>
      </c>
      <c r="F62" s="3">
        <v>1</v>
      </c>
      <c r="G62" s="3">
        <v>1</v>
      </c>
      <c r="H62" s="1">
        <v>0</v>
      </c>
      <c r="I62" s="3">
        <v>1</v>
      </c>
      <c r="J62" s="3">
        <v>2</v>
      </c>
      <c r="K62" s="3">
        <v>1</v>
      </c>
      <c r="L62" s="3">
        <v>0</v>
      </c>
      <c r="M62" s="3"/>
      <c r="N62" s="3">
        <v>0</v>
      </c>
      <c r="O62" s="3">
        <v>1</v>
      </c>
      <c r="P62" s="3">
        <v>1</v>
      </c>
      <c r="Q62" s="3">
        <v>0</v>
      </c>
      <c r="R62" s="3">
        <v>0</v>
      </c>
      <c r="S62" s="3">
        <v>1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37</v>
      </c>
      <c r="AH62" s="4">
        <v>2.17</v>
      </c>
      <c r="AI62" s="3">
        <v>148</v>
      </c>
      <c r="AJ62" s="3">
        <v>59</v>
      </c>
      <c r="AK62" s="5">
        <f t="shared" si="36"/>
        <v>88.666666666666671</v>
      </c>
      <c r="AL62" s="3">
        <v>72</v>
      </c>
      <c r="AM62" s="3">
        <v>1</v>
      </c>
      <c r="AN62" s="3">
        <v>8</v>
      </c>
      <c r="AO62" s="3">
        <v>35</v>
      </c>
      <c r="AP62" s="3">
        <v>16</v>
      </c>
      <c r="AQ62" s="3">
        <v>22</v>
      </c>
      <c r="AR62" s="1">
        <f t="shared" si="37"/>
        <v>19</v>
      </c>
      <c r="AS62" s="7">
        <f t="shared" si="38"/>
        <v>2.375</v>
      </c>
      <c r="AT62" s="3">
        <v>16</v>
      </c>
      <c r="AU62" s="4">
        <v>5.0994999999999999</v>
      </c>
      <c r="AV62" s="3">
        <v>2.35</v>
      </c>
      <c r="AW62" s="19">
        <f t="shared" si="39"/>
        <v>0.46201034737620106</v>
      </c>
      <c r="AX62" s="7">
        <f t="shared" si="40"/>
        <v>1.1765859397980194</v>
      </c>
      <c r="AY62" s="7">
        <f t="shared" si="41"/>
        <v>204.25531914893617</v>
      </c>
      <c r="AZ62" s="7">
        <f t="shared" si="42"/>
        <v>2746.0992907801419</v>
      </c>
      <c r="BA62" s="7">
        <f t="shared" si="43"/>
        <v>70.826388888888886</v>
      </c>
      <c r="BB62" s="7">
        <f t="shared" si="44"/>
        <v>32.638888888888886</v>
      </c>
      <c r="BC62" s="7">
        <f t="shared" si="45"/>
        <v>32.255925925925922</v>
      </c>
      <c r="BD62" s="7">
        <f t="shared" si="46"/>
        <v>6.2144444444444433</v>
      </c>
      <c r="BE62" s="19">
        <v>2.81</v>
      </c>
      <c r="BF62" s="19">
        <f t="shared" si="47"/>
        <v>0.31061868810667714</v>
      </c>
      <c r="BG62" s="19">
        <f t="shared" si="48"/>
        <v>0.4941660947151682</v>
      </c>
      <c r="BH62" s="19">
        <f t="shared" si="49"/>
        <v>3.7277046783625729</v>
      </c>
      <c r="BI62" s="19">
        <f t="shared" si="50"/>
        <v>0.5</v>
      </c>
      <c r="BJ62" s="19"/>
      <c r="BK62" s="5">
        <v>1</v>
      </c>
      <c r="BL62" s="5">
        <v>18</v>
      </c>
      <c r="BM62" s="5"/>
      <c r="BN62" s="5">
        <v>0</v>
      </c>
      <c r="BO62" s="5">
        <v>0</v>
      </c>
      <c r="BP62" s="3">
        <v>1</v>
      </c>
      <c r="BQ62" s="9">
        <v>0</v>
      </c>
      <c r="BR62" s="3">
        <v>42.5</v>
      </c>
      <c r="BS62" s="3">
        <v>5.6</v>
      </c>
      <c r="BT62" s="3">
        <v>4.4000000000000004</v>
      </c>
      <c r="BU62" s="3">
        <v>0.8</v>
      </c>
      <c r="BV62" s="3">
        <v>3.8</v>
      </c>
      <c r="BW62" s="10"/>
      <c r="BX62" s="3">
        <v>0</v>
      </c>
      <c r="BY62" s="3">
        <v>1</v>
      </c>
      <c r="BZ62" s="3">
        <v>140</v>
      </c>
      <c r="CA62" s="3">
        <v>18</v>
      </c>
      <c r="CB62" s="4">
        <v>1.1000000000000001</v>
      </c>
      <c r="CC62" s="28">
        <v>49</v>
      </c>
      <c r="CD62" s="8"/>
      <c r="CE62" s="8"/>
      <c r="CF62" s="3">
        <v>1076</v>
      </c>
      <c r="CG62" s="3">
        <v>1</v>
      </c>
      <c r="CH62" s="3">
        <v>2</v>
      </c>
      <c r="CI62" s="12">
        <v>810.04016064257019</v>
      </c>
      <c r="CJ62" s="19">
        <f t="shared" si="51"/>
        <v>6.697083827477595</v>
      </c>
      <c r="CK62" s="5">
        <v>1154.7867954838453</v>
      </c>
      <c r="CL62" s="19">
        <f>LN(CK62)</f>
        <v>7.0516710132618936</v>
      </c>
      <c r="CM62" s="10"/>
      <c r="CN62" s="36">
        <v>43693</v>
      </c>
      <c r="CO62" s="36"/>
      <c r="CP62" s="36"/>
      <c r="CQ62" s="36"/>
      <c r="CR62" s="20"/>
      <c r="CS62" s="36">
        <v>44479</v>
      </c>
      <c r="CT62" s="36">
        <v>44461</v>
      </c>
      <c r="CU62" s="1">
        <f t="shared" si="53"/>
        <v>768</v>
      </c>
      <c r="CV62" s="1">
        <v>0</v>
      </c>
      <c r="CY62" s="1">
        <v>0</v>
      </c>
      <c r="CZ62" s="1">
        <v>768</v>
      </c>
      <c r="DA62" s="3">
        <v>0</v>
      </c>
      <c r="DB62" s="3"/>
      <c r="DC62" s="10"/>
      <c r="DD62" s="10"/>
      <c r="DE62" s="10"/>
      <c r="DF62" s="10"/>
      <c r="DG62" s="10"/>
      <c r="DH62" s="10"/>
      <c r="DI62" s="10"/>
      <c r="DJ62" s="10"/>
      <c r="DK62" s="10"/>
    </row>
    <row r="63" spans="1:115" s="10" customFormat="1" x14ac:dyDescent="0.25">
      <c r="A63" s="25">
        <v>1010</v>
      </c>
      <c r="B63" s="1">
        <v>70</v>
      </c>
      <c r="C63" s="1">
        <v>0</v>
      </c>
      <c r="D63" s="1">
        <v>0</v>
      </c>
      <c r="E63" s="1">
        <v>1</v>
      </c>
      <c r="F63" s="1">
        <v>1</v>
      </c>
      <c r="G63" s="1">
        <v>1</v>
      </c>
      <c r="H63" s="1">
        <v>0</v>
      </c>
      <c r="I63" s="1">
        <v>1</v>
      </c>
      <c r="J63" s="1">
        <v>2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</v>
      </c>
      <c r="AA63" s="1">
        <v>1</v>
      </c>
      <c r="AB63" s="1">
        <v>1</v>
      </c>
      <c r="AC63" s="1">
        <v>0</v>
      </c>
      <c r="AD63" s="1">
        <v>1</v>
      </c>
      <c r="AE63" s="1">
        <v>0</v>
      </c>
      <c r="AF63" s="1">
        <v>0</v>
      </c>
      <c r="AG63" s="1">
        <v>26.31</v>
      </c>
      <c r="AH63" s="1">
        <v>2.15</v>
      </c>
      <c r="AI63" s="1">
        <v>136</v>
      </c>
      <c r="AJ63" s="1">
        <v>58</v>
      </c>
      <c r="AK63" s="5">
        <f t="shared" si="36"/>
        <v>84</v>
      </c>
      <c r="AL63" s="1">
        <v>48</v>
      </c>
      <c r="AM63" s="1">
        <v>3</v>
      </c>
      <c r="AN63" s="1">
        <v>11</v>
      </c>
      <c r="AO63" s="1">
        <v>47</v>
      </c>
      <c r="AP63" s="1">
        <v>14</v>
      </c>
      <c r="AQ63" s="1">
        <v>25</v>
      </c>
      <c r="AR63" s="1">
        <f t="shared" si="37"/>
        <v>33</v>
      </c>
      <c r="AS63" s="7">
        <f t="shared" si="38"/>
        <v>3</v>
      </c>
      <c r="AT63" s="1">
        <v>18</v>
      </c>
      <c r="AU63" s="19">
        <v>5.88</v>
      </c>
      <c r="AV63" s="1">
        <v>2.74</v>
      </c>
      <c r="AW63" s="19">
        <f t="shared" si="39"/>
        <v>0.5103325942350333</v>
      </c>
      <c r="AX63" s="7">
        <f t="shared" si="40"/>
        <v>1.1904761904761905</v>
      </c>
      <c r="AY63" s="7">
        <f t="shared" si="41"/>
        <v>204.3795620437956</v>
      </c>
      <c r="AZ63" s="7">
        <f t="shared" si="42"/>
        <v>2131.3868613138684</v>
      </c>
      <c r="BA63" s="7">
        <f t="shared" si="43"/>
        <v>122.5</v>
      </c>
      <c r="BB63" s="7">
        <f t="shared" si="44"/>
        <v>57.083333333333336</v>
      </c>
      <c r="BC63" s="7">
        <f t="shared" si="45"/>
        <v>51.238</v>
      </c>
      <c r="BD63" s="7">
        <f t="shared" si="46"/>
        <v>10.868666666666668</v>
      </c>
      <c r="BE63" s="19">
        <v>1.19</v>
      </c>
      <c r="BF63" s="19">
        <f t="shared" si="47"/>
        <v>0.20408163265306123</v>
      </c>
      <c r="BG63" s="19">
        <f t="shared" si="48"/>
        <v>0.3836734693877551</v>
      </c>
      <c r="BH63" s="19">
        <f t="shared" si="49"/>
        <v>3.7121212121212119</v>
      </c>
      <c r="BI63" s="19">
        <f t="shared" si="50"/>
        <v>0.61111111111111116</v>
      </c>
      <c r="BJ63" s="19"/>
      <c r="BK63" s="20">
        <v>1</v>
      </c>
      <c r="BL63" s="1">
        <v>19</v>
      </c>
      <c r="BM63" s="20"/>
      <c r="BN63" s="1">
        <v>3</v>
      </c>
      <c r="BO63" s="1">
        <v>0</v>
      </c>
      <c r="BP63" s="1">
        <v>1</v>
      </c>
      <c r="BQ63" s="1">
        <v>0</v>
      </c>
      <c r="BR63" s="1">
        <v>45</v>
      </c>
      <c r="BS63" s="1">
        <v>5.2</v>
      </c>
      <c r="BT63" s="1">
        <v>4.0999999999999996</v>
      </c>
      <c r="BU63" s="1">
        <v>0.32</v>
      </c>
      <c r="BV63" s="1">
        <v>5.3</v>
      </c>
      <c r="BW63" s="1">
        <v>70</v>
      </c>
      <c r="BX63" s="1">
        <v>1</v>
      </c>
      <c r="BY63" s="1">
        <v>0</v>
      </c>
      <c r="BZ63" s="1">
        <v>136</v>
      </c>
      <c r="CA63" s="1">
        <v>33</v>
      </c>
      <c r="CB63" s="19">
        <v>1</v>
      </c>
      <c r="CC63" s="27">
        <v>76</v>
      </c>
      <c r="CD63" s="1"/>
      <c r="CE63" s="1"/>
      <c r="CF63" s="1"/>
      <c r="CG63" s="1"/>
      <c r="CH63" s="1"/>
      <c r="CI63" s="20">
        <v>775.30122070000004</v>
      </c>
      <c r="CJ63" s="19">
        <f t="shared" si="51"/>
        <v>6.6532516257109693</v>
      </c>
      <c r="CK63" s="20">
        <v>156.2758365</v>
      </c>
      <c r="CL63" s="19">
        <f>LN(CK63)</f>
        <v>5.0516226285471113</v>
      </c>
      <c r="CM63" s="22"/>
      <c r="CN63" s="36">
        <v>43208</v>
      </c>
      <c r="CO63" s="36"/>
      <c r="CP63" s="36"/>
      <c r="CQ63" s="36"/>
      <c r="CR63" s="20"/>
      <c r="CS63" s="36" t="s">
        <v>163</v>
      </c>
      <c r="CT63" s="36">
        <v>44456</v>
      </c>
      <c r="CU63" s="1">
        <f t="shared" si="53"/>
        <v>1248</v>
      </c>
      <c r="CV63" s="1">
        <v>0</v>
      </c>
      <c r="CW63" s="1"/>
      <c r="CX63" s="1"/>
      <c r="CY63" s="1">
        <v>0</v>
      </c>
      <c r="CZ63" s="1">
        <v>1248</v>
      </c>
      <c r="DA63" s="3">
        <v>0</v>
      </c>
      <c r="DB63"/>
      <c r="DC63"/>
      <c r="DD63"/>
      <c r="DE63"/>
      <c r="DF63"/>
      <c r="DG63"/>
      <c r="DH63"/>
      <c r="DI63"/>
      <c r="DJ63"/>
      <c r="DK63"/>
    </row>
    <row r="64" spans="1:115" s="10" customFormat="1" x14ac:dyDescent="0.25">
      <c r="A64" s="2">
        <v>2035</v>
      </c>
      <c r="B64" s="3">
        <v>45</v>
      </c>
      <c r="C64" s="3">
        <v>0</v>
      </c>
      <c r="D64" s="3">
        <v>1</v>
      </c>
      <c r="E64" s="3">
        <v>1</v>
      </c>
      <c r="F64" s="3">
        <v>1</v>
      </c>
      <c r="G64" s="3">
        <v>1</v>
      </c>
      <c r="H64" s="1">
        <v>0</v>
      </c>
      <c r="I64" s="3">
        <v>0</v>
      </c>
      <c r="J64" s="3">
        <v>3</v>
      </c>
      <c r="K64" s="3">
        <v>0</v>
      </c>
      <c r="L64" s="3">
        <v>0</v>
      </c>
      <c r="M64" s="3"/>
      <c r="N64" s="3">
        <v>1</v>
      </c>
      <c r="O64" s="3">
        <v>1</v>
      </c>
      <c r="P64" s="3">
        <v>1</v>
      </c>
      <c r="Q64" s="3"/>
      <c r="R64" s="3">
        <v>0</v>
      </c>
      <c r="S64" s="3">
        <v>0</v>
      </c>
      <c r="T64" s="3">
        <v>1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1</v>
      </c>
      <c r="AE64" s="3">
        <v>0</v>
      </c>
      <c r="AF64" s="3">
        <v>2</v>
      </c>
      <c r="AG64" s="3">
        <v>23.5</v>
      </c>
      <c r="AH64" s="4">
        <v>1.83</v>
      </c>
      <c r="AI64" s="3">
        <v>106</v>
      </c>
      <c r="AJ64" s="3">
        <v>63</v>
      </c>
      <c r="AK64" s="5">
        <f t="shared" si="36"/>
        <v>77.333333333333329</v>
      </c>
      <c r="AL64" s="3">
        <v>72</v>
      </c>
      <c r="AM64" s="3">
        <v>1</v>
      </c>
      <c r="AN64" s="3">
        <v>8</v>
      </c>
      <c r="AO64" s="3">
        <v>55</v>
      </c>
      <c r="AP64" s="3">
        <v>35</v>
      </c>
      <c r="AQ64" s="3">
        <v>45</v>
      </c>
      <c r="AR64" s="1">
        <f t="shared" si="37"/>
        <v>20</v>
      </c>
      <c r="AS64" s="7">
        <f t="shared" si="38"/>
        <v>2.5</v>
      </c>
      <c r="AT64" s="3">
        <v>19</v>
      </c>
      <c r="AU64" s="4">
        <v>3.39</v>
      </c>
      <c r="AV64" s="3">
        <v>1.85</v>
      </c>
      <c r="AW64" s="19">
        <f t="shared" si="39"/>
        <v>0.31722099039172208</v>
      </c>
      <c r="AX64" s="7">
        <f t="shared" si="40"/>
        <v>7.6696165191740411</v>
      </c>
      <c r="AY64" s="7">
        <f t="shared" si="41"/>
        <v>1124.3243243243244</v>
      </c>
      <c r="AZ64" s="7">
        <f t="shared" si="42"/>
        <v>2998.1981981981976</v>
      </c>
      <c r="BA64" s="7">
        <f t="shared" si="43"/>
        <v>47.083333333333336</v>
      </c>
      <c r="BB64" s="7">
        <f t="shared" si="44"/>
        <v>25.694444444444443</v>
      </c>
      <c r="BC64" s="7">
        <f t="shared" si="45"/>
        <v>20.384259259259256</v>
      </c>
      <c r="BD64" s="7">
        <f t="shared" si="46"/>
        <v>12.929444444444442</v>
      </c>
      <c r="BE64" s="19">
        <v>2.25</v>
      </c>
      <c r="BF64" s="19">
        <f t="shared" si="47"/>
        <v>0.95575221238938046</v>
      </c>
      <c r="BG64" s="19">
        <f t="shared" si="48"/>
        <v>1.168141592920354</v>
      </c>
      <c r="BH64" s="19">
        <f t="shared" si="49"/>
        <v>2.354166666666667</v>
      </c>
      <c r="BI64" s="19">
        <f t="shared" si="50"/>
        <v>0.42105263157894735</v>
      </c>
      <c r="BJ64" s="19"/>
      <c r="BK64" s="5">
        <v>1</v>
      </c>
      <c r="BL64" s="5">
        <v>19</v>
      </c>
      <c r="BM64" s="5">
        <v>50</v>
      </c>
      <c r="BN64" s="5">
        <v>0</v>
      </c>
      <c r="BO64" s="5">
        <v>0</v>
      </c>
      <c r="BP64" s="3">
        <v>1</v>
      </c>
      <c r="BQ64" s="3" t="s">
        <v>60</v>
      </c>
      <c r="BR64" s="5">
        <v>50</v>
      </c>
      <c r="BS64" s="3">
        <v>5.4</v>
      </c>
      <c r="BT64" s="3">
        <v>4.3</v>
      </c>
      <c r="BU64" s="3">
        <v>0.83</v>
      </c>
      <c r="BV64" s="3">
        <v>4.5</v>
      </c>
      <c r="BX64" s="3">
        <v>1</v>
      </c>
      <c r="BY64" s="3">
        <v>1</v>
      </c>
      <c r="BZ64" s="3">
        <v>141</v>
      </c>
      <c r="CA64" s="3">
        <v>9</v>
      </c>
      <c r="CB64" s="4">
        <v>0.5</v>
      </c>
      <c r="CC64" s="28">
        <v>90</v>
      </c>
      <c r="CD64" s="8"/>
      <c r="CE64" s="8"/>
      <c r="CF64" s="3">
        <v>596</v>
      </c>
      <c r="CG64" s="3">
        <v>0</v>
      </c>
      <c r="CH64" s="3">
        <v>1</v>
      </c>
      <c r="CI64" s="12">
        <v>906.66666666666663</v>
      </c>
      <c r="CJ64" s="19">
        <f t="shared" si="51"/>
        <v>6.8097748706219337</v>
      </c>
      <c r="CK64" s="5">
        <v>379.67119750501365</v>
      </c>
      <c r="CL64" s="19">
        <f>LN(CK64)</f>
        <v>5.9393056084348554</v>
      </c>
      <c r="CN64" s="41">
        <v>40224</v>
      </c>
      <c r="CO64" s="41"/>
      <c r="CP64" s="41"/>
      <c r="CQ64" s="41"/>
      <c r="CR64" s="20"/>
      <c r="CS64" s="36">
        <v>44272</v>
      </c>
      <c r="CT64" s="36">
        <v>44085</v>
      </c>
      <c r="CU64" s="1">
        <f t="shared" si="53"/>
        <v>3861</v>
      </c>
      <c r="CV64" s="3">
        <v>0</v>
      </c>
      <c r="CW64" s="3"/>
      <c r="CX64" s="3"/>
      <c r="CY64" s="3">
        <v>0</v>
      </c>
      <c r="CZ64" s="3">
        <v>3861</v>
      </c>
      <c r="DA64" s="3">
        <v>0</v>
      </c>
      <c r="DB64" s="3" t="s">
        <v>144</v>
      </c>
    </row>
    <row r="65" spans="1:115" s="10" customFormat="1" x14ac:dyDescent="0.25">
      <c r="A65" s="25">
        <v>1070</v>
      </c>
      <c r="B65" s="1">
        <v>62</v>
      </c>
      <c r="C65" s="1">
        <v>0</v>
      </c>
      <c r="D65" s="1">
        <v>0</v>
      </c>
      <c r="E65" s="1">
        <v>0</v>
      </c>
      <c r="F65" s="1">
        <v>2</v>
      </c>
      <c r="G65" s="1"/>
      <c r="H65" s="1">
        <v>0</v>
      </c>
      <c r="I65" s="1"/>
      <c r="J65" s="1">
        <v>1</v>
      </c>
      <c r="K65" s="1">
        <v>1</v>
      </c>
      <c r="L65" s="1">
        <v>0</v>
      </c>
      <c r="M65" s="1">
        <v>1</v>
      </c>
      <c r="N65" s="1">
        <v>0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1</v>
      </c>
      <c r="AA65" s="1">
        <v>1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20.94</v>
      </c>
      <c r="AH65" s="1">
        <v>1.83</v>
      </c>
      <c r="AI65" s="1">
        <v>151</v>
      </c>
      <c r="AJ65" s="1">
        <v>91</v>
      </c>
      <c r="AK65" s="5">
        <f t="shared" si="36"/>
        <v>111</v>
      </c>
      <c r="AL65" s="1">
        <v>56</v>
      </c>
      <c r="AM65" s="1">
        <v>1</v>
      </c>
      <c r="AN65" s="1">
        <v>6</v>
      </c>
      <c r="AO65" s="1">
        <v>29</v>
      </c>
      <c r="AP65" s="1">
        <v>11</v>
      </c>
      <c r="AQ65" s="1">
        <v>19</v>
      </c>
      <c r="AR65" s="1">
        <f t="shared" si="37"/>
        <v>18</v>
      </c>
      <c r="AS65" s="7">
        <f t="shared" si="38"/>
        <v>3</v>
      </c>
      <c r="AT65" s="1">
        <v>12</v>
      </c>
      <c r="AU65" s="19">
        <v>4.42</v>
      </c>
      <c r="AV65" s="1">
        <v>2.41</v>
      </c>
      <c r="AW65" s="19">
        <f t="shared" si="39"/>
        <v>0.59314855875831485</v>
      </c>
      <c r="AX65" s="7">
        <f t="shared" si="40"/>
        <v>1.5837104072398189</v>
      </c>
      <c r="AY65" s="7">
        <f t="shared" si="41"/>
        <v>232.36514522821577</v>
      </c>
      <c r="AZ65" s="7">
        <f t="shared" si="42"/>
        <v>3485.4771784232362</v>
      </c>
      <c r="BA65" s="7">
        <f t="shared" si="43"/>
        <v>78.928571428571431</v>
      </c>
      <c r="BB65" s="7">
        <f t="shared" si="44"/>
        <v>43.035714285714285</v>
      </c>
      <c r="BC65" s="7">
        <f t="shared" si="45"/>
        <v>57.943285714285707</v>
      </c>
      <c r="BD65" s="7">
        <f t="shared" si="46"/>
        <v>7.6087142857142842</v>
      </c>
      <c r="BE65" s="19"/>
      <c r="BF65" s="19">
        <f t="shared" si="47"/>
        <v>0.24072398190045249</v>
      </c>
      <c r="BG65" s="19">
        <f t="shared" si="48"/>
        <v>0.36742081447963798</v>
      </c>
      <c r="BH65" s="19">
        <f t="shared" si="49"/>
        <v>4.3849206349206353</v>
      </c>
      <c r="BI65" s="19">
        <f t="shared" si="50"/>
        <v>0.5</v>
      </c>
      <c r="BJ65" s="19"/>
      <c r="BK65" s="20">
        <v>1</v>
      </c>
      <c r="BL65" s="1"/>
      <c r="BM65" s="20"/>
      <c r="BN65" s="1">
        <v>1</v>
      </c>
      <c r="BO65" s="1"/>
      <c r="BP65" s="1">
        <v>1</v>
      </c>
      <c r="BQ65" s="1">
        <v>0</v>
      </c>
      <c r="BR65" s="1">
        <v>54</v>
      </c>
      <c r="BS65" s="1">
        <v>5.6</v>
      </c>
      <c r="BT65" s="1">
        <v>3.5</v>
      </c>
      <c r="BU65" s="1">
        <v>0.26</v>
      </c>
      <c r="BV65" s="1">
        <v>3.7</v>
      </c>
      <c r="BW65" s="1">
        <v>51.7</v>
      </c>
      <c r="BX65" s="1">
        <v>1</v>
      </c>
      <c r="BY65" s="1"/>
      <c r="BZ65" s="25">
        <v>138</v>
      </c>
      <c r="CA65" s="25">
        <v>18</v>
      </c>
      <c r="CB65" s="44">
        <v>0.87</v>
      </c>
      <c r="CC65" s="27">
        <v>90</v>
      </c>
      <c r="CD65" s="1">
        <v>156</v>
      </c>
      <c r="CE65" s="1">
        <v>1</v>
      </c>
      <c r="CF65" s="1"/>
      <c r="CG65" s="1"/>
      <c r="CH65" s="1">
        <v>1</v>
      </c>
      <c r="CI65" s="20">
        <v>916.93023249999999</v>
      </c>
      <c r="CJ65" s="19">
        <f t="shared" si="51"/>
        <v>6.8210313870283601</v>
      </c>
      <c r="CK65" s="20">
        <v>1758.524993</v>
      </c>
      <c r="CL65" s="19">
        <f>LN(CK65)</f>
        <v>7.4722306644943002</v>
      </c>
      <c r="CM65" s="22"/>
      <c r="CN65" s="36">
        <v>43369</v>
      </c>
      <c r="CO65" s="36"/>
      <c r="CP65" s="36"/>
      <c r="CQ65" s="36"/>
      <c r="CR65" s="20"/>
      <c r="CS65" s="36">
        <v>44217</v>
      </c>
      <c r="CT65" s="36">
        <v>43455</v>
      </c>
      <c r="CU65" s="1">
        <f t="shared" si="53"/>
        <v>86</v>
      </c>
      <c r="CV65" s="1">
        <v>1</v>
      </c>
      <c r="CW65" s="36">
        <v>43455</v>
      </c>
      <c r="CX65" s="20">
        <f>(CW65-CN65)</f>
        <v>86</v>
      </c>
      <c r="CY65" s="20">
        <v>1</v>
      </c>
      <c r="CZ65" s="20">
        <v>86</v>
      </c>
      <c r="DA65" s="3">
        <v>0</v>
      </c>
      <c r="DB65"/>
      <c r="DC65"/>
      <c r="DD65"/>
      <c r="DE65"/>
      <c r="DF65"/>
      <c r="DG65"/>
      <c r="DH65"/>
      <c r="DI65"/>
      <c r="DJ65"/>
      <c r="DK65"/>
    </row>
    <row r="66" spans="1:115" s="10" customFormat="1" x14ac:dyDescent="0.25">
      <c r="A66" s="2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5"/>
      <c r="AL66" s="1"/>
      <c r="AM66" s="1"/>
      <c r="AN66" s="1"/>
      <c r="AO66" s="1"/>
      <c r="AP66" s="1"/>
      <c r="AQ66" s="1"/>
      <c r="AR66" s="1"/>
      <c r="AS66" s="7"/>
      <c r="AT66" s="1"/>
      <c r="AU66" s="19"/>
      <c r="AV66" s="1"/>
      <c r="AW66" s="19"/>
      <c r="AX66" s="7"/>
      <c r="AY66" s="7"/>
      <c r="AZ66" s="7"/>
      <c r="BA66" s="7"/>
      <c r="BB66" s="7"/>
      <c r="BC66" s="7"/>
      <c r="BD66" s="7"/>
      <c r="BE66" s="19"/>
      <c r="BF66" s="19"/>
      <c r="BG66" s="19"/>
      <c r="BH66" s="19"/>
      <c r="BI66" s="19"/>
      <c r="BJ66" s="19"/>
      <c r="BK66" s="20"/>
      <c r="BL66" s="1"/>
      <c r="BM66" s="20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25"/>
      <c r="CA66" s="25"/>
      <c r="CB66" s="44"/>
      <c r="CC66" s="27"/>
      <c r="CD66" s="1"/>
      <c r="CE66" s="1"/>
      <c r="CF66" s="1"/>
      <c r="CG66" s="1"/>
      <c r="CH66" s="1"/>
      <c r="CI66" s="20"/>
      <c r="CJ66" s="19"/>
      <c r="CK66" s="20"/>
      <c r="CL66" s="19"/>
      <c r="CM66" s="22"/>
      <c r="CN66" s="36"/>
      <c r="CO66" s="36"/>
      <c r="CP66" s="36"/>
      <c r="CQ66" s="36"/>
      <c r="CR66" s="20"/>
      <c r="CS66" s="36"/>
      <c r="CT66" s="36"/>
      <c r="CU66" s="1"/>
      <c r="CV66" s="1"/>
      <c r="CW66" s="36"/>
      <c r="CX66" s="20"/>
      <c r="CY66" s="20"/>
      <c r="CZ66" s="20"/>
      <c r="DA66" s="3"/>
      <c r="DB66"/>
      <c r="DC66"/>
      <c r="DD66"/>
      <c r="DE66"/>
      <c r="DF66"/>
      <c r="DG66"/>
      <c r="DH66"/>
      <c r="DI66"/>
      <c r="DJ66"/>
      <c r="DK66"/>
    </row>
    <row r="67" spans="1:115" s="10" customFormat="1" x14ac:dyDescent="0.25">
      <c r="A67" s="2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5"/>
      <c r="AL67" s="1"/>
      <c r="AM67" s="1"/>
      <c r="AN67" s="1"/>
      <c r="AO67" s="1"/>
      <c r="AP67" s="1"/>
      <c r="AQ67" s="1"/>
      <c r="AR67" s="1"/>
      <c r="AS67" s="7"/>
      <c r="AT67" s="1"/>
      <c r="AU67" s="19"/>
      <c r="AV67" s="1"/>
      <c r="AW67" s="19"/>
      <c r="AX67" s="7"/>
      <c r="AY67" s="7"/>
      <c r="AZ67" s="7"/>
      <c r="BA67" s="7"/>
      <c r="BB67" s="7"/>
      <c r="BC67" s="7"/>
      <c r="BD67" s="7"/>
      <c r="BE67" s="19"/>
      <c r="BF67" s="19"/>
      <c r="BG67" s="19"/>
      <c r="BH67" s="19"/>
      <c r="BI67" s="19"/>
      <c r="BJ67" s="19"/>
      <c r="BK67" s="20"/>
      <c r="BL67" s="1"/>
      <c r="BM67" s="20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25"/>
      <c r="CA67" s="25"/>
      <c r="CB67" s="44"/>
      <c r="CC67" s="27"/>
      <c r="CD67" s="1"/>
      <c r="CE67" s="1"/>
      <c r="CF67" s="1"/>
      <c r="CG67" s="1"/>
      <c r="CH67" s="1"/>
      <c r="CI67" s="20"/>
      <c r="CJ67" s="19"/>
      <c r="CK67" s="20"/>
      <c r="CL67" s="19"/>
      <c r="CM67" s="22"/>
      <c r="CN67" s="36"/>
      <c r="CO67" s="36"/>
      <c r="CP67" s="36"/>
      <c r="CQ67" s="36"/>
      <c r="CR67" s="20"/>
      <c r="CS67" s="36"/>
      <c r="CT67" s="36"/>
      <c r="CU67" s="1"/>
      <c r="CV67" s="1">
        <f>SUM(CV52:CV65)</f>
        <v>7</v>
      </c>
      <c r="CW67" s="36"/>
      <c r="CX67" s="20"/>
      <c r="CY67" s="20"/>
      <c r="CZ67" s="20"/>
      <c r="DA67" s="3"/>
      <c r="DB67"/>
      <c r="DC67"/>
      <c r="DD67"/>
      <c r="DE67"/>
      <c r="DF67"/>
      <c r="DG67"/>
      <c r="DH67"/>
      <c r="DI67"/>
      <c r="DJ67"/>
      <c r="DK67"/>
    </row>
    <row r="68" spans="1:115" s="10" customFormat="1" x14ac:dyDescent="0.25">
      <c r="A68" s="25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5"/>
      <c r="AL68" s="1"/>
      <c r="AM68" s="1"/>
      <c r="AN68" s="1"/>
      <c r="AO68" s="1"/>
      <c r="AP68" s="1"/>
      <c r="AQ68" s="1"/>
      <c r="AR68" s="1"/>
      <c r="AS68" s="7"/>
      <c r="AT68" s="1"/>
      <c r="AU68" s="19"/>
      <c r="AV68" s="1"/>
      <c r="AW68" s="19"/>
      <c r="AX68" s="7"/>
      <c r="AY68" s="7"/>
      <c r="AZ68" s="7"/>
      <c r="BA68" s="7"/>
      <c r="BB68" s="7"/>
      <c r="BC68" s="7"/>
      <c r="BD68" s="7"/>
      <c r="BE68" s="19"/>
      <c r="BF68" s="19"/>
      <c r="BG68" s="19"/>
      <c r="BH68" s="19"/>
      <c r="BI68" s="19"/>
      <c r="BJ68" s="19"/>
      <c r="BK68" s="20"/>
      <c r="BL68" s="1"/>
      <c r="BM68" s="20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25"/>
      <c r="CA68" s="25"/>
      <c r="CB68" s="44"/>
      <c r="CC68" s="27"/>
      <c r="CD68" s="1"/>
      <c r="CE68" s="1"/>
      <c r="CF68" s="1"/>
      <c r="CG68" s="1"/>
      <c r="CH68" s="1"/>
      <c r="CI68" s="20"/>
      <c r="CJ68" s="19"/>
      <c r="CK68" s="20"/>
      <c r="CL68" s="19"/>
      <c r="CM68" s="22"/>
      <c r="CN68" s="36"/>
      <c r="CO68" s="36"/>
      <c r="CP68" s="36"/>
      <c r="CQ68" s="36"/>
      <c r="CR68" s="20"/>
      <c r="CS68" s="36"/>
      <c r="CT68" s="36"/>
      <c r="CU68" s="1"/>
      <c r="CV68" s="1">
        <f>COUNT(CV52:CV65)</f>
        <v>14</v>
      </c>
      <c r="CW68" s="36"/>
      <c r="CX68" s="20"/>
      <c r="CY68" s="20"/>
      <c r="CZ68" s="20"/>
      <c r="DA68" s="3"/>
      <c r="DB68"/>
      <c r="DC68"/>
      <c r="DD68"/>
      <c r="DE68"/>
      <c r="DF68"/>
      <c r="DG68"/>
      <c r="DH68"/>
      <c r="DI68"/>
      <c r="DJ68"/>
      <c r="DK68"/>
    </row>
    <row r="69" spans="1:115" s="10" customFormat="1" x14ac:dyDescent="0.25">
      <c r="A69" s="25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5"/>
      <c r="AL69" s="1"/>
      <c r="AM69" s="1"/>
      <c r="AN69" s="1"/>
      <c r="AO69" s="1"/>
      <c r="AP69" s="1"/>
      <c r="AQ69" s="1"/>
      <c r="AR69" s="1"/>
      <c r="AS69" s="7"/>
      <c r="AT69" s="1"/>
      <c r="AU69" s="19"/>
      <c r="AV69" s="1"/>
      <c r="AW69" s="19"/>
      <c r="AX69" s="7"/>
      <c r="AY69" s="7"/>
      <c r="AZ69" s="7"/>
      <c r="BA69" s="7"/>
      <c r="BB69" s="7"/>
      <c r="BC69" s="7"/>
      <c r="BD69" s="7"/>
      <c r="BE69" s="19"/>
      <c r="BF69" s="19"/>
      <c r="BG69" s="19"/>
      <c r="BH69" s="19"/>
      <c r="BI69" s="19"/>
      <c r="BJ69" s="19"/>
      <c r="BK69" s="20"/>
      <c r="BL69" s="1"/>
      <c r="BM69" s="20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25"/>
      <c r="CA69" s="25"/>
      <c r="CB69" s="44"/>
      <c r="CC69" s="27"/>
      <c r="CD69" s="1"/>
      <c r="CE69" s="1"/>
      <c r="CF69" s="1"/>
      <c r="CG69" s="1"/>
      <c r="CH69" s="1"/>
      <c r="CI69" s="20"/>
      <c r="CJ69" s="19"/>
      <c r="CK69" s="20"/>
      <c r="CL69" s="19"/>
      <c r="CM69" s="22"/>
      <c r="CN69" s="36"/>
      <c r="CO69" s="36"/>
      <c r="CP69" s="36"/>
      <c r="CQ69" s="36"/>
      <c r="CR69" s="20"/>
      <c r="CS69" s="36"/>
      <c r="CT69" s="36"/>
      <c r="CU69" s="1"/>
      <c r="CV69" s="1">
        <f>CV67/CV68</f>
        <v>0.5</v>
      </c>
      <c r="CW69" s="36"/>
      <c r="CX69" s="20"/>
      <c r="CY69" s="20"/>
      <c r="CZ69" s="20"/>
      <c r="DA69" s="3"/>
      <c r="DB69"/>
      <c r="DC69"/>
      <c r="DD69"/>
      <c r="DE69"/>
      <c r="DF69"/>
      <c r="DG69"/>
      <c r="DH69"/>
      <c r="DI69"/>
      <c r="DJ69"/>
      <c r="DK69"/>
    </row>
    <row r="70" spans="1:115" s="10" customFormat="1" x14ac:dyDescent="0.25">
      <c r="A70" s="25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5"/>
      <c r="AL70" s="1"/>
      <c r="AM70" s="1"/>
      <c r="AN70" s="1"/>
      <c r="AO70" s="1"/>
      <c r="AP70" s="1"/>
      <c r="AQ70" s="1"/>
      <c r="AR70" s="1"/>
      <c r="AS70" s="7"/>
      <c r="AT70" s="1"/>
      <c r="AU70" s="19"/>
      <c r="AV70" s="1"/>
      <c r="AW70" s="19"/>
      <c r="AX70" s="7"/>
      <c r="AY70" s="7"/>
      <c r="AZ70" s="7"/>
      <c r="BA70" s="7"/>
      <c r="BB70" s="7"/>
      <c r="BC70" s="7"/>
      <c r="BD70" s="7"/>
      <c r="BE70" s="19"/>
      <c r="BF70" s="19"/>
      <c r="BG70" s="19"/>
      <c r="BH70" s="19"/>
      <c r="BI70" s="19"/>
      <c r="BJ70" s="19"/>
      <c r="BK70" s="20"/>
      <c r="BL70" s="1"/>
      <c r="BM70" s="20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25"/>
      <c r="CA70" s="25"/>
      <c r="CB70" s="44"/>
      <c r="CC70" s="27"/>
      <c r="CD70" s="1"/>
      <c r="CE70" s="1"/>
      <c r="CF70" s="1"/>
      <c r="CG70" s="1"/>
      <c r="CH70" s="1"/>
      <c r="CI70" s="20"/>
      <c r="CJ70" s="19"/>
      <c r="CK70" s="20"/>
      <c r="CL70" s="19"/>
      <c r="CM70" s="22"/>
      <c r="CN70" s="36"/>
      <c r="CO70" s="36"/>
      <c r="CP70" s="36"/>
      <c r="CQ70" s="36"/>
      <c r="CR70" s="20"/>
      <c r="CS70" s="36"/>
      <c r="CT70" s="36"/>
      <c r="CU70" s="1"/>
      <c r="CV70" s="1"/>
      <c r="CW70" s="36"/>
      <c r="CX70" s="20"/>
      <c r="CY70" s="20"/>
      <c r="CZ70" s="20"/>
      <c r="DA70" s="3"/>
      <c r="DB70"/>
      <c r="DC70"/>
      <c r="DD70"/>
      <c r="DE70"/>
      <c r="DF70"/>
      <c r="DG70"/>
      <c r="DH70"/>
      <c r="DI70"/>
      <c r="DJ70"/>
      <c r="DK70"/>
    </row>
    <row r="71" spans="1:115" s="10" customFormat="1" x14ac:dyDescent="0.25">
      <c r="A71" s="25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5"/>
      <c r="AL71" s="1"/>
      <c r="AM71" s="1"/>
      <c r="AN71" s="1"/>
      <c r="AO71" s="1"/>
      <c r="AP71" s="1"/>
      <c r="AQ71" s="1"/>
      <c r="AR71" s="1"/>
      <c r="AS71" s="7"/>
      <c r="AT71" s="1"/>
      <c r="AU71" s="19"/>
      <c r="AV71" s="1"/>
      <c r="AW71" s="19"/>
      <c r="AX71" s="7"/>
      <c r="AY71" s="7"/>
      <c r="AZ71" s="7"/>
      <c r="BA71" s="7"/>
      <c r="BB71" s="7"/>
      <c r="BC71" s="7"/>
      <c r="BD71" s="7"/>
      <c r="BE71" s="19"/>
      <c r="BF71" s="19"/>
      <c r="BG71" s="19"/>
      <c r="BH71" s="19"/>
      <c r="BI71" s="19"/>
      <c r="BJ71" s="19"/>
      <c r="BK71" s="20"/>
      <c r="BL71" s="1"/>
      <c r="BM71" s="20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25"/>
      <c r="CA71" s="25"/>
      <c r="CB71" s="44"/>
      <c r="CC71" s="27"/>
      <c r="CD71" s="1"/>
      <c r="CE71" s="1"/>
      <c r="CF71" s="1"/>
      <c r="CG71" s="1"/>
      <c r="CH71" s="1"/>
      <c r="CI71" s="20"/>
      <c r="CJ71" s="19"/>
      <c r="CK71" s="20"/>
      <c r="CL71" s="19"/>
      <c r="CM71" s="22"/>
      <c r="CN71" s="36"/>
      <c r="CO71" s="36"/>
      <c r="CP71" s="36"/>
      <c r="CQ71" s="36"/>
      <c r="CR71" s="20"/>
      <c r="CS71" s="36"/>
      <c r="CT71" s="36"/>
      <c r="CU71" s="1"/>
      <c r="CV71" s="1"/>
      <c r="CW71" s="36"/>
      <c r="CX71" s="20"/>
      <c r="CY71" s="20"/>
      <c r="CZ71" s="20"/>
      <c r="DA71" s="3"/>
      <c r="DB71"/>
      <c r="DC71"/>
      <c r="DD71"/>
      <c r="DE71"/>
      <c r="DF71"/>
      <c r="DG71"/>
      <c r="DH71"/>
      <c r="DI71"/>
      <c r="DJ71"/>
      <c r="DK71"/>
    </row>
    <row r="72" spans="1:115" s="10" customFormat="1" x14ac:dyDescent="0.25">
      <c r="A72" s="25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5"/>
      <c r="AL72" s="1"/>
      <c r="AM72" s="1"/>
      <c r="AN72" s="1"/>
      <c r="AO72" s="1"/>
      <c r="AP72" s="1"/>
      <c r="AQ72" s="1"/>
      <c r="AR72" s="1"/>
      <c r="AS72" s="7"/>
      <c r="AT72" s="1"/>
      <c r="AU72" s="19"/>
      <c r="AV72" s="1"/>
      <c r="AW72" s="19"/>
      <c r="AX72" s="7"/>
      <c r="AY72" s="7"/>
      <c r="AZ72" s="7"/>
      <c r="BA72" s="7"/>
      <c r="BB72" s="7"/>
      <c r="BC72" s="7"/>
      <c r="BD72" s="7"/>
      <c r="BE72" s="19"/>
      <c r="BF72" s="19"/>
      <c r="BG72" s="19"/>
      <c r="BH72" s="19"/>
      <c r="BI72" s="19"/>
      <c r="BJ72" s="19"/>
      <c r="BK72" s="20"/>
      <c r="BL72" s="1"/>
      <c r="BM72" s="20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25"/>
      <c r="CA72" s="25"/>
      <c r="CB72" s="44"/>
      <c r="CC72" s="27"/>
      <c r="CD72" s="1"/>
      <c r="CE72" s="1"/>
      <c r="CF72" s="1"/>
      <c r="CG72" s="1"/>
      <c r="CH72" s="1"/>
      <c r="CI72" s="20"/>
      <c r="CJ72" s="19"/>
      <c r="CK72" s="20"/>
      <c r="CL72" s="19"/>
      <c r="CM72" s="22"/>
      <c r="CN72" s="36"/>
      <c r="CO72" s="36"/>
      <c r="CP72" s="36"/>
      <c r="CQ72" s="36"/>
      <c r="CR72" s="20"/>
      <c r="CS72" s="36"/>
      <c r="CT72" s="36"/>
      <c r="CU72" s="1"/>
      <c r="CV72" s="1"/>
      <c r="CW72" s="36"/>
      <c r="CX72" s="20"/>
      <c r="CY72" s="20"/>
      <c r="CZ72" s="20"/>
      <c r="DA72" s="3"/>
      <c r="DB72"/>
      <c r="DC72"/>
      <c r="DD72"/>
      <c r="DE72"/>
      <c r="DF72"/>
      <c r="DG72"/>
      <c r="DH72"/>
      <c r="DI72"/>
      <c r="DJ72"/>
      <c r="DK72"/>
    </row>
    <row r="73" spans="1:115" s="10" customFormat="1" x14ac:dyDescent="0.25">
      <c r="A73" s="2">
        <v>2025</v>
      </c>
      <c r="B73" s="3">
        <v>56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1">
        <v>0</v>
      </c>
      <c r="I73" s="3">
        <v>0</v>
      </c>
      <c r="J73" s="3">
        <v>3</v>
      </c>
      <c r="K73" s="3">
        <v>1</v>
      </c>
      <c r="L73" s="3">
        <v>1</v>
      </c>
      <c r="M73" s="3"/>
      <c r="N73" s="3">
        <v>1</v>
      </c>
      <c r="O73" s="3">
        <v>0</v>
      </c>
      <c r="P73" s="3">
        <v>1</v>
      </c>
      <c r="Q73" s="3"/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16">
        <v>0</v>
      </c>
      <c r="Y73" s="3">
        <v>1</v>
      </c>
      <c r="Z73" s="3">
        <v>0</v>
      </c>
      <c r="AA73" s="3">
        <v>1</v>
      </c>
      <c r="AB73" s="3">
        <v>1</v>
      </c>
      <c r="AC73" s="3">
        <v>1</v>
      </c>
      <c r="AD73" s="3">
        <v>1</v>
      </c>
      <c r="AE73" s="3">
        <v>0</v>
      </c>
      <c r="AF73" s="3">
        <v>0</v>
      </c>
      <c r="AG73" s="3">
        <v>33.5</v>
      </c>
      <c r="AH73" s="4">
        <v>1.85</v>
      </c>
      <c r="AI73" s="3">
        <v>124</v>
      </c>
      <c r="AJ73" s="3">
        <v>77</v>
      </c>
      <c r="AK73" s="5">
        <f t="shared" ref="AK73:AK85" si="54">(AI73+2*AJ73)/3</f>
        <v>92.666666666666671</v>
      </c>
      <c r="AL73" s="3">
        <v>72</v>
      </c>
      <c r="AM73" s="3">
        <v>1</v>
      </c>
      <c r="AN73" s="3">
        <v>14</v>
      </c>
      <c r="AO73" s="9">
        <v>61</v>
      </c>
      <c r="AP73" s="9">
        <v>31</v>
      </c>
      <c r="AQ73" s="3">
        <v>43</v>
      </c>
      <c r="AR73" s="1">
        <f t="shared" ref="AR73:AR85" si="55">(AO73-AP73)</f>
        <v>30</v>
      </c>
      <c r="AS73" s="7">
        <f t="shared" ref="AS73:AS85" si="56">(AR73/AN73)</f>
        <v>2.1428571428571428</v>
      </c>
      <c r="AT73" s="3">
        <v>38</v>
      </c>
      <c r="AU73" s="4">
        <v>3.1635</v>
      </c>
      <c r="AV73" s="3">
        <v>1.71</v>
      </c>
      <c r="AW73" s="19">
        <f t="shared" ref="AW73:AW85" si="57">(AK73*AV73/451)</f>
        <v>0.35135254988913528</v>
      </c>
      <c r="AX73" s="7">
        <f t="shared" ref="AX73:AX85" si="58">((AQ73-AT73)/AU73)</f>
        <v>1.5805278963173701</v>
      </c>
      <c r="AY73" s="7">
        <f t="shared" ref="AY73:AY85" si="59">((AQ73-AT73)*80/AV73)</f>
        <v>233.91812865497076</v>
      </c>
      <c r="AZ73" s="7">
        <f t="shared" ref="AZ73:AZ85" si="60">((AK73-AN73)*80/AV73)</f>
        <v>3680.3118908382071</v>
      </c>
      <c r="BA73" s="7">
        <f t="shared" ref="BA73:BA85" si="61">(AU73/AL73*1000)</f>
        <v>43.9375</v>
      </c>
      <c r="BB73" s="7">
        <f t="shared" ref="BB73:BB85" si="62">(AV73*1000/AL73)</f>
        <v>23.75</v>
      </c>
      <c r="BC73" s="7">
        <f t="shared" ref="BC73:BC85" si="63">(BB73*(AK73-AT73)*0.0136)</f>
        <v>17.657333333333334</v>
      </c>
      <c r="BD73" s="7">
        <f t="shared" ref="BD73:BD85" si="64">(BB73*(AQ73-AN73)*0.0136)</f>
        <v>9.3669999999999991</v>
      </c>
      <c r="BE73" s="19">
        <v>3.1</v>
      </c>
      <c r="BF73" s="19">
        <f t="shared" ref="BF73:BF85" si="65">(AQ73/BA73)</f>
        <v>0.97866287339971547</v>
      </c>
      <c r="BG73" s="19">
        <f t="shared" ref="BG73:BG85" si="66">(AO73/BA73)</f>
        <v>1.3883357041251778</v>
      </c>
      <c r="BH73" s="19">
        <f t="shared" ref="BH73:BH85" si="67">(BA73/AR73)</f>
        <v>1.4645833333333333</v>
      </c>
      <c r="BI73" s="19">
        <f t="shared" ref="BI73:BI85" si="68">(AN73/AT73)</f>
        <v>0.36842105263157893</v>
      </c>
      <c r="BJ73" s="19"/>
      <c r="BK73" s="5">
        <v>1</v>
      </c>
      <c r="BL73" s="5">
        <v>25</v>
      </c>
      <c r="BM73" s="5"/>
      <c r="BN73" s="5">
        <v>1</v>
      </c>
      <c r="BO73" s="5">
        <v>0</v>
      </c>
      <c r="BP73" s="3">
        <v>1</v>
      </c>
      <c r="BQ73" s="9">
        <v>0</v>
      </c>
      <c r="BR73" s="3">
        <v>25</v>
      </c>
      <c r="BS73" s="3">
        <v>7.1</v>
      </c>
      <c r="BT73" s="3">
        <v>6.3</v>
      </c>
      <c r="BU73" s="3">
        <v>1.1000000000000001</v>
      </c>
      <c r="BV73" s="3"/>
      <c r="BX73" s="16">
        <v>1</v>
      </c>
      <c r="BY73" s="3">
        <v>1</v>
      </c>
      <c r="BZ73" s="3">
        <v>133</v>
      </c>
      <c r="CA73" s="3">
        <v>60</v>
      </c>
      <c r="CB73" s="4">
        <v>2.4</v>
      </c>
      <c r="CC73" s="28">
        <v>25</v>
      </c>
      <c r="CD73" s="8"/>
      <c r="CE73" s="8"/>
      <c r="CF73" s="3">
        <v>17859</v>
      </c>
      <c r="CG73" s="3">
        <v>1</v>
      </c>
      <c r="CH73" s="3">
        <v>3</v>
      </c>
      <c r="CI73" s="12">
        <v>1656.5217391304348</v>
      </c>
      <c r="CJ73" s="19">
        <f t="shared" ref="CJ73:CJ85" si="69">LN(CI73)</f>
        <v>7.4124753451856424</v>
      </c>
      <c r="CK73" s="5">
        <v>638.67617881904835</v>
      </c>
      <c r="CL73" s="19">
        <f t="shared" ref="CL73:CL85" si="70">LN(CK73)</f>
        <v>6.4593975635185625</v>
      </c>
      <c r="CN73" s="36">
        <v>43662</v>
      </c>
      <c r="CO73" s="36"/>
      <c r="CP73" s="36"/>
      <c r="CQ73" s="36"/>
      <c r="CR73" s="20"/>
      <c r="CS73" s="36">
        <v>44479</v>
      </c>
      <c r="CT73" s="36">
        <v>44465</v>
      </c>
      <c r="CU73" s="1">
        <f t="shared" ref="CU73:CU85" si="71">(CT73-CN73)</f>
        <v>803</v>
      </c>
      <c r="CV73" s="1">
        <v>0</v>
      </c>
      <c r="CW73" s="1"/>
      <c r="CX73" s="1"/>
      <c r="CY73" s="1">
        <v>0</v>
      </c>
      <c r="CZ73" s="1">
        <v>803</v>
      </c>
      <c r="DA73" s="1">
        <v>1</v>
      </c>
      <c r="DB73" s="3" t="s">
        <v>141</v>
      </c>
    </row>
    <row r="74" spans="1:115" s="10" customFormat="1" x14ac:dyDescent="0.25">
      <c r="A74" s="25">
        <v>1073</v>
      </c>
      <c r="B74" s="1">
        <v>82</v>
      </c>
      <c r="C74" s="1">
        <v>0</v>
      </c>
      <c r="D74" s="1">
        <v>1</v>
      </c>
      <c r="E74" s="1">
        <v>1</v>
      </c>
      <c r="F74" s="1">
        <v>1</v>
      </c>
      <c r="G74" s="1">
        <v>0</v>
      </c>
      <c r="H74" s="1">
        <v>1</v>
      </c>
      <c r="I74" s="1">
        <v>1</v>
      </c>
      <c r="J74" s="1">
        <v>3</v>
      </c>
      <c r="K74" s="1">
        <v>1</v>
      </c>
      <c r="L74" s="1">
        <v>0</v>
      </c>
      <c r="M74" s="1">
        <v>1</v>
      </c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</v>
      </c>
      <c r="AA74" s="1">
        <v>1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27.31</v>
      </c>
      <c r="AH74" s="1">
        <v>1.62</v>
      </c>
      <c r="AI74" s="1">
        <v>109</v>
      </c>
      <c r="AJ74" s="1">
        <v>70</v>
      </c>
      <c r="AK74" s="5">
        <f t="shared" si="54"/>
        <v>83</v>
      </c>
      <c r="AL74" s="1">
        <v>63</v>
      </c>
      <c r="AM74" s="1">
        <v>1</v>
      </c>
      <c r="AN74" s="1">
        <v>3</v>
      </c>
      <c r="AO74" s="1">
        <v>24</v>
      </c>
      <c r="AP74" s="1">
        <v>6</v>
      </c>
      <c r="AQ74" s="1">
        <v>15</v>
      </c>
      <c r="AR74" s="1">
        <f t="shared" si="55"/>
        <v>18</v>
      </c>
      <c r="AS74" s="7">
        <f t="shared" si="56"/>
        <v>6</v>
      </c>
      <c r="AT74" s="1">
        <v>6</v>
      </c>
      <c r="AU74" s="19">
        <v>4.2300000000000004</v>
      </c>
      <c r="AV74" s="1">
        <v>2.6</v>
      </c>
      <c r="AW74" s="19">
        <f t="shared" si="57"/>
        <v>0.47849223946784925</v>
      </c>
      <c r="AX74" s="7">
        <f t="shared" si="58"/>
        <v>2.1276595744680851</v>
      </c>
      <c r="AY74" s="7">
        <f t="shared" si="59"/>
        <v>276.92307692307691</v>
      </c>
      <c r="AZ74" s="7">
        <f t="shared" si="60"/>
        <v>2461.5384615384614</v>
      </c>
      <c r="BA74" s="7">
        <f t="shared" si="61"/>
        <v>67.142857142857139</v>
      </c>
      <c r="BB74" s="7">
        <f t="shared" si="62"/>
        <v>41.269841269841272</v>
      </c>
      <c r="BC74" s="7">
        <f t="shared" si="63"/>
        <v>43.217777777777776</v>
      </c>
      <c r="BD74" s="7">
        <f t="shared" si="64"/>
        <v>6.7352380952380955</v>
      </c>
      <c r="BE74" s="19">
        <v>1.8617021276595747</v>
      </c>
      <c r="BF74" s="19">
        <f t="shared" si="65"/>
        <v>0.22340425531914895</v>
      </c>
      <c r="BG74" s="19">
        <f t="shared" si="66"/>
        <v>0.35744680851063831</v>
      </c>
      <c r="BH74" s="19">
        <f t="shared" si="67"/>
        <v>3.7301587301587298</v>
      </c>
      <c r="BI74" s="19">
        <f t="shared" si="68"/>
        <v>0.5</v>
      </c>
      <c r="BJ74" s="19"/>
      <c r="BK74" s="20">
        <v>1</v>
      </c>
      <c r="BL74" s="1">
        <v>15</v>
      </c>
      <c r="BM74" s="20"/>
      <c r="BN74" s="1">
        <v>3</v>
      </c>
      <c r="BO74" s="1">
        <v>0</v>
      </c>
      <c r="BP74" s="1">
        <v>1</v>
      </c>
      <c r="BQ74" s="1">
        <v>0</v>
      </c>
      <c r="BR74" s="1">
        <v>25</v>
      </c>
      <c r="BS74" s="1">
        <v>5.8</v>
      </c>
      <c r="BT74" s="1">
        <v>5.6</v>
      </c>
      <c r="BU74" s="1">
        <v>0.26</v>
      </c>
      <c r="BV74" s="1"/>
      <c r="BW74" s="1">
        <v>72</v>
      </c>
      <c r="BX74" s="1">
        <v>1</v>
      </c>
      <c r="BY74" s="1">
        <v>1</v>
      </c>
      <c r="BZ74" s="25">
        <v>141</v>
      </c>
      <c r="CA74" s="25">
        <v>31</v>
      </c>
      <c r="CB74" s="44">
        <v>1.24</v>
      </c>
      <c r="CC74" s="27">
        <v>40</v>
      </c>
      <c r="CD74" s="1">
        <v>1068</v>
      </c>
      <c r="CE74" s="1">
        <v>1</v>
      </c>
      <c r="CF74" s="1"/>
      <c r="CG74" s="1"/>
      <c r="CH74" s="1">
        <v>3</v>
      </c>
      <c r="CI74" s="20">
        <v>1659.4474499999999</v>
      </c>
      <c r="CJ74" s="19">
        <f t="shared" si="69"/>
        <v>7.4142399644941381</v>
      </c>
      <c r="CK74" s="20">
        <v>753.38475570000003</v>
      </c>
      <c r="CL74" s="19">
        <f t="shared" si="70"/>
        <v>6.6245760610473905</v>
      </c>
      <c r="CM74" s="22"/>
      <c r="CN74" s="41">
        <v>40373</v>
      </c>
      <c r="CO74" s="41"/>
      <c r="CP74" s="41"/>
      <c r="CQ74" s="41"/>
      <c r="CR74" s="20"/>
      <c r="CS74" s="36">
        <v>44272</v>
      </c>
      <c r="CT74" s="36">
        <v>44271</v>
      </c>
      <c r="CU74" s="1">
        <f t="shared" si="71"/>
        <v>3898</v>
      </c>
      <c r="CV74" s="3">
        <v>0</v>
      </c>
      <c r="CW74" s="3"/>
      <c r="CX74" s="3"/>
      <c r="CY74" s="3">
        <v>0</v>
      </c>
      <c r="CZ74" s="3">
        <v>3898</v>
      </c>
      <c r="DA74" s="1">
        <v>1</v>
      </c>
      <c r="DB74" t="s">
        <v>135</v>
      </c>
      <c r="DC74"/>
      <c r="DD74"/>
      <c r="DE74"/>
      <c r="DF74"/>
      <c r="DG74"/>
      <c r="DH74"/>
      <c r="DI74"/>
      <c r="DJ74"/>
      <c r="DK74"/>
    </row>
    <row r="75" spans="1:115" s="10" customFormat="1" x14ac:dyDescent="0.25">
      <c r="A75" s="25">
        <v>1055</v>
      </c>
      <c r="B75" s="1">
        <v>66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0</v>
      </c>
      <c r="I75" s="1">
        <v>0</v>
      </c>
      <c r="J75" s="1">
        <v>4</v>
      </c>
      <c r="K75" s="1">
        <v>1</v>
      </c>
      <c r="L75" s="1">
        <v>0</v>
      </c>
      <c r="M75" s="1">
        <v>0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1</v>
      </c>
      <c r="AB75" s="1">
        <v>1</v>
      </c>
      <c r="AC75" s="1">
        <v>0</v>
      </c>
      <c r="AD75" s="1">
        <v>1</v>
      </c>
      <c r="AE75" s="1">
        <v>0</v>
      </c>
      <c r="AF75" s="1">
        <v>0</v>
      </c>
      <c r="AG75" s="1">
        <v>18.5</v>
      </c>
      <c r="AH75" s="1">
        <v>1.33</v>
      </c>
      <c r="AI75" s="1">
        <v>122</v>
      </c>
      <c r="AJ75" s="1">
        <v>64</v>
      </c>
      <c r="AK75" s="5">
        <f t="shared" si="54"/>
        <v>83.333333333333329</v>
      </c>
      <c r="AL75" s="1">
        <v>81</v>
      </c>
      <c r="AM75" s="1">
        <v>2</v>
      </c>
      <c r="AN75" s="1">
        <v>12</v>
      </c>
      <c r="AO75" s="1">
        <v>54</v>
      </c>
      <c r="AP75" s="1">
        <v>20</v>
      </c>
      <c r="AQ75" s="1">
        <v>37</v>
      </c>
      <c r="AR75" s="1">
        <f t="shared" si="55"/>
        <v>34</v>
      </c>
      <c r="AS75" s="7">
        <f t="shared" si="56"/>
        <v>2.8333333333333335</v>
      </c>
      <c r="AT75" s="1">
        <v>22</v>
      </c>
      <c r="AU75" s="19">
        <v>2.59</v>
      </c>
      <c r="AV75" s="1">
        <v>1.95</v>
      </c>
      <c r="AW75" s="19">
        <f t="shared" si="57"/>
        <v>0.36031042128603102</v>
      </c>
      <c r="AX75" s="7">
        <f t="shared" si="58"/>
        <v>5.7915057915057915</v>
      </c>
      <c r="AY75" s="7">
        <f t="shared" si="59"/>
        <v>615.38461538461536</v>
      </c>
      <c r="AZ75" s="7">
        <f t="shared" si="60"/>
        <v>2926.4957264957261</v>
      </c>
      <c r="BA75" s="7">
        <f t="shared" si="61"/>
        <v>31.975308641975307</v>
      </c>
      <c r="BB75" s="7">
        <f t="shared" si="62"/>
        <v>24.074074074074073</v>
      </c>
      <c r="BC75" s="7">
        <f t="shared" si="63"/>
        <v>20.080987654320982</v>
      </c>
      <c r="BD75" s="7">
        <f t="shared" si="64"/>
        <v>8.1851851851851851</v>
      </c>
      <c r="BE75" s="19"/>
      <c r="BF75" s="19">
        <f t="shared" si="65"/>
        <v>1.1571428571428573</v>
      </c>
      <c r="BG75" s="19">
        <f t="shared" si="66"/>
        <v>1.6888030888030889</v>
      </c>
      <c r="BH75" s="19">
        <f t="shared" si="67"/>
        <v>0.94045025417574435</v>
      </c>
      <c r="BI75" s="19">
        <f t="shared" si="68"/>
        <v>0.54545454545454541</v>
      </c>
      <c r="BJ75" s="19"/>
      <c r="BK75" s="20">
        <v>0</v>
      </c>
      <c r="BL75" s="1"/>
      <c r="BM75" s="20"/>
      <c r="BN75" s="1"/>
      <c r="BO75" s="1"/>
      <c r="BP75" s="1">
        <v>1</v>
      </c>
      <c r="BQ75" s="1">
        <v>0</v>
      </c>
      <c r="BR75" s="1">
        <v>25</v>
      </c>
      <c r="BS75" s="1">
        <v>5.3</v>
      </c>
      <c r="BT75" s="1">
        <v>4.7</v>
      </c>
      <c r="BU75" s="1">
        <v>0.27</v>
      </c>
      <c r="BV75" s="1">
        <v>3.9</v>
      </c>
      <c r="BW75" s="1">
        <v>58</v>
      </c>
      <c r="BX75" s="1">
        <v>1</v>
      </c>
      <c r="BY75" s="1"/>
      <c r="BZ75" s="25">
        <v>137</v>
      </c>
      <c r="CA75" s="25">
        <v>14</v>
      </c>
      <c r="CB75" s="44">
        <v>0.68</v>
      </c>
      <c r="CC75" s="27">
        <v>90</v>
      </c>
      <c r="CD75" s="1"/>
      <c r="CE75" s="1"/>
      <c r="CF75" s="1"/>
      <c r="CG75" s="1"/>
      <c r="CH75" s="1"/>
      <c r="CI75" s="20">
        <v>8171.9039730000004</v>
      </c>
      <c r="CJ75" s="19">
        <f t="shared" si="69"/>
        <v>9.008457205134258</v>
      </c>
      <c r="CK75" s="20">
        <v>646.74728149999999</v>
      </c>
      <c r="CL75" s="19">
        <f t="shared" si="70"/>
        <v>6.4719556177329904</v>
      </c>
      <c r="CM75" s="22"/>
      <c r="CN75" s="36">
        <v>43283</v>
      </c>
      <c r="CO75" s="36"/>
      <c r="CP75" s="36"/>
      <c r="CQ75" s="36"/>
      <c r="CR75" s="20"/>
      <c r="CS75" s="36">
        <v>44482</v>
      </c>
      <c r="CT75" s="36">
        <v>44482</v>
      </c>
      <c r="CU75" s="1">
        <f t="shared" si="71"/>
        <v>1199</v>
      </c>
      <c r="CV75" s="1">
        <v>0</v>
      </c>
      <c r="CW75" s="1"/>
      <c r="CX75" s="1"/>
      <c r="CY75" s="1">
        <v>0</v>
      </c>
      <c r="CZ75" s="1">
        <v>1199</v>
      </c>
      <c r="DA75" s="1">
        <v>1</v>
      </c>
      <c r="DB75"/>
      <c r="DC75"/>
      <c r="DD75"/>
      <c r="DE75"/>
      <c r="DF75"/>
      <c r="DG75"/>
      <c r="DH75"/>
      <c r="DI75"/>
      <c r="DJ75"/>
      <c r="DK75"/>
    </row>
    <row r="76" spans="1:115" s="10" customFormat="1" x14ac:dyDescent="0.25">
      <c r="A76" s="25">
        <v>1054</v>
      </c>
      <c r="B76" s="1">
        <v>71</v>
      </c>
      <c r="C76" s="1">
        <v>0</v>
      </c>
      <c r="D76" s="1">
        <v>0</v>
      </c>
      <c r="E76" s="1">
        <v>1</v>
      </c>
      <c r="F76" s="1">
        <v>1</v>
      </c>
      <c r="G76" s="1">
        <v>1</v>
      </c>
      <c r="H76" s="1">
        <v>0</v>
      </c>
      <c r="I76" s="1">
        <v>1</v>
      </c>
      <c r="J76" s="1">
        <v>3</v>
      </c>
      <c r="K76" s="1">
        <v>0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/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0</v>
      </c>
      <c r="AD76" s="1">
        <v>1</v>
      </c>
      <c r="AE76" s="1">
        <v>0</v>
      </c>
      <c r="AF76" s="1">
        <v>0</v>
      </c>
      <c r="AG76" s="1">
        <v>34.090000000000003</v>
      </c>
      <c r="AH76" s="1">
        <v>2.0099999999999998</v>
      </c>
      <c r="AI76" s="1">
        <v>111</v>
      </c>
      <c r="AJ76" s="1">
        <v>67</v>
      </c>
      <c r="AK76" s="5">
        <f t="shared" si="54"/>
        <v>81.666666666666671</v>
      </c>
      <c r="AL76" s="1">
        <v>73</v>
      </c>
      <c r="AM76" s="1">
        <v>1</v>
      </c>
      <c r="AN76" s="1">
        <v>11</v>
      </c>
      <c r="AO76" s="1">
        <v>48</v>
      </c>
      <c r="AP76" s="1">
        <v>23</v>
      </c>
      <c r="AQ76" s="1">
        <v>33</v>
      </c>
      <c r="AR76" s="1">
        <f t="shared" si="55"/>
        <v>25</v>
      </c>
      <c r="AS76" s="7">
        <f t="shared" si="56"/>
        <v>2.2727272727272729</v>
      </c>
      <c r="AT76" s="1">
        <v>22</v>
      </c>
      <c r="AU76" s="19">
        <v>3.73</v>
      </c>
      <c r="AV76" s="1">
        <v>1.72</v>
      </c>
      <c r="AW76" s="19">
        <f t="shared" si="57"/>
        <v>0.31145602365114561</v>
      </c>
      <c r="AX76" s="7">
        <f t="shared" si="58"/>
        <v>2.9490616621983916</v>
      </c>
      <c r="AY76" s="7">
        <f t="shared" si="59"/>
        <v>511.62790697674421</v>
      </c>
      <c r="AZ76" s="7">
        <f t="shared" si="60"/>
        <v>3286.8217054263569</v>
      </c>
      <c r="BA76" s="7">
        <f t="shared" si="61"/>
        <v>51.095890410958901</v>
      </c>
      <c r="BB76" s="7">
        <f t="shared" si="62"/>
        <v>23.561643835616437</v>
      </c>
      <c r="BC76" s="7">
        <f t="shared" si="63"/>
        <v>19.119488584474883</v>
      </c>
      <c r="BD76" s="7">
        <f t="shared" si="64"/>
        <v>7.049643835616437</v>
      </c>
      <c r="BE76" s="19"/>
      <c r="BF76" s="19">
        <f t="shared" si="65"/>
        <v>0.64584450402144777</v>
      </c>
      <c r="BG76" s="19">
        <f t="shared" si="66"/>
        <v>0.93941018766756035</v>
      </c>
      <c r="BH76" s="19">
        <f t="shared" si="67"/>
        <v>2.043835616438356</v>
      </c>
      <c r="BI76" s="19">
        <f t="shared" si="68"/>
        <v>0.5</v>
      </c>
      <c r="BJ76" s="19"/>
      <c r="BK76" s="20">
        <v>0</v>
      </c>
      <c r="BL76" s="1"/>
      <c r="BM76" s="20"/>
      <c r="BN76" s="1"/>
      <c r="BO76" s="1">
        <v>0</v>
      </c>
      <c r="BP76" s="1">
        <v>1</v>
      </c>
      <c r="BQ76" s="1">
        <v>0</v>
      </c>
      <c r="BR76" s="1">
        <v>25</v>
      </c>
      <c r="BS76" s="1">
        <v>7.5</v>
      </c>
      <c r="BT76" s="1">
        <v>5.8</v>
      </c>
      <c r="BU76" s="1">
        <v>0.25</v>
      </c>
      <c r="BV76" s="1">
        <v>5.4</v>
      </c>
      <c r="BW76" s="1">
        <v>40</v>
      </c>
      <c r="BX76" s="1">
        <v>1</v>
      </c>
      <c r="BY76" s="1"/>
      <c r="BZ76" s="25">
        <v>135</v>
      </c>
      <c r="CA76" s="25">
        <v>29</v>
      </c>
      <c r="CB76" s="44">
        <v>1.48</v>
      </c>
      <c r="CC76" s="27">
        <v>47</v>
      </c>
      <c r="CD76" s="1">
        <v>2478</v>
      </c>
      <c r="CE76" s="1">
        <v>1</v>
      </c>
      <c r="CF76" s="1"/>
      <c r="CG76" s="1"/>
      <c r="CH76" s="1">
        <v>3</v>
      </c>
      <c r="CI76" s="20">
        <v>10597.938480000001</v>
      </c>
      <c r="CJ76" s="19">
        <f t="shared" si="69"/>
        <v>9.2684147781670152</v>
      </c>
      <c r="CK76" s="20">
        <v>1855.385577</v>
      </c>
      <c r="CL76" s="19">
        <f t="shared" si="70"/>
        <v>7.5258478116630325</v>
      </c>
      <c r="CM76" s="22"/>
      <c r="CN76" s="36">
        <v>43272</v>
      </c>
      <c r="CO76" s="36"/>
      <c r="CP76" s="36"/>
      <c r="CQ76" s="36"/>
      <c r="CR76" s="20"/>
      <c r="CS76" s="36">
        <v>44217</v>
      </c>
      <c r="CT76" s="36">
        <v>43609</v>
      </c>
      <c r="CU76" s="1">
        <f t="shared" si="71"/>
        <v>337</v>
      </c>
      <c r="CV76" s="1">
        <v>1</v>
      </c>
      <c r="CW76" s="36">
        <v>43609</v>
      </c>
      <c r="CX76" s="20">
        <f>(CW76-CN76)</f>
        <v>337</v>
      </c>
      <c r="CY76" s="20">
        <v>1</v>
      </c>
      <c r="CZ76" s="20">
        <v>337</v>
      </c>
      <c r="DA76" s="1">
        <v>1</v>
      </c>
      <c r="DB76" t="s">
        <v>129</v>
      </c>
      <c r="DC76"/>
      <c r="DD76"/>
      <c r="DE76"/>
      <c r="DF76"/>
      <c r="DG76"/>
      <c r="DH76"/>
      <c r="DI76"/>
      <c r="DJ76"/>
      <c r="DK76"/>
    </row>
    <row r="77" spans="1:115" s="10" customFormat="1" x14ac:dyDescent="0.25">
      <c r="A77" s="25">
        <v>1071</v>
      </c>
      <c r="B77" s="1">
        <v>46</v>
      </c>
      <c r="C77" s="1">
        <v>0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1</v>
      </c>
      <c r="J77" s="1">
        <v>4</v>
      </c>
      <c r="K77" s="1">
        <v>1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/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0</v>
      </c>
      <c r="AD77" s="1">
        <v>1</v>
      </c>
      <c r="AE77" s="1">
        <v>0</v>
      </c>
      <c r="AF77" s="1">
        <v>0</v>
      </c>
      <c r="AG77" s="1">
        <v>38.94</v>
      </c>
      <c r="AH77" s="1">
        <v>2.4300000000000002</v>
      </c>
      <c r="AI77" s="1">
        <v>174</v>
      </c>
      <c r="AJ77" s="1">
        <v>106</v>
      </c>
      <c r="AK77" s="5">
        <f t="shared" si="54"/>
        <v>128.66666666666666</v>
      </c>
      <c r="AL77" s="1">
        <v>94</v>
      </c>
      <c r="AM77" s="1">
        <v>1</v>
      </c>
      <c r="AN77" s="1">
        <v>6</v>
      </c>
      <c r="AO77" s="1">
        <v>44</v>
      </c>
      <c r="AP77" s="1">
        <v>21</v>
      </c>
      <c r="AQ77" s="1">
        <v>30</v>
      </c>
      <c r="AR77" s="1">
        <f t="shared" si="55"/>
        <v>23</v>
      </c>
      <c r="AS77" s="7">
        <f t="shared" si="56"/>
        <v>3.8333333333333335</v>
      </c>
      <c r="AT77" s="1">
        <v>19</v>
      </c>
      <c r="AU77" s="19">
        <v>5.6</v>
      </c>
      <c r="AV77" s="1">
        <v>2.2999999999999998</v>
      </c>
      <c r="AW77" s="19">
        <f t="shared" si="57"/>
        <v>0.656171470805617</v>
      </c>
      <c r="AX77" s="7">
        <f t="shared" si="58"/>
        <v>1.9642857142857144</v>
      </c>
      <c r="AY77" s="7">
        <f t="shared" si="59"/>
        <v>382.60869565217394</v>
      </c>
      <c r="AZ77" s="7">
        <f t="shared" si="60"/>
        <v>4266.6666666666661</v>
      </c>
      <c r="BA77" s="7">
        <f t="shared" si="61"/>
        <v>59.574468085106382</v>
      </c>
      <c r="BB77" s="7">
        <f t="shared" si="62"/>
        <v>24.468085106382979</v>
      </c>
      <c r="BC77" s="7">
        <f t="shared" si="63"/>
        <v>36.493333333333325</v>
      </c>
      <c r="BD77" s="7">
        <f t="shared" si="64"/>
        <v>7.9863829787234044</v>
      </c>
      <c r="BE77" s="19"/>
      <c r="BF77" s="19">
        <f t="shared" si="65"/>
        <v>0.50357142857142856</v>
      </c>
      <c r="BG77" s="19">
        <f t="shared" si="66"/>
        <v>0.73857142857142855</v>
      </c>
      <c r="BH77" s="19">
        <f t="shared" si="67"/>
        <v>2.5901942645698428</v>
      </c>
      <c r="BI77" s="19">
        <f t="shared" si="68"/>
        <v>0.31578947368421051</v>
      </c>
      <c r="BJ77" s="19"/>
      <c r="BK77" s="20">
        <v>0</v>
      </c>
      <c r="BL77" s="1"/>
      <c r="BM77" s="20"/>
      <c r="BN77" s="1"/>
      <c r="BO77" s="1"/>
      <c r="BP77" s="1">
        <v>1</v>
      </c>
      <c r="BQ77" s="1">
        <v>0</v>
      </c>
      <c r="BR77" s="1">
        <v>25</v>
      </c>
      <c r="BS77" s="1">
        <v>5.6</v>
      </c>
      <c r="BT77" s="1">
        <v>4.8</v>
      </c>
      <c r="BU77" s="1">
        <v>0.37</v>
      </c>
      <c r="BV77" s="1">
        <v>5</v>
      </c>
      <c r="BW77" s="1">
        <v>32.6</v>
      </c>
      <c r="BX77" s="1">
        <v>0</v>
      </c>
      <c r="BY77" s="1">
        <v>1</v>
      </c>
      <c r="BZ77" s="25">
        <v>139</v>
      </c>
      <c r="CA77" s="25">
        <v>13</v>
      </c>
      <c r="CB77" s="44">
        <v>1.03</v>
      </c>
      <c r="CC77" s="27">
        <v>87</v>
      </c>
      <c r="CD77" s="1">
        <v>829</v>
      </c>
      <c r="CE77" s="1">
        <v>1</v>
      </c>
      <c r="CF77" s="1"/>
      <c r="CG77" s="1"/>
      <c r="CH77" s="1">
        <v>3</v>
      </c>
      <c r="CI77" s="20">
        <v>10797.23126</v>
      </c>
      <c r="CJ77" s="19">
        <f t="shared" si="69"/>
        <v>9.2870450154304205</v>
      </c>
      <c r="CK77" s="20">
        <v>2303.646295</v>
      </c>
      <c r="CL77" s="19">
        <f t="shared" si="70"/>
        <v>7.7422484922355803</v>
      </c>
      <c r="CM77" s="22"/>
      <c r="CN77" s="41">
        <v>40371</v>
      </c>
      <c r="CO77" s="41"/>
      <c r="CP77" s="41"/>
      <c r="CQ77" s="41"/>
      <c r="CR77" s="20"/>
      <c r="CS77" s="36">
        <v>44272</v>
      </c>
      <c r="CT77" s="36">
        <v>44270</v>
      </c>
      <c r="CU77" s="1">
        <f t="shared" si="71"/>
        <v>3899</v>
      </c>
      <c r="CV77" s="3">
        <v>0</v>
      </c>
      <c r="CW77" s="3"/>
      <c r="CX77" s="3"/>
      <c r="CY77" s="3">
        <v>0</v>
      </c>
      <c r="CZ77" s="3">
        <v>3899</v>
      </c>
      <c r="DA77" s="1">
        <v>1</v>
      </c>
      <c r="DB77"/>
      <c r="DC77"/>
      <c r="DD77"/>
      <c r="DE77"/>
      <c r="DF77"/>
      <c r="DG77"/>
      <c r="DH77"/>
      <c r="DI77"/>
      <c r="DJ77"/>
      <c r="DK77"/>
    </row>
    <row r="78" spans="1:115" s="10" customFormat="1" x14ac:dyDescent="0.25">
      <c r="A78" s="2">
        <v>2043</v>
      </c>
      <c r="B78" s="3">
        <v>62</v>
      </c>
      <c r="C78" s="3">
        <v>0</v>
      </c>
      <c r="D78" s="3">
        <v>1</v>
      </c>
      <c r="E78" s="3">
        <v>1</v>
      </c>
      <c r="F78" s="3">
        <v>1</v>
      </c>
      <c r="G78" s="3">
        <v>1</v>
      </c>
      <c r="H78" s="1">
        <v>0</v>
      </c>
      <c r="I78" s="3">
        <v>0</v>
      </c>
      <c r="J78" s="3">
        <v>4</v>
      </c>
      <c r="K78" s="3">
        <v>0</v>
      </c>
      <c r="L78" s="3">
        <v>0</v>
      </c>
      <c r="M78" s="3"/>
      <c r="N78" s="3">
        <v>0</v>
      </c>
      <c r="O78" s="3">
        <v>1</v>
      </c>
      <c r="P78" s="3">
        <v>1</v>
      </c>
      <c r="Q78" s="3"/>
      <c r="R78" s="3">
        <v>1</v>
      </c>
      <c r="S78" s="3">
        <v>1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1</v>
      </c>
      <c r="AC78" s="3">
        <v>0</v>
      </c>
      <c r="AD78" s="3">
        <v>1</v>
      </c>
      <c r="AE78" s="3">
        <v>0</v>
      </c>
      <c r="AF78" s="3">
        <v>0</v>
      </c>
      <c r="AG78" s="3">
        <v>34</v>
      </c>
      <c r="AH78" s="4">
        <v>1.95</v>
      </c>
      <c r="AI78" s="3">
        <v>96</v>
      </c>
      <c r="AJ78" s="3">
        <v>72</v>
      </c>
      <c r="AK78" s="5">
        <f t="shared" si="54"/>
        <v>80</v>
      </c>
      <c r="AL78" s="3">
        <v>84</v>
      </c>
      <c r="AM78" s="3">
        <v>1</v>
      </c>
      <c r="AN78" s="3">
        <v>12</v>
      </c>
      <c r="AO78" s="3">
        <v>63</v>
      </c>
      <c r="AP78" s="3">
        <v>26</v>
      </c>
      <c r="AQ78" s="3">
        <v>46</v>
      </c>
      <c r="AR78" s="1">
        <f t="shared" si="55"/>
        <v>37</v>
      </c>
      <c r="AS78" s="7">
        <f t="shared" si="56"/>
        <v>3.0833333333333335</v>
      </c>
      <c r="AT78" s="3">
        <v>38</v>
      </c>
      <c r="AU78" s="4">
        <v>3.7049999999999996</v>
      </c>
      <c r="AV78" s="3">
        <v>1.9</v>
      </c>
      <c r="AW78" s="19">
        <f t="shared" si="57"/>
        <v>0.33702882483370289</v>
      </c>
      <c r="AX78" s="7">
        <f t="shared" si="58"/>
        <v>2.1592442645074228</v>
      </c>
      <c r="AY78" s="7">
        <f t="shared" si="59"/>
        <v>336.84210526315792</v>
      </c>
      <c r="AZ78" s="7">
        <f t="shared" si="60"/>
        <v>2863.1578947368421</v>
      </c>
      <c r="BA78" s="7">
        <f t="shared" si="61"/>
        <v>44.107142857142854</v>
      </c>
      <c r="BB78" s="7">
        <f t="shared" si="62"/>
        <v>22.61904761904762</v>
      </c>
      <c r="BC78" s="7">
        <f t="shared" si="63"/>
        <v>12.92</v>
      </c>
      <c r="BD78" s="7">
        <f t="shared" si="64"/>
        <v>10.459047619047618</v>
      </c>
      <c r="BE78" s="19"/>
      <c r="BF78" s="19">
        <f t="shared" si="65"/>
        <v>1.0429149797570851</v>
      </c>
      <c r="BG78" s="19">
        <f t="shared" si="66"/>
        <v>1.42834008097166</v>
      </c>
      <c r="BH78" s="19">
        <f t="shared" si="67"/>
        <v>1.192084942084942</v>
      </c>
      <c r="BI78" s="19">
        <f t="shared" si="68"/>
        <v>0.31578947368421051</v>
      </c>
      <c r="BJ78" s="19"/>
      <c r="BK78" s="5">
        <v>0</v>
      </c>
      <c r="BL78" s="5"/>
      <c r="BM78" s="5"/>
      <c r="BN78" s="5"/>
      <c r="BO78" s="5"/>
      <c r="BP78" s="3">
        <v>1</v>
      </c>
      <c r="BQ78" s="3">
        <v>0</v>
      </c>
      <c r="BR78" s="3">
        <v>27.5</v>
      </c>
      <c r="BS78" s="3">
        <v>7.1</v>
      </c>
      <c r="BT78" s="3">
        <v>6</v>
      </c>
      <c r="BU78" s="3">
        <v>0.87</v>
      </c>
      <c r="BV78" s="3">
        <v>4.8</v>
      </c>
      <c r="BX78" s="3">
        <v>1</v>
      </c>
      <c r="BY78" s="3">
        <v>0</v>
      </c>
      <c r="BZ78" s="3">
        <v>136</v>
      </c>
      <c r="CA78" s="3">
        <v>44</v>
      </c>
      <c r="CB78" s="4">
        <v>1.5</v>
      </c>
      <c r="CC78" s="28">
        <v>35</v>
      </c>
      <c r="CD78" s="8"/>
      <c r="CE78" s="8"/>
      <c r="CF78" s="3">
        <v>6067</v>
      </c>
      <c r="CG78" s="3">
        <v>1</v>
      </c>
      <c r="CH78" s="3">
        <v>3</v>
      </c>
      <c r="CI78" s="12">
        <v>2101.5151515151515</v>
      </c>
      <c r="CJ78" s="19">
        <f t="shared" si="69"/>
        <v>7.6504138642764978</v>
      </c>
      <c r="CK78" s="5">
        <v>1213.3708008492986</v>
      </c>
      <c r="CL78" s="19">
        <f t="shared" si="70"/>
        <v>7.1011575513067555</v>
      </c>
      <c r="CN78" s="41">
        <v>40231</v>
      </c>
      <c r="CO78" s="41"/>
      <c r="CP78" s="41"/>
      <c r="CQ78" s="41"/>
      <c r="CR78" s="20"/>
      <c r="CS78" s="36">
        <v>44272</v>
      </c>
      <c r="CT78" s="36">
        <v>41394</v>
      </c>
      <c r="CU78" s="1">
        <f t="shared" si="71"/>
        <v>1163</v>
      </c>
      <c r="CV78" s="3">
        <v>1</v>
      </c>
      <c r="CW78" s="40">
        <v>44210</v>
      </c>
      <c r="CX78" s="20">
        <f>(CW78-CN78)</f>
        <v>3979</v>
      </c>
      <c r="CY78" s="20">
        <v>1</v>
      </c>
      <c r="CZ78" s="20">
        <v>3979</v>
      </c>
      <c r="DA78" s="1">
        <v>1</v>
      </c>
      <c r="DB78" s="3" t="s">
        <v>144</v>
      </c>
    </row>
    <row r="79" spans="1:115" s="10" customFormat="1" x14ac:dyDescent="0.25">
      <c r="A79" s="2">
        <v>2055</v>
      </c>
      <c r="B79" s="3">
        <v>71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4</v>
      </c>
      <c r="K79" s="3">
        <v>1</v>
      </c>
      <c r="L79" s="3">
        <v>0</v>
      </c>
      <c r="M79" s="3"/>
      <c r="N79" s="3">
        <v>0</v>
      </c>
      <c r="O79" s="3">
        <v>1</v>
      </c>
      <c r="P79" s="3">
        <v>0</v>
      </c>
      <c r="Q79" s="3"/>
      <c r="R79" s="3">
        <v>0</v>
      </c>
      <c r="S79" s="3">
        <v>0</v>
      </c>
      <c r="T79" s="3">
        <v>1</v>
      </c>
      <c r="U79" s="3">
        <v>0</v>
      </c>
      <c r="V79" s="3">
        <v>0</v>
      </c>
      <c r="W79" s="3">
        <v>0</v>
      </c>
      <c r="X79" s="3">
        <v>1</v>
      </c>
      <c r="Y79" s="3">
        <v>1</v>
      </c>
      <c r="Z79" s="3">
        <v>1</v>
      </c>
      <c r="AA79" s="3">
        <v>1</v>
      </c>
      <c r="AB79" s="3">
        <v>0</v>
      </c>
      <c r="AC79" s="3">
        <v>0</v>
      </c>
      <c r="AD79" s="3">
        <v>1</v>
      </c>
      <c r="AE79" s="3">
        <v>0</v>
      </c>
      <c r="AF79" s="3">
        <v>0</v>
      </c>
      <c r="AG79" s="3">
        <v>23.5</v>
      </c>
      <c r="AH79" s="4">
        <v>1.62</v>
      </c>
      <c r="AI79" s="3">
        <v>128</v>
      </c>
      <c r="AJ79" s="3">
        <v>60</v>
      </c>
      <c r="AK79" s="5">
        <f t="shared" si="54"/>
        <v>82.666666666666671</v>
      </c>
      <c r="AL79" s="3">
        <v>66</v>
      </c>
      <c r="AM79" s="3">
        <v>1</v>
      </c>
      <c r="AN79" s="3">
        <v>8</v>
      </c>
      <c r="AO79" s="3">
        <v>41</v>
      </c>
      <c r="AP79" s="3">
        <v>15</v>
      </c>
      <c r="AQ79" s="3">
        <v>24</v>
      </c>
      <c r="AR79" s="1">
        <f t="shared" si="55"/>
        <v>26</v>
      </c>
      <c r="AS79" s="7">
        <f t="shared" si="56"/>
        <v>3.25</v>
      </c>
      <c r="AT79" s="3">
        <v>10</v>
      </c>
      <c r="AU79" s="4">
        <v>3.5964000000000005</v>
      </c>
      <c r="AV79" s="3">
        <v>2.2200000000000002</v>
      </c>
      <c r="AW79" s="19">
        <f t="shared" si="57"/>
        <v>0.40691796008869185</v>
      </c>
      <c r="AX79" s="7">
        <f t="shared" si="58"/>
        <v>3.8927816705594478</v>
      </c>
      <c r="AY79" s="7">
        <f t="shared" si="59"/>
        <v>504.50450450450444</v>
      </c>
      <c r="AZ79" s="7">
        <f t="shared" si="60"/>
        <v>2690.6906906906906</v>
      </c>
      <c r="BA79" s="7">
        <f t="shared" si="61"/>
        <v>54.490909090909099</v>
      </c>
      <c r="BB79" s="7">
        <f t="shared" si="62"/>
        <v>33.636363636363633</v>
      </c>
      <c r="BC79" s="7">
        <f t="shared" si="63"/>
        <v>33.241696969696967</v>
      </c>
      <c r="BD79" s="7">
        <f t="shared" si="64"/>
        <v>7.3192727272727263</v>
      </c>
      <c r="BE79" s="19"/>
      <c r="BF79" s="19">
        <f t="shared" si="65"/>
        <v>0.44044044044044039</v>
      </c>
      <c r="BG79" s="19">
        <f t="shared" si="66"/>
        <v>0.752419085752419</v>
      </c>
      <c r="BH79" s="19">
        <f t="shared" si="67"/>
        <v>2.0958041958041962</v>
      </c>
      <c r="BI79" s="19">
        <f t="shared" si="68"/>
        <v>0.8</v>
      </c>
      <c r="BJ79" s="19"/>
      <c r="BK79" s="5">
        <v>1</v>
      </c>
      <c r="BL79" s="5"/>
      <c r="BM79" s="5"/>
      <c r="BN79" s="5">
        <v>0</v>
      </c>
      <c r="BO79" s="5">
        <v>0</v>
      </c>
      <c r="BP79" s="3">
        <v>1</v>
      </c>
      <c r="BQ79" s="3">
        <v>0</v>
      </c>
      <c r="BR79" s="3">
        <v>27.5</v>
      </c>
      <c r="BS79" s="3">
        <v>4.0999999999999996</v>
      </c>
      <c r="BT79" s="3">
        <v>3.9</v>
      </c>
      <c r="BU79" s="3">
        <v>0.9</v>
      </c>
      <c r="BV79" s="3">
        <v>2.6</v>
      </c>
      <c r="BX79" s="3">
        <v>0</v>
      </c>
      <c r="BY79" s="3">
        <v>1</v>
      </c>
      <c r="BZ79" s="3">
        <v>139</v>
      </c>
      <c r="CA79" s="3">
        <v>28</v>
      </c>
      <c r="CB79" s="4">
        <v>1.3</v>
      </c>
      <c r="CC79" s="28">
        <v>49</v>
      </c>
      <c r="CD79" s="8"/>
      <c r="CE79" s="8"/>
      <c r="CF79" s="3">
        <v>391</v>
      </c>
      <c r="CG79" s="3">
        <v>0</v>
      </c>
      <c r="CH79" s="3">
        <v>1</v>
      </c>
      <c r="CI79" s="12">
        <v>2978.2312925170068</v>
      </c>
      <c r="CJ79" s="19">
        <f t="shared" si="69"/>
        <v>7.9990848772921632</v>
      </c>
      <c r="CK79" s="5">
        <v>2149.6969096298444</v>
      </c>
      <c r="CL79" s="19">
        <f t="shared" si="70"/>
        <v>7.6730821389189963</v>
      </c>
      <c r="CN79" s="41">
        <v>40261</v>
      </c>
      <c r="CO79" s="41"/>
      <c r="CP79" s="41"/>
      <c r="CQ79" s="41"/>
      <c r="CR79" s="20"/>
      <c r="CS79" s="36">
        <v>44272</v>
      </c>
      <c r="CT79" s="36">
        <v>44260</v>
      </c>
      <c r="CU79" s="1">
        <f t="shared" si="71"/>
        <v>3999</v>
      </c>
      <c r="CV79" s="3">
        <v>0</v>
      </c>
      <c r="CW79" s="3"/>
      <c r="CX79" s="3"/>
      <c r="CY79" s="3">
        <v>0</v>
      </c>
      <c r="CZ79" s="3">
        <v>3999</v>
      </c>
      <c r="DA79" s="1">
        <v>1</v>
      </c>
      <c r="DB79" s="3" t="s">
        <v>156</v>
      </c>
    </row>
    <row r="80" spans="1:115" s="10" customFormat="1" x14ac:dyDescent="0.25">
      <c r="A80" s="2">
        <v>2019</v>
      </c>
      <c r="B80" s="3">
        <v>74</v>
      </c>
      <c r="C80" s="3">
        <v>0</v>
      </c>
      <c r="D80" s="3">
        <v>0</v>
      </c>
      <c r="E80" s="3">
        <v>1</v>
      </c>
      <c r="F80" s="3">
        <v>1</v>
      </c>
      <c r="G80" s="3">
        <v>1</v>
      </c>
      <c r="H80" s="1">
        <v>0</v>
      </c>
      <c r="I80" s="3">
        <v>0</v>
      </c>
      <c r="J80" s="3">
        <v>4</v>
      </c>
      <c r="K80" s="3">
        <v>0</v>
      </c>
      <c r="L80" s="3">
        <v>0</v>
      </c>
      <c r="M80" s="3"/>
      <c r="N80" s="3">
        <v>0</v>
      </c>
      <c r="O80" s="3">
        <v>0</v>
      </c>
      <c r="P80" s="3">
        <v>1</v>
      </c>
      <c r="Q80" s="3">
        <v>1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16">
        <v>0</v>
      </c>
      <c r="Y80" s="3">
        <v>0</v>
      </c>
      <c r="Z80" s="3">
        <v>0</v>
      </c>
      <c r="AA80" s="3">
        <v>1</v>
      </c>
      <c r="AB80" s="3">
        <v>0</v>
      </c>
      <c r="AC80" s="3">
        <v>0</v>
      </c>
      <c r="AD80" s="3">
        <v>1</v>
      </c>
      <c r="AE80" s="3">
        <v>0</v>
      </c>
      <c r="AF80" s="3">
        <v>0</v>
      </c>
      <c r="AG80" s="9">
        <v>35</v>
      </c>
      <c r="AH80" s="11">
        <v>2.27</v>
      </c>
      <c r="AI80" s="9">
        <v>101</v>
      </c>
      <c r="AJ80" s="9">
        <v>79</v>
      </c>
      <c r="AK80" s="5">
        <f t="shared" si="54"/>
        <v>86.333333333333329</v>
      </c>
      <c r="AL80" s="9">
        <v>79</v>
      </c>
      <c r="AM80" s="9">
        <v>3</v>
      </c>
      <c r="AN80" s="9">
        <v>9</v>
      </c>
      <c r="AO80" s="9">
        <v>45</v>
      </c>
      <c r="AP80" s="9">
        <v>22</v>
      </c>
      <c r="AQ80" s="9">
        <v>32</v>
      </c>
      <c r="AR80" s="9">
        <f t="shared" si="55"/>
        <v>23</v>
      </c>
      <c r="AS80" s="7">
        <f t="shared" si="56"/>
        <v>2.5555555555555554</v>
      </c>
      <c r="AT80" s="9">
        <v>25</v>
      </c>
      <c r="AU80" s="4">
        <v>5.2891000000000004</v>
      </c>
      <c r="AV80" s="9">
        <v>2.33</v>
      </c>
      <c r="AW80" s="19">
        <f t="shared" si="57"/>
        <v>0.44602365114560238</v>
      </c>
      <c r="AX80" s="7">
        <f t="shared" si="58"/>
        <v>1.3234765839178688</v>
      </c>
      <c r="AY80" s="7">
        <f t="shared" si="59"/>
        <v>240.34334763948496</v>
      </c>
      <c r="AZ80" s="7">
        <f t="shared" si="60"/>
        <v>2655.2217453505004</v>
      </c>
      <c r="BA80" s="7">
        <f t="shared" si="61"/>
        <v>66.950632911392418</v>
      </c>
      <c r="BB80" s="7">
        <f t="shared" si="62"/>
        <v>29.49367088607595</v>
      </c>
      <c r="BC80" s="7">
        <f t="shared" si="63"/>
        <v>24.601654008438818</v>
      </c>
      <c r="BD80" s="7">
        <f t="shared" si="64"/>
        <v>9.225620253164557</v>
      </c>
      <c r="BE80" s="19"/>
      <c r="BF80" s="19">
        <f t="shared" si="65"/>
        <v>0.47796411487776741</v>
      </c>
      <c r="BG80" s="19">
        <f t="shared" si="66"/>
        <v>0.67213703654686041</v>
      </c>
      <c r="BH80" s="19">
        <f t="shared" si="67"/>
        <v>2.9108970831040182</v>
      </c>
      <c r="BI80" s="19">
        <f t="shared" si="68"/>
        <v>0.36</v>
      </c>
      <c r="BJ80" s="19"/>
      <c r="BK80" s="5">
        <v>1</v>
      </c>
      <c r="BL80" s="5"/>
      <c r="BM80" s="5"/>
      <c r="BN80" s="5">
        <v>0</v>
      </c>
      <c r="BO80" s="5">
        <v>0</v>
      </c>
      <c r="BP80" s="9">
        <v>1</v>
      </c>
      <c r="BQ80" s="9">
        <v>0</v>
      </c>
      <c r="BR80" s="16">
        <v>27.5</v>
      </c>
      <c r="BS80" s="16">
        <v>5.8</v>
      </c>
      <c r="BT80" s="16">
        <v>4.8</v>
      </c>
      <c r="BU80" s="16">
        <v>0.99</v>
      </c>
      <c r="BV80" s="3"/>
      <c r="BX80" s="9">
        <v>1</v>
      </c>
      <c r="BY80" s="16">
        <v>0</v>
      </c>
      <c r="BZ80" s="9">
        <v>139</v>
      </c>
      <c r="CA80" s="9">
        <v>23</v>
      </c>
      <c r="CB80" s="11">
        <v>1</v>
      </c>
      <c r="CC80" s="29">
        <v>90</v>
      </c>
      <c r="CD80" s="13"/>
      <c r="CE80" s="13"/>
      <c r="CF80" s="9">
        <v>1810</v>
      </c>
      <c r="CG80" s="9">
        <v>1</v>
      </c>
      <c r="CH80" s="9">
        <v>2</v>
      </c>
      <c r="CI80" s="12">
        <v>11228.571428571429</v>
      </c>
      <c r="CJ80" s="19">
        <f t="shared" si="69"/>
        <v>9.326216829361984</v>
      </c>
      <c r="CK80" s="5">
        <v>2889.9638055224937</v>
      </c>
      <c r="CL80" s="19">
        <f t="shared" si="70"/>
        <v>7.9689992569873915</v>
      </c>
      <c r="CN80" s="36">
        <v>43585</v>
      </c>
      <c r="CO80" s="36"/>
      <c r="CP80" s="36"/>
      <c r="CQ80" s="36"/>
      <c r="CR80" s="20"/>
      <c r="CS80" s="36">
        <v>44478</v>
      </c>
      <c r="CT80" s="36">
        <v>44473</v>
      </c>
      <c r="CU80" s="1">
        <f t="shared" si="71"/>
        <v>888</v>
      </c>
      <c r="CV80" s="1">
        <v>0</v>
      </c>
      <c r="CW80" s="1"/>
      <c r="CX80" s="1"/>
      <c r="CY80" s="1">
        <v>0</v>
      </c>
      <c r="CZ80" s="1">
        <v>888</v>
      </c>
      <c r="DA80" s="1">
        <v>1</v>
      </c>
      <c r="DB80" s="3" t="s">
        <v>141</v>
      </c>
    </row>
    <row r="81" spans="1:115" s="10" customFormat="1" x14ac:dyDescent="0.25">
      <c r="A81" s="2">
        <v>2011</v>
      </c>
      <c r="B81" s="3">
        <v>49</v>
      </c>
      <c r="C81" s="3">
        <v>0</v>
      </c>
      <c r="D81" s="3">
        <v>0</v>
      </c>
      <c r="E81" s="3">
        <v>1</v>
      </c>
      <c r="F81" s="3">
        <v>1</v>
      </c>
      <c r="G81" s="3">
        <v>0</v>
      </c>
      <c r="H81" s="1">
        <v>1</v>
      </c>
      <c r="I81" s="3">
        <v>1</v>
      </c>
      <c r="J81" s="3">
        <v>2</v>
      </c>
      <c r="K81" s="3">
        <v>0</v>
      </c>
      <c r="L81" s="3">
        <v>1</v>
      </c>
      <c r="M81" s="3"/>
      <c r="N81" s="3">
        <v>1</v>
      </c>
      <c r="O81" s="3">
        <v>0</v>
      </c>
      <c r="P81" s="3">
        <v>1</v>
      </c>
      <c r="Q81" s="3"/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1</v>
      </c>
      <c r="AB81" s="3">
        <v>1</v>
      </c>
      <c r="AC81" s="3">
        <v>0</v>
      </c>
      <c r="AD81" s="3">
        <v>1</v>
      </c>
      <c r="AE81" s="3">
        <v>0</v>
      </c>
      <c r="AF81" s="3">
        <v>2</v>
      </c>
      <c r="AG81" s="3">
        <v>35.4</v>
      </c>
      <c r="AH81" s="4">
        <v>2.23</v>
      </c>
      <c r="AI81" s="3">
        <v>150</v>
      </c>
      <c r="AJ81" s="3">
        <v>84</v>
      </c>
      <c r="AK81" s="5">
        <f t="shared" si="54"/>
        <v>106</v>
      </c>
      <c r="AL81" s="3">
        <v>66</v>
      </c>
      <c r="AM81" s="3">
        <v>1</v>
      </c>
      <c r="AN81" s="3">
        <v>5</v>
      </c>
      <c r="AO81" s="3">
        <v>38</v>
      </c>
      <c r="AP81" s="3">
        <v>14</v>
      </c>
      <c r="AQ81" s="3">
        <v>25</v>
      </c>
      <c r="AR81" s="3">
        <f t="shared" si="55"/>
        <v>24</v>
      </c>
      <c r="AS81" s="7">
        <f t="shared" si="56"/>
        <v>4.8</v>
      </c>
      <c r="AT81" s="3">
        <v>16</v>
      </c>
      <c r="AU81" s="4">
        <v>4.9060000000000006</v>
      </c>
      <c r="AV81" s="3">
        <v>2.2000000000000002</v>
      </c>
      <c r="AW81" s="19">
        <f t="shared" si="57"/>
        <v>0.51707317073170733</v>
      </c>
      <c r="AX81" s="7">
        <f t="shared" si="58"/>
        <v>1.8344883815735831</v>
      </c>
      <c r="AY81" s="7">
        <f t="shared" si="59"/>
        <v>327.27272727272725</v>
      </c>
      <c r="AZ81" s="7">
        <f t="shared" si="60"/>
        <v>3672.7272727272725</v>
      </c>
      <c r="BA81" s="7">
        <f t="shared" si="61"/>
        <v>74.333333333333343</v>
      </c>
      <c r="BB81" s="7">
        <f t="shared" si="62"/>
        <v>33.333333333333336</v>
      </c>
      <c r="BC81" s="7">
        <f t="shared" si="63"/>
        <v>40.799999999999997</v>
      </c>
      <c r="BD81" s="7">
        <f t="shared" si="64"/>
        <v>9.0666666666666664</v>
      </c>
      <c r="BE81" s="19"/>
      <c r="BF81" s="19">
        <f t="shared" si="65"/>
        <v>0.33632286995515692</v>
      </c>
      <c r="BG81" s="19">
        <f t="shared" si="66"/>
        <v>0.51121076233183849</v>
      </c>
      <c r="BH81" s="19">
        <f t="shared" si="67"/>
        <v>3.0972222222222228</v>
      </c>
      <c r="BI81" s="19">
        <f t="shared" si="68"/>
        <v>0.3125</v>
      </c>
      <c r="BJ81" s="19"/>
      <c r="BK81" s="5">
        <v>0</v>
      </c>
      <c r="BL81" s="5"/>
      <c r="BM81" s="5"/>
      <c r="BN81" s="5"/>
      <c r="BO81" s="5"/>
      <c r="BP81" s="3">
        <v>1</v>
      </c>
      <c r="BQ81" s="3">
        <v>0</v>
      </c>
      <c r="BR81" s="3">
        <v>30</v>
      </c>
      <c r="BS81" s="3">
        <v>6.6</v>
      </c>
      <c r="BT81" s="3">
        <v>6</v>
      </c>
      <c r="BU81" s="3">
        <v>1</v>
      </c>
      <c r="BV81" s="3">
        <v>4.0999999999999996</v>
      </c>
      <c r="BX81" s="3">
        <v>1</v>
      </c>
      <c r="BY81" s="3">
        <v>0</v>
      </c>
      <c r="BZ81" s="3">
        <v>142</v>
      </c>
      <c r="CA81" s="3">
        <v>13</v>
      </c>
      <c r="CB81" s="4">
        <v>0.9</v>
      </c>
      <c r="CC81" s="28">
        <v>90</v>
      </c>
      <c r="CD81" s="8"/>
      <c r="CE81" s="8"/>
      <c r="CF81" s="3">
        <v>178</v>
      </c>
      <c r="CG81" s="3">
        <v>0</v>
      </c>
      <c r="CH81" s="3">
        <v>1</v>
      </c>
      <c r="CI81" s="12">
        <v>2307.6923076923076</v>
      </c>
      <c r="CJ81" s="19">
        <f t="shared" si="69"/>
        <v>7.7440033031827555</v>
      </c>
      <c r="CK81" s="5">
        <v>15440.159587835227</v>
      </c>
      <c r="CL81" s="19">
        <f t="shared" si="70"/>
        <v>9.6447271595250417</v>
      </c>
      <c r="CN81" s="41">
        <v>40399</v>
      </c>
      <c r="CO81" s="41"/>
      <c r="CP81" s="41"/>
      <c r="CQ81" s="41"/>
      <c r="CR81" s="20"/>
      <c r="CS81" s="36">
        <v>44272</v>
      </c>
      <c r="CT81" s="36">
        <v>40552</v>
      </c>
      <c r="CU81" s="1">
        <f t="shared" si="71"/>
        <v>153</v>
      </c>
      <c r="CV81" s="3">
        <v>1</v>
      </c>
      <c r="CW81" s="40">
        <v>40552</v>
      </c>
      <c r="CX81" s="20">
        <f>(CW81-CN81)</f>
        <v>153</v>
      </c>
      <c r="CY81" s="20">
        <v>1</v>
      </c>
      <c r="CZ81" s="20">
        <v>153</v>
      </c>
      <c r="DA81" s="1">
        <v>1</v>
      </c>
      <c r="DB81" s="3"/>
    </row>
    <row r="82" spans="1:115" s="10" customFormat="1" x14ac:dyDescent="0.25">
      <c r="A82" s="25">
        <v>1063</v>
      </c>
      <c r="B82" s="1">
        <v>65</v>
      </c>
      <c r="C82" s="1">
        <v>0</v>
      </c>
      <c r="D82" s="1">
        <v>0</v>
      </c>
      <c r="E82" s="1">
        <v>1</v>
      </c>
      <c r="F82" s="1">
        <v>1</v>
      </c>
      <c r="G82" s="1">
        <v>1</v>
      </c>
      <c r="H82" s="1">
        <v>0</v>
      </c>
      <c r="I82" s="1">
        <v>0</v>
      </c>
      <c r="J82" s="1">
        <v>4</v>
      </c>
      <c r="K82" s="1">
        <v>1</v>
      </c>
      <c r="L82" s="1">
        <v>1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1</v>
      </c>
      <c r="AB82" s="1">
        <v>1</v>
      </c>
      <c r="AC82" s="1">
        <v>0</v>
      </c>
      <c r="AD82" s="1">
        <v>1</v>
      </c>
      <c r="AE82" s="1">
        <v>0</v>
      </c>
      <c r="AF82" s="1">
        <v>0</v>
      </c>
      <c r="AG82" s="1">
        <v>30.5</v>
      </c>
      <c r="AH82" s="1">
        <v>2.0299999999999998</v>
      </c>
      <c r="AI82" s="1">
        <v>83</v>
      </c>
      <c r="AJ82" s="1">
        <v>61</v>
      </c>
      <c r="AK82" s="5">
        <f t="shared" si="54"/>
        <v>68.333333333333329</v>
      </c>
      <c r="AL82" s="1">
        <v>81</v>
      </c>
      <c r="AM82" s="1">
        <v>1</v>
      </c>
      <c r="AN82" s="1">
        <v>11</v>
      </c>
      <c r="AO82" s="1">
        <v>53</v>
      </c>
      <c r="AP82" s="1">
        <v>23</v>
      </c>
      <c r="AQ82" s="1">
        <v>35</v>
      </c>
      <c r="AR82" s="1">
        <f t="shared" si="55"/>
        <v>30</v>
      </c>
      <c r="AS82" s="7">
        <f t="shared" si="56"/>
        <v>2.7272727272727271</v>
      </c>
      <c r="AT82" s="1">
        <v>23</v>
      </c>
      <c r="AU82" s="19">
        <v>4.72</v>
      </c>
      <c r="AV82" s="1">
        <v>2.3199999999999998</v>
      </c>
      <c r="AW82" s="19">
        <f t="shared" si="57"/>
        <v>0.35151515151515145</v>
      </c>
      <c r="AX82" s="7">
        <f t="shared" si="58"/>
        <v>2.5423728813559325</v>
      </c>
      <c r="AY82" s="7">
        <f t="shared" si="59"/>
        <v>413.79310344827587</v>
      </c>
      <c r="AZ82" s="7">
        <f t="shared" si="60"/>
        <v>1977.0114942528735</v>
      </c>
      <c r="BA82" s="7">
        <f t="shared" si="61"/>
        <v>58.271604938271601</v>
      </c>
      <c r="BB82" s="7">
        <f t="shared" si="62"/>
        <v>28.641975308641975</v>
      </c>
      <c r="BC82" s="7">
        <f t="shared" si="63"/>
        <v>17.658732510288061</v>
      </c>
      <c r="BD82" s="7">
        <f t="shared" si="64"/>
        <v>9.3487407407407392</v>
      </c>
      <c r="BE82" s="19"/>
      <c r="BF82" s="19">
        <f t="shared" si="65"/>
        <v>0.60063559322033899</v>
      </c>
      <c r="BG82" s="19">
        <f t="shared" si="66"/>
        <v>0.9095338983050848</v>
      </c>
      <c r="BH82" s="19">
        <f t="shared" si="67"/>
        <v>1.94238683127572</v>
      </c>
      <c r="BI82" s="19">
        <f t="shared" si="68"/>
        <v>0.47826086956521741</v>
      </c>
      <c r="BJ82" s="19"/>
      <c r="BK82" s="20">
        <v>0</v>
      </c>
      <c r="BL82" s="1"/>
      <c r="BM82" s="20"/>
      <c r="BN82" s="1"/>
      <c r="BO82" s="1">
        <v>0</v>
      </c>
      <c r="BP82" s="1">
        <v>1</v>
      </c>
      <c r="BQ82" s="1">
        <v>0</v>
      </c>
      <c r="BR82" s="1">
        <v>30</v>
      </c>
      <c r="BS82" s="1">
        <v>6.7</v>
      </c>
      <c r="BT82" s="1">
        <v>6.1</v>
      </c>
      <c r="BU82" s="1">
        <v>0.32</v>
      </c>
      <c r="BV82" s="1">
        <v>5.5</v>
      </c>
      <c r="BW82" s="1">
        <v>42</v>
      </c>
      <c r="BX82" s="1">
        <v>1</v>
      </c>
      <c r="BY82" s="1"/>
      <c r="BZ82" s="25">
        <v>131</v>
      </c>
      <c r="CA82" s="25">
        <v>18</v>
      </c>
      <c r="CB82" s="44">
        <v>0.97</v>
      </c>
      <c r="CC82" s="27">
        <v>82</v>
      </c>
      <c r="CD82" s="1">
        <v>758</v>
      </c>
      <c r="CE82" s="1">
        <v>1</v>
      </c>
      <c r="CF82" s="1"/>
      <c r="CG82" s="1"/>
      <c r="CH82" s="1">
        <v>2</v>
      </c>
      <c r="CI82" s="20">
        <v>3260.009423</v>
      </c>
      <c r="CJ82" s="19">
        <f t="shared" si="69"/>
        <v>8.0894853648473735</v>
      </c>
      <c r="CK82" s="20">
        <v>955.70465360000003</v>
      </c>
      <c r="CL82" s="19">
        <f t="shared" si="70"/>
        <v>6.8624489255707317</v>
      </c>
      <c r="CM82" s="22"/>
      <c r="CN82" s="36">
        <v>43318</v>
      </c>
      <c r="CO82" s="36"/>
      <c r="CP82" s="36"/>
      <c r="CQ82" s="36"/>
      <c r="CR82" s="20"/>
      <c r="CS82" s="36">
        <v>44217</v>
      </c>
      <c r="CT82" s="36">
        <v>43844</v>
      </c>
      <c r="CU82" s="1">
        <f t="shared" si="71"/>
        <v>526</v>
      </c>
      <c r="CV82" s="1">
        <v>1</v>
      </c>
      <c r="CW82" s="36">
        <v>43844</v>
      </c>
      <c r="CX82" s="20">
        <f>(CW82-CN82)</f>
        <v>526</v>
      </c>
      <c r="CY82" s="20">
        <v>1</v>
      </c>
      <c r="CZ82" s="20">
        <v>526</v>
      </c>
      <c r="DA82" s="1">
        <v>1</v>
      </c>
      <c r="DB82" t="s">
        <v>129</v>
      </c>
      <c r="DC82"/>
      <c r="DD82"/>
      <c r="DE82"/>
      <c r="DF82"/>
      <c r="DG82"/>
      <c r="DH82"/>
      <c r="DI82"/>
      <c r="DJ82"/>
      <c r="DK82"/>
    </row>
    <row r="83" spans="1:115" s="10" customFormat="1" x14ac:dyDescent="0.25">
      <c r="A83" s="2">
        <v>2014</v>
      </c>
      <c r="B83" s="3">
        <v>59</v>
      </c>
      <c r="C83" s="3">
        <v>1</v>
      </c>
      <c r="D83" s="3">
        <v>0</v>
      </c>
      <c r="E83" s="3">
        <v>1</v>
      </c>
      <c r="F83" s="3">
        <v>1</v>
      </c>
      <c r="G83" s="3">
        <v>0</v>
      </c>
      <c r="H83" s="1">
        <v>1</v>
      </c>
      <c r="I83" s="3">
        <v>1</v>
      </c>
      <c r="J83" s="3">
        <v>4</v>
      </c>
      <c r="K83" s="3">
        <v>1</v>
      </c>
      <c r="L83" s="3">
        <v>1</v>
      </c>
      <c r="M83" s="3"/>
      <c r="N83" s="3">
        <v>1</v>
      </c>
      <c r="O83" s="3">
        <v>0</v>
      </c>
      <c r="P83" s="3">
        <v>1</v>
      </c>
      <c r="Q83" s="3"/>
      <c r="R83" s="3">
        <v>0</v>
      </c>
      <c r="S83" s="3">
        <v>0</v>
      </c>
      <c r="T83" s="3">
        <v>0</v>
      </c>
      <c r="U83" s="3">
        <v>1</v>
      </c>
      <c r="V83" s="3">
        <v>0</v>
      </c>
      <c r="W83" s="3">
        <v>0</v>
      </c>
      <c r="X83" s="3">
        <v>0</v>
      </c>
      <c r="Y83" s="3">
        <v>1</v>
      </c>
      <c r="Z83" s="3">
        <v>1</v>
      </c>
      <c r="AA83" s="3">
        <v>1</v>
      </c>
      <c r="AB83" s="3">
        <v>0</v>
      </c>
      <c r="AC83" s="3">
        <v>0</v>
      </c>
      <c r="AD83" s="3">
        <v>1</v>
      </c>
      <c r="AE83" s="3">
        <v>0</v>
      </c>
      <c r="AF83" s="3">
        <v>0</v>
      </c>
      <c r="AG83" s="3">
        <v>26</v>
      </c>
      <c r="AH83" s="4">
        <v>1.72</v>
      </c>
      <c r="AI83" s="3">
        <v>121</v>
      </c>
      <c r="AJ83" s="3">
        <v>88</v>
      </c>
      <c r="AK83" s="5">
        <f t="shared" si="54"/>
        <v>99</v>
      </c>
      <c r="AL83" s="3">
        <v>100</v>
      </c>
      <c r="AM83" s="3">
        <v>1</v>
      </c>
      <c r="AN83" s="3">
        <v>7</v>
      </c>
      <c r="AO83" s="3">
        <v>24</v>
      </c>
      <c r="AP83" s="3">
        <v>12</v>
      </c>
      <c r="AQ83" s="3">
        <v>16</v>
      </c>
      <c r="AR83" s="3">
        <f t="shared" si="55"/>
        <v>12</v>
      </c>
      <c r="AS83" s="7">
        <f t="shared" si="56"/>
        <v>1.7142857142857142</v>
      </c>
      <c r="AT83" s="3">
        <v>10</v>
      </c>
      <c r="AU83" s="4">
        <v>3.4055999999999997</v>
      </c>
      <c r="AV83" s="3">
        <v>1.98</v>
      </c>
      <c r="AW83" s="19">
        <f t="shared" si="57"/>
        <v>0.43463414634146341</v>
      </c>
      <c r="AX83" s="7">
        <f t="shared" si="58"/>
        <v>1.7618040873854828</v>
      </c>
      <c r="AY83" s="7">
        <f t="shared" si="59"/>
        <v>242.42424242424244</v>
      </c>
      <c r="AZ83" s="7">
        <f t="shared" si="60"/>
        <v>3717.1717171717173</v>
      </c>
      <c r="BA83" s="7">
        <f t="shared" si="61"/>
        <v>34.055999999999997</v>
      </c>
      <c r="BB83" s="7">
        <f t="shared" si="62"/>
        <v>19.8</v>
      </c>
      <c r="BC83" s="7">
        <f t="shared" si="63"/>
        <v>23.965920000000001</v>
      </c>
      <c r="BD83" s="7">
        <f t="shared" si="64"/>
        <v>2.4235199999999999</v>
      </c>
      <c r="BE83" s="19"/>
      <c r="BF83" s="19">
        <f t="shared" si="65"/>
        <v>0.46981442330279544</v>
      </c>
      <c r="BG83" s="19">
        <f t="shared" si="66"/>
        <v>0.70472163495419315</v>
      </c>
      <c r="BH83" s="19">
        <f t="shared" si="67"/>
        <v>2.8379999999999996</v>
      </c>
      <c r="BI83" s="19">
        <f t="shared" si="68"/>
        <v>0.7</v>
      </c>
      <c r="BJ83" s="19"/>
      <c r="BK83" s="5">
        <v>0</v>
      </c>
      <c r="BL83" s="5"/>
      <c r="BM83" s="5"/>
      <c r="BN83" s="5"/>
      <c r="BO83" s="5"/>
      <c r="BP83" s="3">
        <v>1</v>
      </c>
      <c r="BQ83" s="3">
        <v>0</v>
      </c>
      <c r="BR83" s="3">
        <v>32.5</v>
      </c>
      <c r="BS83" s="3">
        <v>4</v>
      </c>
      <c r="BT83" s="3">
        <v>3.6</v>
      </c>
      <c r="BU83" s="3">
        <v>0.8</v>
      </c>
      <c r="BV83" s="3"/>
      <c r="BX83" s="3">
        <v>1</v>
      </c>
      <c r="BY83" s="3">
        <v>0</v>
      </c>
      <c r="BZ83" s="3">
        <v>142</v>
      </c>
      <c r="CA83" s="3">
        <v>29</v>
      </c>
      <c r="CB83" s="4">
        <v>1.6</v>
      </c>
      <c r="CC83" s="28">
        <v>54</v>
      </c>
      <c r="CD83" s="8"/>
      <c r="CE83" s="8"/>
      <c r="CF83" s="3">
        <v>1297</v>
      </c>
      <c r="CG83" s="3">
        <v>1</v>
      </c>
      <c r="CH83" s="3">
        <v>2</v>
      </c>
      <c r="CI83" s="12">
        <v>3544.0559440559441</v>
      </c>
      <c r="CJ83" s="19">
        <f t="shared" si="69"/>
        <v>8.1730270971692143</v>
      </c>
      <c r="CK83" s="5">
        <v>1426.0904365045594</v>
      </c>
      <c r="CL83" s="19">
        <f t="shared" si="70"/>
        <v>7.2626920186719639</v>
      </c>
      <c r="CN83" s="41">
        <v>40408</v>
      </c>
      <c r="CO83" s="41"/>
      <c r="CP83" s="41"/>
      <c r="CQ83" s="41"/>
      <c r="CR83" s="20"/>
      <c r="CS83" s="36">
        <v>44272</v>
      </c>
      <c r="CT83" s="36">
        <v>41593</v>
      </c>
      <c r="CU83" s="1">
        <f t="shared" si="71"/>
        <v>1185</v>
      </c>
      <c r="CV83" s="3">
        <v>1</v>
      </c>
      <c r="CW83" s="40">
        <v>41593</v>
      </c>
      <c r="CX83" s="3">
        <f>(CW83-CN83)</f>
        <v>1185</v>
      </c>
      <c r="CY83" s="3">
        <v>1</v>
      </c>
      <c r="CZ83" s="3">
        <v>1185</v>
      </c>
      <c r="DA83" s="1">
        <v>1</v>
      </c>
      <c r="DB83" s="3"/>
    </row>
    <row r="84" spans="1:115" s="10" customFormat="1" x14ac:dyDescent="0.25">
      <c r="A84" s="2">
        <v>2028</v>
      </c>
      <c r="B84" s="3">
        <v>69</v>
      </c>
      <c r="C84" s="3">
        <v>0</v>
      </c>
      <c r="D84" s="3">
        <v>0</v>
      </c>
      <c r="E84" s="3">
        <v>1</v>
      </c>
      <c r="F84" s="3">
        <v>1</v>
      </c>
      <c r="G84" s="3">
        <v>0</v>
      </c>
      <c r="H84" s="1">
        <v>1</v>
      </c>
      <c r="I84" s="3">
        <v>0</v>
      </c>
      <c r="J84" s="3">
        <v>2</v>
      </c>
      <c r="K84" s="3">
        <v>1</v>
      </c>
      <c r="L84" s="3">
        <v>0</v>
      </c>
      <c r="M84" s="3"/>
      <c r="N84" s="3">
        <v>1</v>
      </c>
      <c r="O84" s="3">
        <v>0</v>
      </c>
      <c r="P84" s="3">
        <v>0</v>
      </c>
      <c r="Q84" s="3"/>
      <c r="R84" s="3">
        <v>1</v>
      </c>
      <c r="S84" s="3">
        <v>0</v>
      </c>
      <c r="T84" s="3">
        <v>1</v>
      </c>
      <c r="U84" s="3">
        <v>0</v>
      </c>
      <c r="V84" s="3">
        <v>0</v>
      </c>
      <c r="W84" s="3">
        <v>0</v>
      </c>
      <c r="X84" s="16">
        <v>1</v>
      </c>
      <c r="Y84" s="3">
        <v>1</v>
      </c>
      <c r="Z84" s="3">
        <v>1</v>
      </c>
      <c r="AA84" s="3">
        <v>1</v>
      </c>
      <c r="AB84" s="3">
        <v>1</v>
      </c>
      <c r="AC84" s="3">
        <v>0</v>
      </c>
      <c r="AD84" s="3">
        <v>1</v>
      </c>
      <c r="AE84" s="3">
        <v>0</v>
      </c>
      <c r="AF84" s="3">
        <v>2</v>
      </c>
      <c r="AG84" s="3">
        <v>26</v>
      </c>
      <c r="AH84" s="4">
        <v>1.86</v>
      </c>
      <c r="AI84" s="3">
        <v>96</v>
      </c>
      <c r="AJ84" s="3">
        <v>59</v>
      </c>
      <c r="AK84" s="5">
        <f t="shared" si="54"/>
        <v>71.333333333333329</v>
      </c>
      <c r="AL84" s="3">
        <v>55</v>
      </c>
      <c r="AM84" s="3">
        <v>1</v>
      </c>
      <c r="AN84" s="3">
        <v>10</v>
      </c>
      <c r="AO84" s="3">
        <v>65</v>
      </c>
      <c r="AP84" s="3">
        <v>24</v>
      </c>
      <c r="AQ84" s="3">
        <v>37</v>
      </c>
      <c r="AR84" s="1">
        <f t="shared" si="55"/>
        <v>41</v>
      </c>
      <c r="AS84" s="7">
        <f t="shared" si="56"/>
        <v>4.0999999999999996</v>
      </c>
      <c r="AT84" s="3">
        <v>27</v>
      </c>
      <c r="AU84" s="4">
        <v>3.5339999999999998</v>
      </c>
      <c r="AV84" s="3">
        <v>1.9</v>
      </c>
      <c r="AW84" s="19">
        <f t="shared" si="57"/>
        <v>0.30051736881005175</v>
      </c>
      <c r="AX84" s="7">
        <f t="shared" si="58"/>
        <v>2.8296547821165818</v>
      </c>
      <c r="AY84" s="7">
        <f t="shared" si="59"/>
        <v>421.0526315789474</v>
      </c>
      <c r="AZ84" s="7">
        <f t="shared" si="60"/>
        <v>2582.4561403508769</v>
      </c>
      <c r="BA84" s="7">
        <f t="shared" si="61"/>
        <v>64.25454545454545</v>
      </c>
      <c r="BB84" s="7">
        <f t="shared" si="62"/>
        <v>34.545454545454547</v>
      </c>
      <c r="BC84" s="7">
        <f t="shared" si="63"/>
        <v>20.828606060606059</v>
      </c>
      <c r="BD84" s="7">
        <f t="shared" si="64"/>
        <v>12.685090909090908</v>
      </c>
      <c r="BE84" s="19"/>
      <c r="BF84" s="19">
        <f t="shared" si="65"/>
        <v>0.57583474816072444</v>
      </c>
      <c r="BG84" s="19">
        <f t="shared" si="66"/>
        <v>1.0116015846066782</v>
      </c>
      <c r="BH84" s="19">
        <f t="shared" si="67"/>
        <v>1.5671840354767184</v>
      </c>
      <c r="BI84" s="19">
        <f t="shared" si="68"/>
        <v>0.37037037037037035</v>
      </c>
      <c r="BJ84" s="19"/>
      <c r="BK84" s="5">
        <v>0</v>
      </c>
      <c r="BL84" s="5"/>
      <c r="BM84" s="5"/>
      <c r="BN84" s="5"/>
      <c r="BO84" s="5"/>
      <c r="BP84" s="3">
        <v>1</v>
      </c>
      <c r="BQ84" s="9">
        <v>0</v>
      </c>
      <c r="BR84" s="3">
        <v>35</v>
      </c>
      <c r="BS84" s="3">
        <v>5.8</v>
      </c>
      <c r="BT84" s="3">
        <v>4.8</v>
      </c>
      <c r="BU84" s="3">
        <v>1.1000000000000001</v>
      </c>
      <c r="BV84" s="3">
        <v>4.5999999999999996</v>
      </c>
      <c r="BX84" s="3">
        <v>1</v>
      </c>
      <c r="BY84" s="3">
        <v>1</v>
      </c>
      <c r="BZ84" s="3">
        <v>143</v>
      </c>
      <c r="CA84" s="3">
        <v>15</v>
      </c>
      <c r="CB84" s="4">
        <v>1.3</v>
      </c>
      <c r="CC84" s="28">
        <v>69</v>
      </c>
      <c r="CD84" s="8"/>
      <c r="CE84" s="8"/>
      <c r="CF84" s="3">
        <v>6396</v>
      </c>
      <c r="CG84" s="3">
        <v>1</v>
      </c>
      <c r="CH84" s="3">
        <v>3</v>
      </c>
      <c r="CI84" s="12">
        <v>1752.4691358024691</v>
      </c>
      <c r="CJ84" s="19">
        <f t="shared" si="69"/>
        <v>7.468781007228678</v>
      </c>
      <c r="CK84" s="5">
        <v>1922.5382525973459</v>
      </c>
      <c r="CL84" s="19">
        <f t="shared" si="70"/>
        <v>7.561401598501666</v>
      </c>
      <c r="CN84" s="41">
        <v>40441</v>
      </c>
      <c r="CO84" s="41"/>
      <c r="CP84" s="41"/>
      <c r="CQ84" s="41"/>
      <c r="CR84" s="20"/>
      <c r="CS84" s="36">
        <v>44272</v>
      </c>
      <c r="CT84" s="36">
        <v>41203</v>
      </c>
      <c r="CU84" s="1">
        <f t="shared" si="71"/>
        <v>762</v>
      </c>
      <c r="CV84" s="3">
        <v>1</v>
      </c>
      <c r="CW84" s="36">
        <v>41203</v>
      </c>
      <c r="CX84" s="20">
        <f>(CW84-CN84)</f>
        <v>762</v>
      </c>
      <c r="CY84" s="20">
        <v>1</v>
      </c>
      <c r="CZ84" s="20">
        <v>762</v>
      </c>
      <c r="DA84" s="1">
        <v>1</v>
      </c>
      <c r="DB84" s="3"/>
    </row>
    <row r="85" spans="1:115" s="10" customFormat="1" x14ac:dyDescent="0.25">
      <c r="A85" s="25">
        <v>1145</v>
      </c>
      <c r="B85" s="1">
        <v>67</v>
      </c>
      <c r="C85" s="1">
        <v>0</v>
      </c>
      <c r="D85" s="1">
        <v>1</v>
      </c>
      <c r="E85" s="1">
        <v>1</v>
      </c>
      <c r="F85" s="1">
        <v>1</v>
      </c>
      <c r="G85" s="1">
        <v>1</v>
      </c>
      <c r="H85" s="1">
        <v>0</v>
      </c>
      <c r="I85" s="1">
        <v>1</v>
      </c>
      <c r="J85" s="1">
        <v>1</v>
      </c>
      <c r="K85" s="1">
        <v>1</v>
      </c>
      <c r="L85" s="1">
        <v>0</v>
      </c>
      <c r="M85" s="1">
        <v>0</v>
      </c>
      <c r="N85" s="1">
        <v>0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21.1</v>
      </c>
      <c r="AH85" s="1">
        <v>1.68</v>
      </c>
      <c r="AI85" s="1">
        <v>94</v>
      </c>
      <c r="AJ85" s="1">
        <v>64</v>
      </c>
      <c r="AK85" s="5">
        <f t="shared" si="54"/>
        <v>74</v>
      </c>
      <c r="AL85" s="1">
        <v>62</v>
      </c>
      <c r="AM85" s="1">
        <v>1</v>
      </c>
      <c r="AN85" s="1">
        <v>9</v>
      </c>
      <c r="AO85" s="1">
        <v>48</v>
      </c>
      <c r="AP85" s="1">
        <v>22</v>
      </c>
      <c r="AQ85" s="1">
        <v>33</v>
      </c>
      <c r="AR85" s="1">
        <f t="shared" si="55"/>
        <v>26</v>
      </c>
      <c r="AS85" s="7">
        <f t="shared" si="56"/>
        <v>2.8888888888888888</v>
      </c>
      <c r="AT85" s="1">
        <v>23</v>
      </c>
      <c r="AU85" s="19">
        <v>4.29</v>
      </c>
      <c r="AV85" s="1">
        <v>2.56</v>
      </c>
      <c r="AW85" s="19">
        <f t="shared" si="57"/>
        <v>0.42004434589800443</v>
      </c>
      <c r="AX85" s="7">
        <f t="shared" si="58"/>
        <v>2.3310023310023311</v>
      </c>
      <c r="AY85" s="7">
        <f t="shared" si="59"/>
        <v>312.5</v>
      </c>
      <c r="AZ85" s="7">
        <f t="shared" si="60"/>
        <v>2031.25</v>
      </c>
      <c r="BA85" s="7">
        <f t="shared" si="61"/>
        <v>69.193548387096783</v>
      </c>
      <c r="BB85" s="7">
        <f t="shared" si="62"/>
        <v>41.29032258064516</v>
      </c>
      <c r="BC85" s="7">
        <f t="shared" si="63"/>
        <v>28.638967741935478</v>
      </c>
      <c r="BD85" s="7">
        <f t="shared" si="64"/>
        <v>13.477161290322581</v>
      </c>
      <c r="BE85" s="19"/>
      <c r="BF85" s="19">
        <f t="shared" si="65"/>
        <v>0.47692307692307684</v>
      </c>
      <c r="BG85" s="19">
        <f t="shared" si="66"/>
        <v>0.69370629370629366</v>
      </c>
      <c r="BH85" s="19">
        <f t="shared" si="67"/>
        <v>2.6612903225806455</v>
      </c>
      <c r="BI85" s="19">
        <f t="shared" si="68"/>
        <v>0.39130434782608697</v>
      </c>
      <c r="BJ85" s="19"/>
      <c r="BK85" s="20">
        <v>0</v>
      </c>
      <c r="BL85" s="1"/>
      <c r="BM85" s="20"/>
      <c r="BN85" s="1">
        <v>0</v>
      </c>
      <c r="BO85" s="1">
        <v>0</v>
      </c>
      <c r="BP85" s="1">
        <v>1</v>
      </c>
      <c r="BQ85" s="1">
        <v>0</v>
      </c>
      <c r="BR85" s="1">
        <v>35</v>
      </c>
      <c r="BS85" s="1">
        <v>5.3</v>
      </c>
      <c r="BT85" s="1">
        <v>4.4000000000000004</v>
      </c>
      <c r="BU85" s="1">
        <v>0.5</v>
      </c>
      <c r="BV85" s="1">
        <v>4</v>
      </c>
      <c r="BW85" s="1">
        <v>56.4</v>
      </c>
      <c r="BX85" s="1">
        <v>1</v>
      </c>
      <c r="BY85" s="1">
        <v>0</v>
      </c>
      <c r="BZ85" s="25">
        <v>141</v>
      </c>
      <c r="CA85" s="25">
        <v>18</v>
      </c>
      <c r="CB85" s="44">
        <v>1.01</v>
      </c>
      <c r="CC85" s="27">
        <v>65</v>
      </c>
      <c r="CD85" s="1"/>
      <c r="CE85" s="1"/>
      <c r="CF85" s="1"/>
      <c r="CG85" s="1"/>
      <c r="CH85" s="1"/>
      <c r="CI85" s="20">
        <v>3197.5624950000001</v>
      </c>
      <c r="CJ85" s="19">
        <f t="shared" si="69"/>
        <v>8.0701440782189948</v>
      </c>
      <c r="CK85" s="20">
        <v>516.0676618</v>
      </c>
      <c r="CL85" s="19">
        <f t="shared" si="70"/>
        <v>6.246237884404481</v>
      </c>
      <c r="CM85" s="22"/>
      <c r="CN85" s="36">
        <v>43396</v>
      </c>
      <c r="CO85" s="36"/>
      <c r="CP85" s="36"/>
      <c r="CQ85" s="36"/>
      <c r="CR85" s="20"/>
      <c r="CS85" s="36">
        <v>44217</v>
      </c>
      <c r="CT85" s="36">
        <v>43738</v>
      </c>
      <c r="CU85" s="1">
        <f t="shared" si="71"/>
        <v>342</v>
      </c>
      <c r="CV85" s="1">
        <v>1</v>
      </c>
      <c r="CW85" s="36">
        <v>43738</v>
      </c>
      <c r="CX85" s="20">
        <f>(CW85-CN85)</f>
        <v>342</v>
      </c>
      <c r="CY85" s="20">
        <v>1</v>
      </c>
      <c r="CZ85" s="20">
        <v>342</v>
      </c>
      <c r="DA85" s="1">
        <v>1</v>
      </c>
      <c r="DB85" t="s">
        <v>136</v>
      </c>
      <c r="DC85"/>
      <c r="DD85"/>
      <c r="DE85"/>
      <c r="DF85"/>
      <c r="DG85"/>
      <c r="DH85"/>
      <c r="DI85"/>
      <c r="DJ85"/>
      <c r="DK85"/>
    </row>
    <row r="86" spans="1:115" s="10" customFormat="1" x14ac:dyDescent="0.25">
      <c r="A86" s="25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5"/>
      <c r="AL86" s="1"/>
      <c r="AM86" s="1"/>
      <c r="AN86" s="1"/>
      <c r="AO86" s="1"/>
      <c r="AP86" s="1"/>
      <c r="AQ86" s="1"/>
      <c r="AR86" s="1"/>
      <c r="AS86" s="7"/>
      <c r="AT86" s="1"/>
      <c r="AU86" s="19"/>
      <c r="AV86" s="1"/>
      <c r="AW86" s="19"/>
      <c r="AX86" s="7"/>
      <c r="AY86" s="7"/>
      <c r="AZ86" s="7"/>
      <c r="BA86" s="7"/>
      <c r="BB86" s="7"/>
      <c r="BC86" s="7"/>
      <c r="BD86" s="7"/>
      <c r="BE86" s="19"/>
      <c r="BF86" s="19"/>
      <c r="BG86" s="19"/>
      <c r="BH86" s="19"/>
      <c r="BI86" s="19"/>
      <c r="BJ86" s="19"/>
      <c r="BK86" s="20"/>
      <c r="BL86" s="1"/>
      <c r="BM86" s="20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25"/>
      <c r="CA86" s="25"/>
      <c r="CB86" s="44"/>
      <c r="CC86" s="27"/>
      <c r="CD86" s="1"/>
      <c r="CE86" s="1"/>
      <c r="CF86" s="1"/>
      <c r="CG86" s="1"/>
      <c r="CH86" s="1"/>
      <c r="CI86" s="20"/>
      <c r="CJ86" s="19"/>
      <c r="CK86" s="20"/>
      <c r="CL86" s="19"/>
      <c r="CM86" s="22"/>
      <c r="CN86" s="36"/>
      <c r="CO86" s="36"/>
      <c r="CP86" s="36"/>
      <c r="CQ86" s="36"/>
      <c r="CR86" s="20"/>
      <c r="CS86" s="36"/>
      <c r="CT86" s="36"/>
      <c r="CU86" s="1"/>
      <c r="CV86" s="1"/>
      <c r="CW86" s="36"/>
      <c r="CX86" s="20"/>
      <c r="CY86" s="20"/>
      <c r="CZ86" s="20"/>
      <c r="DA86" s="3"/>
      <c r="DB86"/>
      <c r="DC86"/>
      <c r="DD86"/>
      <c r="DE86"/>
      <c r="DF86"/>
      <c r="DG86"/>
      <c r="DH86"/>
      <c r="DI86"/>
      <c r="DJ86"/>
      <c r="DK86"/>
    </row>
    <row r="87" spans="1:115" s="10" customFormat="1" x14ac:dyDescent="0.25">
      <c r="A87" s="25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5"/>
      <c r="AL87" s="1"/>
      <c r="AM87" s="1"/>
      <c r="AN87" s="1"/>
      <c r="AO87" s="1"/>
      <c r="AP87" s="1"/>
      <c r="AQ87" s="1"/>
      <c r="AR87" s="1"/>
      <c r="AS87" s="7"/>
      <c r="AT87" s="1"/>
      <c r="AU87" s="19"/>
      <c r="AV87" s="1"/>
      <c r="AW87" s="19"/>
      <c r="AX87" s="7"/>
      <c r="AY87" s="7"/>
      <c r="AZ87" s="7"/>
      <c r="BA87" s="7"/>
      <c r="BB87" s="7"/>
      <c r="BC87" s="7"/>
      <c r="BD87" s="7"/>
      <c r="BE87" s="19"/>
      <c r="BF87" s="19"/>
      <c r="BG87" s="19"/>
      <c r="BH87" s="19"/>
      <c r="BI87" s="19"/>
      <c r="BJ87" s="19"/>
      <c r="BK87" s="20"/>
      <c r="BL87" s="1"/>
      <c r="BM87" s="20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25"/>
      <c r="CA87" s="25"/>
      <c r="CB87" s="44"/>
      <c r="CC87" s="27"/>
      <c r="CD87" s="1"/>
      <c r="CE87" s="1"/>
      <c r="CF87" s="1"/>
      <c r="CG87" s="1"/>
      <c r="CH87" s="1"/>
      <c r="CI87" s="20"/>
      <c r="CJ87" s="19"/>
      <c r="CK87" s="20"/>
      <c r="CL87" s="19"/>
      <c r="CM87" s="22"/>
      <c r="CN87" s="36"/>
      <c r="CO87" s="36"/>
      <c r="CP87" s="36"/>
      <c r="CQ87" s="36"/>
      <c r="CR87" s="20"/>
      <c r="CS87" s="36"/>
      <c r="CT87" s="36"/>
      <c r="CU87" s="1"/>
      <c r="CV87" s="1">
        <f>SUM(CV73:CV85)</f>
        <v>7</v>
      </c>
      <c r="CW87" s="36"/>
      <c r="CX87" s="20"/>
      <c r="CY87" s="20"/>
      <c r="CZ87" s="20"/>
      <c r="DA87" s="3"/>
      <c r="DB87"/>
      <c r="DC87"/>
      <c r="DD87"/>
      <c r="DE87"/>
      <c r="DF87"/>
      <c r="DG87"/>
      <c r="DH87"/>
      <c r="DI87"/>
      <c r="DJ87"/>
      <c r="DK87"/>
    </row>
    <row r="88" spans="1:115" s="10" customFormat="1" x14ac:dyDescent="0.25">
      <c r="A88" s="25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5"/>
      <c r="AL88" s="1"/>
      <c r="AM88" s="1"/>
      <c r="AN88" s="1"/>
      <c r="AO88" s="1"/>
      <c r="AP88" s="1"/>
      <c r="AQ88" s="1"/>
      <c r="AR88" s="1"/>
      <c r="AS88" s="7"/>
      <c r="AT88" s="1"/>
      <c r="AU88" s="19"/>
      <c r="AV88" s="1"/>
      <c r="AW88" s="19"/>
      <c r="AX88" s="7"/>
      <c r="AY88" s="7"/>
      <c r="AZ88" s="7"/>
      <c r="BA88" s="7"/>
      <c r="BB88" s="7"/>
      <c r="BC88" s="7"/>
      <c r="BD88" s="7"/>
      <c r="BE88" s="19"/>
      <c r="BF88" s="19"/>
      <c r="BG88" s="19"/>
      <c r="BH88" s="19"/>
      <c r="BI88" s="19"/>
      <c r="BJ88" s="19"/>
      <c r="BK88" s="20"/>
      <c r="BL88" s="1"/>
      <c r="BM88" s="20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25"/>
      <c r="CA88" s="25"/>
      <c r="CB88" s="44"/>
      <c r="CC88" s="27"/>
      <c r="CD88" s="1"/>
      <c r="CE88" s="1"/>
      <c r="CF88" s="1"/>
      <c r="CG88" s="1"/>
      <c r="CH88" s="1"/>
      <c r="CI88" s="20"/>
      <c r="CJ88" s="19"/>
      <c r="CK88" s="20"/>
      <c r="CL88" s="19"/>
      <c r="CM88" s="22"/>
      <c r="CN88" s="36"/>
      <c r="CO88" s="36"/>
      <c r="CP88" s="36"/>
      <c r="CQ88" s="36"/>
      <c r="CR88" s="20"/>
      <c r="CS88" s="36"/>
      <c r="CT88" s="36"/>
      <c r="CU88" s="1"/>
      <c r="CV88" s="1">
        <f>COUNT(CV73:CV85)</f>
        <v>13</v>
      </c>
      <c r="CW88" s="36"/>
      <c r="CX88" s="20"/>
      <c r="CY88" s="20"/>
      <c r="CZ88" s="20"/>
      <c r="DA88" s="3"/>
      <c r="DB88"/>
      <c r="DC88"/>
      <c r="DD88"/>
      <c r="DE88"/>
      <c r="DF88"/>
      <c r="DG88"/>
      <c r="DH88"/>
      <c r="DI88"/>
      <c r="DJ88"/>
      <c r="DK88"/>
    </row>
    <row r="89" spans="1:115" s="10" customFormat="1" x14ac:dyDescent="0.25">
      <c r="A89" s="25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5"/>
      <c r="AL89" s="1"/>
      <c r="AM89" s="1"/>
      <c r="AN89" s="1"/>
      <c r="AO89" s="1"/>
      <c r="AP89" s="1"/>
      <c r="AQ89" s="1"/>
      <c r="AR89" s="1"/>
      <c r="AS89" s="7"/>
      <c r="AT89" s="1"/>
      <c r="AU89" s="19"/>
      <c r="AV89" s="1"/>
      <c r="AW89" s="19"/>
      <c r="AX89" s="7"/>
      <c r="AY89" s="7"/>
      <c r="AZ89" s="7"/>
      <c r="BA89" s="7"/>
      <c r="BB89" s="7"/>
      <c r="BC89" s="7"/>
      <c r="BD89" s="7"/>
      <c r="BE89" s="19"/>
      <c r="BF89" s="19"/>
      <c r="BG89" s="19"/>
      <c r="BH89" s="19"/>
      <c r="BI89" s="19"/>
      <c r="BJ89" s="19"/>
      <c r="BK89" s="20"/>
      <c r="BL89" s="1"/>
      <c r="BM89" s="20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25"/>
      <c r="CA89" s="25"/>
      <c r="CB89" s="44"/>
      <c r="CC89" s="27"/>
      <c r="CD89" s="1"/>
      <c r="CE89" s="1"/>
      <c r="CF89" s="1"/>
      <c r="CG89" s="1"/>
      <c r="CH89" s="1"/>
      <c r="CI89" s="20"/>
      <c r="CJ89" s="19"/>
      <c r="CK89" s="20"/>
      <c r="CL89" s="19"/>
      <c r="CM89" s="22"/>
      <c r="CN89" s="36"/>
      <c r="CO89" s="36"/>
      <c r="CP89" s="36"/>
      <c r="CQ89" s="36"/>
      <c r="CR89" s="20"/>
      <c r="CS89" s="36"/>
      <c r="CT89" s="36"/>
      <c r="CU89" s="1"/>
      <c r="CV89" s="1">
        <f>(CV87/CV88)</f>
        <v>0.53846153846153844</v>
      </c>
      <c r="CW89" s="36"/>
      <c r="CX89" s="20"/>
      <c r="CY89" s="20"/>
      <c r="CZ89" s="20"/>
      <c r="DA89" s="3"/>
      <c r="DB89"/>
      <c r="DC89"/>
      <c r="DD89"/>
      <c r="DE89"/>
      <c r="DF89"/>
      <c r="DG89"/>
      <c r="DH89"/>
      <c r="DI89"/>
      <c r="DJ89"/>
      <c r="DK89"/>
    </row>
    <row r="90" spans="1:115" s="10" customFormat="1" x14ac:dyDescent="0.25">
      <c r="A90" s="25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5"/>
      <c r="AL90" s="1"/>
      <c r="AM90" s="1"/>
      <c r="AN90" s="1"/>
      <c r="AO90" s="1"/>
      <c r="AP90" s="1"/>
      <c r="AQ90" s="1"/>
      <c r="AR90" s="1"/>
      <c r="AS90" s="7"/>
      <c r="AT90" s="1"/>
      <c r="AU90" s="19"/>
      <c r="AV90" s="1"/>
      <c r="AW90" s="19"/>
      <c r="AX90" s="7"/>
      <c r="AY90" s="7"/>
      <c r="AZ90" s="7"/>
      <c r="BA90" s="7"/>
      <c r="BB90" s="7"/>
      <c r="BC90" s="7"/>
      <c r="BD90" s="7"/>
      <c r="BE90" s="19"/>
      <c r="BF90" s="19"/>
      <c r="BG90" s="19"/>
      <c r="BH90" s="19"/>
      <c r="BI90" s="19"/>
      <c r="BJ90" s="19"/>
      <c r="BK90" s="20"/>
      <c r="BL90" s="1"/>
      <c r="BM90" s="20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25"/>
      <c r="CA90" s="25"/>
      <c r="CB90" s="44"/>
      <c r="CC90" s="27"/>
      <c r="CD90" s="1"/>
      <c r="CE90" s="1"/>
      <c r="CF90" s="1"/>
      <c r="CG90" s="1"/>
      <c r="CH90" s="1"/>
      <c r="CI90" s="20"/>
      <c r="CJ90" s="19"/>
      <c r="CK90" s="20"/>
      <c r="CL90" s="19"/>
      <c r="CM90" s="22"/>
      <c r="CN90" s="36"/>
      <c r="CO90" s="36"/>
      <c r="CP90" s="36"/>
      <c r="CQ90" s="36"/>
      <c r="CR90" s="20"/>
      <c r="CS90" s="36"/>
      <c r="CT90" s="36"/>
      <c r="CU90" s="1"/>
      <c r="CV90" s="1"/>
      <c r="CW90" s="36"/>
      <c r="CX90" s="20"/>
      <c r="CY90" s="20"/>
      <c r="CZ90" s="20"/>
      <c r="DA90" s="3"/>
      <c r="DB90"/>
      <c r="DC90"/>
      <c r="DD90"/>
      <c r="DE90"/>
      <c r="DF90"/>
      <c r="DG90"/>
      <c r="DH90"/>
      <c r="DI90"/>
      <c r="DJ90"/>
      <c r="DK90"/>
    </row>
    <row r="91" spans="1:115" s="10" customFormat="1" x14ac:dyDescent="0.25">
      <c r="A91" s="25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5"/>
      <c r="AL91" s="1"/>
      <c r="AM91" s="1"/>
      <c r="AN91" s="1"/>
      <c r="AO91" s="1"/>
      <c r="AP91" s="1"/>
      <c r="AQ91" s="1"/>
      <c r="AR91" s="1"/>
      <c r="AS91" s="7"/>
      <c r="AT91" s="1"/>
      <c r="AU91" s="19"/>
      <c r="AV91" s="1"/>
      <c r="AW91" s="19"/>
      <c r="AX91" s="7"/>
      <c r="AY91" s="7"/>
      <c r="AZ91" s="7"/>
      <c r="BA91" s="7"/>
      <c r="BB91" s="7"/>
      <c r="BC91" s="7"/>
      <c r="BD91" s="7"/>
      <c r="BE91" s="19"/>
      <c r="BF91" s="19"/>
      <c r="BG91" s="19"/>
      <c r="BH91" s="19"/>
      <c r="BI91" s="19"/>
      <c r="BJ91" s="19"/>
      <c r="BK91" s="20"/>
      <c r="BL91" s="1"/>
      <c r="BM91" s="20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25"/>
      <c r="CA91" s="25"/>
      <c r="CB91" s="44"/>
      <c r="CC91" s="27"/>
      <c r="CD91" s="1"/>
      <c r="CE91" s="1"/>
      <c r="CF91" s="1"/>
      <c r="CG91" s="1"/>
      <c r="CH91" s="1"/>
      <c r="CI91" s="20"/>
      <c r="CJ91" s="19"/>
      <c r="CK91" s="20"/>
      <c r="CL91" s="19"/>
      <c r="CM91" s="22"/>
      <c r="CN91" s="36"/>
      <c r="CO91" s="36"/>
      <c r="CP91" s="36"/>
      <c r="CQ91" s="36"/>
      <c r="CR91" s="20"/>
      <c r="CS91" s="36"/>
      <c r="CT91" s="36"/>
      <c r="CU91" s="1"/>
      <c r="CV91" s="1"/>
      <c r="CW91" s="36"/>
      <c r="CX91" s="20"/>
      <c r="CY91" s="20"/>
      <c r="CZ91" s="20"/>
      <c r="DA91" s="3"/>
      <c r="DB91"/>
      <c r="DC91"/>
      <c r="DD91"/>
      <c r="DE91"/>
      <c r="DF91"/>
      <c r="DG91"/>
      <c r="DH91"/>
      <c r="DI91"/>
      <c r="DJ91"/>
      <c r="DK91"/>
    </row>
    <row r="92" spans="1:115" s="10" customFormat="1" x14ac:dyDescent="0.25">
      <c r="A92" s="25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5"/>
      <c r="AL92" s="1"/>
      <c r="AM92" s="1"/>
      <c r="AN92" s="1"/>
      <c r="AO92" s="1"/>
      <c r="AP92" s="1"/>
      <c r="AQ92" s="1"/>
      <c r="AR92" s="1"/>
      <c r="AS92" s="7"/>
      <c r="AT92" s="1"/>
      <c r="AU92" s="19"/>
      <c r="AV92" s="1"/>
      <c r="AW92" s="19"/>
      <c r="AX92" s="7"/>
      <c r="AY92" s="7"/>
      <c r="AZ92" s="7"/>
      <c r="BA92" s="7"/>
      <c r="BB92" s="7"/>
      <c r="BC92" s="7"/>
      <c r="BD92" s="7"/>
      <c r="BE92" s="19"/>
      <c r="BF92" s="19"/>
      <c r="BG92" s="19"/>
      <c r="BH92" s="19"/>
      <c r="BI92" s="19"/>
      <c r="BJ92" s="19"/>
      <c r="BK92" s="20"/>
      <c r="BL92" s="1"/>
      <c r="BM92" s="20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25"/>
      <c r="CA92" s="25"/>
      <c r="CB92" s="44"/>
      <c r="CC92" s="27"/>
      <c r="CD92" s="1"/>
      <c r="CE92" s="1"/>
      <c r="CF92" s="1"/>
      <c r="CG92" s="1"/>
      <c r="CH92" s="1"/>
      <c r="CI92" s="20"/>
      <c r="CJ92" s="19"/>
      <c r="CK92" s="20"/>
      <c r="CL92" s="19"/>
      <c r="CM92" s="22"/>
      <c r="CN92" s="36"/>
      <c r="CO92" s="36"/>
      <c r="CP92" s="36"/>
      <c r="CQ92" s="36"/>
      <c r="CR92" s="20"/>
      <c r="CS92" s="36"/>
      <c r="CT92" s="36"/>
      <c r="CU92" s="1"/>
      <c r="CV92" s="1"/>
      <c r="CW92" s="36"/>
      <c r="CX92" s="20"/>
      <c r="CY92" s="20"/>
      <c r="CZ92" s="20"/>
      <c r="DA92" s="3"/>
      <c r="DB92"/>
      <c r="DC92"/>
      <c r="DD92"/>
      <c r="DE92"/>
      <c r="DF92"/>
      <c r="DG92"/>
      <c r="DH92"/>
      <c r="DI92"/>
      <c r="DJ92"/>
      <c r="DK92"/>
    </row>
    <row r="93" spans="1:115" s="10" customFormat="1" x14ac:dyDescent="0.25">
      <c r="A93" s="25">
        <v>1158</v>
      </c>
      <c r="B93" s="1">
        <v>61</v>
      </c>
      <c r="C93" s="1">
        <v>0</v>
      </c>
      <c r="D93" s="1">
        <v>0</v>
      </c>
      <c r="E93" s="1">
        <v>0</v>
      </c>
      <c r="F93" s="1">
        <v>2</v>
      </c>
      <c r="G93" s="1"/>
      <c r="H93" s="1">
        <v>0</v>
      </c>
      <c r="I93" s="1"/>
      <c r="J93" s="1">
        <v>1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1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38.700000000000003</v>
      </c>
      <c r="AH93" s="1">
        <v>2.35</v>
      </c>
      <c r="AI93" s="1">
        <v>128</v>
      </c>
      <c r="AJ93" s="1">
        <v>88</v>
      </c>
      <c r="AK93" s="5">
        <f t="shared" ref="AK93:AK118" si="72">(AI93+2*AJ93)/3</f>
        <v>101.33333333333333</v>
      </c>
      <c r="AL93" s="1">
        <v>93</v>
      </c>
      <c r="AM93" s="1">
        <v>3</v>
      </c>
      <c r="AN93" s="1">
        <v>7</v>
      </c>
      <c r="AO93" s="1">
        <v>45</v>
      </c>
      <c r="AP93" s="1">
        <v>19</v>
      </c>
      <c r="AQ93" s="1">
        <v>30</v>
      </c>
      <c r="AR93" s="1">
        <f t="shared" ref="AR93:AR121" si="73">(AO93-AP93)</f>
        <v>26</v>
      </c>
      <c r="AS93" s="7">
        <f t="shared" ref="AS93:AS121" si="74">(AR93/AN93)</f>
        <v>3.7142857142857144</v>
      </c>
      <c r="AT93" s="1">
        <v>18</v>
      </c>
      <c r="AU93" s="19">
        <v>6.75</v>
      </c>
      <c r="AV93" s="1">
        <v>2.87</v>
      </c>
      <c r="AW93" s="19">
        <f t="shared" ref="AW93:AW118" si="75">(AK93*AV93/451)</f>
        <v>0.64484848484848478</v>
      </c>
      <c r="AX93" s="7">
        <f t="shared" ref="AX93:AX121" si="76">((AQ93-AT93)/AU93)</f>
        <v>1.7777777777777777</v>
      </c>
      <c r="AY93" s="7">
        <f t="shared" ref="AY93:AY121" si="77">((AQ93-AT93)*80/AV93)</f>
        <v>334.49477351916374</v>
      </c>
      <c r="AZ93" s="7">
        <f t="shared" ref="AZ93:AZ118" si="78">((AK93-AN93)*80/AV93)</f>
        <v>2629.5005807200928</v>
      </c>
      <c r="BA93" s="7">
        <f t="shared" ref="BA93:BA121" si="79">(AU93/AL93*1000)</f>
        <v>72.580645161290334</v>
      </c>
      <c r="BB93" s="7">
        <f t="shared" ref="BB93:BB121" si="80">(AV93*1000/AL93)</f>
        <v>30.86021505376344</v>
      </c>
      <c r="BC93" s="7">
        <f t="shared" ref="BC93:BC118" si="81">(BB93*(AK93-AT93)*0.0136)</f>
        <v>34.97491039426523</v>
      </c>
      <c r="BD93" s="7">
        <f t="shared" ref="BD93:BD121" si="82">(BB93*(AQ93-AN93)*0.0136)</f>
        <v>9.6530752688172026</v>
      </c>
      <c r="BE93" s="19">
        <v>1.7635555555555553</v>
      </c>
      <c r="BF93" s="19">
        <f t="shared" ref="BF93:BF121" si="83">(AQ93/BA93)</f>
        <v>0.41333333333333327</v>
      </c>
      <c r="BG93" s="19">
        <f t="shared" ref="BG93:BG121" si="84">(AO93/BA93)</f>
        <v>0.61999999999999988</v>
      </c>
      <c r="BH93" s="19">
        <f t="shared" ref="BH93:BH121" si="85">(BA93/AR93)</f>
        <v>2.7915632754342434</v>
      </c>
      <c r="BI93" s="19">
        <f t="shared" ref="BI93:BI121" si="86">(AN93/AT93)</f>
        <v>0.3888888888888889</v>
      </c>
      <c r="BJ93" s="19"/>
      <c r="BK93" s="20">
        <v>1</v>
      </c>
      <c r="BL93" s="1">
        <v>13</v>
      </c>
      <c r="BM93" s="20"/>
      <c r="BN93" s="1">
        <v>1</v>
      </c>
      <c r="BO93" s="1">
        <v>0</v>
      </c>
      <c r="BP93" s="1">
        <v>1</v>
      </c>
      <c r="BQ93" s="1">
        <v>0</v>
      </c>
      <c r="BR93" s="1">
        <v>55</v>
      </c>
      <c r="BS93" s="1"/>
      <c r="BT93" s="1"/>
      <c r="BU93" s="1"/>
      <c r="BV93" s="1"/>
      <c r="BW93" s="1">
        <v>43.8</v>
      </c>
      <c r="BX93" s="1">
        <v>1</v>
      </c>
      <c r="BY93" s="1"/>
      <c r="BZ93" s="25">
        <v>137</v>
      </c>
      <c r="CA93" s="25">
        <v>19</v>
      </c>
      <c r="CB93" s="44">
        <v>1.2</v>
      </c>
      <c r="CC93" s="27">
        <v>90</v>
      </c>
      <c r="CD93" s="1"/>
      <c r="CE93" s="1"/>
      <c r="CF93" s="1"/>
      <c r="CG93" s="1"/>
      <c r="CH93" s="1"/>
      <c r="CI93" s="20">
        <v>537.90439760000004</v>
      </c>
      <c r="CJ93" s="19">
        <f t="shared" ref="CJ93:CJ121" si="87">LN(CI93)</f>
        <v>6.2876808447430825</v>
      </c>
      <c r="CK93" s="20">
        <v>1319.47444</v>
      </c>
      <c r="CL93" s="19">
        <f t="shared" ref="CL93:CL121" si="88">LN(CK93)</f>
        <v>7.1849887847819049</v>
      </c>
      <c r="CM93" s="22"/>
      <c r="CN93" s="36">
        <v>43397</v>
      </c>
      <c r="CO93" s="36"/>
      <c r="CP93" s="36"/>
      <c r="CQ93" s="36"/>
      <c r="CR93" s="20"/>
      <c r="CS93" s="36">
        <v>44478</v>
      </c>
      <c r="CT93" s="36">
        <v>44432</v>
      </c>
      <c r="CU93" s="1">
        <f t="shared" ref="CU93:CU121" si="89">(CT93-CN93)</f>
        <v>1035</v>
      </c>
      <c r="CV93" s="1">
        <v>0</v>
      </c>
      <c r="CW93" s="1"/>
      <c r="CX93" s="1"/>
      <c r="CY93" s="1">
        <v>0</v>
      </c>
      <c r="CZ93" s="1">
        <v>1035</v>
      </c>
      <c r="DA93" s="3">
        <v>0</v>
      </c>
      <c r="DB93" t="s">
        <v>132</v>
      </c>
      <c r="DC93"/>
      <c r="DD93"/>
      <c r="DE93"/>
      <c r="DF93"/>
      <c r="DG93"/>
      <c r="DH93"/>
      <c r="DI93"/>
      <c r="DJ93"/>
      <c r="DK93"/>
    </row>
    <row r="94" spans="1:115" s="10" customFormat="1" x14ac:dyDescent="0.25">
      <c r="A94" s="2">
        <v>2058</v>
      </c>
      <c r="B94" s="3">
        <v>61</v>
      </c>
      <c r="C94" s="3">
        <v>0</v>
      </c>
      <c r="D94" s="3">
        <v>0</v>
      </c>
      <c r="E94" s="3">
        <v>0</v>
      </c>
      <c r="F94" s="3">
        <v>1</v>
      </c>
      <c r="G94" s="3">
        <v>0</v>
      </c>
      <c r="H94" s="1">
        <v>1</v>
      </c>
      <c r="I94" s="3">
        <v>1</v>
      </c>
      <c r="J94" s="3">
        <v>1</v>
      </c>
      <c r="K94" s="3">
        <v>0</v>
      </c>
      <c r="L94" s="3">
        <v>1</v>
      </c>
      <c r="M94" s="3"/>
      <c r="N94" s="3">
        <v>1</v>
      </c>
      <c r="O94" s="3">
        <v>0</v>
      </c>
      <c r="P94" s="3">
        <v>1</v>
      </c>
      <c r="Q94" s="3">
        <v>1</v>
      </c>
      <c r="R94" s="3">
        <v>0</v>
      </c>
      <c r="S94" s="3">
        <v>0</v>
      </c>
      <c r="T94" s="3">
        <v>0</v>
      </c>
      <c r="U94" s="3">
        <v>1</v>
      </c>
      <c r="V94" s="3">
        <v>0</v>
      </c>
      <c r="W94" s="3">
        <v>0</v>
      </c>
      <c r="X94" s="3">
        <v>0</v>
      </c>
      <c r="Y94" s="3">
        <v>1</v>
      </c>
      <c r="Z94" s="3">
        <v>1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34.5</v>
      </c>
      <c r="AH94" s="4">
        <v>2.15</v>
      </c>
      <c r="AI94" s="3">
        <v>120</v>
      </c>
      <c r="AJ94" s="3">
        <v>70</v>
      </c>
      <c r="AK94" s="5">
        <f t="shared" si="72"/>
        <v>86.666666666666671</v>
      </c>
      <c r="AL94" s="3">
        <v>94</v>
      </c>
      <c r="AM94" s="3">
        <v>1</v>
      </c>
      <c r="AN94" s="3">
        <v>10</v>
      </c>
      <c r="AO94" s="3">
        <v>27</v>
      </c>
      <c r="AP94" s="3">
        <v>17</v>
      </c>
      <c r="AQ94" s="3">
        <v>20</v>
      </c>
      <c r="AR94" s="1">
        <f t="shared" si="73"/>
        <v>10</v>
      </c>
      <c r="AS94" s="7">
        <f t="shared" si="74"/>
        <v>1</v>
      </c>
      <c r="AT94" s="3">
        <v>14</v>
      </c>
      <c r="AU94" s="4">
        <v>6.4929999999999994</v>
      </c>
      <c r="AV94" s="3">
        <v>3.02</v>
      </c>
      <c r="AW94" s="19">
        <f t="shared" si="75"/>
        <v>0.58033998521803398</v>
      </c>
      <c r="AX94" s="7">
        <f t="shared" si="76"/>
        <v>0.92407207762205457</v>
      </c>
      <c r="AY94" s="7">
        <f t="shared" si="77"/>
        <v>158.94039735099338</v>
      </c>
      <c r="AZ94" s="7">
        <f t="shared" si="78"/>
        <v>2030.9050772626933</v>
      </c>
      <c r="BA94" s="7">
        <f t="shared" si="79"/>
        <v>69.074468085106375</v>
      </c>
      <c r="BB94" s="7">
        <f t="shared" si="80"/>
        <v>32.127659574468083</v>
      </c>
      <c r="BC94" s="7">
        <f t="shared" si="81"/>
        <v>31.750695035460993</v>
      </c>
      <c r="BD94" s="7">
        <f t="shared" si="82"/>
        <v>4.3693617021276587</v>
      </c>
      <c r="BE94" s="19"/>
      <c r="BF94" s="19">
        <f t="shared" si="83"/>
        <v>0.28954258432157709</v>
      </c>
      <c r="BG94" s="19">
        <f t="shared" si="84"/>
        <v>0.39088248883412913</v>
      </c>
      <c r="BH94" s="19">
        <f t="shared" si="85"/>
        <v>6.9074468085106373</v>
      </c>
      <c r="BI94" s="19">
        <f t="shared" si="86"/>
        <v>0.7142857142857143</v>
      </c>
      <c r="BJ94" s="19"/>
      <c r="BK94" s="5">
        <v>0</v>
      </c>
      <c r="BL94" s="5"/>
      <c r="BM94" s="5"/>
      <c r="BN94" s="5"/>
      <c r="BO94" s="5"/>
      <c r="BP94" s="3">
        <v>1</v>
      </c>
      <c r="BQ94" s="3">
        <v>0</v>
      </c>
      <c r="BR94" s="3">
        <v>55</v>
      </c>
      <c r="BS94" s="3">
        <v>4.5999999999999996</v>
      </c>
      <c r="BT94" s="3">
        <v>2.6</v>
      </c>
      <c r="BU94" s="3">
        <v>0.93</v>
      </c>
      <c r="BV94" s="3">
        <v>5.3</v>
      </c>
      <c r="BX94" s="3">
        <v>1</v>
      </c>
      <c r="BY94" s="3">
        <v>0</v>
      </c>
      <c r="BZ94" s="3">
        <v>140</v>
      </c>
      <c r="CA94" s="3">
        <v>26</v>
      </c>
      <c r="CB94" s="4">
        <v>1</v>
      </c>
      <c r="CC94" s="28">
        <v>90</v>
      </c>
      <c r="CD94" s="8"/>
      <c r="CE94" s="8"/>
      <c r="CF94" s="3">
        <v>167</v>
      </c>
      <c r="CG94" s="3">
        <v>0</v>
      </c>
      <c r="CH94" s="3">
        <v>1</v>
      </c>
      <c r="CI94" s="12">
        <v>730.28169014084506</v>
      </c>
      <c r="CJ94" s="19">
        <f t="shared" si="87"/>
        <v>6.5934303366163576</v>
      </c>
      <c r="CK94" s="5">
        <v>239.46703333776145</v>
      </c>
      <c r="CL94" s="19">
        <f t="shared" si="88"/>
        <v>5.4784157595176</v>
      </c>
      <c r="CN94" s="36">
        <v>40563</v>
      </c>
      <c r="CO94" s="36"/>
      <c r="CP94" s="36"/>
      <c r="CQ94" s="36"/>
      <c r="CR94" s="20"/>
      <c r="CS94" s="36">
        <v>44274</v>
      </c>
      <c r="CT94" s="36">
        <v>40609</v>
      </c>
      <c r="CU94" s="1">
        <f t="shared" si="89"/>
        <v>46</v>
      </c>
      <c r="CV94" s="3">
        <v>1</v>
      </c>
      <c r="CW94" s="40">
        <v>40609</v>
      </c>
      <c r="CX94" s="3">
        <f>(CW94-CN94)</f>
        <v>46</v>
      </c>
      <c r="CY94" s="3">
        <v>1</v>
      </c>
      <c r="CZ94" s="3">
        <v>46</v>
      </c>
      <c r="DA94" s="3">
        <v>0</v>
      </c>
      <c r="DB94" s="3"/>
    </row>
    <row r="95" spans="1:115" s="10" customFormat="1" x14ac:dyDescent="0.25">
      <c r="A95" s="2">
        <v>2056</v>
      </c>
      <c r="B95" s="3">
        <v>49</v>
      </c>
      <c r="C95" s="3">
        <v>0</v>
      </c>
      <c r="D95" s="3">
        <v>0</v>
      </c>
      <c r="E95" s="3">
        <v>0</v>
      </c>
      <c r="F95" s="3">
        <v>2</v>
      </c>
      <c r="G95" s="3">
        <v>1</v>
      </c>
      <c r="H95" s="1">
        <v>0</v>
      </c>
      <c r="I95" s="3">
        <v>1</v>
      </c>
      <c r="J95" s="3">
        <v>1</v>
      </c>
      <c r="K95" s="3">
        <v>0</v>
      </c>
      <c r="L95" s="3">
        <v>0</v>
      </c>
      <c r="M95" s="3"/>
      <c r="N95" s="3">
        <v>0</v>
      </c>
      <c r="O95" s="3">
        <v>0</v>
      </c>
      <c r="P95" s="3">
        <v>1</v>
      </c>
      <c r="Q95" s="3"/>
      <c r="R95" s="3">
        <v>0</v>
      </c>
      <c r="S95" s="3">
        <v>0</v>
      </c>
      <c r="T95" s="3">
        <v>0</v>
      </c>
      <c r="U95" s="3">
        <v>1</v>
      </c>
      <c r="V95" s="3">
        <v>0</v>
      </c>
      <c r="W95" s="3">
        <v>0</v>
      </c>
      <c r="X95" s="3">
        <v>0</v>
      </c>
      <c r="Y95" s="3">
        <v>0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23</v>
      </c>
      <c r="AH95" s="4">
        <v>1.7</v>
      </c>
      <c r="AI95" s="3">
        <v>118</v>
      </c>
      <c r="AJ95" s="3">
        <v>78</v>
      </c>
      <c r="AK95" s="5">
        <f t="shared" si="72"/>
        <v>91.333333333333329</v>
      </c>
      <c r="AL95" s="3">
        <v>88</v>
      </c>
      <c r="AM95" s="3">
        <v>1</v>
      </c>
      <c r="AN95" s="3">
        <v>4</v>
      </c>
      <c r="AO95" s="3">
        <v>18</v>
      </c>
      <c r="AP95" s="3">
        <v>8</v>
      </c>
      <c r="AQ95" s="3">
        <v>11</v>
      </c>
      <c r="AR95" s="1">
        <f t="shared" si="73"/>
        <v>10</v>
      </c>
      <c r="AS95" s="7">
        <f t="shared" si="74"/>
        <v>2.5</v>
      </c>
      <c r="AT95" s="3">
        <v>6</v>
      </c>
      <c r="AU95" s="4">
        <v>3.8080000000000003</v>
      </c>
      <c r="AV95" s="3">
        <v>2.2400000000000002</v>
      </c>
      <c r="AW95" s="19">
        <f t="shared" si="75"/>
        <v>0.45362897265336294</v>
      </c>
      <c r="AX95" s="7">
        <f t="shared" si="76"/>
        <v>1.3130252100840336</v>
      </c>
      <c r="AY95" s="7">
        <f t="shared" si="77"/>
        <v>178.57142857142856</v>
      </c>
      <c r="AZ95" s="7">
        <f t="shared" si="78"/>
        <v>3119.0476190476184</v>
      </c>
      <c r="BA95" s="7">
        <f t="shared" si="79"/>
        <v>43.272727272727273</v>
      </c>
      <c r="BB95" s="7">
        <f t="shared" si="80"/>
        <v>25.454545454545453</v>
      </c>
      <c r="BC95" s="7">
        <f t="shared" si="81"/>
        <v>29.540848484848482</v>
      </c>
      <c r="BD95" s="7">
        <f t="shared" si="82"/>
        <v>2.4232727272727272</v>
      </c>
      <c r="BE95" s="19"/>
      <c r="BF95" s="19">
        <f t="shared" si="83"/>
        <v>0.25420168067226889</v>
      </c>
      <c r="BG95" s="19">
        <f t="shared" si="84"/>
        <v>0.41596638655462187</v>
      </c>
      <c r="BH95" s="19">
        <f t="shared" si="85"/>
        <v>4.3272727272727272</v>
      </c>
      <c r="BI95" s="19">
        <f t="shared" si="86"/>
        <v>0.66666666666666663</v>
      </c>
      <c r="BJ95" s="19"/>
      <c r="BK95" s="5">
        <v>0</v>
      </c>
      <c r="BL95" s="5"/>
      <c r="BM95" s="5"/>
      <c r="BN95" s="5"/>
      <c r="BO95" s="5"/>
      <c r="BP95" s="3">
        <v>1</v>
      </c>
      <c r="BQ95" s="3">
        <v>0</v>
      </c>
      <c r="BR95" s="3">
        <v>55</v>
      </c>
      <c r="BS95" s="3"/>
      <c r="BT95" s="3"/>
      <c r="BU95" s="3"/>
      <c r="BV95" s="3"/>
      <c r="BX95" s="3">
        <v>1</v>
      </c>
      <c r="BY95" s="3">
        <v>0</v>
      </c>
      <c r="BZ95" s="3">
        <v>141</v>
      </c>
      <c r="CA95" s="3">
        <v>25</v>
      </c>
      <c r="CB95" s="4">
        <v>1.1000000000000001</v>
      </c>
      <c r="CC95" s="28">
        <v>77</v>
      </c>
      <c r="CD95" s="8"/>
      <c r="CE95" s="8"/>
      <c r="CF95" s="3">
        <v>366</v>
      </c>
      <c r="CG95" s="3">
        <v>0</v>
      </c>
      <c r="CH95" s="3">
        <v>1</v>
      </c>
      <c r="CI95" s="12">
        <v>828.9473684210526</v>
      </c>
      <c r="CJ95" s="19">
        <f t="shared" si="87"/>
        <v>6.7201566650873383</v>
      </c>
      <c r="CK95" s="5">
        <v>744.87765334955429</v>
      </c>
      <c r="CL95" s="19">
        <f t="shared" si="88"/>
        <v>6.6132199812014987</v>
      </c>
      <c r="CN95" s="41">
        <v>40262</v>
      </c>
      <c r="CO95" s="41"/>
      <c r="CP95" s="41"/>
      <c r="CQ95" s="41">
        <v>40272</v>
      </c>
      <c r="CR95" s="43">
        <f>(CQ95-CN95)</f>
        <v>10</v>
      </c>
      <c r="CS95" s="36">
        <v>44272</v>
      </c>
      <c r="CT95" s="36">
        <v>42707</v>
      </c>
      <c r="CU95" s="1">
        <f t="shared" si="89"/>
        <v>2445</v>
      </c>
      <c r="CV95" s="3">
        <v>1</v>
      </c>
      <c r="CW95" s="36">
        <v>42707</v>
      </c>
      <c r="CX95" s="20">
        <f>(CW95-CN95)</f>
        <v>2445</v>
      </c>
      <c r="CY95" s="20">
        <v>1</v>
      </c>
      <c r="CZ95" s="20">
        <v>10</v>
      </c>
      <c r="DA95" s="3">
        <v>0</v>
      </c>
      <c r="DB95" s="3"/>
    </row>
    <row r="96" spans="1:115" s="10" customFormat="1" x14ac:dyDescent="0.25">
      <c r="A96" s="25">
        <v>1016</v>
      </c>
      <c r="B96" s="1">
        <v>53</v>
      </c>
      <c r="C96" s="1">
        <v>0</v>
      </c>
      <c r="D96" s="1">
        <v>1</v>
      </c>
      <c r="E96" s="1">
        <v>1</v>
      </c>
      <c r="F96" s="1">
        <v>2</v>
      </c>
      <c r="G96" s="1">
        <v>1</v>
      </c>
      <c r="H96" s="1">
        <v>0</v>
      </c>
      <c r="I96" s="1">
        <v>1</v>
      </c>
      <c r="J96" s="1">
        <v>4</v>
      </c>
      <c r="K96" s="1">
        <v>0</v>
      </c>
      <c r="L96" s="1">
        <v>1</v>
      </c>
      <c r="M96" s="1">
        <v>1</v>
      </c>
      <c r="N96" s="1">
        <v>0</v>
      </c>
      <c r="O96" s="1">
        <v>1</v>
      </c>
      <c r="P96" s="1">
        <v>0</v>
      </c>
      <c r="Q96" s="1"/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2</v>
      </c>
      <c r="Z96" s="1">
        <v>1</v>
      </c>
      <c r="AA96" s="1">
        <v>0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43.48</v>
      </c>
      <c r="AH96" s="1">
        <v>2.5099999999999998</v>
      </c>
      <c r="AI96" s="1">
        <v>137</v>
      </c>
      <c r="AJ96" s="1">
        <v>71</v>
      </c>
      <c r="AK96" s="5">
        <f t="shared" si="72"/>
        <v>93</v>
      </c>
      <c r="AL96" s="1">
        <v>73</v>
      </c>
      <c r="AM96" s="1">
        <v>1</v>
      </c>
      <c r="AN96" s="1">
        <v>6</v>
      </c>
      <c r="AO96" s="1">
        <v>38</v>
      </c>
      <c r="AP96" s="1">
        <v>17</v>
      </c>
      <c r="AQ96" s="1">
        <v>26</v>
      </c>
      <c r="AR96" s="1">
        <f t="shared" si="73"/>
        <v>21</v>
      </c>
      <c r="AS96" s="7">
        <f t="shared" si="74"/>
        <v>3.5</v>
      </c>
      <c r="AT96" s="1">
        <v>13</v>
      </c>
      <c r="AU96" s="19">
        <v>5.13</v>
      </c>
      <c r="AV96" s="1">
        <v>2.04</v>
      </c>
      <c r="AW96" s="19">
        <f t="shared" si="75"/>
        <v>0.42066518847006651</v>
      </c>
      <c r="AX96" s="7">
        <f t="shared" si="76"/>
        <v>2.53411306042885</v>
      </c>
      <c r="AY96" s="7">
        <f t="shared" si="77"/>
        <v>509.80392156862746</v>
      </c>
      <c r="AZ96" s="7">
        <f t="shared" si="78"/>
        <v>3411.7647058823527</v>
      </c>
      <c r="BA96" s="7">
        <f t="shared" si="79"/>
        <v>70.273972602739718</v>
      </c>
      <c r="BB96" s="7">
        <f t="shared" si="80"/>
        <v>27.945205479452056</v>
      </c>
      <c r="BC96" s="7">
        <f t="shared" si="81"/>
        <v>30.404383561643836</v>
      </c>
      <c r="BD96" s="7">
        <f t="shared" si="82"/>
        <v>7.6010958904109591</v>
      </c>
      <c r="BE96" s="19"/>
      <c r="BF96" s="19">
        <f t="shared" si="83"/>
        <v>0.36998050682261213</v>
      </c>
      <c r="BG96" s="19">
        <f t="shared" si="84"/>
        <v>0.54074074074074086</v>
      </c>
      <c r="BH96" s="19">
        <f t="shared" si="85"/>
        <v>3.3463796477495102</v>
      </c>
      <c r="BI96" s="19">
        <f t="shared" si="86"/>
        <v>0.46153846153846156</v>
      </c>
      <c r="BJ96" s="19"/>
      <c r="BK96" s="20">
        <v>1</v>
      </c>
      <c r="BL96" s="1"/>
      <c r="BM96" s="20"/>
      <c r="BN96" s="1">
        <v>0</v>
      </c>
      <c r="BO96" s="1">
        <v>0</v>
      </c>
      <c r="BP96" s="1">
        <v>1</v>
      </c>
      <c r="BQ96" s="1">
        <v>0</v>
      </c>
      <c r="BR96" s="1">
        <v>55</v>
      </c>
      <c r="BS96" s="1">
        <v>4.7</v>
      </c>
      <c r="BT96" s="1">
        <v>3.7</v>
      </c>
      <c r="BU96" s="1">
        <v>0.31</v>
      </c>
      <c r="BV96" s="1"/>
      <c r="BW96" s="1">
        <v>37</v>
      </c>
      <c r="BX96" s="1">
        <v>1</v>
      </c>
      <c r="BY96" s="1"/>
      <c r="BZ96" s="25">
        <v>133</v>
      </c>
      <c r="CA96" s="25">
        <v>18</v>
      </c>
      <c r="CB96" s="44">
        <v>1.27</v>
      </c>
      <c r="CC96" s="27">
        <v>48</v>
      </c>
      <c r="CD96" s="1">
        <v>70</v>
      </c>
      <c r="CE96" s="1">
        <v>0</v>
      </c>
      <c r="CF96" s="1"/>
      <c r="CG96" s="1"/>
      <c r="CH96" s="1">
        <v>1</v>
      </c>
      <c r="CI96" s="20">
        <v>983.77614300000005</v>
      </c>
      <c r="CJ96" s="19">
        <f t="shared" si="87"/>
        <v>6.8913983742196772</v>
      </c>
      <c r="CK96" s="20">
        <v>718.5312113</v>
      </c>
      <c r="CL96" s="19">
        <f t="shared" si="88"/>
        <v>6.5772091441024028</v>
      </c>
      <c r="CM96" s="22"/>
      <c r="CN96" s="36">
        <v>43213</v>
      </c>
      <c r="CO96" s="36"/>
      <c r="CP96" s="36"/>
      <c r="CQ96" s="36"/>
      <c r="CR96" s="20"/>
      <c r="CS96" s="36" t="s">
        <v>163</v>
      </c>
      <c r="CT96" s="36">
        <v>44291</v>
      </c>
      <c r="CU96" s="1">
        <f t="shared" si="89"/>
        <v>1078</v>
      </c>
      <c r="CV96" s="1">
        <v>0</v>
      </c>
      <c r="CW96" s="1"/>
      <c r="CX96" s="1"/>
      <c r="CY96" s="1">
        <v>0</v>
      </c>
      <c r="CZ96" s="1">
        <v>906</v>
      </c>
      <c r="DA96" s="3">
        <v>0</v>
      </c>
      <c r="DB96"/>
      <c r="DC96"/>
      <c r="DD96"/>
      <c r="DE96"/>
      <c r="DF96"/>
      <c r="DG96"/>
      <c r="DH96"/>
      <c r="DI96"/>
      <c r="DJ96"/>
      <c r="DK96"/>
    </row>
    <row r="97" spans="1:115" s="10" customFormat="1" x14ac:dyDescent="0.25">
      <c r="A97" s="2">
        <v>2061</v>
      </c>
      <c r="B97" s="9">
        <v>58</v>
      </c>
      <c r="C97" s="9">
        <v>0</v>
      </c>
      <c r="D97" s="9">
        <v>0</v>
      </c>
      <c r="E97" s="35">
        <v>0</v>
      </c>
      <c r="F97" s="9">
        <v>1</v>
      </c>
      <c r="G97" s="9">
        <v>0</v>
      </c>
      <c r="H97" s="1">
        <v>1</v>
      </c>
      <c r="I97" s="9">
        <v>0</v>
      </c>
      <c r="J97" s="9">
        <v>1</v>
      </c>
      <c r="K97" s="9">
        <v>1</v>
      </c>
      <c r="L97" s="9">
        <v>1</v>
      </c>
      <c r="M97" s="9"/>
      <c r="N97" s="9">
        <v>1</v>
      </c>
      <c r="O97" s="9">
        <v>0</v>
      </c>
      <c r="P97" s="9">
        <v>0</v>
      </c>
      <c r="Q97" s="9"/>
      <c r="R97" s="9">
        <v>0</v>
      </c>
      <c r="S97" s="9">
        <v>0</v>
      </c>
      <c r="T97" s="9">
        <v>0</v>
      </c>
      <c r="U97" s="9">
        <v>1</v>
      </c>
      <c r="V97" s="9">
        <v>0</v>
      </c>
      <c r="W97" s="9">
        <v>0</v>
      </c>
      <c r="X97" s="9">
        <v>0</v>
      </c>
      <c r="Y97" s="9">
        <v>0</v>
      </c>
      <c r="Z97" s="9">
        <v>1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27.5</v>
      </c>
      <c r="AH97" s="11">
        <v>2.1</v>
      </c>
      <c r="AI97" s="9">
        <v>141</v>
      </c>
      <c r="AJ97" s="9">
        <v>88</v>
      </c>
      <c r="AK97" s="5">
        <f t="shared" si="72"/>
        <v>105.66666666666667</v>
      </c>
      <c r="AL97" s="9">
        <v>92</v>
      </c>
      <c r="AM97" s="9">
        <v>1</v>
      </c>
      <c r="AN97" s="9">
        <v>4</v>
      </c>
      <c r="AO97" s="9">
        <v>22</v>
      </c>
      <c r="AP97" s="9">
        <v>10</v>
      </c>
      <c r="AQ97" s="9">
        <v>13</v>
      </c>
      <c r="AR97" s="1">
        <f t="shared" si="73"/>
        <v>12</v>
      </c>
      <c r="AS97" s="7">
        <f t="shared" si="74"/>
        <v>3</v>
      </c>
      <c r="AT97" s="9">
        <v>9</v>
      </c>
      <c r="AU97" s="4">
        <v>5.2080000000000002</v>
      </c>
      <c r="AV97" s="9">
        <v>2.48</v>
      </c>
      <c r="AW97" s="19">
        <f t="shared" si="75"/>
        <v>0.58104951958610496</v>
      </c>
      <c r="AX97" s="7">
        <f t="shared" si="76"/>
        <v>0.76804915514592931</v>
      </c>
      <c r="AY97" s="7">
        <f t="shared" si="77"/>
        <v>129.03225806451613</v>
      </c>
      <c r="AZ97" s="7">
        <f t="shared" si="78"/>
        <v>3279.5698924731187</v>
      </c>
      <c r="BA97" s="7">
        <f t="shared" si="79"/>
        <v>56.608695652173914</v>
      </c>
      <c r="BB97" s="7">
        <f t="shared" si="80"/>
        <v>26.956521739130434</v>
      </c>
      <c r="BC97" s="7">
        <f t="shared" si="81"/>
        <v>35.438840579710146</v>
      </c>
      <c r="BD97" s="7">
        <f t="shared" si="82"/>
        <v>3.2994782608695647</v>
      </c>
      <c r="BE97" s="19"/>
      <c r="BF97" s="19">
        <f t="shared" si="83"/>
        <v>0.22964669738863286</v>
      </c>
      <c r="BG97" s="19">
        <f t="shared" si="84"/>
        <v>0.38863287250384027</v>
      </c>
      <c r="BH97" s="19">
        <f t="shared" si="85"/>
        <v>4.7173913043478262</v>
      </c>
      <c r="BI97" s="19">
        <f t="shared" si="86"/>
        <v>0.44444444444444442</v>
      </c>
      <c r="BJ97" s="19"/>
      <c r="BK97" s="12">
        <v>0</v>
      </c>
      <c r="BL97" s="12"/>
      <c r="BM97" s="12"/>
      <c r="BN97" s="12"/>
      <c r="BO97" s="12"/>
      <c r="BP97" s="9">
        <v>1</v>
      </c>
      <c r="BQ97" s="9">
        <v>0</v>
      </c>
      <c r="BR97" s="9">
        <v>55</v>
      </c>
      <c r="BS97" s="9">
        <v>4.0999999999999996</v>
      </c>
      <c r="BT97" s="9">
        <v>2.6</v>
      </c>
      <c r="BU97" s="9">
        <v>1</v>
      </c>
      <c r="BV97" s="9">
        <v>3.7</v>
      </c>
      <c r="BW97" s="14"/>
      <c r="BX97" s="9">
        <v>1</v>
      </c>
      <c r="BY97" s="9">
        <v>0</v>
      </c>
      <c r="BZ97" s="9">
        <v>140</v>
      </c>
      <c r="CA97" s="9">
        <v>16</v>
      </c>
      <c r="CB97" s="11">
        <v>0.9</v>
      </c>
      <c r="CC97" s="29">
        <v>90</v>
      </c>
      <c r="CD97" s="13"/>
      <c r="CE97" s="13"/>
      <c r="CF97" s="9">
        <v>159</v>
      </c>
      <c r="CG97" s="9">
        <v>0</v>
      </c>
      <c r="CH97" s="9">
        <v>1</v>
      </c>
      <c r="CI97" s="12">
        <v>1291.2280701754385</v>
      </c>
      <c r="CJ97" s="19">
        <f t="shared" si="87"/>
        <v>7.1633490368824173</v>
      </c>
      <c r="CK97" s="12">
        <v>506.87694432079036</v>
      </c>
      <c r="CL97" s="19">
        <f t="shared" si="88"/>
        <v>6.2282682607603039</v>
      </c>
      <c r="CM97" s="14"/>
      <c r="CN97" s="36">
        <v>40626</v>
      </c>
      <c r="CO97" s="36">
        <v>40637</v>
      </c>
      <c r="CP97" s="20">
        <f>(CO97-CN97)</f>
        <v>11</v>
      </c>
      <c r="CQ97" s="36">
        <v>41974</v>
      </c>
      <c r="CR97" s="43">
        <f>(CQ97-CN97)</f>
        <v>1348</v>
      </c>
      <c r="CS97" s="36">
        <v>44274</v>
      </c>
      <c r="CT97" s="36">
        <v>44556</v>
      </c>
      <c r="CU97" s="9">
        <f t="shared" si="89"/>
        <v>3930</v>
      </c>
      <c r="CV97" s="9">
        <v>0</v>
      </c>
      <c r="CW97" s="9"/>
      <c r="CX97" s="9"/>
      <c r="CY97" s="9">
        <v>1</v>
      </c>
      <c r="CZ97" s="9">
        <v>11</v>
      </c>
      <c r="DA97" s="3">
        <v>0</v>
      </c>
      <c r="DB97" s="14"/>
      <c r="DC97" s="14"/>
      <c r="DD97" s="14"/>
      <c r="DE97" s="14"/>
      <c r="DF97" s="14"/>
      <c r="DG97" s="14"/>
      <c r="DH97" s="14"/>
      <c r="DI97" s="14"/>
      <c r="DJ97" s="14"/>
      <c r="DK97" s="14"/>
    </row>
    <row r="98" spans="1:115" s="10" customFormat="1" x14ac:dyDescent="0.25">
      <c r="A98" s="25">
        <v>1028</v>
      </c>
      <c r="B98" s="1">
        <v>55</v>
      </c>
      <c r="C98" s="1">
        <v>0</v>
      </c>
      <c r="D98" s="1">
        <v>1</v>
      </c>
      <c r="E98" s="1">
        <v>1</v>
      </c>
      <c r="F98" s="1">
        <v>2</v>
      </c>
      <c r="G98" s="1">
        <v>1</v>
      </c>
      <c r="H98" s="1">
        <v>0</v>
      </c>
      <c r="I98" s="1">
        <v>1</v>
      </c>
      <c r="J98" s="1">
        <v>2</v>
      </c>
      <c r="K98" s="1">
        <v>0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</v>
      </c>
      <c r="AA98" s="1">
        <v>1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26.1</v>
      </c>
      <c r="AH98" s="1">
        <v>1.66</v>
      </c>
      <c r="AI98" s="1">
        <v>150</v>
      </c>
      <c r="AJ98" s="1">
        <v>65</v>
      </c>
      <c r="AK98" s="5">
        <f t="shared" si="72"/>
        <v>93.333333333333329</v>
      </c>
      <c r="AL98" s="1">
        <v>79</v>
      </c>
      <c r="AM98" s="1">
        <v>1</v>
      </c>
      <c r="AN98" s="1">
        <v>2</v>
      </c>
      <c r="AO98" s="1">
        <v>72</v>
      </c>
      <c r="AP98" s="1">
        <v>21</v>
      </c>
      <c r="AQ98" s="1">
        <v>44</v>
      </c>
      <c r="AR98" s="1">
        <f t="shared" si="73"/>
        <v>51</v>
      </c>
      <c r="AS98" s="7">
        <f t="shared" si="74"/>
        <v>25.5</v>
      </c>
      <c r="AT98" s="1">
        <v>17</v>
      </c>
      <c r="AU98" s="19">
        <v>5.67</v>
      </c>
      <c r="AV98" s="1">
        <v>3.41</v>
      </c>
      <c r="AW98" s="19">
        <f t="shared" si="75"/>
        <v>0.7056910569105691</v>
      </c>
      <c r="AX98" s="7">
        <f t="shared" si="76"/>
        <v>4.7619047619047619</v>
      </c>
      <c r="AY98" s="7">
        <f t="shared" si="77"/>
        <v>633.43108504398822</v>
      </c>
      <c r="AZ98" s="7">
        <f t="shared" si="78"/>
        <v>2142.717497556207</v>
      </c>
      <c r="BA98" s="7">
        <f t="shared" si="79"/>
        <v>71.77215189873418</v>
      </c>
      <c r="BB98" s="7">
        <f t="shared" si="80"/>
        <v>43.164556962025316</v>
      </c>
      <c r="BC98" s="7">
        <f t="shared" si="81"/>
        <v>44.810565400843878</v>
      </c>
      <c r="BD98" s="7">
        <f t="shared" si="82"/>
        <v>24.655594936708859</v>
      </c>
      <c r="BE98" s="19">
        <v>2.2200000000000002</v>
      </c>
      <c r="BF98" s="19">
        <f t="shared" si="83"/>
        <v>0.61305114638447966</v>
      </c>
      <c r="BG98" s="19">
        <f t="shared" si="84"/>
        <v>1.0031746031746032</v>
      </c>
      <c r="BH98" s="19">
        <f t="shared" si="85"/>
        <v>1.4072970960536113</v>
      </c>
      <c r="BI98" s="19">
        <f t="shared" si="86"/>
        <v>0.11764705882352941</v>
      </c>
      <c r="BJ98" s="19"/>
      <c r="BK98" s="20">
        <v>1</v>
      </c>
      <c r="BL98" s="1">
        <v>9</v>
      </c>
      <c r="BM98" s="20"/>
      <c r="BN98" s="1">
        <v>1</v>
      </c>
      <c r="BO98" s="1">
        <v>0</v>
      </c>
      <c r="BP98" s="1">
        <v>1</v>
      </c>
      <c r="BQ98" s="1">
        <v>0</v>
      </c>
      <c r="BR98" s="1">
        <v>56</v>
      </c>
      <c r="BS98" s="1">
        <v>3.71</v>
      </c>
      <c r="BT98" s="1">
        <v>3</v>
      </c>
      <c r="BU98" s="1">
        <v>0.57999999999999996</v>
      </c>
      <c r="BV98" s="1"/>
      <c r="BW98" s="1">
        <v>15.9</v>
      </c>
      <c r="BX98" s="1">
        <v>0</v>
      </c>
      <c r="BY98" s="1"/>
      <c r="BZ98" s="25">
        <v>144</v>
      </c>
      <c r="CA98" s="25">
        <v>25</v>
      </c>
      <c r="CB98" s="44">
        <v>1.1200000000000001</v>
      </c>
      <c r="CC98" s="27">
        <v>55</v>
      </c>
      <c r="CD98" s="1"/>
      <c r="CE98" s="1"/>
      <c r="CF98" s="1"/>
      <c r="CG98" s="1"/>
      <c r="CH98" s="1"/>
      <c r="CI98" s="20">
        <v>869.66</v>
      </c>
      <c r="CJ98" s="19">
        <f t="shared" si="87"/>
        <v>6.7681023306669097</v>
      </c>
      <c r="CK98" s="20">
        <v>1325.69</v>
      </c>
      <c r="CL98" s="19">
        <f t="shared" si="88"/>
        <v>7.1896883575916215</v>
      </c>
      <c r="CM98" s="22"/>
      <c r="CN98" s="36">
        <v>43231</v>
      </c>
      <c r="CO98" s="36"/>
      <c r="CP98" s="36"/>
      <c r="CQ98" s="36"/>
      <c r="CR98" s="20"/>
      <c r="CS98" s="36" t="s">
        <v>163</v>
      </c>
      <c r="CT98" s="36">
        <v>44462</v>
      </c>
      <c r="CU98" s="1">
        <f t="shared" si="89"/>
        <v>1231</v>
      </c>
      <c r="CV98" s="1">
        <v>0</v>
      </c>
      <c r="CW98" s="36"/>
      <c r="CX98" s="20"/>
      <c r="CY98" s="20">
        <v>0</v>
      </c>
      <c r="CZ98" s="20">
        <v>1231</v>
      </c>
      <c r="DA98" s="3">
        <v>0</v>
      </c>
      <c r="DB98" s="20"/>
      <c r="DC98"/>
      <c r="DD98"/>
      <c r="DE98"/>
      <c r="DF98"/>
      <c r="DG98"/>
      <c r="DH98"/>
      <c r="DI98"/>
      <c r="DJ98"/>
      <c r="DK98"/>
    </row>
    <row r="99" spans="1:115" s="10" customFormat="1" x14ac:dyDescent="0.25">
      <c r="A99" s="2">
        <v>2041</v>
      </c>
      <c r="B99" s="3">
        <v>47</v>
      </c>
      <c r="C99" s="3">
        <v>0</v>
      </c>
      <c r="D99" s="3">
        <v>0</v>
      </c>
      <c r="E99" s="3">
        <v>0</v>
      </c>
      <c r="F99" s="3">
        <v>1</v>
      </c>
      <c r="G99" s="3">
        <v>0</v>
      </c>
      <c r="H99" s="1">
        <v>1</v>
      </c>
      <c r="I99" s="3">
        <v>1</v>
      </c>
      <c r="J99" s="3">
        <v>1</v>
      </c>
      <c r="K99" s="3">
        <v>1</v>
      </c>
      <c r="L99" s="3">
        <v>0</v>
      </c>
      <c r="M99" s="3"/>
      <c r="N99" s="3">
        <v>1</v>
      </c>
      <c r="O99" s="3">
        <v>0</v>
      </c>
      <c r="P99" s="3">
        <v>1</v>
      </c>
      <c r="Q99" s="3"/>
      <c r="R99" s="3">
        <v>0</v>
      </c>
      <c r="S99" s="3">
        <v>0</v>
      </c>
      <c r="T99" s="3">
        <v>0</v>
      </c>
      <c r="U99" s="3">
        <v>1</v>
      </c>
      <c r="V99" s="3">
        <v>0</v>
      </c>
      <c r="W99" s="3">
        <v>0</v>
      </c>
      <c r="X99" s="3">
        <v>0</v>
      </c>
      <c r="Y99" s="3">
        <v>0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26</v>
      </c>
      <c r="AH99" s="4">
        <v>2.04</v>
      </c>
      <c r="AI99" s="3">
        <v>152</v>
      </c>
      <c r="AJ99" s="3">
        <v>88</v>
      </c>
      <c r="AK99" s="5">
        <f t="shared" si="72"/>
        <v>109.33333333333333</v>
      </c>
      <c r="AL99" s="3">
        <v>81</v>
      </c>
      <c r="AM99" s="3">
        <v>2</v>
      </c>
      <c r="AN99" s="3">
        <v>1</v>
      </c>
      <c r="AO99" s="3">
        <v>20</v>
      </c>
      <c r="AP99" s="3">
        <v>8</v>
      </c>
      <c r="AQ99" s="3">
        <v>13</v>
      </c>
      <c r="AR99" s="1">
        <f t="shared" si="73"/>
        <v>12</v>
      </c>
      <c r="AS99" s="7">
        <f t="shared" si="74"/>
        <v>12</v>
      </c>
      <c r="AT99" s="3">
        <v>8</v>
      </c>
      <c r="AU99" s="4">
        <v>6.8952</v>
      </c>
      <c r="AV99" s="3">
        <v>3.38</v>
      </c>
      <c r="AW99" s="19">
        <f t="shared" si="75"/>
        <v>0.81939393939393934</v>
      </c>
      <c r="AX99" s="7">
        <f t="shared" si="76"/>
        <v>0.72514212785706</v>
      </c>
      <c r="AY99" s="7">
        <f t="shared" si="77"/>
        <v>118.34319526627219</v>
      </c>
      <c r="AZ99" s="7">
        <f t="shared" si="78"/>
        <v>2564.102564102564</v>
      </c>
      <c r="BA99" s="7">
        <f t="shared" si="79"/>
        <v>85.125925925925927</v>
      </c>
      <c r="BB99" s="7">
        <f t="shared" si="80"/>
        <v>41.728395061728392</v>
      </c>
      <c r="BC99" s="7">
        <f t="shared" si="81"/>
        <v>57.50729218106995</v>
      </c>
      <c r="BD99" s="7">
        <f t="shared" si="82"/>
        <v>6.8100740740740733</v>
      </c>
      <c r="BE99" s="19"/>
      <c r="BF99" s="19">
        <f t="shared" si="83"/>
        <v>0.15271493212669685</v>
      </c>
      <c r="BG99" s="19">
        <f t="shared" si="84"/>
        <v>0.23494604942568742</v>
      </c>
      <c r="BH99" s="19">
        <f t="shared" si="85"/>
        <v>7.0938271604938272</v>
      </c>
      <c r="BI99" s="19">
        <f t="shared" si="86"/>
        <v>0.125</v>
      </c>
      <c r="BJ99" s="19"/>
      <c r="BK99" s="5">
        <v>0</v>
      </c>
      <c r="BL99" s="5"/>
      <c r="BM99" s="5"/>
      <c r="BN99" s="5"/>
      <c r="BO99" s="5"/>
      <c r="BP99" s="3">
        <v>1</v>
      </c>
      <c r="BQ99" s="3">
        <v>0</v>
      </c>
      <c r="BR99" s="3">
        <v>57.5</v>
      </c>
      <c r="BS99" s="3">
        <v>4.5999999999999996</v>
      </c>
      <c r="BT99" s="3">
        <v>2.9</v>
      </c>
      <c r="BU99" s="3">
        <v>1.1000000000000001</v>
      </c>
      <c r="BV99" s="3"/>
      <c r="BX99" s="3">
        <v>1</v>
      </c>
      <c r="BY99" s="3">
        <v>1</v>
      </c>
      <c r="BZ99" s="3">
        <v>142</v>
      </c>
      <c r="CA99" s="3">
        <v>30</v>
      </c>
      <c r="CB99" s="4">
        <v>1.4</v>
      </c>
      <c r="CC99" s="28">
        <v>54</v>
      </c>
      <c r="CD99" s="8"/>
      <c r="CE99" s="8"/>
      <c r="CF99" s="3">
        <v>137</v>
      </c>
      <c r="CG99" s="3">
        <v>0</v>
      </c>
      <c r="CH99" s="3">
        <v>1</v>
      </c>
      <c r="CI99" s="12">
        <v>714.92537313432831</v>
      </c>
      <c r="CJ99" s="19">
        <f t="shared" si="87"/>
        <v>6.5721781640080401</v>
      </c>
      <c r="CK99" s="5">
        <v>407.89328149453138</v>
      </c>
      <c r="CL99" s="19">
        <f t="shared" si="88"/>
        <v>6.0110055752256963</v>
      </c>
      <c r="CN99" s="36">
        <v>40497</v>
      </c>
      <c r="CO99" s="36">
        <v>40499</v>
      </c>
      <c r="CP99" s="20">
        <f>(CO99-CN99)</f>
        <v>2</v>
      </c>
      <c r="CQ99" s="36"/>
      <c r="CR99" s="20"/>
      <c r="CS99" s="36">
        <v>44272</v>
      </c>
      <c r="CT99" s="36">
        <v>44125</v>
      </c>
      <c r="CU99" s="1">
        <f t="shared" si="89"/>
        <v>3628</v>
      </c>
      <c r="CV99" s="3">
        <v>0</v>
      </c>
      <c r="CW99" s="3"/>
      <c r="CX99" s="3"/>
      <c r="CY99" s="3">
        <v>1</v>
      </c>
      <c r="CZ99" s="3">
        <v>2</v>
      </c>
      <c r="DA99" s="3">
        <v>0</v>
      </c>
      <c r="DB99" s="3"/>
    </row>
    <row r="100" spans="1:115" s="10" customFormat="1" x14ac:dyDescent="0.25">
      <c r="A100" s="2">
        <v>2029</v>
      </c>
      <c r="B100" s="3">
        <v>58</v>
      </c>
      <c r="C100" s="3">
        <v>0</v>
      </c>
      <c r="D100" s="3">
        <v>0</v>
      </c>
      <c r="E100" s="3">
        <v>1</v>
      </c>
      <c r="F100" s="3">
        <v>1</v>
      </c>
      <c r="G100" s="3">
        <v>0</v>
      </c>
      <c r="H100" s="1">
        <v>1</v>
      </c>
      <c r="I100" s="3">
        <v>1</v>
      </c>
      <c r="J100" s="3">
        <v>2</v>
      </c>
      <c r="K100" s="3">
        <v>1</v>
      </c>
      <c r="L100" s="3">
        <v>1</v>
      </c>
      <c r="M100" s="3"/>
      <c r="N100" s="3">
        <v>1</v>
      </c>
      <c r="O100" s="3">
        <v>0</v>
      </c>
      <c r="P100" s="3">
        <v>1</v>
      </c>
      <c r="Q100" s="3"/>
      <c r="R100" s="3">
        <v>0</v>
      </c>
      <c r="S100" s="3">
        <v>0</v>
      </c>
      <c r="T100" s="3">
        <v>1</v>
      </c>
      <c r="U100" s="3">
        <v>1</v>
      </c>
      <c r="V100" s="3">
        <v>0</v>
      </c>
      <c r="W100" s="3">
        <v>0</v>
      </c>
      <c r="X100" s="3">
        <v>0</v>
      </c>
      <c r="Y100" s="3">
        <v>1</v>
      </c>
      <c r="Z100" s="3">
        <v>1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28</v>
      </c>
      <c r="AH100" s="4">
        <v>2.15</v>
      </c>
      <c r="AI100" s="3">
        <v>118</v>
      </c>
      <c r="AJ100" s="3">
        <v>80</v>
      </c>
      <c r="AK100" s="5">
        <f t="shared" si="72"/>
        <v>92.666666666666671</v>
      </c>
      <c r="AL100" s="3">
        <v>76</v>
      </c>
      <c r="AM100" s="3">
        <v>1</v>
      </c>
      <c r="AN100" s="3">
        <v>4</v>
      </c>
      <c r="AO100" s="3">
        <v>20</v>
      </c>
      <c r="AP100" s="3">
        <v>10</v>
      </c>
      <c r="AQ100" s="3">
        <v>13</v>
      </c>
      <c r="AR100" s="1">
        <f t="shared" si="73"/>
        <v>10</v>
      </c>
      <c r="AS100" s="7">
        <f t="shared" si="74"/>
        <v>2.5</v>
      </c>
      <c r="AT100" s="3">
        <v>8</v>
      </c>
      <c r="AU100" s="4">
        <v>3.0959999999999996</v>
      </c>
      <c r="AV100" s="3">
        <v>1.44</v>
      </c>
      <c r="AW100" s="19">
        <f t="shared" si="75"/>
        <v>0.2958758314855876</v>
      </c>
      <c r="AX100" s="7">
        <f t="shared" si="76"/>
        <v>1.6149870801033595</v>
      </c>
      <c r="AY100" s="7">
        <f t="shared" si="77"/>
        <v>277.77777777777777</v>
      </c>
      <c r="AZ100" s="7">
        <f t="shared" si="78"/>
        <v>4925.9259259259261</v>
      </c>
      <c r="BA100" s="7">
        <f t="shared" si="79"/>
        <v>40.736842105263158</v>
      </c>
      <c r="BB100" s="7">
        <f t="shared" si="80"/>
        <v>18.94736842105263</v>
      </c>
      <c r="BC100" s="7">
        <f t="shared" si="81"/>
        <v>21.817263157894732</v>
      </c>
      <c r="BD100" s="7">
        <f t="shared" si="82"/>
        <v>2.3191578947368416</v>
      </c>
      <c r="BE100" s="19"/>
      <c r="BF100" s="19">
        <f t="shared" si="83"/>
        <v>0.31912144702842377</v>
      </c>
      <c r="BG100" s="19">
        <f t="shared" si="84"/>
        <v>0.49095607235142119</v>
      </c>
      <c r="BH100" s="19">
        <f t="shared" si="85"/>
        <v>4.0736842105263156</v>
      </c>
      <c r="BI100" s="19">
        <f t="shared" si="86"/>
        <v>0.5</v>
      </c>
      <c r="BJ100" s="19"/>
      <c r="BK100" s="5">
        <v>0</v>
      </c>
      <c r="BL100" s="5"/>
      <c r="BM100" s="5"/>
      <c r="BN100" s="5"/>
      <c r="BO100" s="5"/>
      <c r="BP100" s="3">
        <v>1</v>
      </c>
      <c r="BQ100" s="9">
        <v>0</v>
      </c>
      <c r="BR100" s="3">
        <v>57.5</v>
      </c>
      <c r="BS100" s="3">
        <v>4.3</v>
      </c>
      <c r="BT100" s="3">
        <v>3.1</v>
      </c>
      <c r="BU100" s="3">
        <v>1.1000000000000001</v>
      </c>
      <c r="BV100" s="3"/>
      <c r="BX100" s="3">
        <v>1</v>
      </c>
      <c r="BY100" s="3">
        <v>0</v>
      </c>
      <c r="BZ100" s="3">
        <v>139</v>
      </c>
      <c r="CA100" s="3">
        <v>39</v>
      </c>
      <c r="CB100" s="4">
        <v>1.8</v>
      </c>
      <c r="CC100" s="28">
        <v>39</v>
      </c>
      <c r="CD100" s="8"/>
      <c r="CE100" s="8"/>
      <c r="CF100" s="3">
        <v>1495</v>
      </c>
      <c r="CG100" s="3">
        <v>1</v>
      </c>
      <c r="CH100" s="3">
        <v>2</v>
      </c>
      <c r="CI100" s="12">
        <v>1010.4430379746835</v>
      </c>
      <c r="CJ100" s="19">
        <f t="shared" si="87"/>
        <v>6.9181441651159616</v>
      </c>
      <c r="CK100" s="5">
        <v>591.03216016667329</v>
      </c>
      <c r="CL100" s="19">
        <f t="shared" si="88"/>
        <v>6.3818704324512465</v>
      </c>
      <c r="CN100" s="41">
        <v>40455</v>
      </c>
      <c r="CO100" s="41">
        <v>40471</v>
      </c>
      <c r="CP100" s="20">
        <f>(CO100-CN100)</f>
        <v>16</v>
      </c>
      <c r="CQ100" s="41">
        <v>41611</v>
      </c>
      <c r="CR100" s="43">
        <f>(CQ100-CN100)</f>
        <v>1156</v>
      </c>
      <c r="CS100" s="36">
        <v>44272</v>
      </c>
      <c r="CT100" s="36">
        <v>44207</v>
      </c>
      <c r="CU100" s="1">
        <f t="shared" si="89"/>
        <v>3752</v>
      </c>
      <c r="CV100" s="3">
        <v>0</v>
      </c>
      <c r="CW100" s="3"/>
      <c r="CX100" s="3"/>
      <c r="CY100" s="3">
        <v>1</v>
      </c>
      <c r="CZ100" s="3">
        <v>16</v>
      </c>
      <c r="DA100" s="3">
        <v>0</v>
      </c>
      <c r="DB100" s="3" t="s">
        <v>146</v>
      </c>
    </row>
    <row r="101" spans="1:115" s="10" customFormat="1" x14ac:dyDescent="0.25">
      <c r="A101" s="25">
        <v>1069</v>
      </c>
      <c r="B101" s="1">
        <v>61</v>
      </c>
      <c r="C101" s="1">
        <v>0</v>
      </c>
      <c r="D101" s="1">
        <v>0</v>
      </c>
      <c r="E101" s="1">
        <v>1</v>
      </c>
      <c r="F101" s="1">
        <v>2</v>
      </c>
      <c r="G101" s="1">
        <v>1</v>
      </c>
      <c r="H101" s="1">
        <v>0</v>
      </c>
      <c r="I101" s="1">
        <v>1</v>
      </c>
      <c r="J101" s="1">
        <v>3</v>
      </c>
      <c r="K101" s="1">
        <v>1</v>
      </c>
      <c r="L101" s="1">
        <v>1</v>
      </c>
      <c r="M101" s="1">
        <v>1</v>
      </c>
      <c r="N101" s="1">
        <v>0</v>
      </c>
      <c r="O101" s="1">
        <v>0</v>
      </c>
      <c r="P101" s="1">
        <v>0</v>
      </c>
      <c r="Q101" s="1"/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1</v>
      </c>
      <c r="AB101" s="1">
        <v>0</v>
      </c>
      <c r="AC101" s="1">
        <v>0</v>
      </c>
      <c r="AD101" s="1">
        <v>1</v>
      </c>
      <c r="AE101" s="1">
        <v>0</v>
      </c>
      <c r="AF101" s="1">
        <v>0</v>
      </c>
      <c r="AG101" s="1">
        <v>47.88</v>
      </c>
      <c r="AH101" s="1">
        <v>2.4700000000000002</v>
      </c>
      <c r="AI101" s="1">
        <v>130</v>
      </c>
      <c r="AJ101" s="1">
        <v>82</v>
      </c>
      <c r="AK101" s="5">
        <f t="shared" si="72"/>
        <v>98</v>
      </c>
      <c r="AL101" s="1">
        <v>104</v>
      </c>
      <c r="AM101" s="1">
        <v>1</v>
      </c>
      <c r="AN101" s="1">
        <v>16</v>
      </c>
      <c r="AO101" s="1">
        <v>48</v>
      </c>
      <c r="AP101" s="1">
        <v>24</v>
      </c>
      <c r="AQ101" s="1">
        <v>37</v>
      </c>
      <c r="AR101" s="1">
        <f t="shared" si="73"/>
        <v>24</v>
      </c>
      <c r="AS101" s="7">
        <f t="shared" si="74"/>
        <v>1.5</v>
      </c>
      <c r="AT101" s="1">
        <v>22</v>
      </c>
      <c r="AU101" s="19">
        <v>6.46</v>
      </c>
      <c r="AV101" s="1">
        <v>2.61</v>
      </c>
      <c r="AW101" s="19">
        <f t="shared" si="75"/>
        <v>0.56713968957871397</v>
      </c>
      <c r="AX101" s="7">
        <f t="shared" si="76"/>
        <v>2.321981424148607</v>
      </c>
      <c r="AY101" s="7">
        <f t="shared" si="77"/>
        <v>459.77011494252878</v>
      </c>
      <c r="AZ101" s="7">
        <f t="shared" si="78"/>
        <v>2513.4099616858239</v>
      </c>
      <c r="BA101" s="7">
        <f t="shared" si="79"/>
        <v>62.115384615384613</v>
      </c>
      <c r="BB101" s="7">
        <f t="shared" si="80"/>
        <v>25.096153846153847</v>
      </c>
      <c r="BC101" s="7">
        <f t="shared" si="81"/>
        <v>25.939384615384615</v>
      </c>
      <c r="BD101" s="7">
        <f t="shared" si="82"/>
        <v>7.1674615384615388</v>
      </c>
      <c r="BE101" s="19">
        <v>2.2699690402476782</v>
      </c>
      <c r="BF101" s="19">
        <f t="shared" si="83"/>
        <v>0.59566563467492262</v>
      </c>
      <c r="BG101" s="19">
        <f t="shared" si="84"/>
        <v>0.77275541795665637</v>
      </c>
      <c r="BH101" s="19">
        <f t="shared" si="85"/>
        <v>2.5881410256410255</v>
      </c>
      <c r="BI101" s="19">
        <f t="shared" si="86"/>
        <v>0.72727272727272729</v>
      </c>
      <c r="BJ101" s="19"/>
      <c r="BK101" s="20">
        <v>1</v>
      </c>
      <c r="BL101" s="1">
        <v>18</v>
      </c>
      <c r="BM101" s="20"/>
      <c r="BN101" s="1">
        <v>0</v>
      </c>
      <c r="BO101" s="1">
        <v>0</v>
      </c>
      <c r="BP101" s="1">
        <v>1</v>
      </c>
      <c r="BQ101" s="1">
        <v>0</v>
      </c>
      <c r="BR101" s="1">
        <v>60</v>
      </c>
      <c r="BS101" s="1">
        <v>4.9000000000000004</v>
      </c>
      <c r="BT101" s="1">
        <v>3</v>
      </c>
      <c r="BU101" s="1">
        <v>0.48</v>
      </c>
      <c r="BV101" s="1">
        <v>4.7</v>
      </c>
      <c r="BW101" s="1">
        <v>27</v>
      </c>
      <c r="BX101" s="1">
        <v>0</v>
      </c>
      <c r="BY101" s="1">
        <v>1</v>
      </c>
      <c r="BZ101" s="25">
        <v>138</v>
      </c>
      <c r="CA101" s="25">
        <v>17</v>
      </c>
      <c r="CB101" s="44">
        <v>0.79</v>
      </c>
      <c r="CC101" s="27">
        <v>90</v>
      </c>
      <c r="CD101" s="1">
        <v>61</v>
      </c>
      <c r="CE101" s="1">
        <v>0</v>
      </c>
      <c r="CF101" s="1"/>
      <c r="CG101" s="1"/>
      <c r="CH101" s="1">
        <v>1</v>
      </c>
      <c r="CI101" s="20">
        <v>678.26408739999999</v>
      </c>
      <c r="CJ101" s="19">
        <f t="shared" si="87"/>
        <v>6.5195367215408142</v>
      </c>
      <c r="CK101" s="20">
        <v>1079.3661910000001</v>
      </c>
      <c r="CL101" s="19">
        <f t="shared" si="88"/>
        <v>6.9841292876632393</v>
      </c>
      <c r="CM101" s="22"/>
      <c r="CN101" s="36">
        <v>43369</v>
      </c>
      <c r="CO101" s="36"/>
      <c r="CP101" s="36"/>
      <c r="CQ101" s="36"/>
      <c r="CR101" s="20"/>
      <c r="CS101" s="36">
        <v>44478</v>
      </c>
      <c r="CT101" s="36">
        <v>44463</v>
      </c>
      <c r="CU101" s="1">
        <f t="shared" si="89"/>
        <v>1094</v>
      </c>
      <c r="CV101" s="1">
        <v>0</v>
      </c>
      <c r="CW101" s="1"/>
      <c r="CX101" s="1"/>
      <c r="CY101" s="1">
        <v>0</v>
      </c>
      <c r="CZ101" s="1">
        <v>1094</v>
      </c>
      <c r="DA101" s="3">
        <v>0</v>
      </c>
      <c r="DB101"/>
      <c r="DC101"/>
      <c r="DD101"/>
      <c r="DE101"/>
      <c r="DF101"/>
      <c r="DG101"/>
      <c r="DH101"/>
      <c r="DI101"/>
      <c r="DJ101"/>
      <c r="DK101"/>
    </row>
    <row r="102" spans="1:115" s="10" customFormat="1" x14ac:dyDescent="0.25">
      <c r="A102" s="25">
        <v>1007</v>
      </c>
      <c r="B102" s="1">
        <v>86</v>
      </c>
      <c r="C102" s="1">
        <v>0</v>
      </c>
      <c r="D102" s="1">
        <v>1</v>
      </c>
      <c r="E102" s="1">
        <v>1</v>
      </c>
      <c r="F102" s="1">
        <v>2</v>
      </c>
      <c r="G102" s="1">
        <v>1</v>
      </c>
      <c r="H102" s="1">
        <v>0</v>
      </c>
      <c r="I102" s="1">
        <v>1</v>
      </c>
      <c r="J102" s="1">
        <v>2</v>
      </c>
      <c r="K102" s="1">
        <v>1</v>
      </c>
      <c r="L102" s="1">
        <v>0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1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25.8</v>
      </c>
      <c r="AH102" s="1">
        <v>1.98</v>
      </c>
      <c r="AI102" s="1">
        <v>131</v>
      </c>
      <c r="AJ102" s="1">
        <v>62</v>
      </c>
      <c r="AK102" s="5">
        <f t="shared" si="72"/>
        <v>85</v>
      </c>
      <c r="AL102" s="1">
        <v>62</v>
      </c>
      <c r="AM102" s="1">
        <v>3</v>
      </c>
      <c r="AN102" s="1">
        <v>10</v>
      </c>
      <c r="AO102" s="1">
        <v>53</v>
      </c>
      <c r="AP102" s="1">
        <v>21</v>
      </c>
      <c r="AQ102" s="1">
        <v>34</v>
      </c>
      <c r="AR102" s="1">
        <f t="shared" si="73"/>
        <v>32</v>
      </c>
      <c r="AS102" s="7">
        <f t="shared" si="74"/>
        <v>3.2</v>
      </c>
      <c r="AT102" s="1">
        <v>22</v>
      </c>
      <c r="AU102" s="19">
        <v>4.91</v>
      </c>
      <c r="AV102" s="1">
        <v>2.48</v>
      </c>
      <c r="AW102" s="19">
        <f t="shared" si="75"/>
        <v>0.46740576496674058</v>
      </c>
      <c r="AX102" s="7">
        <f t="shared" si="76"/>
        <v>2.4439918533604885</v>
      </c>
      <c r="AY102" s="7">
        <f t="shared" si="77"/>
        <v>387.09677419354841</v>
      </c>
      <c r="AZ102" s="7">
        <f t="shared" si="78"/>
        <v>2419.3548387096776</v>
      </c>
      <c r="BA102" s="7">
        <f t="shared" si="79"/>
        <v>79.193548387096769</v>
      </c>
      <c r="BB102" s="7">
        <f t="shared" si="80"/>
        <v>40</v>
      </c>
      <c r="BC102" s="7">
        <f t="shared" si="81"/>
        <v>34.271999999999998</v>
      </c>
      <c r="BD102" s="7">
        <f t="shared" si="82"/>
        <v>13.055999999999999</v>
      </c>
      <c r="BE102" s="19"/>
      <c r="BF102" s="19">
        <f t="shared" si="83"/>
        <v>0.42932790224032591</v>
      </c>
      <c r="BG102" s="19">
        <f t="shared" si="84"/>
        <v>0.66924643584521393</v>
      </c>
      <c r="BH102" s="19">
        <f t="shared" si="85"/>
        <v>2.474798387096774</v>
      </c>
      <c r="BI102" s="19">
        <f t="shared" si="86"/>
        <v>0.45454545454545453</v>
      </c>
      <c r="BJ102" s="19"/>
      <c r="BK102" s="20">
        <v>1</v>
      </c>
      <c r="BL102" s="1"/>
      <c r="BM102" s="20"/>
      <c r="BN102" s="1">
        <v>1</v>
      </c>
      <c r="BO102" s="1">
        <v>1</v>
      </c>
      <c r="BP102" s="1">
        <v>1</v>
      </c>
      <c r="BQ102" s="1">
        <v>0</v>
      </c>
      <c r="BR102" s="1">
        <v>60</v>
      </c>
      <c r="BS102" s="1">
        <v>4.7</v>
      </c>
      <c r="BT102" s="1">
        <v>3</v>
      </c>
      <c r="BU102" s="1">
        <v>0.76</v>
      </c>
      <c r="BV102" s="1">
        <v>5.8</v>
      </c>
      <c r="BW102" s="1">
        <v>72</v>
      </c>
      <c r="BX102" s="1">
        <v>1</v>
      </c>
      <c r="BY102" s="1">
        <v>1</v>
      </c>
      <c r="BZ102" s="1">
        <v>139</v>
      </c>
      <c r="CA102" s="1">
        <v>24</v>
      </c>
      <c r="CB102" s="19">
        <v>1.02</v>
      </c>
      <c r="CC102" s="27">
        <v>50</v>
      </c>
      <c r="CD102" s="1">
        <v>248</v>
      </c>
      <c r="CE102" s="1">
        <v>1</v>
      </c>
      <c r="CF102" s="1"/>
      <c r="CG102" s="1"/>
      <c r="CH102" s="1">
        <v>2</v>
      </c>
      <c r="CI102" s="20">
        <v>1041.878201</v>
      </c>
      <c r="CJ102" s="19">
        <f t="shared" si="87"/>
        <v>6.9487803258458696</v>
      </c>
      <c r="CK102" s="20">
        <v>817.92866249999997</v>
      </c>
      <c r="CL102" s="19">
        <f t="shared" si="88"/>
        <v>6.7067751231420623</v>
      </c>
      <c r="CM102" s="22"/>
      <c r="CN102" s="36">
        <v>43206</v>
      </c>
      <c r="CO102" s="36"/>
      <c r="CP102" s="36"/>
      <c r="CQ102" s="36"/>
      <c r="CR102" s="20"/>
      <c r="CS102" s="36">
        <v>44479</v>
      </c>
      <c r="CT102" s="36">
        <v>44466</v>
      </c>
      <c r="CU102" s="1">
        <f t="shared" si="89"/>
        <v>1260</v>
      </c>
      <c r="CV102" s="1">
        <v>0</v>
      </c>
      <c r="CW102" s="1"/>
      <c r="CX102" s="1"/>
      <c r="CY102" s="1">
        <v>0</v>
      </c>
      <c r="CZ102" s="1">
        <v>1260</v>
      </c>
      <c r="DA102" s="3">
        <v>0</v>
      </c>
      <c r="DB102" t="s">
        <v>134</v>
      </c>
      <c r="DC102"/>
      <c r="DD102"/>
      <c r="DE102"/>
      <c r="DF102"/>
      <c r="DG102"/>
      <c r="DH102"/>
      <c r="DI102"/>
      <c r="DJ102"/>
      <c r="DK102"/>
    </row>
    <row r="103" spans="1:115" s="10" customFormat="1" x14ac:dyDescent="0.25">
      <c r="A103" s="25">
        <v>1020</v>
      </c>
      <c r="B103" s="1">
        <v>75</v>
      </c>
      <c r="C103" s="1">
        <v>0</v>
      </c>
      <c r="D103" s="1">
        <v>1</v>
      </c>
      <c r="E103" s="1">
        <v>1</v>
      </c>
      <c r="F103" s="1">
        <v>2</v>
      </c>
      <c r="G103" s="1">
        <v>1</v>
      </c>
      <c r="H103" s="1">
        <v>0</v>
      </c>
      <c r="I103" s="1">
        <v>1</v>
      </c>
      <c r="J103" s="1">
        <v>3</v>
      </c>
      <c r="K103" s="1">
        <v>1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1</v>
      </c>
      <c r="AA103" s="1">
        <v>1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48</v>
      </c>
      <c r="AH103" s="1">
        <v>2.02</v>
      </c>
      <c r="AI103" s="1">
        <v>154</v>
      </c>
      <c r="AJ103" s="1">
        <v>72</v>
      </c>
      <c r="AK103" s="5">
        <f t="shared" si="72"/>
        <v>99.333333333333329</v>
      </c>
      <c r="AL103" s="1">
        <v>65</v>
      </c>
      <c r="AM103" s="1">
        <v>1</v>
      </c>
      <c r="AN103" s="1">
        <v>11</v>
      </c>
      <c r="AO103" s="1">
        <v>44</v>
      </c>
      <c r="AP103" s="1">
        <v>9</v>
      </c>
      <c r="AQ103" s="1">
        <v>25</v>
      </c>
      <c r="AR103" s="1">
        <f t="shared" si="73"/>
        <v>35</v>
      </c>
      <c r="AS103" s="7">
        <f t="shared" si="74"/>
        <v>3.1818181818181817</v>
      </c>
      <c r="AT103" s="1">
        <v>16</v>
      </c>
      <c r="AU103" s="19">
        <v>7.88</v>
      </c>
      <c r="AV103" s="1">
        <v>3.58</v>
      </c>
      <c r="AW103" s="19">
        <f t="shared" si="75"/>
        <v>0.78849963045085003</v>
      </c>
      <c r="AX103" s="7">
        <f t="shared" si="76"/>
        <v>1.1421319796954315</v>
      </c>
      <c r="AY103" s="7">
        <f t="shared" si="77"/>
        <v>201.11731843575419</v>
      </c>
      <c r="AZ103" s="7">
        <f t="shared" si="78"/>
        <v>1973.9292364990688</v>
      </c>
      <c r="BA103" s="7">
        <f t="shared" si="79"/>
        <v>121.23076923076923</v>
      </c>
      <c r="BB103" s="7">
        <f t="shared" si="80"/>
        <v>55.07692307692308</v>
      </c>
      <c r="BC103" s="7">
        <f t="shared" si="81"/>
        <v>62.420512820512819</v>
      </c>
      <c r="BD103" s="7">
        <f t="shared" si="82"/>
        <v>10.486646153846154</v>
      </c>
      <c r="BE103" s="19">
        <v>1.29</v>
      </c>
      <c r="BF103" s="19">
        <f t="shared" si="83"/>
        <v>0.20621827411167512</v>
      </c>
      <c r="BG103" s="19">
        <f t="shared" si="84"/>
        <v>0.36294416243654826</v>
      </c>
      <c r="BH103" s="19">
        <f t="shared" si="85"/>
        <v>3.4637362637362634</v>
      </c>
      <c r="BI103" s="19">
        <f t="shared" si="86"/>
        <v>0.6875</v>
      </c>
      <c r="BJ103" s="19"/>
      <c r="BK103" s="20">
        <v>1</v>
      </c>
      <c r="BL103" s="1">
        <v>26</v>
      </c>
      <c r="BM103" s="20"/>
      <c r="BN103" s="1">
        <v>0</v>
      </c>
      <c r="BO103" s="1">
        <v>0</v>
      </c>
      <c r="BP103" s="1">
        <v>1</v>
      </c>
      <c r="BQ103" s="1">
        <v>0</v>
      </c>
      <c r="BR103" s="1">
        <v>60</v>
      </c>
      <c r="BS103" s="1"/>
      <c r="BT103" s="1"/>
      <c r="BU103" s="1"/>
      <c r="BV103" s="1"/>
      <c r="BW103" s="1"/>
      <c r="BX103" s="1"/>
      <c r="BY103" s="1"/>
      <c r="BZ103" s="25">
        <v>141</v>
      </c>
      <c r="CA103" s="25">
        <v>31</v>
      </c>
      <c r="CB103" s="44">
        <v>1.0900000000000001</v>
      </c>
      <c r="CC103" s="27">
        <v>50</v>
      </c>
      <c r="CD103" s="1">
        <v>35</v>
      </c>
      <c r="CE103" s="1">
        <v>0</v>
      </c>
      <c r="CF103" s="1"/>
      <c r="CG103" s="1"/>
      <c r="CH103" s="1">
        <v>1</v>
      </c>
      <c r="CI103" s="20">
        <v>1329.01487</v>
      </c>
      <c r="CJ103" s="19">
        <f t="shared" si="87"/>
        <v>7.1921932475144574</v>
      </c>
      <c r="CK103" s="20">
        <v>1189.6214</v>
      </c>
      <c r="CL103" s="19">
        <f t="shared" si="88"/>
        <v>7.0813903842242212</v>
      </c>
      <c r="CM103" s="22"/>
      <c r="CN103" s="36">
        <v>43215</v>
      </c>
      <c r="CO103" s="36"/>
      <c r="CP103" s="36"/>
      <c r="CQ103" s="36"/>
      <c r="CR103" s="20"/>
      <c r="CS103" s="36" t="s">
        <v>163</v>
      </c>
      <c r="CT103" s="36">
        <v>44475</v>
      </c>
      <c r="CU103" s="1">
        <f t="shared" si="89"/>
        <v>1260</v>
      </c>
      <c r="CV103" s="1">
        <v>0</v>
      </c>
      <c r="CW103" s="1"/>
      <c r="CX103" s="1"/>
      <c r="CY103" s="1">
        <v>0</v>
      </c>
      <c r="CZ103" s="1">
        <v>1059</v>
      </c>
      <c r="DA103" s="3">
        <v>0</v>
      </c>
      <c r="DB103"/>
      <c r="DC103"/>
      <c r="DD103"/>
      <c r="DE103"/>
      <c r="DF103"/>
      <c r="DG103"/>
      <c r="DH103"/>
      <c r="DI103"/>
      <c r="DJ103"/>
      <c r="DK103"/>
    </row>
    <row r="104" spans="1:115" s="10" customFormat="1" x14ac:dyDescent="0.25">
      <c r="A104" s="2">
        <v>2002</v>
      </c>
      <c r="B104" s="3">
        <v>19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1">
        <v>0</v>
      </c>
      <c r="I104" s="3">
        <v>1</v>
      </c>
      <c r="J104" s="3">
        <v>4</v>
      </c>
      <c r="K104" s="3">
        <v>1</v>
      </c>
      <c r="L104" s="3">
        <v>0</v>
      </c>
      <c r="M104" s="3"/>
      <c r="N104" s="3">
        <v>1</v>
      </c>
      <c r="O104" s="3">
        <v>0</v>
      </c>
      <c r="P104" s="3">
        <v>0</v>
      </c>
      <c r="Q104" s="3"/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0</v>
      </c>
      <c r="X104" s="3">
        <v>1</v>
      </c>
      <c r="Y104" s="3">
        <v>1</v>
      </c>
      <c r="Z104" s="3">
        <v>0</v>
      </c>
      <c r="AA104" s="3">
        <v>0</v>
      </c>
      <c r="AB104" s="3">
        <v>0</v>
      </c>
      <c r="AC104" s="3">
        <v>0</v>
      </c>
      <c r="AD104" s="3">
        <v>1</v>
      </c>
      <c r="AE104" s="3">
        <v>0</v>
      </c>
      <c r="AF104" s="3">
        <v>2</v>
      </c>
      <c r="AG104" s="3">
        <v>29</v>
      </c>
      <c r="AH104" s="4">
        <v>1.75</v>
      </c>
      <c r="AI104" s="3">
        <v>115</v>
      </c>
      <c r="AJ104" s="3">
        <v>84</v>
      </c>
      <c r="AK104" s="5">
        <f t="shared" si="72"/>
        <v>94.333333333333329</v>
      </c>
      <c r="AL104" s="3">
        <v>69</v>
      </c>
      <c r="AM104" s="3">
        <v>1</v>
      </c>
      <c r="AN104" s="3">
        <v>7</v>
      </c>
      <c r="AO104" s="3">
        <v>103</v>
      </c>
      <c r="AP104" s="3">
        <v>46</v>
      </c>
      <c r="AQ104" s="3">
        <v>64</v>
      </c>
      <c r="AR104" s="3">
        <f t="shared" si="73"/>
        <v>57</v>
      </c>
      <c r="AS104" s="7">
        <f t="shared" si="74"/>
        <v>8.1428571428571423</v>
      </c>
      <c r="AT104" s="3">
        <v>10</v>
      </c>
      <c r="AU104" s="4">
        <v>2.835</v>
      </c>
      <c r="AV104" s="3">
        <v>1.62</v>
      </c>
      <c r="AW104" s="19">
        <f t="shared" si="75"/>
        <v>0.33884700665188466</v>
      </c>
      <c r="AX104" s="7">
        <f t="shared" si="76"/>
        <v>19.047619047619047</v>
      </c>
      <c r="AY104" s="7">
        <f t="shared" si="77"/>
        <v>2666.6666666666665</v>
      </c>
      <c r="AZ104" s="7">
        <f t="shared" si="78"/>
        <v>4312.7572016460899</v>
      </c>
      <c r="BA104" s="7">
        <f t="shared" si="79"/>
        <v>41.086956521739133</v>
      </c>
      <c r="BB104" s="7">
        <f t="shared" si="80"/>
        <v>23.478260869565219</v>
      </c>
      <c r="BC104" s="7">
        <f t="shared" si="81"/>
        <v>26.927999999999997</v>
      </c>
      <c r="BD104" s="7">
        <f t="shared" si="82"/>
        <v>18.200347826086958</v>
      </c>
      <c r="BE104" s="19"/>
      <c r="BF104" s="19">
        <f t="shared" si="83"/>
        <v>1.5576719576719575</v>
      </c>
      <c r="BG104" s="19">
        <f t="shared" si="84"/>
        <v>2.5068783068783067</v>
      </c>
      <c r="BH104" s="19">
        <f t="shared" si="85"/>
        <v>0.7208237986270023</v>
      </c>
      <c r="BI104" s="19">
        <f t="shared" si="86"/>
        <v>0.7</v>
      </c>
      <c r="BJ104" s="19"/>
      <c r="BK104" s="5">
        <v>0</v>
      </c>
      <c r="BL104" s="5"/>
      <c r="BM104" s="5"/>
      <c r="BN104" s="5"/>
      <c r="BO104" s="5"/>
      <c r="BP104" s="3">
        <v>1</v>
      </c>
      <c r="BQ104" s="3">
        <v>0</v>
      </c>
      <c r="BR104" s="3">
        <v>62.5</v>
      </c>
      <c r="BS104" s="3">
        <v>3.8</v>
      </c>
      <c r="BT104" s="3">
        <v>2.2999999999999998</v>
      </c>
      <c r="BU104" s="3">
        <v>1</v>
      </c>
      <c r="BV104" s="3">
        <v>3.7</v>
      </c>
      <c r="BX104" s="3">
        <v>1</v>
      </c>
      <c r="BY104" s="3">
        <v>0</v>
      </c>
      <c r="BZ104" s="3">
        <v>135</v>
      </c>
      <c r="CA104" s="3">
        <v>28</v>
      </c>
      <c r="CB104" s="4">
        <v>1.3</v>
      </c>
      <c r="CC104" s="28">
        <v>70</v>
      </c>
      <c r="CD104" s="8"/>
      <c r="CE104" s="8"/>
      <c r="CF104" s="3">
        <v>399</v>
      </c>
      <c r="CG104" s="3">
        <v>0</v>
      </c>
      <c r="CH104" s="3">
        <v>1</v>
      </c>
      <c r="CI104" s="12">
        <v>916.38418079096039</v>
      </c>
      <c r="CJ104" s="19">
        <f t="shared" si="87"/>
        <v>6.8204356880896206</v>
      </c>
      <c r="CK104" s="5">
        <v>1628.7263151153088</v>
      </c>
      <c r="CL104" s="19">
        <f t="shared" si="88"/>
        <v>7.3955535865775639</v>
      </c>
      <c r="CN104" s="36">
        <v>43404</v>
      </c>
      <c r="CO104" s="36"/>
      <c r="CP104" s="36"/>
      <c r="CQ104" s="36"/>
      <c r="CR104" s="20"/>
      <c r="CS104" s="36">
        <v>44478</v>
      </c>
      <c r="CT104" s="36">
        <v>44274</v>
      </c>
      <c r="CU104" s="1">
        <f t="shared" si="89"/>
        <v>870</v>
      </c>
      <c r="CV104" s="1">
        <v>1</v>
      </c>
      <c r="CW104" s="36">
        <v>44274</v>
      </c>
      <c r="CX104" s="20">
        <f>(CW104-CN104)</f>
        <v>870</v>
      </c>
      <c r="CY104" s="1">
        <v>1</v>
      </c>
      <c r="CZ104" s="1">
        <v>870</v>
      </c>
      <c r="DA104" s="3">
        <v>0</v>
      </c>
      <c r="DB104" s="3" t="s">
        <v>141</v>
      </c>
    </row>
    <row r="105" spans="1:115" s="10" customFormat="1" x14ac:dyDescent="0.25">
      <c r="A105" s="2">
        <v>2016</v>
      </c>
      <c r="B105" s="3">
        <v>25</v>
      </c>
      <c r="C105" s="3">
        <v>0</v>
      </c>
      <c r="D105" s="3">
        <v>1</v>
      </c>
      <c r="E105" s="3">
        <v>0</v>
      </c>
      <c r="F105" s="3">
        <v>2</v>
      </c>
      <c r="G105" s="3">
        <v>1</v>
      </c>
      <c r="H105" s="1">
        <v>0</v>
      </c>
      <c r="I105" s="3">
        <v>1</v>
      </c>
      <c r="J105" s="3">
        <v>1</v>
      </c>
      <c r="K105" s="3">
        <v>0</v>
      </c>
      <c r="L105" s="3">
        <v>0</v>
      </c>
      <c r="M105" s="3"/>
      <c r="N105" s="3">
        <v>1</v>
      </c>
      <c r="O105" s="3">
        <v>0</v>
      </c>
      <c r="P105" s="3">
        <v>1</v>
      </c>
      <c r="Q105" s="3"/>
      <c r="R105" s="3">
        <v>0</v>
      </c>
      <c r="S105" s="3">
        <v>0</v>
      </c>
      <c r="T105" s="3">
        <v>0</v>
      </c>
      <c r="U105" s="3">
        <v>1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24.5</v>
      </c>
      <c r="AH105" s="4">
        <v>1.78</v>
      </c>
      <c r="AI105" s="3">
        <v>135</v>
      </c>
      <c r="AJ105" s="3">
        <v>83</v>
      </c>
      <c r="AK105" s="5">
        <f t="shared" si="72"/>
        <v>100.33333333333333</v>
      </c>
      <c r="AL105" s="3">
        <v>83</v>
      </c>
      <c r="AM105" s="3">
        <v>1</v>
      </c>
      <c r="AN105" s="3">
        <v>4</v>
      </c>
      <c r="AO105" s="3">
        <v>22</v>
      </c>
      <c r="AP105" s="3">
        <v>8</v>
      </c>
      <c r="AQ105" s="3">
        <v>11</v>
      </c>
      <c r="AR105" s="3">
        <f t="shared" si="73"/>
        <v>14</v>
      </c>
      <c r="AS105" s="7">
        <f t="shared" si="74"/>
        <v>3.5</v>
      </c>
      <c r="AT105" s="3">
        <v>7</v>
      </c>
      <c r="AU105" s="4">
        <v>5.3044000000000002</v>
      </c>
      <c r="AV105" s="3">
        <v>2.98</v>
      </c>
      <c r="AW105" s="19">
        <f t="shared" si="75"/>
        <v>0.66295639320029565</v>
      </c>
      <c r="AX105" s="7">
        <f t="shared" si="76"/>
        <v>0.75409094336777016</v>
      </c>
      <c r="AY105" s="7">
        <f t="shared" si="77"/>
        <v>107.38255033557047</v>
      </c>
      <c r="AZ105" s="7">
        <f t="shared" si="78"/>
        <v>2586.1297539149887</v>
      </c>
      <c r="BA105" s="7">
        <f t="shared" si="79"/>
        <v>63.908433734939763</v>
      </c>
      <c r="BB105" s="7">
        <f t="shared" si="80"/>
        <v>35.903614457831324</v>
      </c>
      <c r="BC105" s="7">
        <f t="shared" si="81"/>
        <v>45.573654618473888</v>
      </c>
      <c r="BD105" s="7">
        <f t="shared" si="82"/>
        <v>3.4180240963855417</v>
      </c>
      <c r="BE105" s="19"/>
      <c r="BF105" s="19">
        <f t="shared" si="83"/>
        <v>0.17212125782369353</v>
      </c>
      <c r="BG105" s="19">
        <f t="shared" si="84"/>
        <v>0.34424251564738706</v>
      </c>
      <c r="BH105" s="19">
        <f t="shared" si="85"/>
        <v>4.5648881239242689</v>
      </c>
      <c r="BI105" s="19">
        <f t="shared" si="86"/>
        <v>0.5714285714285714</v>
      </c>
      <c r="BJ105" s="19"/>
      <c r="BK105" s="5">
        <v>0</v>
      </c>
      <c r="BL105" s="5"/>
      <c r="BM105" s="5"/>
      <c r="BN105" s="5"/>
      <c r="BO105" s="5"/>
      <c r="BP105" s="3">
        <v>1</v>
      </c>
      <c r="BQ105" s="3">
        <v>0</v>
      </c>
      <c r="BR105" s="3">
        <v>62.5</v>
      </c>
      <c r="BS105" s="3">
        <v>4.0999999999999996</v>
      </c>
      <c r="BT105" s="3"/>
      <c r="BU105" s="3">
        <v>0.95</v>
      </c>
      <c r="BV105" s="3">
        <v>3.4</v>
      </c>
      <c r="BX105" s="3">
        <v>1</v>
      </c>
      <c r="BY105" s="3">
        <v>0</v>
      </c>
      <c r="BZ105" s="3">
        <v>139</v>
      </c>
      <c r="CA105" s="3">
        <v>29</v>
      </c>
      <c r="CB105" s="4">
        <v>0.9</v>
      </c>
      <c r="CC105" s="28">
        <v>90</v>
      </c>
      <c r="CD105" s="8"/>
      <c r="CE105" s="8"/>
      <c r="CF105" s="3">
        <v>649</v>
      </c>
      <c r="CG105" s="3">
        <v>1</v>
      </c>
      <c r="CH105" s="3">
        <v>1</v>
      </c>
      <c r="CI105" s="12">
        <v>1102.016129032258</v>
      </c>
      <c r="CJ105" s="19">
        <f t="shared" si="87"/>
        <v>7.0048966257511776</v>
      </c>
      <c r="CK105" s="5">
        <v>2542.7603235432657</v>
      </c>
      <c r="CL105" s="19">
        <f t="shared" si="88"/>
        <v>7.8410055114889161</v>
      </c>
      <c r="CN105" s="36">
        <v>43427</v>
      </c>
      <c r="CO105" s="36"/>
      <c r="CP105" s="36"/>
      <c r="CQ105" s="36"/>
      <c r="CR105" s="20"/>
      <c r="CS105" s="36">
        <v>44478</v>
      </c>
      <c r="CT105" s="36">
        <v>44420</v>
      </c>
      <c r="CU105" s="1">
        <f t="shared" si="89"/>
        <v>993</v>
      </c>
      <c r="CV105" s="1">
        <v>0</v>
      </c>
      <c r="CW105" s="1"/>
      <c r="CX105" s="1"/>
      <c r="CY105" s="1">
        <v>0</v>
      </c>
      <c r="CZ105" s="1">
        <v>993</v>
      </c>
      <c r="DA105" s="3">
        <v>0</v>
      </c>
      <c r="DB105" s="3" t="s">
        <v>153</v>
      </c>
    </row>
    <row r="106" spans="1:115" s="10" customFormat="1" x14ac:dyDescent="0.25">
      <c r="A106" s="2">
        <v>2003</v>
      </c>
      <c r="B106" s="3">
        <v>57</v>
      </c>
      <c r="C106" s="3">
        <v>0</v>
      </c>
      <c r="D106" s="3">
        <v>0</v>
      </c>
      <c r="E106" s="3">
        <v>1</v>
      </c>
      <c r="F106" s="3">
        <v>1</v>
      </c>
      <c r="G106" s="3">
        <v>0</v>
      </c>
      <c r="H106" s="1">
        <v>1</v>
      </c>
      <c r="I106" s="3">
        <v>1</v>
      </c>
      <c r="J106" s="3">
        <v>3</v>
      </c>
      <c r="K106" s="3">
        <v>1</v>
      </c>
      <c r="L106" s="3">
        <v>0</v>
      </c>
      <c r="M106" s="3"/>
      <c r="N106" s="3">
        <v>1</v>
      </c>
      <c r="O106" s="3">
        <v>0</v>
      </c>
      <c r="P106" s="3">
        <v>1</v>
      </c>
      <c r="Q106" s="3"/>
      <c r="R106" s="3">
        <v>0</v>
      </c>
      <c r="S106" s="3">
        <v>0</v>
      </c>
      <c r="T106" s="3">
        <v>0</v>
      </c>
      <c r="U106" s="3">
        <v>1</v>
      </c>
      <c r="V106" s="3">
        <v>0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21.5</v>
      </c>
      <c r="AH106" s="4">
        <v>1.93</v>
      </c>
      <c r="AI106" s="3">
        <v>114</v>
      </c>
      <c r="AJ106" s="3">
        <v>77</v>
      </c>
      <c r="AK106" s="5">
        <f t="shared" si="72"/>
        <v>89.333333333333329</v>
      </c>
      <c r="AL106" s="3">
        <v>81</v>
      </c>
      <c r="AM106" s="3">
        <v>1</v>
      </c>
      <c r="AN106" s="3">
        <v>3</v>
      </c>
      <c r="AO106" s="3">
        <v>25</v>
      </c>
      <c r="AP106" s="3">
        <v>10</v>
      </c>
      <c r="AQ106" s="3">
        <v>15</v>
      </c>
      <c r="AR106" s="3">
        <f t="shared" si="73"/>
        <v>15</v>
      </c>
      <c r="AS106" s="7">
        <f t="shared" si="74"/>
        <v>5</v>
      </c>
      <c r="AT106" s="3">
        <v>9</v>
      </c>
      <c r="AU106" s="4">
        <v>5.3267999999999995</v>
      </c>
      <c r="AV106" s="3">
        <v>2.76</v>
      </c>
      <c r="AW106" s="19">
        <f t="shared" si="75"/>
        <v>0.54669623059866956</v>
      </c>
      <c r="AX106" s="7">
        <f t="shared" si="76"/>
        <v>1.1263798152737103</v>
      </c>
      <c r="AY106" s="7">
        <f t="shared" si="77"/>
        <v>173.91304347826087</v>
      </c>
      <c r="AZ106" s="7">
        <f t="shared" si="78"/>
        <v>2502.4154589371979</v>
      </c>
      <c r="BA106" s="7">
        <f t="shared" si="79"/>
        <v>65.762962962962959</v>
      </c>
      <c r="BB106" s="7">
        <f t="shared" si="80"/>
        <v>34.074074074074076</v>
      </c>
      <c r="BC106" s="7">
        <f t="shared" si="81"/>
        <v>37.227061728395064</v>
      </c>
      <c r="BD106" s="7">
        <f t="shared" si="82"/>
        <v>5.560888888888889</v>
      </c>
      <c r="BE106" s="19"/>
      <c r="BF106" s="19">
        <f t="shared" si="83"/>
        <v>0.22809191259292635</v>
      </c>
      <c r="BG106" s="19">
        <f t="shared" si="84"/>
        <v>0.38015318765487727</v>
      </c>
      <c r="BH106" s="19">
        <f t="shared" si="85"/>
        <v>4.3841975308641974</v>
      </c>
      <c r="BI106" s="19">
        <f t="shared" si="86"/>
        <v>0.33333333333333331</v>
      </c>
      <c r="BJ106" s="19"/>
      <c r="BK106" s="5">
        <v>0</v>
      </c>
      <c r="BL106" s="5"/>
      <c r="BM106" s="5"/>
      <c r="BN106" s="5"/>
      <c r="BO106" s="5"/>
      <c r="BP106" s="3">
        <v>1</v>
      </c>
      <c r="BQ106" s="3">
        <v>0</v>
      </c>
      <c r="BR106" s="3">
        <v>62.5</v>
      </c>
      <c r="BS106" s="3">
        <v>4.8</v>
      </c>
      <c r="BT106" s="3">
        <v>3.3</v>
      </c>
      <c r="BU106" s="3">
        <v>1</v>
      </c>
      <c r="BV106" s="3"/>
      <c r="BX106" s="3">
        <v>1</v>
      </c>
      <c r="BY106" s="3">
        <v>0</v>
      </c>
      <c r="BZ106" s="3">
        <v>140</v>
      </c>
      <c r="CA106" s="3">
        <v>23</v>
      </c>
      <c r="CB106" s="4">
        <v>1.2</v>
      </c>
      <c r="CC106" s="28">
        <v>90</v>
      </c>
      <c r="CD106" s="8"/>
      <c r="CE106" s="8"/>
      <c r="CF106" s="3">
        <v>860</v>
      </c>
      <c r="CG106" s="3">
        <v>1</v>
      </c>
      <c r="CH106" s="3">
        <v>2</v>
      </c>
      <c r="CI106" s="12">
        <v>1109.0909090909092</v>
      </c>
      <c r="CJ106" s="19">
        <f t="shared" si="87"/>
        <v>7.0112959579229779</v>
      </c>
      <c r="CK106" s="5">
        <v>3764.3254646879909</v>
      </c>
      <c r="CL106" s="19">
        <f t="shared" si="88"/>
        <v>8.2333239647376022</v>
      </c>
      <c r="CN106" s="41">
        <v>40374</v>
      </c>
      <c r="CO106" s="41"/>
      <c r="CP106" s="41"/>
      <c r="CQ106" s="41"/>
      <c r="CR106" s="20"/>
      <c r="CS106" s="36">
        <v>44272</v>
      </c>
      <c r="CT106" s="36">
        <v>42398</v>
      </c>
      <c r="CU106" s="1">
        <f t="shared" si="89"/>
        <v>2024</v>
      </c>
      <c r="CV106" s="3">
        <v>0</v>
      </c>
      <c r="CW106" s="3"/>
      <c r="CX106" s="20"/>
      <c r="CY106" s="20">
        <v>0</v>
      </c>
      <c r="CZ106" s="20">
        <v>2024</v>
      </c>
      <c r="DA106" s="3">
        <v>0</v>
      </c>
      <c r="DB106" s="39" t="s">
        <v>139</v>
      </c>
    </row>
    <row r="107" spans="1:115" s="10" customFormat="1" x14ac:dyDescent="0.25">
      <c r="A107" s="2">
        <v>2006</v>
      </c>
      <c r="B107" s="3">
        <v>62</v>
      </c>
      <c r="C107" s="3">
        <v>0</v>
      </c>
      <c r="D107" s="3">
        <v>1</v>
      </c>
      <c r="E107" s="3">
        <v>1</v>
      </c>
      <c r="F107" s="3">
        <v>2</v>
      </c>
      <c r="G107" s="3">
        <v>0</v>
      </c>
      <c r="H107" s="1">
        <v>1</v>
      </c>
      <c r="I107" s="3">
        <v>1</v>
      </c>
      <c r="J107" s="3">
        <v>2</v>
      </c>
      <c r="K107" s="3">
        <v>1</v>
      </c>
      <c r="L107" s="3">
        <v>1</v>
      </c>
      <c r="M107" s="3"/>
      <c r="N107" s="3">
        <v>1</v>
      </c>
      <c r="O107" s="3">
        <v>0</v>
      </c>
      <c r="P107" s="3">
        <v>0</v>
      </c>
      <c r="Q107" s="3"/>
      <c r="R107" s="3">
        <v>0</v>
      </c>
      <c r="S107" s="3">
        <v>0</v>
      </c>
      <c r="T107" s="3">
        <v>1</v>
      </c>
      <c r="U107" s="3">
        <v>1</v>
      </c>
      <c r="V107" s="3">
        <v>0</v>
      </c>
      <c r="W107" s="3">
        <v>0</v>
      </c>
      <c r="X107" s="3">
        <v>0</v>
      </c>
      <c r="Y107" s="3">
        <v>1</v>
      </c>
      <c r="Z107" s="3">
        <v>0</v>
      </c>
      <c r="AA107" s="3">
        <v>0</v>
      </c>
      <c r="AB107" s="3">
        <v>0</v>
      </c>
      <c r="AC107" s="3">
        <v>0</v>
      </c>
      <c r="AD107" s="3">
        <v>1</v>
      </c>
      <c r="AE107" s="3">
        <v>0</v>
      </c>
      <c r="AF107" s="3">
        <v>2</v>
      </c>
      <c r="AG107" s="3">
        <v>23.5</v>
      </c>
      <c r="AH107" s="4">
        <v>1.71</v>
      </c>
      <c r="AI107" s="3">
        <v>137</v>
      </c>
      <c r="AJ107" s="3">
        <v>64</v>
      </c>
      <c r="AK107" s="5">
        <f t="shared" si="72"/>
        <v>88.333333333333329</v>
      </c>
      <c r="AL107" s="3">
        <v>69</v>
      </c>
      <c r="AM107" s="3">
        <v>1</v>
      </c>
      <c r="AN107" s="3">
        <v>4</v>
      </c>
      <c r="AO107" s="3">
        <v>25</v>
      </c>
      <c r="AP107" s="3">
        <v>10</v>
      </c>
      <c r="AQ107" s="3">
        <v>15</v>
      </c>
      <c r="AR107" s="3">
        <f t="shared" si="73"/>
        <v>15</v>
      </c>
      <c r="AS107" s="7">
        <f t="shared" si="74"/>
        <v>3.75</v>
      </c>
      <c r="AT107" s="3">
        <v>8</v>
      </c>
      <c r="AU107" s="4">
        <v>4.1040000000000001</v>
      </c>
      <c r="AV107" s="3">
        <v>2.4</v>
      </c>
      <c r="AW107" s="19">
        <f t="shared" si="75"/>
        <v>0.47006651884700656</v>
      </c>
      <c r="AX107" s="7">
        <f t="shared" si="76"/>
        <v>1.7056530214424952</v>
      </c>
      <c r="AY107" s="7">
        <f t="shared" si="77"/>
        <v>233.33333333333334</v>
      </c>
      <c r="AZ107" s="7">
        <f t="shared" si="78"/>
        <v>2811.1111111111109</v>
      </c>
      <c r="BA107" s="7">
        <f t="shared" si="79"/>
        <v>59.478260869565219</v>
      </c>
      <c r="BB107" s="7">
        <f t="shared" si="80"/>
        <v>34.782608695652172</v>
      </c>
      <c r="BC107" s="7">
        <f t="shared" si="81"/>
        <v>38.001159420289852</v>
      </c>
      <c r="BD107" s="7">
        <f t="shared" si="82"/>
        <v>5.2034782608695647</v>
      </c>
      <c r="BE107" s="19"/>
      <c r="BF107" s="19">
        <f t="shared" si="83"/>
        <v>0.25219298245614036</v>
      </c>
      <c r="BG107" s="19">
        <f t="shared" si="84"/>
        <v>0.4203216374269006</v>
      </c>
      <c r="BH107" s="19">
        <f t="shared" si="85"/>
        <v>3.965217391304348</v>
      </c>
      <c r="BI107" s="19">
        <f t="shared" si="86"/>
        <v>0.5</v>
      </c>
      <c r="BJ107" s="19"/>
      <c r="BK107" s="5">
        <v>0</v>
      </c>
      <c r="BL107" s="5"/>
      <c r="BM107" s="5"/>
      <c r="BN107" s="5"/>
      <c r="BO107" s="5"/>
      <c r="BP107" s="3">
        <v>1</v>
      </c>
      <c r="BQ107" s="3">
        <v>0</v>
      </c>
      <c r="BR107" s="3">
        <v>62.5</v>
      </c>
      <c r="BS107" s="3">
        <v>4</v>
      </c>
      <c r="BT107" s="3">
        <v>2.2999999999999998</v>
      </c>
      <c r="BU107" s="3">
        <v>1.2</v>
      </c>
      <c r="BV107" s="3"/>
      <c r="BX107" s="3">
        <v>1</v>
      </c>
      <c r="BY107" s="3">
        <v>1</v>
      </c>
      <c r="BZ107" s="3">
        <v>132</v>
      </c>
      <c r="CA107" s="3">
        <v>31</v>
      </c>
      <c r="CB107" s="4">
        <v>1.8</v>
      </c>
      <c r="CC107" s="28">
        <v>28</v>
      </c>
      <c r="CD107" s="8"/>
      <c r="CE107" s="8"/>
      <c r="CF107" s="3">
        <v>2196</v>
      </c>
      <c r="CG107" s="3">
        <v>1</v>
      </c>
      <c r="CH107" s="3">
        <v>2</v>
      </c>
      <c r="CI107" s="12">
        <v>1157.6923076923076</v>
      </c>
      <c r="CJ107" s="19">
        <f t="shared" si="87"/>
        <v>7.0541839127154846</v>
      </c>
      <c r="CK107" s="5">
        <v>10897.356430003359</v>
      </c>
      <c r="CL107" s="19">
        <f t="shared" si="88"/>
        <v>9.2962755094447438</v>
      </c>
      <c r="CN107" s="41">
        <v>40393</v>
      </c>
      <c r="CO107" s="41"/>
      <c r="CP107" s="41"/>
      <c r="CQ107" s="41"/>
      <c r="CR107" s="20"/>
      <c r="CS107" s="36">
        <v>44272</v>
      </c>
      <c r="CT107" s="36">
        <v>41561</v>
      </c>
      <c r="CU107" s="1">
        <f t="shared" si="89"/>
        <v>1168</v>
      </c>
      <c r="CV107" s="3">
        <v>1</v>
      </c>
      <c r="CW107" s="40">
        <v>41561</v>
      </c>
      <c r="CX107" s="20">
        <f>(CW107-CN107)</f>
        <v>1168</v>
      </c>
      <c r="CY107" s="20">
        <v>1</v>
      </c>
      <c r="CZ107" s="20">
        <v>1168</v>
      </c>
      <c r="DA107" s="3">
        <v>0</v>
      </c>
      <c r="DB107" s="3" t="s">
        <v>141</v>
      </c>
    </row>
    <row r="108" spans="1:115" s="10" customFormat="1" x14ac:dyDescent="0.25">
      <c r="A108" s="25">
        <v>1050</v>
      </c>
      <c r="B108" s="1">
        <v>61</v>
      </c>
      <c r="C108" s="1">
        <v>0</v>
      </c>
      <c r="D108" s="1">
        <v>0</v>
      </c>
      <c r="E108" s="1">
        <v>1</v>
      </c>
      <c r="F108" s="1">
        <v>2</v>
      </c>
      <c r="G108" s="1">
        <v>1</v>
      </c>
      <c r="H108" s="1">
        <v>0</v>
      </c>
      <c r="I108" s="1">
        <v>1</v>
      </c>
      <c r="J108" s="1">
        <v>2</v>
      </c>
      <c r="K108" s="1">
        <v>1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</v>
      </c>
      <c r="Z108" s="1">
        <v>1</v>
      </c>
      <c r="AA108" s="1">
        <v>1</v>
      </c>
      <c r="AB108" s="1">
        <v>1</v>
      </c>
      <c r="AC108" s="1">
        <v>0</v>
      </c>
      <c r="AD108" s="1">
        <v>1</v>
      </c>
      <c r="AE108" s="1">
        <v>0</v>
      </c>
      <c r="AF108" s="1">
        <v>0</v>
      </c>
      <c r="AG108" s="1">
        <v>32.200000000000003</v>
      </c>
      <c r="AH108" s="1">
        <v>2.2799999999999998</v>
      </c>
      <c r="AI108" s="1">
        <v>129</v>
      </c>
      <c r="AJ108" s="1">
        <v>67</v>
      </c>
      <c r="AK108" s="5">
        <f t="shared" si="72"/>
        <v>87.666666666666671</v>
      </c>
      <c r="AL108" s="1">
        <v>68</v>
      </c>
      <c r="AM108" s="1">
        <v>1</v>
      </c>
      <c r="AN108" s="1">
        <v>4</v>
      </c>
      <c r="AO108" s="1">
        <v>26</v>
      </c>
      <c r="AP108" s="1">
        <v>9</v>
      </c>
      <c r="AQ108" s="1">
        <v>16</v>
      </c>
      <c r="AR108" s="1">
        <f t="shared" si="73"/>
        <v>17</v>
      </c>
      <c r="AS108" s="7">
        <f t="shared" si="74"/>
        <v>4.25</v>
      </c>
      <c r="AT108" s="1">
        <v>8</v>
      </c>
      <c r="AU108" s="19">
        <v>6.03</v>
      </c>
      <c r="AV108" s="1">
        <v>2.64</v>
      </c>
      <c r="AW108" s="19">
        <f t="shared" si="75"/>
        <v>0.51317073170731708</v>
      </c>
      <c r="AX108" s="7">
        <f t="shared" si="76"/>
        <v>1.3266998341625207</v>
      </c>
      <c r="AY108" s="7">
        <f t="shared" si="77"/>
        <v>242.42424242424241</v>
      </c>
      <c r="AZ108" s="7">
        <f t="shared" si="78"/>
        <v>2535.3535353535353</v>
      </c>
      <c r="BA108" s="7">
        <f t="shared" si="79"/>
        <v>88.676470588235304</v>
      </c>
      <c r="BB108" s="7">
        <f t="shared" si="80"/>
        <v>38.823529411764703</v>
      </c>
      <c r="BC108" s="7">
        <f t="shared" si="81"/>
        <v>42.064</v>
      </c>
      <c r="BD108" s="7">
        <f t="shared" si="82"/>
        <v>6.3359999999999994</v>
      </c>
      <c r="BE108" s="19">
        <v>1.1276948590381426</v>
      </c>
      <c r="BF108" s="19">
        <f t="shared" si="83"/>
        <v>0.18043117744610279</v>
      </c>
      <c r="BG108" s="19">
        <f t="shared" si="84"/>
        <v>0.29320066334991707</v>
      </c>
      <c r="BH108" s="19">
        <f t="shared" si="85"/>
        <v>5.2162629757785473</v>
      </c>
      <c r="BI108" s="19">
        <f t="shared" si="86"/>
        <v>0.5</v>
      </c>
      <c r="BJ108" s="19"/>
      <c r="BK108" s="20">
        <v>1</v>
      </c>
      <c r="BL108" s="1">
        <v>13</v>
      </c>
      <c r="BM108" s="20"/>
      <c r="BN108" s="1">
        <v>0</v>
      </c>
      <c r="BO108" s="1">
        <v>0</v>
      </c>
      <c r="BP108" s="1">
        <v>1</v>
      </c>
      <c r="BQ108" s="1">
        <v>0</v>
      </c>
      <c r="BR108" s="1">
        <v>65</v>
      </c>
      <c r="BS108" s="1"/>
      <c r="BT108" s="1"/>
      <c r="BU108" s="1"/>
      <c r="BV108" s="1"/>
      <c r="BW108" s="1"/>
      <c r="BX108" s="1"/>
      <c r="BY108" s="1"/>
      <c r="BZ108" s="25">
        <v>140</v>
      </c>
      <c r="CA108" s="25">
        <v>15</v>
      </c>
      <c r="CB108" s="44">
        <v>1.1200000000000001</v>
      </c>
      <c r="CC108" s="27">
        <v>71</v>
      </c>
      <c r="CD108" s="1"/>
      <c r="CE108" s="1"/>
      <c r="CF108" s="1"/>
      <c r="CG108" s="1"/>
      <c r="CH108" s="1"/>
      <c r="CI108" s="20">
        <v>730.12165189999996</v>
      </c>
      <c r="CJ108" s="19">
        <f t="shared" si="87"/>
        <v>6.5932111666968174</v>
      </c>
      <c r="CK108" s="20">
        <v>1215.8277880000001</v>
      </c>
      <c r="CL108" s="19">
        <f t="shared" si="88"/>
        <v>7.1031804307862849</v>
      </c>
      <c r="CM108" s="22"/>
      <c r="CN108" s="36">
        <v>43250</v>
      </c>
      <c r="CO108" s="36"/>
      <c r="CP108" s="36"/>
      <c r="CQ108" s="36"/>
      <c r="CR108" s="20"/>
      <c r="CS108" s="36">
        <v>44217</v>
      </c>
      <c r="CT108" s="36">
        <v>44204</v>
      </c>
      <c r="CU108" s="1">
        <f t="shared" si="89"/>
        <v>954</v>
      </c>
      <c r="CV108" s="1">
        <v>0</v>
      </c>
      <c r="CW108" s="1"/>
      <c r="CX108" s="1"/>
      <c r="CY108" s="1">
        <v>0</v>
      </c>
      <c r="CZ108" s="1">
        <v>954</v>
      </c>
      <c r="DA108" s="3">
        <v>0</v>
      </c>
      <c r="DB108"/>
      <c r="DC108"/>
      <c r="DD108"/>
      <c r="DE108"/>
      <c r="DF108"/>
      <c r="DG108"/>
      <c r="DH108"/>
      <c r="DI108"/>
      <c r="DJ108"/>
      <c r="DK108"/>
    </row>
    <row r="109" spans="1:115" s="10" customFormat="1" x14ac:dyDescent="0.25">
      <c r="A109" s="25">
        <v>1012</v>
      </c>
      <c r="B109" s="1">
        <v>59</v>
      </c>
      <c r="C109" s="1">
        <v>0</v>
      </c>
      <c r="D109" s="1">
        <v>1</v>
      </c>
      <c r="E109" s="1">
        <v>1</v>
      </c>
      <c r="F109" s="1">
        <v>2</v>
      </c>
      <c r="G109" s="1">
        <v>1</v>
      </c>
      <c r="H109" s="1">
        <v>0</v>
      </c>
      <c r="I109" s="1">
        <v>1</v>
      </c>
      <c r="J109" s="1">
        <v>2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23.7</v>
      </c>
      <c r="AH109" s="1">
        <v>1.69</v>
      </c>
      <c r="AI109" s="1">
        <v>104</v>
      </c>
      <c r="AJ109" s="1">
        <v>62</v>
      </c>
      <c r="AK109" s="5">
        <f t="shared" si="72"/>
        <v>76</v>
      </c>
      <c r="AL109" s="1">
        <v>66</v>
      </c>
      <c r="AM109" s="1">
        <v>3</v>
      </c>
      <c r="AN109" s="1">
        <v>8</v>
      </c>
      <c r="AO109" s="1">
        <v>43</v>
      </c>
      <c r="AP109" s="1">
        <v>16</v>
      </c>
      <c r="AQ109" s="1">
        <v>27</v>
      </c>
      <c r="AR109" s="1">
        <f t="shared" si="73"/>
        <v>27</v>
      </c>
      <c r="AS109" s="7">
        <f t="shared" si="74"/>
        <v>3.375</v>
      </c>
      <c r="AT109" s="1">
        <v>22</v>
      </c>
      <c r="AU109" s="19">
        <v>7.45</v>
      </c>
      <c r="AV109" s="1">
        <v>4.41</v>
      </c>
      <c r="AW109" s="19">
        <f t="shared" si="75"/>
        <v>0.74314855875831487</v>
      </c>
      <c r="AX109" s="7">
        <f t="shared" si="76"/>
        <v>0.67114093959731547</v>
      </c>
      <c r="AY109" s="7">
        <f t="shared" si="77"/>
        <v>90.702947845804985</v>
      </c>
      <c r="AZ109" s="7">
        <f t="shared" si="78"/>
        <v>1233.5600907029477</v>
      </c>
      <c r="BA109" s="7">
        <f t="shared" si="79"/>
        <v>112.87878787878789</v>
      </c>
      <c r="BB109" s="7">
        <f t="shared" si="80"/>
        <v>66.818181818181813</v>
      </c>
      <c r="BC109" s="7">
        <f t="shared" si="81"/>
        <v>49.071272727272721</v>
      </c>
      <c r="BD109" s="7">
        <f t="shared" si="82"/>
        <v>17.26581818181818</v>
      </c>
      <c r="BE109" s="19"/>
      <c r="BF109" s="19">
        <f t="shared" si="83"/>
        <v>0.23919463087248319</v>
      </c>
      <c r="BG109" s="19">
        <f t="shared" si="84"/>
        <v>0.3809395973154362</v>
      </c>
      <c r="BH109" s="19">
        <f t="shared" si="85"/>
        <v>4.1806958473625144</v>
      </c>
      <c r="BI109" s="19">
        <f t="shared" si="86"/>
        <v>0.36363636363636365</v>
      </c>
      <c r="BJ109" s="19"/>
      <c r="BK109" s="20">
        <v>1</v>
      </c>
      <c r="BL109" s="1"/>
      <c r="BM109" s="20"/>
      <c r="BN109" s="1">
        <v>0</v>
      </c>
      <c r="BO109" s="1">
        <v>0</v>
      </c>
      <c r="BP109" s="1">
        <v>1</v>
      </c>
      <c r="BQ109" s="1">
        <v>0</v>
      </c>
      <c r="BR109" s="1">
        <v>65</v>
      </c>
      <c r="BS109" s="1">
        <v>3.7</v>
      </c>
      <c r="BT109" s="1">
        <v>2.5</v>
      </c>
      <c r="BU109" s="1">
        <v>0.46</v>
      </c>
      <c r="BV109" s="1">
        <v>3.5</v>
      </c>
      <c r="BW109" s="1">
        <v>68.5</v>
      </c>
      <c r="BX109" s="1">
        <v>1</v>
      </c>
      <c r="BY109" s="1">
        <v>1</v>
      </c>
      <c r="BZ109" s="1">
        <v>134</v>
      </c>
      <c r="CA109" s="1">
        <v>13</v>
      </c>
      <c r="CB109" s="19">
        <v>0.79</v>
      </c>
      <c r="CC109" s="27">
        <v>83</v>
      </c>
      <c r="CD109" s="1"/>
      <c r="CE109" s="1"/>
      <c r="CF109" s="1"/>
      <c r="CG109" s="1"/>
      <c r="CH109" s="1"/>
      <c r="CI109" s="20">
        <v>771.32060049999995</v>
      </c>
      <c r="CJ109" s="19">
        <f t="shared" si="87"/>
        <v>6.6481041113865986</v>
      </c>
      <c r="CK109" s="20">
        <v>1076.284185</v>
      </c>
      <c r="CL109" s="19">
        <f t="shared" si="88"/>
        <v>6.9812698183037067</v>
      </c>
      <c r="CM109" s="22"/>
      <c r="CN109" s="36">
        <v>43208</v>
      </c>
      <c r="CO109" s="36"/>
      <c r="CP109" s="36"/>
      <c r="CQ109" s="36"/>
      <c r="CR109" s="20"/>
      <c r="CS109" s="36" t="s">
        <v>163</v>
      </c>
      <c r="CT109" s="36">
        <v>44427</v>
      </c>
      <c r="CU109" s="1">
        <f t="shared" si="89"/>
        <v>1219</v>
      </c>
      <c r="CV109" s="1">
        <v>0</v>
      </c>
      <c r="CW109" s="1"/>
      <c r="CX109" s="1"/>
      <c r="CY109" s="1">
        <v>0</v>
      </c>
      <c r="CZ109" s="1">
        <v>1219</v>
      </c>
      <c r="DA109" s="3">
        <v>0</v>
      </c>
      <c r="DB109"/>
      <c r="DC109"/>
      <c r="DD109"/>
      <c r="DE109"/>
      <c r="DF109"/>
      <c r="DG109"/>
      <c r="DH109"/>
      <c r="DI109"/>
      <c r="DJ109"/>
      <c r="DK109"/>
    </row>
    <row r="110" spans="1:115" s="10" customFormat="1" x14ac:dyDescent="0.25">
      <c r="A110" s="25">
        <v>1034</v>
      </c>
      <c r="B110" s="1">
        <v>83</v>
      </c>
      <c r="C110" s="1">
        <v>0</v>
      </c>
      <c r="D110" s="1">
        <v>1</v>
      </c>
      <c r="E110" s="1">
        <v>1</v>
      </c>
      <c r="F110" s="1">
        <v>2</v>
      </c>
      <c r="G110" s="1">
        <v>1</v>
      </c>
      <c r="H110" s="1">
        <v>0</v>
      </c>
      <c r="I110" s="1">
        <v>0</v>
      </c>
      <c r="J110" s="1">
        <v>4</v>
      </c>
      <c r="K110" s="1">
        <v>1</v>
      </c>
      <c r="L110" s="1">
        <v>0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0</v>
      </c>
      <c r="AD110" s="1">
        <v>1</v>
      </c>
      <c r="AE110" s="1">
        <v>0</v>
      </c>
      <c r="AF110" s="1">
        <v>2</v>
      </c>
      <c r="AG110" s="1">
        <v>38.299999999999997</v>
      </c>
      <c r="AH110" s="1">
        <v>1.97</v>
      </c>
      <c r="AI110" s="1">
        <v>122</v>
      </c>
      <c r="AJ110" s="1">
        <v>57</v>
      </c>
      <c r="AK110" s="5">
        <f t="shared" si="72"/>
        <v>78.666666666666671</v>
      </c>
      <c r="AL110" s="1">
        <v>61</v>
      </c>
      <c r="AM110" s="1">
        <v>2</v>
      </c>
      <c r="AN110" s="1">
        <v>10</v>
      </c>
      <c r="AO110" s="1">
        <v>34</v>
      </c>
      <c r="AP110" s="1">
        <v>15</v>
      </c>
      <c r="AQ110" s="1">
        <v>24</v>
      </c>
      <c r="AR110" s="1">
        <f t="shared" si="73"/>
        <v>19</v>
      </c>
      <c r="AS110" s="7">
        <f t="shared" si="74"/>
        <v>1.9</v>
      </c>
      <c r="AT110" s="1">
        <v>20</v>
      </c>
      <c r="AU110" s="19">
        <v>4.05</v>
      </c>
      <c r="AV110" s="1">
        <v>1.47</v>
      </c>
      <c r="AW110" s="19">
        <f t="shared" si="75"/>
        <v>0.2564079822616408</v>
      </c>
      <c r="AX110" s="7">
        <f t="shared" si="76"/>
        <v>0.98765432098765438</v>
      </c>
      <c r="AY110" s="7">
        <f t="shared" si="77"/>
        <v>217.68707482993199</v>
      </c>
      <c r="AZ110" s="7">
        <f t="shared" si="78"/>
        <v>3736.9614512471662</v>
      </c>
      <c r="BA110" s="7">
        <f t="shared" si="79"/>
        <v>66.393442622950815</v>
      </c>
      <c r="BB110" s="7">
        <f t="shared" si="80"/>
        <v>24.098360655737704</v>
      </c>
      <c r="BC110" s="7">
        <f t="shared" si="81"/>
        <v>19.227278688524589</v>
      </c>
      <c r="BD110" s="7">
        <f t="shared" si="82"/>
        <v>4.588327868852458</v>
      </c>
      <c r="BE110" s="19"/>
      <c r="BF110" s="19">
        <f t="shared" si="83"/>
        <v>0.36148148148148151</v>
      </c>
      <c r="BG110" s="19">
        <f t="shared" si="84"/>
        <v>0.51209876543209876</v>
      </c>
      <c r="BH110" s="19">
        <f t="shared" si="85"/>
        <v>3.4943917169974115</v>
      </c>
      <c r="BI110" s="19">
        <f t="shared" si="86"/>
        <v>0.5</v>
      </c>
      <c r="BJ110" s="19"/>
      <c r="BK110" s="20">
        <v>1</v>
      </c>
      <c r="BL110" s="1"/>
      <c r="BM110" s="20"/>
      <c r="BN110" s="1">
        <v>3</v>
      </c>
      <c r="BO110" s="1"/>
      <c r="BP110" s="1">
        <v>1</v>
      </c>
      <c r="BQ110" s="1">
        <v>0</v>
      </c>
      <c r="BR110" s="1">
        <v>65</v>
      </c>
      <c r="BS110" s="1">
        <v>4</v>
      </c>
      <c r="BT110" s="1">
        <v>2.4</v>
      </c>
      <c r="BU110" s="1">
        <v>0.61</v>
      </c>
      <c r="BV110" s="1">
        <v>5.3</v>
      </c>
      <c r="BW110" s="1">
        <v>55.9</v>
      </c>
      <c r="BX110" s="1">
        <v>1</v>
      </c>
      <c r="BY110" s="1"/>
      <c r="BZ110" s="25">
        <v>134</v>
      </c>
      <c r="CA110" s="25">
        <v>30</v>
      </c>
      <c r="CB110" s="44">
        <v>1.1000000000000001</v>
      </c>
      <c r="CC110" s="27">
        <v>46</v>
      </c>
      <c r="CD110" s="1">
        <v>252</v>
      </c>
      <c r="CE110" s="1">
        <v>1</v>
      </c>
      <c r="CF110" s="1"/>
      <c r="CG110" s="1"/>
      <c r="CH110" s="1">
        <v>2</v>
      </c>
      <c r="CI110" s="20">
        <v>1050.7691319999999</v>
      </c>
      <c r="CJ110" s="19">
        <f t="shared" si="87"/>
        <v>6.9572776816661683</v>
      </c>
      <c r="CK110" s="20">
        <v>1740.829612</v>
      </c>
      <c r="CL110" s="19">
        <f t="shared" si="88"/>
        <v>7.4621170670867984</v>
      </c>
      <c r="CM110" s="22"/>
      <c r="CN110" s="36">
        <v>43236</v>
      </c>
      <c r="CO110" s="36"/>
      <c r="CP110" s="36"/>
      <c r="CQ110" s="36"/>
      <c r="CR110" s="20"/>
      <c r="CS110" s="36">
        <v>44228</v>
      </c>
      <c r="CT110" s="36">
        <v>44228</v>
      </c>
      <c r="CU110" s="1">
        <f t="shared" si="89"/>
        <v>992</v>
      </c>
      <c r="CV110" s="1">
        <v>1</v>
      </c>
      <c r="CW110" s="36">
        <v>44228</v>
      </c>
      <c r="CX110" s="20">
        <f>(CW110-CN110)</f>
        <v>992</v>
      </c>
      <c r="CY110" s="20">
        <v>1</v>
      </c>
      <c r="CZ110" s="20">
        <v>992</v>
      </c>
      <c r="DA110" s="3">
        <v>0</v>
      </c>
      <c r="DB110"/>
      <c r="DC110"/>
      <c r="DD110"/>
      <c r="DE110"/>
      <c r="DF110"/>
      <c r="DG110"/>
      <c r="DH110"/>
      <c r="DI110"/>
      <c r="DJ110"/>
      <c r="DK110"/>
    </row>
    <row r="111" spans="1:115" s="10" customFormat="1" x14ac:dyDescent="0.25">
      <c r="A111" s="25">
        <v>1119</v>
      </c>
      <c r="B111" s="1">
        <v>58</v>
      </c>
      <c r="C111" s="1">
        <v>0</v>
      </c>
      <c r="D111" s="1">
        <v>1</v>
      </c>
      <c r="E111" s="1">
        <v>1</v>
      </c>
      <c r="F111" s="1">
        <v>2</v>
      </c>
      <c r="G111" s="1">
        <v>1</v>
      </c>
      <c r="H111" s="1">
        <v>0</v>
      </c>
      <c r="I111" s="1">
        <v>1</v>
      </c>
      <c r="J111" s="1">
        <v>3</v>
      </c>
      <c r="K111" s="1">
        <v>1</v>
      </c>
      <c r="L111" s="1">
        <v>1</v>
      </c>
      <c r="M111" s="1">
        <v>1</v>
      </c>
      <c r="N111" s="1">
        <v>1</v>
      </c>
      <c r="O111" s="1">
        <v>0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38</v>
      </c>
      <c r="AH111" s="1">
        <v>2.04</v>
      </c>
      <c r="AI111" s="1">
        <v>141</v>
      </c>
      <c r="AJ111" s="1">
        <v>74</v>
      </c>
      <c r="AK111" s="5">
        <f t="shared" si="72"/>
        <v>96.333333333333329</v>
      </c>
      <c r="AL111" s="1">
        <v>85</v>
      </c>
      <c r="AM111" s="1">
        <v>1</v>
      </c>
      <c r="AN111" s="1">
        <v>5</v>
      </c>
      <c r="AO111" s="1">
        <v>20</v>
      </c>
      <c r="AP111" s="1">
        <v>7</v>
      </c>
      <c r="AQ111" s="1">
        <v>14</v>
      </c>
      <c r="AR111" s="1">
        <f t="shared" si="73"/>
        <v>13</v>
      </c>
      <c r="AS111" s="7">
        <f t="shared" si="74"/>
        <v>2.6</v>
      </c>
      <c r="AT111" s="1">
        <v>10</v>
      </c>
      <c r="AU111" s="19">
        <v>5.47</v>
      </c>
      <c r="AV111" s="1">
        <v>2.68</v>
      </c>
      <c r="AW111" s="19">
        <f t="shared" si="75"/>
        <v>0.5724464153732447</v>
      </c>
      <c r="AX111" s="7">
        <f t="shared" si="76"/>
        <v>0.73126142595978061</v>
      </c>
      <c r="AY111" s="7">
        <f t="shared" si="77"/>
        <v>119.40298507462686</v>
      </c>
      <c r="AZ111" s="7">
        <f t="shared" si="78"/>
        <v>2726.3681592039798</v>
      </c>
      <c r="BA111" s="7">
        <f t="shared" si="79"/>
        <v>64.35294117647058</v>
      </c>
      <c r="BB111" s="7">
        <f t="shared" si="80"/>
        <v>31.529411764705884</v>
      </c>
      <c r="BC111" s="7">
        <f t="shared" si="81"/>
        <v>37.019733333333328</v>
      </c>
      <c r="BD111" s="7">
        <f t="shared" si="82"/>
        <v>3.8591999999999995</v>
      </c>
      <c r="BE111" s="19">
        <v>2.1910420475319929</v>
      </c>
      <c r="BF111" s="19">
        <f t="shared" si="83"/>
        <v>0.21755027422303477</v>
      </c>
      <c r="BG111" s="19">
        <f t="shared" si="84"/>
        <v>0.31078610603290679</v>
      </c>
      <c r="BH111" s="19">
        <f t="shared" si="85"/>
        <v>4.9502262443438907</v>
      </c>
      <c r="BI111" s="19">
        <f t="shared" si="86"/>
        <v>0.5</v>
      </c>
      <c r="BJ111" s="19"/>
      <c r="BK111" s="20">
        <v>1</v>
      </c>
      <c r="BL111" s="1">
        <v>12</v>
      </c>
      <c r="BM111" s="20"/>
      <c r="BN111" s="1"/>
      <c r="BO111" s="1"/>
      <c r="BP111" s="1">
        <v>1</v>
      </c>
      <c r="BQ111" s="1">
        <v>0</v>
      </c>
      <c r="BR111" s="1">
        <v>66</v>
      </c>
      <c r="BS111" s="1">
        <v>4.3</v>
      </c>
      <c r="BT111" s="1">
        <v>2.8</v>
      </c>
      <c r="BU111" s="1">
        <v>0.44</v>
      </c>
      <c r="BV111" s="1"/>
      <c r="BW111" s="1">
        <v>15</v>
      </c>
      <c r="BX111" s="1">
        <v>0</v>
      </c>
      <c r="BY111" s="1">
        <v>1</v>
      </c>
      <c r="BZ111" s="25">
        <v>139</v>
      </c>
      <c r="CA111" s="25">
        <v>30</v>
      </c>
      <c r="CB111" s="44">
        <v>1.19</v>
      </c>
      <c r="CC111" s="27">
        <v>50</v>
      </c>
      <c r="CD111" s="1">
        <v>20</v>
      </c>
      <c r="CE111" s="1">
        <v>0</v>
      </c>
      <c r="CF111" s="1"/>
      <c r="CG111" s="1"/>
      <c r="CH111" s="1">
        <v>1</v>
      </c>
      <c r="CI111" s="20">
        <v>508.3518795</v>
      </c>
      <c r="CJ111" s="19">
        <f t="shared" si="87"/>
        <v>6.2311738839701629</v>
      </c>
      <c r="CK111" s="20">
        <v>899.50075409999999</v>
      </c>
      <c r="CL111" s="19">
        <f t="shared" si="88"/>
        <v>6.8018398917448781</v>
      </c>
      <c r="CM111" s="22"/>
      <c r="CN111" s="36">
        <v>43370</v>
      </c>
      <c r="CO111" s="36"/>
      <c r="CP111" s="36"/>
      <c r="CQ111" s="36"/>
      <c r="CR111" s="20"/>
      <c r="CS111" s="36">
        <v>44478</v>
      </c>
      <c r="CT111" s="36">
        <v>44461</v>
      </c>
      <c r="CU111" s="1">
        <f t="shared" si="89"/>
        <v>1091</v>
      </c>
      <c r="CV111" s="1">
        <v>0</v>
      </c>
      <c r="CW111" s="1"/>
      <c r="CX111" s="1"/>
      <c r="CY111" s="1">
        <v>0</v>
      </c>
      <c r="CZ111" s="1">
        <v>1091</v>
      </c>
      <c r="DA111" s="3">
        <v>0</v>
      </c>
      <c r="DB111"/>
      <c r="DC111"/>
      <c r="DD111"/>
      <c r="DE111"/>
      <c r="DF111"/>
      <c r="DG111"/>
      <c r="DH111"/>
      <c r="DI111"/>
      <c r="DJ111"/>
      <c r="DK111"/>
    </row>
    <row r="112" spans="1:115" s="10" customFormat="1" x14ac:dyDescent="0.25">
      <c r="A112" s="2">
        <v>2007</v>
      </c>
      <c r="B112" s="3">
        <v>41</v>
      </c>
      <c r="C112" s="3">
        <v>1</v>
      </c>
      <c r="D112" s="3">
        <v>0</v>
      </c>
      <c r="E112" s="3">
        <v>0</v>
      </c>
      <c r="F112" s="3">
        <v>1</v>
      </c>
      <c r="G112" s="3">
        <v>1</v>
      </c>
      <c r="H112" s="1">
        <v>0</v>
      </c>
      <c r="I112" s="3">
        <v>1</v>
      </c>
      <c r="J112" s="3">
        <v>1</v>
      </c>
      <c r="K112" s="3">
        <v>1</v>
      </c>
      <c r="L112" s="3">
        <v>1</v>
      </c>
      <c r="M112" s="3"/>
      <c r="N112" s="3">
        <v>0</v>
      </c>
      <c r="O112" s="3">
        <v>0</v>
      </c>
      <c r="P112" s="3">
        <v>0</v>
      </c>
      <c r="Q112" s="3"/>
      <c r="R112" s="3">
        <v>0</v>
      </c>
      <c r="S112" s="3">
        <v>0</v>
      </c>
      <c r="T112" s="3">
        <v>0</v>
      </c>
      <c r="U112" s="3">
        <v>1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1</v>
      </c>
      <c r="AB112" s="3">
        <v>1</v>
      </c>
      <c r="AC112" s="3">
        <v>0</v>
      </c>
      <c r="AD112" s="3">
        <v>1</v>
      </c>
      <c r="AE112" s="3">
        <v>0</v>
      </c>
      <c r="AF112" s="3">
        <v>0</v>
      </c>
      <c r="AG112" s="3">
        <v>36.799999999999997</v>
      </c>
      <c r="AH112" s="4">
        <v>2.38</v>
      </c>
      <c r="AI112" s="3">
        <v>131</v>
      </c>
      <c r="AJ112" s="3">
        <v>74</v>
      </c>
      <c r="AK112" s="5">
        <f t="shared" si="72"/>
        <v>93</v>
      </c>
      <c r="AL112" s="3">
        <v>97</v>
      </c>
      <c r="AM112" s="3">
        <v>1</v>
      </c>
      <c r="AN112" s="3">
        <v>3</v>
      </c>
      <c r="AO112" s="3">
        <v>35</v>
      </c>
      <c r="AP112" s="3">
        <v>13</v>
      </c>
      <c r="AQ112" s="3">
        <v>20</v>
      </c>
      <c r="AR112" s="3">
        <f t="shared" si="73"/>
        <v>22</v>
      </c>
      <c r="AS112" s="7">
        <f t="shared" si="74"/>
        <v>7.333333333333333</v>
      </c>
      <c r="AT112" s="3">
        <v>13</v>
      </c>
      <c r="AU112" s="4">
        <v>9.2343999999999991</v>
      </c>
      <c r="AV112" s="3">
        <v>3.88</v>
      </c>
      <c r="AW112" s="19">
        <f t="shared" si="75"/>
        <v>0.80008869179600883</v>
      </c>
      <c r="AX112" s="7">
        <f t="shared" si="76"/>
        <v>0.75803517283201949</v>
      </c>
      <c r="AY112" s="7">
        <f t="shared" si="77"/>
        <v>144.32989690721649</v>
      </c>
      <c r="AZ112" s="7">
        <f t="shared" si="78"/>
        <v>1855.6701030927836</v>
      </c>
      <c r="BA112" s="7">
        <f t="shared" si="79"/>
        <v>95.199999999999989</v>
      </c>
      <c r="BB112" s="7">
        <f t="shared" si="80"/>
        <v>40</v>
      </c>
      <c r="BC112" s="7">
        <f t="shared" si="81"/>
        <v>43.519999999999996</v>
      </c>
      <c r="BD112" s="7">
        <f t="shared" si="82"/>
        <v>9.2479999999999993</v>
      </c>
      <c r="BE112" s="19"/>
      <c r="BF112" s="19">
        <f t="shared" si="83"/>
        <v>0.21008403361344541</v>
      </c>
      <c r="BG112" s="19">
        <f t="shared" si="84"/>
        <v>0.36764705882352944</v>
      </c>
      <c r="BH112" s="19">
        <f t="shared" si="85"/>
        <v>4.3272727272727272</v>
      </c>
      <c r="BI112" s="19">
        <f t="shared" si="86"/>
        <v>0.23076923076923078</v>
      </c>
      <c r="BJ112" s="19"/>
      <c r="BK112" s="5">
        <v>0</v>
      </c>
      <c r="BL112" s="5"/>
      <c r="BM112" s="5"/>
      <c r="BN112" s="5"/>
      <c r="BO112" s="5"/>
      <c r="BP112" s="3">
        <v>1</v>
      </c>
      <c r="BQ112" s="3">
        <v>0</v>
      </c>
      <c r="BR112" s="3">
        <v>67.5</v>
      </c>
      <c r="BS112" s="3">
        <v>4.9000000000000004</v>
      </c>
      <c r="BT112" s="3">
        <v>3.8</v>
      </c>
      <c r="BU112" s="3">
        <v>1.1000000000000001</v>
      </c>
      <c r="BV112" s="3">
        <v>5.2</v>
      </c>
      <c r="BX112" s="3">
        <v>1</v>
      </c>
      <c r="BY112" s="3">
        <v>1</v>
      </c>
      <c r="BZ112" s="3">
        <v>142</v>
      </c>
      <c r="CA112" s="3">
        <v>28</v>
      </c>
      <c r="CB112" s="4">
        <v>2</v>
      </c>
      <c r="CC112" s="28">
        <v>45</v>
      </c>
      <c r="CD112" s="8"/>
      <c r="CE112" s="8"/>
      <c r="CF112" s="3">
        <v>50</v>
      </c>
      <c r="CG112" s="3">
        <v>0</v>
      </c>
      <c r="CH112" s="3">
        <v>1</v>
      </c>
      <c r="CI112" s="12">
        <v>332.38636363636363</v>
      </c>
      <c r="CJ112" s="19">
        <f t="shared" si="87"/>
        <v>5.8062980381817964</v>
      </c>
      <c r="CK112" s="5">
        <v>1337.2336203378434</v>
      </c>
      <c r="CL112" s="19">
        <f t="shared" si="88"/>
        <v>7.1983582965704747</v>
      </c>
      <c r="CN112" s="36">
        <v>43419</v>
      </c>
      <c r="CO112" s="36"/>
      <c r="CP112" s="36"/>
      <c r="CQ112" s="36"/>
      <c r="CR112" s="20"/>
      <c r="CS112" s="36">
        <v>44478</v>
      </c>
      <c r="CT112" s="36">
        <v>44473</v>
      </c>
      <c r="CU112" s="1">
        <f t="shared" si="89"/>
        <v>1054</v>
      </c>
      <c r="CV112" s="1">
        <v>0</v>
      </c>
      <c r="CW112" s="1"/>
      <c r="CX112" s="1"/>
      <c r="CY112" s="1">
        <v>0</v>
      </c>
      <c r="CZ112" s="1">
        <v>1054</v>
      </c>
      <c r="DA112" s="3">
        <v>0</v>
      </c>
      <c r="DB112" s="3"/>
    </row>
    <row r="113" spans="1:115" s="10" customFormat="1" x14ac:dyDescent="0.25">
      <c r="A113" s="2">
        <v>2047</v>
      </c>
      <c r="B113" s="3">
        <v>51</v>
      </c>
      <c r="C113" s="3">
        <v>1</v>
      </c>
      <c r="D113" s="3">
        <v>0</v>
      </c>
      <c r="E113" s="3">
        <v>1</v>
      </c>
      <c r="F113" s="3">
        <v>2</v>
      </c>
      <c r="G113" s="3">
        <v>1</v>
      </c>
      <c r="H113" s="1">
        <v>0</v>
      </c>
      <c r="I113" s="3">
        <v>0</v>
      </c>
      <c r="J113" s="3">
        <v>4</v>
      </c>
      <c r="K113" s="3">
        <v>1</v>
      </c>
      <c r="L113" s="3">
        <v>0</v>
      </c>
      <c r="M113" s="3"/>
      <c r="N113" s="3">
        <v>0</v>
      </c>
      <c r="O113" s="3">
        <v>1</v>
      </c>
      <c r="P113" s="3">
        <v>1</v>
      </c>
      <c r="Q113" s="3">
        <v>1</v>
      </c>
      <c r="R113" s="3">
        <v>0</v>
      </c>
      <c r="S113" s="3">
        <v>0</v>
      </c>
      <c r="T113" s="3">
        <v>1</v>
      </c>
      <c r="U113" s="3">
        <v>0</v>
      </c>
      <c r="V113" s="3">
        <v>0</v>
      </c>
      <c r="W113" s="3">
        <v>0</v>
      </c>
      <c r="X113" s="3">
        <v>1</v>
      </c>
      <c r="Y113" s="3">
        <v>0</v>
      </c>
      <c r="Z113" s="3">
        <v>0</v>
      </c>
      <c r="AA113" s="3">
        <v>1</v>
      </c>
      <c r="AB113" s="3">
        <v>1</v>
      </c>
      <c r="AC113" s="3">
        <v>0</v>
      </c>
      <c r="AD113" s="3">
        <v>1</v>
      </c>
      <c r="AE113" s="3">
        <v>0</v>
      </c>
      <c r="AF113" s="3">
        <v>0</v>
      </c>
      <c r="AG113" s="3">
        <v>32</v>
      </c>
      <c r="AH113" s="4">
        <v>2.19</v>
      </c>
      <c r="AI113" s="3">
        <v>116</v>
      </c>
      <c r="AJ113" s="3">
        <v>82</v>
      </c>
      <c r="AK113" s="5">
        <f t="shared" si="72"/>
        <v>93.333333333333329</v>
      </c>
      <c r="AL113" s="3">
        <v>60</v>
      </c>
      <c r="AM113" s="3">
        <v>3</v>
      </c>
      <c r="AN113" s="3">
        <v>16</v>
      </c>
      <c r="AO113" s="3">
        <v>62</v>
      </c>
      <c r="AP113" s="3">
        <v>27</v>
      </c>
      <c r="AQ113" s="3">
        <v>40</v>
      </c>
      <c r="AR113" s="1">
        <f t="shared" si="73"/>
        <v>35</v>
      </c>
      <c r="AS113" s="7">
        <f t="shared" si="74"/>
        <v>2.1875</v>
      </c>
      <c r="AT113" s="3">
        <v>22</v>
      </c>
      <c r="AU113" s="4">
        <v>4.9931999999999999</v>
      </c>
      <c r="AV113" s="3">
        <v>2.2799999999999998</v>
      </c>
      <c r="AW113" s="19">
        <f t="shared" si="75"/>
        <v>0.471840354767184</v>
      </c>
      <c r="AX113" s="7">
        <f t="shared" si="76"/>
        <v>3.6049026676279743</v>
      </c>
      <c r="AY113" s="7">
        <f t="shared" si="77"/>
        <v>631.57894736842115</v>
      </c>
      <c r="AZ113" s="7">
        <f t="shared" si="78"/>
        <v>2713.4502923976606</v>
      </c>
      <c r="BA113" s="7">
        <f t="shared" si="79"/>
        <v>83.22</v>
      </c>
      <c r="BB113" s="7">
        <f t="shared" si="80"/>
        <v>38</v>
      </c>
      <c r="BC113" s="7">
        <f t="shared" si="81"/>
        <v>36.865066666666664</v>
      </c>
      <c r="BD113" s="7">
        <f t="shared" si="82"/>
        <v>12.4032</v>
      </c>
      <c r="BE113" s="19"/>
      <c r="BF113" s="19">
        <f t="shared" si="83"/>
        <v>0.48065368901706323</v>
      </c>
      <c r="BG113" s="19">
        <f t="shared" si="84"/>
        <v>0.74501321797644793</v>
      </c>
      <c r="BH113" s="19">
        <f t="shared" si="85"/>
        <v>2.3777142857142857</v>
      </c>
      <c r="BI113" s="19">
        <f t="shared" si="86"/>
        <v>0.72727272727272729</v>
      </c>
      <c r="BJ113" s="19"/>
      <c r="BK113" s="5">
        <v>0</v>
      </c>
      <c r="BL113" s="5"/>
      <c r="BM113" s="5"/>
      <c r="BN113" s="5"/>
      <c r="BO113" s="5"/>
      <c r="BP113" s="3">
        <v>1</v>
      </c>
      <c r="BQ113" s="3">
        <v>0</v>
      </c>
      <c r="BR113" s="3">
        <v>67.5</v>
      </c>
      <c r="BS113" s="3">
        <v>5.5</v>
      </c>
      <c r="BT113" s="3">
        <v>3.6</v>
      </c>
      <c r="BU113" s="3">
        <v>1.3</v>
      </c>
      <c r="BV113" s="3">
        <v>4.8</v>
      </c>
      <c r="BX113" s="3">
        <v>1</v>
      </c>
      <c r="BY113" s="3">
        <v>1</v>
      </c>
      <c r="BZ113" s="3">
        <v>137</v>
      </c>
      <c r="CA113" s="3">
        <v>44</v>
      </c>
      <c r="CB113" s="4">
        <v>1.4</v>
      </c>
      <c r="CC113" s="28">
        <v>85</v>
      </c>
      <c r="CD113" s="8"/>
      <c r="CE113" s="8"/>
      <c r="CF113" s="3">
        <v>2051</v>
      </c>
      <c r="CG113" s="3">
        <v>1</v>
      </c>
      <c r="CH113" s="3">
        <v>2</v>
      </c>
      <c r="CI113" s="12">
        <v>1391.304347826087</v>
      </c>
      <c r="CJ113" s="19">
        <f t="shared" si="87"/>
        <v>7.2379969658527141</v>
      </c>
      <c r="CK113" s="5">
        <v>1443.0164213863575</v>
      </c>
      <c r="CL113" s="19">
        <f t="shared" si="88"/>
        <v>7.2744909387412449</v>
      </c>
      <c r="CN113" s="41">
        <v>40232</v>
      </c>
      <c r="CO113" s="41"/>
      <c r="CP113" s="41"/>
      <c r="CQ113" s="41"/>
      <c r="CR113" s="20"/>
      <c r="CS113" s="36">
        <v>44272</v>
      </c>
      <c r="CT113" s="36">
        <v>41391</v>
      </c>
      <c r="CU113" s="1">
        <f t="shared" si="89"/>
        <v>1159</v>
      </c>
      <c r="CV113" s="3">
        <v>0</v>
      </c>
      <c r="CW113" s="3"/>
      <c r="CX113" s="3"/>
      <c r="CY113" s="3">
        <v>0</v>
      </c>
      <c r="CZ113" s="3">
        <v>1159</v>
      </c>
      <c r="DA113" s="3">
        <v>0</v>
      </c>
      <c r="DB113" s="3" t="s">
        <v>141</v>
      </c>
    </row>
    <row r="114" spans="1:115" s="10" customFormat="1" x14ac:dyDescent="0.25">
      <c r="A114" s="25">
        <v>1032</v>
      </c>
      <c r="B114" s="1">
        <v>85</v>
      </c>
      <c r="C114" s="1">
        <v>0</v>
      </c>
      <c r="D114" s="1">
        <v>0</v>
      </c>
      <c r="E114" s="1">
        <v>1</v>
      </c>
      <c r="F114" s="1">
        <v>2</v>
      </c>
      <c r="G114" s="1">
        <v>1</v>
      </c>
      <c r="H114" s="1">
        <v>0</v>
      </c>
      <c r="I114" s="1">
        <v>1</v>
      </c>
      <c r="J114" s="1">
        <v>2</v>
      </c>
      <c r="K114" s="1">
        <v>1</v>
      </c>
      <c r="L114" s="1">
        <v>0</v>
      </c>
      <c r="M114" s="1">
        <v>1</v>
      </c>
      <c r="N114" s="1">
        <v>1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0</v>
      </c>
      <c r="AB114" s="1">
        <v>1</v>
      </c>
      <c r="AC114" s="1">
        <v>1</v>
      </c>
      <c r="AD114" s="1">
        <v>1</v>
      </c>
      <c r="AE114" s="1">
        <v>0</v>
      </c>
      <c r="AF114" s="1">
        <v>0</v>
      </c>
      <c r="AG114" s="1">
        <v>26.2</v>
      </c>
      <c r="AH114" s="1">
        <v>1.86</v>
      </c>
      <c r="AI114" s="1">
        <v>150</v>
      </c>
      <c r="AJ114" s="1">
        <v>81</v>
      </c>
      <c r="AK114" s="5">
        <f t="shared" si="72"/>
        <v>104</v>
      </c>
      <c r="AL114" s="1">
        <v>75</v>
      </c>
      <c r="AM114" s="1">
        <v>1</v>
      </c>
      <c r="AN114" s="1">
        <v>5</v>
      </c>
      <c r="AO114" s="1">
        <v>47</v>
      </c>
      <c r="AP114" s="1">
        <v>4</v>
      </c>
      <c r="AQ114" s="1">
        <v>25</v>
      </c>
      <c r="AR114" s="1">
        <f t="shared" si="73"/>
        <v>43</v>
      </c>
      <c r="AS114" s="7">
        <f t="shared" si="74"/>
        <v>8.6</v>
      </c>
      <c r="AT114" s="1">
        <v>5</v>
      </c>
      <c r="AU114" s="19">
        <v>5.97</v>
      </c>
      <c r="AV114" s="1">
        <v>3.21</v>
      </c>
      <c r="AW114" s="19">
        <f t="shared" si="75"/>
        <v>0.74022172949002207</v>
      </c>
      <c r="AX114" s="7">
        <f t="shared" si="76"/>
        <v>3.3500837520938025</v>
      </c>
      <c r="AY114" s="7">
        <f t="shared" si="77"/>
        <v>498.44236760124613</v>
      </c>
      <c r="AZ114" s="7">
        <f t="shared" si="78"/>
        <v>2467.2897196261683</v>
      </c>
      <c r="BA114" s="7">
        <f t="shared" si="79"/>
        <v>79.599999999999994</v>
      </c>
      <c r="BB114" s="7">
        <f t="shared" si="80"/>
        <v>42.8</v>
      </c>
      <c r="BC114" s="7">
        <f t="shared" si="81"/>
        <v>57.625919999999994</v>
      </c>
      <c r="BD114" s="7">
        <f t="shared" si="82"/>
        <v>11.641599999999999</v>
      </c>
      <c r="BE114" s="19"/>
      <c r="BF114" s="19">
        <f t="shared" si="83"/>
        <v>0.314070351758794</v>
      </c>
      <c r="BG114" s="19">
        <f t="shared" si="84"/>
        <v>0.59045226130653272</v>
      </c>
      <c r="BH114" s="19">
        <f t="shared" si="85"/>
        <v>1.8511627906976742</v>
      </c>
      <c r="BI114" s="19">
        <f t="shared" si="86"/>
        <v>1</v>
      </c>
      <c r="BJ114" s="19"/>
      <c r="BK114" s="20">
        <v>1</v>
      </c>
      <c r="BL114" s="1"/>
      <c r="BM114" s="20"/>
      <c r="BN114" s="1">
        <v>3</v>
      </c>
      <c r="BO114" s="1">
        <v>0</v>
      </c>
      <c r="BP114" s="1">
        <v>1</v>
      </c>
      <c r="BQ114" s="1">
        <v>0</v>
      </c>
      <c r="BR114" s="1">
        <v>70</v>
      </c>
      <c r="BS114" s="1">
        <v>4.5999999999999996</v>
      </c>
      <c r="BT114" s="1">
        <v>1.6</v>
      </c>
      <c r="BU114" s="1">
        <v>0.46</v>
      </c>
      <c r="BV114" s="1"/>
      <c r="BW114" s="1">
        <v>38</v>
      </c>
      <c r="BX114" s="1">
        <v>1</v>
      </c>
      <c r="BY114" s="1">
        <v>1</v>
      </c>
      <c r="BZ114" s="25">
        <v>138</v>
      </c>
      <c r="CA114" s="25">
        <v>35</v>
      </c>
      <c r="CB114" s="44">
        <v>1.78</v>
      </c>
      <c r="CC114" s="27">
        <v>34</v>
      </c>
      <c r="CD114" s="1">
        <v>724</v>
      </c>
      <c r="CE114" s="1">
        <v>1</v>
      </c>
      <c r="CF114" s="1"/>
      <c r="CG114" s="1"/>
      <c r="CH114" s="1">
        <v>2</v>
      </c>
      <c r="CI114" s="20">
        <v>541.53700000000003</v>
      </c>
      <c r="CJ114" s="19">
        <f t="shared" si="87"/>
        <v>6.2944113928232728</v>
      </c>
      <c r="CK114" s="20">
        <v>3221.5210000000002</v>
      </c>
      <c r="CL114" s="19">
        <f t="shared" si="88"/>
        <v>8.0776088872599185</v>
      </c>
      <c r="CM114" s="22"/>
      <c r="CN114" s="36">
        <v>43235</v>
      </c>
      <c r="CO114" s="36"/>
      <c r="CP114" s="36"/>
      <c r="CQ114" s="36"/>
      <c r="CR114" s="20"/>
      <c r="CS114" s="36">
        <v>44217</v>
      </c>
      <c r="CT114" s="36">
        <v>43432</v>
      </c>
      <c r="CU114" s="1">
        <f t="shared" si="89"/>
        <v>197</v>
      </c>
      <c r="CV114" s="1">
        <v>1</v>
      </c>
      <c r="CW114" s="36">
        <v>43432</v>
      </c>
      <c r="CX114" s="20">
        <f>(CW114-CN114)</f>
        <v>197</v>
      </c>
      <c r="CY114" s="20">
        <v>1</v>
      </c>
      <c r="CZ114" s="20">
        <v>197</v>
      </c>
      <c r="DA114" s="3">
        <v>0</v>
      </c>
      <c r="DB114"/>
      <c r="DC114"/>
      <c r="DD114"/>
      <c r="DE114"/>
      <c r="DF114"/>
      <c r="DG114"/>
      <c r="DH114"/>
      <c r="DI114"/>
      <c r="DJ114"/>
      <c r="DK114"/>
    </row>
    <row r="115" spans="1:115" s="10" customFormat="1" x14ac:dyDescent="0.25">
      <c r="A115" s="25">
        <v>1172</v>
      </c>
      <c r="B115" s="1">
        <v>68</v>
      </c>
      <c r="C115" s="1">
        <v>0</v>
      </c>
      <c r="D115" s="1">
        <v>1</v>
      </c>
      <c r="E115" s="1">
        <v>0</v>
      </c>
      <c r="F115" s="1">
        <v>2</v>
      </c>
      <c r="G115" s="1"/>
      <c r="H115" s="1">
        <v>0</v>
      </c>
      <c r="I115" s="1"/>
      <c r="J115" s="1">
        <v>2</v>
      </c>
      <c r="K115" s="1">
        <v>1</v>
      </c>
      <c r="L115" s="1">
        <v>0</v>
      </c>
      <c r="M115" s="1">
        <v>1</v>
      </c>
      <c r="N115" s="1">
        <v>0</v>
      </c>
      <c r="O115" s="1">
        <v>1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1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20.7</v>
      </c>
      <c r="AH115" s="1">
        <v>1.42</v>
      </c>
      <c r="AI115" s="1">
        <v>132</v>
      </c>
      <c r="AJ115" s="1">
        <v>65</v>
      </c>
      <c r="AK115" s="5">
        <f t="shared" si="72"/>
        <v>87.333333333333329</v>
      </c>
      <c r="AL115" s="1">
        <v>53</v>
      </c>
      <c r="AM115" s="1">
        <v>1</v>
      </c>
      <c r="AN115" s="1">
        <v>2</v>
      </c>
      <c r="AO115" s="1">
        <v>28</v>
      </c>
      <c r="AP115" s="1">
        <v>6</v>
      </c>
      <c r="AQ115" s="1">
        <v>14</v>
      </c>
      <c r="AR115" s="1">
        <f t="shared" si="73"/>
        <v>22</v>
      </c>
      <c r="AS115" s="7">
        <f t="shared" si="74"/>
        <v>11</v>
      </c>
      <c r="AT115" s="1">
        <v>7</v>
      </c>
      <c r="AU115" s="19">
        <v>4.4000000000000004</v>
      </c>
      <c r="AV115" s="1">
        <v>3.09</v>
      </c>
      <c r="AW115" s="19">
        <f t="shared" si="75"/>
        <v>0.59835920177383584</v>
      </c>
      <c r="AX115" s="7">
        <f t="shared" si="76"/>
        <v>1.5909090909090908</v>
      </c>
      <c r="AY115" s="7">
        <f t="shared" si="77"/>
        <v>181.22977346278319</v>
      </c>
      <c r="AZ115" s="7">
        <f t="shared" si="78"/>
        <v>2209.277238403452</v>
      </c>
      <c r="BA115" s="7">
        <f t="shared" si="79"/>
        <v>83.018867924528308</v>
      </c>
      <c r="BB115" s="7">
        <f t="shared" si="80"/>
        <v>58.301886792452834</v>
      </c>
      <c r="BC115" s="7">
        <f t="shared" si="81"/>
        <v>63.696754716981133</v>
      </c>
      <c r="BD115" s="7">
        <f t="shared" si="82"/>
        <v>9.5148679245283034</v>
      </c>
      <c r="BE115" s="19">
        <v>1.3731818181818181</v>
      </c>
      <c r="BF115" s="19">
        <f t="shared" si="83"/>
        <v>0.16863636363636361</v>
      </c>
      <c r="BG115" s="19">
        <f t="shared" si="84"/>
        <v>0.33727272727272722</v>
      </c>
      <c r="BH115" s="19">
        <f t="shared" si="85"/>
        <v>3.7735849056603779</v>
      </c>
      <c r="BI115" s="19">
        <f t="shared" si="86"/>
        <v>0.2857142857142857</v>
      </c>
      <c r="BJ115" s="19"/>
      <c r="BK115" s="20">
        <v>1</v>
      </c>
      <c r="BL115" s="1">
        <v>12</v>
      </c>
      <c r="BM115" s="20"/>
      <c r="BN115" s="1">
        <v>0</v>
      </c>
      <c r="BO115" s="1">
        <v>0</v>
      </c>
      <c r="BP115" s="1">
        <v>1</v>
      </c>
      <c r="BQ115" s="1">
        <v>0</v>
      </c>
      <c r="BR115" s="1">
        <v>70</v>
      </c>
      <c r="BS115" s="1">
        <v>4.3</v>
      </c>
      <c r="BT115" s="1">
        <v>2.5</v>
      </c>
      <c r="BU115" s="1">
        <v>0.32</v>
      </c>
      <c r="BV115" s="1"/>
      <c r="BW115" s="1"/>
      <c r="BX115" s="1"/>
      <c r="BY115" s="1">
        <v>0</v>
      </c>
      <c r="BZ115" s="25">
        <v>141</v>
      </c>
      <c r="CA115" s="25">
        <v>27</v>
      </c>
      <c r="CB115" s="44">
        <v>0.88</v>
      </c>
      <c r="CC115" s="27">
        <v>68</v>
      </c>
      <c r="CD115" s="1"/>
      <c r="CE115" s="1"/>
      <c r="CF115" s="1"/>
      <c r="CG115" s="1"/>
      <c r="CH115" s="1"/>
      <c r="CI115" s="20">
        <v>824.77165930000001</v>
      </c>
      <c r="CJ115" s="19">
        <f t="shared" si="87"/>
        <v>6.7151065714189064</v>
      </c>
      <c r="CK115" s="20">
        <v>4584.0394109999997</v>
      </c>
      <c r="CL115" s="19">
        <f t="shared" si="88"/>
        <v>8.4303358558707053</v>
      </c>
      <c r="CM115" s="20"/>
      <c r="CN115" s="36">
        <v>43399</v>
      </c>
      <c r="CO115" s="36"/>
      <c r="CP115" s="36"/>
      <c r="CQ115" s="36"/>
      <c r="CR115" s="20"/>
      <c r="CS115" s="36">
        <v>44480</v>
      </c>
      <c r="CT115" s="36">
        <v>44469</v>
      </c>
      <c r="CU115" s="1">
        <f t="shared" si="89"/>
        <v>1070</v>
      </c>
      <c r="CV115" s="1">
        <v>0</v>
      </c>
      <c r="CW115" s="1"/>
      <c r="CX115" s="1"/>
      <c r="CY115" s="1">
        <v>0</v>
      </c>
      <c r="CZ115" s="1">
        <v>875</v>
      </c>
      <c r="DA115" s="3">
        <v>0</v>
      </c>
      <c r="DB115" s="1"/>
      <c r="DC115" s="1"/>
      <c r="DD115" s="1"/>
      <c r="DE115" s="1"/>
      <c r="DF115" s="1"/>
      <c r="DG115" s="1"/>
      <c r="DH115" s="1"/>
      <c r="DI115" s="1"/>
      <c r="DJ115" s="1"/>
      <c r="DK115" s="1"/>
    </row>
    <row r="116" spans="1:115" s="10" customFormat="1" ht="14.25" customHeight="1" x14ac:dyDescent="0.25">
      <c r="A116" s="25">
        <v>1021</v>
      </c>
      <c r="B116" s="1">
        <v>78</v>
      </c>
      <c r="C116" s="1">
        <v>0</v>
      </c>
      <c r="D116" s="1">
        <v>1</v>
      </c>
      <c r="E116" s="1">
        <v>1</v>
      </c>
      <c r="F116" s="1">
        <v>2</v>
      </c>
      <c r="G116" s="1">
        <v>1</v>
      </c>
      <c r="H116" s="1">
        <v>0</v>
      </c>
      <c r="I116" s="1">
        <v>1</v>
      </c>
      <c r="J116" s="1">
        <v>3</v>
      </c>
      <c r="K116" s="1">
        <v>1</v>
      </c>
      <c r="L116" s="1">
        <v>1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0</v>
      </c>
      <c r="S116" s="1">
        <v>0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1</v>
      </c>
      <c r="AA116" s="1">
        <v>0</v>
      </c>
      <c r="AB116" s="1">
        <v>1</v>
      </c>
      <c r="AC116" s="1">
        <v>0</v>
      </c>
      <c r="AD116" s="1">
        <v>1</v>
      </c>
      <c r="AE116" s="1">
        <v>0</v>
      </c>
      <c r="AF116" s="1">
        <v>0</v>
      </c>
      <c r="AG116" s="1">
        <v>33</v>
      </c>
      <c r="AH116" s="1">
        <v>1.88</v>
      </c>
      <c r="AI116" s="1">
        <v>122</v>
      </c>
      <c r="AJ116" s="1">
        <v>54</v>
      </c>
      <c r="AK116" s="5">
        <f t="shared" si="72"/>
        <v>76.666666666666671</v>
      </c>
      <c r="AL116" s="1">
        <v>59</v>
      </c>
      <c r="AM116" s="1">
        <v>3</v>
      </c>
      <c r="AN116" s="1">
        <v>10</v>
      </c>
      <c r="AO116" s="1">
        <v>56</v>
      </c>
      <c r="AP116" s="1">
        <v>20</v>
      </c>
      <c r="AQ116" s="1">
        <v>35</v>
      </c>
      <c r="AR116" s="1">
        <f t="shared" si="73"/>
        <v>36</v>
      </c>
      <c r="AS116" s="7">
        <f t="shared" si="74"/>
        <v>3.6</v>
      </c>
      <c r="AT116" s="1">
        <v>17</v>
      </c>
      <c r="AU116" s="19">
        <v>3.8</v>
      </c>
      <c r="AV116" s="1">
        <v>2.02</v>
      </c>
      <c r="AW116" s="19">
        <f t="shared" si="75"/>
        <v>0.34338507021433851</v>
      </c>
      <c r="AX116" s="7">
        <f t="shared" si="76"/>
        <v>4.7368421052631584</v>
      </c>
      <c r="AY116" s="7">
        <f t="shared" si="77"/>
        <v>712.87128712871288</v>
      </c>
      <c r="AZ116" s="7">
        <f t="shared" si="78"/>
        <v>2640.2640264026404</v>
      </c>
      <c r="BA116" s="7">
        <f t="shared" si="79"/>
        <v>64.406779661016941</v>
      </c>
      <c r="BB116" s="7">
        <f t="shared" si="80"/>
        <v>34.237288135593218</v>
      </c>
      <c r="BC116" s="7">
        <f t="shared" si="81"/>
        <v>27.782418079096043</v>
      </c>
      <c r="BD116" s="7">
        <f t="shared" si="82"/>
        <v>11.640677966101693</v>
      </c>
      <c r="BE116" s="19"/>
      <c r="BF116" s="19">
        <f t="shared" si="83"/>
        <v>0.54342105263157903</v>
      </c>
      <c r="BG116" s="19">
        <f t="shared" si="84"/>
        <v>0.8694736842105264</v>
      </c>
      <c r="BH116" s="19">
        <f t="shared" si="85"/>
        <v>1.7890772128060262</v>
      </c>
      <c r="BI116" s="19">
        <f t="shared" si="86"/>
        <v>0.58823529411764708</v>
      </c>
      <c r="BJ116" s="19"/>
      <c r="BK116" s="20">
        <v>0</v>
      </c>
      <c r="BL116" s="1"/>
      <c r="BM116" s="20"/>
      <c r="BN116" s="1"/>
      <c r="BO116" s="1"/>
      <c r="BP116" s="1">
        <v>1</v>
      </c>
      <c r="BQ116" s="1">
        <v>0</v>
      </c>
      <c r="BR116" s="1">
        <v>70</v>
      </c>
      <c r="BS116" s="1">
        <v>4.2</v>
      </c>
      <c r="BT116" s="1">
        <v>2.2000000000000002</v>
      </c>
      <c r="BU116" s="1">
        <v>0.51</v>
      </c>
      <c r="BV116" s="1">
        <v>4.7</v>
      </c>
      <c r="BW116" s="1">
        <v>51.5</v>
      </c>
      <c r="BX116" s="1">
        <v>1</v>
      </c>
      <c r="BY116" s="1"/>
      <c r="BZ116" s="25">
        <v>139</v>
      </c>
      <c r="CA116" s="25">
        <v>37</v>
      </c>
      <c r="CB116" s="44">
        <v>1.2</v>
      </c>
      <c r="CC116" s="27">
        <v>43</v>
      </c>
      <c r="CD116" s="1">
        <v>215</v>
      </c>
      <c r="CE116" s="1">
        <v>1</v>
      </c>
      <c r="CF116" s="1"/>
      <c r="CG116" s="1"/>
      <c r="CH116" s="1">
        <v>2</v>
      </c>
      <c r="CI116" s="20">
        <v>1268.335</v>
      </c>
      <c r="CJ116" s="19">
        <f t="shared" si="87"/>
        <v>7.1454602956872604</v>
      </c>
      <c r="CK116" s="20">
        <v>2576.056</v>
      </c>
      <c r="CL116" s="19">
        <f t="shared" si="88"/>
        <v>7.8540148261183873</v>
      </c>
      <c r="CM116" s="22"/>
      <c r="CN116" s="36">
        <v>43215</v>
      </c>
      <c r="CO116" s="36"/>
      <c r="CP116" s="36"/>
      <c r="CQ116" s="36"/>
      <c r="CR116" s="20"/>
      <c r="CS116" s="36">
        <v>44217</v>
      </c>
      <c r="CT116" s="36">
        <v>43252</v>
      </c>
      <c r="CU116" s="1">
        <f t="shared" si="89"/>
        <v>37</v>
      </c>
      <c r="CV116" s="1">
        <v>1</v>
      </c>
      <c r="CW116" s="36">
        <v>43252</v>
      </c>
      <c r="CX116" s="20">
        <f>(CW116-CN116)</f>
        <v>37</v>
      </c>
      <c r="CY116" s="20">
        <v>1</v>
      </c>
      <c r="CZ116" s="20">
        <v>37</v>
      </c>
      <c r="DA116" s="3">
        <v>0</v>
      </c>
      <c r="DB116" t="s">
        <v>129</v>
      </c>
      <c r="DC116"/>
      <c r="DD116"/>
      <c r="DE116"/>
      <c r="DF116"/>
      <c r="DG116"/>
      <c r="DH116"/>
      <c r="DI116"/>
      <c r="DJ116"/>
      <c r="DK116"/>
    </row>
    <row r="117" spans="1:115" s="10" customFormat="1" x14ac:dyDescent="0.25">
      <c r="A117" s="25">
        <v>1053</v>
      </c>
      <c r="B117" s="1">
        <v>89</v>
      </c>
      <c r="C117" s="1">
        <v>0</v>
      </c>
      <c r="D117" s="1">
        <v>1</v>
      </c>
      <c r="E117" s="1">
        <v>1</v>
      </c>
      <c r="F117" s="1">
        <v>2</v>
      </c>
      <c r="G117" s="1">
        <v>1</v>
      </c>
      <c r="H117" s="1">
        <v>0</v>
      </c>
      <c r="I117" s="1">
        <v>1</v>
      </c>
      <c r="J117" s="1">
        <v>3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1</v>
      </c>
      <c r="AA117" s="1">
        <v>0</v>
      </c>
      <c r="AB117" s="1">
        <v>1</v>
      </c>
      <c r="AC117" s="1">
        <v>0</v>
      </c>
      <c r="AD117" s="1">
        <v>1</v>
      </c>
      <c r="AE117" s="1">
        <v>0</v>
      </c>
      <c r="AF117" s="1">
        <v>0</v>
      </c>
      <c r="AG117" s="1">
        <v>33.229999999999997</v>
      </c>
      <c r="AH117" s="1">
        <v>1.82</v>
      </c>
      <c r="AI117" s="1">
        <v>161</v>
      </c>
      <c r="AJ117" s="1">
        <v>74</v>
      </c>
      <c r="AK117" s="5">
        <f t="shared" si="72"/>
        <v>103</v>
      </c>
      <c r="AL117" s="1">
        <v>65</v>
      </c>
      <c r="AM117" s="1">
        <v>1</v>
      </c>
      <c r="AN117" s="1">
        <v>2</v>
      </c>
      <c r="AO117" s="1">
        <v>30</v>
      </c>
      <c r="AP117" s="1">
        <v>3</v>
      </c>
      <c r="AQ117" s="1">
        <v>14</v>
      </c>
      <c r="AR117" s="1">
        <f t="shared" si="73"/>
        <v>27</v>
      </c>
      <c r="AS117" s="7">
        <f t="shared" si="74"/>
        <v>13.5</v>
      </c>
      <c r="AT117" s="1">
        <v>6</v>
      </c>
      <c r="AU117" s="19">
        <v>3.83</v>
      </c>
      <c r="AV117" s="1">
        <v>2.1</v>
      </c>
      <c r="AW117" s="19">
        <f t="shared" si="75"/>
        <v>0.4796008869179601</v>
      </c>
      <c r="AX117" s="7">
        <f t="shared" si="76"/>
        <v>2.0887728459530024</v>
      </c>
      <c r="AY117" s="7">
        <f t="shared" si="77"/>
        <v>304.76190476190476</v>
      </c>
      <c r="AZ117" s="7">
        <f t="shared" si="78"/>
        <v>3847.6190476190473</v>
      </c>
      <c r="BA117" s="7">
        <f t="shared" si="79"/>
        <v>58.923076923076927</v>
      </c>
      <c r="BB117" s="7">
        <f t="shared" si="80"/>
        <v>32.307692307692307</v>
      </c>
      <c r="BC117" s="7">
        <f t="shared" si="81"/>
        <v>42.620307692307691</v>
      </c>
      <c r="BD117" s="7">
        <f t="shared" si="82"/>
        <v>5.272615384615384</v>
      </c>
      <c r="BE117" s="19"/>
      <c r="BF117" s="19">
        <f t="shared" si="83"/>
        <v>0.23759791122715404</v>
      </c>
      <c r="BG117" s="19">
        <f t="shared" si="84"/>
        <v>0.50913838120104438</v>
      </c>
      <c r="BH117" s="19">
        <f t="shared" si="85"/>
        <v>2.1823361823361824</v>
      </c>
      <c r="BI117" s="19">
        <f t="shared" si="86"/>
        <v>0.33333333333333331</v>
      </c>
      <c r="BJ117" s="19"/>
      <c r="BK117" s="20">
        <v>0</v>
      </c>
      <c r="BL117" s="1"/>
      <c r="BM117" s="20"/>
      <c r="BN117" s="1"/>
      <c r="BO117" s="1"/>
      <c r="BP117" s="1">
        <v>1</v>
      </c>
      <c r="BQ117" s="1">
        <v>0</v>
      </c>
      <c r="BR117" s="1">
        <v>75</v>
      </c>
      <c r="BS117" s="1"/>
      <c r="BT117" s="1"/>
      <c r="BU117" s="1"/>
      <c r="BV117" s="1"/>
      <c r="BW117" s="1"/>
      <c r="BX117" s="1"/>
      <c r="BY117" s="1"/>
      <c r="BZ117" s="25">
        <v>143</v>
      </c>
      <c r="CA117" s="25">
        <v>26</v>
      </c>
      <c r="CB117" s="44">
        <v>2.11</v>
      </c>
      <c r="CC117" s="27">
        <v>20</v>
      </c>
      <c r="CD117" s="1">
        <v>203</v>
      </c>
      <c r="CE117" s="1">
        <v>1</v>
      </c>
      <c r="CF117" s="1"/>
      <c r="CG117" s="1"/>
      <c r="CH117" s="1">
        <v>2</v>
      </c>
      <c r="CI117" s="20">
        <v>1310.7445809999999</v>
      </c>
      <c r="CJ117" s="19">
        <f t="shared" si="87"/>
        <v>7.1783506371698254</v>
      </c>
      <c r="CK117" s="20">
        <v>931.1330236</v>
      </c>
      <c r="CL117" s="19">
        <f t="shared" si="88"/>
        <v>6.8364021495622804</v>
      </c>
      <c r="CM117" s="22"/>
      <c r="CN117" s="36">
        <v>43250</v>
      </c>
      <c r="CO117" s="36"/>
      <c r="CP117" s="36"/>
      <c r="CQ117" s="36"/>
      <c r="CR117" s="20"/>
      <c r="CS117" s="36">
        <v>44479</v>
      </c>
      <c r="CT117" s="36">
        <v>44170</v>
      </c>
      <c r="CU117" s="1">
        <f t="shared" si="89"/>
        <v>920</v>
      </c>
      <c r="CV117" s="1">
        <v>0</v>
      </c>
      <c r="CW117" s="1"/>
      <c r="CX117" s="1"/>
      <c r="CY117" s="1">
        <v>0</v>
      </c>
      <c r="CZ117" s="1">
        <v>920</v>
      </c>
      <c r="DA117" s="3">
        <v>0</v>
      </c>
      <c r="DB117"/>
      <c r="DC117"/>
      <c r="DD117"/>
      <c r="DE117"/>
      <c r="DF117"/>
      <c r="DG117"/>
      <c r="DH117"/>
      <c r="DI117"/>
      <c r="DJ117"/>
      <c r="DK117"/>
    </row>
    <row r="118" spans="1:115" s="10" customFormat="1" x14ac:dyDescent="0.25">
      <c r="A118" s="2">
        <v>2008</v>
      </c>
      <c r="B118" s="3">
        <v>65</v>
      </c>
      <c r="C118" s="3">
        <v>0</v>
      </c>
      <c r="D118" s="3">
        <v>0</v>
      </c>
      <c r="E118" s="3">
        <v>1</v>
      </c>
      <c r="F118" s="3">
        <v>1</v>
      </c>
      <c r="G118" s="3">
        <v>1</v>
      </c>
      <c r="H118" s="1">
        <v>0</v>
      </c>
      <c r="I118" s="3">
        <v>1</v>
      </c>
      <c r="J118" s="3">
        <v>2</v>
      </c>
      <c r="K118" s="3">
        <v>1</v>
      </c>
      <c r="L118" s="3">
        <v>0</v>
      </c>
      <c r="M118" s="3"/>
      <c r="N118" s="3">
        <v>0</v>
      </c>
      <c r="O118" s="3">
        <v>0</v>
      </c>
      <c r="P118" s="3">
        <v>1</v>
      </c>
      <c r="Q118" s="3">
        <v>1</v>
      </c>
      <c r="R118" s="3">
        <v>0</v>
      </c>
      <c r="S118" s="3">
        <v>0</v>
      </c>
      <c r="T118" s="3">
        <v>1</v>
      </c>
      <c r="U118" s="3">
        <v>0</v>
      </c>
      <c r="V118" s="3">
        <v>1</v>
      </c>
      <c r="W118" s="3">
        <v>0</v>
      </c>
      <c r="X118" s="3">
        <v>1</v>
      </c>
      <c r="Y118" s="3">
        <v>1</v>
      </c>
      <c r="Z118" s="3">
        <v>0</v>
      </c>
      <c r="AA118" s="3">
        <v>0</v>
      </c>
      <c r="AB118" s="3">
        <v>1</v>
      </c>
      <c r="AC118" s="3">
        <v>0</v>
      </c>
      <c r="AD118" s="3">
        <v>1</v>
      </c>
      <c r="AE118" s="3">
        <v>0</v>
      </c>
      <c r="AF118" s="3">
        <v>0</v>
      </c>
      <c r="AG118" s="3">
        <v>28</v>
      </c>
      <c r="AH118" s="4">
        <v>2.15</v>
      </c>
      <c r="AI118" s="3">
        <v>98</v>
      </c>
      <c r="AJ118" s="3">
        <v>76</v>
      </c>
      <c r="AK118" s="5">
        <f t="shared" si="72"/>
        <v>83.333333333333329</v>
      </c>
      <c r="AL118" s="3">
        <v>78</v>
      </c>
      <c r="AM118" s="3">
        <v>3</v>
      </c>
      <c r="AN118" s="3">
        <v>6</v>
      </c>
      <c r="AO118" s="3">
        <v>27</v>
      </c>
      <c r="AP118" s="3">
        <v>10</v>
      </c>
      <c r="AQ118" s="3">
        <v>17</v>
      </c>
      <c r="AR118" s="3">
        <f t="shared" si="73"/>
        <v>17</v>
      </c>
      <c r="AS118" s="7">
        <f t="shared" si="74"/>
        <v>2.8333333333333335</v>
      </c>
      <c r="AT118" s="3">
        <v>9</v>
      </c>
      <c r="AU118" s="4">
        <v>3.0314999999999999</v>
      </c>
      <c r="AV118" s="3">
        <v>1.41</v>
      </c>
      <c r="AW118" s="19">
        <f t="shared" si="75"/>
        <v>0.26053215077605318</v>
      </c>
      <c r="AX118" s="7">
        <f t="shared" si="76"/>
        <v>2.6389576117433613</v>
      </c>
      <c r="AY118" s="7">
        <f t="shared" si="77"/>
        <v>453.90070921985819</v>
      </c>
      <c r="AZ118" s="7">
        <f t="shared" si="78"/>
        <v>4387.706855791962</v>
      </c>
      <c r="BA118" s="7">
        <f t="shared" si="79"/>
        <v>38.865384615384613</v>
      </c>
      <c r="BB118" s="7">
        <f t="shared" si="80"/>
        <v>18.076923076923077</v>
      </c>
      <c r="BC118" s="7">
        <f t="shared" si="81"/>
        <v>18.274564102564099</v>
      </c>
      <c r="BD118" s="7">
        <f t="shared" si="82"/>
        <v>2.7043076923076921</v>
      </c>
      <c r="BE118" s="19"/>
      <c r="BF118" s="19">
        <f t="shared" si="83"/>
        <v>0.43740722414646216</v>
      </c>
      <c r="BG118" s="19">
        <f t="shared" si="84"/>
        <v>0.69470559129143994</v>
      </c>
      <c r="BH118" s="19">
        <f t="shared" si="85"/>
        <v>2.2861990950226243</v>
      </c>
      <c r="BI118" s="19">
        <f t="shared" si="86"/>
        <v>0.66666666666666663</v>
      </c>
      <c r="BJ118" s="19"/>
      <c r="BK118" s="5">
        <v>0</v>
      </c>
      <c r="BL118" s="5"/>
      <c r="BM118" s="5"/>
      <c r="BN118" s="5"/>
      <c r="BO118" s="5"/>
      <c r="BP118" s="3">
        <v>1</v>
      </c>
      <c r="BQ118" s="3">
        <v>0</v>
      </c>
      <c r="BR118" s="3"/>
      <c r="BS118" s="3"/>
      <c r="BT118" s="3"/>
      <c r="BU118" s="3"/>
      <c r="BV118" s="3">
        <v>4.2</v>
      </c>
      <c r="BX118" s="3">
        <v>1</v>
      </c>
      <c r="BY118" s="3">
        <v>0</v>
      </c>
      <c r="BZ118" s="3">
        <v>139</v>
      </c>
      <c r="CA118" s="3">
        <v>20</v>
      </c>
      <c r="CB118" s="4">
        <v>1.1000000000000001</v>
      </c>
      <c r="CC118" s="28">
        <v>87</v>
      </c>
      <c r="CD118" s="8"/>
      <c r="CE118" s="8"/>
      <c r="CF118" s="3">
        <v>1679</v>
      </c>
      <c r="CG118" s="3">
        <v>1</v>
      </c>
      <c r="CH118" s="3">
        <v>2</v>
      </c>
      <c r="CI118" s="12">
        <v>472.17391304347825</v>
      </c>
      <c r="CJ118" s="19">
        <f t="shared" si="87"/>
        <v>6.1573473775587768</v>
      </c>
      <c r="CK118" s="5">
        <v>2463.0543542197324</v>
      </c>
      <c r="CL118" s="19">
        <f t="shared" si="88"/>
        <v>7.8091574661757504</v>
      </c>
      <c r="CN118" s="36">
        <v>43419</v>
      </c>
      <c r="CO118" s="36"/>
      <c r="CP118" s="36"/>
      <c r="CQ118" s="36"/>
      <c r="CR118" s="20"/>
      <c r="CS118" s="36">
        <v>44478</v>
      </c>
      <c r="CT118" s="36">
        <v>44463</v>
      </c>
      <c r="CU118" s="1">
        <f t="shared" si="89"/>
        <v>1044</v>
      </c>
      <c r="CV118" s="1">
        <v>0</v>
      </c>
      <c r="CW118" s="1"/>
      <c r="CX118" s="1"/>
      <c r="CY118" s="1">
        <v>0</v>
      </c>
      <c r="CZ118" s="1">
        <v>1044</v>
      </c>
      <c r="DA118" s="3">
        <v>0</v>
      </c>
      <c r="DB118" s="3"/>
    </row>
    <row r="119" spans="1:115" s="10" customFormat="1" x14ac:dyDescent="0.25">
      <c r="A119" s="2">
        <v>2057</v>
      </c>
      <c r="B119" s="3">
        <v>68</v>
      </c>
      <c r="C119" s="3">
        <v>1</v>
      </c>
      <c r="D119" s="3">
        <v>0</v>
      </c>
      <c r="E119" s="3">
        <v>0</v>
      </c>
      <c r="F119" s="3">
        <v>1</v>
      </c>
      <c r="G119" s="3">
        <v>0</v>
      </c>
      <c r="H119" s="1">
        <v>1</v>
      </c>
      <c r="I119" s="3">
        <v>1</v>
      </c>
      <c r="J119" s="3">
        <v>1</v>
      </c>
      <c r="K119" s="3">
        <v>1</v>
      </c>
      <c r="L119" s="3">
        <v>0</v>
      </c>
      <c r="M119" s="3"/>
      <c r="N119" s="3">
        <v>1</v>
      </c>
      <c r="O119" s="3">
        <v>0</v>
      </c>
      <c r="P119" s="3">
        <v>1</v>
      </c>
      <c r="Q119" s="3"/>
      <c r="R119" s="3">
        <v>1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1</v>
      </c>
      <c r="Y119" s="3">
        <v>1</v>
      </c>
      <c r="Z119" s="3">
        <v>1</v>
      </c>
      <c r="AA119" s="3">
        <v>1</v>
      </c>
      <c r="AB119" s="3">
        <v>1</v>
      </c>
      <c r="AC119" s="3">
        <v>0</v>
      </c>
      <c r="AD119" s="3">
        <v>1</v>
      </c>
      <c r="AE119" s="3">
        <v>0</v>
      </c>
      <c r="AF119" s="3">
        <v>0</v>
      </c>
      <c r="AG119" s="3">
        <v>28</v>
      </c>
      <c r="AH119" s="4">
        <v>2.35</v>
      </c>
      <c r="AI119" s="3"/>
      <c r="AJ119" s="3"/>
      <c r="AK119" s="5"/>
      <c r="AL119" s="3">
        <v>74</v>
      </c>
      <c r="AM119" s="3">
        <v>1</v>
      </c>
      <c r="AN119" s="3">
        <v>16</v>
      </c>
      <c r="AO119" s="3">
        <v>37</v>
      </c>
      <c r="AP119" s="3">
        <v>20</v>
      </c>
      <c r="AQ119" s="3">
        <v>26</v>
      </c>
      <c r="AR119" s="1">
        <f t="shared" si="73"/>
        <v>17</v>
      </c>
      <c r="AS119" s="7">
        <f t="shared" si="74"/>
        <v>1.0625</v>
      </c>
      <c r="AT119" s="3">
        <v>22</v>
      </c>
      <c r="AU119" s="4">
        <v>4.2065000000000001</v>
      </c>
      <c r="AV119" s="3">
        <v>1.79</v>
      </c>
      <c r="AW119" s="19"/>
      <c r="AX119" s="7">
        <f t="shared" si="76"/>
        <v>0.95090930702484244</v>
      </c>
      <c r="AY119" s="7">
        <f t="shared" si="77"/>
        <v>178.77094972067039</v>
      </c>
      <c r="AZ119" s="7"/>
      <c r="BA119" s="7">
        <f t="shared" si="79"/>
        <v>56.844594594594597</v>
      </c>
      <c r="BB119" s="7">
        <f t="shared" si="80"/>
        <v>24.189189189189189</v>
      </c>
      <c r="BC119" s="7"/>
      <c r="BD119" s="7">
        <f t="shared" si="82"/>
        <v>3.2897297297297299</v>
      </c>
      <c r="BE119" s="19"/>
      <c r="BF119" s="19">
        <f t="shared" si="83"/>
        <v>0.45738737667894924</v>
      </c>
      <c r="BG119" s="19">
        <f t="shared" si="84"/>
        <v>0.65089742065850464</v>
      </c>
      <c r="BH119" s="19">
        <f t="shared" si="85"/>
        <v>3.3437996820349762</v>
      </c>
      <c r="BI119" s="19">
        <f t="shared" si="86"/>
        <v>0.72727272727272729</v>
      </c>
      <c r="BJ119" s="19"/>
      <c r="BK119" s="5">
        <v>0</v>
      </c>
      <c r="BL119" s="5"/>
      <c r="BM119" s="5"/>
      <c r="BN119" s="5"/>
      <c r="BO119" s="5"/>
      <c r="BP119" s="3">
        <v>1</v>
      </c>
      <c r="BQ119" s="3">
        <v>0</v>
      </c>
      <c r="BR119" s="3"/>
      <c r="BS119" s="3">
        <v>6.2</v>
      </c>
      <c r="BT119" s="3">
        <v>5.4</v>
      </c>
      <c r="BU119" s="3">
        <v>1</v>
      </c>
      <c r="BV119" s="3"/>
      <c r="BX119" s="3">
        <v>1</v>
      </c>
      <c r="BY119" s="3">
        <v>0</v>
      </c>
      <c r="BZ119" s="3">
        <v>142</v>
      </c>
      <c r="CA119" s="3">
        <v>26</v>
      </c>
      <c r="CB119" s="4">
        <v>2</v>
      </c>
      <c r="CC119" s="28">
        <v>42</v>
      </c>
      <c r="CD119" s="8"/>
      <c r="CE119" s="8"/>
      <c r="CF119" s="3">
        <v>1145</v>
      </c>
      <c r="CG119" s="3">
        <v>1</v>
      </c>
      <c r="CH119" s="3">
        <v>2</v>
      </c>
      <c r="CI119" s="12">
        <v>1241.5966386554621</v>
      </c>
      <c r="CJ119" s="19">
        <f t="shared" si="87"/>
        <v>7.1241534421568149</v>
      </c>
      <c r="CK119" s="5">
        <v>1058.9701844312465</v>
      </c>
      <c r="CL119" s="19">
        <f t="shared" si="88"/>
        <v>6.965052190749204</v>
      </c>
      <c r="CN119" s="36">
        <v>40549</v>
      </c>
      <c r="CO119" s="36"/>
      <c r="CP119" s="36"/>
      <c r="CQ119" s="36"/>
      <c r="CR119" s="22"/>
      <c r="CS119" s="36">
        <v>44274</v>
      </c>
      <c r="CT119" s="36">
        <v>44272</v>
      </c>
      <c r="CU119" s="3">
        <f t="shared" si="89"/>
        <v>3723</v>
      </c>
      <c r="CV119" s="3">
        <v>0</v>
      </c>
      <c r="CW119" s="3"/>
      <c r="CX119" s="3"/>
      <c r="CY119" s="3">
        <v>0</v>
      </c>
      <c r="CZ119" s="3">
        <v>3723</v>
      </c>
      <c r="DA119" s="3">
        <v>0</v>
      </c>
      <c r="DB119" s="3"/>
    </row>
    <row r="120" spans="1:115" s="10" customFormat="1" x14ac:dyDescent="0.25">
      <c r="A120" s="2">
        <v>2023</v>
      </c>
      <c r="B120" s="3">
        <v>54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1">
        <v>0</v>
      </c>
      <c r="I120" s="3">
        <v>1</v>
      </c>
      <c r="J120" s="3">
        <v>2</v>
      </c>
      <c r="K120" s="3">
        <v>1</v>
      </c>
      <c r="L120" s="3">
        <v>0</v>
      </c>
      <c r="M120" s="3"/>
      <c r="N120" s="3">
        <v>0</v>
      </c>
      <c r="O120" s="3">
        <v>0</v>
      </c>
      <c r="P120" s="3">
        <v>1</v>
      </c>
      <c r="Q120" s="3"/>
      <c r="R120" s="3">
        <v>1</v>
      </c>
      <c r="S120" s="3">
        <v>0</v>
      </c>
      <c r="T120" s="3">
        <v>0</v>
      </c>
      <c r="U120" s="3">
        <v>0</v>
      </c>
      <c r="V120" s="3">
        <v>1</v>
      </c>
      <c r="W120" s="3">
        <v>0</v>
      </c>
      <c r="X120" s="16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42</v>
      </c>
      <c r="AH120" s="4">
        <v>2.15</v>
      </c>
      <c r="AI120" s="3">
        <v>151</v>
      </c>
      <c r="AJ120" s="3">
        <v>96</v>
      </c>
      <c r="AK120" s="5">
        <f>(AI120+2*AJ120)/3</f>
        <v>114.33333333333333</v>
      </c>
      <c r="AL120" s="3">
        <v>70</v>
      </c>
      <c r="AM120" s="3">
        <v>1</v>
      </c>
      <c r="AN120" s="3">
        <v>10</v>
      </c>
      <c r="AO120" s="3">
        <v>36</v>
      </c>
      <c r="AP120" s="3">
        <v>18</v>
      </c>
      <c r="AQ120" s="3">
        <v>23</v>
      </c>
      <c r="AR120" s="1">
        <f t="shared" si="73"/>
        <v>18</v>
      </c>
      <c r="AS120" s="7">
        <f t="shared" si="74"/>
        <v>1.8</v>
      </c>
      <c r="AT120" s="3">
        <v>12</v>
      </c>
      <c r="AU120" s="4">
        <v>5.6760000000000002</v>
      </c>
      <c r="AV120" s="3">
        <v>2.64</v>
      </c>
      <c r="AW120" s="19">
        <f>(AK120*AV120/451)</f>
        <v>0.66926829268292676</v>
      </c>
      <c r="AX120" s="7">
        <f t="shared" si="76"/>
        <v>1.9379844961240309</v>
      </c>
      <c r="AY120" s="7">
        <f t="shared" si="77"/>
        <v>333.33333333333331</v>
      </c>
      <c r="AZ120" s="7">
        <f>((AK120-AN120)*80/AV120)</f>
        <v>3161.6161616161612</v>
      </c>
      <c r="BA120" s="7">
        <f t="shared" si="79"/>
        <v>81.085714285714289</v>
      </c>
      <c r="BB120" s="7">
        <f t="shared" si="80"/>
        <v>37.714285714285715</v>
      </c>
      <c r="BC120" s="7">
        <f>(BB120*(AK120-AT120)*0.0136)</f>
        <v>52.488228571428571</v>
      </c>
      <c r="BD120" s="7">
        <f t="shared" si="82"/>
        <v>6.6678857142857142</v>
      </c>
      <c r="BE120" s="19"/>
      <c r="BF120" s="19">
        <f t="shared" si="83"/>
        <v>0.28365045806906269</v>
      </c>
      <c r="BG120" s="19">
        <f t="shared" si="84"/>
        <v>0.44397463002114163</v>
      </c>
      <c r="BH120" s="19">
        <f t="shared" si="85"/>
        <v>4.5047619047619047</v>
      </c>
      <c r="BI120" s="19">
        <f t="shared" si="86"/>
        <v>0.83333333333333337</v>
      </c>
      <c r="BJ120" s="19"/>
      <c r="BK120" s="5">
        <v>0</v>
      </c>
      <c r="BL120" s="5"/>
      <c r="BM120" s="5"/>
      <c r="BN120" s="5"/>
      <c r="BO120" s="5"/>
      <c r="BP120" s="3">
        <v>1</v>
      </c>
      <c r="BQ120" s="9">
        <v>0</v>
      </c>
      <c r="BR120" s="3"/>
      <c r="BS120" s="3">
        <v>5</v>
      </c>
      <c r="BT120" s="3">
        <v>4.0999999999999996</v>
      </c>
      <c r="BU120" s="3">
        <v>0.86</v>
      </c>
      <c r="BV120" s="3"/>
      <c r="BX120" s="3"/>
      <c r="BY120" s="9">
        <v>0</v>
      </c>
      <c r="BZ120" s="3">
        <v>137</v>
      </c>
      <c r="CA120" s="3">
        <v>28</v>
      </c>
      <c r="CB120" s="4">
        <v>1.5</v>
      </c>
      <c r="CC120" s="28">
        <v>56</v>
      </c>
      <c r="CD120" s="8"/>
      <c r="CE120" s="8"/>
      <c r="CF120" s="3">
        <v>220</v>
      </c>
      <c r="CG120" s="3">
        <v>0</v>
      </c>
      <c r="CH120" s="3">
        <v>1</v>
      </c>
      <c r="CI120" s="12">
        <v>1248.3516483516485</v>
      </c>
      <c r="CJ120" s="19">
        <f t="shared" si="87"/>
        <v>7.1295792787523382</v>
      </c>
      <c r="CK120" s="5">
        <v>1053.4891177296067</v>
      </c>
      <c r="CL120" s="19">
        <f t="shared" si="88"/>
        <v>6.959862903555968</v>
      </c>
      <c r="CN120" s="36">
        <v>43621</v>
      </c>
      <c r="CO120" s="36"/>
      <c r="CP120" s="36"/>
      <c r="CQ120" s="36"/>
      <c r="CR120" s="20"/>
      <c r="CS120" s="36">
        <v>44480</v>
      </c>
      <c r="CT120" s="36">
        <v>44383</v>
      </c>
      <c r="CU120" s="1">
        <f t="shared" si="89"/>
        <v>762</v>
      </c>
      <c r="CV120" s="1">
        <v>0</v>
      </c>
      <c r="CW120" s="1"/>
      <c r="CX120" s="1"/>
      <c r="CY120" s="1">
        <v>0</v>
      </c>
      <c r="CZ120" s="1">
        <v>608</v>
      </c>
      <c r="DA120" s="3">
        <v>0</v>
      </c>
      <c r="DB120" s="3" t="s">
        <v>145</v>
      </c>
    </row>
    <row r="121" spans="1:115" s="10" customFormat="1" x14ac:dyDescent="0.25">
      <c r="A121" s="2">
        <v>2005</v>
      </c>
      <c r="B121" s="3">
        <v>43</v>
      </c>
      <c r="C121" s="3">
        <v>1</v>
      </c>
      <c r="D121" s="3">
        <v>1</v>
      </c>
      <c r="E121" s="3">
        <v>0</v>
      </c>
      <c r="F121" s="3">
        <v>1</v>
      </c>
      <c r="G121" s="3">
        <v>1</v>
      </c>
      <c r="H121" s="1">
        <v>0</v>
      </c>
      <c r="I121" s="3">
        <v>1</v>
      </c>
      <c r="J121" s="3">
        <v>1</v>
      </c>
      <c r="K121" s="3">
        <v>0</v>
      </c>
      <c r="L121" s="3">
        <v>0</v>
      </c>
      <c r="M121" s="3"/>
      <c r="N121" s="3">
        <v>0</v>
      </c>
      <c r="O121" s="3">
        <v>0</v>
      </c>
      <c r="P121" s="3">
        <v>0</v>
      </c>
      <c r="Q121" s="3"/>
      <c r="R121" s="3">
        <v>0</v>
      </c>
      <c r="S121" s="3">
        <v>0</v>
      </c>
      <c r="T121" s="3">
        <v>0</v>
      </c>
      <c r="U121" s="3">
        <v>0</v>
      </c>
      <c r="V121" s="3">
        <v>1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1</v>
      </c>
      <c r="AC121" s="3">
        <v>0</v>
      </c>
      <c r="AD121" s="3">
        <v>1</v>
      </c>
      <c r="AE121" s="3">
        <v>0</v>
      </c>
      <c r="AF121" s="3">
        <v>0</v>
      </c>
      <c r="AG121" s="3">
        <v>36</v>
      </c>
      <c r="AH121" s="4">
        <v>2.19</v>
      </c>
      <c r="AI121" s="3">
        <v>115</v>
      </c>
      <c r="AJ121" s="3">
        <v>72</v>
      </c>
      <c r="AK121" s="5">
        <f>(AI121+2*AJ121)/3</f>
        <v>86.333333333333329</v>
      </c>
      <c r="AL121" s="3">
        <v>75</v>
      </c>
      <c r="AM121" s="3">
        <v>3</v>
      </c>
      <c r="AN121" s="3">
        <v>2</v>
      </c>
      <c r="AO121" s="3">
        <v>26</v>
      </c>
      <c r="AP121" s="3">
        <v>7</v>
      </c>
      <c r="AQ121" s="3">
        <v>15</v>
      </c>
      <c r="AR121" s="3">
        <f t="shared" si="73"/>
        <v>19</v>
      </c>
      <c r="AS121" s="7">
        <f t="shared" si="74"/>
        <v>9.5</v>
      </c>
      <c r="AT121" s="3">
        <v>6</v>
      </c>
      <c r="AU121" s="4">
        <v>5.4749999999999996</v>
      </c>
      <c r="AV121" s="3">
        <v>2.5</v>
      </c>
      <c r="AW121" s="19">
        <f>(AK121*AV121/451)</f>
        <v>0.47856614929785657</v>
      </c>
      <c r="AX121" s="7">
        <f t="shared" si="76"/>
        <v>1.6438356164383563</v>
      </c>
      <c r="AY121" s="7">
        <f t="shared" si="77"/>
        <v>288</v>
      </c>
      <c r="AZ121" s="7">
        <f>((AK121-AN121)*80/AV121)</f>
        <v>2698.6666666666665</v>
      </c>
      <c r="BA121" s="7">
        <f t="shared" si="79"/>
        <v>73</v>
      </c>
      <c r="BB121" s="7">
        <f t="shared" si="80"/>
        <v>33.333333333333336</v>
      </c>
      <c r="BC121" s="7">
        <f>(BB121*(AK121-AT121)*0.0136)</f>
        <v>36.417777777777779</v>
      </c>
      <c r="BD121" s="7">
        <f t="shared" si="82"/>
        <v>5.8933333333333335</v>
      </c>
      <c r="BE121" s="19"/>
      <c r="BF121" s="19">
        <f t="shared" si="83"/>
        <v>0.20547945205479451</v>
      </c>
      <c r="BG121" s="19">
        <f t="shared" si="84"/>
        <v>0.35616438356164382</v>
      </c>
      <c r="BH121" s="19">
        <f t="shared" si="85"/>
        <v>3.8421052631578947</v>
      </c>
      <c r="BI121" s="19">
        <f t="shared" si="86"/>
        <v>0.33333333333333331</v>
      </c>
      <c r="BJ121" s="19"/>
      <c r="BK121" s="5">
        <v>0</v>
      </c>
      <c r="BL121" s="5"/>
      <c r="BM121" s="5"/>
      <c r="BN121" s="5"/>
      <c r="BO121" s="5"/>
      <c r="BP121" s="3">
        <v>1</v>
      </c>
      <c r="BQ121" s="3">
        <v>0</v>
      </c>
      <c r="BR121" s="3"/>
      <c r="BS121" s="3">
        <v>4.5</v>
      </c>
      <c r="BT121" s="3">
        <v>2.8</v>
      </c>
      <c r="BU121" s="3">
        <v>0.78</v>
      </c>
      <c r="BV121" s="3">
        <v>2.9</v>
      </c>
      <c r="BX121" s="3">
        <v>0</v>
      </c>
      <c r="BY121" s="3">
        <v>0</v>
      </c>
      <c r="BZ121" s="3">
        <v>136</v>
      </c>
      <c r="CA121" s="3">
        <v>19</v>
      </c>
      <c r="CB121" s="4">
        <v>1.2</v>
      </c>
      <c r="CC121" s="28">
        <v>59</v>
      </c>
      <c r="CD121" s="8"/>
      <c r="CE121" s="8"/>
      <c r="CF121" s="3"/>
      <c r="CG121" s="3"/>
      <c r="CH121" s="3"/>
      <c r="CI121" s="12">
        <v>1318.5053380782917</v>
      </c>
      <c r="CJ121" s="19">
        <f t="shared" si="87"/>
        <v>7.1842540543845326</v>
      </c>
      <c r="CK121" s="5">
        <v>1639.3289918601492</v>
      </c>
      <c r="CL121" s="19">
        <f t="shared" si="88"/>
        <v>7.402042285788224</v>
      </c>
      <c r="CN121" s="36">
        <v>43419</v>
      </c>
      <c r="CO121" s="36"/>
      <c r="CP121" s="36"/>
      <c r="CQ121" s="36"/>
      <c r="CR121" s="20"/>
      <c r="CS121" s="36">
        <v>44478</v>
      </c>
      <c r="CT121" s="36">
        <v>44474</v>
      </c>
      <c r="CU121" s="1">
        <f t="shared" si="89"/>
        <v>1055</v>
      </c>
      <c r="CV121" s="1">
        <v>0</v>
      </c>
      <c r="CW121" s="1"/>
      <c r="CX121" s="1"/>
      <c r="CY121" s="1">
        <v>0</v>
      </c>
      <c r="CZ121" s="1">
        <v>1055</v>
      </c>
      <c r="DA121" s="3">
        <v>0</v>
      </c>
      <c r="DB121" s="3" t="s">
        <v>142</v>
      </c>
    </row>
    <row r="122" spans="1:115" s="10" customFormat="1" x14ac:dyDescent="0.25">
      <c r="A122" s="2"/>
      <c r="B122" s="3"/>
      <c r="C122" s="3"/>
      <c r="D122" s="3"/>
      <c r="E122" s="3"/>
      <c r="F122" s="3"/>
      <c r="G122" s="3"/>
      <c r="H122" s="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4"/>
      <c r="AI122" s="3"/>
      <c r="AJ122" s="3"/>
      <c r="AK122" s="5"/>
      <c r="AL122" s="3"/>
      <c r="AM122" s="3"/>
      <c r="AN122" s="3"/>
      <c r="AO122" s="3"/>
      <c r="AP122" s="3"/>
      <c r="AQ122" s="3"/>
      <c r="AR122" s="3"/>
      <c r="AS122" s="7"/>
      <c r="AT122" s="3"/>
      <c r="AU122" s="4"/>
      <c r="AV122" s="3"/>
      <c r="AW122" s="19"/>
      <c r="AX122" s="7"/>
      <c r="AY122" s="7"/>
      <c r="AZ122" s="7"/>
      <c r="BA122" s="7"/>
      <c r="BB122" s="7"/>
      <c r="BC122" s="7"/>
      <c r="BD122" s="7"/>
      <c r="BE122" s="19"/>
      <c r="BF122" s="19"/>
      <c r="BG122" s="19"/>
      <c r="BH122" s="19"/>
      <c r="BI122" s="19"/>
      <c r="BJ122" s="19"/>
      <c r="BK122" s="5"/>
      <c r="BL122" s="5"/>
      <c r="BM122" s="5"/>
      <c r="BN122" s="5"/>
      <c r="BO122" s="5"/>
      <c r="BP122" s="3"/>
      <c r="BQ122" s="3"/>
      <c r="BR122" s="3"/>
      <c r="BS122" s="3"/>
      <c r="BT122" s="3"/>
      <c r="BU122" s="3"/>
      <c r="BV122" s="3"/>
      <c r="BX122" s="3"/>
      <c r="BY122" s="3"/>
      <c r="BZ122" s="3"/>
      <c r="CA122" s="3"/>
      <c r="CB122" s="4"/>
      <c r="CC122" s="28"/>
      <c r="CD122" s="8"/>
      <c r="CE122" s="8"/>
      <c r="CF122" s="3"/>
      <c r="CG122" s="3"/>
      <c r="CH122" s="3"/>
      <c r="CI122" s="12"/>
      <c r="CJ122" s="19"/>
      <c r="CK122" s="5"/>
      <c r="CL122" s="19"/>
      <c r="CN122" s="36"/>
      <c r="CO122" s="36"/>
      <c r="CP122" s="36"/>
      <c r="CQ122" s="36"/>
      <c r="CR122" s="20"/>
      <c r="CS122" s="36"/>
      <c r="CT122" s="36"/>
      <c r="CU122" s="1"/>
      <c r="CV122" s="1"/>
      <c r="CW122" s="1"/>
      <c r="CX122" s="1"/>
      <c r="CY122" s="1"/>
      <c r="CZ122" s="1"/>
      <c r="DA122" s="3"/>
      <c r="DB122" s="3"/>
    </row>
    <row r="123" spans="1:115" s="10" customFormat="1" x14ac:dyDescent="0.25">
      <c r="A123" s="2"/>
      <c r="B123" s="3"/>
      <c r="C123" s="3"/>
      <c r="D123" s="3"/>
      <c r="E123" s="3"/>
      <c r="F123" s="3"/>
      <c r="G123" s="3"/>
      <c r="H123" s="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4"/>
      <c r="AI123" s="3"/>
      <c r="AJ123" s="3"/>
      <c r="AK123" s="5"/>
      <c r="AL123" s="3"/>
      <c r="AM123" s="3"/>
      <c r="AN123" s="3"/>
      <c r="AO123" s="3"/>
      <c r="AP123" s="3"/>
      <c r="AQ123" s="3"/>
      <c r="AR123" s="3"/>
      <c r="AS123" s="7"/>
      <c r="AT123" s="3"/>
      <c r="AU123" s="4"/>
      <c r="AV123" s="3"/>
      <c r="AW123" s="19"/>
      <c r="AX123" s="7"/>
      <c r="AY123" s="7"/>
      <c r="AZ123" s="7"/>
      <c r="BA123" s="7"/>
      <c r="BB123" s="7"/>
      <c r="BC123" s="7"/>
      <c r="BD123" s="7"/>
      <c r="BE123" s="19"/>
      <c r="BF123" s="19"/>
      <c r="BG123" s="19"/>
      <c r="BH123" s="19"/>
      <c r="BI123" s="19"/>
      <c r="BJ123" s="19"/>
      <c r="BK123" s="5"/>
      <c r="BL123" s="5"/>
      <c r="BM123" s="5"/>
      <c r="BN123" s="5"/>
      <c r="BO123" s="5"/>
      <c r="BP123" s="3"/>
      <c r="BQ123" s="3"/>
      <c r="BR123" s="3"/>
      <c r="BS123" s="3"/>
      <c r="BT123" s="3"/>
      <c r="BU123" s="3"/>
      <c r="BV123" s="3"/>
      <c r="BX123" s="3"/>
      <c r="BY123" s="3"/>
      <c r="BZ123" s="3"/>
      <c r="CA123" s="3"/>
      <c r="CB123" s="4"/>
      <c r="CC123" s="28"/>
      <c r="CD123" s="8"/>
      <c r="CE123" s="8"/>
      <c r="CF123" s="3"/>
      <c r="CG123" s="3"/>
      <c r="CH123" s="3"/>
      <c r="CI123" s="12"/>
      <c r="CJ123" s="19"/>
      <c r="CK123" s="5"/>
      <c r="CL123" s="19"/>
      <c r="CN123" s="36"/>
      <c r="CO123" s="36"/>
      <c r="CP123" s="36"/>
      <c r="CQ123" s="36"/>
      <c r="CR123" s="20"/>
      <c r="CS123" s="36"/>
      <c r="CT123" s="36"/>
      <c r="CU123" s="1"/>
      <c r="CV123" s="1">
        <f>SUM(CV93:CV121)</f>
        <v>7</v>
      </c>
      <c r="CW123" s="1"/>
      <c r="CX123" s="1"/>
      <c r="CY123" s="1"/>
      <c r="CZ123" s="1"/>
      <c r="DA123" s="3"/>
      <c r="DB123" s="3"/>
    </row>
    <row r="124" spans="1:115" s="10" customFormat="1" x14ac:dyDescent="0.25">
      <c r="A124" s="2"/>
      <c r="B124" s="3"/>
      <c r="C124" s="3"/>
      <c r="D124" s="3"/>
      <c r="E124" s="3"/>
      <c r="F124" s="3"/>
      <c r="G124" s="3"/>
      <c r="H124" s="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4"/>
      <c r="AI124" s="3"/>
      <c r="AJ124" s="3"/>
      <c r="AK124" s="5"/>
      <c r="AL124" s="3"/>
      <c r="AM124" s="3"/>
      <c r="AN124" s="3"/>
      <c r="AO124" s="3"/>
      <c r="AP124" s="3"/>
      <c r="AQ124" s="3"/>
      <c r="AR124" s="3"/>
      <c r="AS124" s="7"/>
      <c r="AT124" s="3"/>
      <c r="AU124" s="4"/>
      <c r="AV124" s="3"/>
      <c r="AW124" s="19"/>
      <c r="AX124" s="7"/>
      <c r="AY124" s="7"/>
      <c r="AZ124" s="7"/>
      <c r="BA124" s="7"/>
      <c r="BB124" s="7"/>
      <c r="BC124" s="7"/>
      <c r="BD124" s="7"/>
      <c r="BE124" s="19"/>
      <c r="BF124" s="19"/>
      <c r="BG124" s="19"/>
      <c r="BH124" s="19"/>
      <c r="BI124" s="19"/>
      <c r="BJ124" s="19"/>
      <c r="BK124" s="5"/>
      <c r="BL124" s="5"/>
      <c r="BM124" s="5"/>
      <c r="BN124" s="5"/>
      <c r="BO124" s="5"/>
      <c r="BP124" s="3"/>
      <c r="BQ124" s="3"/>
      <c r="BR124" s="3"/>
      <c r="BS124" s="3"/>
      <c r="BT124" s="3"/>
      <c r="BU124" s="3"/>
      <c r="BV124" s="3"/>
      <c r="BX124" s="3"/>
      <c r="BY124" s="3"/>
      <c r="BZ124" s="3"/>
      <c r="CA124" s="3"/>
      <c r="CB124" s="4"/>
      <c r="CC124" s="28"/>
      <c r="CD124" s="8"/>
      <c r="CE124" s="8"/>
      <c r="CF124" s="3"/>
      <c r="CG124" s="3"/>
      <c r="CH124" s="3"/>
      <c r="CI124" s="12"/>
      <c r="CJ124" s="19"/>
      <c r="CK124" s="5"/>
      <c r="CL124" s="19"/>
      <c r="CN124" s="36"/>
      <c r="CO124" s="36"/>
      <c r="CP124" s="36"/>
      <c r="CQ124" s="36"/>
      <c r="CR124" s="20"/>
      <c r="CS124" s="36"/>
      <c r="CT124" s="36"/>
      <c r="CU124" s="1"/>
      <c r="CV124" s="1">
        <f>COUNT(CV93:CV121)</f>
        <v>29</v>
      </c>
      <c r="CW124" s="1"/>
      <c r="CX124" s="1"/>
      <c r="CY124" s="1"/>
      <c r="CZ124" s="1"/>
      <c r="DA124" s="3"/>
      <c r="DB124" s="3"/>
    </row>
    <row r="125" spans="1:115" s="10" customFormat="1" x14ac:dyDescent="0.25">
      <c r="A125" s="2"/>
      <c r="B125" s="3"/>
      <c r="C125" s="3"/>
      <c r="D125" s="3"/>
      <c r="E125" s="3"/>
      <c r="F125" s="3"/>
      <c r="G125" s="3"/>
      <c r="H125" s="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4"/>
      <c r="AI125" s="3"/>
      <c r="AJ125" s="3"/>
      <c r="AK125" s="5"/>
      <c r="AL125" s="3"/>
      <c r="AM125" s="3"/>
      <c r="AN125" s="3"/>
      <c r="AO125" s="3"/>
      <c r="AP125" s="3"/>
      <c r="AQ125" s="3"/>
      <c r="AR125" s="3"/>
      <c r="AS125" s="7"/>
      <c r="AT125" s="3"/>
      <c r="AU125" s="4"/>
      <c r="AV125" s="3"/>
      <c r="AW125" s="19"/>
      <c r="AX125" s="7"/>
      <c r="AY125" s="7"/>
      <c r="AZ125" s="7"/>
      <c r="BA125" s="7"/>
      <c r="BB125" s="7"/>
      <c r="BC125" s="7"/>
      <c r="BD125" s="7"/>
      <c r="BE125" s="19"/>
      <c r="BF125" s="19"/>
      <c r="BG125" s="19"/>
      <c r="BH125" s="19"/>
      <c r="BI125" s="19"/>
      <c r="BJ125" s="19"/>
      <c r="BK125" s="5"/>
      <c r="BL125" s="5"/>
      <c r="BM125" s="5"/>
      <c r="BN125" s="5"/>
      <c r="BO125" s="5"/>
      <c r="BP125" s="3"/>
      <c r="BQ125" s="3"/>
      <c r="BR125" s="3"/>
      <c r="BS125" s="3"/>
      <c r="BT125" s="3"/>
      <c r="BU125" s="3"/>
      <c r="BV125" s="3"/>
      <c r="BX125" s="3"/>
      <c r="BY125" s="3"/>
      <c r="BZ125" s="3"/>
      <c r="CA125" s="3"/>
      <c r="CB125" s="4"/>
      <c r="CC125" s="28"/>
      <c r="CD125" s="8"/>
      <c r="CE125" s="8"/>
      <c r="CF125" s="3"/>
      <c r="CG125" s="3"/>
      <c r="CH125" s="3"/>
      <c r="CI125" s="12"/>
      <c r="CJ125" s="19"/>
      <c r="CK125" s="5"/>
      <c r="CL125" s="19"/>
      <c r="CN125" s="36"/>
      <c r="CO125" s="36"/>
      <c r="CP125" s="36"/>
      <c r="CQ125" s="36"/>
      <c r="CR125" s="20"/>
      <c r="CS125" s="36"/>
      <c r="CT125" s="36"/>
      <c r="CU125" s="1"/>
      <c r="CV125" s="1">
        <f>(CV123/CV124)</f>
        <v>0.2413793103448276</v>
      </c>
      <c r="CW125" s="1"/>
      <c r="CX125" s="1"/>
      <c r="CY125" s="1"/>
      <c r="CZ125" s="1"/>
      <c r="DA125" s="3"/>
      <c r="DB125" s="3"/>
    </row>
    <row r="126" spans="1:115" s="10" customFormat="1" x14ac:dyDescent="0.25">
      <c r="A126" s="2"/>
      <c r="B126" s="3"/>
      <c r="C126" s="3"/>
      <c r="D126" s="3"/>
      <c r="E126" s="3"/>
      <c r="F126" s="3"/>
      <c r="G126" s="3"/>
      <c r="H126" s="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4"/>
      <c r="AI126" s="3"/>
      <c r="AJ126" s="3"/>
      <c r="AK126" s="5"/>
      <c r="AL126" s="3"/>
      <c r="AM126" s="3"/>
      <c r="AN126" s="3"/>
      <c r="AO126" s="3"/>
      <c r="AP126" s="3"/>
      <c r="AQ126" s="3"/>
      <c r="AR126" s="3"/>
      <c r="AS126" s="7"/>
      <c r="AT126" s="3"/>
      <c r="AU126" s="4"/>
      <c r="AV126" s="3"/>
      <c r="AW126" s="19"/>
      <c r="AX126" s="7"/>
      <c r="AY126" s="7"/>
      <c r="AZ126" s="7"/>
      <c r="BA126" s="7"/>
      <c r="BB126" s="7"/>
      <c r="BC126" s="7"/>
      <c r="BD126" s="7"/>
      <c r="BE126" s="19"/>
      <c r="BF126" s="19"/>
      <c r="BG126" s="19"/>
      <c r="BH126" s="19"/>
      <c r="BI126" s="19"/>
      <c r="BJ126" s="19"/>
      <c r="BK126" s="5"/>
      <c r="BL126" s="5"/>
      <c r="BM126" s="5"/>
      <c r="BN126" s="5"/>
      <c r="BO126" s="5"/>
      <c r="BP126" s="3"/>
      <c r="BQ126" s="3"/>
      <c r="BR126" s="3"/>
      <c r="BS126" s="3"/>
      <c r="BT126" s="3"/>
      <c r="BU126" s="3"/>
      <c r="BV126" s="3"/>
      <c r="BX126" s="3"/>
      <c r="BY126" s="3"/>
      <c r="BZ126" s="3"/>
      <c r="CA126" s="3"/>
      <c r="CB126" s="4"/>
      <c r="CC126" s="28"/>
      <c r="CD126" s="8"/>
      <c r="CE126" s="8"/>
      <c r="CF126" s="3"/>
      <c r="CG126" s="3"/>
      <c r="CH126" s="3"/>
      <c r="CI126" s="12"/>
      <c r="CJ126" s="19"/>
      <c r="CK126" s="5"/>
      <c r="CL126" s="19"/>
      <c r="CN126" s="36"/>
      <c r="CO126" s="36"/>
      <c r="CP126" s="36"/>
      <c r="CQ126" s="36"/>
      <c r="CR126" s="20"/>
      <c r="CS126" s="36"/>
      <c r="CT126" s="36"/>
      <c r="CU126" s="1"/>
      <c r="CV126" s="1"/>
      <c r="CW126" s="1"/>
      <c r="CX126" s="1"/>
      <c r="CY126" s="1"/>
      <c r="CZ126" s="1"/>
      <c r="DA126" s="3"/>
      <c r="DB126" s="3"/>
    </row>
    <row r="127" spans="1:115" s="10" customFormat="1" x14ac:dyDescent="0.25">
      <c r="A127" s="2"/>
      <c r="B127" s="3"/>
      <c r="C127" s="3"/>
      <c r="D127" s="3"/>
      <c r="E127" s="3"/>
      <c r="F127" s="3"/>
      <c r="G127" s="3"/>
      <c r="H127" s="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4"/>
      <c r="AI127" s="3"/>
      <c r="AJ127" s="3"/>
      <c r="AK127" s="5"/>
      <c r="AL127" s="3"/>
      <c r="AM127" s="3"/>
      <c r="AN127" s="3"/>
      <c r="AO127" s="3"/>
      <c r="AP127" s="3"/>
      <c r="AQ127" s="3"/>
      <c r="AR127" s="3"/>
      <c r="AS127" s="7"/>
      <c r="AT127" s="3"/>
      <c r="AU127" s="4"/>
      <c r="AV127" s="3"/>
      <c r="AW127" s="19"/>
      <c r="AX127" s="7"/>
      <c r="AY127" s="7"/>
      <c r="AZ127" s="7"/>
      <c r="BA127" s="7"/>
      <c r="BB127" s="7"/>
      <c r="BC127" s="7"/>
      <c r="BD127" s="7"/>
      <c r="BE127" s="19"/>
      <c r="BF127" s="19"/>
      <c r="BG127" s="19"/>
      <c r="BH127" s="19"/>
      <c r="BI127" s="19"/>
      <c r="BJ127" s="19"/>
      <c r="BK127" s="5"/>
      <c r="BL127" s="5"/>
      <c r="BM127" s="5"/>
      <c r="BN127" s="5"/>
      <c r="BO127" s="5"/>
      <c r="BP127" s="3"/>
      <c r="BQ127" s="3"/>
      <c r="BR127" s="3"/>
      <c r="BS127" s="3"/>
      <c r="BT127" s="3"/>
      <c r="BU127" s="3"/>
      <c r="BV127" s="3"/>
      <c r="BX127" s="3"/>
      <c r="BY127" s="3"/>
      <c r="BZ127" s="3"/>
      <c r="CA127" s="3"/>
      <c r="CB127" s="4"/>
      <c r="CC127" s="28"/>
      <c r="CD127" s="8"/>
      <c r="CE127" s="8"/>
      <c r="CF127" s="3"/>
      <c r="CG127" s="3"/>
      <c r="CH127" s="3"/>
      <c r="CI127" s="12"/>
      <c r="CJ127" s="19"/>
      <c r="CK127" s="5"/>
      <c r="CL127" s="19"/>
      <c r="CN127" s="36"/>
      <c r="CO127" s="36"/>
      <c r="CP127" s="36"/>
      <c r="CQ127" s="36"/>
      <c r="CR127" s="20"/>
      <c r="CS127" s="36"/>
      <c r="CT127" s="36"/>
      <c r="CU127" s="1"/>
      <c r="CV127" s="1"/>
      <c r="CW127" s="1"/>
      <c r="CX127" s="1"/>
      <c r="CY127" s="1"/>
      <c r="CZ127" s="1"/>
      <c r="DA127" s="3"/>
      <c r="DB127" s="3"/>
    </row>
    <row r="128" spans="1:115" s="10" customFormat="1" x14ac:dyDescent="0.25">
      <c r="A128" s="25">
        <v>1163</v>
      </c>
      <c r="B128" s="1">
        <v>78</v>
      </c>
      <c r="C128" s="1">
        <v>0</v>
      </c>
      <c r="D128" s="1">
        <v>0</v>
      </c>
      <c r="E128" s="1">
        <v>0</v>
      </c>
      <c r="F128" s="1">
        <v>2</v>
      </c>
      <c r="G128" s="1"/>
      <c r="H128" s="1">
        <v>0</v>
      </c>
      <c r="I128" s="1"/>
      <c r="J128" s="1">
        <v>4</v>
      </c>
      <c r="K128" s="1">
        <v>1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1">
        <v>34.1</v>
      </c>
      <c r="AH128" s="1">
        <v>2.19</v>
      </c>
      <c r="AI128" s="1">
        <v>116</v>
      </c>
      <c r="AJ128" s="1">
        <v>59</v>
      </c>
      <c r="AK128" s="5">
        <f t="shared" ref="AK128:AK141" si="90">(AI128+2*AJ128)/3</f>
        <v>78</v>
      </c>
      <c r="AL128" s="1">
        <v>90</v>
      </c>
      <c r="AM128" s="1">
        <v>1</v>
      </c>
      <c r="AN128" s="1">
        <v>2</v>
      </c>
      <c r="AO128" s="1">
        <v>41</v>
      </c>
      <c r="AP128" s="1">
        <v>10</v>
      </c>
      <c r="AQ128" s="1">
        <v>23</v>
      </c>
      <c r="AR128" s="1">
        <f t="shared" ref="AR128:AR141" si="91">(AO128-AP128)</f>
        <v>31</v>
      </c>
      <c r="AS128" s="7">
        <f t="shared" ref="AS128:AS141" si="92">(AR128/AN128)</f>
        <v>15.5</v>
      </c>
      <c r="AT128" s="1">
        <v>11</v>
      </c>
      <c r="AU128" s="19">
        <v>6.45</v>
      </c>
      <c r="AV128" s="1">
        <v>2.94</v>
      </c>
      <c r="AW128" s="19">
        <f t="shared" ref="AW128:AW141" si="93">(AK128*AV128/451)</f>
        <v>0.50847006651884696</v>
      </c>
      <c r="AX128" s="7">
        <f t="shared" ref="AX128:AX141" si="94">((AQ128-AT128)/AU128)</f>
        <v>1.8604651162790697</v>
      </c>
      <c r="AY128" s="7">
        <f t="shared" ref="AY128:AY141" si="95">((AQ128-AT128)*80/AV128)</f>
        <v>326.53061224489795</v>
      </c>
      <c r="AZ128" s="7">
        <f t="shared" ref="AZ128:AZ141" si="96">((AK128-AN128)*80/AV128)</f>
        <v>2068.0272108843537</v>
      </c>
      <c r="BA128" s="7">
        <f t="shared" ref="BA128:BA141" si="97">(AU128/AL128*1000)</f>
        <v>71.666666666666671</v>
      </c>
      <c r="BB128" s="7">
        <f t="shared" ref="BB128:BB141" si="98">(AV128*1000/AL128)</f>
        <v>32.666666666666664</v>
      </c>
      <c r="BC128" s="7">
        <f t="shared" ref="BC128:BC141" si="99">(BB128*(AK128-AT128)*0.0136)</f>
        <v>29.765866666666664</v>
      </c>
      <c r="BD128" s="7">
        <f t="shared" ref="BD128:BD141" si="100">(BB128*(AQ128-AN128)*0.0136)</f>
        <v>9.3295999999999992</v>
      </c>
      <c r="BE128" s="19">
        <v>1.7302325581395348</v>
      </c>
      <c r="BF128" s="19">
        <f t="shared" ref="BF128:BF141" si="101">(AQ128/BA128)</f>
        <v>0.32093023255813952</v>
      </c>
      <c r="BG128" s="19">
        <f t="shared" ref="BG128:BG141" si="102">(AO128/BA128)</f>
        <v>0.5720930232558139</v>
      </c>
      <c r="BH128" s="19">
        <f t="shared" ref="BH128:BH141" si="103">(BA128/AR128)</f>
        <v>2.3118279569892475</v>
      </c>
      <c r="BI128" s="19">
        <f t="shared" ref="BI128:BI141" si="104">(AN128/AT128)</f>
        <v>0.18181818181818182</v>
      </c>
      <c r="BJ128" s="19"/>
      <c r="BK128" s="20">
        <v>1</v>
      </c>
      <c r="BL128" s="1">
        <v>12</v>
      </c>
      <c r="BM128" s="20"/>
      <c r="BN128" s="1">
        <v>1</v>
      </c>
      <c r="BO128" s="1">
        <v>0</v>
      </c>
      <c r="BP128" s="1">
        <v>1</v>
      </c>
      <c r="BQ128" s="1">
        <v>0</v>
      </c>
      <c r="BR128" s="1">
        <v>55</v>
      </c>
      <c r="BS128" s="1">
        <v>4.7</v>
      </c>
      <c r="BT128" s="1">
        <v>3.1</v>
      </c>
      <c r="BU128" s="1">
        <v>0.4</v>
      </c>
      <c r="BV128" s="1"/>
      <c r="BW128" s="1"/>
      <c r="BX128" s="1"/>
      <c r="BY128" s="1">
        <v>1</v>
      </c>
      <c r="BZ128" s="25">
        <v>139</v>
      </c>
      <c r="CA128" s="25">
        <v>24</v>
      </c>
      <c r="CB128" s="44">
        <v>1.27</v>
      </c>
      <c r="CC128" s="27">
        <v>54</v>
      </c>
      <c r="CD128" s="1"/>
      <c r="CE128" s="1"/>
      <c r="CF128" s="1"/>
      <c r="CG128" s="1"/>
      <c r="CH128" s="1"/>
      <c r="CI128" s="20">
        <v>2073.4930890000001</v>
      </c>
      <c r="CJ128" s="19">
        <f t="shared" ref="CJ128:CJ141" si="105">LN(CI128)</f>
        <v>7.6369899466690656</v>
      </c>
      <c r="CK128" s="20">
        <v>3550.0654060000002</v>
      </c>
      <c r="CL128" s="19">
        <f t="shared" ref="CL128:CL141" si="106">LN(CK128)</f>
        <v>8.1747213065250897</v>
      </c>
      <c r="CM128" s="22"/>
      <c r="CN128" s="36">
        <v>43398</v>
      </c>
      <c r="CO128" s="36"/>
      <c r="CP128" s="36"/>
      <c r="CQ128" s="36"/>
      <c r="CR128" s="20"/>
      <c r="CS128" s="36">
        <v>44217</v>
      </c>
      <c r="CT128" s="36">
        <v>44202</v>
      </c>
      <c r="CU128" s="1">
        <f t="shared" ref="CU128:CU141" si="107">(CT128-CN128)</f>
        <v>804</v>
      </c>
      <c r="CV128" s="1">
        <v>1</v>
      </c>
      <c r="CW128" s="36">
        <v>44202</v>
      </c>
      <c r="CX128" s="20">
        <f>(CW128-CN128)</f>
        <v>804</v>
      </c>
      <c r="CY128" s="20">
        <v>1</v>
      </c>
      <c r="CZ128" s="20">
        <v>804</v>
      </c>
      <c r="DA128" s="1">
        <v>1</v>
      </c>
      <c r="DB128"/>
      <c r="DC128"/>
      <c r="DD128"/>
      <c r="DE128"/>
      <c r="DF128"/>
      <c r="DG128"/>
      <c r="DH128"/>
      <c r="DI128"/>
      <c r="DJ128"/>
      <c r="DK128"/>
    </row>
    <row r="129" spans="1:115" s="10" customFormat="1" x14ac:dyDescent="0.25">
      <c r="A129" s="2">
        <v>2001</v>
      </c>
      <c r="B129" s="3">
        <v>28</v>
      </c>
      <c r="C129" s="3">
        <v>1</v>
      </c>
      <c r="D129" s="3">
        <v>0</v>
      </c>
      <c r="E129" s="3">
        <v>1</v>
      </c>
      <c r="F129" s="3">
        <v>1</v>
      </c>
      <c r="G129" s="3">
        <v>1</v>
      </c>
      <c r="H129" s="1">
        <v>0</v>
      </c>
      <c r="I129" s="3">
        <v>1</v>
      </c>
      <c r="J129" s="3">
        <v>2</v>
      </c>
      <c r="K129" s="3">
        <v>1</v>
      </c>
      <c r="L129" s="3">
        <v>0</v>
      </c>
      <c r="M129" s="3"/>
      <c r="N129" s="3">
        <v>0</v>
      </c>
      <c r="O129" s="3">
        <v>0</v>
      </c>
      <c r="P129" s="3">
        <v>0</v>
      </c>
      <c r="Q129" s="3"/>
      <c r="R129" s="3">
        <v>0</v>
      </c>
      <c r="S129" s="3">
        <v>0</v>
      </c>
      <c r="T129" s="3">
        <v>0</v>
      </c>
      <c r="U129" s="3">
        <v>1</v>
      </c>
      <c r="V129" s="3">
        <v>0</v>
      </c>
      <c r="W129" s="3">
        <v>0</v>
      </c>
      <c r="X129" s="3">
        <v>0</v>
      </c>
      <c r="Y129" s="3">
        <v>1</v>
      </c>
      <c r="Z129" s="3">
        <v>0</v>
      </c>
      <c r="AA129" s="3">
        <v>0</v>
      </c>
      <c r="AB129" s="3">
        <v>0</v>
      </c>
      <c r="AC129" s="3">
        <v>0</v>
      </c>
      <c r="AD129" s="3">
        <v>1</v>
      </c>
      <c r="AE129" s="3">
        <v>0</v>
      </c>
      <c r="AF129" s="3">
        <v>0</v>
      </c>
      <c r="AG129" s="3">
        <v>32.200000000000003</v>
      </c>
      <c r="AH129" s="4">
        <v>2.2400000000000002</v>
      </c>
      <c r="AI129" s="3">
        <v>166</v>
      </c>
      <c r="AJ129" s="3">
        <v>90</v>
      </c>
      <c r="AK129" s="5">
        <f t="shared" si="90"/>
        <v>115.33333333333333</v>
      </c>
      <c r="AL129" s="3">
        <v>72</v>
      </c>
      <c r="AM129" s="3">
        <v>1</v>
      </c>
      <c r="AN129" s="3">
        <v>12</v>
      </c>
      <c r="AO129" s="3">
        <v>48</v>
      </c>
      <c r="AP129" s="3">
        <v>18</v>
      </c>
      <c r="AQ129" s="3">
        <v>26</v>
      </c>
      <c r="AR129" s="3">
        <f t="shared" si="91"/>
        <v>30</v>
      </c>
      <c r="AS129" s="7">
        <f t="shared" si="92"/>
        <v>2.5</v>
      </c>
      <c r="AT129" s="3">
        <v>17</v>
      </c>
      <c r="AU129" s="4">
        <v>5.6896000000000004</v>
      </c>
      <c r="AV129" s="3">
        <v>2.54</v>
      </c>
      <c r="AW129" s="19">
        <f t="shared" si="93"/>
        <v>0.6495491500369549</v>
      </c>
      <c r="AX129" s="7">
        <f t="shared" si="94"/>
        <v>1.5818335208098986</v>
      </c>
      <c r="AY129" s="7">
        <f t="shared" si="95"/>
        <v>283.46456692913387</v>
      </c>
      <c r="AZ129" s="7">
        <f t="shared" si="96"/>
        <v>3254.5931758530182</v>
      </c>
      <c r="BA129" s="7">
        <f t="shared" si="97"/>
        <v>79.022222222222226</v>
      </c>
      <c r="BB129" s="7">
        <f t="shared" si="98"/>
        <v>35.277777777777779</v>
      </c>
      <c r="BC129" s="7">
        <f t="shared" si="99"/>
        <v>47.178148148148146</v>
      </c>
      <c r="BD129" s="7">
        <f t="shared" si="100"/>
        <v>6.7168888888888887</v>
      </c>
      <c r="BE129" s="19"/>
      <c r="BF129" s="19">
        <f t="shared" si="101"/>
        <v>0.32902137232845891</v>
      </c>
      <c r="BG129" s="19">
        <f t="shared" si="102"/>
        <v>0.60742407199100112</v>
      </c>
      <c r="BH129" s="19">
        <f t="shared" si="103"/>
        <v>2.634074074074074</v>
      </c>
      <c r="BI129" s="19">
        <f t="shared" si="104"/>
        <v>0.70588235294117652</v>
      </c>
      <c r="BJ129" s="19"/>
      <c r="BK129" s="5">
        <v>0</v>
      </c>
      <c r="BL129" s="5"/>
      <c r="BM129" s="5"/>
      <c r="BN129" s="5"/>
      <c r="BO129" s="5"/>
      <c r="BP129" s="3">
        <v>1</v>
      </c>
      <c r="BQ129" s="3">
        <v>0</v>
      </c>
      <c r="BR129" s="3">
        <v>57.5</v>
      </c>
      <c r="BS129" s="3">
        <v>4.0999999999999996</v>
      </c>
      <c r="BT129" s="3">
        <v>2.7</v>
      </c>
      <c r="BU129" s="3">
        <v>1.3</v>
      </c>
      <c r="BV129" s="3"/>
      <c r="BX129" s="3">
        <v>1</v>
      </c>
      <c r="BY129" s="3">
        <v>1</v>
      </c>
      <c r="BZ129" s="3">
        <v>129</v>
      </c>
      <c r="CA129" s="3">
        <v>71</v>
      </c>
      <c r="CB129" s="4">
        <v>1.8</v>
      </c>
      <c r="CC129" s="28">
        <v>54</v>
      </c>
      <c r="CD129" s="8"/>
      <c r="CE129" s="8"/>
      <c r="CF129" s="3"/>
      <c r="CG129" s="3"/>
      <c r="CH129" s="3"/>
      <c r="CI129" s="12">
        <v>3500</v>
      </c>
      <c r="CJ129" s="19">
        <f t="shared" si="105"/>
        <v>8.1605182474775049</v>
      </c>
      <c r="CK129" s="5">
        <v>3497.6899248076479</v>
      </c>
      <c r="CL129" s="19">
        <f t="shared" si="106"/>
        <v>8.1598580080839085</v>
      </c>
      <c r="CN129" s="36">
        <v>43399</v>
      </c>
      <c r="CO129" s="36"/>
      <c r="CP129" s="36"/>
      <c r="CQ129" s="36"/>
      <c r="CR129" s="20"/>
      <c r="CS129" s="36">
        <v>44217</v>
      </c>
      <c r="CT129" s="36">
        <v>43619</v>
      </c>
      <c r="CU129" s="1">
        <f t="shared" si="107"/>
        <v>220</v>
      </c>
      <c r="CV129" s="1">
        <v>1</v>
      </c>
      <c r="CW129" s="36">
        <v>43619</v>
      </c>
      <c r="CX129" s="20">
        <f>(CW129-CN129)</f>
        <v>220</v>
      </c>
      <c r="CY129" s="20">
        <v>1</v>
      </c>
      <c r="CZ129" s="20">
        <v>220</v>
      </c>
      <c r="DA129" s="1">
        <v>1</v>
      </c>
      <c r="DB129" t="s">
        <v>140</v>
      </c>
    </row>
    <row r="130" spans="1:115" s="10" customFormat="1" x14ac:dyDescent="0.25">
      <c r="A130" s="25">
        <v>1037</v>
      </c>
      <c r="B130" s="1">
        <v>63</v>
      </c>
      <c r="C130" s="1">
        <v>0</v>
      </c>
      <c r="D130" s="1">
        <v>1</v>
      </c>
      <c r="E130" s="1">
        <v>1</v>
      </c>
      <c r="F130" s="1">
        <v>2</v>
      </c>
      <c r="G130" s="1">
        <v>1</v>
      </c>
      <c r="H130" s="1">
        <v>0</v>
      </c>
      <c r="I130" s="1">
        <v>1</v>
      </c>
      <c r="J130" s="1">
        <v>2</v>
      </c>
      <c r="K130" s="1">
        <v>1</v>
      </c>
      <c r="L130" s="1">
        <v>1</v>
      </c>
      <c r="M130" s="1">
        <v>1</v>
      </c>
      <c r="N130" s="1">
        <v>1</v>
      </c>
      <c r="O130" s="1">
        <v>0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>
        <v>1</v>
      </c>
      <c r="AE130" s="1">
        <v>0</v>
      </c>
      <c r="AF130" s="1">
        <v>0</v>
      </c>
      <c r="AG130" s="1">
        <v>48.9</v>
      </c>
      <c r="AH130" s="1">
        <v>2.02</v>
      </c>
      <c r="AI130" s="1">
        <v>150</v>
      </c>
      <c r="AJ130" s="1">
        <v>71</v>
      </c>
      <c r="AK130" s="5">
        <f t="shared" si="90"/>
        <v>97.333333333333329</v>
      </c>
      <c r="AL130" s="1">
        <v>76</v>
      </c>
      <c r="AM130" s="1">
        <v>1</v>
      </c>
      <c r="AN130" s="1">
        <v>14</v>
      </c>
      <c r="AO130" s="1">
        <v>43</v>
      </c>
      <c r="AP130" s="1">
        <v>20</v>
      </c>
      <c r="AQ130" s="1">
        <v>30</v>
      </c>
      <c r="AR130" s="1">
        <f t="shared" si="91"/>
        <v>23</v>
      </c>
      <c r="AS130" s="7">
        <f t="shared" si="92"/>
        <v>1.6428571428571428</v>
      </c>
      <c r="AT130" s="1">
        <v>27</v>
      </c>
      <c r="AU130" s="19">
        <v>5.12</v>
      </c>
      <c r="AV130" s="1">
        <v>2.54</v>
      </c>
      <c r="AW130" s="19">
        <f t="shared" si="93"/>
        <v>0.54817442719881748</v>
      </c>
      <c r="AX130" s="7">
        <f t="shared" si="94"/>
        <v>0.5859375</v>
      </c>
      <c r="AY130" s="7">
        <f t="shared" si="95"/>
        <v>94.488188976377955</v>
      </c>
      <c r="AZ130" s="7">
        <f t="shared" si="96"/>
        <v>2624.6719160104985</v>
      </c>
      <c r="BA130" s="7">
        <f t="shared" si="97"/>
        <v>67.368421052631575</v>
      </c>
      <c r="BB130" s="7">
        <f t="shared" si="98"/>
        <v>33.421052631578945</v>
      </c>
      <c r="BC130" s="7">
        <f t="shared" si="99"/>
        <v>31.968350877192975</v>
      </c>
      <c r="BD130" s="7">
        <f t="shared" si="100"/>
        <v>7.2724210526315778</v>
      </c>
      <c r="BE130" s="19">
        <v>2.1226562499999999</v>
      </c>
      <c r="BF130" s="19">
        <f t="shared" si="101"/>
        <v>0.4453125</v>
      </c>
      <c r="BG130" s="19">
        <f t="shared" si="102"/>
        <v>0.63828125000000002</v>
      </c>
      <c r="BH130" s="19">
        <f t="shared" si="103"/>
        <v>2.9290617848970251</v>
      </c>
      <c r="BI130" s="19">
        <f t="shared" si="104"/>
        <v>0.51851851851851849</v>
      </c>
      <c r="BJ130" s="19"/>
      <c r="BK130" s="20">
        <v>1</v>
      </c>
      <c r="BL130" s="1">
        <v>20</v>
      </c>
      <c r="BM130" s="20"/>
      <c r="BN130" s="1">
        <v>0</v>
      </c>
      <c r="BO130" s="1">
        <v>0</v>
      </c>
      <c r="BP130" s="1">
        <v>1</v>
      </c>
      <c r="BQ130" s="1">
        <v>0</v>
      </c>
      <c r="BR130" s="1">
        <v>60</v>
      </c>
      <c r="BS130" s="1">
        <v>4.8</v>
      </c>
      <c r="BT130" s="1">
        <v>3.1</v>
      </c>
      <c r="BU130" s="1">
        <v>0.38</v>
      </c>
      <c r="BV130" s="1">
        <v>3.6</v>
      </c>
      <c r="BW130" s="1">
        <v>22</v>
      </c>
      <c r="BX130" s="1">
        <v>0</v>
      </c>
      <c r="BY130" s="1"/>
      <c r="BZ130" s="25">
        <v>140</v>
      </c>
      <c r="CA130" s="25">
        <v>14</v>
      </c>
      <c r="CB130" s="44">
        <v>0.93</v>
      </c>
      <c r="CC130" s="27">
        <v>66</v>
      </c>
      <c r="CD130" s="1">
        <v>164</v>
      </c>
      <c r="CE130" s="1">
        <v>1</v>
      </c>
      <c r="CF130" s="1"/>
      <c r="CG130" s="1"/>
      <c r="CH130" s="1">
        <v>1</v>
      </c>
      <c r="CI130" s="20">
        <v>1676.4175700000001</v>
      </c>
      <c r="CJ130" s="19">
        <f t="shared" si="105"/>
        <v>7.4244143967881673</v>
      </c>
      <c r="CK130" s="20">
        <v>1397.1778730000001</v>
      </c>
      <c r="CL130" s="19">
        <f t="shared" si="106"/>
        <v>7.2422096761339292</v>
      </c>
      <c r="CM130" s="22"/>
      <c r="CN130" s="36">
        <v>43244</v>
      </c>
      <c r="CO130" s="36"/>
      <c r="CP130" s="36"/>
      <c r="CQ130" s="36"/>
      <c r="CR130" s="20"/>
      <c r="CS130" s="36">
        <v>44217</v>
      </c>
      <c r="CT130" s="36">
        <v>43405</v>
      </c>
      <c r="CU130" s="1">
        <f t="shared" si="107"/>
        <v>161</v>
      </c>
      <c r="CV130" s="1">
        <v>1</v>
      </c>
      <c r="CW130" s="36">
        <v>43405</v>
      </c>
      <c r="CX130" s="20">
        <f>(CW130-CN130)</f>
        <v>161</v>
      </c>
      <c r="CY130" s="20">
        <v>1</v>
      </c>
      <c r="CZ130" s="20">
        <v>161</v>
      </c>
      <c r="DA130" s="1">
        <v>1</v>
      </c>
      <c r="DB130"/>
      <c r="DC130"/>
      <c r="DD130"/>
      <c r="DE130"/>
      <c r="DF130"/>
      <c r="DG130"/>
      <c r="DH130"/>
      <c r="DI130"/>
      <c r="DJ130"/>
      <c r="DK130"/>
    </row>
    <row r="131" spans="1:115" s="10" customFormat="1" x14ac:dyDescent="0.25">
      <c r="A131" s="25">
        <v>1060</v>
      </c>
      <c r="B131" s="1">
        <v>78</v>
      </c>
      <c r="C131" s="1">
        <v>0</v>
      </c>
      <c r="D131" s="1">
        <v>1</v>
      </c>
      <c r="E131" s="1">
        <v>1</v>
      </c>
      <c r="F131" s="1">
        <v>2</v>
      </c>
      <c r="G131" s="1">
        <v>1</v>
      </c>
      <c r="H131" s="1">
        <v>0</v>
      </c>
      <c r="I131" s="1">
        <v>1</v>
      </c>
      <c r="J131" s="1">
        <v>3</v>
      </c>
      <c r="K131" s="1">
        <v>1</v>
      </c>
      <c r="L131" s="1">
        <v>0</v>
      </c>
      <c r="M131" s="1">
        <v>1</v>
      </c>
      <c r="N131" s="1">
        <v>0</v>
      </c>
      <c r="O131" s="1">
        <v>1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1</v>
      </c>
      <c r="AA131" s="1">
        <v>1</v>
      </c>
      <c r="AB131" s="1">
        <v>0</v>
      </c>
      <c r="AC131" s="1">
        <v>0</v>
      </c>
      <c r="AD131" s="1">
        <v>1</v>
      </c>
      <c r="AE131" s="1">
        <v>0</v>
      </c>
      <c r="AF131" s="1">
        <v>0</v>
      </c>
      <c r="AG131" s="1">
        <v>35.6</v>
      </c>
      <c r="AH131" s="1">
        <v>1.95</v>
      </c>
      <c r="AI131" s="1">
        <v>136</v>
      </c>
      <c r="AJ131" s="1">
        <v>70</v>
      </c>
      <c r="AK131" s="5">
        <f t="shared" si="90"/>
        <v>92</v>
      </c>
      <c r="AL131" s="1">
        <v>60</v>
      </c>
      <c r="AM131" s="1">
        <v>1</v>
      </c>
      <c r="AN131" s="1">
        <v>2</v>
      </c>
      <c r="AO131" s="1">
        <v>37</v>
      </c>
      <c r="AP131" s="1">
        <v>23</v>
      </c>
      <c r="AQ131" s="1">
        <v>29</v>
      </c>
      <c r="AR131" s="1">
        <f t="shared" si="91"/>
        <v>14</v>
      </c>
      <c r="AS131" s="7">
        <f t="shared" si="92"/>
        <v>7</v>
      </c>
      <c r="AT131" s="1">
        <v>17</v>
      </c>
      <c r="AU131" s="19">
        <v>6.75</v>
      </c>
      <c r="AV131" s="1">
        <v>3.46</v>
      </c>
      <c r="AW131" s="19">
        <f t="shared" si="93"/>
        <v>0.70580931263858093</v>
      </c>
      <c r="AX131" s="7">
        <f t="shared" si="94"/>
        <v>1.7777777777777777</v>
      </c>
      <c r="AY131" s="7">
        <f t="shared" si="95"/>
        <v>277.45664739884393</v>
      </c>
      <c r="AZ131" s="7">
        <f t="shared" si="96"/>
        <v>2080.9248554913297</v>
      </c>
      <c r="BA131" s="7">
        <f t="shared" si="97"/>
        <v>112.5</v>
      </c>
      <c r="BB131" s="7">
        <f t="shared" si="98"/>
        <v>57.666666666666664</v>
      </c>
      <c r="BC131" s="7">
        <f t="shared" si="99"/>
        <v>58.819999999999993</v>
      </c>
      <c r="BD131" s="7">
        <f t="shared" si="100"/>
        <v>21.1752</v>
      </c>
      <c r="BE131" s="19">
        <v>1.4666666666666666</v>
      </c>
      <c r="BF131" s="19">
        <f t="shared" si="101"/>
        <v>0.25777777777777777</v>
      </c>
      <c r="BG131" s="19">
        <f t="shared" si="102"/>
        <v>0.3288888888888889</v>
      </c>
      <c r="BH131" s="19">
        <f t="shared" si="103"/>
        <v>8.0357142857142865</v>
      </c>
      <c r="BI131" s="19">
        <f t="shared" si="104"/>
        <v>0.11764705882352941</v>
      </c>
      <c r="BJ131" s="19"/>
      <c r="BK131" s="20">
        <v>1</v>
      </c>
      <c r="BL131" s="1">
        <v>17</v>
      </c>
      <c r="BM131" s="20"/>
      <c r="BN131" s="1">
        <v>0</v>
      </c>
      <c r="BO131" s="1">
        <v>0</v>
      </c>
      <c r="BP131" s="1">
        <v>1</v>
      </c>
      <c r="BQ131" s="1">
        <v>0</v>
      </c>
      <c r="BR131" s="1">
        <v>65</v>
      </c>
      <c r="BS131" s="1">
        <v>4.9000000000000004</v>
      </c>
      <c r="BT131" s="1">
        <v>2.7</v>
      </c>
      <c r="BU131" s="1">
        <v>0.51</v>
      </c>
      <c r="BV131" s="1">
        <v>4.7</v>
      </c>
      <c r="BW131" s="1"/>
      <c r="BX131" s="1"/>
      <c r="BY131" s="1">
        <v>1</v>
      </c>
      <c r="BZ131" s="25">
        <v>137</v>
      </c>
      <c r="CA131" s="25">
        <v>26</v>
      </c>
      <c r="CB131" s="44">
        <v>1.3</v>
      </c>
      <c r="CC131" s="27">
        <v>39</v>
      </c>
      <c r="CD131" s="1"/>
      <c r="CE131" s="1"/>
      <c r="CF131" s="1"/>
      <c r="CG131" s="1"/>
      <c r="CH131" s="1"/>
      <c r="CI131" s="20">
        <v>2262.454315</v>
      </c>
      <c r="CJ131" s="19">
        <f t="shared" si="105"/>
        <v>7.7242054831050213</v>
      </c>
      <c r="CK131" s="20">
        <v>1185.8239040000001</v>
      </c>
      <c r="CL131" s="19">
        <f t="shared" si="106"/>
        <v>7.0781930896128422</v>
      </c>
      <c r="CM131" s="22"/>
      <c r="CN131" s="36">
        <v>43301</v>
      </c>
      <c r="CO131" s="36"/>
      <c r="CP131" s="36"/>
      <c r="CQ131" s="36"/>
      <c r="CR131" s="20"/>
      <c r="CS131" s="36">
        <v>44478</v>
      </c>
      <c r="CT131" s="36">
        <v>44475</v>
      </c>
      <c r="CU131" s="1">
        <f t="shared" si="107"/>
        <v>1174</v>
      </c>
      <c r="CV131" s="1">
        <v>0</v>
      </c>
      <c r="CW131" s="1"/>
      <c r="CX131" s="1"/>
      <c r="CY131" s="1">
        <v>0</v>
      </c>
      <c r="CZ131" s="1">
        <v>1174</v>
      </c>
      <c r="DA131" s="1">
        <v>1</v>
      </c>
      <c r="DB131" t="s">
        <v>129</v>
      </c>
      <c r="DC131"/>
      <c r="DD131"/>
      <c r="DE131"/>
      <c r="DF131"/>
      <c r="DG131"/>
      <c r="DH131"/>
      <c r="DI131"/>
      <c r="DJ131"/>
      <c r="DK131"/>
    </row>
    <row r="132" spans="1:115" s="10" customFormat="1" x14ac:dyDescent="0.25">
      <c r="A132" s="25">
        <v>1040</v>
      </c>
      <c r="B132" s="1">
        <v>69</v>
      </c>
      <c r="C132" s="1">
        <v>0</v>
      </c>
      <c r="D132" s="1">
        <v>1</v>
      </c>
      <c r="E132" s="1">
        <v>1</v>
      </c>
      <c r="F132" s="1">
        <v>2</v>
      </c>
      <c r="G132" s="1">
        <v>1</v>
      </c>
      <c r="H132" s="1">
        <v>0</v>
      </c>
      <c r="I132" s="1">
        <v>1</v>
      </c>
      <c r="J132" s="1">
        <v>2</v>
      </c>
      <c r="K132" s="1">
        <v>1</v>
      </c>
      <c r="L132" s="1">
        <v>1</v>
      </c>
      <c r="M132" s="1">
        <v>1</v>
      </c>
      <c r="N132" s="1">
        <v>0</v>
      </c>
      <c r="O132" s="1">
        <v>0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1</v>
      </c>
      <c r="AA132" s="1">
        <v>1</v>
      </c>
      <c r="AB132" s="1">
        <v>0</v>
      </c>
      <c r="AC132" s="1">
        <v>0</v>
      </c>
      <c r="AD132" s="1">
        <v>0</v>
      </c>
      <c r="AE132" s="1">
        <v>0</v>
      </c>
      <c r="AF132" s="1">
        <v>2</v>
      </c>
      <c r="AG132" s="1">
        <v>38.6</v>
      </c>
      <c r="AH132" s="1">
        <v>2.1800000000000002</v>
      </c>
      <c r="AI132" s="1">
        <v>93</v>
      </c>
      <c r="AJ132" s="1">
        <v>53</v>
      </c>
      <c r="AK132" s="5">
        <f t="shared" si="90"/>
        <v>66.333333333333329</v>
      </c>
      <c r="AL132" s="1">
        <v>78</v>
      </c>
      <c r="AM132" s="1">
        <v>1</v>
      </c>
      <c r="AN132" s="1">
        <v>2</v>
      </c>
      <c r="AO132" s="1">
        <v>22</v>
      </c>
      <c r="AP132" s="1">
        <v>7</v>
      </c>
      <c r="AQ132" s="1">
        <v>13</v>
      </c>
      <c r="AR132" s="1">
        <f t="shared" si="91"/>
        <v>15</v>
      </c>
      <c r="AS132" s="7">
        <f t="shared" si="92"/>
        <v>7.5</v>
      </c>
      <c r="AT132" s="1">
        <v>6</v>
      </c>
      <c r="AU132" s="19">
        <v>6.31</v>
      </c>
      <c r="AV132" s="1">
        <v>2.9</v>
      </c>
      <c r="AW132" s="19">
        <f t="shared" si="93"/>
        <v>0.42653362897265329</v>
      </c>
      <c r="AX132" s="7">
        <f t="shared" si="94"/>
        <v>1.1093502377179081</v>
      </c>
      <c r="AY132" s="7">
        <f t="shared" si="95"/>
        <v>193.10344827586206</v>
      </c>
      <c r="AZ132" s="7">
        <f t="shared" si="96"/>
        <v>1774.7126436781607</v>
      </c>
      <c r="BA132" s="7">
        <f t="shared" si="97"/>
        <v>80.897435897435898</v>
      </c>
      <c r="BB132" s="7">
        <f t="shared" si="98"/>
        <v>37.179487179487182</v>
      </c>
      <c r="BC132" s="7">
        <f t="shared" si="99"/>
        <v>30.507008547008542</v>
      </c>
      <c r="BD132" s="7">
        <f t="shared" si="100"/>
        <v>5.5620512820512822</v>
      </c>
      <c r="BE132" s="19">
        <v>1.2361331220285261</v>
      </c>
      <c r="BF132" s="19">
        <f t="shared" si="101"/>
        <v>0.1606973058637084</v>
      </c>
      <c r="BG132" s="19">
        <f t="shared" si="102"/>
        <v>0.27194928684627573</v>
      </c>
      <c r="BH132" s="19">
        <f t="shared" si="103"/>
        <v>5.3931623931623935</v>
      </c>
      <c r="BI132" s="19">
        <f t="shared" si="104"/>
        <v>0.33333333333333331</v>
      </c>
      <c r="BJ132" s="19"/>
      <c r="BK132" s="20">
        <v>1</v>
      </c>
      <c r="BL132" s="1">
        <v>8</v>
      </c>
      <c r="BM132" s="20"/>
      <c r="BN132" s="1">
        <v>0</v>
      </c>
      <c r="BO132" s="1">
        <v>0</v>
      </c>
      <c r="BP132" s="1">
        <v>1</v>
      </c>
      <c r="BQ132" s="1">
        <v>0</v>
      </c>
      <c r="BR132" s="1">
        <v>65</v>
      </c>
      <c r="BS132" s="1"/>
      <c r="BT132" s="1"/>
      <c r="BU132" s="1"/>
      <c r="BV132" s="1"/>
      <c r="BW132" s="1"/>
      <c r="BX132" s="1"/>
      <c r="BY132" s="1"/>
      <c r="BZ132" s="25">
        <v>139</v>
      </c>
      <c r="CA132" s="25">
        <v>23</v>
      </c>
      <c r="CB132" s="44">
        <v>1.1000000000000001</v>
      </c>
      <c r="CC132" s="27">
        <v>52</v>
      </c>
      <c r="CD132" s="1"/>
      <c r="CE132" s="1"/>
      <c r="CF132" s="1"/>
      <c r="CG132" s="1"/>
      <c r="CH132" s="1"/>
      <c r="CI132" s="20">
        <v>5126.6365130000004</v>
      </c>
      <c r="CJ132" s="19">
        <f t="shared" si="105"/>
        <v>8.542205072644709</v>
      </c>
      <c r="CK132" s="20">
        <v>810.19909759999996</v>
      </c>
      <c r="CL132" s="19">
        <f t="shared" si="106"/>
        <v>6.6972800169689082</v>
      </c>
      <c r="CM132" s="22"/>
      <c r="CN132" s="36">
        <v>43244</v>
      </c>
      <c r="CO132" s="36"/>
      <c r="CP132" s="36"/>
      <c r="CQ132" s="36"/>
      <c r="CR132" s="20"/>
      <c r="CS132" s="36">
        <v>44478</v>
      </c>
      <c r="CT132" s="36">
        <v>44475</v>
      </c>
      <c r="CU132" s="1">
        <f t="shared" si="107"/>
        <v>1231</v>
      </c>
      <c r="CV132" s="1">
        <v>0</v>
      </c>
      <c r="CW132" s="1"/>
      <c r="CX132" s="1"/>
      <c r="CY132" s="1">
        <v>0</v>
      </c>
      <c r="CZ132" s="1">
        <v>1231</v>
      </c>
      <c r="DA132" s="1">
        <v>1</v>
      </c>
      <c r="DB132" s="1"/>
      <c r="DC132"/>
      <c r="DD132"/>
      <c r="DE132"/>
      <c r="DF132"/>
      <c r="DG132"/>
      <c r="DH132"/>
      <c r="DI132"/>
      <c r="DJ132"/>
      <c r="DK132"/>
    </row>
    <row r="133" spans="1:115" s="10" customFormat="1" x14ac:dyDescent="0.25">
      <c r="A133" s="2">
        <v>2034</v>
      </c>
      <c r="B133" s="3">
        <v>57</v>
      </c>
      <c r="C133" s="9">
        <v>1</v>
      </c>
      <c r="D133" s="3">
        <v>0</v>
      </c>
      <c r="E133" s="3">
        <v>1</v>
      </c>
      <c r="F133" s="3">
        <v>2</v>
      </c>
      <c r="G133" s="3">
        <v>1</v>
      </c>
      <c r="H133" s="1">
        <v>0</v>
      </c>
      <c r="I133" s="3">
        <v>1</v>
      </c>
      <c r="J133" s="3">
        <v>3</v>
      </c>
      <c r="K133" s="3">
        <v>1</v>
      </c>
      <c r="L133" s="3">
        <v>1</v>
      </c>
      <c r="M133" s="3"/>
      <c r="N133" s="3">
        <v>1</v>
      </c>
      <c r="O133" s="3">
        <v>1</v>
      </c>
      <c r="P133" s="3">
        <v>1</v>
      </c>
      <c r="Q133" s="3">
        <v>1</v>
      </c>
      <c r="R133" s="3">
        <v>0</v>
      </c>
      <c r="S133" s="3">
        <v>0</v>
      </c>
      <c r="T133" s="3">
        <v>1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1</v>
      </c>
      <c r="AA133" s="3">
        <v>1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36.5</v>
      </c>
      <c r="AH133" s="4">
        <v>2.2999999999999998</v>
      </c>
      <c r="AI133" s="3">
        <v>119</v>
      </c>
      <c r="AJ133" s="3">
        <v>87</v>
      </c>
      <c r="AK133" s="5">
        <f t="shared" si="90"/>
        <v>97.666666666666671</v>
      </c>
      <c r="AL133" s="3">
        <v>94</v>
      </c>
      <c r="AM133" s="3">
        <v>1</v>
      </c>
      <c r="AN133" s="3">
        <v>12</v>
      </c>
      <c r="AO133" s="3">
        <v>81</v>
      </c>
      <c r="AP133" s="3">
        <v>30</v>
      </c>
      <c r="AQ133" s="3">
        <v>56</v>
      </c>
      <c r="AR133" s="1">
        <f t="shared" si="91"/>
        <v>51</v>
      </c>
      <c r="AS133" s="7">
        <f t="shared" si="92"/>
        <v>4.25</v>
      </c>
      <c r="AT133" s="3">
        <v>27</v>
      </c>
      <c r="AU133" s="4">
        <v>7.11</v>
      </c>
      <c r="AV133" s="3">
        <v>3.09</v>
      </c>
      <c r="AW133" s="19">
        <f t="shared" si="93"/>
        <v>0.66915742793791577</v>
      </c>
      <c r="AX133" s="7">
        <f t="shared" si="94"/>
        <v>4.0787623066104075</v>
      </c>
      <c r="AY133" s="7">
        <f t="shared" si="95"/>
        <v>750.80906148867314</v>
      </c>
      <c r="AZ133" s="7">
        <f t="shared" si="96"/>
        <v>2217.9072276159659</v>
      </c>
      <c r="BA133" s="7">
        <f t="shared" si="97"/>
        <v>75.638297872340431</v>
      </c>
      <c r="BB133" s="7">
        <f t="shared" si="98"/>
        <v>32.872340425531917</v>
      </c>
      <c r="BC133" s="7">
        <f t="shared" si="99"/>
        <v>31.592510638297874</v>
      </c>
      <c r="BD133" s="7">
        <f t="shared" si="100"/>
        <v>19.670808510638299</v>
      </c>
      <c r="BE133" s="19">
        <v>1.57</v>
      </c>
      <c r="BF133" s="19">
        <f t="shared" si="101"/>
        <v>0.74036568213783394</v>
      </c>
      <c r="BG133" s="19">
        <f t="shared" si="102"/>
        <v>1.070886075949367</v>
      </c>
      <c r="BH133" s="19">
        <f t="shared" si="103"/>
        <v>1.4831038798498124</v>
      </c>
      <c r="BI133" s="19">
        <f t="shared" si="104"/>
        <v>0.44444444444444442</v>
      </c>
      <c r="BJ133" s="19"/>
      <c r="BK133" s="5">
        <v>1</v>
      </c>
      <c r="BL133" s="5">
        <v>20</v>
      </c>
      <c r="BM133" s="5"/>
      <c r="BN133" s="5">
        <v>0</v>
      </c>
      <c r="BO133" s="5">
        <v>0</v>
      </c>
      <c r="BP133" s="3">
        <v>1</v>
      </c>
      <c r="BQ133" s="3">
        <v>0</v>
      </c>
      <c r="BR133" s="3">
        <v>65.5</v>
      </c>
      <c r="BS133" s="3">
        <v>5</v>
      </c>
      <c r="BT133" s="3">
        <v>3.1</v>
      </c>
      <c r="BU133" s="3">
        <v>1.2</v>
      </c>
      <c r="BV133" s="3">
        <v>3.8</v>
      </c>
      <c r="BX133" s="3">
        <v>1</v>
      </c>
      <c r="BY133" s="3">
        <v>1</v>
      </c>
      <c r="BZ133" s="3">
        <v>136</v>
      </c>
      <c r="CA133" s="3">
        <v>18</v>
      </c>
      <c r="CB133" s="4">
        <v>0.8</v>
      </c>
      <c r="CC133" s="28">
        <v>90</v>
      </c>
      <c r="CD133" s="8"/>
      <c r="CE133" s="8"/>
      <c r="CF133" s="3">
        <v>599</v>
      </c>
      <c r="CG133" s="3">
        <v>0</v>
      </c>
      <c r="CH133" s="3">
        <v>1</v>
      </c>
      <c r="CI133" s="12">
        <v>2131.521739130435</v>
      </c>
      <c r="CJ133" s="19">
        <f t="shared" si="105"/>
        <v>7.6645914351353976</v>
      </c>
      <c r="CK133" s="5">
        <v>891.33206970368622</v>
      </c>
      <c r="CL133" s="19">
        <f t="shared" si="106"/>
        <v>6.7927170513080535</v>
      </c>
      <c r="CN133" s="41">
        <v>40217</v>
      </c>
      <c r="CO133" s="41"/>
      <c r="CP133" s="41"/>
      <c r="CQ133" s="41"/>
      <c r="CR133" s="20"/>
      <c r="CS133" s="36">
        <v>44272</v>
      </c>
      <c r="CT133" s="36">
        <v>43850</v>
      </c>
      <c r="CU133" s="1">
        <f t="shared" si="107"/>
        <v>3633</v>
      </c>
      <c r="CV133" s="3">
        <v>1</v>
      </c>
      <c r="CW133" s="40">
        <v>43850</v>
      </c>
      <c r="CX133" s="20">
        <f>(CW133-CN133)</f>
        <v>3633</v>
      </c>
      <c r="CY133" s="20">
        <v>1</v>
      </c>
      <c r="CZ133" s="20">
        <v>3633</v>
      </c>
      <c r="DA133" s="1">
        <v>1</v>
      </c>
      <c r="DB133" s="3" t="s">
        <v>147</v>
      </c>
    </row>
    <row r="134" spans="1:115" s="10" customFormat="1" x14ac:dyDescent="0.25">
      <c r="A134" s="2">
        <v>2059</v>
      </c>
      <c r="B134" s="3">
        <v>76</v>
      </c>
      <c r="C134" s="3">
        <v>0</v>
      </c>
      <c r="D134" s="3">
        <v>0</v>
      </c>
      <c r="E134" s="3">
        <v>1</v>
      </c>
      <c r="F134" s="3">
        <v>2</v>
      </c>
      <c r="G134" s="3">
        <v>0</v>
      </c>
      <c r="H134" s="1">
        <v>1</v>
      </c>
      <c r="I134" s="3">
        <v>0</v>
      </c>
      <c r="J134" s="3">
        <v>4</v>
      </c>
      <c r="K134" s="3">
        <v>1</v>
      </c>
      <c r="L134" s="3">
        <v>1</v>
      </c>
      <c r="M134" s="3"/>
      <c r="N134" s="3">
        <v>1</v>
      </c>
      <c r="O134" s="3">
        <v>0</v>
      </c>
      <c r="P134" s="3">
        <v>1</v>
      </c>
      <c r="Q134" s="3">
        <v>1</v>
      </c>
      <c r="R134" s="3">
        <v>0</v>
      </c>
      <c r="S134" s="3">
        <v>0</v>
      </c>
      <c r="T134" s="3">
        <v>1</v>
      </c>
      <c r="U134" s="3">
        <v>0</v>
      </c>
      <c r="V134" s="3">
        <v>0</v>
      </c>
      <c r="W134" s="3">
        <v>0</v>
      </c>
      <c r="X134" s="3">
        <v>1</v>
      </c>
      <c r="Y134" s="3">
        <v>1</v>
      </c>
      <c r="Z134" s="3">
        <v>1</v>
      </c>
      <c r="AA134" s="3">
        <v>0</v>
      </c>
      <c r="AB134" s="3">
        <v>0</v>
      </c>
      <c r="AC134" s="3">
        <v>0</v>
      </c>
      <c r="AD134" s="3">
        <v>1</v>
      </c>
      <c r="AE134" s="3">
        <v>0</v>
      </c>
      <c r="AF134" s="3">
        <v>0</v>
      </c>
      <c r="AG134" s="3">
        <v>40.700000000000003</v>
      </c>
      <c r="AH134" s="4">
        <v>2.44</v>
      </c>
      <c r="AI134" s="3">
        <v>119</v>
      </c>
      <c r="AJ134" s="3">
        <v>54</v>
      </c>
      <c r="AK134" s="5">
        <f t="shared" si="90"/>
        <v>75.666666666666671</v>
      </c>
      <c r="AL134" s="3">
        <v>64</v>
      </c>
      <c r="AM134" s="3">
        <v>3</v>
      </c>
      <c r="AN134" s="3">
        <v>14</v>
      </c>
      <c r="AO134" s="3">
        <v>44</v>
      </c>
      <c r="AP134" s="3">
        <v>30</v>
      </c>
      <c r="AQ134" s="3">
        <v>35</v>
      </c>
      <c r="AR134" s="1">
        <f t="shared" si="91"/>
        <v>14</v>
      </c>
      <c r="AS134" s="7">
        <f t="shared" si="92"/>
        <v>1</v>
      </c>
      <c r="AT134" s="3">
        <v>22</v>
      </c>
      <c r="AU134" s="4">
        <v>4.8311999999999999</v>
      </c>
      <c r="AV134" s="3">
        <v>1.98</v>
      </c>
      <c r="AW134" s="19">
        <f t="shared" si="93"/>
        <v>0.33219512195121959</v>
      </c>
      <c r="AX134" s="7">
        <f t="shared" si="94"/>
        <v>2.6908428547772809</v>
      </c>
      <c r="AY134" s="7">
        <f t="shared" si="95"/>
        <v>525.25252525252529</v>
      </c>
      <c r="AZ134" s="7">
        <f t="shared" si="96"/>
        <v>2491.5824915824919</v>
      </c>
      <c r="BA134" s="7">
        <f t="shared" si="97"/>
        <v>75.487499999999997</v>
      </c>
      <c r="BB134" s="7">
        <f t="shared" si="98"/>
        <v>30.9375</v>
      </c>
      <c r="BC134" s="7">
        <f t="shared" si="99"/>
        <v>22.580250000000003</v>
      </c>
      <c r="BD134" s="7">
        <f t="shared" si="100"/>
        <v>8.8357499999999991</v>
      </c>
      <c r="BE134" s="19"/>
      <c r="BF134" s="19">
        <f t="shared" si="101"/>
        <v>0.46365292266931613</v>
      </c>
      <c r="BG134" s="19">
        <f t="shared" si="102"/>
        <v>0.58287795992714031</v>
      </c>
      <c r="BH134" s="19">
        <f t="shared" si="103"/>
        <v>5.3919642857142858</v>
      </c>
      <c r="BI134" s="19">
        <f t="shared" si="104"/>
        <v>0.63636363636363635</v>
      </c>
      <c r="BJ134" s="19"/>
      <c r="BK134" s="5">
        <v>0</v>
      </c>
      <c r="BL134" s="5"/>
      <c r="BM134" s="5"/>
      <c r="BN134" s="5"/>
      <c r="BO134" s="5"/>
      <c r="BP134" s="3">
        <v>1</v>
      </c>
      <c r="BQ134" s="3">
        <v>0</v>
      </c>
      <c r="BR134" s="3">
        <v>67.5</v>
      </c>
      <c r="BS134" s="3">
        <v>4.4000000000000004</v>
      </c>
      <c r="BT134" s="3">
        <v>2.6</v>
      </c>
      <c r="BU134" s="3">
        <v>1.2</v>
      </c>
      <c r="BV134" s="3">
        <v>5.6</v>
      </c>
      <c r="BX134" s="3">
        <v>1</v>
      </c>
      <c r="BY134" s="3">
        <v>0</v>
      </c>
      <c r="BZ134" s="3">
        <v>134</v>
      </c>
      <c r="CA134" s="3">
        <v>85</v>
      </c>
      <c r="CB134" s="4">
        <v>1.6</v>
      </c>
      <c r="CC134" s="28">
        <v>42</v>
      </c>
      <c r="CD134" s="8"/>
      <c r="CE134" s="8"/>
      <c r="CF134" s="3">
        <v>1041</v>
      </c>
      <c r="CG134" s="3">
        <v>1</v>
      </c>
      <c r="CH134" s="3">
        <v>2</v>
      </c>
      <c r="CI134" s="12">
        <v>1748.9795918367345</v>
      </c>
      <c r="CJ134" s="19">
        <f t="shared" si="105"/>
        <v>7.466787806475244</v>
      </c>
      <c r="CK134" s="5">
        <v>1179.6479512122871</v>
      </c>
      <c r="CL134" s="19">
        <f t="shared" si="106"/>
        <v>7.0729713265152947</v>
      </c>
      <c r="CN134" s="36">
        <v>40584</v>
      </c>
      <c r="CO134" s="36"/>
      <c r="CP134" s="36"/>
      <c r="CQ134" s="36"/>
      <c r="CR134" s="22"/>
      <c r="CS134" s="36">
        <v>44274</v>
      </c>
      <c r="CT134" s="36">
        <v>44251</v>
      </c>
      <c r="CU134" s="3">
        <f t="shared" si="107"/>
        <v>3667</v>
      </c>
      <c r="CV134" s="3">
        <v>0</v>
      </c>
      <c r="CW134" s="3"/>
      <c r="CX134" s="3"/>
      <c r="CY134" s="3">
        <v>0</v>
      </c>
      <c r="CZ134" s="3">
        <v>3667</v>
      </c>
      <c r="DA134" s="1">
        <v>1</v>
      </c>
      <c r="DB134" s="3"/>
    </row>
    <row r="135" spans="1:115" s="10" customFormat="1" x14ac:dyDescent="0.25">
      <c r="A135" s="2">
        <v>2026</v>
      </c>
      <c r="B135" s="3">
        <v>63</v>
      </c>
      <c r="C135" s="3">
        <v>0</v>
      </c>
      <c r="D135" s="3">
        <v>0</v>
      </c>
      <c r="E135" s="3">
        <v>1</v>
      </c>
      <c r="F135" s="3">
        <v>1</v>
      </c>
      <c r="G135" s="3">
        <v>0</v>
      </c>
      <c r="H135" s="1">
        <v>1</v>
      </c>
      <c r="I135" s="3">
        <v>1</v>
      </c>
      <c r="J135" s="3">
        <v>2</v>
      </c>
      <c r="K135" s="3">
        <v>1</v>
      </c>
      <c r="L135" s="3">
        <v>0</v>
      </c>
      <c r="M135" s="3"/>
      <c r="N135" s="3">
        <v>1</v>
      </c>
      <c r="O135" s="3">
        <v>1</v>
      </c>
      <c r="P135" s="3">
        <v>1</v>
      </c>
      <c r="Q135" s="3"/>
      <c r="R135" s="3">
        <v>0</v>
      </c>
      <c r="S135" s="3">
        <v>0</v>
      </c>
      <c r="T135" s="3">
        <v>1</v>
      </c>
      <c r="U135" s="3">
        <v>1</v>
      </c>
      <c r="V135" s="3">
        <v>0</v>
      </c>
      <c r="W135" s="3">
        <v>0</v>
      </c>
      <c r="X135" s="16">
        <v>0</v>
      </c>
      <c r="Y135" s="3">
        <v>1</v>
      </c>
      <c r="Z135" s="3">
        <v>1</v>
      </c>
      <c r="AA135" s="3">
        <v>1</v>
      </c>
      <c r="AB135" s="3">
        <v>1</v>
      </c>
      <c r="AC135" s="3">
        <v>0</v>
      </c>
      <c r="AD135" s="3">
        <v>1</v>
      </c>
      <c r="AE135" s="3">
        <v>0</v>
      </c>
      <c r="AF135" s="3">
        <v>0</v>
      </c>
      <c r="AG135" s="3">
        <v>30.8</v>
      </c>
      <c r="AH135" s="4">
        <v>2.5</v>
      </c>
      <c r="AI135" s="3">
        <v>176</v>
      </c>
      <c r="AJ135" s="3">
        <v>91</v>
      </c>
      <c r="AK135" s="5">
        <f t="shared" si="90"/>
        <v>119.33333333333333</v>
      </c>
      <c r="AL135" s="3">
        <v>74</v>
      </c>
      <c r="AM135" s="3">
        <v>1</v>
      </c>
      <c r="AN135" s="3">
        <v>10</v>
      </c>
      <c r="AO135" s="3">
        <v>40</v>
      </c>
      <c r="AP135" s="3">
        <v>18</v>
      </c>
      <c r="AQ135" s="3">
        <v>26</v>
      </c>
      <c r="AR135" s="1">
        <f t="shared" si="91"/>
        <v>22</v>
      </c>
      <c r="AS135" s="7">
        <f t="shared" si="92"/>
        <v>2.2000000000000002</v>
      </c>
      <c r="AT135" s="3">
        <v>16</v>
      </c>
      <c r="AU135" s="4">
        <v>7.1999999999999993</v>
      </c>
      <c r="AV135" s="3">
        <v>2.88</v>
      </c>
      <c r="AW135" s="19">
        <f t="shared" si="93"/>
        <v>0.76203991130820392</v>
      </c>
      <c r="AX135" s="7">
        <f t="shared" si="94"/>
        <v>1.3888888888888891</v>
      </c>
      <c r="AY135" s="7">
        <f t="shared" si="95"/>
        <v>277.77777777777777</v>
      </c>
      <c r="AZ135" s="7">
        <f t="shared" si="96"/>
        <v>3037.037037037037</v>
      </c>
      <c r="BA135" s="7">
        <f t="shared" si="97"/>
        <v>97.297297297297291</v>
      </c>
      <c r="BB135" s="7">
        <f t="shared" si="98"/>
        <v>38.918918918918919</v>
      </c>
      <c r="BC135" s="7">
        <f t="shared" si="99"/>
        <v>54.69405405405405</v>
      </c>
      <c r="BD135" s="7">
        <f t="shared" si="100"/>
        <v>8.4687567567567559</v>
      </c>
      <c r="BE135" s="19"/>
      <c r="BF135" s="19">
        <f t="shared" si="101"/>
        <v>0.26722222222222225</v>
      </c>
      <c r="BG135" s="19">
        <f t="shared" si="102"/>
        <v>0.41111111111111115</v>
      </c>
      <c r="BH135" s="19">
        <f t="shared" si="103"/>
        <v>4.4226044226044223</v>
      </c>
      <c r="BI135" s="19">
        <f t="shared" si="104"/>
        <v>0.625</v>
      </c>
      <c r="BJ135" s="19"/>
      <c r="BK135" s="5">
        <v>0</v>
      </c>
      <c r="BL135" s="5"/>
      <c r="BM135" s="5"/>
      <c r="BN135" s="5"/>
      <c r="BO135" s="5"/>
      <c r="BP135" s="3">
        <v>1</v>
      </c>
      <c r="BQ135" s="9">
        <v>0</v>
      </c>
      <c r="BR135" s="3">
        <v>67.5</v>
      </c>
      <c r="BS135" s="3">
        <v>4.5999999999999996</v>
      </c>
      <c r="BT135" s="3">
        <v>2.9</v>
      </c>
      <c r="BU135" s="3">
        <v>0.98</v>
      </c>
      <c r="BV135" s="3"/>
      <c r="BX135" s="16">
        <v>1</v>
      </c>
      <c r="BY135" s="3">
        <v>1</v>
      </c>
      <c r="BZ135" s="3">
        <v>144</v>
      </c>
      <c r="CA135" s="3">
        <v>30</v>
      </c>
      <c r="CB135" s="4">
        <v>1.6</v>
      </c>
      <c r="CC135" s="28">
        <v>44</v>
      </c>
      <c r="CD135" s="8"/>
      <c r="CE135" s="8"/>
      <c r="CF135" s="3">
        <v>1380</v>
      </c>
      <c r="CG135" s="3">
        <v>1</v>
      </c>
      <c r="CH135" s="3">
        <v>2</v>
      </c>
      <c r="CI135" s="12">
        <v>4296.0784313725489</v>
      </c>
      <c r="CJ135" s="19">
        <f t="shared" si="105"/>
        <v>8.3654578928592329</v>
      </c>
      <c r="CK135" s="5">
        <v>689.58186405433935</v>
      </c>
      <c r="CL135" s="19">
        <f t="shared" si="106"/>
        <v>6.536085419778507</v>
      </c>
      <c r="CN135" s="41">
        <v>40438</v>
      </c>
      <c r="CO135" s="41"/>
      <c r="CP135" s="41"/>
      <c r="CQ135" s="41"/>
      <c r="CR135" s="20"/>
      <c r="CS135" s="36">
        <v>44272</v>
      </c>
      <c r="CT135" s="36">
        <v>42514</v>
      </c>
      <c r="CU135" s="1">
        <f t="shared" si="107"/>
        <v>2076</v>
      </c>
      <c r="CV135" s="3">
        <v>1</v>
      </c>
      <c r="CW135" s="40">
        <v>42514</v>
      </c>
      <c r="CX135" s="20">
        <f>(CW135-CN135)</f>
        <v>2076</v>
      </c>
      <c r="CY135" s="20">
        <v>1</v>
      </c>
      <c r="CZ135" s="20">
        <v>2076</v>
      </c>
      <c r="DA135" s="1">
        <v>1</v>
      </c>
      <c r="DB135" s="3"/>
    </row>
    <row r="136" spans="1:115" s="10" customFormat="1" x14ac:dyDescent="0.25">
      <c r="A136" s="25">
        <v>1056</v>
      </c>
      <c r="B136" s="1">
        <v>73</v>
      </c>
      <c r="C136" s="1">
        <v>0</v>
      </c>
      <c r="D136" s="1">
        <v>1</v>
      </c>
      <c r="E136" s="1">
        <v>1</v>
      </c>
      <c r="F136" s="1">
        <v>2</v>
      </c>
      <c r="G136" s="1">
        <v>1</v>
      </c>
      <c r="H136" s="1">
        <v>0</v>
      </c>
      <c r="I136" s="1">
        <v>1</v>
      </c>
      <c r="J136" s="1">
        <v>2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1</v>
      </c>
      <c r="AA136" s="1">
        <v>0</v>
      </c>
      <c r="AB136" s="1">
        <v>1</v>
      </c>
      <c r="AC136" s="1">
        <v>0</v>
      </c>
      <c r="AD136" s="1">
        <v>1</v>
      </c>
      <c r="AE136" s="1">
        <v>0</v>
      </c>
      <c r="AF136" s="1">
        <v>2</v>
      </c>
      <c r="AG136" s="1">
        <v>32.799999999999997</v>
      </c>
      <c r="AH136" s="1">
        <v>1.89</v>
      </c>
      <c r="AI136" s="1">
        <v>117</v>
      </c>
      <c r="AJ136" s="1">
        <v>43</v>
      </c>
      <c r="AK136" s="5">
        <f t="shared" si="90"/>
        <v>67.666666666666671</v>
      </c>
      <c r="AL136" s="1">
        <v>72</v>
      </c>
      <c r="AM136" s="1">
        <v>1</v>
      </c>
      <c r="AN136" s="1">
        <v>3</v>
      </c>
      <c r="AO136" s="1">
        <v>33</v>
      </c>
      <c r="AP136" s="1">
        <v>6</v>
      </c>
      <c r="AQ136" s="1">
        <v>17</v>
      </c>
      <c r="AR136" s="1">
        <f t="shared" si="91"/>
        <v>27</v>
      </c>
      <c r="AS136" s="7">
        <f t="shared" si="92"/>
        <v>9</v>
      </c>
      <c r="AT136" s="1">
        <v>7</v>
      </c>
      <c r="AU136" s="19">
        <v>5.0599999999999996</v>
      </c>
      <c r="AV136" s="1">
        <v>2.68</v>
      </c>
      <c r="AW136" s="19">
        <f t="shared" si="93"/>
        <v>0.40209903917220996</v>
      </c>
      <c r="AX136" s="7">
        <f t="shared" si="94"/>
        <v>1.9762845849802373</v>
      </c>
      <c r="AY136" s="7">
        <f t="shared" si="95"/>
        <v>298.50746268656712</v>
      </c>
      <c r="AZ136" s="7">
        <f t="shared" si="96"/>
        <v>1930.3482587064677</v>
      </c>
      <c r="BA136" s="7">
        <f t="shared" si="97"/>
        <v>70.277777777777771</v>
      </c>
      <c r="BB136" s="7">
        <f t="shared" si="98"/>
        <v>37.222222222222221</v>
      </c>
      <c r="BC136" s="7">
        <f t="shared" si="99"/>
        <v>30.710814814814814</v>
      </c>
      <c r="BD136" s="7">
        <f t="shared" si="100"/>
        <v>7.0871111111111107</v>
      </c>
      <c r="BE136" s="19">
        <v>2.4047430830039529</v>
      </c>
      <c r="BF136" s="19">
        <f t="shared" si="101"/>
        <v>0.24189723320158105</v>
      </c>
      <c r="BG136" s="19">
        <f t="shared" si="102"/>
        <v>0.46956521739130441</v>
      </c>
      <c r="BH136" s="19">
        <f t="shared" si="103"/>
        <v>2.6028806584362139</v>
      </c>
      <c r="BI136" s="19">
        <f t="shared" si="104"/>
        <v>0.42857142857142855</v>
      </c>
      <c r="BJ136" s="19"/>
      <c r="BK136" s="20">
        <v>1</v>
      </c>
      <c r="BL136" s="1">
        <v>15</v>
      </c>
      <c r="BM136" s="20"/>
      <c r="BN136" s="1">
        <v>3</v>
      </c>
      <c r="BO136" s="1">
        <v>0</v>
      </c>
      <c r="BP136" s="1">
        <v>1</v>
      </c>
      <c r="BQ136" s="1">
        <v>0</v>
      </c>
      <c r="BR136" s="1">
        <v>70</v>
      </c>
      <c r="BS136" s="1">
        <v>3.8</v>
      </c>
      <c r="BT136" s="1">
        <v>2.4</v>
      </c>
      <c r="BU136" s="1">
        <v>0.49</v>
      </c>
      <c r="BV136" s="1">
        <v>4.0999999999999996</v>
      </c>
      <c r="BW136" s="1">
        <v>29.3</v>
      </c>
      <c r="BX136" s="1">
        <v>0</v>
      </c>
      <c r="BY136" s="1"/>
      <c r="BZ136" s="25">
        <v>136</v>
      </c>
      <c r="CA136" s="25">
        <v>25</v>
      </c>
      <c r="CB136" s="44">
        <v>1.75</v>
      </c>
      <c r="CC136" s="27">
        <v>28</v>
      </c>
      <c r="CD136" s="1">
        <v>187</v>
      </c>
      <c r="CE136" s="1">
        <v>1</v>
      </c>
      <c r="CF136" s="1"/>
      <c r="CG136" s="1"/>
      <c r="CH136" s="1">
        <v>1</v>
      </c>
      <c r="CI136" s="20">
        <v>1506.8289520000001</v>
      </c>
      <c r="CJ136" s="19">
        <f t="shared" si="105"/>
        <v>7.3177626898621249</v>
      </c>
      <c r="CK136" s="20">
        <v>1317.448296</v>
      </c>
      <c r="CL136" s="19">
        <f t="shared" si="106"/>
        <v>7.1834520356226799</v>
      </c>
      <c r="CM136" s="22"/>
      <c r="CN136" s="36">
        <v>43299</v>
      </c>
      <c r="CO136" s="36"/>
      <c r="CP136" s="36"/>
      <c r="CQ136" s="36"/>
      <c r="CR136" s="20"/>
      <c r="CS136" s="36">
        <v>44217</v>
      </c>
      <c r="CT136" s="36">
        <v>43436</v>
      </c>
      <c r="CU136" s="1">
        <f t="shared" si="107"/>
        <v>137</v>
      </c>
      <c r="CV136" s="1">
        <v>1</v>
      </c>
      <c r="CW136" s="36">
        <v>43436</v>
      </c>
      <c r="CX136" s="20">
        <f>(CW136-CN136)</f>
        <v>137</v>
      </c>
      <c r="CY136" s="20">
        <v>1</v>
      </c>
      <c r="CZ136" s="20">
        <v>137</v>
      </c>
      <c r="DA136" s="1">
        <v>1</v>
      </c>
      <c r="DB136"/>
      <c r="DC136"/>
      <c r="DD136"/>
      <c r="DE136"/>
      <c r="DF136"/>
      <c r="DG136"/>
      <c r="DH136"/>
      <c r="DI136"/>
      <c r="DJ136"/>
      <c r="DK136"/>
    </row>
    <row r="137" spans="1:115" s="10" customFormat="1" x14ac:dyDescent="0.25">
      <c r="A137" s="25">
        <v>1035</v>
      </c>
      <c r="B137" s="1">
        <v>57</v>
      </c>
      <c r="C137" s="1">
        <v>0</v>
      </c>
      <c r="D137" s="1">
        <v>1</v>
      </c>
      <c r="E137" s="1">
        <v>1</v>
      </c>
      <c r="F137" s="1">
        <v>1</v>
      </c>
      <c r="G137" s="1">
        <v>1</v>
      </c>
      <c r="H137" s="1">
        <v>0</v>
      </c>
      <c r="I137" s="1">
        <v>1</v>
      </c>
      <c r="J137" s="1">
        <v>3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0</v>
      </c>
      <c r="Q137" s="1"/>
      <c r="R137" s="1">
        <v>0</v>
      </c>
      <c r="S137" s="1">
        <v>0</v>
      </c>
      <c r="T137" s="1">
        <v>1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E137" s="1">
        <v>0</v>
      </c>
      <c r="AF137" s="1">
        <v>0</v>
      </c>
      <c r="AG137" s="1">
        <v>51.6</v>
      </c>
      <c r="AH137" s="1">
        <v>2.2000000000000002</v>
      </c>
      <c r="AI137" s="1">
        <v>163</v>
      </c>
      <c r="AJ137" s="1">
        <v>80</v>
      </c>
      <c r="AK137" s="5">
        <f t="shared" si="90"/>
        <v>107.66666666666667</v>
      </c>
      <c r="AL137" s="1">
        <v>82</v>
      </c>
      <c r="AM137" s="1">
        <v>1</v>
      </c>
      <c r="AN137" s="1">
        <v>13</v>
      </c>
      <c r="AO137" s="1">
        <v>77</v>
      </c>
      <c r="AP137" s="1">
        <v>31</v>
      </c>
      <c r="AQ137" s="1">
        <v>49</v>
      </c>
      <c r="AR137" s="1">
        <f t="shared" si="91"/>
        <v>46</v>
      </c>
      <c r="AS137" s="7">
        <f t="shared" si="92"/>
        <v>3.5384615384615383</v>
      </c>
      <c r="AT137" s="1">
        <v>15</v>
      </c>
      <c r="AU137" s="19">
        <v>3.24</v>
      </c>
      <c r="AV137" s="1">
        <v>1.47</v>
      </c>
      <c r="AW137" s="19">
        <f t="shared" si="93"/>
        <v>0.35093126385809315</v>
      </c>
      <c r="AX137" s="7">
        <f t="shared" si="94"/>
        <v>10.493827160493826</v>
      </c>
      <c r="AY137" s="7">
        <f t="shared" si="95"/>
        <v>1850.3401360544217</v>
      </c>
      <c r="AZ137" s="7">
        <f t="shared" si="96"/>
        <v>5151.9274376417243</v>
      </c>
      <c r="BA137" s="7">
        <f t="shared" si="97"/>
        <v>39.512195121951223</v>
      </c>
      <c r="BB137" s="7">
        <f t="shared" si="98"/>
        <v>17.926829268292682</v>
      </c>
      <c r="BC137" s="7">
        <f t="shared" si="99"/>
        <v>22.592585365853658</v>
      </c>
      <c r="BD137" s="7">
        <f t="shared" si="100"/>
        <v>8.7769756097560965</v>
      </c>
      <c r="BE137" s="19"/>
      <c r="BF137" s="19">
        <f t="shared" si="101"/>
        <v>1.2401234567901234</v>
      </c>
      <c r="BG137" s="19">
        <f t="shared" si="102"/>
        <v>1.9487654320987653</v>
      </c>
      <c r="BH137" s="19">
        <f t="shared" si="103"/>
        <v>0.85896076352067874</v>
      </c>
      <c r="BI137" s="19">
        <f t="shared" si="104"/>
        <v>0.8666666666666667</v>
      </c>
      <c r="BJ137" s="19"/>
      <c r="BK137" s="20">
        <v>0</v>
      </c>
      <c r="BL137" s="1"/>
      <c r="BM137" s="20"/>
      <c r="BN137" s="1"/>
      <c r="BO137" s="1"/>
      <c r="BP137" s="1">
        <v>1</v>
      </c>
      <c r="BQ137" s="1">
        <v>0</v>
      </c>
      <c r="BR137" s="1">
        <v>70</v>
      </c>
      <c r="BS137" s="1">
        <v>3.9</v>
      </c>
      <c r="BT137" s="1">
        <v>2.1</v>
      </c>
      <c r="BU137" s="1">
        <v>0.53</v>
      </c>
      <c r="BV137" s="1">
        <v>3.6</v>
      </c>
      <c r="BW137" s="1"/>
      <c r="BX137" s="1"/>
      <c r="BY137" s="1"/>
      <c r="BZ137" s="25">
        <v>139</v>
      </c>
      <c r="CA137" s="25">
        <v>21</v>
      </c>
      <c r="CB137" s="44">
        <v>0.93</v>
      </c>
      <c r="CC137" s="27">
        <v>69</v>
      </c>
      <c r="CD137" s="1">
        <v>189</v>
      </c>
      <c r="CE137" s="1">
        <v>1</v>
      </c>
      <c r="CF137" s="1"/>
      <c r="CG137" s="1"/>
      <c r="CH137" s="1">
        <v>1</v>
      </c>
      <c r="CI137" s="20">
        <v>2366.0682160000001</v>
      </c>
      <c r="CJ137" s="19">
        <f t="shared" si="105"/>
        <v>7.7689848759063054</v>
      </c>
      <c r="CK137" s="20">
        <v>1390.4658810000001</v>
      </c>
      <c r="CL137" s="19">
        <f t="shared" si="106"/>
        <v>7.2373941361561487</v>
      </c>
      <c r="CM137" s="22"/>
      <c r="CN137" s="36">
        <v>43236</v>
      </c>
      <c r="CO137" s="36"/>
      <c r="CP137" s="36"/>
      <c r="CQ137" s="36"/>
      <c r="CR137" s="20"/>
      <c r="CS137" s="36" t="s">
        <v>163</v>
      </c>
      <c r="CT137" s="36">
        <v>44403</v>
      </c>
      <c r="CU137" s="1">
        <f t="shared" si="107"/>
        <v>1167</v>
      </c>
      <c r="CV137" s="1">
        <v>1</v>
      </c>
      <c r="CW137" s="36">
        <v>44403</v>
      </c>
      <c r="CX137" s="20">
        <f>(CW137-CN137)</f>
        <v>1167</v>
      </c>
      <c r="CY137" s="1">
        <v>1</v>
      </c>
      <c r="CZ137" s="1">
        <v>1019</v>
      </c>
      <c r="DA137" s="1">
        <v>1</v>
      </c>
      <c r="DB137"/>
      <c r="DC137"/>
      <c r="DD137"/>
      <c r="DE137"/>
      <c r="DF137"/>
      <c r="DG137"/>
      <c r="DH137"/>
      <c r="DI137"/>
      <c r="DJ137"/>
      <c r="DK137"/>
    </row>
    <row r="138" spans="1:115" s="14" customFormat="1" x14ac:dyDescent="0.25">
      <c r="A138" s="25">
        <v>1064</v>
      </c>
      <c r="B138" s="1">
        <v>55</v>
      </c>
      <c r="C138" s="1">
        <v>0</v>
      </c>
      <c r="D138" s="1">
        <v>0</v>
      </c>
      <c r="E138" s="1">
        <v>1</v>
      </c>
      <c r="F138" s="1">
        <v>2</v>
      </c>
      <c r="G138" s="1">
        <v>1</v>
      </c>
      <c r="H138" s="1">
        <v>0</v>
      </c>
      <c r="I138" s="1">
        <v>1</v>
      </c>
      <c r="J138" s="1">
        <v>2</v>
      </c>
      <c r="K138" s="1">
        <v>1</v>
      </c>
      <c r="L138" s="1">
        <v>0</v>
      </c>
      <c r="M138" s="1">
        <v>1</v>
      </c>
      <c r="N138" s="1">
        <v>0</v>
      </c>
      <c r="O138" s="1">
        <v>1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</v>
      </c>
      <c r="Z138" s="1">
        <v>1</v>
      </c>
      <c r="AA138" s="1">
        <v>1</v>
      </c>
      <c r="AB138" s="1">
        <v>1</v>
      </c>
      <c r="AC138" s="1">
        <v>0</v>
      </c>
      <c r="AD138" s="1">
        <v>0</v>
      </c>
      <c r="AE138" s="1">
        <v>0</v>
      </c>
      <c r="AF138" s="1">
        <v>0</v>
      </c>
      <c r="AG138" s="1">
        <v>27.2</v>
      </c>
      <c r="AH138" s="1">
        <v>2.08</v>
      </c>
      <c r="AI138" s="1">
        <v>159</v>
      </c>
      <c r="AJ138" s="1">
        <v>71</v>
      </c>
      <c r="AK138" s="5">
        <f t="shared" si="90"/>
        <v>100.33333333333333</v>
      </c>
      <c r="AL138" s="1">
        <v>67</v>
      </c>
      <c r="AM138" s="1">
        <v>1</v>
      </c>
      <c r="AN138" s="1">
        <v>6</v>
      </c>
      <c r="AO138" s="1">
        <v>41</v>
      </c>
      <c r="AP138" s="1">
        <v>12</v>
      </c>
      <c r="AQ138" s="1">
        <v>27</v>
      </c>
      <c r="AR138" s="1">
        <f t="shared" si="91"/>
        <v>29</v>
      </c>
      <c r="AS138" s="7">
        <f t="shared" si="92"/>
        <v>4.833333333333333</v>
      </c>
      <c r="AT138" s="1">
        <v>17</v>
      </c>
      <c r="AU138" s="19">
        <v>5.17</v>
      </c>
      <c r="AV138" s="1">
        <v>2.48</v>
      </c>
      <c r="AW138" s="19">
        <f t="shared" si="93"/>
        <v>0.55172209903917213</v>
      </c>
      <c r="AX138" s="7">
        <f t="shared" si="94"/>
        <v>1.9342359767891684</v>
      </c>
      <c r="AY138" s="7">
        <f t="shared" si="95"/>
        <v>322.58064516129031</v>
      </c>
      <c r="AZ138" s="7">
        <f t="shared" si="96"/>
        <v>3043.010752688172</v>
      </c>
      <c r="BA138" s="7">
        <f t="shared" si="97"/>
        <v>77.164179104477611</v>
      </c>
      <c r="BB138" s="7">
        <f t="shared" si="98"/>
        <v>37.014925373134325</v>
      </c>
      <c r="BC138" s="7">
        <f t="shared" si="99"/>
        <v>41.950248756218897</v>
      </c>
      <c r="BD138" s="7">
        <f t="shared" si="100"/>
        <v>10.571462686567163</v>
      </c>
      <c r="BE138" s="19">
        <v>2.1771760154738877</v>
      </c>
      <c r="BF138" s="19">
        <f t="shared" si="101"/>
        <v>0.34990328820116057</v>
      </c>
      <c r="BG138" s="19">
        <f t="shared" si="102"/>
        <v>0.53133462282398458</v>
      </c>
      <c r="BH138" s="19">
        <f t="shared" si="103"/>
        <v>2.660833762223366</v>
      </c>
      <c r="BI138" s="19">
        <f t="shared" si="104"/>
        <v>0.35294117647058826</v>
      </c>
      <c r="BJ138" s="19"/>
      <c r="BK138" s="20">
        <v>1</v>
      </c>
      <c r="BL138" s="1">
        <v>32</v>
      </c>
      <c r="BM138" s="20"/>
      <c r="BN138" s="1"/>
      <c r="BO138" s="1">
        <v>0</v>
      </c>
      <c r="BP138" s="1">
        <v>1</v>
      </c>
      <c r="BQ138" s="1">
        <v>0</v>
      </c>
      <c r="BR138" s="1">
        <v>70</v>
      </c>
      <c r="BS138" s="1"/>
      <c r="BT138" s="1"/>
      <c r="BU138" s="1"/>
      <c r="BV138" s="1"/>
      <c r="BW138" s="1"/>
      <c r="BX138" s="1"/>
      <c r="BY138" s="1"/>
      <c r="BZ138" s="25">
        <v>136</v>
      </c>
      <c r="CA138" s="25">
        <v>16</v>
      </c>
      <c r="CB138" s="44">
        <v>0.86</v>
      </c>
      <c r="CC138" s="27">
        <v>90</v>
      </c>
      <c r="CD138" s="1"/>
      <c r="CE138" s="1"/>
      <c r="CF138" s="1"/>
      <c r="CG138" s="1"/>
      <c r="CH138" s="1"/>
      <c r="CI138" s="20">
        <v>7055.5934989999996</v>
      </c>
      <c r="CJ138" s="19">
        <f t="shared" si="105"/>
        <v>8.8615759853411262</v>
      </c>
      <c r="CK138" s="20">
        <v>1826.90464</v>
      </c>
      <c r="CL138" s="19">
        <f t="shared" si="106"/>
        <v>7.5103783601608542</v>
      </c>
      <c r="CM138" s="22"/>
      <c r="CN138" s="36">
        <v>43350</v>
      </c>
      <c r="CO138" s="36"/>
      <c r="CP138" s="36"/>
      <c r="CQ138" s="36"/>
      <c r="CR138" s="20"/>
      <c r="CS138" s="36">
        <v>44478</v>
      </c>
      <c r="CT138" s="36">
        <v>44446</v>
      </c>
      <c r="CU138" s="1">
        <f t="shared" si="107"/>
        <v>1096</v>
      </c>
      <c r="CV138" s="1">
        <v>0</v>
      </c>
      <c r="CW138" s="1"/>
      <c r="CX138" s="1"/>
      <c r="CY138" s="1">
        <v>0</v>
      </c>
      <c r="CZ138" s="1">
        <v>1096</v>
      </c>
      <c r="DA138" s="1">
        <v>1</v>
      </c>
      <c r="DB138"/>
      <c r="DC138"/>
      <c r="DD138"/>
      <c r="DE138"/>
      <c r="DF138"/>
      <c r="DG138"/>
      <c r="DH138"/>
      <c r="DI138"/>
      <c r="DJ138"/>
      <c r="DK138"/>
    </row>
    <row r="139" spans="1:115" s="14" customFormat="1" x14ac:dyDescent="0.25">
      <c r="A139" s="25">
        <v>1013</v>
      </c>
      <c r="B139" s="1">
        <v>65</v>
      </c>
      <c r="C139" s="1">
        <v>1</v>
      </c>
      <c r="D139" s="1">
        <v>1</v>
      </c>
      <c r="E139" s="1">
        <v>1</v>
      </c>
      <c r="F139" s="1">
        <v>2</v>
      </c>
      <c r="G139" s="1">
        <v>1</v>
      </c>
      <c r="H139" s="1">
        <v>0</v>
      </c>
      <c r="I139" s="1">
        <v>1</v>
      </c>
      <c r="J139" s="1">
        <v>4</v>
      </c>
      <c r="K139" s="1">
        <v>1</v>
      </c>
      <c r="L139" s="1">
        <v>1</v>
      </c>
      <c r="M139" s="1">
        <v>1</v>
      </c>
      <c r="N139" s="1">
        <v>0</v>
      </c>
      <c r="O139" s="1">
        <v>0</v>
      </c>
      <c r="P139" s="1">
        <v>0</v>
      </c>
      <c r="Q139" s="1"/>
      <c r="R139" s="1">
        <v>0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1</v>
      </c>
      <c r="AA139" s="1">
        <v>0</v>
      </c>
      <c r="AB139" s="1">
        <v>0</v>
      </c>
      <c r="AC139" s="1">
        <v>0</v>
      </c>
      <c r="AD139" s="1">
        <v>1</v>
      </c>
      <c r="AE139" s="1">
        <v>0</v>
      </c>
      <c r="AF139" s="1">
        <v>0</v>
      </c>
      <c r="AG139" s="1">
        <v>43.8</v>
      </c>
      <c r="AH139" s="1">
        <v>2.06</v>
      </c>
      <c r="AI139" s="1">
        <v>139</v>
      </c>
      <c r="AJ139" s="1">
        <v>103</v>
      </c>
      <c r="AK139" s="5">
        <f t="shared" si="90"/>
        <v>115</v>
      </c>
      <c r="AL139" s="1">
        <v>84</v>
      </c>
      <c r="AM139" s="1">
        <v>1</v>
      </c>
      <c r="AN139" s="1">
        <v>9</v>
      </c>
      <c r="AO139" s="1">
        <v>59</v>
      </c>
      <c r="AP139" s="1">
        <v>25</v>
      </c>
      <c r="AQ139" s="1">
        <v>39</v>
      </c>
      <c r="AR139" s="1">
        <f t="shared" si="91"/>
        <v>34</v>
      </c>
      <c r="AS139" s="7">
        <f t="shared" si="92"/>
        <v>3.7777777777777777</v>
      </c>
      <c r="AT139" s="1">
        <v>17</v>
      </c>
      <c r="AU139" s="19">
        <v>5.9</v>
      </c>
      <c r="AV139" s="1">
        <v>2.87</v>
      </c>
      <c r="AW139" s="19">
        <f t="shared" si="93"/>
        <v>0.73181818181818181</v>
      </c>
      <c r="AX139" s="7">
        <f t="shared" si="94"/>
        <v>3.7288135593220337</v>
      </c>
      <c r="AY139" s="7">
        <f t="shared" si="95"/>
        <v>613.24041811846689</v>
      </c>
      <c r="AZ139" s="7">
        <f t="shared" si="96"/>
        <v>2954.7038327526129</v>
      </c>
      <c r="BA139" s="7">
        <f t="shared" si="97"/>
        <v>70.238095238095241</v>
      </c>
      <c r="BB139" s="7">
        <f t="shared" si="98"/>
        <v>34.166666666666664</v>
      </c>
      <c r="BC139" s="7">
        <f t="shared" si="99"/>
        <v>45.537333333333329</v>
      </c>
      <c r="BD139" s="7">
        <f t="shared" si="100"/>
        <v>13.94</v>
      </c>
      <c r="BE139" s="19"/>
      <c r="BF139" s="19">
        <f t="shared" si="101"/>
        <v>0.55525423728813561</v>
      </c>
      <c r="BG139" s="19">
        <f t="shared" si="102"/>
        <v>0.84</v>
      </c>
      <c r="BH139" s="19">
        <f t="shared" si="103"/>
        <v>2.0658263305322131</v>
      </c>
      <c r="BI139" s="19">
        <f t="shared" si="104"/>
        <v>0.52941176470588236</v>
      </c>
      <c r="BJ139" s="19"/>
      <c r="BK139" s="20">
        <v>0</v>
      </c>
      <c r="BL139" s="1"/>
      <c r="BM139" s="20"/>
      <c r="BN139" s="1"/>
      <c r="BO139" s="1">
        <v>0</v>
      </c>
      <c r="BP139" s="1">
        <v>1</v>
      </c>
      <c r="BQ139" s="1">
        <v>0</v>
      </c>
      <c r="BR139" s="1">
        <v>72</v>
      </c>
      <c r="BS139" s="1">
        <v>3.8</v>
      </c>
      <c r="BT139" s="1">
        <v>2</v>
      </c>
      <c r="BU139" s="1">
        <v>0.47</v>
      </c>
      <c r="BV139" s="1">
        <v>3.8</v>
      </c>
      <c r="BW139" s="1">
        <v>47.7</v>
      </c>
      <c r="BX139" s="1">
        <v>1</v>
      </c>
      <c r="BY139" s="1">
        <v>1</v>
      </c>
      <c r="BZ139" s="25">
        <v>140</v>
      </c>
      <c r="CA139" s="25">
        <v>25</v>
      </c>
      <c r="CB139" s="44">
        <v>1.1100000000000001</v>
      </c>
      <c r="CC139" s="27">
        <v>60</v>
      </c>
      <c r="CD139" s="1">
        <v>67</v>
      </c>
      <c r="CE139" s="1">
        <v>0</v>
      </c>
      <c r="CF139" s="1"/>
      <c r="CG139" s="1"/>
      <c r="CH139" s="1">
        <v>1</v>
      </c>
      <c r="CI139" s="20">
        <v>2038.4509190000001</v>
      </c>
      <c r="CJ139" s="19">
        <f t="shared" si="105"/>
        <v>7.6199454449520374</v>
      </c>
      <c r="CK139" s="20">
        <v>1513.5492879999999</v>
      </c>
      <c r="CL139" s="19">
        <f t="shared" si="106"/>
        <v>7.3222126935080052</v>
      </c>
      <c r="CM139" s="22"/>
      <c r="CN139" s="36">
        <v>43209</v>
      </c>
      <c r="CO139" s="36"/>
      <c r="CP139" s="36"/>
      <c r="CQ139" s="36"/>
      <c r="CR139" s="20"/>
      <c r="CS139" s="36">
        <v>44217</v>
      </c>
      <c r="CT139" s="36">
        <v>43231</v>
      </c>
      <c r="CU139" s="1">
        <f t="shared" si="107"/>
        <v>22</v>
      </c>
      <c r="CV139" s="1">
        <v>1</v>
      </c>
      <c r="CW139" s="36">
        <v>43231</v>
      </c>
      <c r="CX139" s="20">
        <f>(CW139-CN139)</f>
        <v>22</v>
      </c>
      <c r="CY139" s="20">
        <v>1</v>
      </c>
      <c r="CZ139" s="20">
        <v>22</v>
      </c>
      <c r="DA139" s="1">
        <v>1</v>
      </c>
      <c r="DB139" t="s">
        <v>129</v>
      </c>
      <c r="DC139"/>
      <c r="DD139"/>
      <c r="DE139"/>
      <c r="DF139"/>
      <c r="DG139"/>
      <c r="DH139"/>
      <c r="DI139"/>
      <c r="DJ139"/>
      <c r="DK139"/>
    </row>
    <row r="140" spans="1:115" s="14" customFormat="1" x14ac:dyDescent="0.25">
      <c r="A140" s="2">
        <v>2012</v>
      </c>
      <c r="B140" s="3">
        <v>62</v>
      </c>
      <c r="C140" s="3">
        <v>0</v>
      </c>
      <c r="D140" s="3">
        <v>1</v>
      </c>
      <c r="E140" s="3">
        <v>1</v>
      </c>
      <c r="F140" s="3">
        <v>2</v>
      </c>
      <c r="G140" s="3">
        <v>1</v>
      </c>
      <c r="H140" s="1">
        <v>0</v>
      </c>
      <c r="I140" s="3">
        <v>1</v>
      </c>
      <c r="J140" s="3">
        <v>3</v>
      </c>
      <c r="K140" s="3">
        <v>1</v>
      </c>
      <c r="L140" s="3">
        <v>0</v>
      </c>
      <c r="M140" s="3"/>
      <c r="N140" s="3">
        <v>1</v>
      </c>
      <c r="O140" s="3">
        <v>1</v>
      </c>
      <c r="P140" s="3">
        <v>0</v>
      </c>
      <c r="Q140" s="3"/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1</v>
      </c>
      <c r="AA140" s="3">
        <v>0</v>
      </c>
      <c r="AB140" s="3">
        <v>1</v>
      </c>
      <c r="AC140" s="3">
        <v>0</v>
      </c>
      <c r="AD140" s="3">
        <v>0</v>
      </c>
      <c r="AE140" s="3">
        <v>0</v>
      </c>
      <c r="AF140" s="3">
        <v>0</v>
      </c>
      <c r="AG140" s="3">
        <v>25.5</v>
      </c>
      <c r="AH140" s="4">
        <v>1.64</v>
      </c>
      <c r="AI140" s="3">
        <v>182</v>
      </c>
      <c r="AJ140" s="3">
        <v>80</v>
      </c>
      <c r="AK140" s="5">
        <f t="shared" si="90"/>
        <v>114</v>
      </c>
      <c r="AL140" s="3">
        <v>71</v>
      </c>
      <c r="AM140" s="3">
        <v>1</v>
      </c>
      <c r="AN140" s="3">
        <v>8</v>
      </c>
      <c r="AO140" s="3">
        <v>36</v>
      </c>
      <c r="AP140" s="3">
        <v>19</v>
      </c>
      <c r="AQ140" s="3">
        <v>27</v>
      </c>
      <c r="AR140" s="3">
        <f t="shared" si="91"/>
        <v>17</v>
      </c>
      <c r="AS140" s="7">
        <f t="shared" si="92"/>
        <v>2.125</v>
      </c>
      <c r="AT140" s="3">
        <v>19</v>
      </c>
      <c r="AU140" s="4">
        <v>3.8375999999999997</v>
      </c>
      <c r="AV140" s="3">
        <v>2.34</v>
      </c>
      <c r="AW140" s="19">
        <f t="shared" si="93"/>
        <v>0.59148558758314851</v>
      </c>
      <c r="AX140" s="7">
        <f t="shared" si="94"/>
        <v>2.0846362309776945</v>
      </c>
      <c r="AY140" s="7">
        <f t="shared" si="95"/>
        <v>273.5042735042735</v>
      </c>
      <c r="AZ140" s="7">
        <f t="shared" si="96"/>
        <v>3623.931623931624</v>
      </c>
      <c r="BA140" s="7">
        <f t="shared" si="97"/>
        <v>54.050704225352113</v>
      </c>
      <c r="BB140" s="7">
        <f t="shared" si="98"/>
        <v>32.95774647887324</v>
      </c>
      <c r="BC140" s="7">
        <f t="shared" si="99"/>
        <v>42.581408450704224</v>
      </c>
      <c r="BD140" s="7">
        <f t="shared" si="100"/>
        <v>8.5162816901408451</v>
      </c>
      <c r="BE140" s="19">
        <v>4.68</v>
      </c>
      <c r="BF140" s="19">
        <f t="shared" si="101"/>
        <v>0.49953095684803001</v>
      </c>
      <c r="BG140" s="19">
        <f t="shared" si="102"/>
        <v>0.66604127579737338</v>
      </c>
      <c r="BH140" s="19">
        <f t="shared" si="103"/>
        <v>3.179453189726595</v>
      </c>
      <c r="BI140" s="19">
        <f t="shared" si="104"/>
        <v>0.42105263157894735</v>
      </c>
      <c r="BJ140" s="19"/>
      <c r="BK140" s="5">
        <v>1</v>
      </c>
      <c r="BL140" s="5">
        <v>20</v>
      </c>
      <c r="BM140" s="5">
        <v>75</v>
      </c>
      <c r="BN140" s="5">
        <v>1</v>
      </c>
      <c r="BO140" s="5">
        <v>0</v>
      </c>
      <c r="BP140" s="3">
        <v>1</v>
      </c>
      <c r="BQ140" s="3">
        <v>1</v>
      </c>
      <c r="BR140" s="3">
        <v>75</v>
      </c>
      <c r="BS140" s="3"/>
      <c r="BT140" s="3"/>
      <c r="BU140" s="3"/>
      <c r="BV140" s="3"/>
      <c r="BW140" s="10"/>
      <c r="BX140" s="3"/>
      <c r="BY140" s="3"/>
      <c r="BZ140" s="3">
        <v>136</v>
      </c>
      <c r="CA140" s="3">
        <v>15</v>
      </c>
      <c r="CB140" s="4">
        <v>0.9</v>
      </c>
      <c r="CC140" s="28">
        <v>65</v>
      </c>
      <c r="CD140" s="8"/>
      <c r="CE140" s="8"/>
      <c r="CF140" s="3">
        <v>1497</v>
      </c>
      <c r="CG140" s="3">
        <v>1</v>
      </c>
      <c r="CH140" s="3">
        <v>2</v>
      </c>
      <c r="CI140" s="12">
        <v>1902.5974025974026</v>
      </c>
      <c r="CJ140" s="19">
        <f t="shared" si="105"/>
        <v>7.550975285585575</v>
      </c>
      <c r="CK140" s="5">
        <v>7138.0228918452531</v>
      </c>
      <c r="CL140" s="19">
        <f t="shared" si="106"/>
        <v>8.8731911110840844</v>
      </c>
      <c r="CM140" s="10"/>
      <c r="CN140" s="36">
        <v>43425</v>
      </c>
      <c r="CO140" s="36"/>
      <c r="CP140" s="36"/>
      <c r="CQ140" s="36"/>
      <c r="CR140" s="20"/>
      <c r="CS140" s="36">
        <v>44479</v>
      </c>
      <c r="CT140" s="36">
        <v>44452</v>
      </c>
      <c r="CU140" s="1">
        <f t="shared" si="107"/>
        <v>1027</v>
      </c>
      <c r="CV140" s="1">
        <v>0</v>
      </c>
      <c r="CW140" s="1"/>
      <c r="CX140" s="1"/>
      <c r="CY140" s="1">
        <v>0</v>
      </c>
      <c r="CZ140" s="1">
        <v>1027</v>
      </c>
      <c r="DA140" s="1">
        <v>1</v>
      </c>
      <c r="DB140" s="3"/>
      <c r="DC140" s="10"/>
      <c r="DD140" s="10"/>
      <c r="DE140" s="10"/>
      <c r="DF140" s="10"/>
      <c r="DG140" s="10"/>
      <c r="DH140" s="10"/>
      <c r="DI140" s="10"/>
      <c r="DJ140" s="10"/>
      <c r="DK140" s="10"/>
    </row>
    <row r="141" spans="1:115" s="14" customFormat="1" x14ac:dyDescent="0.25">
      <c r="A141" s="25">
        <v>1043</v>
      </c>
      <c r="B141" s="1">
        <v>65</v>
      </c>
      <c r="C141" s="1">
        <v>0</v>
      </c>
      <c r="D141" s="1">
        <v>0</v>
      </c>
      <c r="E141" s="1">
        <v>1</v>
      </c>
      <c r="F141" s="1">
        <v>2</v>
      </c>
      <c r="G141" s="1">
        <v>1</v>
      </c>
      <c r="H141" s="1">
        <v>0</v>
      </c>
      <c r="I141" s="1">
        <v>1</v>
      </c>
      <c r="J141" s="1">
        <v>3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0</v>
      </c>
      <c r="Q141" s="1"/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1</v>
      </c>
      <c r="AC141" s="1">
        <v>0</v>
      </c>
      <c r="AD141" s="1">
        <v>1</v>
      </c>
      <c r="AE141" s="1">
        <v>0</v>
      </c>
      <c r="AF141" s="1">
        <v>0</v>
      </c>
      <c r="AG141" s="1">
        <v>23.48</v>
      </c>
      <c r="AH141" s="1">
        <v>1.87</v>
      </c>
      <c r="AI141" s="1">
        <v>106</v>
      </c>
      <c r="AJ141" s="1">
        <v>52</v>
      </c>
      <c r="AK141" s="5">
        <f t="shared" si="90"/>
        <v>70</v>
      </c>
      <c r="AL141" s="1">
        <v>66</v>
      </c>
      <c r="AM141" s="1">
        <v>1</v>
      </c>
      <c r="AN141" s="1">
        <v>17</v>
      </c>
      <c r="AO141" s="1">
        <v>100</v>
      </c>
      <c r="AP141" s="1">
        <v>37</v>
      </c>
      <c r="AQ141" s="1">
        <v>65</v>
      </c>
      <c r="AR141" s="1">
        <f t="shared" si="91"/>
        <v>63</v>
      </c>
      <c r="AS141" s="7">
        <f t="shared" si="92"/>
        <v>3.7058823529411766</v>
      </c>
      <c r="AT141" s="1">
        <v>33</v>
      </c>
      <c r="AU141" s="19">
        <v>4.72</v>
      </c>
      <c r="AV141" s="1">
        <v>2.52</v>
      </c>
      <c r="AW141" s="19">
        <f t="shared" si="93"/>
        <v>0.39113082039911312</v>
      </c>
      <c r="AX141" s="7">
        <f t="shared" si="94"/>
        <v>6.7796610169491531</v>
      </c>
      <c r="AY141" s="7">
        <f t="shared" si="95"/>
        <v>1015.8730158730159</v>
      </c>
      <c r="AZ141" s="7">
        <f t="shared" si="96"/>
        <v>1682.5396825396824</v>
      </c>
      <c r="BA141" s="7">
        <f t="shared" si="97"/>
        <v>71.515151515151516</v>
      </c>
      <c r="BB141" s="7">
        <f t="shared" si="98"/>
        <v>38.18181818181818</v>
      </c>
      <c r="BC141" s="7">
        <f t="shared" si="99"/>
        <v>19.213090909090909</v>
      </c>
      <c r="BD141" s="7">
        <f t="shared" si="100"/>
        <v>24.925090909090905</v>
      </c>
      <c r="BE141" s="19">
        <v>1.3703389830508474</v>
      </c>
      <c r="BF141" s="19">
        <f t="shared" si="101"/>
        <v>0.90889830508474578</v>
      </c>
      <c r="BG141" s="19">
        <f t="shared" si="102"/>
        <v>1.3983050847457628</v>
      </c>
      <c r="BH141" s="19">
        <f t="shared" si="103"/>
        <v>1.1351611351611353</v>
      </c>
      <c r="BI141" s="19">
        <f t="shared" si="104"/>
        <v>0.51515151515151514</v>
      </c>
      <c r="BJ141" s="19"/>
      <c r="BK141" s="20">
        <v>1</v>
      </c>
      <c r="BL141" s="1">
        <v>19</v>
      </c>
      <c r="BM141" s="20"/>
      <c r="BN141" s="1">
        <v>2</v>
      </c>
      <c r="BO141" s="1">
        <v>0</v>
      </c>
      <c r="BP141" s="1">
        <v>1</v>
      </c>
      <c r="BQ141" s="1">
        <v>0</v>
      </c>
      <c r="BR141" s="1">
        <v>75</v>
      </c>
      <c r="BS141" s="1">
        <v>3.4</v>
      </c>
      <c r="BT141" s="1">
        <v>2.2000000000000002</v>
      </c>
      <c r="BU141" s="1">
        <v>0.89</v>
      </c>
      <c r="BV141" s="1"/>
      <c r="BW141" s="1">
        <v>69.7</v>
      </c>
      <c r="BX141" s="1">
        <v>1</v>
      </c>
      <c r="BY141" s="1"/>
      <c r="BZ141" s="25">
        <v>140</v>
      </c>
      <c r="CA141" s="25">
        <v>10</v>
      </c>
      <c r="CB141" s="44">
        <v>0.9</v>
      </c>
      <c r="CC141" s="27">
        <v>89</v>
      </c>
      <c r="CD141" s="1">
        <v>148</v>
      </c>
      <c r="CE141" s="1">
        <v>0</v>
      </c>
      <c r="CF141" s="1"/>
      <c r="CG141" s="1"/>
      <c r="CH141" s="1">
        <v>1</v>
      </c>
      <c r="CI141" s="20">
        <v>2773.1953469999999</v>
      </c>
      <c r="CJ141" s="19">
        <f t="shared" si="105"/>
        <v>7.9277554892218394</v>
      </c>
      <c r="CK141" s="20">
        <v>3204.6363689999998</v>
      </c>
      <c r="CL141" s="19">
        <f t="shared" si="106"/>
        <v>8.0723539055076952</v>
      </c>
      <c r="CM141" s="22"/>
      <c r="CN141" s="36">
        <v>43250</v>
      </c>
      <c r="CO141" s="36"/>
      <c r="CP141" s="36"/>
      <c r="CQ141" s="36"/>
      <c r="CR141" s="20"/>
      <c r="CS141" s="36">
        <v>44478</v>
      </c>
      <c r="CT141" s="36">
        <v>44476</v>
      </c>
      <c r="CU141" s="1">
        <f t="shared" si="107"/>
        <v>1226</v>
      </c>
      <c r="CV141" s="1">
        <v>0</v>
      </c>
      <c r="CW141" s="1"/>
      <c r="CX141" s="1"/>
      <c r="CY141" s="1">
        <v>0</v>
      </c>
      <c r="CZ141" s="1">
        <v>1226</v>
      </c>
      <c r="DA141" s="1">
        <v>1</v>
      </c>
      <c r="DB141" t="s">
        <v>133</v>
      </c>
      <c r="DC141"/>
      <c r="DD141"/>
      <c r="DE141"/>
      <c r="DF141"/>
      <c r="DG141"/>
      <c r="DH141"/>
      <c r="DI141"/>
      <c r="DJ141"/>
      <c r="DK141"/>
    </row>
    <row r="143" spans="1:115" s="14" customFormat="1" x14ac:dyDescent="0.25">
      <c r="A143" t="s">
        <v>111</v>
      </c>
      <c r="B143"/>
      <c r="C143" s="1" t="s">
        <v>16</v>
      </c>
      <c r="D143" s="1" t="s">
        <v>19</v>
      </c>
      <c r="E143" t="s">
        <v>54</v>
      </c>
      <c r="F143" s="1" t="s">
        <v>24</v>
      </c>
      <c r="G143" s="1" t="s">
        <v>26</v>
      </c>
      <c r="H143" s="1" t="s">
        <v>97</v>
      </c>
      <c r="I143" s="1" t="s">
        <v>55</v>
      </c>
      <c r="J143" s="1" t="s">
        <v>28</v>
      </c>
      <c r="K143" s="1" t="s">
        <v>22</v>
      </c>
      <c r="L143" s="1" t="s">
        <v>22</v>
      </c>
      <c r="M143" s="1" t="s">
        <v>22</v>
      </c>
      <c r="N143" s="1" t="s">
        <v>22</v>
      </c>
      <c r="O143" s="1" t="s">
        <v>22</v>
      </c>
      <c r="P143" s="1" t="s">
        <v>22</v>
      </c>
      <c r="Q143" s="1" t="s">
        <v>54</v>
      </c>
      <c r="R143" s="1" t="s">
        <v>22</v>
      </c>
      <c r="S143" s="1" t="s">
        <v>22</v>
      </c>
      <c r="T143" s="1" t="s">
        <v>22</v>
      </c>
      <c r="U143" s="1" t="s">
        <v>22</v>
      </c>
      <c r="V143" s="1" t="s">
        <v>22</v>
      </c>
      <c r="W143" s="1" t="s">
        <v>22</v>
      </c>
      <c r="X143" s="1" t="s">
        <v>22</v>
      </c>
      <c r="Y143" s="1" t="s">
        <v>40</v>
      </c>
      <c r="Z143" s="1" t="s">
        <v>22</v>
      </c>
      <c r="AA143" s="1" t="s">
        <v>22</v>
      </c>
      <c r="AB143" s="1" t="s">
        <v>22</v>
      </c>
      <c r="AC143" s="1" t="s">
        <v>22</v>
      </c>
      <c r="AD143" s="1" t="s">
        <v>22</v>
      </c>
      <c r="AE143" s="1" t="s">
        <v>22</v>
      </c>
      <c r="AF143" s="1" t="s">
        <v>45</v>
      </c>
      <c r="AG143" s="1"/>
      <c r="AH143" s="19"/>
      <c r="AI143" s="1"/>
      <c r="AJ143" s="1"/>
      <c r="AK143" s="20"/>
      <c r="AL143" s="1"/>
      <c r="AM143" s="1" t="s">
        <v>56</v>
      </c>
      <c r="AN143" s="1"/>
      <c r="AO143" s="1"/>
      <c r="AP143" s="1"/>
      <c r="AQ143" s="1"/>
      <c r="AR143" s="1"/>
      <c r="AS143" s="7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7"/>
      <c r="BE143" s="1"/>
      <c r="BF143" s="1"/>
      <c r="BG143" s="1"/>
      <c r="BH143" s="1"/>
      <c r="BI143" s="1"/>
      <c r="BJ143" s="1"/>
      <c r="BK143" s="1" t="s">
        <v>22</v>
      </c>
      <c r="BL143" s="7"/>
      <c r="BM143" s="20"/>
      <c r="BN143" s="1"/>
      <c r="BO143" s="1" t="s">
        <v>22</v>
      </c>
      <c r="BP143" s="1" t="s">
        <v>22</v>
      </c>
      <c r="BQ143" s="1" t="s">
        <v>100</v>
      </c>
      <c r="BR143" s="1"/>
      <c r="BS143" s="1"/>
      <c r="BT143" s="1"/>
      <c r="BU143" s="1"/>
      <c r="BV143" s="1"/>
      <c r="BW143" s="1"/>
      <c r="BX143" s="1" t="s">
        <v>97</v>
      </c>
      <c r="BY143" s="1" t="s">
        <v>97</v>
      </c>
      <c r="BZ143" s="1"/>
      <c r="CA143" s="1"/>
      <c r="CB143" s="19"/>
      <c r="CC143" s="27"/>
      <c r="CD143" s="7"/>
      <c r="CE143" s="7"/>
      <c r="CF143" s="1"/>
      <c r="CG143" s="1"/>
      <c r="CH143" s="1"/>
      <c r="CI143" s="17"/>
      <c r="CJ143" s="32"/>
      <c r="CK143" s="20"/>
      <c r="CL143" s="33"/>
      <c r="CM143"/>
      <c r="CN143" s="1"/>
      <c r="CO143" s="1"/>
      <c r="CP143" s="1"/>
      <c r="CQ143" s="1"/>
      <c r="CR143" s="20"/>
      <c r="CS143" s="1"/>
      <c r="CT143" s="1"/>
      <c r="CU143" s="1"/>
      <c r="CV143" s="20">
        <f>SUM(CV128:CV141)</f>
        <v>8</v>
      </c>
      <c r="CW143" s="1"/>
      <c r="CX143" s="1"/>
      <c r="CY143" s="20"/>
      <c r="CZ143" s="1"/>
      <c r="DA143" s="1" t="s">
        <v>161</v>
      </c>
      <c r="DB143"/>
      <c r="DC143"/>
      <c r="DD143"/>
      <c r="DE143"/>
      <c r="DF143"/>
      <c r="DG143"/>
      <c r="DH143"/>
      <c r="DI143"/>
      <c r="DJ143"/>
      <c r="DK143"/>
    </row>
    <row r="144" spans="1:115" s="10" customFormat="1" x14ac:dyDescent="0.25">
      <c r="A144" t="s">
        <v>112</v>
      </c>
      <c r="B144"/>
      <c r="C144" s="1" t="s">
        <v>17</v>
      </c>
      <c r="D144" s="1" t="s">
        <v>20</v>
      </c>
      <c r="E144" t="s">
        <v>53</v>
      </c>
      <c r="F144" s="1" t="s">
        <v>25</v>
      </c>
      <c r="G144" s="1" t="s">
        <v>27</v>
      </c>
      <c r="H144" s="1" t="s">
        <v>108</v>
      </c>
      <c r="I144" s="1" t="s">
        <v>57</v>
      </c>
      <c r="J144" s="1" t="s">
        <v>29</v>
      </c>
      <c r="K144" s="1" t="s">
        <v>23</v>
      </c>
      <c r="L144" s="1" t="s">
        <v>23</v>
      </c>
      <c r="M144" s="1" t="s">
        <v>23</v>
      </c>
      <c r="N144" s="1" t="s">
        <v>23</v>
      </c>
      <c r="O144" s="1" t="s">
        <v>23</v>
      </c>
      <c r="P144" s="1" t="s">
        <v>23</v>
      </c>
      <c r="Q144" s="1" t="s">
        <v>53</v>
      </c>
      <c r="R144" s="1" t="s">
        <v>23</v>
      </c>
      <c r="S144" s="1" t="s">
        <v>23</v>
      </c>
      <c r="T144" s="1" t="s">
        <v>23</v>
      </c>
      <c r="U144" s="1" t="s">
        <v>23</v>
      </c>
      <c r="V144" s="1" t="s">
        <v>23</v>
      </c>
      <c r="W144" s="1" t="s">
        <v>23</v>
      </c>
      <c r="X144" s="1" t="s">
        <v>23</v>
      </c>
      <c r="Y144" s="1" t="s">
        <v>41</v>
      </c>
      <c r="Z144" s="1" t="s">
        <v>23</v>
      </c>
      <c r="AA144" s="1" t="s">
        <v>23</v>
      </c>
      <c r="AB144" s="1" t="s">
        <v>23</v>
      </c>
      <c r="AC144" s="1" t="s">
        <v>23</v>
      </c>
      <c r="AD144" s="1" t="s">
        <v>23</v>
      </c>
      <c r="AE144" s="1" t="s">
        <v>23</v>
      </c>
      <c r="AF144" s="1" t="s">
        <v>46</v>
      </c>
      <c r="AG144" s="1"/>
      <c r="AH144" s="19"/>
      <c r="AI144" s="1"/>
      <c r="AJ144" s="1"/>
      <c r="AK144" s="20"/>
      <c r="AL144" s="1"/>
      <c r="AM144" s="1" t="s">
        <v>81</v>
      </c>
      <c r="AN144" s="1"/>
      <c r="AO144" s="1"/>
      <c r="AP144" s="1"/>
      <c r="AQ144" s="1"/>
      <c r="AR144" s="1"/>
      <c r="AS144" s="7"/>
      <c r="AT144" s="1"/>
      <c r="AU144" s="1"/>
      <c r="AV144" s="1"/>
      <c r="AW144" s="1"/>
      <c r="AX144" s="1"/>
      <c r="AY144" s="1"/>
      <c r="AZ144" s="20"/>
      <c r="BA144" s="20"/>
      <c r="BB144" s="20"/>
      <c r="BC144" s="1"/>
      <c r="BD144" s="7"/>
      <c r="BE144" s="1"/>
      <c r="BF144" s="1"/>
      <c r="BG144" s="1"/>
      <c r="BH144" s="1"/>
      <c r="BI144" s="1"/>
      <c r="BJ144" s="1"/>
      <c r="BK144" s="1" t="s">
        <v>23</v>
      </c>
      <c r="BL144" s="1"/>
      <c r="BM144" s="20"/>
      <c r="BN144" s="1"/>
      <c r="BO144" s="1" t="s">
        <v>23</v>
      </c>
      <c r="BP144" s="1" t="s">
        <v>23</v>
      </c>
      <c r="BQ144" s="1" t="s">
        <v>101</v>
      </c>
      <c r="BR144" s="1"/>
      <c r="BS144" s="1"/>
      <c r="BT144" s="1"/>
      <c r="BU144" s="1"/>
      <c r="BV144" s="1"/>
      <c r="BW144" s="1"/>
      <c r="BX144" s="1" t="s">
        <v>108</v>
      </c>
      <c r="BY144" s="1" t="s">
        <v>108</v>
      </c>
      <c r="BZ144" s="1"/>
      <c r="CA144" s="1"/>
      <c r="CB144" s="19"/>
      <c r="CC144" s="27"/>
      <c r="CD144" s="1"/>
      <c r="CE144" s="1"/>
      <c r="CF144" s="1"/>
      <c r="CG144" s="1"/>
      <c r="CH144" s="1"/>
      <c r="CI144"/>
      <c r="CJ144" s="33"/>
      <c r="CK144" s="26"/>
      <c r="CL144" s="33"/>
      <c r="CM144"/>
      <c r="CN144" s="3"/>
      <c r="CO144" s="3"/>
      <c r="CP144" s="3"/>
      <c r="CQ144" s="3"/>
      <c r="CR144" s="5"/>
      <c r="CS144" s="1"/>
      <c r="CT144" s="1"/>
      <c r="CU144" s="3"/>
      <c r="CV144" s="3">
        <f>COUNT(CV128:CV141)</f>
        <v>14</v>
      </c>
      <c r="CW144" s="3"/>
      <c r="CX144" s="3"/>
      <c r="CY144" s="3"/>
      <c r="CZ144" s="3"/>
      <c r="DA144" s="1" t="s">
        <v>162</v>
      </c>
      <c r="DB144"/>
      <c r="DC144"/>
      <c r="DD144"/>
      <c r="DE144"/>
      <c r="DF144"/>
      <c r="DG144"/>
      <c r="DH144"/>
      <c r="DI144"/>
      <c r="DJ144"/>
      <c r="DK144"/>
    </row>
    <row r="145" spans="1:115" x14ac:dyDescent="0.25">
      <c r="A145" s="23"/>
      <c r="B145" s="10"/>
      <c r="C145" s="1" t="s">
        <v>18</v>
      </c>
      <c r="D145" s="10"/>
      <c r="E145" s="10"/>
      <c r="F145" s="10"/>
      <c r="G145" s="10"/>
      <c r="H145" s="10"/>
      <c r="I145" s="3"/>
      <c r="J145" s="1" t="s">
        <v>30</v>
      </c>
      <c r="K145" s="10"/>
      <c r="L145" s="3"/>
      <c r="M145" s="10"/>
      <c r="N145" s="10"/>
      <c r="O145" s="10"/>
      <c r="P145" s="10"/>
      <c r="Q145" s="3"/>
      <c r="R145" s="3"/>
      <c r="S145" s="3"/>
      <c r="T145" s="10"/>
      <c r="U145" s="10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4"/>
      <c r="AI145" s="3"/>
      <c r="AJ145" s="3"/>
      <c r="AK145" s="5"/>
      <c r="AL145" s="3"/>
      <c r="AM145" s="3"/>
      <c r="AN145" s="3"/>
      <c r="AO145" s="3"/>
      <c r="AP145" s="3"/>
      <c r="AQ145" s="3"/>
      <c r="AR145" s="3"/>
      <c r="AS145" s="8"/>
      <c r="AT145" s="3"/>
      <c r="AU145" s="3"/>
      <c r="AV145" s="3"/>
      <c r="AW145" s="3"/>
      <c r="AX145" s="3"/>
      <c r="AY145" s="8"/>
      <c r="AZ145" s="3"/>
      <c r="BA145" s="3"/>
      <c r="BB145" s="3"/>
      <c r="BC145" s="10"/>
      <c r="BD145" s="8"/>
      <c r="BE145" s="3"/>
      <c r="BF145" s="3"/>
      <c r="BG145" s="3"/>
      <c r="BH145" s="3"/>
      <c r="BI145" s="3"/>
      <c r="BJ145" s="3"/>
      <c r="BK145" s="5"/>
      <c r="BL145" s="8"/>
      <c r="BM145" s="5"/>
      <c r="BN145" s="10"/>
      <c r="BO145" s="10"/>
      <c r="BP145" s="3"/>
      <c r="BQ145" s="3"/>
      <c r="BR145" s="3"/>
      <c r="BS145" s="3"/>
      <c r="BT145" s="3"/>
      <c r="BU145" s="3"/>
      <c r="BV145" s="3"/>
      <c r="BW145" s="10"/>
      <c r="BX145" s="3"/>
      <c r="BY145" s="3"/>
      <c r="BZ145" s="3"/>
      <c r="CA145" s="3"/>
      <c r="CB145" s="4"/>
      <c r="CC145" s="28"/>
      <c r="CD145" s="8"/>
      <c r="CE145" s="8"/>
      <c r="CF145" s="3"/>
      <c r="CG145" s="3"/>
      <c r="CH145" s="3"/>
      <c r="CI145" s="14"/>
      <c r="CJ145" s="31"/>
      <c r="CK145" s="5"/>
      <c r="CL145" s="34"/>
      <c r="CM145" s="10"/>
      <c r="CV145" s="1">
        <f>(CV143/CV144)</f>
        <v>0.5714285714285714</v>
      </c>
      <c r="DA145" s="3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</row>
    <row r="146" spans="1:115" x14ac:dyDescent="0.25">
      <c r="A146" s="23"/>
      <c r="B146" s="10"/>
      <c r="C146" s="1" t="s">
        <v>21</v>
      </c>
      <c r="D146" s="10"/>
      <c r="E146" s="10"/>
      <c r="F146" s="10"/>
      <c r="G146" s="10"/>
      <c r="H146" s="10"/>
      <c r="I146" s="3"/>
      <c r="J146" s="1" t="s">
        <v>31</v>
      </c>
      <c r="K146" s="10"/>
      <c r="L146" s="3"/>
      <c r="M146" s="10"/>
      <c r="N146" s="10"/>
      <c r="O146" s="10"/>
      <c r="P146" s="10"/>
      <c r="Q146" s="3"/>
      <c r="R146" s="3"/>
      <c r="S146" s="3"/>
      <c r="T146" s="10"/>
      <c r="U146" s="10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4"/>
      <c r="AI146" s="3"/>
      <c r="AJ146" s="3"/>
      <c r="AK146" s="5"/>
      <c r="AL146" s="3"/>
      <c r="AM146" s="3"/>
      <c r="AN146" s="3"/>
      <c r="AO146" s="3"/>
      <c r="AP146" s="3"/>
      <c r="AQ146" s="3"/>
      <c r="AR146" s="3"/>
      <c r="AS146" s="8"/>
      <c r="AT146" s="3"/>
      <c r="AU146" s="3"/>
      <c r="AV146" s="3"/>
      <c r="AW146" s="3"/>
      <c r="AX146" s="3"/>
      <c r="AY146" s="8"/>
      <c r="AZ146" s="3"/>
      <c r="BA146" s="3"/>
      <c r="BB146" s="3"/>
      <c r="BC146" s="10"/>
      <c r="BD146" s="8"/>
      <c r="BE146" s="3"/>
      <c r="BF146" s="3"/>
      <c r="BG146" s="3"/>
      <c r="BH146" s="3"/>
      <c r="BI146" s="3"/>
      <c r="BJ146" s="3"/>
      <c r="BK146" s="5"/>
      <c r="BL146" s="8"/>
      <c r="BM146" s="5"/>
      <c r="BN146" s="3"/>
      <c r="BO146" s="3"/>
      <c r="BP146" s="3"/>
      <c r="BQ146" s="3"/>
      <c r="BR146" s="3"/>
      <c r="BS146" s="3"/>
      <c r="BT146" s="3"/>
      <c r="BU146" s="3"/>
      <c r="BV146" s="3"/>
      <c r="BW146" s="10"/>
      <c r="BX146" s="3"/>
      <c r="BY146" s="3"/>
      <c r="BZ146" s="3"/>
      <c r="CA146" s="3"/>
      <c r="CB146" s="4"/>
      <c r="CC146" s="28"/>
      <c r="CD146" s="8"/>
      <c r="CE146" s="8"/>
      <c r="CF146" s="3"/>
      <c r="CG146" s="3"/>
      <c r="CH146" s="3"/>
      <c r="CI146" s="14"/>
      <c r="CJ146" s="31"/>
      <c r="CK146" s="5"/>
      <c r="CL146" s="34"/>
      <c r="CM146" s="10"/>
      <c r="DB146"/>
      <c r="DE146" s="10"/>
      <c r="DF146" s="10"/>
      <c r="DG146" s="10"/>
      <c r="DH146" s="10"/>
      <c r="DI146" s="10"/>
      <c r="DJ146" s="10"/>
      <c r="DK146" s="10"/>
    </row>
    <row r="147" spans="1:115" x14ac:dyDescent="0.25">
      <c r="A147"/>
      <c r="B147"/>
      <c r="D147"/>
      <c r="E147"/>
      <c r="G147"/>
      <c r="H147"/>
      <c r="K147"/>
      <c r="M147"/>
      <c r="N147"/>
      <c r="T147"/>
      <c r="U147"/>
      <c r="Y147" s="1" t="s">
        <v>42</v>
      </c>
      <c r="AF147" s="1" t="s">
        <v>47</v>
      </c>
      <c r="AH147" s="19"/>
      <c r="AK147" s="20"/>
      <c r="AM147" s="1" t="s">
        <v>58</v>
      </c>
      <c r="AT147" s="7"/>
      <c r="BD147" s="20"/>
      <c r="BL147" s="7"/>
      <c r="BN147" s="7"/>
      <c r="BO147" s="7"/>
      <c r="BS147" s="1"/>
      <c r="BT147" s="1"/>
      <c r="BU147" s="1"/>
      <c r="BX147" s="1" t="s">
        <v>109</v>
      </c>
      <c r="CI147" s="7"/>
      <c r="CK147" s="26"/>
      <c r="CL147" s="33"/>
      <c r="CM147"/>
      <c r="DB147"/>
    </row>
    <row r="148" spans="1:115" x14ac:dyDescent="0.25">
      <c r="A148"/>
      <c r="B148"/>
      <c r="D148"/>
      <c r="E148"/>
      <c r="F148"/>
      <c r="G148"/>
      <c r="H148"/>
      <c r="K148"/>
      <c r="M148"/>
      <c r="N148"/>
      <c r="O148"/>
      <c r="P148"/>
      <c r="T148"/>
      <c r="U148"/>
      <c r="AH148" s="19"/>
      <c r="AK148" s="20"/>
      <c r="AX148" s="7"/>
      <c r="BD148" s="20"/>
      <c r="BL148" s="20"/>
      <c r="BN148" s="7"/>
      <c r="BO148" s="7"/>
      <c r="BS148" s="1"/>
      <c r="BT148" s="1"/>
      <c r="BU148" s="1"/>
      <c r="CF148" s="7"/>
      <c r="CG148" s="7"/>
      <c r="CH148" s="7"/>
      <c r="CK148" s="17"/>
      <c r="CL148" s="33"/>
      <c r="CM148"/>
      <c r="CN148" s="3"/>
      <c r="CO148" s="3"/>
      <c r="CP148" s="3"/>
      <c r="CQ148" s="3"/>
      <c r="CR148" s="5"/>
      <c r="DB148"/>
    </row>
    <row r="149" spans="1:115" x14ac:dyDescent="0.25">
      <c r="A149"/>
      <c r="B149"/>
      <c r="C149"/>
      <c r="D149"/>
      <c r="E149"/>
      <c r="F149"/>
      <c r="G149"/>
      <c r="H149"/>
      <c r="K149"/>
      <c r="M149"/>
      <c r="N149"/>
      <c r="O149"/>
      <c r="P149"/>
      <c r="Q149"/>
      <c r="R149"/>
      <c r="T149"/>
      <c r="U149"/>
      <c r="V149"/>
      <c r="AK149" s="19"/>
      <c r="AN149" s="20"/>
      <c r="AQ149" s="21"/>
      <c r="AV149" s="7"/>
      <c r="AW149" s="7"/>
      <c r="BE149" s="7"/>
      <c r="BO149" s="1"/>
      <c r="BQ149" s="20"/>
      <c r="BR149" s="20"/>
      <c r="CL149" s="33"/>
      <c r="CM149" s="10"/>
      <c r="DB149"/>
    </row>
    <row r="150" spans="1:115" x14ac:dyDescent="0.25">
      <c r="A150"/>
      <c r="B150"/>
      <c r="C150"/>
      <c r="D150"/>
      <c r="E150"/>
      <c r="F150"/>
      <c r="G150"/>
      <c r="H150"/>
      <c r="K150"/>
      <c r="L150"/>
      <c r="M150"/>
      <c r="N150"/>
      <c r="O150"/>
      <c r="P150"/>
      <c r="Q150"/>
      <c r="R150"/>
      <c r="S150"/>
      <c r="T150"/>
      <c r="U150"/>
      <c r="V150"/>
      <c r="AL150" s="19"/>
      <c r="AR150" s="21"/>
      <c r="BB150" s="7"/>
      <c r="BO150" s="1"/>
      <c r="BP150" s="20"/>
      <c r="BQ150" s="20"/>
      <c r="BR150" s="7"/>
      <c r="BU150" s="1"/>
      <c r="CL150" s="34"/>
      <c r="CM150" s="10"/>
      <c r="CN150" s="3"/>
      <c r="CO150" s="3"/>
      <c r="CP150" s="3"/>
      <c r="CQ150" s="3"/>
      <c r="CR150" s="5"/>
      <c r="CU150" s="5"/>
      <c r="CV150" s="3"/>
      <c r="CW150" s="3"/>
      <c r="CX150" s="3"/>
      <c r="CY150" s="3"/>
      <c r="CZ150" s="3"/>
      <c r="DA150" s="3"/>
      <c r="DB150" s="10"/>
      <c r="DC150" s="10"/>
      <c r="DD150" s="10"/>
    </row>
    <row r="151" spans="1:115" s="10" customFormat="1" x14ac:dyDescent="0.25">
      <c r="A151" s="23"/>
      <c r="I151" s="3"/>
      <c r="J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4"/>
      <c r="AM151" s="3"/>
      <c r="AN151" s="3"/>
      <c r="AO151" s="3"/>
      <c r="AP151" s="3"/>
      <c r="AQ151" s="3"/>
      <c r="AR151" s="6"/>
      <c r="AS151" s="3"/>
      <c r="AT151" s="3"/>
      <c r="AU151" s="3"/>
      <c r="AV151" s="3"/>
      <c r="AW151" s="3"/>
      <c r="AX151" s="3"/>
      <c r="AY151" s="3"/>
      <c r="BC151" s="8"/>
      <c r="BD151" s="3"/>
      <c r="BE151" s="3"/>
      <c r="BF151" s="3"/>
      <c r="BG151" s="3"/>
      <c r="BH151" s="3"/>
      <c r="BI151" s="3"/>
      <c r="BJ151" s="3"/>
      <c r="BK151" s="5"/>
      <c r="BL151" s="3"/>
      <c r="BM151" s="5"/>
      <c r="BN151" s="3"/>
      <c r="BO151" s="3"/>
      <c r="BP151" s="3"/>
      <c r="BQ151" s="5"/>
      <c r="BR151" s="5"/>
      <c r="BS151" s="7"/>
      <c r="BT151" s="8"/>
      <c r="BU151" s="8"/>
      <c r="BV151" s="3"/>
      <c r="BW151" s="3"/>
      <c r="BX151" s="3"/>
      <c r="BY151" s="3"/>
      <c r="BZ151" s="3"/>
      <c r="CA151" s="3"/>
      <c r="CB151" s="4"/>
      <c r="CC151" s="28"/>
      <c r="CD151" s="3"/>
      <c r="CE151" s="3"/>
      <c r="CF151" s="3"/>
      <c r="CG151" s="3"/>
      <c r="CH151" s="3"/>
      <c r="CI151" s="3"/>
      <c r="CJ151" s="4"/>
      <c r="CK151" s="3"/>
      <c r="CL151" s="34"/>
      <c r="CN151" s="5"/>
      <c r="CO151" s="5"/>
      <c r="CP151" s="5"/>
      <c r="CQ151" s="5"/>
      <c r="CR151" s="5"/>
      <c r="CS151" s="20"/>
      <c r="CT151" s="20"/>
      <c r="CU151" s="3"/>
      <c r="CV151" s="3"/>
      <c r="CW151" s="3"/>
      <c r="CX151" s="3"/>
      <c r="CY151" s="3"/>
      <c r="CZ151" s="3"/>
      <c r="DA151" s="3"/>
    </row>
    <row r="152" spans="1:115" s="10" customFormat="1" x14ac:dyDescent="0.25">
      <c r="A152" s="23"/>
      <c r="I152" s="3"/>
      <c r="J152" s="3"/>
      <c r="P152" s="14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/>
      <c r="AH152" s="3"/>
      <c r="AI152" s="3"/>
      <c r="AJ152" s="3"/>
      <c r="AK152" s="3"/>
      <c r="AL152" s="3"/>
      <c r="AM152" s="4"/>
      <c r="AN152" s="3"/>
      <c r="AO152" s="5"/>
      <c r="AP152" s="3"/>
      <c r="AQ152" s="3"/>
      <c r="AR152" s="3"/>
      <c r="AS152" s="6"/>
      <c r="AT152" s="3"/>
      <c r="AU152" s="3"/>
      <c r="AV152" s="3"/>
      <c r="AW152" s="3"/>
      <c r="AX152" s="3"/>
      <c r="AY152" s="3"/>
      <c r="AZ152" s="3"/>
      <c r="BA152" s="3"/>
      <c r="BB152" s="8"/>
      <c r="BC152" s="3"/>
      <c r="BD152" s="3"/>
      <c r="BE152" s="3"/>
      <c r="BF152" s="3"/>
      <c r="BG152" s="3"/>
      <c r="BH152" s="3"/>
      <c r="BI152" s="3"/>
      <c r="BJ152" s="3"/>
      <c r="BK152" s="5"/>
      <c r="BL152" s="3"/>
      <c r="BM152" s="5"/>
      <c r="BN152" s="3"/>
      <c r="BO152" s="3"/>
      <c r="BP152" s="5"/>
      <c r="BQ152" s="7"/>
      <c r="BR152" s="8"/>
      <c r="BS152" s="8"/>
      <c r="BT152" s="3"/>
      <c r="BU152" s="3"/>
      <c r="BV152" s="3"/>
      <c r="BW152" s="3"/>
      <c r="BX152" s="3"/>
      <c r="BY152" s="3"/>
      <c r="BZ152" s="3"/>
      <c r="CA152" s="3"/>
      <c r="CB152" s="4"/>
      <c r="CC152" s="28"/>
      <c r="CD152" s="3"/>
      <c r="CE152" s="3"/>
      <c r="CF152" s="3"/>
      <c r="CG152" s="3"/>
      <c r="CH152" s="3"/>
      <c r="CI152" s="3"/>
      <c r="CJ152" s="4"/>
      <c r="CK152" s="3"/>
      <c r="CL152" s="34"/>
      <c r="CM152" s="24"/>
      <c r="CN152" s="1"/>
      <c r="CO152" s="1"/>
      <c r="CP152" s="1"/>
      <c r="CQ152" s="1"/>
      <c r="CR152" s="20"/>
      <c r="CS152" s="1"/>
      <c r="CT152" s="1"/>
      <c r="CU152" s="1"/>
      <c r="CV152" s="1"/>
      <c r="CW152" s="1"/>
      <c r="CX152" s="1"/>
      <c r="CY152" s="1"/>
      <c r="CZ152" s="1"/>
      <c r="DA152" s="1"/>
      <c r="DB152"/>
      <c r="DC152"/>
      <c r="DD152"/>
    </row>
    <row r="153" spans="1:1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K153" s="22"/>
      <c r="BL153"/>
      <c r="BM153" s="22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 s="33"/>
      <c r="CC153" s="30"/>
      <c r="CD153"/>
      <c r="CE153"/>
      <c r="CF153"/>
      <c r="CG153"/>
      <c r="CH153"/>
      <c r="CK153"/>
      <c r="CL153" s="33"/>
      <c r="CM153"/>
      <c r="DB153"/>
    </row>
    <row r="154" spans="1:1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K154" s="22"/>
      <c r="BL154"/>
      <c r="BM154" s="22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 s="33"/>
      <c r="CC154" s="30"/>
      <c r="CD154"/>
      <c r="CE154"/>
      <c r="CF154"/>
      <c r="CG154"/>
      <c r="CH154"/>
      <c r="CK154"/>
      <c r="CL154" s="33"/>
      <c r="CM154"/>
      <c r="DC154" s="1"/>
      <c r="DD154" s="1"/>
    </row>
    <row r="155" spans="1:115" x14ac:dyDescent="0.25">
      <c r="BO155" s="1"/>
      <c r="BS155" s="1"/>
      <c r="BT155" s="1"/>
      <c r="BU155" s="1"/>
      <c r="BV155" s="19"/>
      <c r="BY155" s="7"/>
      <c r="DC155" s="1"/>
      <c r="DD155" s="1"/>
      <c r="DE155" s="1"/>
      <c r="DF155" s="1"/>
      <c r="DG155" s="1"/>
      <c r="DH155" s="1"/>
    </row>
    <row r="156" spans="1:115" x14ac:dyDescent="0.25">
      <c r="BO156" s="1"/>
      <c r="BS156" s="1"/>
      <c r="BT156" s="1"/>
      <c r="BU156" s="1"/>
      <c r="BX156" s="19"/>
      <c r="BZ156" s="7"/>
      <c r="CA156" s="7"/>
      <c r="DC156" s="1"/>
      <c r="DD156" s="1"/>
      <c r="DE156" s="1"/>
      <c r="DF156" s="1"/>
      <c r="DG156" s="1"/>
      <c r="DH156" s="1"/>
      <c r="DI156" s="1"/>
      <c r="DJ156" s="1"/>
      <c r="DK156" s="1"/>
    </row>
    <row r="157" spans="1:115" x14ac:dyDescent="0.25">
      <c r="BO157" s="1"/>
      <c r="BS157" s="1"/>
      <c r="BT157" s="1"/>
      <c r="BU157" s="1"/>
      <c r="BX157" s="19"/>
      <c r="BZ157" s="7"/>
      <c r="CA157" s="7"/>
      <c r="DC157" s="1"/>
      <c r="DD157" s="1"/>
      <c r="DE157" s="1"/>
      <c r="DF157" s="1"/>
      <c r="DG157" s="1"/>
      <c r="DH157" s="1"/>
      <c r="DI157" s="1"/>
      <c r="DJ157" s="1"/>
      <c r="DK157" s="1"/>
    </row>
    <row r="158" spans="1:115" x14ac:dyDescent="0.25">
      <c r="BO158" s="1"/>
      <c r="BS158" s="1"/>
      <c r="BT158" s="1"/>
      <c r="BU158" s="1"/>
      <c r="BX158" s="19"/>
      <c r="BZ158" s="7"/>
      <c r="CA158" s="7"/>
      <c r="DC158" s="1"/>
      <c r="DD158" s="1"/>
      <c r="DE158" s="1"/>
      <c r="DF158" s="1"/>
      <c r="DG158" s="1"/>
      <c r="DH158" s="1"/>
      <c r="DI158" s="1"/>
      <c r="DJ158" s="1"/>
      <c r="DK158" s="1"/>
    </row>
    <row r="159" spans="1:115" x14ac:dyDescent="0.25">
      <c r="BO159" s="1"/>
      <c r="BR159" s="19"/>
      <c r="BS159" s="1"/>
      <c r="BT159" s="1"/>
      <c r="BU159" s="1"/>
      <c r="BW159" s="7"/>
      <c r="BX159" s="7"/>
    </row>
  </sheetData>
  <sortState xmlns:xlrd2="http://schemas.microsoft.com/office/spreadsheetml/2017/richdata2" ref="A93:DK141">
    <sortCondition ref="DA93:DA141"/>
  </sortState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DDE9-0CEB-4646-BA9F-0D0D4A6DE843}">
  <sheetPr codeName="Sheet10"/>
  <dimension ref="A1:DK145"/>
  <sheetViews>
    <sheetView topLeftCell="BI1" workbookViewId="0">
      <pane xSplit="19185" ySplit="660" topLeftCell="CI1"/>
      <selection activeCell="CY38" sqref="CY38"/>
      <selection pane="topRight" activeCell="CR1" sqref="CR1:CZ1048576"/>
      <selection pane="bottomLeft" activeCell="A108" sqref="A108:XFD113"/>
      <selection pane="bottomRight" activeCell="CU1" sqref="CU1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">
        <v>2049</v>
      </c>
      <c r="B2" s="3">
        <v>65</v>
      </c>
      <c r="C2" s="3">
        <v>1</v>
      </c>
      <c r="D2" s="3">
        <v>0</v>
      </c>
      <c r="E2" s="3">
        <v>1</v>
      </c>
      <c r="F2" s="3">
        <v>1</v>
      </c>
      <c r="G2" s="3">
        <v>1</v>
      </c>
      <c r="H2" s="1">
        <v>0</v>
      </c>
      <c r="I2" s="3">
        <v>0</v>
      </c>
      <c r="J2" s="3">
        <v>3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1</v>
      </c>
      <c r="S2" s="3">
        <v>0</v>
      </c>
      <c r="T2" s="3">
        <v>1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1</v>
      </c>
      <c r="AA2" s="3">
        <v>1</v>
      </c>
      <c r="AB2" s="3">
        <v>1</v>
      </c>
      <c r="AC2" s="3">
        <v>0</v>
      </c>
      <c r="AD2" s="3">
        <v>1</v>
      </c>
      <c r="AE2" s="3">
        <v>0</v>
      </c>
      <c r="AF2" s="3">
        <v>2</v>
      </c>
      <c r="AG2" s="3">
        <v>27.5</v>
      </c>
      <c r="AH2" s="4">
        <v>1.99</v>
      </c>
      <c r="AI2" s="3">
        <v>140</v>
      </c>
      <c r="AJ2" s="3">
        <v>79</v>
      </c>
      <c r="AK2" s="5">
        <f t="shared" ref="AK2:AK27" si="0">(AI2+2*AJ2)/3</f>
        <v>99.333333333333329</v>
      </c>
      <c r="AL2" s="3">
        <v>105</v>
      </c>
      <c r="AM2" s="3">
        <v>1</v>
      </c>
      <c r="AN2" s="3">
        <v>4</v>
      </c>
      <c r="AO2" s="3">
        <v>38</v>
      </c>
      <c r="AP2" s="3">
        <v>18</v>
      </c>
      <c r="AQ2" s="3">
        <v>25</v>
      </c>
      <c r="AR2" s="1">
        <f t="shared" ref="AR2:AR27" si="1">(AO2-AP2)</f>
        <v>20</v>
      </c>
      <c r="AS2" s="7">
        <f t="shared" ref="AS2:AS27" si="2">(AR2/AN2)</f>
        <v>5</v>
      </c>
      <c r="AT2" s="3">
        <v>17</v>
      </c>
      <c r="AU2" s="4">
        <v>5.7709999999999999</v>
      </c>
      <c r="AV2" s="3">
        <v>2.9</v>
      </c>
      <c r="AW2" s="19">
        <f t="shared" ref="AW2:AW27" si="3">(AK2*AV2/451)</f>
        <v>0.63872875092387282</v>
      </c>
      <c r="AX2" s="7">
        <f t="shared" ref="AX2:AX27" si="4">((AQ2-AT2)/AU2)</f>
        <v>1.3862415525905389</v>
      </c>
      <c r="AY2" s="7">
        <f t="shared" ref="AY2:AY27" si="5">((AQ2-AT2)*80/AV2)</f>
        <v>220.68965517241381</v>
      </c>
      <c r="AZ2" s="7">
        <f t="shared" ref="AZ2:AZ27" si="6">((AK2-AN2)*80/AV2)</f>
        <v>2629.8850574712642</v>
      </c>
      <c r="BA2" s="7">
        <f t="shared" ref="BA2:BA27" si="7">(AU2/AL2*1000)</f>
        <v>54.961904761904762</v>
      </c>
      <c r="BB2" s="7">
        <f t="shared" ref="BB2:BB27" si="8">(AV2*1000/AL2)</f>
        <v>27.61904761904762</v>
      </c>
      <c r="BC2" s="7">
        <f t="shared" ref="BC2:BC27" si="9">(BB2*(AK2-AT2)*0.0136)</f>
        <v>30.925968253968254</v>
      </c>
      <c r="BD2" s="7">
        <f t="shared" ref="BD2:BD27" si="10">(BB2*(AQ2-AN2)*0.0136)</f>
        <v>7.8879999999999999</v>
      </c>
      <c r="BE2" s="19"/>
      <c r="BF2" s="19">
        <f t="shared" ref="BF2:BF27" si="11">(AQ2/BA2)</f>
        <v>0.4548605094437706</v>
      </c>
      <c r="BG2" s="19">
        <f t="shared" ref="BG2:BG27" si="12">(AO2/BA2)</f>
        <v>0.69138797435453125</v>
      </c>
      <c r="BH2" s="19">
        <f t="shared" ref="BH2:BH27" si="13">(BA2/AR2)</f>
        <v>2.7480952380952379</v>
      </c>
      <c r="BI2" s="19">
        <f t="shared" ref="BI2:BI27" si="14">(AN2/AT2)</f>
        <v>0.23529411764705882</v>
      </c>
      <c r="BJ2" s="19"/>
      <c r="BK2" s="5">
        <v>0</v>
      </c>
      <c r="BL2" s="5"/>
      <c r="BM2" s="5"/>
      <c r="BN2" s="5"/>
      <c r="BO2" s="5"/>
      <c r="BP2" s="3">
        <v>1</v>
      </c>
      <c r="BQ2" s="3">
        <v>0</v>
      </c>
      <c r="BR2" s="3">
        <v>35</v>
      </c>
      <c r="BS2" s="3">
        <v>4.9000000000000004</v>
      </c>
      <c r="BT2" s="3">
        <v>3.9</v>
      </c>
      <c r="BU2" s="3">
        <v>1.2</v>
      </c>
      <c r="BV2" s="3">
        <v>3.5</v>
      </c>
      <c r="BW2" s="10"/>
      <c r="BX2" s="3">
        <v>0</v>
      </c>
      <c r="BY2" s="3">
        <v>0</v>
      </c>
      <c r="BZ2" s="3">
        <v>141</v>
      </c>
      <c r="CA2" s="3">
        <v>82</v>
      </c>
      <c r="CB2" s="4">
        <v>2.8</v>
      </c>
      <c r="CC2" s="28">
        <v>28</v>
      </c>
      <c r="CD2" s="8"/>
      <c r="CE2" s="8"/>
      <c r="CF2" s="3">
        <v>178</v>
      </c>
      <c r="CG2" s="3">
        <v>0</v>
      </c>
      <c r="CH2" s="3">
        <v>1</v>
      </c>
      <c r="CI2" s="12">
        <v>340</v>
      </c>
      <c r="CJ2" s="19">
        <f t="shared" ref="CJ2:CJ27" si="15">LN(CI2)</f>
        <v>5.8289456176102075</v>
      </c>
      <c r="CK2" s="5">
        <v>894.7261584805243</v>
      </c>
      <c r="CL2" s="19">
        <f t="shared" ref="CL2:CL15" si="16">LN(CK2)</f>
        <v>6.7965177032788571</v>
      </c>
      <c r="CM2" s="10"/>
      <c r="CN2" s="41">
        <v>40245</v>
      </c>
      <c r="CO2" s="41"/>
      <c r="CP2" s="41"/>
      <c r="CQ2" s="41"/>
      <c r="CS2" s="36">
        <v>44272</v>
      </c>
      <c r="CT2" s="36">
        <v>43723</v>
      </c>
      <c r="CU2" s="1">
        <f t="shared" ref="CU2:CU27" si="17">(CT2-CN2)</f>
        <v>3478</v>
      </c>
      <c r="CV2" s="3">
        <v>0</v>
      </c>
      <c r="CW2" s="3"/>
      <c r="CX2" s="3"/>
      <c r="CY2" s="3">
        <v>0</v>
      </c>
      <c r="CZ2" s="3">
        <v>3478</v>
      </c>
      <c r="DA2" s="3">
        <v>0</v>
      </c>
      <c r="DB2" t="s">
        <v>148</v>
      </c>
      <c r="DC2" s="10"/>
      <c r="DD2" s="10"/>
      <c r="DE2" s="10"/>
      <c r="DF2" s="10"/>
      <c r="DG2" s="10"/>
      <c r="DH2" s="10"/>
      <c r="DI2" s="10"/>
      <c r="DJ2" s="10"/>
      <c r="DK2" s="10"/>
    </row>
    <row r="3" spans="1:115" x14ac:dyDescent="0.25">
      <c r="A3" s="2">
        <v>2009</v>
      </c>
      <c r="B3" s="3">
        <v>35</v>
      </c>
      <c r="C3" s="3">
        <v>0</v>
      </c>
      <c r="D3" s="3">
        <v>1</v>
      </c>
      <c r="E3" s="3">
        <v>1</v>
      </c>
      <c r="F3" s="3">
        <v>1</v>
      </c>
      <c r="G3" s="3">
        <v>1</v>
      </c>
      <c r="H3" s="1">
        <v>0</v>
      </c>
      <c r="I3" s="3">
        <v>1</v>
      </c>
      <c r="J3" s="3">
        <v>2</v>
      </c>
      <c r="K3" s="3">
        <v>0</v>
      </c>
      <c r="L3" s="3">
        <v>1</v>
      </c>
      <c r="M3" s="3"/>
      <c r="N3" s="3">
        <v>0</v>
      </c>
      <c r="O3" s="3">
        <v>0</v>
      </c>
      <c r="P3" s="3">
        <v>0</v>
      </c>
      <c r="Q3" s="3"/>
      <c r="R3" s="3">
        <v>0</v>
      </c>
      <c r="S3" s="3">
        <v>0</v>
      </c>
      <c r="T3" s="3">
        <v>0</v>
      </c>
      <c r="U3" s="3">
        <v>1</v>
      </c>
      <c r="V3" s="3">
        <v>0</v>
      </c>
      <c r="W3" s="3">
        <v>0</v>
      </c>
      <c r="X3" s="3">
        <v>0</v>
      </c>
      <c r="Y3" s="3">
        <v>0</v>
      </c>
      <c r="Z3" s="3">
        <v>1</v>
      </c>
      <c r="AA3" s="3">
        <v>1</v>
      </c>
      <c r="AB3" s="3">
        <v>0</v>
      </c>
      <c r="AC3" s="3">
        <v>0</v>
      </c>
      <c r="AD3" s="3">
        <v>1</v>
      </c>
      <c r="AE3" s="3">
        <v>0</v>
      </c>
      <c r="AF3" s="3">
        <v>0</v>
      </c>
      <c r="AG3" s="3">
        <v>22</v>
      </c>
      <c r="AH3" s="4">
        <v>1.7</v>
      </c>
      <c r="AI3" s="3">
        <v>136</v>
      </c>
      <c r="AJ3" s="3">
        <v>88</v>
      </c>
      <c r="AK3" s="5">
        <f t="shared" si="0"/>
        <v>104</v>
      </c>
      <c r="AL3" s="3">
        <v>101</v>
      </c>
      <c r="AM3" s="3">
        <v>1</v>
      </c>
      <c r="AN3" s="3">
        <v>7</v>
      </c>
      <c r="AO3" s="3">
        <v>22</v>
      </c>
      <c r="AP3" s="3">
        <v>8</v>
      </c>
      <c r="AQ3" s="3">
        <v>16</v>
      </c>
      <c r="AR3" s="3">
        <f t="shared" si="1"/>
        <v>14</v>
      </c>
      <c r="AS3" s="7">
        <f t="shared" si="2"/>
        <v>2</v>
      </c>
      <c r="AT3" s="3">
        <v>10</v>
      </c>
      <c r="AU3" s="4">
        <v>4.5049999999999999</v>
      </c>
      <c r="AV3" s="3">
        <v>2.65</v>
      </c>
      <c r="AW3" s="19">
        <f t="shared" si="3"/>
        <v>0.61108647450110853</v>
      </c>
      <c r="AX3" s="7">
        <f t="shared" si="4"/>
        <v>1.3318534961154274</v>
      </c>
      <c r="AY3" s="7">
        <f t="shared" si="5"/>
        <v>181.13207547169813</v>
      </c>
      <c r="AZ3" s="7">
        <f t="shared" si="6"/>
        <v>2928.3018867924529</v>
      </c>
      <c r="BA3" s="7">
        <f t="shared" si="7"/>
        <v>44.603960396039604</v>
      </c>
      <c r="BB3" s="7">
        <f t="shared" si="8"/>
        <v>26.237623762376238</v>
      </c>
      <c r="BC3" s="7">
        <f t="shared" si="9"/>
        <v>33.542178217821778</v>
      </c>
      <c r="BD3" s="7">
        <f t="shared" si="10"/>
        <v>3.2114851485148512</v>
      </c>
      <c r="BE3" s="19"/>
      <c r="BF3" s="19">
        <f t="shared" si="11"/>
        <v>0.35871254162042177</v>
      </c>
      <c r="BG3" s="19">
        <f t="shared" si="12"/>
        <v>0.4932297447280799</v>
      </c>
      <c r="BH3" s="19">
        <f t="shared" si="13"/>
        <v>3.185997171145686</v>
      </c>
      <c r="BI3" s="19">
        <f t="shared" si="14"/>
        <v>0.7</v>
      </c>
      <c r="BJ3" s="19"/>
      <c r="BK3" s="5">
        <v>0</v>
      </c>
      <c r="BL3" s="5"/>
      <c r="BM3" s="5"/>
      <c r="BN3" s="5"/>
      <c r="BO3" s="5"/>
      <c r="BP3" s="3">
        <v>1</v>
      </c>
      <c r="BQ3" s="3">
        <v>0</v>
      </c>
      <c r="BR3" s="3">
        <v>40</v>
      </c>
      <c r="BS3" s="3">
        <v>4.5</v>
      </c>
      <c r="BT3" s="3">
        <v>3</v>
      </c>
      <c r="BU3" s="3">
        <v>1.1000000000000001</v>
      </c>
      <c r="BV3" s="3"/>
      <c r="BW3" s="10"/>
      <c r="BX3" s="3">
        <v>1</v>
      </c>
      <c r="BY3" s="3">
        <v>1</v>
      </c>
      <c r="BZ3" s="3">
        <v>142</v>
      </c>
      <c r="CA3" s="3">
        <v>19</v>
      </c>
      <c r="CB3" s="4">
        <v>1.1000000000000001</v>
      </c>
      <c r="CC3" s="28">
        <v>56</v>
      </c>
      <c r="CD3" s="8"/>
      <c r="CE3" s="8"/>
      <c r="CF3" s="3">
        <v>442</v>
      </c>
      <c r="CG3" s="3">
        <v>0</v>
      </c>
      <c r="CH3" s="3">
        <v>1</v>
      </c>
      <c r="CI3" s="12">
        <v>541.4860681114551</v>
      </c>
      <c r="CJ3" s="19">
        <f t="shared" si="15"/>
        <v>6.2943173377840367</v>
      </c>
      <c r="CK3" s="5">
        <v>927.15472476583966</v>
      </c>
      <c r="CL3" s="19">
        <f t="shared" si="16"/>
        <v>6.8321204607705885</v>
      </c>
      <c r="CM3" s="10"/>
      <c r="CN3" s="36">
        <v>43425</v>
      </c>
      <c r="CO3" s="36"/>
      <c r="CP3" s="36"/>
      <c r="CQ3" s="36"/>
      <c r="CS3" s="36">
        <v>44478</v>
      </c>
      <c r="CT3" s="36">
        <v>44477</v>
      </c>
      <c r="CU3" s="1">
        <f t="shared" si="17"/>
        <v>1052</v>
      </c>
      <c r="CV3" s="1">
        <v>0</v>
      </c>
      <c r="CY3" s="1">
        <v>0</v>
      </c>
      <c r="CZ3" s="1">
        <v>1052</v>
      </c>
      <c r="DA3" s="3">
        <v>0</v>
      </c>
      <c r="DB3" s="3"/>
      <c r="DC3" s="10"/>
      <c r="DD3" s="10"/>
      <c r="DE3" s="10"/>
      <c r="DF3" s="10"/>
      <c r="DG3" s="10"/>
      <c r="DH3" s="10"/>
      <c r="DI3" s="10"/>
      <c r="DJ3" s="10"/>
      <c r="DK3" s="10"/>
    </row>
    <row r="4" spans="1:115" x14ac:dyDescent="0.25">
      <c r="A4" s="2">
        <v>2032</v>
      </c>
      <c r="B4" s="3">
        <v>52</v>
      </c>
      <c r="C4" s="3">
        <v>1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0</v>
      </c>
      <c r="J4" s="3">
        <v>3</v>
      </c>
      <c r="K4" s="3">
        <v>1</v>
      </c>
      <c r="L4" s="3">
        <v>1</v>
      </c>
      <c r="M4" s="3"/>
      <c r="N4" s="3">
        <v>0</v>
      </c>
      <c r="O4" s="3">
        <v>0</v>
      </c>
      <c r="P4" s="3">
        <v>0</v>
      </c>
      <c r="Q4" s="3"/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1</v>
      </c>
      <c r="Y4" s="3">
        <v>2</v>
      </c>
      <c r="Z4" s="3">
        <v>1</v>
      </c>
      <c r="AA4" s="3">
        <v>1</v>
      </c>
      <c r="AB4" s="3">
        <v>0</v>
      </c>
      <c r="AC4" s="3">
        <v>0</v>
      </c>
      <c r="AD4" s="3">
        <v>0</v>
      </c>
      <c r="AE4" s="3">
        <v>0</v>
      </c>
      <c r="AF4" s="3">
        <v>2</v>
      </c>
      <c r="AG4" s="9">
        <v>24.5</v>
      </c>
      <c r="AH4" s="11">
        <v>1.9</v>
      </c>
      <c r="AI4" s="3">
        <v>110</v>
      </c>
      <c r="AJ4" s="3">
        <v>83</v>
      </c>
      <c r="AK4" s="5">
        <f t="shared" si="0"/>
        <v>92</v>
      </c>
      <c r="AL4" s="3">
        <v>84</v>
      </c>
      <c r="AM4" s="3">
        <v>1</v>
      </c>
      <c r="AN4" s="9">
        <v>8</v>
      </c>
      <c r="AO4" s="3">
        <v>41</v>
      </c>
      <c r="AP4" s="3">
        <v>23</v>
      </c>
      <c r="AQ4" s="9">
        <v>28</v>
      </c>
      <c r="AR4" s="1">
        <f t="shared" si="1"/>
        <v>18</v>
      </c>
      <c r="AS4" s="7">
        <f t="shared" si="2"/>
        <v>2.25</v>
      </c>
      <c r="AT4" s="9">
        <v>23</v>
      </c>
      <c r="AU4" s="4">
        <v>3.8569999999999993</v>
      </c>
      <c r="AV4" s="3">
        <v>2.0299999999999998</v>
      </c>
      <c r="AW4" s="19">
        <f t="shared" si="3"/>
        <v>0.41410199556541016</v>
      </c>
      <c r="AX4" s="7">
        <f t="shared" si="4"/>
        <v>1.2963443090484834</v>
      </c>
      <c r="AY4" s="7">
        <f t="shared" si="5"/>
        <v>197.04433497536948</v>
      </c>
      <c r="AZ4" s="7">
        <f t="shared" si="6"/>
        <v>3310.3448275862074</v>
      </c>
      <c r="BA4" s="7">
        <f t="shared" si="7"/>
        <v>45.916666666666664</v>
      </c>
      <c r="BB4" s="7">
        <f t="shared" si="8"/>
        <v>24.166666666666664</v>
      </c>
      <c r="BC4" s="7">
        <f t="shared" si="9"/>
        <v>22.677999999999997</v>
      </c>
      <c r="BD4" s="7">
        <f t="shared" si="10"/>
        <v>6.5733333333333324</v>
      </c>
      <c r="BE4" s="19"/>
      <c r="BF4" s="19">
        <f t="shared" si="11"/>
        <v>0.60980036297640661</v>
      </c>
      <c r="BG4" s="19">
        <f t="shared" si="12"/>
        <v>0.89292196007259528</v>
      </c>
      <c r="BH4" s="19">
        <f t="shared" si="13"/>
        <v>2.5509259259259256</v>
      </c>
      <c r="BI4" s="19">
        <f t="shared" si="14"/>
        <v>0.34782608695652173</v>
      </c>
      <c r="BJ4" s="19"/>
      <c r="BK4" s="5">
        <v>0</v>
      </c>
      <c r="BL4" s="5"/>
      <c r="BM4" s="5"/>
      <c r="BN4" s="5"/>
      <c r="BO4" s="5"/>
      <c r="BP4" s="9">
        <v>1</v>
      </c>
      <c r="BQ4" s="9">
        <v>0</v>
      </c>
      <c r="BR4" s="3">
        <v>17.5</v>
      </c>
      <c r="BS4" s="3"/>
      <c r="BT4" s="3"/>
      <c r="BU4" s="3"/>
      <c r="BV4" s="3"/>
      <c r="BW4" s="10"/>
      <c r="BX4" s="3">
        <v>1</v>
      </c>
      <c r="BY4" s="3"/>
      <c r="BZ4" s="5">
        <v>139</v>
      </c>
      <c r="CA4" s="5">
        <v>13</v>
      </c>
      <c r="CB4" s="4">
        <v>1</v>
      </c>
      <c r="CC4" s="28">
        <v>90</v>
      </c>
      <c r="CD4" s="8"/>
      <c r="CE4" s="8"/>
      <c r="CF4" s="3">
        <v>770</v>
      </c>
      <c r="CG4" s="3">
        <v>1</v>
      </c>
      <c r="CH4" s="3">
        <v>2</v>
      </c>
      <c r="CI4" s="12">
        <v>545.69892473118284</v>
      </c>
      <c r="CJ4" s="19">
        <f t="shared" si="15"/>
        <v>6.3020674037507778</v>
      </c>
      <c r="CK4" s="5">
        <v>852.07614837044071</v>
      </c>
      <c r="CL4" s="19">
        <f t="shared" si="16"/>
        <v>6.7476758988571612</v>
      </c>
      <c r="CM4" s="10"/>
      <c r="CN4" s="41">
        <v>40214</v>
      </c>
      <c r="CO4" s="41"/>
      <c r="CP4" s="41"/>
      <c r="CQ4" s="41"/>
      <c r="CS4" s="36">
        <v>44272</v>
      </c>
      <c r="CT4" s="36">
        <v>40769</v>
      </c>
      <c r="CU4" s="1">
        <f t="shared" si="17"/>
        <v>555</v>
      </c>
      <c r="CV4" s="3">
        <v>1</v>
      </c>
      <c r="CW4" s="36">
        <v>40769</v>
      </c>
      <c r="CX4" s="20">
        <f>(CW4-CN4)</f>
        <v>555</v>
      </c>
      <c r="CY4" s="20">
        <v>1</v>
      </c>
      <c r="CZ4" s="20">
        <v>555</v>
      </c>
      <c r="DA4" s="3">
        <v>0</v>
      </c>
      <c r="DB4" s="3"/>
      <c r="DC4" s="10"/>
      <c r="DD4" s="10"/>
      <c r="DE4" s="10"/>
      <c r="DF4" s="10"/>
      <c r="DG4" s="10"/>
      <c r="DH4" s="10"/>
      <c r="DI4" s="10"/>
      <c r="DJ4" s="10"/>
      <c r="DK4" s="10"/>
    </row>
    <row r="5" spans="1:115" x14ac:dyDescent="0.25">
      <c r="A5" s="25">
        <v>1072</v>
      </c>
      <c r="B5" s="1">
        <v>53</v>
      </c>
      <c r="C5" s="1">
        <v>0</v>
      </c>
      <c r="D5" s="1">
        <v>0</v>
      </c>
      <c r="E5" s="1">
        <v>1</v>
      </c>
      <c r="F5" s="1">
        <v>1</v>
      </c>
      <c r="G5" s="1">
        <v>0</v>
      </c>
      <c r="H5" s="1">
        <v>0</v>
      </c>
      <c r="I5" s="1">
        <v>2</v>
      </c>
      <c r="J5" s="1">
        <v>2</v>
      </c>
      <c r="K5" s="1">
        <v>1</v>
      </c>
      <c r="L5" s="1">
        <v>0</v>
      </c>
      <c r="M5" s="1">
        <v>1</v>
      </c>
      <c r="N5" s="1">
        <v>1</v>
      </c>
      <c r="O5" s="1">
        <v>0</v>
      </c>
      <c r="P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2</v>
      </c>
      <c r="Z5" s="1">
        <v>1</v>
      </c>
      <c r="AA5" s="1">
        <v>1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26.89</v>
      </c>
      <c r="AH5" s="1">
        <v>2.42</v>
      </c>
      <c r="AI5" s="1">
        <v>117</v>
      </c>
      <c r="AJ5" s="1">
        <v>72</v>
      </c>
      <c r="AK5" s="5">
        <f t="shared" si="0"/>
        <v>87</v>
      </c>
      <c r="AL5" s="1">
        <v>81</v>
      </c>
      <c r="AM5" s="1">
        <v>1</v>
      </c>
      <c r="AN5" s="1">
        <v>5</v>
      </c>
      <c r="AO5" s="1">
        <v>31</v>
      </c>
      <c r="AP5" s="1">
        <v>14</v>
      </c>
      <c r="AQ5" s="1">
        <v>23</v>
      </c>
      <c r="AR5" s="1">
        <f t="shared" si="1"/>
        <v>17</v>
      </c>
      <c r="AS5" s="7">
        <f t="shared" si="2"/>
        <v>3.4</v>
      </c>
      <c r="AT5" s="1">
        <v>17</v>
      </c>
      <c r="AU5" s="19">
        <v>6.78</v>
      </c>
      <c r="AV5" s="1">
        <v>2.8</v>
      </c>
      <c r="AW5" s="19">
        <f t="shared" si="3"/>
        <v>0.54013303769401333</v>
      </c>
      <c r="AX5" s="7">
        <f t="shared" si="4"/>
        <v>0.88495575221238931</v>
      </c>
      <c r="AY5" s="7">
        <f t="shared" si="5"/>
        <v>171.42857142857144</v>
      </c>
      <c r="AZ5" s="7">
        <f t="shared" si="6"/>
        <v>2342.8571428571431</v>
      </c>
      <c r="BA5" s="7">
        <f t="shared" si="7"/>
        <v>83.703703703703709</v>
      </c>
      <c r="BB5" s="7">
        <f t="shared" si="8"/>
        <v>34.567901234567898</v>
      </c>
      <c r="BC5" s="7">
        <f t="shared" si="9"/>
        <v>32.90864197530864</v>
      </c>
      <c r="BD5" s="7">
        <f t="shared" si="10"/>
        <v>8.4622222222222216</v>
      </c>
      <c r="BE5" s="19">
        <v>1.4814159292035398</v>
      </c>
      <c r="BF5" s="19">
        <f t="shared" si="11"/>
        <v>0.27477876106194687</v>
      </c>
      <c r="BG5" s="19">
        <f t="shared" si="12"/>
        <v>0.37035398230088495</v>
      </c>
      <c r="BH5" s="19">
        <f t="shared" si="13"/>
        <v>4.9237472766884531</v>
      </c>
      <c r="BI5" s="19">
        <f t="shared" si="14"/>
        <v>0.29411764705882354</v>
      </c>
      <c r="BJ5" s="19"/>
      <c r="BK5" s="20">
        <v>1</v>
      </c>
      <c r="BL5" s="1">
        <v>7</v>
      </c>
      <c r="BN5" s="1">
        <v>0</v>
      </c>
      <c r="BO5" s="1">
        <v>0</v>
      </c>
      <c r="BP5" s="1">
        <v>1</v>
      </c>
      <c r="BQ5" s="1">
        <v>0</v>
      </c>
      <c r="BR5" s="1">
        <v>16</v>
      </c>
      <c r="BS5" s="1">
        <v>7.1</v>
      </c>
      <c r="BT5" s="1">
        <v>6.6</v>
      </c>
      <c r="BU5" s="1">
        <v>0.25</v>
      </c>
      <c r="BW5" s="1">
        <v>56</v>
      </c>
      <c r="BX5" s="1">
        <v>1</v>
      </c>
      <c r="BY5" s="1">
        <v>1</v>
      </c>
      <c r="BZ5" s="25">
        <v>137</v>
      </c>
      <c r="CA5" s="25">
        <v>15</v>
      </c>
      <c r="CB5" s="44">
        <v>1.07</v>
      </c>
      <c r="CC5" s="27">
        <v>79</v>
      </c>
      <c r="CD5" s="1">
        <v>413</v>
      </c>
      <c r="CE5" s="1">
        <v>1</v>
      </c>
      <c r="CH5" s="1">
        <v>2</v>
      </c>
      <c r="CI5" s="20">
        <v>707.43604130000006</v>
      </c>
      <c r="CJ5" s="19">
        <f t="shared" si="15"/>
        <v>6.561647224441578</v>
      </c>
      <c r="CK5" s="20">
        <v>1465.024105</v>
      </c>
      <c r="CL5" s="19">
        <f t="shared" si="16"/>
        <v>7.2896269752407177</v>
      </c>
      <c r="CM5" s="22"/>
      <c r="CN5" s="41">
        <v>40371</v>
      </c>
      <c r="CO5" s="41"/>
      <c r="CP5" s="41"/>
      <c r="CQ5" s="41"/>
      <c r="CS5" s="36">
        <v>44272</v>
      </c>
      <c r="CT5" s="36">
        <v>42467</v>
      </c>
      <c r="CU5" s="1">
        <f t="shared" si="17"/>
        <v>2096</v>
      </c>
      <c r="CV5" s="3">
        <v>1</v>
      </c>
      <c r="CW5" s="36">
        <v>42467</v>
      </c>
      <c r="CX5" s="20">
        <f>(CW5-CN5)</f>
        <v>2096</v>
      </c>
      <c r="CY5" s="20">
        <v>1</v>
      </c>
      <c r="CZ5" s="20">
        <v>2096</v>
      </c>
      <c r="DA5" s="3">
        <v>0</v>
      </c>
      <c r="DB5"/>
    </row>
    <row r="6" spans="1:115" x14ac:dyDescent="0.25">
      <c r="A6" s="25">
        <v>1010</v>
      </c>
      <c r="B6" s="1">
        <v>70</v>
      </c>
      <c r="C6" s="1">
        <v>0</v>
      </c>
      <c r="D6" s="1">
        <v>0</v>
      </c>
      <c r="E6" s="1">
        <v>1</v>
      </c>
      <c r="F6" s="1">
        <v>1</v>
      </c>
      <c r="G6" s="1">
        <v>1</v>
      </c>
      <c r="H6" s="1">
        <v>0</v>
      </c>
      <c r="I6" s="1">
        <v>1</v>
      </c>
      <c r="J6" s="1">
        <v>2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1</v>
      </c>
      <c r="AB6" s="1">
        <v>1</v>
      </c>
      <c r="AC6" s="1">
        <v>0</v>
      </c>
      <c r="AD6" s="1">
        <v>1</v>
      </c>
      <c r="AE6" s="1">
        <v>0</v>
      </c>
      <c r="AF6" s="1">
        <v>0</v>
      </c>
      <c r="AG6" s="1">
        <v>26.31</v>
      </c>
      <c r="AH6" s="1">
        <v>2.15</v>
      </c>
      <c r="AI6" s="1">
        <v>136</v>
      </c>
      <c r="AJ6" s="1">
        <v>58</v>
      </c>
      <c r="AK6" s="5">
        <f t="shared" si="0"/>
        <v>84</v>
      </c>
      <c r="AL6" s="1">
        <v>48</v>
      </c>
      <c r="AM6" s="1">
        <v>3</v>
      </c>
      <c r="AN6" s="1">
        <v>11</v>
      </c>
      <c r="AO6" s="1">
        <v>47</v>
      </c>
      <c r="AP6" s="1">
        <v>14</v>
      </c>
      <c r="AQ6" s="1">
        <v>25</v>
      </c>
      <c r="AR6" s="1">
        <f t="shared" si="1"/>
        <v>33</v>
      </c>
      <c r="AS6" s="7">
        <f t="shared" si="2"/>
        <v>3</v>
      </c>
      <c r="AT6" s="1">
        <v>18</v>
      </c>
      <c r="AU6" s="19">
        <v>5.88</v>
      </c>
      <c r="AV6" s="1">
        <v>2.74</v>
      </c>
      <c r="AW6" s="19">
        <f t="shared" si="3"/>
        <v>0.5103325942350333</v>
      </c>
      <c r="AX6" s="7">
        <f t="shared" si="4"/>
        <v>1.1904761904761905</v>
      </c>
      <c r="AY6" s="7">
        <f t="shared" si="5"/>
        <v>204.3795620437956</v>
      </c>
      <c r="AZ6" s="7">
        <f t="shared" si="6"/>
        <v>2131.3868613138684</v>
      </c>
      <c r="BA6" s="7">
        <f t="shared" si="7"/>
        <v>122.5</v>
      </c>
      <c r="BB6" s="7">
        <f t="shared" si="8"/>
        <v>57.083333333333336</v>
      </c>
      <c r="BC6" s="7">
        <f t="shared" si="9"/>
        <v>51.238</v>
      </c>
      <c r="BD6" s="7">
        <f t="shared" si="10"/>
        <v>10.868666666666668</v>
      </c>
      <c r="BE6" s="19">
        <v>1.19</v>
      </c>
      <c r="BF6" s="19">
        <f t="shared" si="11"/>
        <v>0.20408163265306123</v>
      </c>
      <c r="BG6" s="19">
        <f t="shared" si="12"/>
        <v>0.3836734693877551</v>
      </c>
      <c r="BH6" s="19">
        <f t="shared" si="13"/>
        <v>3.7121212121212119</v>
      </c>
      <c r="BI6" s="19">
        <f t="shared" si="14"/>
        <v>0.61111111111111116</v>
      </c>
      <c r="BJ6" s="19"/>
      <c r="BK6" s="20">
        <v>1</v>
      </c>
      <c r="BL6" s="1">
        <v>19</v>
      </c>
      <c r="BN6" s="1">
        <v>3</v>
      </c>
      <c r="BO6" s="1">
        <v>0</v>
      </c>
      <c r="BP6" s="1">
        <v>1</v>
      </c>
      <c r="BQ6" s="1">
        <v>0</v>
      </c>
      <c r="BR6" s="1">
        <v>45</v>
      </c>
      <c r="BS6" s="1">
        <v>5.2</v>
      </c>
      <c r="BT6" s="1">
        <v>4.0999999999999996</v>
      </c>
      <c r="BU6" s="1">
        <v>0.32</v>
      </c>
      <c r="BV6" s="1">
        <v>5.3</v>
      </c>
      <c r="BW6" s="1">
        <v>70</v>
      </c>
      <c r="BX6" s="1">
        <v>1</v>
      </c>
      <c r="BY6" s="1">
        <v>0</v>
      </c>
      <c r="BZ6" s="1">
        <v>136</v>
      </c>
      <c r="CA6" s="1">
        <v>33</v>
      </c>
      <c r="CB6" s="19">
        <v>1</v>
      </c>
      <c r="CC6" s="27">
        <v>76</v>
      </c>
      <c r="CI6" s="20">
        <v>775.30122070000004</v>
      </c>
      <c r="CJ6" s="19">
        <f t="shared" si="15"/>
        <v>6.6532516257109693</v>
      </c>
      <c r="CK6" s="20">
        <v>156.2758365</v>
      </c>
      <c r="CL6" s="19">
        <f t="shared" si="16"/>
        <v>5.0516226285471113</v>
      </c>
      <c r="CM6" s="22"/>
      <c r="CN6" s="36">
        <v>43208</v>
      </c>
      <c r="CO6" s="36"/>
      <c r="CP6" s="36"/>
      <c r="CQ6" s="36"/>
      <c r="CS6" s="36" t="s">
        <v>163</v>
      </c>
      <c r="CT6" s="36">
        <v>44456</v>
      </c>
      <c r="CU6" s="1">
        <f t="shared" si="17"/>
        <v>1248</v>
      </c>
      <c r="CV6" s="1">
        <v>0</v>
      </c>
      <c r="CY6" s="1">
        <v>0</v>
      </c>
      <c r="CZ6" s="1">
        <v>1248</v>
      </c>
      <c r="DA6" s="3">
        <v>0</v>
      </c>
      <c r="DB6"/>
    </row>
    <row r="7" spans="1:115" x14ac:dyDescent="0.25">
      <c r="A7" s="2">
        <v>2024</v>
      </c>
      <c r="B7" s="3">
        <v>55</v>
      </c>
      <c r="C7" s="3">
        <v>0</v>
      </c>
      <c r="D7" s="3">
        <v>0</v>
      </c>
      <c r="E7" s="3">
        <v>1</v>
      </c>
      <c r="F7" s="3">
        <v>1</v>
      </c>
      <c r="G7" s="3">
        <v>0</v>
      </c>
      <c r="H7" s="1">
        <v>1</v>
      </c>
      <c r="I7" s="3">
        <v>0</v>
      </c>
      <c r="J7" s="3">
        <v>3</v>
      </c>
      <c r="K7" s="3">
        <v>0</v>
      </c>
      <c r="L7" s="3">
        <v>0</v>
      </c>
      <c r="M7" s="3"/>
      <c r="N7" s="3">
        <v>1</v>
      </c>
      <c r="O7" s="3">
        <v>0</v>
      </c>
      <c r="P7" s="3">
        <v>0</v>
      </c>
      <c r="Q7" s="3"/>
      <c r="R7" s="3">
        <v>1</v>
      </c>
      <c r="S7" s="3">
        <v>0</v>
      </c>
      <c r="T7" s="3">
        <v>1</v>
      </c>
      <c r="U7" s="3">
        <v>0</v>
      </c>
      <c r="V7" s="3">
        <v>0</v>
      </c>
      <c r="W7" s="3">
        <v>0</v>
      </c>
      <c r="X7" s="16">
        <v>0</v>
      </c>
      <c r="Y7" s="3">
        <v>0</v>
      </c>
      <c r="Z7" s="3">
        <v>1</v>
      </c>
      <c r="AA7" s="3">
        <v>1</v>
      </c>
      <c r="AB7" s="3">
        <v>1</v>
      </c>
      <c r="AC7" s="3">
        <v>0</v>
      </c>
      <c r="AD7" s="3">
        <v>1</v>
      </c>
      <c r="AE7" s="3">
        <v>0</v>
      </c>
      <c r="AF7" s="3">
        <v>0</v>
      </c>
      <c r="AG7" s="3">
        <v>31.6</v>
      </c>
      <c r="AH7" s="4">
        <v>2.0299999999999998</v>
      </c>
      <c r="AI7" s="3">
        <v>108</v>
      </c>
      <c r="AJ7" s="3">
        <v>64</v>
      </c>
      <c r="AK7" s="5">
        <f t="shared" si="0"/>
        <v>78.666666666666671</v>
      </c>
      <c r="AL7" s="3">
        <v>82</v>
      </c>
      <c r="AM7" s="3">
        <v>2</v>
      </c>
      <c r="AN7" s="3">
        <v>7</v>
      </c>
      <c r="AO7" s="3">
        <v>37</v>
      </c>
      <c r="AP7" s="3">
        <v>20</v>
      </c>
      <c r="AQ7" s="3">
        <v>25</v>
      </c>
      <c r="AR7" s="1">
        <f t="shared" si="1"/>
        <v>17</v>
      </c>
      <c r="AS7" s="7">
        <f t="shared" si="2"/>
        <v>2.4285714285714284</v>
      </c>
      <c r="AT7" s="3">
        <v>17</v>
      </c>
      <c r="AU7" s="4">
        <v>4.6689999999999996</v>
      </c>
      <c r="AV7" s="3">
        <v>2.2999999999999998</v>
      </c>
      <c r="AW7" s="19">
        <f t="shared" si="3"/>
        <v>0.40118255728011826</v>
      </c>
      <c r="AX7" s="7">
        <f t="shared" si="4"/>
        <v>1.7134289997858214</v>
      </c>
      <c r="AY7" s="7">
        <f t="shared" si="5"/>
        <v>278.26086956521743</v>
      </c>
      <c r="AZ7" s="7">
        <f t="shared" si="6"/>
        <v>2492.7536231884064</v>
      </c>
      <c r="BA7" s="7">
        <f t="shared" si="7"/>
        <v>56.939024390243901</v>
      </c>
      <c r="BB7" s="7">
        <f t="shared" si="8"/>
        <v>28.048780487804876</v>
      </c>
      <c r="BC7" s="7">
        <f t="shared" si="9"/>
        <v>23.523577235772358</v>
      </c>
      <c r="BD7" s="7">
        <f t="shared" si="10"/>
        <v>6.866341463414634</v>
      </c>
      <c r="BE7" s="19"/>
      <c r="BF7" s="19">
        <f t="shared" si="11"/>
        <v>0.43906618119511676</v>
      </c>
      <c r="BG7" s="19">
        <f t="shared" si="12"/>
        <v>0.64981794816877281</v>
      </c>
      <c r="BH7" s="19">
        <f t="shared" si="13"/>
        <v>3.3493543758966999</v>
      </c>
      <c r="BI7" s="19">
        <f t="shared" si="14"/>
        <v>0.41176470588235292</v>
      </c>
      <c r="BJ7" s="19"/>
      <c r="BK7" s="5">
        <v>0</v>
      </c>
      <c r="BL7" s="5"/>
      <c r="BM7" s="5"/>
      <c r="BN7" s="5"/>
      <c r="BO7" s="5"/>
      <c r="BP7" s="3">
        <v>1</v>
      </c>
      <c r="BQ7" s="9">
        <v>0</v>
      </c>
      <c r="BR7" s="3">
        <v>20</v>
      </c>
      <c r="BS7" s="3">
        <v>8.8000000000000007</v>
      </c>
      <c r="BT7" s="3">
        <v>3.9</v>
      </c>
      <c r="BU7" s="3">
        <v>0.99</v>
      </c>
      <c r="BV7" s="16">
        <v>5.9</v>
      </c>
      <c r="BW7" s="10"/>
      <c r="BX7" s="16">
        <v>1</v>
      </c>
      <c r="BY7" s="3">
        <v>0</v>
      </c>
      <c r="BZ7" s="3">
        <v>138</v>
      </c>
      <c r="CA7" s="3">
        <v>64</v>
      </c>
      <c r="CB7" s="4">
        <v>2</v>
      </c>
      <c r="CC7" s="28">
        <v>35</v>
      </c>
      <c r="CD7" s="8"/>
      <c r="CE7" s="8"/>
      <c r="CF7" s="3">
        <v>2618</v>
      </c>
      <c r="CG7" s="3">
        <v>1</v>
      </c>
      <c r="CH7" s="3">
        <v>3</v>
      </c>
      <c r="CI7" s="12">
        <v>778.84615384615381</v>
      </c>
      <c r="CJ7" s="19">
        <f t="shared" si="15"/>
        <v>6.6578135345132035</v>
      </c>
      <c r="CK7" s="5">
        <v>325.40634333387641</v>
      </c>
      <c r="CL7" s="19">
        <f t="shared" si="16"/>
        <v>5.7850746885527577</v>
      </c>
      <c r="CM7" s="10"/>
      <c r="CN7" s="41">
        <v>40430</v>
      </c>
      <c r="CO7" s="41"/>
      <c r="CP7" s="41"/>
      <c r="CQ7" s="41"/>
      <c r="CS7" s="36">
        <v>44272</v>
      </c>
      <c r="CT7" s="36">
        <v>44216</v>
      </c>
      <c r="CU7" s="1">
        <f t="shared" si="17"/>
        <v>3786</v>
      </c>
      <c r="CV7" s="3">
        <v>0</v>
      </c>
      <c r="CW7" s="3"/>
      <c r="CX7" s="3"/>
      <c r="CY7" s="3">
        <v>0</v>
      </c>
      <c r="CZ7" s="3">
        <v>3786</v>
      </c>
      <c r="DA7" s="3">
        <v>0</v>
      </c>
      <c r="DB7" s="3" t="s">
        <v>144</v>
      </c>
      <c r="DC7" s="10"/>
      <c r="DD7" s="10"/>
      <c r="DE7" s="10"/>
      <c r="DF7" s="10"/>
      <c r="DG7" s="10"/>
      <c r="DH7" s="10"/>
      <c r="DI7" s="10"/>
      <c r="DJ7" s="10"/>
      <c r="DK7" s="10"/>
    </row>
    <row r="8" spans="1:115" x14ac:dyDescent="0.25">
      <c r="A8" s="2">
        <v>2030</v>
      </c>
      <c r="B8" s="3">
        <v>69</v>
      </c>
      <c r="C8" s="3">
        <v>0</v>
      </c>
      <c r="D8" s="3">
        <v>1</v>
      </c>
      <c r="E8" s="3">
        <v>1</v>
      </c>
      <c r="F8" s="3">
        <v>1</v>
      </c>
      <c r="G8" s="3">
        <v>1</v>
      </c>
      <c r="H8" s="1">
        <v>0</v>
      </c>
      <c r="I8" s="3">
        <v>1</v>
      </c>
      <c r="J8" s="3">
        <v>2</v>
      </c>
      <c r="K8" s="3">
        <v>1</v>
      </c>
      <c r="L8" s="3">
        <v>0</v>
      </c>
      <c r="M8" s="3"/>
      <c r="N8" s="3">
        <v>0</v>
      </c>
      <c r="O8" s="3">
        <v>1</v>
      </c>
      <c r="P8" s="3">
        <v>1</v>
      </c>
      <c r="Q8" s="3">
        <v>0</v>
      </c>
      <c r="R8" s="3">
        <v>0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37</v>
      </c>
      <c r="AH8" s="4">
        <v>2.17</v>
      </c>
      <c r="AI8" s="3">
        <v>148</v>
      </c>
      <c r="AJ8" s="3">
        <v>59</v>
      </c>
      <c r="AK8" s="5">
        <f t="shared" si="0"/>
        <v>88.666666666666671</v>
      </c>
      <c r="AL8" s="3">
        <v>72</v>
      </c>
      <c r="AM8" s="3">
        <v>1</v>
      </c>
      <c r="AN8" s="3">
        <v>8</v>
      </c>
      <c r="AO8" s="3">
        <v>35</v>
      </c>
      <c r="AP8" s="3">
        <v>16</v>
      </c>
      <c r="AQ8" s="3">
        <v>22</v>
      </c>
      <c r="AR8" s="1">
        <f t="shared" si="1"/>
        <v>19</v>
      </c>
      <c r="AS8" s="7">
        <f t="shared" si="2"/>
        <v>2.375</v>
      </c>
      <c r="AT8" s="3">
        <v>16</v>
      </c>
      <c r="AU8" s="4">
        <v>5.0994999999999999</v>
      </c>
      <c r="AV8" s="3">
        <v>2.35</v>
      </c>
      <c r="AW8" s="19">
        <f t="shared" si="3"/>
        <v>0.46201034737620106</v>
      </c>
      <c r="AX8" s="7">
        <f t="shared" si="4"/>
        <v>1.1765859397980194</v>
      </c>
      <c r="AY8" s="7">
        <f t="shared" si="5"/>
        <v>204.25531914893617</v>
      </c>
      <c r="AZ8" s="7">
        <f t="shared" si="6"/>
        <v>2746.0992907801419</v>
      </c>
      <c r="BA8" s="7">
        <f t="shared" si="7"/>
        <v>70.826388888888886</v>
      </c>
      <c r="BB8" s="7">
        <f t="shared" si="8"/>
        <v>32.638888888888886</v>
      </c>
      <c r="BC8" s="7">
        <f t="shared" si="9"/>
        <v>32.255925925925922</v>
      </c>
      <c r="BD8" s="7">
        <f t="shared" si="10"/>
        <v>6.2144444444444433</v>
      </c>
      <c r="BE8" s="19">
        <v>2.81</v>
      </c>
      <c r="BF8" s="19">
        <f t="shared" si="11"/>
        <v>0.31061868810667714</v>
      </c>
      <c r="BG8" s="19">
        <f t="shared" si="12"/>
        <v>0.4941660947151682</v>
      </c>
      <c r="BH8" s="19">
        <f t="shared" si="13"/>
        <v>3.7277046783625729</v>
      </c>
      <c r="BI8" s="19">
        <f t="shared" si="14"/>
        <v>0.5</v>
      </c>
      <c r="BJ8" s="19"/>
      <c r="BK8" s="5">
        <v>1</v>
      </c>
      <c r="BL8" s="5">
        <v>18</v>
      </c>
      <c r="BM8" s="5"/>
      <c r="BN8" s="5">
        <v>0</v>
      </c>
      <c r="BO8" s="5">
        <v>0</v>
      </c>
      <c r="BP8" s="3">
        <v>1</v>
      </c>
      <c r="BQ8" s="9">
        <v>0</v>
      </c>
      <c r="BR8" s="3">
        <v>42.5</v>
      </c>
      <c r="BS8" s="3">
        <v>5.6</v>
      </c>
      <c r="BT8" s="3">
        <v>4.4000000000000004</v>
      </c>
      <c r="BU8" s="3">
        <v>0.8</v>
      </c>
      <c r="BV8" s="3">
        <v>3.8</v>
      </c>
      <c r="BW8" s="10"/>
      <c r="BX8" s="3">
        <v>0</v>
      </c>
      <c r="BY8" s="3">
        <v>1</v>
      </c>
      <c r="BZ8" s="3">
        <v>140</v>
      </c>
      <c r="CA8" s="3">
        <v>18</v>
      </c>
      <c r="CB8" s="4">
        <v>1.1000000000000001</v>
      </c>
      <c r="CC8" s="28">
        <v>49</v>
      </c>
      <c r="CD8" s="8"/>
      <c r="CE8" s="8"/>
      <c r="CF8" s="3">
        <v>1076</v>
      </c>
      <c r="CG8" s="3">
        <v>1</v>
      </c>
      <c r="CH8" s="3">
        <v>2</v>
      </c>
      <c r="CI8" s="12">
        <v>810.04016064257019</v>
      </c>
      <c r="CJ8" s="19">
        <f t="shared" si="15"/>
        <v>6.697083827477595</v>
      </c>
      <c r="CK8" s="5">
        <v>1154.7867954838453</v>
      </c>
      <c r="CL8" s="19">
        <f t="shared" si="16"/>
        <v>7.0516710132618936</v>
      </c>
      <c r="CM8" s="10"/>
      <c r="CN8" s="36">
        <v>43693</v>
      </c>
      <c r="CO8" s="36"/>
      <c r="CP8" s="36"/>
      <c r="CQ8" s="36"/>
      <c r="CS8" s="36">
        <v>44479</v>
      </c>
      <c r="CT8" s="36">
        <v>44461</v>
      </c>
      <c r="CU8" s="1">
        <f t="shared" si="17"/>
        <v>768</v>
      </c>
      <c r="CV8" s="1">
        <v>0</v>
      </c>
      <c r="CY8" s="1">
        <v>0</v>
      </c>
      <c r="CZ8" s="1">
        <v>768</v>
      </c>
      <c r="DA8" s="3">
        <v>0</v>
      </c>
      <c r="DB8" s="3"/>
      <c r="DC8" s="10"/>
      <c r="DD8" s="10"/>
      <c r="DE8" s="10"/>
      <c r="DF8" s="10"/>
      <c r="DG8" s="10"/>
      <c r="DH8" s="10"/>
      <c r="DI8" s="10"/>
      <c r="DJ8" s="10"/>
      <c r="DK8" s="10"/>
    </row>
    <row r="9" spans="1:115" x14ac:dyDescent="0.25">
      <c r="A9" s="2">
        <v>2037</v>
      </c>
      <c r="B9" s="3">
        <v>56</v>
      </c>
      <c r="C9" s="3">
        <v>0</v>
      </c>
      <c r="D9" s="3">
        <v>0</v>
      </c>
      <c r="E9" s="3">
        <v>1</v>
      </c>
      <c r="F9" s="3">
        <v>1</v>
      </c>
      <c r="G9" s="3">
        <v>0</v>
      </c>
      <c r="H9" s="1">
        <v>1</v>
      </c>
      <c r="I9" s="3">
        <v>0</v>
      </c>
      <c r="J9" s="3">
        <v>4</v>
      </c>
      <c r="K9" s="3">
        <v>0</v>
      </c>
      <c r="L9" s="3">
        <v>0</v>
      </c>
      <c r="M9" s="3"/>
      <c r="N9" s="3">
        <v>1</v>
      </c>
      <c r="O9" s="3">
        <v>1</v>
      </c>
      <c r="P9" s="3">
        <v>0</v>
      </c>
      <c r="Q9" s="3"/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1</v>
      </c>
      <c r="AA9" s="3">
        <v>1</v>
      </c>
      <c r="AB9" s="3">
        <v>1</v>
      </c>
      <c r="AC9" s="3">
        <v>0</v>
      </c>
      <c r="AD9" s="3">
        <v>1</v>
      </c>
      <c r="AE9" s="3">
        <v>0</v>
      </c>
      <c r="AF9" s="3">
        <v>2</v>
      </c>
      <c r="AG9" s="3">
        <v>26.5</v>
      </c>
      <c r="AH9" s="4">
        <v>2.0099999999999998</v>
      </c>
      <c r="AI9" s="3">
        <v>104</v>
      </c>
      <c r="AJ9" s="3">
        <v>72</v>
      </c>
      <c r="AK9" s="5">
        <f t="shared" si="0"/>
        <v>82.666666666666671</v>
      </c>
      <c r="AL9" s="3">
        <v>88</v>
      </c>
      <c r="AM9" s="3">
        <v>1</v>
      </c>
      <c r="AN9" s="3">
        <v>5</v>
      </c>
      <c r="AO9" s="3">
        <v>22</v>
      </c>
      <c r="AP9" s="3">
        <v>10</v>
      </c>
      <c r="AQ9" s="3">
        <v>14</v>
      </c>
      <c r="AR9" s="1">
        <f t="shared" si="1"/>
        <v>12</v>
      </c>
      <c r="AS9" s="7">
        <f t="shared" si="2"/>
        <v>2.4</v>
      </c>
      <c r="AT9" s="3">
        <v>8</v>
      </c>
      <c r="AU9" s="4">
        <v>3.8390999999999993</v>
      </c>
      <c r="AV9" s="3">
        <v>1.91</v>
      </c>
      <c r="AW9" s="19">
        <f t="shared" si="3"/>
        <v>0.35009608277900961</v>
      </c>
      <c r="AX9" s="7">
        <f t="shared" si="4"/>
        <v>1.56286629678831</v>
      </c>
      <c r="AY9" s="7">
        <f t="shared" si="5"/>
        <v>251.30890052356023</v>
      </c>
      <c r="AZ9" s="7">
        <f t="shared" si="6"/>
        <v>3253.0541012216408</v>
      </c>
      <c r="BA9" s="7">
        <f t="shared" si="7"/>
        <v>43.626136363636355</v>
      </c>
      <c r="BB9" s="7">
        <f t="shared" si="8"/>
        <v>21.704545454545453</v>
      </c>
      <c r="BC9" s="7">
        <f t="shared" si="9"/>
        <v>22.040242424242422</v>
      </c>
      <c r="BD9" s="7">
        <f t="shared" si="10"/>
        <v>2.656636363636363</v>
      </c>
      <c r="BE9" s="19"/>
      <c r="BF9" s="19">
        <f t="shared" si="11"/>
        <v>0.32090854627386634</v>
      </c>
      <c r="BG9" s="19">
        <f t="shared" si="12"/>
        <v>0.50428485843036142</v>
      </c>
      <c r="BH9" s="19">
        <f t="shared" si="13"/>
        <v>3.635511363636363</v>
      </c>
      <c r="BI9" s="19">
        <f t="shared" si="14"/>
        <v>0.625</v>
      </c>
      <c r="BJ9" s="19"/>
      <c r="BK9" s="5">
        <v>0</v>
      </c>
      <c r="BL9" s="5"/>
      <c r="BM9" s="5"/>
      <c r="BN9" s="5"/>
      <c r="BO9" s="5"/>
      <c r="BP9" s="3">
        <v>1</v>
      </c>
      <c r="BQ9" s="3">
        <v>0</v>
      </c>
      <c r="BR9" s="3">
        <v>35</v>
      </c>
      <c r="BS9" s="3">
        <v>4.8</v>
      </c>
      <c r="BT9" s="3">
        <v>4.2</v>
      </c>
      <c r="BU9" s="3">
        <v>1</v>
      </c>
      <c r="BV9" s="3">
        <v>4.5999999999999996</v>
      </c>
      <c r="BW9" s="10"/>
      <c r="BX9" s="3">
        <v>1</v>
      </c>
      <c r="BY9" s="3">
        <v>1</v>
      </c>
      <c r="BZ9" s="3">
        <v>136</v>
      </c>
      <c r="CA9" s="3">
        <v>21</v>
      </c>
      <c r="CB9" s="4">
        <v>1.3</v>
      </c>
      <c r="CC9" s="28">
        <v>69</v>
      </c>
      <c r="CD9" s="8"/>
      <c r="CE9" s="8"/>
      <c r="CF9" s="3">
        <v>448</v>
      </c>
      <c r="CG9" s="3">
        <v>0</v>
      </c>
      <c r="CH9" s="3">
        <v>1</v>
      </c>
      <c r="CI9" s="12">
        <v>870.58823529411757</v>
      </c>
      <c r="CJ9" s="19">
        <f t="shared" si="15"/>
        <v>6.7691691156959903</v>
      </c>
      <c r="CK9" s="5">
        <v>1616.9280484032786</v>
      </c>
      <c r="CL9" s="19">
        <f t="shared" si="16"/>
        <v>7.3882833616194183</v>
      </c>
      <c r="CM9" s="10"/>
      <c r="CN9" s="36">
        <v>40472</v>
      </c>
      <c r="CO9" s="10"/>
      <c r="CP9" s="10"/>
      <c r="CQ9" s="36"/>
      <c r="CS9" s="36">
        <v>44272</v>
      </c>
      <c r="CT9" s="36">
        <v>42115</v>
      </c>
      <c r="CU9" s="1">
        <f t="shared" si="17"/>
        <v>1643</v>
      </c>
      <c r="CV9" s="3">
        <v>1</v>
      </c>
      <c r="CW9" s="36">
        <v>42115</v>
      </c>
      <c r="CX9" s="20">
        <f>(CW9-CN9)</f>
        <v>1643</v>
      </c>
      <c r="CY9" s="20">
        <v>1</v>
      </c>
      <c r="CZ9" s="20">
        <v>1643</v>
      </c>
      <c r="DA9" s="3">
        <v>0</v>
      </c>
      <c r="DB9" s="3" t="s">
        <v>141</v>
      </c>
      <c r="DC9" s="10"/>
      <c r="DD9" s="10"/>
      <c r="DE9" s="10"/>
      <c r="DF9" s="10"/>
      <c r="DG9" s="10"/>
      <c r="DH9" s="10"/>
      <c r="DI9" s="10"/>
      <c r="DJ9" s="10"/>
      <c r="DK9" s="10"/>
    </row>
    <row r="10" spans="1:115" x14ac:dyDescent="0.25">
      <c r="A10" s="2">
        <v>2062</v>
      </c>
      <c r="B10" s="9">
        <v>64</v>
      </c>
      <c r="C10" s="9">
        <v>1</v>
      </c>
      <c r="D10" s="9">
        <v>0</v>
      </c>
      <c r="E10" s="9">
        <v>1</v>
      </c>
      <c r="F10" s="9">
        <v>1</v>
      </c>
      <c r="G10" s="9">
        <v>0</v>
      </c>
      <c r="H10" s="1">
        <v>1</v>
      </c>
      <c r="I10" s="9">
        <v>0</v>
      </c>
      <c r="J10" s="9">
        <v>4</v>
      </c>
      <c r="K10" s="9">
        <v>1</v>
      </c>
      <c r="L10" s="9">
        <v>1</v>
      </c>
      <c r="M10" s="9"/>
      <c r="N10" s="9">
        <v>1</v>
      </c>
      <c r="O10" s="9">
        <v>0</v>
      </c>
      <c r="P10" s="9">
        <v>0</v>
      </c>
      <c r="Q10" s="9"/>
      <c r="R10" s="9">
        <v>1</v>
      </c>
      <c r="S10" s="9">
        <v>1</v>
      </c>
      <c r="T10" s="9">
        <v>0</v>
      </c>
      <c r="U10" s="9">
        <v>0</v>
      </c>
      <c r="V10" s="9">
        <v>0</v>
      </c>
      <c r="W10" s="9">
        <v>0</v>
      </c>
      <c r="X10" s="9">
        <v>1</v>
      </c>
      <c r="Y10" s="9">
        <v>1</v>
      </c>
      <c r="Z10" s="9">
        <v>1</v>
      </c>
      <c r="AA10" s="9">
        <v>1</v>
      </c>
      <c r="AB10" s="9">
        <v>1</v>
      </c>
      <c r="AC10" s="9">
        <v>1</v>
      </c>
      <c r="AD10" s="9">
        <v>1</v>
      </c>
      <c r="AE10" s="9">
        <v>0</v>
      </c>
      <c r="AF10" s="9">
        <v>0</v>
      </c>
      <c r="AG10" s="9">
        <v>24</v>
      </c>
      <c r="AH10" s="11">
        <v>2.02</v>
      </c>
      <c r="AI10" s="9">
        <v>110</v>
      </c>
      <c r="AJ10" s="9">
        <v>79</v>
      </c>
      <c r="AK10" s="5">
        <f t="shared" si="0"/>
        <v>89.333333333333329</v>
      </c>
      <c r="AL10" s="9">
        <v>73</v>
      </c>
      <c r="AM10" s="9">
        <v>1</v>
      </c>
      <c r="AN10" s="9">
        <v>3</v>
      </c>
      <c r="AO10" s="9">
        <v>25</v>
      </c>
      <c r="AP10" s="9">
        <v>14</v>
      </c>
      <c r="AQ10" s="9">
        <v>18</v>
      </c>
      <c r="AR10" s="1">
        <f t="shared" si="1"/>
        <v>11</v>
      </c>
      <c r="AS10" s="7">
        <f t="shared" si="2"/>
        <v>3.6666666666666665</v>
      </c>
      <c r="AT10" s="9">
        <v>14</v>
      </c>
      <c r="AU10" s="4">
        <v>4.7671999999999999</v>
      </c>
      <c r="AV10" s="9">
        <v>2.36</v>
      </c>
      <c r="AW10" s="19">
        <f t="shared" si="3"/>
        <v>0.46746489283074644</v>
      </c>
      <c r="AX10" s="7">
        <f t="shared" si="4"/>
        <v>0.83906695754321192</v>
      </c>
      <c r="AY10" s="7">
        <f t="shared" si="5"/>
        <v>135.59322033898306</v>
      </c>
      <c r="AZ10" s="7">
        <f t="shared" si="6"/>
        <v>2926.5536723163841</v>
      </c>
      <c r="BA10" s="7">
        <f t="shared" si="7"/>
        <v>65.30410958904109</v>
      </c>
      <c r="BB10" s="7">
        <f t="shared" si="8"/>
        <v>32.328767123287669</v>
      </c>
      <c r="BC10" s="7">
        <f t="shared" si="9"/>
        <v>33.121899543378987</v>
      </c>
      <c r="BD10" s="7">
        <f t="shared" si="10"/>
        <v>6.5950684931506842</v>
      </c>
      <c r="BE10" s="19"/>
      <c r="BF10" s="19">
        <f t="shared" si="11"/>
        <v>0.27563349555294514</v>
      </c>
      <c r="BG10" s="19">
        <f t="shared" si="12"/>
        <v>0.38282429937909046</v>
      </c>
      <c r="BH10" s="19">
        <f t="shared" si="13"/>
        <v>5.9367372353673717</v>
      </c>
      <c r="BI10" s="19">
        <f t="shared" si="14"/>
        <v>0.21428571428571427</v>
      </c>
      <c r="BJ10" s="19"/>
      <c r="BK10" s="12">
        <v>0</v>
      </c>
      <c r="BL10" s="12"/>
      <c r="BM10" s="12"/>
      <c r="BN10" s="12"/>
      <c r="BO10" s="12"/>
      <c r="BP10" s="9">
        <v>1</v>
      </c>
      <c r="BQ10" s="9">
        <v>0</v>
      </c>
      <c r="BR10" s="9">
        <v>7.5</v>
      </c>
      <c r="BS10" s="9">
        <v>7.9</v>
      </c>
      <c r="BT10" s="9">
        <v>6.9</v>
      </c>
      <c r="BU10" s="9">
        <v>1.3</v>
      </c>
      <c r="BV10" s="9">
        <v>4.0999999999999996</v>
      </c>
      <c r="BW10" s="14"/>
      <c r="BX10" s="9">
        <v>1</v>
      </c>
      <c r="BY10" s="9">
        <v>0</v>
      </c>
      <c r="BZ10" s="9">
        <v>135</v>
      </c>
      <c r="CA10" s="9">
        <v>33</v>
      </c>
      <c r="CB10" s="11">
        <v>1.6</v>
      </c>
      <c r="CC10" s="29">
        <v>53</v>
      </c>
      <c r="CD10" s="13"/>
      <c r="CE10" s="13"/>
      <c r="CF10" s="9">
        <v>823</v>
      </c>
      <c r="CG10" s="9">
        <v>1</v>
      </c>
      <c r="CH10" s="9">
        <v>2</v>
      </c>
      <c r="CI10" s="12">
        <v>888.31168831168839</v>
      </c>
      <c r="CJ10" s="19">
        <f t="shared" si="15"/>
        <v>6.7893226817569579</v>
      </c>
      <c r="CK10" s="12">
        <v>815.36187674096641</v>
      </c>
      <c r="CL10" s="19">
        <f t="shared" si="16"/>
        <v>6.7036320352339756</v>
      </c>
      <c r="CM10" s="14"/>
      <c r="CN10" s="36">
        <v>40633</v>
      </c>
      <c r="CO10" s="38"/>
      <c r="CP10" s="38"/>
      <c r="CQ10" s="36">
        <v>40654</v>
      </c>
      <c r="CR10" s="43">
        <f>(CQ10-CN10)</f>
        <v>21</v>
      </c>
      <c r="CS10" s="36">
        <v>44274</v>
      </c>
      <c r="CT10" s="36">
        <v>44275</v>
      </c>
      <c r="CU10" s="9">
        <f t="shared" si="17"/>
        <v>3642</v>
      </c>
      <c r="CV10" s="9">
        <v>0</v>
      </c>
      <c r="CW10" s="9"/>
      <c r="CX10" s="14"/>
      <c r="CY10" s="9">
        <v>1</v>
      </c>
      <c r="CZ10" s="9">
        <v>21</v>
      </c>
      <c r="DA10" s="3">
        <v>0</v>
      </c>
      <c r="DB10" s="14"/>
      <c r="DC10" s="14"/>
      <c r="DD10" s="14"/>
      <c r="DE10" s="14"/>
      <c r="DF10" s="14"/>
      <c r="DG10" s="14"/>
      <c r="DH10" s="14"/>
      <c r="DI10" s="14"/>
      <c r="DJ10" s="14"/>
      <c r="DK10" s="14"/>
    </row>
    <row r="11" spans="1:115" x14ac:dyDescent="0.25">
      <c r="A11" s="25">
        <v>1044</v>
      </c>
      <c r="B11" s="1">
        <v>75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1</v>
      </c>
      <c r="J11" s="1">
        <v>2</v>
      </c>
      <c r="K11" s="1">
        <v>1</v>
      </c>
      <c r="L11" s="1">
        <v>1</v>
      </c>
      <c r="M11" s="1">
        <v>1</v>
      </c>
      <c r="N11" s="1">
        <v>1</v>
      </c>
      <c r="O11" s="1">
        <v>0</v>
      </c>
      <c r="P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0</v>
      </c>
      <c r="AD11" s="1">
        <v>1</v>
      </c>
      <c r="AE11" s="1">
        <v>0</v>
      </c>
      <c r="AF11" s="1">
        <v>0</v>
      </c>
      <c r="AG11" s="1">
        <v>27.2</v>
      </c>
      <c r="AH11" s="1">
        <v>2.1</v>
      </c>
      <c r="AI11" s="1">
        <v>121</v>
      </c>
      <c r="AJ11" s="1">
        <v>65</v>
      </c>
      <c r="AK11" s="5">
        <f t="shared" si="0"/>
        <v>83.666666666666671</v>
      </c>
      <c r="AL11" s="1">
        <v>85</v>
      </c>
      <c r="AM11" s="1">
        <v>1</v>
      </c>
      <c r="AN11" s="1">
        <v>2</v>
      </c>
      <c r="AO11" s="1">
        <v>29</v>
      </c>
      <c r="AP11" s="1">
        <v>8</v>
      </c>
      <c r="AQ11" s="1">
        <v>17</v>
      </c>
      <c r="AR11" s="1">
        <f t="shared" si="1"/>
        <v>21</v>
      </c>
      <c r="AS11" s="7">
        <f t="shared" si="2"/>
        <v>10.5</v>
      </c>
      <c r="AT11" s="1">
        <v>4</v>
      </c>
      <c r="AU11" s="19">
        <v>4.78</v>
      </c>
      <c r="AV11" s="1">
        <v>2.2799999999999998</v>
      </c>
      <c r="AW11" s="19">
        <f t="shared" si="3"/>
        <v>0.42297117516629712</v>
      </c>
      <c r="AX11" s="7">
        <f t="shared" si="4"/>
        <v>2.7196652719665271</v>
      </c>
      <c r="AY11" s="7">
        <f t="shared" si="5"/>
        <v>456.14035087719304</v>
      </c>
      <c r="AZ11" s="7">
        <f t="shared" si="6"/>
        <v>2865.4970760233923</v>
      </c>
      <c r="BA11" s="7">
        <f t="shared" si="7"/>
        <v>56.235294117647065</v>
      </c>
      <c r="BB11" s="7">
        <f t="shared" si="8"/>
        <v>26.823529411764707</v>
      </c>
      <c r="BC11" s="7">
        <f t="shared" si="9"/>
        <v>29.0624</v>
      </c>
      <c r="BD11" s="7">
        <f t="shared" si="10"/>
        <v>5.4719999999999995</v>
      </c>
      <c r="BE11" s="19">
        <v>2.3117154811715479</v>
      </c>
      <c r="BF11" s="19">
        <f t="shared" si="11"/>
        <v>0.30230125523012547</v>
      </c>
      <c r="BG11" s="19">
        <f t="shared" si="12"/>
        <v>0.5156903765690376</v>
      </c>
      <c r="BH11" s="19">
        <f t="shared" si="13"/>
        <v>2.677871148459384</v>
      </c>
      <c r="BI11" s="19">
        <f t="shared" si="14"/>
        <v>0.5</v>
      </c>
      <c r="BJ11" s="19"/>
      <c r="BK11" s="20">
        <v>1</v>
      </c>
      <c r="BL11" s="1">
        <v>9</v>
      </c>
      <c r="BN11" s="1">
        <v>3</v>
      </c>
      <c r="BO11" s="1"/>
      <c r="BP11" s="1">
        <v>1</v>
      </c>
      <c r="BQ11" s="1">
        <v>0</v>
      </c>
      <c r="BR11" s="1">
        <v>35</v>
      </c>
      <c r="BS11" s="1">
        <v>4.9000000000000004</v>
      </c>
      <c r="BT11" s="1">
        <v>3.9</v>
      </c>
      <c r="BU11" s="1">
        <v>0.45</v>
      </c>
      <c r="BV11" s="1">
        <v>4.5</v>
      </c>
      <c r="BW11" s="1">
        <v>35</v>
      </c>
      <c r="BX11" s="1">
        <v>1</v>
      </c>
      <c r="BZ11" s="25">
        <v>141</v>
      </c>
      <c r="CA11" s="25">
        <v>23</v>
      </c>
      <c r="CB11" s="44">
        <v>1.86</v>
      </c>
      <c r="CC11" s="27">
        <v>35</v>
      </c>
      <c r="CD11" s="1">
        <v>1040</v>
      </c>
      <c r="CE11" s="1">
        <v>1</v>
      </c>
      <c r="CH11" s="1">
        <v>3</v>
      </c>
      <c r="CI11" s="20">
        <v>897.65742379999995</v>
      </c>
      <c r="CJ11" s="19">
        <f t="shared" si="15"/>
        <v>6.7997885075438766</v>
      </c>
      <c r="CK11" s="20">
        <v>645.05277060000003</v>
      </c>
      <c r="CL11" s="19">
        <f t="shared" si="16"/>
        <v>6.4693321283328382</v>
      </c>
      <c r="CM11" s="22"/>
      <c r="CN11" s="36">
        <v>40315</v>
      </c>
      <c r="CO11" s="36"/>
      <c r="CP11" s="36"/>
      <c r="CQ11" s="36"/>
      <c r="CS11" s="36">
        <v>44272</v>
      </c>
      <c r="CT11" s="36">
        <v>42888</v>
      </c>
      <c r="CU11" s="1">
        <f t="shared" si="17"/>
        <v>2573</v>
      </c>
      <c r="CV11" s="3">
        <v>1</v>
      </c>
      <c r="CW11" s="40">
        <v>42888</v>
      </c>
      <c r="CX11" s="20">
        <f>(CW11-CN11)</f>
        <v>2573</v>
      </c>
      <c r="CY11" s="20">
        <v>1</v>
      </c>
      <c r="CZ11" s="20">
        <v>2573</v>
      </c>
      <c r="DA11" s="3">
        <v>0</v>
      </c>
      <c r="DB11"/>
    </row>
    <row r="12" spans="1:115" x14ac:dyDescent="0.25">
      <c r="A12" s="2">
        <v>2031</v>
      </c>
      <c r="B12" s="3">
        <v>63</v>
      </c>
      <c r="C12" s="3">
        <v>0</v>
      </c>
      <c r="D12" s="3">
        <v>0</v>
      </c>
      <c r="E12" s="3">
        <v>1</v>
      </c>
      <c r="F12" s="3">
        <v>1</v>
      </c>
      <c r="G12" s="3">
        <v>0</v>
      </c>
      <c r="H12" s="1">
        <v>1</v>
      </c>
      <c r="I12" s="3">
        <v>0</v>
      </c>
      <c r="J12" s="3">
        <v>3</v>
      </c>
      <c r="K12" s="3">
        <v>1</v>
      </c>
      <c r="L12" s="3">
        <v>0</v>
      </c>
      <c r="M12" s="3"/>
      <c r="N12" s="3">
        <v>1</v>
      </c>
      <c r="O12" s="3">
        <v>0</v>
      </c>
      <c r="P12" s="3">
        <v>1</v>
      </c>
      <c r="Q12" s="3"/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1</v>
      </c>
      <c r="Y12" s="3">
        <v>0</v>
      </c>
      <c r="Z12" s="3">
        <v>1</v>
      </c>
      <c r="AA12" s="3">
        <v>1</v>
      </c>
      <c r="AB12" s="3">
        <v>1</v>
      </c>
      <c r="AC12" s="3">
        <v>0</v>
      </c>
      <c r="AD12" s="3">
        <v>1</v>
      </c>
      <c r="AE12" s="3">
        <v>0</v>
      </c>
      <c r="AF12" s="3">
        <v>2</v>
      </c>
      <c r="AG12" s="3">
        <v>29.5</v>
      </c>
      <c r="AH12" s="4">
        <v>2.09</v>
      </c>
      <c r="AI12" s="3">
        <v>120</v>
      </c>
      <c r="AJ12" s="3">
        <v>74</v>
      </c>
      <c r="AK12" s="5">
        <f t="shared" si="0"/>
        <v>89.333333333333329</v>
      </c>
      <c r="AL12" s="3">
        <v>103</v>
      </c>
      <c r="AM12" s="3">
        <v>1</v>
      </c>
      <c r="AN12" s="3">
        <v>11</v>
      </c>
      <c r="AO12" s="3">
        <v>35</v>
      </c>
      <c r="AP12" s="3">
        <v>17</v>
      </c>
      <c r="AQ12" s="3">
        <v>27</v>
      </c>
      <c r="AR12" s="1">
        <f t="shared" si="1"/>
        <v>18</v>
      </c>
      <c r="AS12" s="7">
        <f t="shared" si="2"/>
        <v>1.6363636363636365</v>
      </c>
      <c r="AT12" s="3">
        <v>20</v>
      </c>
      <c r="AU12" s="4">
        <v>5.83</v>
      </c>
      <c r="AV12" s="3">
        <v>2.79</v>
      </c>
      <c r="AW12" s="19">
        <f t="shared" si="3"/>
        <v>0.55263858093126383</v>
      </c>
      <c r="AX12" s="7">
        <f t="shared" si="4"/>
        <v>1.2006861063464838</v>
      </c>
      <c r="AY12" s="7">
        <f t="shared" si="5"/>
        <v>200.71684587813621</v>
      </c>
      <c r="AZ12" s="7">
        <f t="shared" si="6"/>
        <v>2246.117084826762</v>
      </c>
      <c r="BA12" s="7">
        <f t="shared" si="7"/>
        <v>56.601941747572816</v>
      </c>
      <c r="BB12" s="7">
        <f t="shared" si="8"/>
        <v>27.087378640776699</v>
      </c>
      <c r="BC12" s="7">
        <f t="shared" si="9"/>
        <v>25.541592233009705</v>
      </c>
      <c r="BD12" s="7">
        <f t="shared" si="10"/>
        <v>5.894213592233009</v>
      </c>
      <c r="BE12" s="19">
        <v>2.25</v>
      </c>
      <c r="BF12" s="19">
        <f t="shared" si="11"/>
        <v>0.47701543739279589</v>
      </c>
      <c r="BG12" s="19">
        <f t="shared" si="12"/>
        <v>0.61835334476843906</v>
      </c>
      <c r="BH12" s="19">
        <f t="shared" si="13"/>
        <v>3.144552319309601</v>
      </c>
      <c r="BI12" s="19">
        <f t="shared" si="14"/>
        <v>0.55000000000000004</v>
      </c>
      <c r="BJ12" s="19"/>
      <c r="BK12" s="5">
        <v>1</v>
      </c>
      <c r="BL12" s="5">
        <v>16</v>
      </c>
      <c r="BM12" s="5"/>
      <c r="BN12" s="5">
        <v>3</v>
      </c>
      <c r="BO12" s="5">
        <v>0</v>
      </c>
      <c r="BP12" s="3">
        <v>1</v>
      </c>
      <c r="BQ12" s="9">
        <v>0</v>
      </c>
      <c r="BR12" s="3">
        <v>35</v>
      </c>
      <c r="BS12" s="3">
        <v>5.7</v>
      </c>
      <c r="BT12" s="3">
        <v>5.2</v>
      </c>
      <c r="BU12" s="3">
        <v>1.1000000000000001</v>
      </c>
      <c r="BV12" s="3">
        <v>4.4000000000000004</v>
      </c>
      <c r="BW12" s="10"/>
      <c r="BX12" s="3">
        <v>1</v>
      </c>
      <c r="BY12" s="3">
        <v>0</v>
      </c>
      <c r="BZ12" s="3">
        <v>136</v>
      </c>
      <c r="CA12" s="3">
        <v>43</v>
      </c>
      <c r="CB12" s="4">
        <v>2</v>
      </c>
      <c r="CC12" s="28">
        <v>34</v>
      </c>
      <c r="CD12" s="8"/>
      <c r="CE12" s="8"/>
      <c r="CF12" s="3">
        <v>1971</v>
      </c>
      <c r="CG12" s="3">
        <v>1</v>
      </c>
      <c r="CH12" s="3">
        <v>2</v>
      </c>
      <c r="CI12" s="12">
        <v>900</v>
      </c>
      <c r="CJ12" s="19">
        <f t="shared" si="15"/>
        <v>6.8023947633243109</v>
      </c>
      <c r="CK12" s="5">
        <v>1319.4023438573167</v>
      </c>
      <c r="CL12" s="19">
        <f t="shared" si="16"/>
        <v>7.1849341432441554</v>
      </c>
      <c r="CM12" s="10"/>
      <c r="CN12" s="41">
        <v>40459</v>
      </c>
      <c r="CO12" s="41"/>
      <c r="CP12" s="41"/>
      <c r="CQ12" s="41"/>
      <c r="CS12" s="36">
        <v>44272</v>
      </c>
      <c r="CT12" s="36">
        <v>44271</v>
      </c>
      <c r="CU12" s="1">
        <f t="shared" si="17"/>
        <v>3812</v>
      </c>
      <c r="CV12" s="3">
        <v>0</v>
      </c>
      <c r="CW12" s="3"/>
      <c r="CX12" s="3"/>
      <c r="CY12" s="3">
        <v>0</v>
      </c>
      <c r="CZ12" s="3">
        <v>3812</v>
      </c>
      <c r="DA12" s="3">
        <v>0</v>
      </c>
      <c r="DB12" s="3" t="s">
        <v>144</v>
      </c>
      <c r="DC12" s="10"/>
      <c r="DD12" s="10"/>
      <c r="DE12" s="10"/>
      <c r="DF12" s="10"/>
      <c r="DG12" s="10"/>
      <c r="DH12" s="10"/>
      <c r="DI12" s="10"/>
      <c r="DJ12" s="10"/>
      <c r="DK12" s="10"/>
    </row>
    <row r="13" spans="1:115" x14ac:dyDescent="0.25">
      <c r="A13" s="2">
        <v>2051</v>
      </c>
      <c r="B13" s="3">
        <v>63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1">
        <v>0</v>
      </c>
      <c r="I13" s="3">
        <v>0</v>
      </c>
      <c r="J13" s="3">
        <v>3</v>
      </c>
      <c r="K13" s="3">
        <v>0</v>
      </c>
      <c r="L13" s="3">
        <v>0</v>
      </c>
      <c r="M13" s="3"/>
      <c r="N13" s="3">
        <v>0</v>
      </c>
      <c r="O13" s="3">
        <v>0</v>
      </c>
      <c r="P13" s="3">
        <v>1</v>
      </c>
      <c r="Q13" s="3"/>
      <c r="R13" s="3">
        <v>1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1</v>
      </c>
      <c r="Y13" s="3">
        <v>1</v>
      </c>
      <c r="Z13" s="3">
        <v>0</v>
      </c>
      <c r="AA13" s="3">
        <v>1</v>
      </c>
      <c r="AB13" s="3">
        <v>1</v>
      </c>
      <c r="AC13" s="3">
        <v>0</v>
      </c>
      <c r="AD13" s="3">
        <v>1</v>
      </c>
      <c r="AE13" s="3">
        <v>0</v>
      </c>
      <c r="AF13" s="3">
        <v>0</v>
      </c>
      <c r="AG13" s="3">
        <v>20.5</v>
      </c>
      <c r="AH13" s="4">
        <v>1.78</v>
      </c>
      <c r="AI13" s="3">
        <v>110</v>
      </c>
      <c r="AJ13" s="3">
        <v>74</v>
      </c>
      <c r="AK13" s="5">
        <f t="shared" si="0"/>
        <v>86</v>
      </c>
      <c r="AL13" s="3">
        <v>82</v>
      </c>
      <c r="AM13" s="3">
        <v>1</v>
      </c>
      <c r="AN13" s="3">
        <v>10</v>
      </c>
      <c r="AO13" s="3">
        <v>58</v>
      </c>
      <c r="AP13" s="3">
        <v>25</v>
      </c>
      <c r="AQ13" s="3">
        <v>37</v>
      </c>
      <c r="AR13" s="1">
        <f t="shared" si="1"/>
        <v>33</v>
      </c>
      <c r="AS13" s="7">
        <f t="shared" si="2"/>
        <v>3.3</v>
      </c>
      <c r="AT13" s="3">
        <v>30</v>
      </c>
      <c r="AU13" s="4">
        <v>2.7234000000000003</v>
      </c>
      <c r="AV13" s="3">
        <v>1.53</v>
      </c>
      <c r="AW13" s="19">
        <f t="shared" si="3"/>
        <v>0.29175166297117522</v>
      </c>
      <c r="AX13" s="7">
        <f t="shared" si="4"/>
        <v>2.570316516119556</v>
      </c>
      <c r="AY13" s="7">
        <f t="shared" si="5"/>
        <v>366.01307189542484</v>
      </c>
      <c r="AZ13" s="7">
        <f t="shared" si="6"/>
        <v>3973.8562091503268</v>
      </c>
      <c r="BA13" s="7">
        <f t="shared" si="7"/>
        <v>33.212195121951218</v>
      </c>
      <c r="BB13" s="7">
        <f t="shared" si="8"/>
        <v>18.658536585365855</v>
      </c>
      <c r="BC13" s="7">
        <f t="shared" si="9"/>
        <v>14.210341463414634</v>
      </c>
      <c r="BD13" s="7">
        <f t="shared" si="10"/>
        <v>6.8514146341463418</v>
      </c>
      <c r="BE13" s="19"/>
      <c r="BF13" s="19">
        <f t="shared" si="11"/>
        <v>1.1140486157009621</v>
      </c>
      <c r="BG13" s="19">
        <f t="shared" si="12"/>
        <v>1.7463464786663729</v>
      </c>
      <c r="BH13" s="19">
        <f t="shared" si="13"/>
        <v>1.0064301552106429</v>
      </c>
      <c r="BI13" s="19">
        <f t="shared" si="14"/>
        <v>0.33333333333333331</v>
      </c>
      <c r="BJ13" s="19"/>
      <c r="BK13" s="5">
        <v>0</v>
      </c>
      <c r="BL13" s="5"/>
      <c r="BM13" s="5"/>
      <c r="BN13" s="5"/>
      <c r="BO13" s="5"/>
      <c r="BP13" s="3">
        <v>1</v>
      </c>
      <c r="BQ13" s="3">
        <v>0</v>
      </c>
      <c r="BR13" s="3">
        <v>15</v>
      </c>
      <c r="BS13" s="3"/>
      <c r="BT13" s="3"/>
      <c r="BU13" s="3"/>
      <c r="BV13" s="3"/>
      <c r="BW13" s="10"/>
      <c r="BX13" s="3"/>
      <c r="BY13" s="3"/>
      <c r="BZ13" s="3">
        <v>141</v>
      </c>
      <c r="CA13" s="3">
        <v>29</v>
      </c>
      <c r="CB13" s="4">
        <v>1.3</v>
      </c>
      <c r="CC13" s="28">
        <v>50</v>
      </c>
      <c r="CD13" s="8"/>
      <c r="CE13" s="8"/>
      <c r="CF13" s="3">
        <v>7169</v>
      </c>
      <c r="CG13" s="3">
        <v>1</v>
      </c>
      <c r="CH13" s="3">
        <v>3</v>
      </c>
      <c r="CI13" s="12">
        <v>1015.267175572519</v>
      </c>
      <c r="CJ13" s="19">
        <f t="shared" si="15"/>
        <v>6.9229070840027394</v>
      </c>
      <c r="CK13" s="5">
        <v>1100.9825710385651</v>
      </c>
      <c r="CL13" s="19">
        <f t="shared" si="16"/>
        <v>7.0039583064780047</v>
      </c>
      <c r="CM13" s="10"/>
      <c r="CN13" s="41">
        <v>40252</v>
      </c>
      <c r="CO13" s="41"/>
      <c r="CP13" s="41"/>
      <c r="CQ13" s="41"/>
      <c r="CS13" s="36">
        <v>44272</v>
      </c>
      <c r="CT13" s="36">
        <v>44260</v>
      </c>
      <c r="CU13" s="1">
        <f t="shared" si="17"/>
        <v>4008</v>
      </c>
      <c r="CV13" s="3">
        <v>0</v>
      </c>
      <c r="CW13" s="3"/>
      <c r="CX13" s="3"/>
      <c r="CY13" s="3">
        <v>0</v>
      </c>
      <c r="CZ13" s="3">
        <v>4008</v>
      </c>
      <c r="DA13" s="3">
        <v>0</v>
      </c>
      <c r="DB13" s="3"/>
      <c r="DC13" s="10"/>
      <c r="DD13" s="10"/>
      <c r="DE13" s="10"/>
      <c r="DF13" s="10"/>
      <c r="DG13" s="10"/>
      <c r="DH13" s="10"/>
      <c r="DI13" s="10"/>
      <c r="DJ13" s="10"/>
      <c r="DK13" s="10"/>
    </row>
    <row r="14" spans="1:115" x14ac:dyDescent="0.25">
      <c r="A14" s="25">
        <v>1076</v>
      </c>
      <c r="B14" s="1">
        <v>63</v>
      </c>
      <c r="C14" s="1">
        <v>0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4</v>
      </c>
      <c r="K14" s="1">
        <v>1</v>
      </c>
      <c r="L14" s="1">
        <v>0</v>
      </c>
      <c r="M14" s="1">
        <v>1</v>
      </c>
      <c r="N14" s="1">
        <v>1</v>
      </c>
      <c r="O14" s="1">
        <v>0</v>
      </c>
      <c r="P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2</v>
      </c>
      <c r="Z14" s="1">
        <v>1</v>
      </c>
      <c r="AA14" s="1">
        <v>1</v>
      </c>
      <c r="AB14" s="1">
        <v>1</v>
      </c>
      <c r="AC14" s="1">
        <v>0</v>
      </c>
      <c r="AD14" s="1">
        <v>0</v>
      </c>
      <c r="AE14" s="1">
        <v>0</v>
      </c>
      <c r="AF14" s="1">
        <v>2</v>
      </c>
      <c r="AG14" s="1">
        <v>28.39</v>
      </c>
      <c r="AH14" s="1">
        <v>2.09</v>
      </c>
      <c r="AI14" s="1">
        <v>139</v>
      </c>
      <c r="AJ14" s="1">
        <v>91</v>
      </c>
      <c r="AK14" s="5">
        <f t="shared" si="0"/>
        <v>107</v>
      </c>
      <c r="AL14" s="1">
        <v>97</v>
      </c>
      <c r="AM14" s="1">
        <v>1</v>
      </c>
      <c r="AN14" s="1">
        <v>6</v>
      </c>
      <c r="AO14" s="1">
        <v>35</v>
      </c>
      <c r="AP14" s="1">
        <v>20</v>
      </c>
      <c r="AQ14" s="1">
        <v>27</v>
      </c>
      <c r="AR14" s="1">
        <f t="shared" si="1"/>
        <v>15</v>
      </c>
      <c r="AS14" s="7">
        <f t="shared" si="2"/>
        <v>2.5</v>
      </c>
      <c r="AT14" s="1">
        <v>13</v>
      </c>
      <c r="AU14" s="19">
        <v>5.53</v>
      </c>
      <c r="AV14" s="1">
        <v>2.65</v>
      </c>
      <c r="AW14" s="19">
        <f t="shared" si="3"/>
        <v>0.62871396895787146</v>
      </c>
      <c r="AX14" s="7">
        <f t="shared" si="4"/>
        <v>2.5316455696202529</v>
      </c>
      <c r="AY14" s="7">
        <f t="shared" si="5"/>
        <v>422.64150943396226</v>
      </c>
      <c r="AZ14" s="7">
        <f t="shared" si="6"/>
        <v>3049.0566037735848</v>
      </c>
      <c r="BA14" s="7">
        <f t="shared" si="7"/>
        <v>57.010309278350519</v>
      </c>
      <c r="BB14" s="7">
        <f t="shared" si="8"/>
        <v>27.319587628865978</v>
      </c>
      <c r="BC14" s="7">
        <f t="shared" si="9"/>
        <v>34.925360824742263</v>
      </c>
      <c r="BD14" s="7">
        <f t="shared" si="10"/>
        <v>7.8024742268041232</v>
      </c>
      <c r="BE14" s="19"/>
      <c r="BF14" s="19">
        <f t="shared" si="11"/>
        <v>0.47359855334538875</v>
      </c>
      <c r="BG14" s="19">
        <f t="shared" si="12"/>
        <v>0.61392405063291133</v>
      </c>
      <c r="BH14" s="19">
        <f t="shared" si="13"/>
        <v>3.800687285223368</v>
      </c>
      <c r="BI14" s="19">
        <f t="shared" si="14"/>
        <v>0.46153846153846156</v>
      </c>
      <c r="BJ14" s="19"/>
      <c r="BK14" s="20">
        <v>1</v>
      </c>
      <c r="BN14" s="1">
        <v>1</v>
      </c>
      <c r="BO14" s="1">
        <v>0</v>
      </c>
      <c r="BP14" s="1">
        <v>1</v>
      </c>
      <c r="BQ14" s="1">
        <v>0</v>
      </c>
      <c r="BR14" s="1">
        <v>27</v>
      </c>
      <c r="BS14" s="1">
        <v>6.4</v>
      </c>
      <c r="BT14" s="1">
        <v>5.5</v>
      </c>
      <c r="BU14" s="1">
        <v>0.31</v>
      </c>
      <c r="BV14" s="1">
        <v>3.9</v>
      </c>
      <c r="BW14" s="1">
        <v>33.799999999999997</v>
      </c>
      <c r="BX14" s="1">
        <v>0</v>
      </c>
      <c r="BZ14" s="25">
        <v>136</v>
      </c>
      <c r="CA14" s="25">
        <v>13</v>
      </c>
      <c r="CB14" s="44">
        <v>0.93</v>
      </c>
      <c r="CC14" s="27">
        <v>85</v>
      </c>
      <c r="CD14" s="1">
        <v>415</v>
      </c>
      <c r="CE14" s="1">
        <v>1</v>
      </c>
      <c r="CH14" s="1">
        <v>2</v>
      </c>
      <c r="CI14" s="20">
        <v>1069.420601</v>
      </c>
      <c r="CJ14" s="19">
        <f t="shared" si="15"/>
        <v>6.9748722864023938</v>
      </c>
      <c r="CK14" s="20">
        <v>1613.4683110000001</v>
      </c>
      <c r="CL14" s="19">
        <f t="shared" si="16"/>
        <v>7.3861413713859188</v>
      </c>
      <c r="CM14" s="22"/>
      <c r="CN14" s="41">
        <v>40373</v>
      </c>
      <c r="CO14" s="41"/>
      <c r="CP14" s="41"/>
      <c r="CQ14" s="41"/>
      <c r="CS14" s="36">
        <v>44272</v>
      </c>
      <c r="CT14" s="36">
        <v>41156</v>
      </c>
      <c r="CU14" s="1">
        <f t="shared" si="17"/>
        <v>783</v>
      </c>
      <c r="CV14" s="3">
        <v>1</v>
      </c>
      <c r="CW14" s="36">
        <v>41156</v>
      </c>
      <c r="CX14" s="20">
        <f>(CW14-CN14)</f>
        <v>783</v>
      </c>
      <c r="CY14" s="20">
        <v>1</v>
      </c>
      <c r="CZ14" s="20">
        <v>783</v>
      </c>
      <c r="DA14" s="3">
        <v>0</v>
      </c>
      <c r="DB14" t="s">
        <v>135</v>
      </c>
    </row>
    <row r="15" spans="1:115" x14ac:dyDescent="0.25">
      <c r="A15" s="25">
        <v>1030</v>
      </c>
      <c r="B15" s="1">
        <v>80</v>
      </c>
      <c r="C15" s="1">
        <v>0</v>
      </c>
      <c r="D15" s="1">
        <v>0</v>
      </c>
      <c r="E15" s="1">
        <v>1</v>
      </c>
      <c r="F15" s="1">
        <v>1</v>
      </c>
      <c r="G15" s="1">
        <v>0</v>
      </c>
      <c r="H15" s="1">
        <v>1</v>
      </c>
      <c r="I15" s="1">
        <v>0</v>
      </c>
      <c r="J15" s="1">
        <v>3</v>
      </c>
      <c r="K15" s="1">
        <v>1</v>
      </c>
      <c r="L15" s="1">
        <v>1</v>
      </c>
      <c r="M15" s="1">
        <v>1</v>
      </c>
      <c r="N15" s="1">
        <v>1</v>
      </c>
      <c r="O15" s="1">
        <v>0</v>
      </c>
      <c r="P15" s="1">
        <v>1</v>
      </c>
      <c r="Q15" s="1">
        <v>1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2</v>
      </c>
      <c r="Z15" s="1">
        <v>1</v>
      </c>
      <c r="AA15" s="1">
        <v>1</v>
      </c>
      <c r="AB15" s="1">
        <v>1</v>
      </c>
      <c r="AC15" s="1">
        <v>0</v>
      </c>
      <c r="AD15" s="1">
        <v>1</v>
      </c>
      <c r="AE15" s="1">
        <v>0</v>
      </c>
      <c r="AF15" s="1">
        <v>0</v>
      </c>
      <c r="AG15" s="1">
        <v>25.8</v>
      </c>
      <c r="AH15" s="1">
        <v>2.06</v>
      </c>
      <c r="AI15" s="1">
        <v>102</v>
      </c>
      <c r="AJ15" s="1">
        <v>63</v>
      </c>
      <c r="AK15" s="5">
        <f t="shared" si="0"/>
        <v>76</v>
      </c>
      <c r="AL15" s="1">
        <v>80</v>
      </c>
      <c r="AM15" s="1">
        <v>2</v>
      </c>
      <c r="AN15" s="1">
        <v>9</v>
      </c>
      <c r="AO15" s="1">
        <v>42</v>
      </c>
      <c r="AP15" s="1">
        <v>16</v>
      </c>
      <c r="AQ15" s="1">
        <v>27</v>
      </c>
      <c r="AR15" s="1">
        <f t="shared" si="1"/>
        <v>26</v>
      </c>
      <c r="AS15" s="7">
        <f t="shared" si="2"/>
        <v>2.8888888888888888</v>
      </c>
      <c r="AT15" s="1">
        <v>20</v>
      </c>
      <c r="AU15" s="19">
        <v>3.57</v>
      </c>
      <c r="AV15" s="1">
        <v>1.73</v>
      </c>
      <c r="AW15" s="19">
        <f t="shared" si="3"/>
        <v>0.29152993348115297</v>
      </c>
      <c r="AX15" s="7">
        <f t="shared" si="4"/>
        <v>1.9607843137254903</v>
      </c>
      <c r="AY15" s="7">
        <f t="shared" si="5"/>
        <v>323.69942196531792</v>
      </c>
      <c r="AZ15" s="7">
        <f t="shared" si="6"/>
        <v>3098.2658959537571</v>
      </c>
      <c r="BA15" s="7">
        <f t="shared" si="7"/>
        <v>44.625</v>
      </c>
      <c r="BB15" s="7">
        <f t="shared" si="8"/>
        <v>21.625</v>
      </c>
      <c r="BC15" s="7">
        <f t="shared" si="9"/>
        <v>16.4696</v>
      </c>
      <c r="BD15" s="7">
        <f t="shared" si="10"/>
        <v>5.2938000000000001</v>
      </c>
      <c r="BE15" s="19"/>
      <c r="BF15" s="19">
        <f t="shared" si="11"/>
        <v>0.60504201680672265</v>
      </c>
      <c r="BG15" s="19">
        <f t="shared" si="12"/>
        <v>0.94117647058823528</v>
      </c>
      <c r="BH15" s="19">
        <f t="shared" si="13"/>
        <v>1.7163461538461537</v>
      </c>
      <c r="BI15" s="19">
        <f t="shared" si="14"/>
        <v>0.45</v>
      </c>
      <c r="BJ15" s="19"/>
      <c r="BK15" s="20">
        <v>0</v>
      </c>
      <c r="BO15" s="1"/>
      <c r="BP15" s="1">
        <v>1</v>
      </c>
      <c r="BQ15" s="1">
        <v>0</v>
      </c>
      <c r="BR15" s="1">
        <v>20</v>
      </c>
      <c r="BS15" s="1">
        <v>7.5</v>
      </c>
      <c r="BT15" s="1">
        <v>6.9</v>
      </c>
      <c r="BU15" s="1">
        <v>0.28999999999999998</v>
      </c>
      <c r="BV15" s="1">
        <v>5.6</v>
      </c>
      <c r="BW15" s="1">
        <v>39.5</v>
      </c>
      <c r="BX15" s="1">
        <v>1</v>
      </c>
      <c r="BZ15" s="25">
        <v>142</v>
      </c>
      <c r="CA15" s="25">
        <v>39</v>
      </c>
      <c r="CB15" s="44">
        <v>1.24</v>
      </c>
      <c r="CC15" s="27">
        <v>55</v>
      </c>
      <c r="CD15" s="1">
        <v>1647</v>
      </c>
      <c r="CE15" s="1">
        <v>1</v>
      </c>
      <c r="CH15" s="1">
        <v>3</v>
      </c>
      <c r="CI15" s="20">
        <v>1115.944195</v>
      </c>
      <c r="CJ15" s="19">
        <f t="shared" si="15"/>
        <v>7.0174561372107043</v>
      </c>
      <c r="CK15" s="20">
        <v>2764.9858049999998</v>
      </c>
      <c r="CL15" s="19">
        <f t="shared" si="16"/>
        <v>7.9247907801277053</v>
      </c>
      <c r="CM15" s="22"/>
      <c r="CN15" s="41">
        <v>40283</v>
      </c>
      <c r="CO15" s="41"/>
      <c r="CP15" s="41"/>
      <c r="CQ15" s="41"/>
      <c r="CS15" s="36">
        <v>44274</v>
      </c>
      <c r="CT15" s="36">
        <v>44274</v>
      </c>
      <c r="CU15" s="1">
        <f t="shared" si="17"/>
        <v>3991</v>
      </c>
      <c r="CV15" s="3">
        <v>0</v>
      </c>
      <c r="CW15" s="3"/>
      <c r="CX15" s="3"/>
      <c r="CY15" s="3">
        <v>0</v>
      </c>
      <c r="CZ15" s="3">
        <v>3991</v>
      </c>
      <c r="DA15" s="3">
        <v>0</v>
      </c>
      <c r="DB15" t="s">
        <v>129</v>
      </c>
    </row>
    <row r="16" spans="1:115" x14ac:dyDescent="0.25">
      <c r="A16" s="2">
        <v>2064</v>
      </c>
      <c r="B16" s="9">
        <v>65</v>
      </c>
      <c r="C16" s="9">
        <v>0</v>
      </c>
      <c r="D16" s="9">
        <v>1</v>
      </c>
      <c r="E16" s="9">
        <v>1</v>
      </c>
      <c r="F16" s="9">
        <v>1</v>
      </c>
      <c r="G16" s="9">
        <v>1</v>
      </c>
      <c r="H16" s="1">
        <v>0</v>
      </c>
      <c r="I16" s="9">
        <v>0</v>
      </c>
      <c r="J16" s="9">
        <v>4</v>
      </c>
      <c r="K16" s="9">
        <v>1</v>
      </c>
      <c r="L16" s="9">
        <v>0</v>
      </c>
      <c r="M16" s="9"/>
      <c r="N16" s="9">
        <v>0</v>
      </c>
      <c r="O16" s="9">
        <v>1</v>
      </c>
      <c r="P16" s="9">
        <v>1</v>
      </c>
      <c r="Q16" s="9">
        <v>1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1</v>
      </c>
      <c r="Y16" s="9">
        <v>1</v>
      </c>
      <c r="Z16" s="9">
        <v>0</v>
      </c>
      <c r="AA16" s="9">
        <v>1</v>
      </c>
      <c r="AB16" s="9">
        <v>1</v>
      </c>
      <c r="AC16" s="9">
        <v>0</v>
      </c>
      <c r="AD16" s="9">
        <v>1</v>
      </c>
      <c r="AE16" s="9">
        <v>0</v>
      </c>
      <c r="AF16" s="9">
        <v>0</v>
      </c>
      <c r="AG16" s="9">
        <v>25</v>
      </c>
      <c r="AH16" s="11">
        <v>1.6</v>
      </c>
      <c r="AI16" s="9">
        <v>116</v>
      </c>
      <c r="AJ16" s="9">
        <v>46</v>
      </c>
      <c r="AK16" s="5">
        <f t="shared" si="0"/>
        <v>69.333333333333329</v>
      </c>
      <c r="AL16" s="9">
        <v>90</v>
      </c>
      <c r="AM16" s="9">
        <v>3</v>
      </c>
      <c r="AN16" s="9">
        <v>20</v>
      </c>
      <c r="AO16" s="9">
        <v>44</v>
      </c>
      <c r="AP16" s="9">
        <v>25</v>
      </c>
      <c r="AQ16" s="9">
        <v>31</v>
      </c>
      <c r="AR16" s="1">
        <f t="shared" si="1"/>
        <v>19</v>
      </c>
      <c r="AS16" s="7">
        <f t="shared" si="2"/>
        <v>0.95</v>
      </c>
      <c r="AT16" s="9">
        <v>27</v>
      </c>
      <c r="AU16" s="4">
        <v>1.968</v>
      </c>
      <c r="AV16" s="9">
        <v>1.23</v>
      </c>
      <c r="AW16" s="19">
        <f t="shared" si="3"/>
        <v>0.18909090909090906</v>
      </c>
      <c r="AX16" s="7">
        <f t="shared" si="4"/>
        <v>2.0325203252032522</v>
      </c>
      <c r="AY16" s="7">
        <f t="shared" si="5"/>
        <v>260.16260162601628</v>
      </c>
      <c r="AZ16" s="7">
        <f t="shared" si="6"/>
        <v>3208.6720867208669</v>
      </c>
      <c r="BA16" s="7">
        <f t="shared" si="7"/>
        <v>21.866666666666667</v>
      </c>
      <c r="BB16" s="7">
        <f t="shared" si="8"/>
        <v>13.666666666666666</v>
      </c>
      <c r="BC16" s="7">
        <f t="shared" si="9"/>
        <v>7.8683555555555538</v>
      </c>
      <c r="BD16" s="7">
        <f t="shared" si="10"/>
        <v>2.0445333333333329</v>
      </c>
      <c r="BE16" s="19"/>
      <c r="BF16" s="19">
        <f t="shared" si="11"/>
        <v>1.4176829268292683</v>
      </c>
      <c r="BG16" s="19">
        <f t="shared" si="12"/>
        <v>2.0121951219512195</v>
      </c>
      <c r="BH16" s="19">
        <f t="shared" si="13"/>
        <v>1.1508771929824562</v>
      </c>
      <c r="BI16" s="19">
        <f t="shared" si="14"/>
        <v>0.7407407407407407</v>
      </c>
      <c r="BJ16" s="19"/>
      <c r="BK16" s="12">
        <v>0</v>
      </c>
      <c r="BL16" s="12"/>
      <c r="BM16" s="12"/>
      <c r="BN16" s="12"/>
      <c r="BO16" s="12"/>
      <c r="BP16" s="9">
        <v>1</v>
      </c>
      <c r="BQ16" s="9">
        <v>0</v>
      </c>
      <c r="BR16" s="9">
        <v>40</v>
      </c>
      <c r="BS16" s="9"/>
      <c r="BT16" s="9"/>
      <c r="BU16" s="9"/>
      <c r="BV16" s="9">
        <v>4.9000000000000004</v>
      </c>
      <c r="BW16" s="14"/>
      <c r="BX16" s="9">
        <v>1</v>
      </c>
      <c r="BY16" s="9">
        <v>0</v>
      </c>
      <c r="BZ16" s="9">
        <v>136</v>
      </c>
      <c r="CA16" s="9">
        <v>49</v>
      </c>
      <c r="CB16" s="11">
        <v>2</v>
      </c>
      <c r="CC16" s="29">
        <v>25</v>
      </c>
      <c r="CD16" s="13"/>
      <c r="CE16" s="13"/>
      <c r="CF16" s="9">
        <v>4992</v>
      </c>
      <c r="CG16" s="9">
        <v>1</v>
      </c>
      <c r="CH16" s="9">
        <v>3</v>
      </c>
      <c r="CI16" s="12">
        <v>1145.3125</v>
      </c>
      <c r="CJ16" s="19">
        <f t="shared" si="15"/>
        <v>7.0434328045150707</v>
      </c>
      <c r="CK16" s="12"/>
      <c r="CL16" s="31"/>
      <c r="CM16" s="14"/>
      <c r="CN16" s="41">
        <v>40273</v>
      </c>
      <c r="CO16" s="41"/>
      <c r="CP16" s="41"/>
      <c r="CQ16" s="41"/>
      <c r="CS16" s="36">
        <v>44272</v>
      </c>
      <c r="CT16" s="36">
        <v>44272</v>
      </c>
      <c r="CU16" s="1">
        <f t="shared" si="17"/>
        <v>3999</v>
      </c>
      <c r="CV16" s="3">
        <v>0</v>
      </c>
      <c r="CW16" s="10"/>
      <c r="CX16" s="3"/>
      <c r="CY16" s="3">
        <v>0</v>
      </c>
      <c r="CZ16" s="3">
        <v>3999</v>
      </c>
      <c r="DA16" s="3">
        <v>0</v>
      </c>
      <c r="DB16" s="10" t="s">
        <v>141</v>
      </c>
      <c r="DC16" s="10"/>
      <c r="DD16" s="10"/>
      <c r="DE16" s="14"/>
      <c r="DF16" s="14"/>
      <c r="DG16" s="14"/>
      <c r="DH16" s="14"/>
      <c r="DI16" s="14"/>
      <c r="DJ16" s="14"/>
      <c r="DK16" s="14"/>
    </row>
    <row r="17" spans="1:115" x14ac:dyDescent="0.25">
      <c r="A17" s="2">
        <v>2038</v>
      </c>
      <c r="B17" s="3">
        <v>58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1">
        <v>1</v>
      </c>
      <c r="I17" s="3">
        <v>0</v>
      </c>
      <c r="J17" s="3">
        <v>3</v>
      </c>
      <c r="K17" s="3">
        <v>1</v>
      </c>
      <c r="L17" s="3">
        <v>1</v>
      </c>
      <c r="M17" s="3"/>
      <c r="N17" s="3">
        <v>1</v>
      </c>
      <c r="O17" s="3">
        <v>0</v>
      </c>
      <c r="P17" s="3">
        <v>1</v>
      </c>
      <c r="Q17" s="3"/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1</v>
      </c>
      <c r="Y17" s="3">
        <v>0</v>
      </c>
      <c r="Z17" s="3">
        <v>1</v>
      </c>
      <c r="AA17" s="3">
        <v>0</v>
      </c>
      <c r="AB17" s="3">
        <v>1</v>
      </c>
      <c r="AC17" s="3">
        <v>0</v>
      </c>
      <c r="AD17" s="3">
        <v>1</v>
      </c>
      <c r="AE17" s="3">
        <v>0</v>
      </c>
      <c r="AF17" s="3">
        <v>0</v>
      </c>
      <c r="AG17" s="3">
        <v>38</v>
      </c>
      <c r="AH17" s="4">
        <v>2.46</v>
      </c>
      <c r="AI17" s="3">
        <v>105</v>
      </c>
      <c r="AJ17" s="3">
        <v>71</v>
      </c>
      <c r="AK17" s="5">
        <f t="shared" si="0"/>
        <v>82.333333333333329</v>
      </c>
      <c r="AL17" s="3">
        <v>90</v>
      </c>
      <c r="AM17" s="3">
        <v>1</v>
      </c>
      <c r="AN17" s="3">
        <v>17</v>
      </c>
      <c r="AO17" s="3">
        <v>62</v>
      </c>
      <c r="AP17" s="3">
        <v>27</v>
      </c>
      <c r="AQ17" s="3">
        <v>42</v>
      </c>
      <c r="AR17" s="1">
        <f t="shared" si="1"/>
        <v>35</v>
      </c>
      <c r="AS17" s="7">
        <f t="shared" si="2"/>
        <v>2.0588235294117645</v>
      </c>
      <c r="AT17" s="3">
        <v>27</v>
      </c>
      <c r="AU17" s="4">
        <v>3.0996000000000001</v>
      </c>
      <c r="AV17" s="3">
        <v>1.26</v>
      </c>
      <c r="AW17" s="19">
        <f t="shared" si="3"/>
        <v>0.23002217294900221</v>
      </c>
      <c r="AX17" s="7">
        <f t="shared" si="4"/>
        <v>4.8393341076267902</v>
      </c>
      <c r="AY17" s="7">
        <f t="shared" si="5"/>
        <v>952.38095238095241</v>
      </c>
      <c r="AZ17" s="7">
        <f t="shared" si="6"/>
        <v>4148.1481481481478</v>
      </c>
      <c r="BA17" s="7">
        <f t="shared" si="7"/>
        <v>34.44</v>
      </c>
      <c r="BB17" s="7">
        <f t="shared" si="8"/>
        <v>14</v>
      </c>
      <c r="BC17" s="7">
        <f t="shared" si="9"/>
        <v>10.535466666666666</v>
      </c>
      <c r="BD17" s="7">
        <f t="shared" si="10"/>
        <v>4.76</v>
      </c>
      <c r="BE17" s="19"/>
      <c r="BF17" s="19">
        <f t="shared" si="11"/>
        <v>1.2195121951219512</v>
      </c>
      <c r="BG17" s="19">
        <f t="shared" si="12"/>
        <v>1.8002322880371662</v>
      </c>
      <c r="BH17" s="19">
        <f t="shared" si="13"/>
        <v>0.98399999999999999</v>
      </c>
      <c r="BI17" s="19">
        <f t="shared" si="14"/>
        <v>0.62962962962962965</v>
      </c>
      <c r="BJ17" s="19"/>
      <c r="BK17" s="5">
        <v>0</v>
      </c>
      <c r="BL17" s="5"/>
      <c r="BM17" s="5"/>
      <c r="BN17" s="5"/>
      <c r="BO17" s="5"/>
      <c r="BP17" s="3">
        <v>1</v>
      </c>
      <c r="BQ17" s="3">
        <v>0</v>
      </c>
      <c r="BR17" s="3">
        <v>22.5</v>
      </c>
      <c r="BS17" s="3">
        <v>7.1</v>
      </c>
      <c r="BT17" s="3">
        <v>6.5</v>
      </c>
      <c r="BU17" s="3">
        <v>1.1000000000000001</v>
      </c>
      <c r="BV17" s="3">
        <v>5.9</v>
      </c>
      <c r="BW17" s="10"/>
      <c r="BX17" s="3">
        <v>1</v>
      </c>
      <c r="BY17" s="3">
        <v>0</v>
      </c>
      <c r="BZ17" s="3">
        <v>136</v>
      </c>
      <c r="CA17" s="3">
        <v>26</v>
      </c>
      <c r="CB17" s="4">
        <v>1.2</v>
      </c>
      <c r="CC17" s="28">
        <v>90</v>
      </c>
      <c r="CD17" s="8"/>
      <c r="CE17" s="8"/>
      <c r="CF17" s="3">
        <v>2124</v>
      </c>
      <c r="CG17" s="3">
        <v>1</v>
      </c>
      <c r="CH17" s="3">
        <v>2</v>
      </c>
      <c r="CI17" s="12">
        <v>1160.204081632653</v>
      </c>
      <c r="CJ17" s="19">
        <f t="shared" si="15"/>
        <v>7.0563512010680558</v>
      </c>
      <c r="CK17" s="5">
        <v>673.80102216712953</v>
      </c>
      <c r="CL17" s="19">
        <f t="shared" ref="CL17:CL27" si="18">LN(CK17)</f>
        <v>6.5129348479898974</v>
      </c>
      <c r="CM17" s="10"/>
      <c r="CN17" s="36">
        <v>40490</v>
      </c>
      <c r="CO17" s="36"/>
      <c r="CP17" s="36"/>
      <c r="CQ17" s="36"/>
      <c r="CS17" s="36">
        <v>44272</v>
      </c>
      <c r="CT17" s="36">
        <v>40543</v>
      </c>
      <c r="CU17" s="1">
        <f t="shared" si="17"/>
        <v>53</v>
      </c>
      <c r="CV17" s="3">
        <v>1</v>
      </c>
      <c r="CW17" s="40">
        <v>40543</v>
      </c>
      <c r="CX17" s="20">
        <f>(CW17-CN17)</f>
        <v>53</v>
      </c>
      <c r="CY17" s="20">
        <v>1</v>
      </c>
      <c r="CZ17" s="20">
        <v>53</v>
      </c>
      <c r="DA17" s="3">
        <v>0</v>
      </c>
      <c r="DB17" s="3" t="s">
        <v>144</v>
      </c>
      <c r="DC17" s="10"/>
      <c r="DD17" s="10"/>
      <c r="DE17" s="10"/>
      <c r="DF17" s="10"/>
      <c r="DG17" s="10"/>
      <c r="DH17" s="10"/>
      <c r="DI17" s="10"/>
      <c r="DJ17" s="10"/>
      <c r="DK17" s="10"/>
    </row>
    <row r="18" spans="1:115" x14ac:dyDescent="0.25">
      <c r="A18" s="2">
        <v>2045</v>
      </c>
      <c r="B18" s="3">
        <v>61</v>
      </c>
      <c r="C18" s="3">
        <v>0</v>
      </c>
      <c r="D18" s="3">
        <v>0</v>
      </c>
      <c r="E18" s="3">
        <v>1</v>
      </c>
      <c r="F18" s="3">
        <v>1</v>
      </c>
      <c r="G18" s="3">
        <v>0</v>
      </c>
      <c r="H18" s="1">
        <v>1</v>
      </c>
      <c r="I18" s="3">
        <v>0</v>
      </c>
      <c r="J18" s="3">
        <v>4</v>
      </c>
      <c r="K18" s="3">
        <v>0</v>
      </c>
      <c r="L18" s="3">
        <v>0</v>
      </c>
      <c r="M18" s="3"/>
      <c r="N18" s="3">
        <v>1</v>
      </c>
      <c r="O18" s="3">
        <v>0</v>
      </c>
      <c r="P18" s="3">
        <v>1</v>
      </c>
      <c r="Q18" s="3">
        <v>0</v>
      </c>
      <c r="R18" s="3">
        <v>1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1</v>
      </c>
      <c r="Y18" s="3">
        <v>1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 s="3">
        <v>0</v>
      </c>
      <c r="AF18" s="3">
        <v>2</v>
      </c>
      <c r="AG18" s="3">
        <v>20</v>
      </c>
      <c r="AH18" s="4">
        <v>1.57</v>
      </c>
      <c r="AI18" s="3">
        <v>92</v>
      </c>
      <c r="AJ18" s="3">
        <v>74</v>
      </c>
      <c r="AK18" s="5">
        <f t="shared" si="0"/>
        <v>80</v>
      </c>
      <c r="AL18" s="3">
        <v>112</v>
      </c>
      <c r="AM18" s="3">
        <v>1</v>
      </c>
      <c r="AN18" s="3">
        <v>8</v>
      </c>
      <c r="AO18" s="3">
        <v>68</v>
      </c>
      <c r="AP18" s="3">
        <v>36</v>
      </c>
      <c r="AQ18" s="3">
        <v>49</v>
      </c>
      <c r="AR18" s="1">
        <f t="shared" si="1"/>
        <v>32</v>
      </c>
      <c r="AS18" s="7">
        <f t="shared" si="2"/>
        <v>4</v>
      </c>
      <c r="AT18" s="3">
        <v>36</v>
      </c>
      <c r="AU18" s="4">
        <v>2.3707000000000003</v>
      </c>
      <c r="AV18" s="3">
        <v>1.51</v>
      </c>
      <c r="AW18" s="19">
        <f t="shared" si="3"/>
        <v>0.2678492239467849</v>
      </c>
      <c r="AX18" s="7">
        <f t="shared" si="4"/>
        <v>5.4836124351457372</v>
      </c>
      <c r="AY18" s="7">
        <f t="shared" si="5"/>
        <v>688.74172185430461</v>
      </c>
      <c r="AZ18" s="7">
        <f t="shared" si="6"/>
        <v>3814.5695364238409</v>
      </c>
      <c r="BA18" s="7">
        <f t="shared" si="7"/>
        <v>21.16696428571429</v>
      </c>
      <c r="BB18" s="7">
        <f t="shared" si="8"/>
        <v>13.482142857142858</v>
      </c>
      <c r="BC18" s="7">
        <f t="shared" si="9"/>
        <v>8.0677142857142865</v>
      </c>
      <c r="BD18" s="7">
        <f t="shared" si="10"/>
        <v>7.5176428571428566</v>
      </c>
      <c r="BE18" s="19"/>
      <c r="BF18" s="19">
        <f t="shared" si="11"/>
        <v>2.3149280803138308</v>
      </c>
      <c r="BG18" s="19">
        <f t="shared" si="12"/>
        <v>3.2125532543130717</v>
      </c>
      <c r="BH18" s="19">
        <f t="shared" si="13"/>
        <v>0.66146763392857155</v>
      </c>
      <c r="BI18" s="19">
        <f t="shared" si="14"/>
        <v>0.22222222222222221</v>
      </c>
      <c r="BJ18" s="19"/>
      <c r="BK18" s="5">
        <v>0</v>
      </c>
      <c r="BL18" s="5"/>
      <c r="BM18" s="5"/>
      <c r="BN18" s="5"/>
      <c r="BO18" s="5"/>
      <c r="BP18" s="3">
        <v>1</v>
      </c>
      <c r="BQ18" s="3">
        <v>0</v>
      </c>
      <c r="BR18" s="3">
        <v>10</v>
      </c>
      <c r="BS18" s="3">
        <v>7.8</v>
      </c>
      <c r="BT18" s="3">
        <v>7.8</v>
      </c>
      <c r="BU18" s="3">
        <v>0.99</v>
      </c>
      <c r="BV18" s="3">
        <v>4.5999999999999996</v>
      </c>
      <c r="BW18" s="10"/>
      <c r="BX18" s="3">
        <v>1</v>
      </c>
      <c r="BY18" s="3">
        <v>0</v>
      </c>
      <c r="BZ18" s="3">
        <v>139</v>
      </c>
      <c r="CA18" s="3">
        <v>28</v>
      </c>
      <c r="CB18" s="4">
        <v>1.5</v>
      </c>
      <c r="CC18" s="28">
        <v>47</v>
      </c>
      <c r="CD18" s="8"/>
      <c r="CE18" s="8"/>
      <c r="CF18" s="3">
        <v>7304</v>
      </c>
      <c r="CG18" s="3">
        <v>1</v>
      </c>
      <c r="CH18" s="3">
        <v>3</v>
      </c>
      <c r="CI18" s="12">
        <v>1180.6451612903227</v>
      </c>
      <c r="CJ18" s="19">
        <f t="shared" si="15"/>
        <v>7.0738163149043114</v>
      </c>
      <c r="CK18" s="5">
        <v>1407.1194706034428</v>
      </c>
      <c r="CL18" s="19">
        <f t="shared" si="18"/>
        <v>7.2492999650969834</v>
      </c>
      <c r="CM18" s="10"/>
      <c r="CN18" s="36">
        <v>40511</v>
      </c>
      <c r="CO18" s="36"/>
      <c r="CP18" s="36"/>
      <c r="CQ18" s="36"/>
      <c r="CS18" s="36">
        <v>44274</v>
      </c>
      <c r="CT18" s="36">
        <v>41039</v>
      </c>
      <c r="CU18" s="1">
        <f t="shared" si="17"/>
        <v>528</v>
      </c>
      <c r="CV18" s="3">
        <v>1</v>
      </c>
      <c r="CW18" s="40">
        <v>41039</v>
      </c>
      <c r="CX18" s="3">
        <f>(CW18-CN18)</f>
        <v>528</v>
      </c>
      <c r="CY18" s="3">
        <v>1</v>
      </c>
      <c r="CZ18" s="3">
        <v>528</v>
      </c>
      <c r="DA18" s="3">
        <v>0</v>
      </c>
      <c r="DB18" s="3"/>
      <c r="DC18" s="10"/>
      <c r="DD18" s="10"/>
      <c r="DE18" s="10"/>
      <c r="DF18" s="10"/>
      <c r="DG18" s="10"/>
      <c r="DH18" s="10"/>
      <c r="DI18" s="10"/>
      <c r="DJ18" s="10"/>
      <c r="DK18" s="10"/>
    </row>
    <row r="19" spans="1:115" x14ac:dyDescent="0.25">
      <c r="A19" s="2">
        <v>2039</v>
      </c>
      <c r="B19" s="3">
        <v>61</v>
      </c>
      <c r="C19" s="3">
        <v>0</v>
      </c>
      <c r="D19" s="3">
        <v>1</v>
      </c>
      <c r="E19" s="3">
        <v>1</v>
      </c>
      <c r="F19" s="3">
        <v>1</v>
      </c>
      <c r="G19" s="3">
        <v>0</v>
      </c>
      <c r="H19" s="1">
        <v>1</v>
      </c>
      <c r="I19" s="3">
        <v>0</v>
      </c>
      <c r="J19" s="3">
        <v>4</v>
      </c>
      <c r="K19" s="3">
        <v>1</v>
      </c>
      <c r="L19" s="3">
        <v>1</v>
      </c>
      <c r="M19" s="3"/>
      <c r="N19" s="3">
        <v>1</v>
      </c>
      <c r="O19" s="3">
        <v>0</v>
      </c>
      <c r="P19" s="3">
        <v>1</v>
      </c>
      <c r="Q19" s="3">
        <v>1</v>
      </c>
      <c r="R19" s="3">
        <v>1</v>
      </c>
      <c r="S19" s="3">
        <v>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1</v>
      </c>
      <c r="AA19" s="3">
        <v>1</v>
      </c>
      <c r="AB19" s="3">
        <v>1</v>
      </c>
      <c r="AC19" s="3">
        <v>0</v>
      </c>
      <c r="AD19" s="3">
        <v>0</v>
      </c>
      <c r="AE19" s="3">
        <v>0</v>
      </c>
      <c r="AF19" s="3">
        <v>0</v>
      </c>
      <c r="AG19" s="3">
        <v>32</v>
      </c>
      <c r="AH19" s="4">
        <v>2.13</v>
      </c>
      <c r="AI19" s="3">
        <v>129</v>
      </c>
      <c r="AJ19" s="3">
        <v>69</v>
      </c>
      <c r="AK19" s="5">
        <f t="shared" si="0"/>
        <v>89</v>
      </c>
      <c r="AL19" s="3">
        <v>60</v>
      </c>
      <c r="AM19" s="3">
        <v>1</v>
      </c>
      <c r="AN19" s="3">
        <v>9</v>
      </c>
      <c r="AO19" s="3">
        <v>46</v>
      </c>
      <c r="AP19" s="3">
        <v>21</v>
      </c>
      <c r="AQ19" s="3">
        <v>29</v>
      </c>
      <c r="AR19" s="1">
        <f t="shared" si="1"/>
        <v>25</v>
      </c>
      <c r="AS19" s="7">
        <f t="shared" si="2"/>
        <v>2.7777777777777777</v>
      </c>
      <c r="AT19" s="3">
        <v>22</v>
      </c>
      <c r="AU19" s="4">
        <v>4.6646999999999998</v>
      </c>
      <c r="AV19" s="3">
        <v>2.19</v>
      </c>
      <c r="AW19" s="19">
        <f t="shared" si="3"/>
        <v>0.43217294900221731</v>
      </c>
      <c r="AX19" s="7">
        <f t="shared" si="4"/>
        <v>1.5006324093725214</v>
      </c>
      <c r="AY19" s="7">
        <f t="shared" si="5"/>
        <v>255.70776255707764</v>
      </c>
      <c r="AZ19" s="7">
        <f t="shared" si="6"/>
        <v>2922.3744292237443</v>
      </c>
      <c r="BA19" s="7">
        <f t="shared" si="7"/>
        <v>77.74499999999999</v>
      </c>
      <c r="BB19" s="7">
        <f t="shared" si="8"/>
        <v>36.5</v>
      </c>
      <c r="BC19" s="7">
        <f t="shared" si="9"/>
        <v>33.258800000000001</v>
      </c>
      <c r="BD19" s="7">
        <f t="shared" si="10"/>
        <v>9.927999999999999</v>
      </c>
      <c r="BE19" s="19"/>
      <c r="BF19" s="19">
        <f t="shared" si="11"/>
        <v>0.3730143417583125</v>
      </c>
      <c r="BG19" s="19">
        <f t="shared" si="12"/>
        <v>0.59167792140973707</v>
      </c>
      <c r="BH19" s="19">
        <f t="shared" si="13"/>
        <v>3.1097999999999995</v>
      </c>
      <c r="BI19" s="19">
        <f t="shared" si="14"/>
        <v>0.40909090909090912</v>
      </c>
      <c r="BJ19" s="19"/>
      <c r="BK19" s="5">
        <v>0</v>
      </c>
      <c r="BL19" s="5"/>
      <c r="BM19" s="5"/>
      <c r="BN19" s="5"/>
      <c r="BO19" s="5"/>
      <c r="BP19" s="3">
        <v>1</v>
      </c>
      <c r="BQ19" s="3">
        <v>0</v>
      </c>
      <c r="BR19" s="3">
        <v>25</v>
      </c>
      <c r="BS19" s="3"/>
      <c r="BT19" s="3"/>
      <c r="BU19" s="3"/>
      <c r="BV19" s="3"/>
      <c r="BW19" s="10"/>
      <c r="BX19" s="3"/>
      <c r="BY19" s="3"/>
      <c r="BZ19" s="3">
        <v>140</v>
      </c>
      <c r="CA19" s="3">
        <v>19</v>
      </c>
      <c r="CB19" s="4">
        <v>0.8</v>
      </c>
      <c r="CC19" s="28">
        <v>90</v>
      </c>
      <c r="CD19" s="8"/>
      <c r="CE19" s="8"/>
      <c r="CF19" s="3">
        <v>1638</v>
      </c>
      <c r="CG19" s="3">
        <v>1</v>
      </c>
      <c r="CH19" s="3">
        <v>2</v>
      </c>
      <c r="CI19" s="12">
        <v>1255.3191489361702</v>
      </c>
      <c r="CJ19" s="19">
        <f t="shared" si="15"/>
        <v>7.1351451211777981</v>
      </c>
      <c r="CK19" s="5">
        <v>973.95189601715515</v>
      </c>
      <c r="CL19" s="19">
        <f t="shared" si="18"/>
        <v>6.8813619143501681</v>
      </c>
      <c r="CM19" s="10"/>
      <c r="CN19" s="36">
        <v>40493</v>
      </c>
      <c r="CO19" s="36"/>
      <c r="CP19" s="36"/>
      <c r="CQ19" s="36"/>
      <c r="CS19" s="36">
        <v>44274</v>
      </c>
      <c r="CT19" s="36">
        <v>41691</v>
      </c>
      <c r="CU19" s="1">
        <f t="shared" si="17"/>
        <v>1198</v>
      </c>
      <c r="CV19" s="3">
        <v>1</v>
      </c>
      <c r="CW19" s="40">
        <v>41691</v>
      </c>
      <c r="CX19" s="3">
        <f>(CW19-CN19)</f>
        <v>1198</v>
      </c>
      <c r="CY19" s="3">
        <v>1</v>
      </c>
      <c r="CZ19" s="3">
        <v>1198</v>
      </c>
      <c r="DA19" s="3">
        <v>0</v>
      </c>
      <c r="DB19" s="3" t="s">
        <v>141</v>
      </c>
      <c r="DC19" s="10"/>
      <c r="DD19" s="10"/>
      <c r="DE19" s="10"/>
      <c r="DF19" s="10"/>
      <c r="DG19" s="10"/>
      <c r="DH19" s="10"/>
      <c r="DI19" s="10"/>
      <c r="DJ19" s="10"/>
      <c r="DK19" s="10"/>
    </row>
    <row r="20" spans="1:115" x14ac:dyDescent="0.25">
      <c r="A20" s="25">
        <v>1061</v>
      </c>
      <c r="B20" s="1">
        <v>61</v>
      </c>
      <c r="C20" s="1">
        <v>0</v>
      </c>
      <c r="D20" s="1">
        <v>0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3</v>
      </c>
      <c r="K20" s="1">
        <v>1</v>
      </c>
      <c r="L20" s="1">
        <v>1</v>
      </c>
      <c r="M20" s="1">
        <v>1</v>
      </c>
      <c r="N20" s="1">
        <v>1</v>
      </c>
      <c r="O20" s="1">
        <v>0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2</v>
      </c>
      <c r="Z20" s="1">
        <v>1</v>
      </c>
      <c r="AA20" s="1">
        <v>1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33.4</v>
      </c>
      <c r="AH20" s="1">
        <v>2.27</v>
      </c>
      <c r="AI20" s="1">
        <v>129</v>
      </c>
      <c r="AJ20" s="1">
        <v>71</v>
      </c>
      <c r="AK20" s="5">
        <f t="shared" si="0"/>
        <v>90.333333333333329</v>
      </c>
      <c r="AL20" s="1">
        <v>93</v>
      </c>
      <c r="AM20" s="1">
        <v>1</v>
      </c>
      <c r="AN20" s="1">
        <v>10</v>
      </c>
      <c r="AO20" s="1">
        <v>32</v>
      </c>
      <c r="AP20" s="1">
        <v>20</v>
      </c>
      <c r="AQ20" s="1">
        <v>24</v>
      </c>
      <c r="AR20" s="1">
        <f t="shared" si="1"/>
        <v>12</v>
      </c>
      <c r="AS20" s="7">
        <f t="shared" si="2"/>
        <v>1.2</v>
      </c>
      <c r="AT20" s="1">
        <v>15</v>
      </c>
      <c r="AU20" s="19">
        <v>5.05</v>
      </c>
      <c r="AV20" s="1">
        <v>2.2200000000000002</v>
      </c>
      <c r="AW20" s="19">
        <f t="shared" si="3"/>
        <v>0.44465631929046567</v>
      </c>
      <c r="AX20" s="7">
        <f t="shared" si="4"/>
        <v>1.7821782178217822</v>
      </c>
      <c r="AY20" s="7">
        <f t="shared" si="5"/>
        <v>324.32432432432432</v>
      </c>
      <c r="AZ20" s="7">
        <f t="shared" si="6"/>
        <v>2894.8948948948942</v>
      </c>
      <c r="BA20" s="7">
        <f t="shared" si="7"/>
        <v>54.3010752688172</v>
      </c>
      <c r="BB20" s="7">
        <f t="shared" si="8"/>
        <v>23.870967741935484</v>
      </c>
      <c r="BC20" s="7">
        <f t="shared" si="9"/>
        <v>24.456602150537634</v>
      </c>
      <c r="BD20" s="7">
        <f t="shared" si="10"/>
        <v>4.5450322580645155</v>
      </c>
      <c r="BE20" s="19">
        <v>2.0994059405940595</v>
      </c>
      <c r="BF20" s="19">
        <f t="shared" si="11"/>
        <v>0.44198019801980198</v>
      </c>
      <c r="BG20" s="19">
        <f t="shared" si="12"/>
        <v>0.58930693069306939</v>
      </c>
      <c r="BH20" s="19">
        <f t="shared" si="13"/>
        <v>4.5250896057347667</v>
      </c>
      <c r="BI20" s="19">
        <f t="shared" si="14"/>
        <v>0.66666666666666663</v>
      </c>
      <c r="BJ20" s="19"/>
      <c r="BK20" s="20">
        <v>1</v>
      </c>
      <c r="BL20" s="1">
        <v>22</v>
      </c>
      <c r="BN20" s="1">
        <v>3</v>
      </c>
      <c r="BO20" s="1">
        <v>0</v>
      </c>
      <c r="BP20" s="1">
        <v>1</v>
      </c>
      <c r="BQ20" s="1">
        <v>0</v>
      </c>
      <c r="BR20" s="1">
        <v>25</v>
      </c>
      <c r="BS20" s="1"/>
      <c r="BT20" s="1"/>
      <c r="BU20" s="1"/>
      <c r="BZ20" s="25">
        <v>139</v>
      </c>
      <c r="CA20" s="25">
        <v>35</v>
      </c>
      <c r="CB20" s="44">
        <v>1.58</v>
      </c>
      <c r="CC20" s="27">
        <v>47</v>
      </c>
      <c r="CD20" s="1">
        <v>399</v>
      </c>
      <c r="CE20" s="1">
        <v>1</v>
      </c>
      <c r="CH20" s="1">
        <v>2</v>
      </c>
      <c r="CI20" s="20">
        <v>1312.3408890000001</v>
      </c>
      <c r="CJ20" s="19">
        <f t="shared" si="15"/>
        <v>7.1795677596885685</v>
      </c>
      <c r="CK20" s="20">
        <v>1484.2853050000001</v>
      </c>
      <c r="CL20" s="19">
        <f t="shared" si="18"/>
        <v>7.3026886592920119</v>
      </c>
      <c r="CM20" s="22"/>
      <c r="CN20" s="36">
        <v>40312</v>
      </c>
      <c r="CO20" s="36"/>
      <c r="CP20" s="36"/>
      <c r="CQ20" s="36"/>
      <c r="CS20" s="36">
        <v>44272</v>
      </c>
      <c r="CT20" s="36">
        <v>40728</v>
      </c>
      <c r="CU20" s="1">
        <f t="shared" si="17"/>
        <v>416</v>
      </c>
      <c r="CV20" s="3">
        <v>1</v>
      </c>
      <c r="CW20" s="40">
        <v>40728</v>
      </c>
      <c r="CX20" s="20">
        <f>(CW20-CN20)</f>
        <v>416</v>
      </c>
      <c r="CY20" s="20">
        <v>1</v>
      </c>
      <c r="CZ20" s="20">
        <v>416</v>
      </c>
      <c r="DA20" s="3">
        <v>0</v>
      </c>
      <c r="DB20"/>
    </row>
    <row r="21" spans="1:115" x14ac:dyDescent="0.25">
      <c r="A21" s="2">
        <v>2048</v>
      </c>
      <c r="B21" s="3">
        <v>66</v>
      </c>
      <c r="C21" s="3">
        <v>0</v>
      </c>
      <c r="D21" s="3">
        <v>0</v>
      </c>
      <c r="E21" s="3">
        <v>1</v>
      </c>
      <c r="F21" s="3">
        <v>1</v>
      </c>
      <c r="G21" s="3">
        <v>1</v>
      </c>
      <c r="H21" s="1">
        <v>0</v>
      </c>
      <c r="I21" s="3">
        <v>0</v>
      </c>
      <c r="J21" s="3">
        <v>4</v>
      </c>
      <c r="K21" s="3">
        <v>0</v>
      </c>
      <c r="L21" s="3">
        <v>0</v>
      </c>
      <c r="M21" s="3"/>
      <c r="N21" s="3">
        <v>0</v>
      </c>
      <c r="O21" s="3">
        <v>1</v>
      </c>
      <c r="P21" s="3">
        <v>1</v>
      </c>
      <c r="Q21" s="3">
        <v>1</v>
      </c>
      <c r="R21" s="3">
        <v>0</v>
      </c>
      <c r="S21" s="3">
        <v>1</v>
      </c>
      <c r="T21" s="3">
        <v>1</v>
      </c>
      <c r="U21" s="3">
        <v>0</v>
      </c>
      <c r="V21" s="3">
        <v>0</v>
      </c>
      <c r="W21" s="3">
        <v>0</v>
      </c>
      <c r="X21" s="3">
        <v>1</v>
      </c>
      <c r="Y21" s="3">
        <v>0</v>
      </c>
      <c r="Z21" s="3">
        <v>0</v>
      </c>
      <c r="AA21" s="3">
        <v>1</v>
      </c>
      <c r="AB21" s="3">
        <v>1</v>
      </c>
      <c r="AC21" s="3">
        <v>0</v>
      </c>
      <c r="AD21" s="3">
        <v>1</v>
      </c>
      <c r="AE21" s="3">
        <v>0</v>
      </c>
      <c r="AF21" s="3">
        <v>0</v>
      </c>
      <c r="AG21" s="3">
        <v>24.5</v>
      </c>
      <c r="AH21" s="4">
        <v>2.0499999999999998</v>
      </c>
      <c r="AI21" s="3">
        <v>75</v>
      </c>
      <c r="AJ21" s="3">
        <v>50</v>
      </c>
      <c r="AK21" s="5">
        <f t="shared" si="0"/>
        <v>58.333333333333336</v>
      </c>
      <c r="AL21" s="3">
        <v>72</v>
      </c>
      <c r="AM21" s="3">
        <v>2</v>
      </c>
      <c r="AN21" s="3">
        <v>6</v>
      </c>
      <c r="AO21" s="3">
        <v>36</v>
      </c>
      <c r="AP21" s="3">
        <v>12</v>
      </c>
      <c r="AQ21" s="3">
        <v>24</v>
      </c>
      <c r="AR21" s="1">
        <f t="shared" si="1"/>
        <v>24</v>
      </c>
      <c r="AS21" s="7">
        <f t="shared" si="2"/>
        <v>4</v>
      </c>
      <c r="AT21" s="3">
        <v>20</v>
      </c>
      <c r="AU21" s="4">
        <v>5.0839999999999996</v>
      </c>
      <c r="AV21" s="3">
        <v>2.48</v>
      </c>
      <c r="AW21" s="19">
        <f t="shared" si="3"/>
        <v>0.3207686622320769</v>
      </c>
      <c r="AX21" s="7">
        <f t="shared" si="4"/>
        <v>0.78678206136900086</v>
      </c>
      <c r="AY21" s="7">
        <f t="shared" si="5"/>
        <v>129.03225806451613</v>
      </c>
      <c r="AZ21" s="7">
        <f t="shared" si="6"/>
        <v>1688.1720430107528</v>
      </c>
      <c r="BA21" s="7">
        <f t="shared" si="7"/>
        <v>70.611111111111114</v>
      </c>
      <c r="BB21" s="7">
        <f t="shared" si="8"/>
        <v>34.444444444444443</v>
      </c>
      <c r="BC21" s="7">
        <f t="shared" si="9"/>
        <v>17.957037037037036</v>
      </c>
      <c r="BD21" s="7">
        <f t="shared" si="10"/>
        <v>8.4320000000000004</v>
      </c>
      <c r="BE21" s="19"/>
      <c r="BF21" s="19">
        <f t="shared" si="11"/>
        <v>0.3398898505114083</v>
      </c>
      <c r="BG21" s="19">
        <f t="shared" si="12"/>
        <v>0.50983477576711245</v>
      </c>
      <c r="BH21" s="19">
        <f t="shared" si="13"/>
        <v>2.9421296296296298</v>
      </c>
      <c r="BI21" s="19">
        <f t="shared" si="14"/>
        <v>0.3</v>
      </c>
      <c r="BJ21" s="19"/>
      <c r="BK21" s="5">
        <v>0</v>
      </c>
      <c r="BL21" s="5"/>
      <c r="BM21" s="5"/>
      <c r="BN21" s="5"/>
      <c r="BO21" s="5"/>
      <c r="BP21" s="3">
        <v>1</v>
      </c>
      <c r="BQ21" s="3">
        <v>0</v>
      </c>
      <c r="BR21" s="3">
        <v>7.5</v>
      </c>
      <c r="BS21" s="3">
        <v>8.5</v>
      </c>
      <c r="BT21" s="3">
        <v>8.1</v>
      </c>
      <c r="BU21" s="3">
        <v>0.79</v>
      </c>
      <c r="BV21" s="3"/>
      <c r="BW21" s="10"/>
      <c r="BX21" s="3">
        <v>1</v>
      </c>
      <c r="BY21" s="3">
        <v>1</v>
      </c>
      <c r="BZ21" s="3">
        <v>138</v>
      </c>
      <c r="CA21" s="3">
        <v>17</v>
      </c>
      <c r="CB21" s="4">
        <v>0.9</v>
      </c>
      <c r="CC21" s="28">
        <v>90</v>
      </c>
      <c r="CD21" s="8"/>
      <c r="CE21" s="8"/>
      <c r="CF21" s="3">
        <v>5257</v>
      </c>
      <c r="CG21" s="3">
        <v>1</v>
      </c>
      <c r="CH21" s="3">
        <v>3</v>
      </c>
      <c r="CI21" s="12">
        <v>1318.0722891566265</v>
      </c>
      <c r="CJ21" s="19">
        <f t="shared" si="15"/>
        <v>7.1839255611734201</v>
      </c>
      <c r="CK21" s="5">
        <v>1969.3144660751461</v>
      </c>
      <c r="CL21" s="19">
        <f t="shared" si="18"/>
        <v>7.5854407744067052</v>
      </c>
      <c r="CM21" s="10"/>
      <c r="CN21" s="41">
        <v>40238</v>
      </c>
      <c r="CO21" s="41"/>
      <c r="CP21" s="41"/>
      <c r="CQ21" s="41"/>
      <c r="CS21" s="36">
        <v>44272</v>
      </c>
      <c r="CT21" s="36">
        <v>40777</v>
      </c>
      <c r="CU21" s="1">
        <f t="shared" si="17"/>
        <v>539</v>
      </c>
      <c r="CV21" s="3">
        <v>1</v>
      </c>
      <c r="CW21" s="36">
        <v>40777</v>
      </c>
      <c r="CX21" s="20">
        <f>(CW21-CN21)</f>
        <v>539</v>
      </c>
      <c r="CY21" s="20">
        <v>1</v>
      </c>
      <c r="CZ21" s="20">
        <v>539</v>
      </c>
      <c r="DA21" s="3">
        <v>0</v>
      </c>
      <c r="DB21" t="s">
        <v>155</v>
      </c>
      <c r="DC21" s="10"/>
      <c r="DD21" s="10"/>
      <c r="DE21" s="10"/>
      <c r="DF21" s="10"/>
      <c r="DG21" s="10"/>
      <c r="DH21" s="10"/>
      <c r="DI21" s="10"/>
      <c r="DJ21" s="10"/>
      <c r="DK21" s="10"/>
    </row>
    <row r="22" spans="1:115" x14ac:dyDescent="0.25">
      <c r="A22" s="2">
        <v>2053</v>
      </c>
      <c r="B22" s="3">
        <v>62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1</v>
      </c>
      <c r="L22" s="3">
        <v>0</v>
      </c>
      <c r="M22" s="3"/>
      <c r="N22" s="3">
        <v>1</v>
      </c>
      <c r="O22" s="3">
        <v>0</v>
      </c>
      <c r="P22" s="3">
        <v>1</v>
      </c>
      <c r="Q22" s="3">
        <v>1</v>
      </c>
      <c r="R22" s="3">
        <v>1</v>
      </c>
      <c r="S22" s="3">
        <v>1</v>
      </c>
      <c r="T22" s="3">
        <v>0</v>
      </c>
      <c r="U22" s="3">
        <v>0</v>
      </c>
      <c r="V22" s="3">
        <v>0</v>
      </c>
      <c r="W22" s="3">
        <v>0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0</v>
      </c>
      <c r="AD22" s="3">
        <v>1</v>
      </c>
      <c r="AE22" s="3">
        <v>0</v>
      </c>
      <c r="AF22" s="3">
        <v>0</v>
      </c>
      <c r="AG22" s="3">
        <v>32.299999999999997</v>
      </c>
      <c r="AH22" s="4">
        <v>2.13</v>
      </c>
      <c r="AI22" s="3">
        <v>93</v>
      </c>
      <c r="AJ22" s="3">
        <v>62</v>
      </c>
      <c r="AK22" s="5">
        <f t="shared" si="0"/>
        <v>72.333333333333329</v>
      </c>
      <c r="AL22" s="3">
        <v>85</v>
      </c>
      <c r="AM22" s="3">
        <v>3</v>
      </c>
      <c r="AN22" s="3">
        <v>8</v>
      </c>
      <c r="AO22" s="3">
        <v>32</v>
      </c>
      <c r="AP22" s="3">
        <v>17</v>
      </c>
      <c r="AQ22" s="3">
        <v>21</v>
      </c>
      <c r="AR22" s="1">
        <f t="shared" si="1"/>
        <v>15</v>
      </c>
      <c r="AS22" s="7">
        <f t="shared" si="2"/>
        <v>1.875</v>
      </c>
      <c r="AT22" s="3">
        <v>12</v>
      </c>
      <c r="AU22" s="4">
        <v>3.5996999999999999</v>
      </c>
      <c r="AV22" s="3">
        <v>1.69</v>
      </c>
      <c r="AW22" s="19">
        <f t="shared" si="3"/>
        <v>0.27104951958610496</v>
      </c>
      <c r="AX22" s="7">
        <f t="shared" si="4"/>
        <v>2.5002083506958912</v>
      </c>
      <c r="AY22" s="7">
        <f t="shared" si="5"/>
        <v>426.03550295857991</v>
      </c>
      <c r="AZ22" s="7">
        <f t="shared" si="6"/>
        <v>3045.3648915187373</v>
      </c>
      <c r="BA22" s="7">
        <f t="shared" si="7"/>
        <v>42.349411764705877</v>
      </c>
      <c r="BB22" s="7">
        <f t="shared" si="8"/>
        <v>19.882352941176471</v>
      </c>
      <c r="BC22" s="7">
        <f t="shared" si="9"/>
        <v>16.314133333333331</v>
      </c>
      <c r="BD22" s="7">
        <f t="shared" si="10"/>
        <v>3.5152000000000001</v>
      </c>
      <c r="BE22" s="19"/>
      <c r="BF22" s="19">
        <f t="shared" si="11"/>
        <v>0.49587465622135185</v>
      </c>
      <c r="BG22" s="19">
        <f t="shared" si="12"/>
        <v>0.75561852376586947</v>
      </c>
      <c r="BH22" s="19">
        <f t="shared" si="13"/>
        <v>2.8232941176470585</v>
      </c>
      <c r="BI22" s="19">
        <f t="shared" si="14"/>
        <v>0.66666666666666663</v>
      </c>
      <c r="BJ22" s="19"/>
      <c r="BK22" s="5">
        <v>0</v>
      </c>
      <c r="BL22" s="5"/>
      <c r="BM22" s="5"/>
      <c r="BN22" s="5"/>
      <c r="BO22" s="5"/>
      <c r="BP22" s="3">
        <v>1</v>
      </c>
      <c r="BQ22" s="3">
        <v>0</v>
      </c>
      <c r="BR22" s="15">
        <v>17.5</v>
      </c>
      <c r="BS22" s="3">
        <v>6.8</v>
      </c>
      <c r="BT22" s="3">
        <v>6.4</v>
      </c>
      <c r="BU22" s="3">
        <v>1</v>
      </c>
      <c r="BV22" s="3"/>
      <c r="BW22" s="10"/>
      <c r="BX22" s="3">
        <v>1</v>
      </c>
      <c r="BY22" s="3">
        <v>0</v>
      </c>
      <c r="BZ22" s="3">
        <v>135</v>
      </c>
      <c r="CA22" s="3">
        <v>19</v>
      </c>
      <c r="CB22" s="4">
        <v>1.1000000000000001</v>
      </c>
      <c r="CC22" s="28">
        <v>88</v>
      </c>
      <c r="CD22" s="8"/>
      <c r="CE22" s="8"/>
      <c r="CF22" s="3">
        <v>5804</v>
      </c>
      <c r="CG22" s="3">
        <v>1</v>
      </c>
      <c r="CH22" s="3">
        <v>3</v>
      </c>
      <c r="CI22" s="12">
        <v>1333.3333333333335</v>
      </c>
      <c r="CJ22" s="19">
        <f t="shared" si="15"/>
        <v>7.1954373514339185</v>
      </c>
      <c r="CK22" s="5">
        <v>2469.0765157083802</v>
      </c>
      <c r="CL22" s="19">
        <f t="shared" si="18"/>
        <v>7.811599479431357</v>
      </c>
      <c r="CM22" s="10"/>
      <c r="CN22" s="36">
        <v>40521</v>
      </c>
      <c r="CO22" s="36"/>
      <c r="CP22" s="36"/>
      <c r="CQ22" s="36"/>
      <c r="CR22" s="22"/>
      <c r="CS22" s="36">
        <v>44274</v>
      </c>
      <c r="CT22" s="36">
        <v>43879</v>
      </c>
      <c r="CU22" s="3">
        <f t="shared" si="17"/>
        <v>3358</v>
      </c>
      <c r="CV22" s="3">
        <v>0</v>
      </c>
      <c r="CW22" s="3"/>
      <c r="CX22" s="3"/>
      <c r="CY22" s="3">
        <v>0</v>
      </c>
      <c r="CZ22" s="3">
        <v>3358</v>
      </c>
      <c r="DA22" s="3">
        <v>0</v>
      </c>
      <c r="DB22" s="9" t="s">
        <v>141</v>
      </c>
      <c r="DC22" s="10"/>
      <c r="DD22" s="10"/>
      <c r="DE22" s="10"/>
      <c r="DF22" s="10"/>
      <c r="DG22" s="10"/>
      <c r="DH22" s="10"/>
      <c r="DI22" s="10"/>
      <c r="DJ22" s="10"/>
      <c r="DK22" s="10"/>
    </row>
    <row r="23" spans="1:115" x14ac:dyDescent="0.25">
      <c r="A23" s="25">
        <v>1036</v>
      </c>
      <c r="B23" s="1">
        <v>64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1</v>
      </c>
      <c r="J23" s="1">
        <v>3</v>
      </c>
      <c r="K23" s="1">
        <v>1</v>
      </c>
      <c r="L23" s="1">
        <v>0</v>
      </c>
      <c r="M23" s="1">
        <v>1</v>
      </c>
      <c r="N23" s="1">
        <v>1</v>
      </c>
      <c r="O23" s="1">
        <v>1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</v>
      </c>
      <c r="Y23" s="1">
        <v>2</v>
      </c>
      <c r="Z23" s="1">
        <v>1</v>
      </c>
      <c r="AA23" s="1">
        <v>1</v>
      </c>
      <c r="AB23" s="1">
        <v>1</v>
      </c>
      <c r="AC23" s="1">
        <v>0</v>
      </c>
      <c r="AD23" s="1">
        <v>1</v>
      </c>
      <c r="AE23" s="1">
        <v>0</v>
      </c>
      <c r="AF23" s="1">
        <v>0</v>
      </c>
      <c r="AG23" s="1">
        <v>23.8</v>
      </c>
      <c r="AH23" s="1">
        <v>1.88</v>
      </c>
      <c r="AI23" s="1">
        <v>120</v>
      </c>
      <c r="AJ23" s="1">
        <v>42</v>
      </c>
      <c r="AK23" s="5">
        <f t="shared" si="0"/>
        <v>68</v>
      </c>
      <c r="AL23" s="1">
        <v>66</v>
      </c>
      <c r="AM23" s="1">
        <v>1</v>
      </c>
      <c r="AN23" s="1">
        <v>12</v>
      </c>
      <c r="AO23" s="1">
        <v>57</v>
      </c>
      <c r="AP23" s="1">
        <v>28</v>
      </c>
      <c r="AQ23" s="1">
        <v>33</v>
      </c>
      <c r="AR23" s="1">
        <f t="shared" si="1"/>
        <v>29</v>
      </c>
      <c r="AS23" s="7">
        <f t="shared" si="2"/>
        <v>2.4166666666666665</v>
      </c>
      <c r="AT23" s="1">
        <v>23</v>
      </c>
      <c r="AU23" s="19">
        <v>3.59</v>
      </c>
      <c r="AV23" s="1">
        <v>1.91</v>
      </c>
      <c r="AW23" s="19">
        <f t="shared" si="3"/>
        <v>0.28798226164079821</v>
      </c>
      <c r="AX23" s="7">
        <f t="shared" si="4"/>
        <v>2.785515320334262</v>
      </c>
      <c r="AY23" s="7">
        <f t="shared" si="5"/>
        <v>418.84816753926702</v>
      </c>
      <c r="AZ23" s="7">
        <f t="shared" si="6"/>
        <v>2345.5497382198955</v>
      </c>
      <c r="BA23" s="7">
        <f t="shared" si="7"/>
        <v>54.393939393939391</v>
      </c>
      <c r="BB23" s="7">
        <f t="shared" si="8"/>
        <v>28.939393939393938</v>
      </c>
      <c r="BC23" s="7">
        <f t="shared" si="9"/>
        <v>17.710909090909091</v>
      </c>
      <c r="BD23" s="7">
        <f t="shared" si="10"/>
        <v>8.2650909090909082</v>
      </c>
      <c r="BE23" s="19">
        <v>2.5186629526462396</v>
      </c>
      <c r="BF23" s="19">
        <f t="shared" si="11"/>
        <v>0.60668523676880226</v>
      </c>
      <c r="BG23" s="19">
        <f t="shared" si="12"/>
        <v>1.0479108635097494</v>
      </c>
      <c r="BH23" s="19">
        <f t="shared" si="13"/>
        <v>1.8756530825496343</v>
      </c>
      <c r="BI23" s="19">
        <f t="shared" si="14"/>
        <v>0.52173913043478259</v>
      </c>
      <c r="BJ23" s="19"/>
      <c r="BK23" s="20">
        <v>1</v>
      </c>
      <c r="BL23" s="1">
        <v>34</v>
      </c>
      <c r="BN23" s="1">
        <v>3</v>
      </c>
      <c r="BO23" s="1"/>
      <c r="BP23" s="1">
        <v>1</v>
      </c>
      <c r="BQ23" s="1">
        <v>0</v>
      </c>
      <c r="BR23" s="1">
        <v>17</v>
      </c>
      <c r="BS23" s="1">
        <v>6.2</v>
      </c>
      <c r="BT23" s="1">
        <v>5.8</v>
      </c>
      <c r="BU23" s="1">
        <v>0.36</v>
      </c>
      <c r="BV23" s="1">
        <v>5.0999999999999996</v>
      </c>
      <c r="BW23" s="1">
        <v>54.8</v>
      </c>
      <c r="BX23" s="1">
        <v>1</v>
      </c>
      <c r="BZ23" s="25">
        <v>141</v>
      </c>
      <c r="CA23" s="25">
        <v>15</v>
      </c>
      <c r="CB23" s="44">
        <v>1.18</v>
      </c>
      <c r="CC23" s="27">
        <v>65</v>
      </c>
      <c r="CD23" s="1">
        <v>3018</v>
      </c>
      <c r="CE23" s="1">
        <v>1</v>
      </c>
      <c r="CH23" s="1">
        <v>3</v>
      </c>
      <c r="CI23" s="20">
        <v>1350.73224</v>
      </c>
      <c r="CJ23" s="19">
        <f t="shared" si="15"/>
        <v>7.2084021243867644</v>
      </c>
      <c r="CK23" s="20">
        <v>945.8621905</v>
      </c>
      <c r="CL23" s="19">
        <f t="shared" si="18"/>
        <v>6.8520968824358706</v>
      </c>
      <c r="CM23" s="22"/>
      <c r="CN23" s="36">
        <v>40301</v>
      </c>
      <c r="CO23" s="36"/>
      <c r="CP23" s="36"/>
      <c r="CQ23" s="36"/>
      <c r="CS23" s="36">
        <v>44272</v>
      </c>
      <c r="CT23" s="36">
        <v>41094</v>
      </c>
      <c r="CU23" s="1">
        <f t="shared" si="17"/>
        <v>793</v>
      </c>
      <c r="CV23" s="3">
        <v>1</v>
      </c>
      <c r="CW23" s="40">
        <v>41094</v>
      </c>
      <c r="CX23" s="20">
        <f>(CW23-CN23)</f>
        <v>793</v>
      </c>
      <c r="CY23" s="20">
        <v>1</v>
      </c>
      <c r="CZ23" s="20">
        <v>793</v>
      </c>
      <c r="DA23" s="3">
        <v>0</v>
      </c>
      <c r="DB23"/>
    </row>
    <row r="24" spans="1:115" x14ac:dyDescent="0.25">
      <c r="A24" s="25">
        <v>1023</v>
      </c>
      <c r="B24" s="1">
        <v>69</v>
      </c>
      <c r="C24" s="1">
        <v>0</v>
      </c>
      <c r="D24" s="1">
        <v>1</v>
      </c>
      <c r="E24" s="1">
        <v>1</v>
      </c>
      <c r="F24" s="1">
        <v>1</v>
      </c>
      <c r="G24" s="1">
        <v>1</v>
      </c>
      <c r="H24" s="1">
        <v>0</v>
      </c>
      <c r="I24" s="1">
        <v>0</v>
      </c>
      <c r="J24" s="1">
        <v>4</v>
      </c>
      <c r="K24" s="1">
        <v>1</v>
      </c>
      <c r="L24" s="1">
        <v>1</v>
      </c>
      <c r="M24" s="1">
        <v>0</v>
      </c>
      <c r="N24" s="1">
        <v>0</v>
      </c>
      <c r="O24" s="1">
        <v>1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1</v>
      </c>
      <c r="AB24" s="1">
        <v>1</v>
      </c>
      <c r="AC24" s="1">
        <v>0</v>
      </c>
      <c r="AD24" s="1">
        <v>1</v>
      </c>
      <c r="AE24" s="1">
        <v>0</v>
      </c>
      <c r="AF24" s="1">
        <v>0</v>
      </c>
      <c r="AG24" s="1">
        <v>59.74</v>
      </c>
      <c r="AH24" s="1">
        <v>2.42</v>
      </c>
      <c r="AI24" s="1">
        <v>123</v>
      </c>
      <c r="AJ24" s="1">
        <v>65</v>
      </c>
      <c r="AK24" s="5">
        <f t="shared" si="0"/>
        <v>84.333333333333329</v>
      </c>
      <c r="AL24" s="1">
        <v>65</v>
      </c>
      <c r="AM24" s="1">
        <v>1</v>
      </c>
      <c r="AN24" s="1">
        <v>16</v>
      </c>
      <c r="AO24" s="1">
        <v>54</v>
      </c>
      <c r="AP24" s="1">
        <v>24</v>
      </c>
      <c r="AQ24" s="1">
        <v>39</v>
      </c>
      <c r="AR24" s="1">
        <f t="shared" si="1"/>
        <v>30</v>
      </c>
      <c r="AS24" s="7">
        <f t="shared" si="2"/>
        <v>1.875</v>
      </c>
      <c r="AT24" s="1">
        <v>26</v>
      </c>
      <c r="AU24" s="19">
        <v>6.95</v>
      </c>
      <c r="AV24" s="1">
        <v>2.87</v>
      </c>
      <c r="AW24" s="19">
        <f t="shared" si="3"/>
        <v>0.53666666666666663</v>
      </c>
      <c r="AX24" s="7">
        <f t="shared" si="4"/>
        <v>1.8705035971223021</v>
      </c>
      <c r="AY24" s="7">
        <f t="shared" si="5"/>
        <v>362.36933797909404</v>
      </c>
      <c r="AZ24" s="7">
        <f t="shared" si="6"/>
        <v>1904.7619047619046</v>
      </c>
      <c r="BA24" s="7">
        <f t="shared" si="7"/>
        <v>106.92307692307692</v>
      </c>
      <c r="BB24" s="7">
        <f t="shared" si="8"/>
        <v>44.153846153846153</v>
      </c>
      <c r="BC24" s="7">
        <f t="shared" si="9"/>
        <v>35.02871794871794</v>
      </c>
      <c r="BD24" s="7">
        <f t="shared" si="10"/>
        <v>13.811323076923076</v>
      </c>
      <c r="BE24" s="19">
        <v>1.2</v>
      </c>
      <c r="BF24" s="19">
        <f t="shared" si="11"/>
        <v>0.36474820143884895</v>
      </c>
      <c r="BG24" s="19">
        <f t="shared" si="12"/>
        <v>0.50503597122302157</v>
      </c>
      <c r="BH24" s="19">
        <f t="shared" si="13"/>
        <v>3.5641025641025639</v>
      </c>
      <c r="BI24" s="19">
        <f t="shared" si="14"/>
        <v>0.61538461538461542</v>
      </c>
      <c r="BJ24" s="19"/>
      <c r="BK24" s="20">
        <v>1</v>
      </c>
      <c r="BL24" s="1">
        <v>32</v>
      </c>
      <c r="BN24" s="1">
        <v>0</v>
      </c>
      <c r="BO24" s="1">
        <v>0</v>
      </c>
      <c r="BP24" s="1">
        <v>1</v>
      </c>
      <c r="BQ24" s="1">
        <v>0</v>
      </c>
      <c r="BR24" s="1">
        <v>40</v>
      </c>
      <c r="BS24" s="1"/>
      <c r="BT24" s="1"/>
      <c r="BU24" s="1"/>
      <c r="BZ24" s="25">
        <v>138</v>
      </c>
      <c r="CA24" s="25">
        <v>32</v>
      </c>
      <c r="CB24" s="44">
        <v>1.74</v>
      </c>
      <c r="CC24" s="27">
        <v>29</v>
      </c>
      <c r="CD24" s="1">
        <v>311</v>
      </c>
      <c r="CE24" s="1">
        <v>1</v>
      </c>
      <c r="CH24" s="1">
        <v>2</v>
      </c>
      <c r="CI24" s="20">
        <v>1391.337</v>
      </c>
      <c r="CJ24" s="19">
        <f t="shared" si="15"/>
        <v>7.2380204343273267</v>
      </c>
      <c r="CK24" s="20">
        <v>1929.7621999999999</v>
      </c>
      <c r="CL24" s="19">
        <f t="shared" si="18"/>
        <v>7.5651520618724222</v>
      </c>
      <c r="CM24" s="22"/>
      <c r="CN24" s="36">
        <v>43217</v>
      </c>
      <c r="CO24" s="36"/>
      <c r="CP24" s="36"/>
      <c r="CQ24" s="36"/>
      <c r="CS24" s="36">
        <v>44217</v>
      </c>
      <c r="CT24" s="36">
        <v>43369</v>
      </c>
      <c r="CU24" s="1">
        <f t="shared" si="17"/>
        <v>152</v>
      </c>
      <c r="CV24" s="1">
        <v>1</v>
      </c>
      <c r="CW24" s="36">
        <v>43369</v>
      </c>
      <c r="CX24" s="20">
        <f>(CW24-CN24)</f>
        <v>152</v>
      </c>
      <c r="CY24" s="20">
        <v>1</v>
      </c>
      <c r="CZ24" s="20">
        <v>152</v>
      </c>
      <c r="DA24" s="3">
        <v>0</v>
      </c>
      <c r="DB24" t="s">
        <v>129</v>
      </c>
    </row>
    <row r="25" spans="1:115" x14ac:dyDescent="0.25">
      <c r="A25" s="2">
        <v>2027</v>
      </c>
      <c r="B25" s="3">
        <v>42</v>
      </c>
      <c r="C25" s="3">
        <v>1</v>
      </c>
      <c r="D25" s="3">
        <v>0</v>
      </c>
      <c r="E25" s="3">
        <v>1</v>
      </c>
      <c r="F25" s="3">
        <v>1</v>
      </c>
      <c r="G25" s="3">
        <v>1</v>
      </c>
      <c r="H25" s="1">
        <v>0</v>
      </c>
      <c r="I25" s="3">
        <v>0</v>
      </c>
      <c r="J25" s="3">
        <v>3</v>
      </c>
      <c r="K25" s="3">
        <v>0</v>
      </c>
      <c r="L25" s="3">
        <v>0</v>
      </c>
      <c r="M25" s="3"/>
      <c r="N25" s="3">
        <v>0</v>
      </c>
      <c r="O25" s="3">
        <v>1</v>
      </c>
      <c r="P25" s="3">
        <v>0</v>
      </c>
      <c r="Q25" s="3"/>
      <c r="R25" s="3">
        <v>1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16">
        <v>1</v>
      </c>
      <c r="Y25" s="3">
        <v>2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1</v>
      </c>
      <c r="AG25" s="3">
        <v>22.5</v>
      </c>
      <c r="AH25" s="4">
        <v>2.14</v>
      </c>
      <c r="AI25" s="3">
        <v>95</v>
      </c>
      <c r="AJ25" s="3">
        <v>66</v>
      </c>
      <c r="AK25" s="5">
        <f t="shared" si="0"/>
        <v>75.666666666666671</v>
      </c>
      <c r="AL25" s="3">
        <v>78</v>
      </c>
      <c r="AM25" s="3">
        <v>2</v>
      </c>
      <c r="AN25" s="3">
        <v>13</v>
      </c>
      <c r="AO25" s="3">
        <v>50</v>
      </c>
      <c r="AP25" s="3">
        <v>25</v>
      </c>
      <c r="AQ25" s="3">
        <v>33</v>
      </c>
      <c r="AR25" s="1">
        <f t="shared" si="1"/>
        <v>25</v>
      </c>
      <c r="AS25" s="7">
        <f t="shared" si="2"/>
        <v>1.9230769230769231</v>
      </c>
      <c r="AT25" s="3">
        <v>28</v>
      </c>
      <c r="AU25" s="4">
        <v>3.1457999999999999</v>
      </c>
      <c r="AV25" s="3">
        <v>1.47</v>
      </c>
      <c r="AW25" s="19">
        <f t="shared" si="3"/>
        <v>0.24662971175166298</v>
      </c>
      <c r="AX25" s="7">
        <f t="shared" si="4"/>
        <v>1.589420815054994</v>
      </c>
      <c r="AY25" s="7">
        <f t="shared" si="5"/>
        <v>272.108843537415</v>
      </c>
      <c r="AZ25" s="7">
        <f t="shared" si="6"/>
        <v>3410.4308390022679</v>
      </c>
      <c r="BA25" s="7">
        <f t="shared" si="7"/>
        <v>40.330769230769235</v>
      </c>
      <c r="BB25" s="7">
        <f t="shared" si="8"/>
        <v>18.846153846153847</v>
      </c>
      <c r="BC25" s="7">
        <f t="shared" si="9"/>
        <v>12.217333333333334</v>
      </c>
      <c r="BD25" s="7">
        <f t="shared" si="10"/>
        <v>5.1261538461538461</v>
      </c>
      <c r="BE25" s="19"/>
      <c r="BF25" s="19">
        <f t="shared" si="11"/>
        <v>0.81823383559031082</v>
      </c>
      <c r="BG25" s="19">
        <f t="shared" si="12"/>
        <v>1.2397482357428951</v>
      </c>
      <c r="BH25" s="19">
        <f t="shared" si="13"/>
        <v>1.6132307692307695</v>
      </c>
      <c r="BI25" s="19">
        <f t="shared" si="14"/>
        <v>0.4642857142857143</v>
      </c>
      <c r="BJ25" s="19"/>
      <c r="BK25" s="5">
        <v>0</v>
      </c>
      <c r="BL25" s="5"/>
      <c r="BM25" s="5"/>
      <c r="BN25" s="5"/>
      <c r="BO25" s="5"/>
      <c r="BP25" s="3">
        <v>1</v>
      </c>
      <c r="BQ25" s="9">
        <v>0</v>
      </c>
      <c r="BR25" s="15">
        <v>10</v>
      </c>
      <c r="BS25" s="3">
        <v>8.6999999999999993</v>
      </c>
      <c r="BT25" s="3">
        <v>7.9</v>
      </c>
      <c r="BU25" s="3">
        <v>0.93</v>
      </c>
      <c r="BV25" s="16">
        <v>4.7</v>
      </c>
      <c r="BW25" s="10"/>
      <c r="BX25" s="16">
        <v>1</v>
      </c>
      <c r="BY25" s="9">
        <v>0</v>
      </c>
      <c r="BZ25" s="3">
        <v>136</v>
      </c>
      <c r="CA25" s="3">
        <v>17</v>
      </c>
      <c r="CB25" s="4">
        <v>1</v>
      </c>
      <c r="CC25" s="29">
        <v>90</v>
      </c>
      <c r="CD25" s="8"/>
      <c r="CE25" s="8"/>
      <c r="CF25" s="3">
        <v>1932</v>
      </c>
      <c r="CG25" s="3">
        <v>1</v>
      </c>
      <c r="CH25" s="3">
        <v>2</v>
      </c>
      <c r="CI25" s="12">
        <v>1465.0980392156862</v>
      </c>
      <c r="CJ25" s="19">
        <f t="shared" si="15"/>
        <v>7.2896774401783988</v>
      </c>
      <c r="CK25" s="5">
        <v>1424.1356669546039</v>
      </c>
      <c r="CL25" s="19">
        <f t="shared" si="18"/>
        <v>7.2613203591716413</v>
      </c>
      <c r="CM25" s="10"/>
      <c r="CN25" s="36">
        <v>43678</v>
      </c>
      <c r="CO25" s="36"/>
      <c r="CP25" s="36"/>
      <c r="CQ25" s="36"/>
      <c r="CS25" s="36">
        <v>44479</v>
      </c>
      <c r="CT25" s="36">
        <v>44474</v>
      </c>
      <c r="CU25" s="1">
        <f t="shared" si="17"/>
        <v>796</v>
      </c>
      <c r="CV25" s="1">
        <v>0</v>
      </c>
      <c r="CY25" s="1">
        <v>0</v>
      </c>
      <c r="CZ25" s="1">
        <v>796</v>
      </c>
      <c r="DA25" s="3">
        <v>0</v>
      </c>
      <c r="DB25" s="3" t="s">
        <v>144</v>
      </c>
      <c r="DC25" s="10"/>
      <c r="DD25" s="10"/>
      <c r="DE25" s="10"/>
      <c r="DF25" s="10"/>
      <c r="DG25" s="10"/>
      <c r="DH25" s="10"/>
      <c r="DI25" s="10"/>
      <c r="DJ25" s="10"/>
      <c r="DK25" s="10"/>
    </row>
    <row r="26" spans="1:115" x14ac:dyDescent="0.25">
      <c r="A26" s="2">
        <v>2013</v>
      </c>
      <c r="B26" s="3">
        <v>60</v>
      </c>
      <c r="C26" s="3">
        <v>0</v>
      </c>
      <c r="D26" s="3">
        <v>0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4</v>
      </c>
      <c r="K26" s="3">
        <v>1</v>
      </c>
      <c r="L26" s="3">
        <v>1</v>
      </c>
      <c r="M26" s="3"/>
      <c r="N26" s="3">
        <v>1</v>
      </c>
      <c r="O26" s="3">
        <v>1</v>
      </c>
      <c r="P26" s="3">
        <v>1</v>
      </c>
      <c r="Q26" s="3"/>
      <c r="R26" s="3">
        <v>1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1</v>
      </c>
      <c r="Y26" s="3">
        <v>1</v>
      </c>
      <c r="Z26" s="3">
        <v>1</v>
      </c>
      <c r="AA26" s="3">
        <v>0</v>
      </c>
      <c r="AB26" s="3">
        <v>1</v>
      </c>
      <c r="AC26" s="3">
        <v>1</v>
      </c>
      <c r="AD26" s="3">
        <v>0</v>
      </c>
      <c r="AE26" s="3">
        <v>0</v>
      </c>
      <c r="AF26" s="3">
        <v>0</v>
      </c>
      <c r="AG26" s="3">
        <v>37.6</v>
      </c>
      <c r="AH26" s="4">
        <v>1.79</v>
      </c>
      <c r="AI26" s="3">
        <v>85</v>
      </c>
      <c r="AJ26" s="3">
        <v>60</v>
      </c>
      <c r="AK26" s="5">
        <f t="shared" si="0"/>
        <v>68.333333333333329</v>
      </c>
      <c r="AL26" s="3">
        <v>75</v>
      </c>
      <c r="AM26" s="3">
        <v>2</v>
      </c>
      <c r="AN26" s="3">
        <v>16</v>
      </c>
      <c r="AO26" s="3">
        <v>58</v>
      </c>
      <c r="AP26" s="3">
        <v>29</v>
      </c>
      <c r="AQ26" s="3">
        <v>39</v>
      </c>
      <c r="AR26" s="3">
        <f t="shared" si="1"/>
        <v>29</v>
      </c>
      <c r="AS26" s="7">
        <f t="shared" si="2"/>
        <v>1.8125</v>
      </c>
      <c r="AT26" s="3">
        <v>30</v>
      </c>
      <c r="AU26" s="4">
        <v>3.0251000000000001</v>
      </c>
      <c r="AV26" s="3">
        <v>1.69</v>
      </c>
      <c r="AW26" s="19">
        <f t="shared" si="3"/>
        <v>0.25606060606060604</v>
      </c>
      <c r="AX26" s="7">
        <f t="shared" si="4"/>
        <v>2.9751082608839376</v>
      </c>
      <c r="AY26" s="7">
        <f t="shared" si="5"/>
        <v>426.03550295857991</v>
      </c>
      <c r="AZ26" s="7">
        <f t="shared" si="6"/>
        <v>2477.3175542406307</v>
      </c>
      <c r="BA26" s="7">
        <f t="shared" si="7"/>
        <v>40.334666666666671</v>
      </c>
      <c r="BB26" s="7">
        <f t="shared" si="8"/>
        <v>22.533333333333335</v>
      </c>
      <c r="BC26" s="7">
        <f t="shared" si="9"/>
        <v>11.747377777777777</v>
      </c>
      <c r="BD26" s="7">
        <f t="shared" si="10"/>
        <v>7.048426666666666</v>
      </c>
      <c r="BE26" s="19"/>
      <c r="BF26" s="19">
        <f t="shared" si="11"/>
        <v>0.96691018478727964</v>
      </c>
      <c r="BG26" s="19">
        <f t="shared" si="12"/>
        <v>1.4379689927605697</v>
      </c>
      <c r="BH26" s="19">
        <f t="shared" si="13"/>
        <v>1.3908505747126438</v>
      </c>
      <c r="BI26" s="19">
        <f t="shared" si="14"/>
        <v>0.53333333333333333</v>
      </c>
      <c r="BJ26" s="19"/>
      <c r="BK26" s="5">
        <v>0</v>
      </c>
      <c r="BL26" s="5"/>
      <c r="BM26" s="5"/>
      <c r="BN26" s="5"/>
      <c r="BO26" s="5"/>
      <c r="BP26" s="3">
        <v>1</v>
      </c>
      <c r="BQ26" s="3">
        <v>0</v>
      </c>
      <c r="BR26" s="3">
        <v>20</v>
      </c>
      <c r="BS26" s="3">
        <v>7</v>
      </c>
      <c r="BT26" s="3">
        <v>6.7</v>
      </c>
      <c r="BU26" s="3">
        <v>1.3</v>
      </c>
      <c r="BV26" s="3"/>
      <c r="BW26" s="10"/>
      <c r="BX26" s="3">
        <v>1</v>
      </c>
      <c r="BY26" s="3">
        <v>1</v>
      </c>
      <c r="BZ26" s="3">
        <v>139</v>
      </c>
      <c r="CA26" s="3">
        <v>56</v>
      </c>
      <c r="CB26" s="4">
        <v>1.8</v>
      </c>
      <c r="CC26" s="28">
        <v>47</v>
      </c>
      <c r="CD26" s="8"/>
      <c r="CE26" s="8"/>
      <c r="CF26" s="3">
        <v>10322</v>
      </c>
      <c r="CG26" s="3">
        <v>1</v>
      </c>
      <c r="CH26" s="3">
        <v>3</v>
      </c>
      <c r="CI26" s="12">
        <v>1468.8888888888889</v>
      </c>
      <c r="CJ26" s="19">
        <f t="shared" si="15"/>
        <v>7.292261536069458</v>
      </c>
      <c r="CK26" s="5">
        <v>7069.3969057780678</v>
      </c>
      <c r="CL26" s="19">
        <f t="shared" si="18"/>
        <v>8.8635304519675131</v>
      </c>
      <c r="CM26" s="10"/>
      <c r="CN26" s="41">
        <v>40402</v>
      </c>
      <c r="CO26" s="41"/>
      <c r="CP26" s="41"/>
      <c r="CQ26" s="41"/>
      <c r="CS26" s="36">
        <v>44272</v>
      </c>
      <c r="CT26" s="36">
        <v>43476</v>
      </c>
      <c r="CU26" s="1">
        <f t="shared" si="17"/>
        <v>3074</v>
      </c>
      <c r="CV26" s="3">
        <v>1</v>
      </c>
      <c r="CW26" s="40">
        <v>43476</v>
      </c>
      <c r="CX26" s="20">
        <f>(CW26-CN26)</f>
        <v>3074</v>
      </c>
      <c r="CY26" s="20">
        <v>1</v>
      </c>
      <c r="CZ26" s="20">
        <v>3074</v>
      </c>
      <c r="DA26" s="3">
        <v>0</v>
      </c>
      <c r="DB26" s="3"/>
      <c r="DC26" s="10"/>
      <c r="DD26" s="10"/>
      <c r="DE26" s="10"/>
      <c r="DF26" s="10"/>
      <c r="DG26" s="10"/>
      <c r="DH26" s="10"/>
      <c r="DI26" s="10"/>
      <c r="DJ26" s="10"/>
      <c r="DK26" s="10"/>
    </row>
    <row r="27" spans="1:115" x14ac:dyDescent="0.25">
      <c r="A27" s="25">
        <v>1075</v>
      </c>
      <c r="B27" s="1">
        <v>67</v>
      </c>
      <c r="C27" s="1">
        <v>2</v>
      </c>
      <c r="D27" s="1">
        <v>1</v>
      </c>
      <c r="E27" s="1">
        <v>1</v>
      </c>
      <c r="F27" s="1">
        <v>1</v>
      </c>
      <c r="G27" s="1">
        <v>1</v>
      </c>
      <c r="H27" s="1">
        <v>0</v>
      </c>
      <c r="I27" s="1">
        <v>1</v>
      </c>
      <c r="J27" s="1">
        <v>3</v>
      </c>
      <c r="K27" s="1">
        <v>1</v>
      </c>
      <c r="L27" s="1">
        <v>1</v>
      </c>
      <c r="M27" s="1">
        <v>1</v>
      </c>
      <c r="N27" s="1">
        <v>1</v>
      </c>
      <c r="O27" s="1">
        <v>0</v>
      </c>
      <c r="P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1</v>
      </c>
      <c r="AB27" s="1">
        <v>1</v>
      </c>
      <c r="AC27" s="1">
        <v>0</v>
      </c>
      <c r="AD27" s="1">
        <v>1</v>
      </c>
      <c r="AE27" s="1">
        <v>0</v>
      </c>
      <c r="AF27" s="1">
        <v>0</v>
      </c>
      <c r="AG27" s="1">
        <v>28.42</v>
      </c>
      <c r="AH27" s="1">
        <v>1.45</v>
      </c>
      <c r="AI27" s="1">
        <v>130</v>
      </c>
      <c r="AJ27" s="1">
        <v>60</v>
      </c>
      <c r="AK27" s="5">
        <f t="shared" si="0"/>
        <v>83.333333333333329</v>
      </c>
      <c r="AL27" s="1">
        <v>73</v>
      </c>
      <c r="AM27" s="1">
        <v>1</v>
      </c>
      <c r="AN27" s="1">
        <v>10</v>
      </c>
      <c r="AO27" s="1">
        <v>51</v>
      </c>
      <c r="AP27" s="1">
        <v>24</v>
      </c>
      <c r="AQ27" s="1">
        <v>39</v>
      </c>
      <c r="AR27" s="1">
        <f t="shared" si="1"/>
        <v>27</v>
      </c>
      <c r="AS27" s="7">
        <f t="shared" si="2"/>
        <v>2.7</v>
      </c>
      <c r="AT27" s="1">
        <v>22</v>
      </c>
      <c r="AU27" s="19">
        <v>3.4</v>
      </c>
      <c r="AV27" s="1">
        <v>2.34</v>
      </c>
      <c r="AW27" s="19">
        <f t="shared" si="3"/>
        <v>0.4323725055432372</v>
      </c>
      <c r="AX27" s="7">
        <f t="shared" si="4"/>
        <v>5</v>
      </c>
      <c r="AY27" s="7">
        <f t="shared" si="5"/>
        <v>581.19658119658118</v>
      </c>
      <c r="AZ27" s="7">
        <f t="shared" si="6"/>
        <v>2507.1225071225072</v>
      </c>
      <c r="BA27" s="7">
        <f t="shared" si="7"/>
        <v>46.575342465753423</v>
      </c>
      <c r="BB27" s="7">
        <f t="shared" si="8"/>
        <v>32.054794520547944</v>
      </c>
      <c r="BC27" s="7">
        <f t="shared" si="9"/>
        <v>26.737972602739724</v>
      </c>
      <c r="BD27" s="7">
        <f t="shared" si="10"/>
        <v>12.642410958904108</v>
      </c>
      <c r="BE27" s="19">
        <v>3.1132352941176471</v>
      </c>
      <c r="BF27" s="19">
        <f t="shared" si="11"/>
        <v>0.83735294117647063</v>
      </c>
      <c r="BG27" s="19">
        <f t="shared" si="12"/>
        <v>1.095</v>
      </c>
      <c r="BH27" s="19">
        <f t="shared" si="13"/>
        <v>1.7250126839167934</v>
      </c>
      <c r="BI27" s="19">
        <f t="shared" si="14"/>
        <v>0.45454545454545453</v>
      </c>
      <c r="BJ27" s="19"/>
      <c r="BK27" s="20">
        <v>1</v>
      </c>
      <c r="BL27" s="1">
        <v>27</v>
      </c>
      <c r="BN27" s="1">
        <v>1</v>
      </c>
      <c r="BO27" s="1">
        <v>0</v>
      </c>
      <c r="BP27" s="1">
        <v>1</v>
      </c>
      <c r="BQ27" s="1">
        <v>0</v>
      </c>
      <c r="BR27" s="1">
        <v>22.5</v>
      </c>
      <c r="BS27" s="1"/>
      <c r="BT27" s="1"/>
      <c r="BU27" s="1"/>
      <c r="BZ27" s="25">
        <v>135</v>
      </c>
      <c r="CA27" s="25">
        <v>28</v>
      </c>
      <c r="CB27" s="44">
        <v>1.23</v>
      </c>
      <c r="CC27" s="27">
        <v>45</v>
      </c>
      <c r="CD27" s="1">
        <v>42</v>
      </c>
      <c r="CE27" s="1">
        <v>0</v>
      </c>
      <c r="CH27" s="1">
        <v>1</v>
      </c>
      <c r="CI27" s="20">
        <v>1491.492393</v>
      </c>
      <c r="CJ27" s="19">
        <f t="shared" si="15"/>
        <v>7.3075325037071339</v>
      </c>
      <c r="CK27" s="20">
        <v>187.0216633</v>
      </c>
      <c r="CL27" s="19">
        <f t="shared" si="18"/>
        <v>5.2312244566689605</v>
      </c>
      <c r="CM27" s="22"/>
      <c r="CN27" s="36">
        <v>43370</v>
      </c>
      <c r="CO27" s="36"/>
      <c r="CP27" s="36"/>
      <c r="CQ27" s="36"/>
      <c r="CS27" s="36">
        <v>44478</v>
      </c>
      <c r="CT27" s="36">
        <v>44448</v>
      </c>
      <c r="CU27" s="1">
        <f t="shared" si="17"/>
        <v>1078</v>
      </c>
      <c r="CV27" s="1">
        <v>0</v>
      </c>
      <c r="CY27" s="1">
        <v>0</v>
      </c>
      <c r="CZ27" s="1">
        <v>1078</v>
      </c>
      <c r="DA27" s="3">
        <v>0</v>
      </c>
      <c r="DB27"/>
    </row>
    <row r="28" spans="1:115" x14ac:dyDescent="0.25">
      <c r="A28" s="25"/>
      <c r="AK28" s="5"/>
      <c r="AS28" s="7"/>
      <c r="AU28" s="19"/>
      <c r="AW28" s="19"/>
      <c r="AX28" s="7"/>
      <c r="AY28" s="7"/>
      <c r="AZ28" s="7"/>
      <c r="BA28" s="7"/>
      <c r="BB28" s="7"/>
      <c r="BC28" s="7"/>
      <c r="BD28" s="7"/>
      <c r="BE28" s="19"/>
      <c r="BF28" s="19"/>
      <c r="BG28" s="19"/>
      <c r="BH28" s="19"/>
      <c r="BI28" s="19"/>
      <c r="BJ28" s="19"/>
      <c r="BO28" s="1"/>
      <c r="BS28" s="1"/>
      <c r="BT28" s="1"/>
      <c r="BU28" s="1"/>
      <c r="BZ28" s="25"/>
      <c r="CA28" s="25"/>
      <c r="CB28" s="44"/>
      <c r="CI28" s="20"/>
      <c r="CK28" s="20"/>
      <c r="CM28" s="22"/>
      <c r="CN28" s="36"/>
      <c r="CO28" s="36"/>
      <c r="CP28" s="36"/>
      <c r="CQ28" s="36"/>
      <c r="CS28" s="36"/>
      <c r="CT28" s="36"/>
      <c r="DA28" s="3"/>
      <c r="DB28"/>
    </row>
    <row r="29" spans="1:115" x14ac:dyDescent="0.25">
      <c r="A29" s="25"/>
      <c r="AK29" s="5"/>
      <c r="AS29" s="7"/>
      <c r="AU29" s="19"/>
      <c r="AW29" s="19"/>
      <c r="AX29" s="7"/>
      <c r="AY29" s="7"/>
      <c r="AZ29" s="7"/>
      <c r="BA29" s="7"/>
      <c r="BB29" s="7"/>
      <c r="BC29" s="7"/>
      <c r="BD29" s="7"/>
      <c r="BE29" s="19"/>
      <c r="BF29" s="19"/>
      <c r="BG29" s="19"/>
      <c r="BH29" s="19"/>
      <c r="BI29" s="19"/>
      <c r="BJ29" s="19"/>
      <c r="BO29" s="1"/>
      <c r="BS29" s="1"/>
      <c r="BT29" s="1"/>
      <c r="BU29" s="1"/>
      <c r="BZ29" s="25"/>
      <c r="CA29" s="25"/>
      <c r="CB29" s="44"/>
      <c r="CI29" s="20"/>
      <c r="CK29" s="20"/>
      <c r="CM29" s="22"/>
      <c r="CN29" s="36"/>
      <c r="CO29" s="36"/>
      <c r="CP29" s="36"/>
      <c r="CQ29" s="36"/>
      <c r="CS29" s="36"/>
      <c r="CT29" s="36"/>
      <c r="CV29" s="1">
        <f>SUM(CV2:CV27)</f>
        <v>13</v>
      </c>
      <c r="CY29" s="1">
        <f>SUM(CY2:CY27)</f>
        <v>14</v>
      </c>
      <c r="DA29" s="3"/>
      <c r="DB29"/>
    </row>
    <row r="30" spans="1:115" x14ac:dyDescent="0.25">
      <c r="A30" s="25"/>
      <c r="AK30" s="5"/>
      <c r="AS30" s="7"/>
      <c r="AU30" s="19"/>
      <c r="AW30" s="19"/>
      <c r="AX30" s="7"/>
      <c r="AY30" s="7"/>
      <c r="AZ30" s="7"/>
      <c r="BA30" s="7"/>
      <c r="BB30" s="7"/>
      <c r="BC30" s="7"/>
      <c r="BD30" s="7"/>
      <c r="BE30" s="19"/>
      <c r="BF30" s="19"/>
      <c r="BG30" s="19"/>
      <c r="BH30" s="19"/>
      <c r="BI30" s="19"/>
      <c r="BJ30" s="19"/>
      <c r="BO30" s="1"/>
      <c r="BS30" s="1"/>
      <c r="BT30" s="1"/>
      <c r="BU30" s="1"/>
      <c r="BZ30" s="25"/>
      <c r="CA30" s="25"/>
      <c r="CB30" s="44"/>
      <c r="CI30" s="20"/>
      <c r="CK30" s="20"/>
      <c r="CM30" s="22"/>
      <c r="CN30" s="36"/>
      <c r="CO30" s="36"/>
      <c r="CP30" s="36"/>
      <c r="CQ30" s="36"/>
      <c r="CS30" s="36"/>
      <c r="CT30" s="36"/>
      <c r="CV30" s="1">
        <f>COUNT(CV2:CV27)</f>
        <v>26</v>
      </c>
      <c r="CY30" s="1">
        <f>COUNT(CY2:CY27)</f>
        <v>26</v>
      </c>
      <c r="DA30" s="3"/>
      <c r="DB30"/>
    </row>
    <row r="31" spans="1:115" x14ac:dyDescent="0.25">
      <c r="A31" s="25"/>
      <c r="AK31" s="5"/>
      <c r="AS31" s="7"/>
      <c r="AU31" s="19"/>
      <c r="AW31" s="19"/>
      <c r="AX31" s="7"/>
      <c r="AY31" s="7"/>
      <c r="AZ31" s="7"/>
      <c r="BA31" s="7"/>
      <c r="BB31" s="7"/>
      <c r="BC31" s="7"/>
      <c r="BD31" s="7"/>
      <c r="BE31" s="19"/>
      <c r="BF31" s="19"/>
      <c r="BG31" s="19"/>
      <c r="BH31" s="19"/>
      <c r="BI31" s="19"/>
      <c r="BJ31" s="19"/>
      <c r="BO31" s="1"/>
      <c r="BS31" s="1"/>
      <c r="BT31" s="1"/>
      <c r="BU31" s="1"/>
      <c r="BZ31" s="25"/>
      <c r="CA31" s="25"/>
      <c r="CB31" s="44"/>
      <c r="CI31" s="20"/>
      <c r="CK31" s="20"/>
      <c r="CM31" s="22"/>
      <c r="CN31" s="36"/>
      <c r="CO31" s="36"/>
      <c r="CP31" s="36"/>
      <c r="CQ31" s="36"/>
      <c r="CS31" s="36"/>
      <c r="CT31" s="36"/>
      <c r="CV31" s="1">
        <f>(CV29/CV30)</f>
        <v>0.5</v>
      </c>
      <c r="CY31" s="1">
        <f>(CY29/CY30)</f>
        <v>0.53846153846153844</v>
      </c>
      <c r="DA31" s="3"/>
      <c r="DB31"/>
    </row>
    <row r="32" spans="1:115" x14ac:dyDescent="0.25">
      <c r="A32" s="25"/>
      <c r="AK32" s="5"/>
      <c r="AS32" s="7"/>
      <c r="AU32" s="19"/>
      <c r="AW32" s="19"/>
      <c r="AX32" s="7"/>
      <c r="AY32" s="7"/>
      <c r="AZ32" s="7"/>
      <c r="BA32" s="7"/>
      <c r="BB32" s="7"/>
      <c r="BC32" s="7"/>
      <c r="BD32" s="7"/>
      <c r="BE32" s="19"/>
      <c r="BF32" s="19"/>
      <c r="BG32" s="19"/>
      <c r="BH32" s="19"/>
      <c r="BI32" s="19"/>
      <c r="BJ32" s="19"/>
      <c r="BO32" s="1"/>
      <c r="BS32" s="1"/>
      <c r="BT32" s="1"/>
      <c r="BU32" s="1"/>
      <c r="BZ32" s="25"/>
      <c r="CA32" s="25"/>
      <c r="CB32" s="44"/>
      <c r="CI32" s="20"/>
      <c r="CK32" s="20"/>
      <c r="CM32" s="22"/>
      <c r="CN32" s="36"/>
      <c r="CO32" s="36"/>
      <c r="CP32" s="36"/>
      <c r="CQ32" s="36"/>
      <c r="CS32" s="36"/>
      <c r="CT32" s="36"/>
      <c r="DA32" s="3"/>
      <c r="DB32"/>
    </row>
    <row r="33" spans="1:115" x14ac:dyDescent="0.25">
      <c r="A33" s="2">
        <v>2060</v>
      </c>
      <c r="B33" s="3">
        <v>65</v>
      </c>
      <c r="C33" s="3">
        <v>0</v>
      </c>
      <c r="D33" s="3">
        <v>0</v>
      </c>
      <c r="E33" s="3">
        <v>1</v>
      </c>
      <c r="F33" s="3">
        <v>1</v>
      </c>
      <c r="G33" s="3">
        <v>0</v>
      </c>
      <c r="H33" s="1">
        <v>1</v>
      </c>
      <c r="I33" s="3">
        <v>1</v>
      </c>
      <c r="J33" s="3">
        <v>2</v>
      </c>
      <c r="K33" s="3">
        <v>1</v>
      </c>
      <c r="L33" s="3">
        <v>0</v>
      </c>
      <c r="M33" s="3"/>
      <c r="N33" s="3">
        <v>1</v>
      </c>
      <c r="O33" s="3">
        <v>0</v>
      </c>
      <c r="P33" s="3">
        <v>0</v>
      </c>
      <c r="Q33" s="3"/>
      <c r="R33" s="3">
        <v>1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1</v>
      </c>
      <c r="AA33" s="3">
        <v>1</v>
      </c>
      <c r="AB33" s="3">
        <v>1</v>
      </c>
      <c r="AC33" s="3">
        <v>0</v>
      </c>
      <c r="AD33" s="3">
        <v>1</v>
      </c>
      <c r="AE33" s="3">
        <v>0</v>
      </c>
      <c r="AF33" s="3">
        <v>0</v>
      </c>
      <c r="AG33" s="3">
        <v>26.7</v>
      </c>
      <c r="AH33" s="4">
        <v>2.02</v>
      </c>
      <c r="AI33" s="3">
        <v>113</v>
      </c>
      <c r="AJ33" s="3">
        <v>74</v>
      </c>
      <c r="AK33" s="5">
        <f t="shared" ref="AK33:AK44" si="19">(AI33+2*AJ33)/3</f>
        <v>87</v>
      </c>
      <c r="AL33" s="3">
        <v>63</v>
      </c>
      <c r="AM33" s="3">
        <v>1</v>
      </c>
      <c r="AN33" s="3">
        <v>3</v>
      </c>
      <c r="AO33" s="3">
        <v>23</v>
      </c>
      <c r="AP33" s="3">
        <v>8</v>
      </c>
      <c r="AQ33" s="3">
        <v>13</v>
      </c>
      <c r="AR33" s="1">
        <f t="shared" ref="AR33:AR44" si="20">(AO33-AP33)</f>
        <v>15</v>
      </c>
      <c r="AS33" s="7">
        <f t="shared" ref="AS33:AS44" si="21">(AR33/AN33)</f>
        <v>5</v>
      </c>
      <c r="AT33" s="3">
        <v>8</v>
      </c>
      <c r="AU33" s="4">
        <v>3.5754000000000001</v>
      </c>
      <c r="AV33" s="3">
        <v>1.77</v>
      </c>
      <c r="AW33" s="19">
        <f t="shared" ref="AW33:AW66" si="22">(AK33*AV33/451)</f>
        <v>0.34144124168514417</v>
      </c>
      <c r="AX33" s="7">
        <f t="shared" ref="AX33:AX66" si="23">((AQ33-AT33)/AU33)</f>
        <v>1.3984449292386865</v>
      </c>
      <c r="AY33" s="7">
        <f t="shared" ref="AY33:AY66" si="24">((AQ33-AT33)*80/AV33)</f>
        <v>225.98870056497174</v>
      </c>
      <c r="AZ33" s="7">
        <f t="shared" ref="AZ33:AZ66" si="25">((AK33-AN33)*80/AV33)</f>
        <v>3796.6101694915255</v>
      </c>
      <c r="BA33" s="7">
        <f t="shared" ref="BA33:BA66" si="26">(AU33/AL33*1000)</f>
        <v>56.75238095238096</v>
      </c>
      <c r="BB33" s="7">
        <f t="shared" ref="BB33:BB66" si="27">(AV33*1000/AL33)</f>
        <v>28.095238095238095</v>
      </c>
      <c r="BC33" s="7">
        <f t="shared" ref="BC33:BC66" si="28">(BB33*(AK33-AT33)*0.0136)</f>
        <v>30.185523809523808</v>
      </c>
      <c r="BD33" s="7">
        <f t="shared" ref="BD33:BD66" si="29">(BB33*(AQ33-AN33)*0.0136)</f>
        <v>3.8209523809523809</v>
      </c>
      <c r="BE33" s="19"/>
      <c r="BF33" s="19">
        <f t="shared" ref="BF33:BF66" si="30">(AQ33/BA33)</f>
        <v>0.22906527940929683</v>
      </c>
      <c r="BG33" s="19">
        <f t="shared" ref="BG33:BG44" si="31">(AO33/BA33)</f>
        <v>0.40526934049337132</v>
      </c>
      <c r="BH33" s="19">
        <f t="shared" ref="BH33:BH44" si="32">(BA33/AR33)</f>
        <v>3.7834920634920639</v>
      </c>
      <c r="BI33" s="19">
        <f t="shared" ref="BI33:BI66" si="33">(AN33/AT33)</f>
        <v>0.375</v>
      </c>
      <c r="BJ33" s="19"/>
      <c r="BK33" s="5">
        <v>0</v>
      </c>
      <c r="BL33" s="5"/>
      <c r="BM33" s="5"/>
      <c r="BN33" s="5"/>
      <c r="BO33" s="5"/>
      <c r="BP33" s="3">
        <v>1</v>
      </c>
      <c r="BQ33" s="3">
        <v>0</v>
      </c>
      <c r="BR33" s="3">
        <v>12.5</v>
      </c>
      <c r="BS33" s="3">
        <v>6.3</v>
      </c>
      <c r="BT33" s="3">
        <v>5.9</v>
      </c>
      <c r="BU33" s="3">
        <v>1</v>
      </c>
      <c r="BV33" s="3">
        <v>4.3</v>
      </c>
      <c r="BW33" s="10"/>
      <c r="BX33" s="3">
        <v>1</v>
      </c>
      <c r="BY33" s="3">
        <v>1</v>
      </c>
      <c r="BZ33" s="3">
        <v>140</v>
      </c>
      <c r="CA33" s="3">
        <v>17</v>
      </c>
      <c r="CB33" s="4">
        <v>1</v>
      </c>
      <c r="CC33" s="28">
        <v>90</v>
      </c>
      <c r="CD33" s="8"/>
      <c r="CE33" s="8"/>
      <c r="CF33" s="3">
        <v>753</v>
      </c>
      <c r="CG33" s="3">
        <v>1</v>
      </c>
      <c r="CH33" s="3">
        <v>1</v>
      </c>
      <c r="CI33" s="12">
        <v>1510</v>
      </c>
      <c r="CJ33" s="19">
        <f t="shared" ref="CJ33:CJ66" si="34">LN(CI33)</f>
        <v>7.3198649298089702</v>
      </c>
      <c r="CK33" s="5">
        <v>2185.6504443267022</v>
      </c>
      <c r="CL33" s="19">
        <f t="shared" ref="CL33:CL66" si="35">LN(CK33)</f>
        <v>7.6896687494206581</v>
      </c>
      <c r="CM33" s="10"/>
      <c r="CN33" s="36">
        <v>40605</v>
      </c>
      <c r="CO33" s="36"/>
      <c r="CP33" s="36"/>
      <c r="CQ33" s="36"/>
      <c r="CR33" s="22"/>
      <c r="CS33" s="36">
        <v>44274</v>
      </c>
      <c r="CT33" s="36">
        <v>44168</v>
      </c>
      <c r="CU33" s="9">
        <f t="shared" ref="CU33:CU66" si="36">(CT33-CN33)</f>
        <v>3563</v>
      </c>
      <c r="CV33" s="9">
        <v>0</v>
      </c>
      <c r="CW33" s="9"/>
      <c r="CX33" s="9"/>
      <c r="CY33" s="9">
        <v>0</v>
      </c>
      <c r="CZ33" s="9">
        <v>3563</v>
      </c>
      <c r="DA33" s="1">
        <v>1</v>
      </c>
      <c r="DB33" s="14"/>
      <c r="DC33" s="14"/>
      <c r="DD33" s="14"/>
      <c r="DE33" s="14"/>
      <c r="DF33" s="10"/>
      <c r="DG33" s="10"/>
      <c r="DH33" s="10"/>
      <c r="DI33" s="10"/>
      <c r="DJ33" s="10"/>
      <c r="DK33" s="10"/>
    </row>
    <row r="34" spans="1:115" x14ac:dyDescent="0.25">
      <c r="A34" s="2">
        <v>2018</v>
      </c>
      <c r="B34" s="3">
        <v>65</v>
      </c>
      <c r="C34" s="3">
        <v>0</v>
      </c>
      <c r="D34" s="3">
        <v>1</v>
      </c>
      <c r="E34" s="3">
        <v>1</v>
      </c>
      <c r="F34" s="3">
        <v>1</v>
      </c>
      <c r="G34" s="3">
        <v>1</v>
      </c>
      <c r="H34" s="1">
        <v>0</v>
      </c>
      <c r="I34" s="3">
        <v>1</v>
      </c>
      <c r="J34" s="3">
        <v>3</v>
      </c>
      <c r="K34" s="3">
        <v>0</v>
      </c>
      <c r="L34" s="3">
        <v>1</v>
      </c>
      <c r="M34" s="3"/>
      <c r="N34" s="3">
        <v>0</v>
      </c>
      <c r="O34" s="3">
        <v>0</v>
      </c>
      <c r="P34" s="3">
        <v>0</v>
      </c>
      <c r="Q34" s="3"/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1</v>
      </c>
      <c r="AA34" s="3">
        <v>1</v>
      </c>
      <c r="AB34" s="3">
        <v>1</v>
      </c>
      <c r="AC34" s="3">
        <v>0</v>
      </c>
      <c r="AD34" s="3">
        <v>0</v>
      </c>
      <c r="AE34" s="3">
        <v>0</v>
      </c>
      <c r="AF34" s="3">
        <v>0</v>
      </c>
      <c r="AG34" s="3">
        <v>27.5</v>
      </c>
      <c r="AH34" s="4">
        <v>2</v>
      </c>
      <c r="AI34" s="3">
        <v>135</v>
      </c>
      <c r="AJ34" s="3">
        <v>81</v>
      </c>
      <c r="AK34" s="5">
        <f t="shared" si="19"/>
        <v>99</v>
      </c>
      <c r="AL34" s="3">
        <v>91</v>
      </c>
      <c r="AM34" s="3">
        <v>1</v>
      </c>
      <c r="AN34" s="3">
        <v>10</v>
      </c>
      <c r="AO34" s="3">
        <v>57</v>
      </c>
      <c r="AP34" s="3">
        <v>30</v>
      </c>
      <c r="AQ34" s="3">
        <v>41</v>
      </c>
      <c r="AR34" s="3">
        <f t="shared" si="20"/>
        <v>27</v>
      </c>
      <c r="AS34" s="7">
        <f t="shared" si="21"/>
        <v>2.7</v>
      </c>
      <c r="AT34" s="3">
        <v>31</v>
      </c>
      <c r="AU34" s="4">
        <v>4.2</v>
      </c>
      <c r="AV34" s="3">
        <v>2.1</v>
      </c>
      <c r="AW34" s="19">
        <f t="shared" si="22"/>
        <v>0.46097560975609758</v>
      </c>
      <c r="AX34" s="7">
        <f t="shared" si="23"/>
        <v>2.3809523809523809</v>
      </c>
      <c r="AY34" s="7">
        <f t="shared" si="24"/>
        <v>380.95238095238096</v>
      </c>
      <c r="AZ34" s="7">
        <f t="shared" si="25"/>
        <v>3390.4761904761904</v>
      </c>
      <c r="BA34" s="7">
        <f t="shared" si="26"/>
        <v>46.153846153846153</v>
      </c>
      <c r="BB34" s="7">
        <f t="shared" si="27"/>
        <v>23.076923076923077</v>
      </c>
      <c r="BC34" s="7">
        <f t="shared" si="28"/>
        <v>21.341538461538462</v>
      </c>
      <c r="BD34" s="7">
        <f t="shared" si="29"/>
        <v>9.7292307692307691</v>
      </c>
      <c r="BE34" s="19"/>
      <c r="BF34" s="19">
        <f t="shared" si="30"/>
        <v>0.88833333333333331</v>
      </c>
      <c r="BG34" s="19">
        <f t="shared" si="31"/>
        <v>1.2350000000000001</v>
      </c>
      <c r="BH34" s="19">
        <f t="shared" si="32"/>
        <v>1.7094017094017093</v>
      </c>
      <c r="BI34" s="19">
        <f t="shared" si="33"/>
        <v>0.32258064516129031</v>
      </c>
      <c r="BJ34" s="19"/>
      <c r="BK34" s="5">
        <v>1</v>
      </c>
      <c r="BL34" s="5"/>
      <c r="BM34" s="5"/>
      <c r="BN34" s="5">
        <v>0</v>
      </c>
      <c r="BO34" s="5">
        <v>0</v>
      </c>
      <c r="BP34" s="3">
        <v>1</v>
      </c>
      <c r="BQ34" s="3">
        <v>0</v>
      </c>
      <c r="BR34" s="15">
        <v>15</v>
      </c>
      <c r="BS34" s="3">
        <v>6.3</v>
      </c>
      <c r="BT34" s="3">
        <v>5.5</v>
      </c>
      <c r="BU34" s="3">
        <v>1.1000000000000001</v>
      </c>
      <c r="BV34" s="3"/>
      <c r="BW34" s="10"/>
      <c r="BX34" s="3">
        <v>0</v>
      </c>
      <c r="BY34" s="3">
        <v>1</v>
      </c>
      <c r="BZ34" s="3">
        <v>147</v>
      </c>
      <c r="CA34" s="3">
        <v>16</v>
      </c>
      <c r="CB34" s="4">
        <v>1</v>
      </c>
      <c r="CC34" s="28">
        <v>68</v>
      </c>
      <c r="CD34" s="8"/>
      <c r="CE34" s="8"/>
      <c r="CF34" s="3">
        <v>2924</v>
      </c>
      <c r="CG34" s="3">
        <v>1</v>
      </c>
      <c r="CH34" s="3">
        <v>3</v>
      </c>
      <c r="CI34" s="12">
        <v>1548.6301369863013</v>
      </c>
      <c r="CJ34" s="19">
        <f t="shared" si="34"/>
        <v>7.3451260365577244</v>
      </c>
      <c r="CK34" s="5">
        <v>876.09138954460275</v>
      </c>
      <c r="CL34" s="19">
        <f t="shared" si="35"/>
        <v>6.7754704114589748</v>
      </c>
      <c r="CM34" s="10"/>
      <c r="CN34" s="36">
        <v>43427</v>
      </c>
      <c r="CO34" s="36"/>
      <c r="CP34" s="36"/>
      <c r="CQ34" s="36"/>
      <c r="CS34" s="36">
        <v>44479</v>
      </c>
      <c r="CT34" s="36">
        <v>44406</v>
      </c>
      <c r="CU34" s="1">
        <f t="shared" si="36"/>
        <v>979</v>
      </c>
      <c r="CV34" s="1">
        <v>0</v>
      </c>
      <c r="CY34" s="1">
        <v>0</v>
      </c>
      <c r="CZ34" s="1">
        <v>979</v>
      </c>
      <c r="DA34" s="1">
        <v>1</v>
      </c>
      <c r="DB34" s="3" t="s">
        <v>141</v>
      </c>
      <c r="DC34" s="10"/>
      <c r="DD34" s="10"/>
      <c r="DE34" s="10"/>
      <c r="DF34" s="10"/>
      <c r="DG34" s="10"/>
      <c r="DH34" s="10"/>
      <c r="DI34" s="10"/>
      <c r="DJ34" s="10"/>
      <c r="DK34" s="10"/>
    </row>
    <row r="35" spans="1:115" x14ac:dyDescent="0.25">
      <c r="A35" s="2">
        <v>2025</v>
      </c>
      <c r="B35" s="3">
        <v>56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1">
        <v>0</v>
      </c>
      <c r="I35" s="3">
        <v>0</v>
      </c>
      <c r="J35" s="3">
        <v>3</v>
      </c>
      <c r="K35" s="3">
        <v>1</v>
      </c>
      <c r="L35" s="3">
        <v>1</v>
      </c>
      <c r="M35" s="3"/>
      <c r="N35" s="3">
        <v>1</v>
      </c>
      <c r="O35" s="3">
        <v>0</v>
      </c>
      <c r="P35" s="3">
        <v>1</v>
      </c>
      <c r="Q35" s="3"/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6">
        <v>0</v>
      </c>
      <c r="Y35" s="3">
        <v>1</v>
      </c>
      <c r="Z35" s="3">
        <v>0</v>
      </c>
      <c r="AA35" s="3">
        <v>1</v>
      </c>
      <c r="AB35" s="3">
        <v>1</v>
      </c>
      <c r="AC35" s="3">
        <v>1</v>
      </c>
      <c r="AD35" s="3">
        <v>1</v>
      </c>
      <c r="AE35" s="3">
        <v>0</v>
      </c>
      <c r="AF35" s="3">
        <v>0</v>
      </c>
      <c r="AG35" s="3">
        <v>33.5</v>
      </c>
      <c r="AH35" s="4">
        <v>1.85</v>
      </c>
      <c r="AI35" s="3">
        <v>124</v>
      </c>
      <c r="AJ35" s="3">
        <v>77</v>
      </c>
      <c r="AK35" s="5">
        <f t="shared" si="19"/>
        <v>92.666666666666671</v>
      </c>
      <c r="AL35" s="3">
        <v>72</v>
      </c>
      <c r="AM35" s="3">
        <v>1</v>
      </c>
      <c r="AN35" s="3">
        <v>14</v>
      </c>
      <c r="AO35" s="9">
        <v>61</v>
      </c>
      <c r="AP35" s="9">
        <v>31</v>
      </c>
      <c r="AQ35" s="3">
        <v>43</v>
      </c>
      <c r="AR35" s="1">
        <f t="shared" si="20"/>
        <v>30</v>
      </c>
      <c r="AS35" s="7">
        <f t="shared" si="21"/>
        <v>2.1428571428571428</v>
      </c>
      <c r="AT35" s="3">
        <v>38</v>
      </c>
      <c r="AU35" s="4">
        <v>3.1635</v>
      </c>
      <c r="AV35" s="3">
        <v>1.71</v>
      </c>
      <c r="AW35" s="19">
        <f t="shared" si="22"/>
        <v>0.35135254988913528</v>
      </c>
      <c r="AX35" s="7">
        <f t="shared" si="23"/>
        <v>1.5805278963173701</v>
      </c>
      <c r="AY35" s="7">
        <f t="shared" si="24"/>
        <v>233.91812865497076</v>
      </c>
      <c r="AZ35" s="7">
        <f t="shared" si="25"/>
        <v>3680.3118908382071</v>
      </c>
      <c r="BA35" s="7">
        <f t="shared" si="26"/>
        <v>43.9375</v>
      </c>
      <c r="BB35" s="7">
        <f t="shared" si="27"/>
        <v>23.75</v>
      </c>
      <c r="BC35" s="7">
        <f t="shared" si="28"/>
        <v>17.657333333333334</v>
      </c>
      <c r="BD35" s="7">
        <f t="shared" si="29"/>
        <v>9.3669999999999991</v>
      </c>
      <c r="BE35" s="19">
        <v>3.1</v>
      </c>
      <c r="BF35" s="19">
        <f t="shared" si="30"/>
        <v>0.97866287339971547</v>
      </c>
      <c r="BG35" s="19">
        <f t="shared" si="31"/>
        <v>1.3883357041251778</v>
      </c>
      <c r="BH35" s="19">
        <f t="shared" si="32"/>
        <v>1.4645833333333333</v>
      </c>
      <c r="BI35" s="19">
        <f t="shared" si="33"/>
        <v>0.36842105263157893</v>
      </c>
      <c r="BJ35" s="19"/>
      <c r="BK35" s="5">
        <v>1</v>
      </c>
      <c r="BL35" s="5">
        <v>25</v>
      </c>
      <c r="BM35" s="5"/>
      <c r="BN35" s="5">
        <v>1</v>
      </c>
      <c r="BO35" s="5">
        <v>0</v>
      </c>
      <c r="BP35" s="3">
        <v>1</v>
      </c>
      <c r="BQ35" s="9">
        <v>0</v>
      </c>
      <c r="BR35" s="3">
        <v>25</v>
      </c>
      <c r="BS35" s="3">
        <v>7.1</v>
      </c>
      <c r="BT35" s="3">
        <v>6.3</v>
      </c>
      <c r="BU35" s="3">
        <v>1.1000000000000001</v>
      </c>
      <c r="BV35" s="3"/>
      <c r="BW35" s="10"/>
      <c r="BX35" s="16">
        <v>1</v>
      </c>
      <c r="BY35" s="3">
        <v>1</v>
      </c>
      <c r="BZ35" s="3">
        <v>133</v>
      </c>
      <c r="CA35" s="3">
        <v>60</v>
      </c>
      <c r="CB35" s="4">
        <v>2.4</v>
      </c>
      <c r="CC35" s="28">
        <v>25</v>
      </c>
      <c r="CD35" s="8"/>
      <c r="CE35" s="8"/>
      <c r="CF35" s="3">
        <v>17859</v>
      </c>
      <c r="CG35" s="3">
        <v>1</v>
      </c>
      <c r="CH35" s="3">
        <v>3</v>
      </c>
      <c r="CI35" s="12">
        <v>1656.5217391304348</v>
      </c>
      <c r="CJ35" s="19">
        <f t="shared" si="34"/>
        <v>7.4124753451856424</v>
      </c>
      <c r="CK35" s="5">
        <v>638.67617881904835</v>
      </c>
      <c r="CL35" s="19">
        <f t="shared" si="35"/>
        <v>6.4593975635185625</v>
      </c>
      <c r="CM35" s="10"/>
      <c r="CN35" s="36">
        <v>43662</v>
      </c>
      <c r="CO35" s="36"/>
      <c r="CP35" s="36"/>
      <c r="CQ35" s="36"/>
      <c r="CS35" s="36">
        <v>44479</v>
      </c>
      <c r="CT35" s="36">
        <v>44465</v>
      </c>
      <c r="CU35" s="1">
        <f t="shared" si="36"/>
        <v>803</v>
      </c>
      <c r="CV35" s="1">
        <v>0</v>
      </c>
      <c r="CY35" s="1">
        <v>0</v>
      </c>
      <c r="CZ35" s="1">
        <v>803</v>
      </c>
      <c r="DA35" s="1">
        <v>1</v>
      </c>
      <c r="DB35" s="3" t="s">
        <v>141</v>
      </c>
      <c r="DC35" s="10"/>
      <c r="DD35" s="10"/>
      <c r="DE35" s="10"/>
      <c r="DF35" s="10"/>
      <c r="DG35" s="10"/>
      <c r="DH35" s="10"/>
      <c r="DI35" s="10"/>
      <c r="DJ35" s="10"/>
      <c r="DK35" s="10"/>
    </row>
    <row r="36" spans="1:115" x14ac:dyDescent="0.25">
      <c r="A36" s="25">
        <v>1073</v>
      </c>
      <c r="B36" s="1">
        <v>82</v>
      </c>
      <c r="C36" s="1">
        <v>0</v>
      </c>
      <c r="D36" s="1">
        <v>1</v>
      </c>
      <c r="E36" s="1">
        <v>1</v>
      </c>
      <c r="F36" s="1">
        <v>1</v>
      </c>
      <c r="G36" s="1">
        <v>0</v>
      </c>
      <c r="H36" s="1">
        <v>1</v>
      </c>
      <c r="I36" s="1">
        <v>1</v>
      </c>
      <c r="J36" s="1">
        <v>3</v>
      </c>
      <c r="K36" s="1">
        <v>1</v>
      </c>
      <c r="L36" s="1">
        <v>0</v>
      </c>
      <c r="M36" s="1">
        <v>1</v>
      </c>
      <c r="N36" s="1">
        <v>1</v>
      </c>
      <c r="O36" s="1">
        <v>1</v>
      </c>
      <c r="P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1</v>
      </c>
      <c r="AA36" s="1">
        <v>1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27.31</v>
      </c>
      <c r="AH36" s="1">
        <v>1.62</v>
      </c>
      <c r="AI36" s="1">
        <v>109</v>
      </c>
      <c r="AJ36" s="1">
        <v>70</v>
      </c>
      <c r="AK36" s="5">
        <f t="shared" si="19"/>
        <v>83</v>
      </c>
      <c r="AL36" s="1">
        <v>63</v>
      </c>
      <c r="AM36" s="1">
        <v>1</v>
      </c>
      <c r="AN36" s="1">
        <v>3</v>
      </c>
      <c r="AO36" s="1">
        <v>24</v>
      </c>
      <c r="AP36" s="1">
        <v>6</v>
      </c>
      <c r="AQ36" s="1">
        <v>15</v>
      </c>
      <c r="AR36" s="1">
        <f t="shared" si="20"/>
        <v>18</v>
      </c>
      <c r="AS36" s="7">
        <f t="shared" si="21"/>
        <v>6</v>
      </c>
      <c r="AT36" s="1">
        <v>6</v>
      </c>
      <c r="AU36" s="19">
        <v>4.2300000000000004</v>
      </c>
      <c r="AV36" s="1">
        <v>2.6</v>
      </c>
      <c r="AW36" s="19">
        <f t="shared" si="22"/>
        <v>0.47849223946784925</v>
      </c>
      <c r="AX36" s="7">
        <f t="shared" si="23"/>
        <v>2.1276595744680851</v>
      </c>
      <c r="AY36" s="7">
        <f t="shared" si="24"/>
        <v>276.92307692307691</v>
      </c>
      <c r="AZ36" s="7">
        <f t="shared" si="25"/>
        <v>2461.5384615384614</v>
      </c>
      <c r="BA36" s="7">
        <f t="shared" si="26"/>
        <v>67.142857142857139</v>
      </c>
      <c r="BB36" s="7">
        <f t="shared" si="27"/>
        <v>41.269841269841272</v>
      </c>
      <c r="BC36" s="7">
        <f t="shared" si="28"/>
        <v>43.217777777777776</v>
      </c>
      <c r="BD36" s="7">
        <f t="shared" si="29"/>
        <v>6.7352380952380955</v>
      </c>
      <c r="BE36" s="19">
        <v>1.8617021276595747</v>
      </c>
      <c r="BF36" s="19">
        <f t="shared" si="30"/>
        <v>0.22340425531914895</v>
      </c>
      <c r="BG36" s="19">
        <f t="shared" si="31"/>
        <v>0.35744680851063831</v>
      </c>
      <c r="BH36" s="19">
        <f t="shared" si="32"/>
        <v>3.7301587301587298</v>
      </c>
      <c r="BI36" s="19">
        <f t="shared" si="33"/>
        <v>0.5</v>
      </c>
      <c r="BJ36" s="19"/>
      <c r="BK36" s="20">
        <v>1</v>
      </c>
      <c r="BL36" s="1">
        <v>15</v>
      </c>
      <c r="BN36" s="1">
        <v>3</v>
      </c>
      <c r="BO36" s="1">
        <v>0</v>
      </c>
      <c r="BP36" s="1">
        <v>1</v>
      </c>
      <c r="BQ36" s="1">
        <v>0</v>
      </c>
      <c r="BR36" s="1">
        <v>25</v>
      </c>
      <c r="BS36" s="1">
        <v>5.8</v>
      </c>
      <c r="BT36" s="1">
        <v>5.6</v>
      </c>
      <c r="BU36" s="1">
        <v>0.26</v>
      </c>
      <c r="BW36" s="1">
        <v>72</v>
      </c>
      <c r="BX36" s="1">
        <v>1</v>
      </c>
      <c r="BY36" s="1">
        <v>1</v>
      </c>
      <c r="BZ36" s="25">
        <v>141</v>
      </c>
      <c r="CA36" s="25">
        <v>31</v>
      </c>
      <c r="CB36" s="44">
        <v>1.24</v>
      </c>
      <c r="CC36" s="27">
        <v>40</v>
      </c>
      <c r="CD36" s="1">
        <v>1068</v>
      </c>
      <c r="CE36" s="1">
        <v>1</v>
      </c>
      <c r="CH36" s="1">
        <v>3</v>
      </c>
      <c r="CI36" s="20">
        <v>1659.4474499999999</v>
      </c>
      <c r="CJ36" s="19">
        <f t="shared" si="34"/>
        <v>7.4142399644941381</v>
      </c>
      <c r="CK36" s="20">
        <v>753.38475570000003</v>
      </c>
      <c r="CL36" s="19">
        <f t="shared" si="35"/>
        <v>6.6245760610473905</v>
      </c>
      <c r="CM36" s="22"/>
      <c r="CN36" s="41">
        <v>40373</v>
      </c>
      <c r="CO36" s="41"/>
      <c r="CP36" s="41"/>
      <c r="CQ36" s="41"/>
      <c r="CS36" s="36">
        <v>44272</v>
      </c>
      <c r="CT36" s="36">
        <v>44271</v>
      </c>
      <c r="CU36" s="1">
        <f t="shared" si="36"/>
        <v>3898</v>
      </c>
      <c r="CV36" s="3">
        <v>0</v>
      </c>
      <c r="CW36" s="3"/>
      <c r="CX36" s="3"/>
      <c r="CY36" s="3">
        <v>0</v>
      </c>
      <c r="CZ36" s="3">
        <v>3898</v>
      </c>
      <c r="DA36" s="1">
        <v>1</v>
      </c>
      <c r="DB36" t="s">
        <v>135</v>
      </c>
    </row>
    <row r="37" spans="1:115" x14ac:dyDescent="0.25">
      <c r="A37" s="2">
        <v>2050</v>
      </c>
      <c r="B37" s="3">
        <v>63</v>
      </c>
      <c r="C37" s="3">
        <v>0</v>
      </c>
      <c r="D37" s="3">
        <v>1</v>
      </c>
      <c r="E37" s="3">
        <v>1</v>
      </c>
      <c r="F37" s="3">
        <v>1</v>
      </c>
      <c r="G37" s="3">
        <v>1</v>
      </c>
      <c r="H37" s="1">
        <v>0</v>
      </c>
      <c r="I37" s="3">
        <v>0</v>
      </c>
      <c r="J37" s="3">
        <v>4</v>
      </c>
      <c r="K37" s="3">
        <v>0</v>
      </c>
      <c r="L37" s="3">
        <v>0</v>
      </c>
      <c r="M37" s="3"/>
      <c r="N37" s="3">
        <v>1</v>
      </c>
      <c r="O37" s="3">
        <v>0</v>
      </c>
      <c r="P37" s="3">
        <v>1</v>
      </c>
      <c r="Q37" s="3"/>
      <c r="R37" s="3">
        <v>1</v>
      </c>
      <c r="S37" s="3">
        <v>1</v>
      </c>
      <c r="T37" s="3">
        <v>0</v>
      </c>
      <c r="U37" s="3">
        <v>0</v>
      </c>
      <c r="V37" s="3">
        <v>0</v>
      </c>
      <c r="W37" s="3">
        <v>0</v>
      </c>
      <c r="X37" s="3">
        <v>1</v>
      </c>
      <c r="Y37" s="3">
        <v>1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 s="3">
        <v>0</v>
      </c>
      <c r="AF37" s="3">
        <v>0</v>
      </c>
      <c r="AG37" s="3">
        <v>22.5</v>
      </c>
      <c r="AH37" s="4">
        <v>1.49</v>
      </c>
      <c r="AI37" s="3">
        <v>114</v>
      </c>
      <c r="AJ37" s="3">
        <v>62</v>
      </c>
      <c r="AK37" s="5">
        <f t="shared" si="19"/>
        <v>79.333333333333329</v>
      </c>
      <c r="AL37" s="3">
        <v>87</v>
      </c>
      <c r="AM37" s="3">
        <v>2</v>
      </c>
      <c r="AN37" s="3">
        <v>1</v>
      </c>
      <c r="AO37" s="3">
        <v>40</v>
      </c>
      <c r="AP37" s="3">
        <v>16</v>
      </c>
      <c r="AQ37" s="3">
        <v>24</v>
      </c>
      <c r="AR37" s="1">
        <f t="shared" si="20"/>
        <v>24</v>
      </c>
      <c r="AS37" s="7">
        <f t="shared" si="21"/>
        <v>24</v>
      </c>
      <c r="AT37" s="3">
        <v>18</v>
      </c>
      <c r="AU37" s="4">
        <v>2.8756999999999997</v>
      </c>
      <c r="AV37" s="3">
        <v>1.93</v>
      </c>
      <c r="AW37" s="19">
        <f t="shared" si="22"/>
        <v>0.33949741315594972</v>
      </c>
      <c r="AX37" s="7">
        <f t="shared" si="23"/>
        <v>2.0864485168828462</v>
      </c>
      <c r="AY37" s="7">
        <f t="shared" si="24"/>
        <v>248.70466321243524</v>
      </c>
      <c r="AZ37" s="7">
        <f t="shared" si="25"/>
        <v>3246.9775474956818</v>
      </c>
      <c r="BA37" s="7">
        <f t="shared" si="26"/>
        <v>33.054022988505743</v>
      </c>
      <c r="BB37" s="7">
        <f t="shared" si="27"/>
        <v>22.183908045977013</v>
      </c>
      <c r="BC37" s="7">
        <f t="shared" si="28"/>
        <v>18.504337164750957</v>
      </c>
      <c r="BD37" s="7">
        <f t="shared" si="29"/>
        <v>6.939126436781609</v>
      </c>
      <c r="BE37" s="19"/>
      <c r="BF37" s="19">
        <f t="shared" si="30"/>
        <v>0.72608408387523049</v>
      </c>
      <c r="BG37" s="19">
        <f t="shared" si="31"/>
        <v>1.2101401397920508</v>
      </c>
      <c r="BH37" s="19">
        <f t="shared" si="32"/>
        <v>1.3772509578544059</v>
      </c>
      <c r="BI37" s="19">
        <f t="shared" si="33"/>
        <v>5.5555555555555552E-2</v>
      </c>
      <c r="BJ37" s="19"/>
      <c r="BK37" s="5">
        <v>0</v>
      </c>
      <c r="BL37" s="5"/>
      <c r="BM37" s="5"/>
      <c r="BN37" s="5"/>
      <c r="BO37" s="5"/>
      <c r="BP37" s="3">
        <v>1</v>
      </c>
      <c r="BQ37" s="3">
        <v>0</v>
      </c>
      <c r="BR37" s="3">
        <v>17.5</v>
      </c>
      <c r="BS37" s="3">
        <v>7.5</v>
      </c>
      <c r="BT37" s="3">
        <v>7.3</v>
      </c>
      <c r="BU37" s="3">
        <v>1.5</v>
      </c>
      <c r="BV37" s="3"/>
      <c r="BW37" s="10"/>
      <c r="BX37" s="3">
        <v>1</v>
      </c>
      <c r="BY37" s="3">
        <v>1</v>
      </c>
      <c r="BZ37" s="3">
        <v>128</v>
      </c>
      <c r="CA37" s="3">
        <v>36</v>
      </c>
      <c r="CB37" s="4">
        <v>1.9</v>
      </c>
      <c r="CC37" s="28">
        <v>27</v>
      </c>
      <c r="CD37" s="8"/>
      <c r="CE37" s="8"/>
      <c r="CF37" s="3">
        <v>3770</v>
      </c>
      <c r="CG37" s="3">
        <v>1</v>
      </c>
      <c r="CH37" s="3">
        <v>3</v>
      </c>
      <c r="CI37" s="12">
        <v>1674.4047619047619</v>
      </c>
      <c r="CJ37" s="19">
        <f t="shared" si="34"/>
        <v>7.4232130150746896</v>
      </c>
      <c r="CK37" s="5">
        <v>1031.2854540383419</v>
      </c>
      <c r="CL37" s="19">
        <f t="shared" si="35"/>
        <v>6.9385613167314668</v>
      </c>
      <c r="CM37" s="10"/>
      <c r="CN37" s="41">
        <v>40246</v>
      </c>
      <c r="CO37" s="41"/>
      <c r="CP37" s="41"/>
      <c r="CQ37" s="41"/>
      <c r="CS37" s="36">
        <v>44272</v>
      </c>
      <c r="CT37" s="36">
        <v>44239</v>
      </c>
      <c r="CU37" s="1">
        <f t="shared" si="36"/>
        <v>3993</v>
      </c>
      <c r="CV37" s="3">
        <v>0</v>
      </c>
      <c r="CW37" s="3"/>
      <c r="CX37" s="3"/>
      <c r="CY37" s="3">
        <v>0</v>
      </c>
      <c r="CZ37" s="3">
        <v>3993</v>
      </c>
      <c r="DA37" s="1">
        <v>1</v>
      </c>
      <c r="DB37" s="3" t="s">
        <v>141</v>
      </c>
      <c r="DC37" s="10"/>
      <c r="DD37" s="10"/>
      <c r="DE37" s="10"/>
      <c r="DF37" s="10"/>
      <c r="DG37" s="10"/>
      <c r="DH37" s="10"/>
      <c r="DI37" s="10"/>
      <c r="DJ37" s="10"/>
      <c r="DK37" s="10"/>
    </row>
    <row r="38" spans="1:115" x14ac:dyDescent="0.25">
      <c r="A38" s="2">
        <v>2054</v>
      </c>
      <c r="B38" s="3">
        <v>69</v>
      </c>
      <c r="C38" s="3">
        <v>0</v>
      </c>
      <c r="D38" s="3">
        <v>0</v>
      </c>
      <c r="E38" s="3">
        <v>1</v>
      </c>
      <c r="F38" s="3">
        <v>1</v>
      </c>
      <c r="G38" s="3">
        <v>0</v>
      </c>
      <c r="H38" s="1">
        <v>1</v>
      </c>
      <c r="I38" s="3">
        <v>0</v>
      </c>
      <c r="J38" s="3">
        <v>3</v>
      </c>
      <c r="K38" s="9">
        <v>1</v>
      </c>
      <c r="L38" s="3">
        <v>0</v>
      </c>
      <c r="M38" s="9"/>
      <c r="N38" s="3">
        <v>1</v>
      </c>
      <c r="O38" s="9">
        <v>1</v>
      </c>
      <c r="P38" s="3">
        <v>0</v>
      </c>
      <c r="Q38" s="3"/>
      <c r="R38" s="3">
        <v>1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1</v>
      </c>
      <c r="Z38" s="3">
        <v>1</v>
      </c>
      <c r="AA38" s="3">
        <v>1</v>
      </c>
      <c r="AB38" s="3">
        <v>0</v>
      </c>
      <c r="AC38" s="3">
        <v>0</v>
      </c>
      <c r="AD38" s="3">
        <v>1</v>
      </c>
      <c r="AE38" s="3">
        <v>0</v>
      </c>
      <c r="AF38" s="3">
        <v>0</v>
      </c>
      <c r="AG38" s="3">
        <v>26.5</v>
      </c>
      <c r="AH38" s="4">
        <v>1.8</v>
      </c>
      <c r="AI38" s="3">
        <v>119</v>
      </c>
      <c r="AJ38" s="3">
        <v>71</v>
      </c>
      <c r="AK38" s="5">
        <f t="shared" si="19"/>
        <v>87</v>
      </c>
      <c r="AL38" s="3">
        <v>71</v>
      </c>
      <c r="AM38" s="3">
        <v>1</v>
      </c>
      <c r="AN38" s="3">
        <v>9</v>
      </c>
      <c r="AO38" s="3">
        <v>79</v>
      </c>
      <c r="AP38" s="3">
        <v>26</v>
      </c>
      <c r="AQ38" s="3">
        <v>45</v>
      </c>
      <c r="AR38" s="1">
        <f t="shared" si="20"/>
        <v>53</v>
      </c>
      <c r="AS38" s="7">
        <f t="shared" si="21"/>
        <v>5.8888888888888893</v>
      </c>
      <c r="AT38" s="3">
        <v>18</v>
      </c>
      <c r="AU38" s="4">
        <v>4.2300000000000004</v>
      </c>
      <c r="AV38" s="3">
        <v>2.35</v>
      </c>
      <c r="AW38" s="19">
        <f t="shared" si="22"/>
        <v>0.45332594235033263</v>
      </c>
      <c r="AX38" s="7">
        <f t="shared" si="23"/>
        <v>6.3829787234042543</v>
      </c>
      <c r="AY38" s="7">
        <f t="shared" si="24"/>
        <v>919.14893617021278</v>
      </c>
      <c r="AZ38" s="7">
        <f t="shared" si="25"/>
        <v>2655.3191489361702</v>
      </c>
      <c r="BA38" s="7">
        <f t="shared" si="26"/>
        <v>59.577464788732399</v>
      </c>
      <c r="BB38" s="7">
        <f t="shared" si="27"/>
        <v>33.098591549295776</v>
      </c>
      <c r="BC38" s="7">
        <f t="shared" si="28"/>
        <v>31.059718309859157</v>
      </c>
      <c r="BD38" s="7">
        <f t="shared" si="29"/>
        <v>16.205070422535208</v>
      </c>
      <c r="BE38" s="19"/>
      <c r="BF38" s="19">
        <f t="shared" si="30"/>
        <v>0.75531914893617014</v>
      </c>
      <c r="BG38" s="19">
        <f t="shared" si="31"/>
        <v>1.3260047281323877</v>
      </c>
      <c r="BH38" s="19">
        <f t="shared" si="32"/>
        <v>1.124103109221366</v>
      </c>
      <c r="BI38" s="19">
        <f t="shared" si="33"/>
        <v>0.5</v>
      </c>
      <c r="BJ38" s="19"/>
      <c r="BK38" s="5">
        <v>0</v>
      </c>
      <c r="BL38" s="5"/>
      <c r="BM38" s="5"/>
      <c r="BN38" s="5"/>
      <c r="BO38" s="5"/>
      <c r="BP38" s="3">
        <v>1</v>
      </c>
      <c r="BQ38" s="3">
        <v>0</v>
      </c>
      <c r="BR38" s="3">
        <v>22.5</v>
      </c>
      <c r="BS38" s="3">
        <v>5.8</v>
      </c>
      <c r="BT38" s="3">
        <v>4.8</v>
      </c>
      <c r="BU38" s="3">
        <v>1</v>
      </c>
      <c r="BV38" s="3"/>
      <c r="BW38" s="10"/>
      <c r="BX38" s="3">
        <v>1</v>
      </c>
      <c r="BY38" s="3">
        <v>1</v>
      </c>
      <c r="BZ38" s="3">
        <v>139</v>
      </c>
      <c r="CA38" s="3">
        <v>30</v>
      </c>
      <c r="CB38" s="4">
        <v>1.3</v>
      </c>
      <c r="CC38" s="28">
        <v>55</v>
      </c>
      <c r="CD38" s="8"/>
      <c r="CE38" s="8"/>
      <c r="CF38" s="3">
        <v>3667</v>
      </c>
      <c r="CG38" s="3">
        <v>1</v>
      </c>
      <c r="CH38" s="3">
        <v>3</v>
      </c>
      <c r="CI38" s="12">
        <v>1696.4705882352941</v>
      </c>
      <c r="CJ38" s="19">
        <f t="shared" si="34"/>
        <v>7.436305247342669</v>
      </c>
      <c r="CK38" s="5">
        <v>2170.7995250837321</v>
      </c>
      <c r="CL38" s="19">
        <f t="shared" si="35"/>
        <v>7.6828508234144568</v>
      </c>
      <c r="CM38" s="10"/>
      <c r="CN38" s="36">
        <v>40526</v>
      </c>
      <c r="CO38" s="36"/>
      <c r="CP38" s="36"/>
      <c r="CQ38" s="36">
        <v>42037</v>
      </c>
      <c r="CR38" s="43">
        <f>(CQ38-CN38)</f>
        <v>1511</v>
      </c>
      <c r="CS38" s="36">
        <v>44274</v>
      </c>
      <c r="CT38" s="36">
        <v>44263</v>
      </c>
      <c r="CU38" s="3">
        <f t="shared" si="36"/>
        <v>3737</v>
      </c>
      <c r="CV38" s="3">
        <v>0</v>
      </c>
      <c r="CW38" s="3"/>
      <c r="CX38" s="3"/>
      <c r="CY38" s="3">
        <v>1</v>
      </c>
      <c r="CZ38" s="3">
        <v>1511</v>
      </c>
      <c r="DA38" s="1">
        <v>1</v>
      </c>
      <c r="DB38" s="3" t="s">
        <v>141</v>
      </c>
      <c r="DC38" s="10"/>
      <c r="DD38" s="10"/>
      <c r="DE38" s="10"/>
      <c r="DF38" s="10"/>
      <c r="DG38" s="10"/>
      <c r="DH38" s="10"/>
      <c r="DI38" s="10"/>
      <c r="DJ38" s="10"/>
      <c r="DK38" s="10"/>
    </row>
    <row r="39" spans="1:115" x14ac:dyDescent="0.25">
      <c r="A39" s="2">
        <v>2020</v>
      </c>
      <c r="B39" s="3">
        <v>38</v>
      </c>
      <c r="C39" s="3">
        <v>0</v>
      </c>
      <c r="D39" s="3">
        <v>0</v>
      </c>
      <c r="E39" s="3">
        <v>1</v>
      </c>
      <c r="F39" s="3">
        <v>1</v>
      </c>
      <c r="G39" s="3">
        <v>0</v>
      </c>
      <c r="H39" s="1">
        <v>1</v>
      </c>
      <c r="I39" s="3">
        <v>0</v>
      </c>
      <c r="J39" s="3">
        <v>4</v>
      </c>
      <c r="K39" s="3">
        <v>1</v>
      </c>
      <c r="L39" s="3">
        <v>1</v>
      </c>
      <c r="M39" s="3"/>
      <c r="N39" s="3">
        <v>1</v>
      </c>
      <c r="O39" s="3">
        <v>0</v>
      </c>
      <c r="P39" s="3">
        <v>0</v>
      </c>
      <c r="Q39" s="3"/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16">
        <v>1</v>
      </c>
      <c r="Y39" s="3">
        <v>1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27.5</v>
      </c>
      <c r="AH39" s="4">
        <v>2.0499999999999998</v>
      </c>
      <c r="AI39" s="3">
        <v>98</v>
      </c>
      <c r="AJ39" s="3">
        <v>58</v>
      </c>
      <c r="AK39" s="5">
        <f t="shared" si="19"/>
        <v>71.333333333333329</v>
      </c>
      <c r="AL39" s="3">
        <v>90</v>
      </c>
      <c r="AM39" s="3">
        <v>1</v>
      </c>
      <c r="AN39" s="3">
        <v>16</v>
      </c>
      <c r="AO39" s="3">
        <v>46</v>
      </c>
      <c r="AP39" s="3">
        <v>28</v>
      </c>
      <c r="AQ39" s="3">
        <v>34</v>
      </c>
      <c r="AR39" s="3">
        <f t="shared" si="20"/>
        <v>18</v>
      </c>
      <c r="AS39" s="7">
        <f t="shared" si="21"/>
        <v>1.125</v>
      </c>
      <c r="AT39" s="3">
        <v>29</v>
      </c>
      <c r="AU39" s="4">
        <v>3.5669999999999997</v>
      </c>
      <c r="AV39" s="3">
        <v>1.74</v>
      </c>
      <c r="AW39" s="19">
        <f t="shared" si="22"/>
        <v>0.27521064301552106</v>
      </c>
      <c r="AX39" s="7">
        <f t="shared" si="23"/>
        <v>1.4017381553125876</v>
      </c>
      <c r="AY39" s="7">
        <f t="shared" si="24"/>
        <v>229.88505747126436</v>
      </c>
      <c r="AZ39" s="7">
        <f t="shared" si="25"/>
        <v>2544.0613026819919</v>
      </c>
      <c r="BA39" s="7">
        <f t="shared" si="26"/>
        <v>39.633333333333333</v>
      </c>
      <c r="BB39" s="7">
        <f t="shared" si="27"/>
        <v>19.333333333333332</v>
      </c>
      <c r="BC39" s="7">
        <f t="shared" si="28"/>
        <v>11.130844444444442</v>
      </c>
      <c r="BD39" s="7">
        <f t="shared" si="29"/>
        <v>4.7328000000000001</v>
      </c>
      <c r="BE39" s="19"/>
      <c r="BF39" s="19">
        <f t="shared" si="30"/>
        <v>0.85786375105130364</v>
      </c>
      <c r="BG39" s="19">
        <f t="shared" si="31"/>
        <v>1.1606391925988226</v>
      </c>
      <c r="BH39" s="19">
        <f t="shared" si="32"/>
        <v>2.2018518518518517</v>
      </c>
      <c r="BI39" s="19">
        <f t="shared" si="33"/>
        <v>0.55172413793103448</v>
      </c>
      <c r="BJ39" s="19"/>
      <c r="BK39" s="12">
        <v>0</v>
      </c>
      <c r="BL39" s="12"/>
      <c r="BM39" s="5"/>
      <c r="BN39" s="12"/>
      <c r="BO39" s="12"/>
      <c r="BP39" s="3">
        <v>1</v>
      </c>
      <c r="BQ39" s="9">
        <v>0</v>
      </c>
      <c r="BR39" s="3">
        <v>17.5</v>
      </c>
      <c r="BS39" s="3">
        <v>6.2</v>
      </c>
      <c r="BT39" s="3">
        <v>5.9</v>
      </c>
      <c r="BU39" s="3">
        <v>0.92</v>
      </c>
      <c r="BV39" s="16">
        <v>4.5999999999999996</v>
      </c>
      <c r="BW39" s="10"/>
      <c r="BX39" s="16">
        <v>1</v>
      </c>
      <c r="BY39" s="3">
        <v>0</v>
      </c>
      <c r="BZ39" s="3">
        <v>135</v>
      </c>
      <c r="CA39" s="3">
        <v>25</v>
      </c>
      <c r="CB39" s="4">
        <v>1</v>
      </c>
      <c r="CC39" s="28">
        <v>87</v>
      </c>
      <c r="CD39" s="8"/>
      <c r="CE39" s="8"/>
      <c r="CF39" s="3">
        <v>166</v>
      </c>
      <c r="CG39" s="3">
        <v>0</v>
      </c>
      <c r="CH39" s="3">
        <v>1</v>
      </c>
      <c r="CI39" s="12">
        <v>1719.0789473684208</v>
      </c>
      <c r="CJ39" s="19">
        <f t="shared" si="34"/>
        <v>7.4495439306624274</v>
      </c>
      <c r="CK39" s="5">
        <v>1318.5283583206808</v>
      </c>
      <c r="CL39" s="19">
        <f t="shared" si="35"/>
        <v>7.1842715135792492</v>
      </c>
      <c r="CM39" s="10"/>
      <c r="CN39" s="41">
        <v>40410</v>
      </c>
      <c r="CO39" s="41"/>
      <c r="CP39" s="41"/>
      <c r="CQ39" s="41"/>
      <c r="CS39" s="36">
        <v>44272</v>
      </c>
      <c r="CT39" s="36">
        <v>40607</v>
      </c>
      <c r="CU39" s="1">
        <f t="shared" si="36"/>
        <v>197</v>
      </c>
      <c r="CV39" s="3">
        <v>1</v>
      </c>
      <c r="CW39" s="40">
        <v>40607</v>
      </c>
      <c r="CX39" s="3">
        <f>(CW39-CN39)</f>
        <v>197</v>
      </c>
      <c r="CY39" s="3">
        <v>1</v>
      </c>
      <c r="CZ39" s="3">
        <v>197</v>
      </c>
      <c r="DA39" s="1">
        <v>1</v>
      </c>
      <c r="DB39" s="3" t="s">
        <v>143</v>
      </c>
      <c r="DC39" s="10"/>
      <c r="DD39" s="10"/>
      <c r="DE39" s="10"/>
      <c r="DF39" s="10"/>
      <c r="DG39" s="10"/>
      <c r="DH39" s="10"/>
      <c r="DI39" s="10"/>
      <c r="DJ39" s="10"/>
      <c r="DK39" s="10"/>
    </row>
    <row r="40" spans="1:115" x14ac:dyDescent="0.25">
      <c r="A40" s="2">
        <v>2028</v>
      </c>
      <c r="B40" s="3">
        <v>69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2</v>
      </c>
      <c r="K40" s="3">
        <v>1</v>
      </c>
      <c r="L40" s="3">
        <v>0</v>
      </c>
      <c r="M40" s="3"/>
      <c r="N40" s="3">
        <v>1</v>
      </c>
      <c r="O40" s="3">
        <v>0</v>
      </c>
      <c r="P40" s="3">
        <v>0</v>
      </c>
      <c r="Q40" s="3"/>
      <c r="R40" s="3">
        <v>1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16">
        <v>1</v>
      </c>
      <c r="Y40" s="3">
        <v>1</v>
      </c>
      <c r="Z40" s="3">
        <v>1</v>
      </c>
      <c r="AA40" s="3">
        <v>1</v>
      </c>
      <c r="AB40" s="3">
        <v>1</v>
      </c>
      <c r="AC40" s="3">
        <v>0</v>
      </c>
      <c r="AD40" s="3">
        <v>1</v>
      </c>
      <c r="AE40" s="3">
        <v>0</v>
      </c>
      <c r="AF40" s="3">
        <v>2</v>
      </c>
      <c r="AG40" s="3">
        <v>26</v>
      </c>
      <c r="AH40" s="4">
        <v>1.86</v>
      </c>
      <c r="AI40" s="3">
        <v>96</v>
      </c>
      <c r="AJ40" s="3">
        <v>59</v>
      </c>
      <c r="AK40" s="5">
        <f t="shared" si="19"/>
        <v>71.333333333333329</v>
      </c>
      <c r="AL40" s="3">
        <v>55</v>
      </c>
      <c r="AM40" s="3">
        <v>1</v>
      </c>
      <c r="AN40" s="3">
        <v>10</v>
      </c>
      <c r="AO40" s="3">
        <v>65</v>
      </c>
      <c r="AP40" s="3">
        <v>24</v>
      </c>
      <c r="AQ40" s="3">
        <v>37</v>
      </c>
      <c r="AR40" s="1">
        <f t="shared" si="20"/>
        <v>41</v>
      </c>
      <c r="AS40" s="7">
        <f t="shared" si="21"/>
        <v>4.0999999999999996</v>
      </c>
      <c r="AT40" s="3">
        <v>27</v>
      </c>
      <c r="AU40" s="4">
        <v>3.5339999999999998</v>
      </c>
      <c r="AV40" s="3">
        <v>1.9</v>
      </c>
      <c r="AW40" s="19">
        <f t="shared" si="22"/>
        <v>0.30051736881005175</v>
      </c>
      <c r="AX40" s="7">
        <f t="shared" si="23"/>
        <v>2.8296547821165818</v>
      </c>
      <c r="AY40" s="7">
        <f t="shared" si="24"/>
        <v>421.0526315789474</v>
      </c>
      <c r="AZ40" s="7">
        <f t="shared" si="25"/>
        <v>2582.4561403508769</v>
      </c>
      <c r="BA40" s="7">
        <f t="shared" si="26"/>
        <v>64.25454545454545</v>
      </c>
      <c r="BB40" s="7">
        <f t="shared" si="27"/>
        <v>34.545454545454547</v>
      </c>
      <c r="BC40" s="7">
        <f t="shared" si="28"/>
        <v>20.828606060606059</v>
      </c>
      <c r="BD40" s="7">
        <f t="shared" si="29"/>
        <v>12.685090909090908</v>
      </c>
      <c r="BE40" s="19"/>
      <c r="BF40" s="19">
        <f t="shared" si="30"/>
        <v>0.57583474816072444</v>
      </c>
      <c r="BG40" s="19">
        <f t="shared" si="31"/>
        <v>1.0116015846066782</v>
      </c>
      <c r="BH40" s="19">
        <f t="shared" si="32"/>
        <v>1.5671840354767184</v>
      </c>
      <c r="BI40" s="19">
        <f t="shared" si="33"/>
        <v>0.37037037037037035</v>
      </c>
      <c r="BJ40" s="19"/>
      <c r="BK40" s="5">
        <v>0</v>
      </c>
      <c r="BL40" s="5"/>
      <c r="BM40" s="5"/>
      <c r="BN40" s="5"/>
      <c r="BO40" s="5"/>
      <c r="BP40" s="3">
        <v>1</v>
      </c>
      <c r="BQ40" s="9">
        <v>0</v>
      </c>
      <c r="BR40" s="3">
        <v>35</v>
      </c>
      <c r="BS40" s="3">
        <v>5.8</v>
      </c>
      <c r="BT40" s="3">
        <v>4.8</v>
      </c>
      <c r="BU40" s="3">
        <v>1.1000000000000001</v>
      </c>
      <c r="BV40" s="3">
        <v>4.5999999999999996</v>
      </c>
      <c r="BW40" s="10"/>
      <c r="BX40" s="3">
        <v>1</v>
      </c>
      <c r="BY40" s="3">
        <v>1</v>
      </c>
      <c r="BZ40" s="3">
        <v>143</v>
      </c>
      <c r="CA40" s="3">
        <v>15</v>
      </c>
      <c r="CB40" s="4">
        <v>1.3</v>
      </c>
      <c r="CC40" s="28">
        <v>69</v>
      </c>
      <c r="CD40" s="8"/>
      <c r="CE40" s="8"/>
      <c r="CF40" s="3">
        <v>6396</v>
      </c>
      <c r="CG40" s="3">
        <v>1</v>
      </c>
      <c r="CH40" s="3">
        <v>3</v>
      </c>
      <c r="CI40" s="12">
        <v>1752.4691358024691</v>
      </c>
      <c r="CJ40" s="19">
        <f t="shared" si="34"/>
        <v>7.468781007228678</v>
      </c>
      <c r="CK40" s="5">
        <v>1922.5382525973459</v>
      </c>
      <c r="CL40" s="19">
        <f t="shared" si="35"/>
        <v>7.561401598501666</v>
      </c>
      <c r="CM40" s="10"/>
      <c r="CN40" s="41">
        <v>40441</v>
      </c>
      <c r="CO40" s="41"/>
      <c r="CP40" s="41"/>
      <c r="CQ40" s="41"/>
      <c r="CS40" s="36">
        <v>44272</v>
      </c>
      <c r="CT40" s="36">
        <v>41203</v>
      </c>
      <c r="CU40" s="1">
        <f t="shared" si="36"/>
        <v>762</v>
      </c>
      <c r="CV40" s="3">
        <v>1</v>
      </c>
      <c r="CW40" s="36">
        <v>41203</v>
      </c>
      <c r="CX40" s="20">
        <f>(CW40-CN40)</f>
        <v>762</v>
      </c>
      <c r="CY40" s="20">
        <v>1</v>
      </c>
      <c r="CZ40" s="20">
        <v>762</v>
      </c>
      <c r="DA40" s="1">
        <v>1</v>
      </c>
      <c r="DB40" s="3"/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">
        <v>2042</v>
      </c>
      <c r="B41" s="3">
        <v>76</v>
      </c>
      <c r="C41" s="3">
        <v>0</v>
      </c>
      <c r="D41" s="3">
        <v>0</v>
      </c>
      <c r="E41" s="3">
        <v>1</v>
      </c>
      <c r="F41" s="3">
        <v>1</v>
      </c>
      <c r="G41" s="3">
        <v>0</v>
      </c>
      <c r="H41" s="1">
        <v>1</v>
      </c>
      <c r="I41" s="3">
        <v>0</v>
      </c>
      <c r="J41" s="3">
        <v>2</v>
      </c>
      <c r="K41" s="3">
        <v>0</v>
      </c>
      <c r="L41" s="3">
        <v>0</v>
      </c>
      <c r="M41" s="3"/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0</v>
      </c>
      <c r="U41" s="3">
        <v>0</v>
      </c>
      <c r="V41" s="3">
        <v>0</v>
      </c>
      <c r="W41" s="3">
        <v>0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0</v>
      </c>
      <c r="AD41" s="3">
        <v>1</v>
      </c>
      <c r="AE41" s="3">
        <v>0</v>
      </c>
      <c r="AF41" s="3">
        <v>1</v>
      </c>
      <c r="AG41" s="3">
        <v>24.5</v>
      </c>
      <c r="AH41" s="4">
        <v>1.95</v>
      </c>
      <c r="AI41" s="3">
        <v>90</v>
      </c>
      <c r="AJ41" s="3">
        <v>64</v>
      </c>
      <c r="AK41" s="5">
        <f t="shared" si="19"/>
        <v>72.666666666666671</v>
      </c>
      <c r="AL41" s="3">
        <v>69</v>
      </c>
      <c r="AM41" s="3">
        <v>2</v>
      </c>
      <c r="AN41" s="3">
        <v>22</v>
      </c>
      <c r="AO41" s="3">
        <v>37</v>
      </c>
      <c r="AP41" s="3">
        <v>24</v>
      </c>
      <c r="AQ41" s="3">
        <v>28</v>
      </c>
      <c r="AR41" s="1">
        <f t="shared" si="20"/>
        <v>13</v>
      </c>
      <c r="AS41" s="7">
        <f t="shared" si="21"/>
        <v>0.59090909090909094</v>
      </c>
      <c r="AT41" s="3">
        <v>21</v>
      </c>
      <c r="AU41" s="4">
        <v>4.3094999999999999</v>
      </c>
      <c r="AV41" s="3">
        <v>2.21</v>
      </c>
      <c r="AW41" s="19">
        <f t="shared" si="22"/>
        <v>0.35608277900960827</v>
      </c>
      <c r="AX41" s="7">
        <f t="shared" si="23"/>
        <v>1.6243183663998144</v>
      </c>
      <c r="AY41" s="7">
        <f t="shared" si="24"/>
        <v>253.39366515837105</v>
      </c>
      <c r="AZ41" s="7">
        <f t="shared" si="25"/>
        <v>1834.087481146305</v>
      </c>
      <c r="BA41" s="7">
        <f t="shared" si="26"/>
        <v>62.45652173913043</v>
      </c>
      <c r="BB41" s="7">
        <f t="shared" si="27"/>
        <v>32.028985507246375</v>
      </c>
      <c r="BC41" s="7">
        <f t="shared" si="28"/>
        <v>22.505700483091786</v>
      </c>
      <c r="BD41" s="7">
        <f t="shared" si="29"/>
        <v>2.613565217391304</v>
      </c>
      <c r="BE41" s="19"/>
      <c r="BF41" s="19">
        <f t="shared" si="30"/>
        <v>0.44831186912634879</v>
      </c>
      <c r="BG41" s="19">
        <f t="shared" si="31"/>
        <v>0.59241211277410377</v>
      </c>
      <c r="BH41" s="19">
        <f t="shared" si="32"/>
        <v>4.8043478260869561</v>
      </c>
      <c r="BI41" s="19">
        <f t="shared" si="33"/>
        <v>1.0476190476190477</v>
      </c>
      <c r="BJ41" s="19"/>
      <c r="BK41" s="5">
        <v>0</v>
      </c>
      <c r="BL41" s="5"/>
      <c r="BM41" s="5"/>
      <c r="BN41" s="5"/>
      <c r="BO41" s="5"/>
      <c r="BP41" s="3">
        <v>1</v>
      </c>
      <c r="BQ41" s="3">
        <v>0</v>
      </c>
      <c r="BR41" s="3">
        <v>22.5</v>
      </c>
      <c r="BS41" s="3">
        <v>5.2</v>
      </c>
      <c r="BT41" s="3">
        <v>4.7</v>
      </c>
      <c r="BU41" s="3">
        <v>0.99</v>
      </c>
      <c r="BV41" s="3">
        <v>4.8</v>
      </c>
      <c r="BW41" s="10"/>
      <c r="BX41" s="3">
        <v>1</v>
      </c>
      <c r="BY41" s="3">
        <v>0</v>
      </c>
      <c r="BZ41" s="3">
        <v>139</v>
      </c>
      <c r="CA41" s="3">
        <v>90</v>
      </c>
      <c r="CB41" s="4">
        <v>3</v>
      </c>
      <c r="CC41" s="28">
        <v>20</v>
      </c>
      <c r="CD41" s="8"/>
      <c r="CE41" s="8"/>
      <c r="CF41" s="3">
        <v>6106</v>
      </c>
      <c r="CG41" s="3">
        <v>1</v>
      </c>
      <c r="CH41" s="3">
        <v>3</v>
      </c>
      <c r="CI41" s="12">
        <v>1805.0847457627117</v>
      </c>
      <c r="CJ41" s="19">
        <f t="shared" si="34"/>
        <v>7.4983628202258972</v>
      </c>
      <c r="CK41" s="5">
        <v>1099.2744118101134</v>
      </c>
      <c r="CL41" s="19">
        <f t="shared" si="35"/>
        <v>7.0024056155105923</v>
      </c>
      <c r="CM41" s="10"/>
      <c r="CN41" s="36">
        <v>40504</v>
      </c>
      <c r="CO41" s="36"/>
      <c r="CP41" s="36"/>
      <c r="CQ41" s="36"/>
      <c r="CS41" s="36">
        <v>44272</v>
      </c>
      <c r="CT41" s="36">
        <v>40985</v>
      </c>
      <c r="CU41" s="1">
        <f t="shared" si="36"/>
        <v>481</v>
      </c>
      <c r="CV41" s="3">
        <v>1</v>
      </c>
      <c r="CW41" s="40">
        <v>40985</v>
      </c>
      <c r="CX41" s="3">
        <f>(CW41-CN41)</f>
        <v>481</v>
      </c>
      <c r="CY41" s="3">
        <v>1</v>
      </c>
      <c r="CZ41" s="3">
        <v>481</v>
      </c>
      <c r="DA41" s="1">
        <v>1</v>
      </c>
      <c r="DB41" s="3"/>
      <c r="DC41" s="10"/>
      <c r="DD41" s="10"/>
      <c r="DE41" s="10"/>
      <c r="DF41" s="10"/>
      <c r="DG41" s="10"/>
      <c r="DH41" s="10"/>
      <c r="DI41" s="10"/>
      <c r="DJ41" s="10"/>
      <c r="DK41" s="10"/>
    </row>
    <row r="42" spans="1:115" x14ac:dyDescent="0.25">
      <c r="A42" s="25">
        <v>1046</v>
      </c>
      <c r="B42" s="1">
        <v>73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0</v>
      </c>
      <c r="J42" s="1">
        <v>4</v>
      </c>
      <c r="K42" s="1">
        <v>1</v>
      </c>
      <c r="L42" s="1">
        <v>1</v>
      </c>
      <c r="M42" s="1">
        <v>1</v>
      </c>
      <c r="N42" s="1">
        <v>1</v>
      </c>
      <c r="O42" s="1">
        <v>0</v>
      </c>
      <c r="P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0</v>
      </c>
      <c r="AD42" s="1">
        <v>1</v>
      </c>
      <c r="AE42" s="1">
        <v>0</v>
      </c>
      <c r="AF42" s="1">
        <v>0</v>
      </c>
      <c r="AG42" s="1">
        <v>26.8</v>
      </c>
      <c r="AH42" s="1">
        <v>1.71</v>
      </c>
      <c r="AI42" s="1">
        <v>106</v>
      </c>
      <c r="AJ42" s="1">
        <v>56</v>
      </c>
      <c r="AK42" s="5">
        <f t="shared" si="19"/>
        <v>72.666666666666671</v>
      </c>
      <c r="AL42" s="1">
        <v>82</v>
      </c>
      <c r="AM42" s="1">
        <v>1</v>
      </c>
      <c r="AN42" s="1">
        <v>3</v>
      </c>
      <c r="AO42" s="1">
        <v>48</v>
      </c>
      <c r="AP42" s="1">
        <v>21</v>
      </c>
      <c r="AQ42" s="1">
        <v>31</v>
      </c>
      <c r="AR42" s="1">
        <f t="shared" si="20"/>
        <v>27</v>
      </c>
      <c r="AS42" s="7">
        <f t="shared" si="21"/>
        <v>9</v>
      </c>
      <c r="AT42" s="1">
        <v>20</v>
      </c>
      <c r="AU42" s="19">
        <v>3.2</v>
      </c>
      <c r="AV42" s="1">
        <v>1.87</v>
      </c>
      <c r="AW42" s="19">
        <f t="shared" si="22"/>
        <v>0.30130081300813011</v>
      </c>
      <c r="AX42" s="7">
        <f t="shared" si="23"/>
        <v>3.4375</v>
      </c>
      <c r="AY42" s="7">
        <f t="shared" si="24"/>
        <v>470.58823529411762</v>
      </c>
      <c r="AZ42" s="7">
        <f t="shared" si="25"/>
        <v>2980.3921568627452</v>
      </c>
      <c r="BA42" s="7">
        <f t="shared" si="26"/>
        <v>39.024390243902438</v>
      </c>
      <c r="BB42" s="7">
        <f t="shared" si="27"/>
        <v>22.804878048780488</v>
      </c>
      <c r="BC42" s="7">
        <f t="shared" si="28"/>
        <v>16.334373983739837</v>
      </c>
      <c r="BD42" s="7">
        <f t="shared" si="29"/>
        <v>8.6840975609756086</v>
      </c>
      <c r="BE42" s="19">
        <v>2.7162500000000001</v>
      </c>
      <c r="BF42" s="19">
        <f t="shared" si="30"/>
        <v>0.79437500000000005</v>
      </c>
      <c r="BG42" s="19">
        <f t="shared" si="31"/>
        <v>1.23</v>
      </c>
      <c r="BH42" s="19">
        <f t="shared" si="32"/>
        <v>1.4453477868112015</v>
      </c>
      <c r="BI42" s="19">
        <f t="shared" si="33"/>
        <v>0.15</v>
      </c>
      <c r="BJ42" s="19"/>
      <c r="BK42" s="20">
        <v>1</v>
      </c>
      <c r="BL42" s="1">
        <v>15</v>
      </c>
      <c r="BN42" s="1">
        <v>3</v>
      </c>
      <c r="BO42" s="1">
        <v>0</v>
      </c>
      <c r="BP42" s="1">
        <v>1</v>
      </c>
      <c r="BQ42" s="1">
        <v>0</v>
      </c>
      <c r="BR42" s="1">
        <v>24</v>
      </c>
      <c r="BS42" s="1">
        <v>5.0999999999999996</v>
      </c>
      <c r="BT42" s="1">
        <v>4.7</v>
      </c>
      <c r="BU42" s="1">
        <v>0.39</v>
      </c>
      <c r="BV42" s="1">
        <v>3.9</v>
      </c>
      <c r="BW42" s="1">
        <v>42</v>
      </c>
      <c r="BX42" s="1">
        <v>1</v>
      </c>
      <c r="BY42" s="1">
        <v>1</v>
      </c>
      <c r="BZ42" s="25">
        <v>132</v>
      </c>
      <c r="CA42" s="25">
        <v>34</v>
      </c>
      <c r="CB42" s="44">
        <v>1.29</v>
      </c>
      <c r="CC42" s="27">
        <v>54</v>
      </c>
      <c r="CD42" s="1">
        <v>4700</v>
      </c>
      <c r="CE42" s="1">
        <v>1</v>
      </c>
      <c r="CH42" s="1">
        <v>3</v>
      </c>
      <c r="CI42" s="20">
        <v>2051.4208060000001</v>
      </c>
      <c r="CJ42" s="19">
        <f t="shared" si="34"/>
        <v>7.6262879081636932</v>
      </c>
      <c r="CK42" s="20">
        <v>1849.4345290000001</v>
      </c>
      <c r="CL42" s="19">
        <f t="shared" si="35"/>
        <v>7.522635211348832</v>
      </c>
      <c r="CM42" s="22"/>
      <c r="CN42" s="36">
        <v>40323</v>
      </c>
      <c r="CO42" s="36"/>
      <c r="CP42" s="36"/>
      <c r="CQ42" s="36"/>
      <c r="CS42" s="36">
        <v>44272</v>
      </c>
      <c r="CT42" s="36">
        <v>40609</v>
      </c>
      <c r="CU42" s="1">
        <f t="shared" si="36"/>
        <v>286</v>
      </c>
      <c r="CV42" s="3">
        <v>1</v>
      </c>
      <c r="CW42" s="40">
        <v>40609</v>
      </c>
      <c r="CX42" s="3">
        <f>(CW42-CN42)</f>
        <v>286</v>
      </c>
      <c r="CY42" s="3">
        <v>1</v>
      </c>
      <c r="CZ42" s="3">
        <v>286</v>
      </c>
      <c r="DA42" s="1">
        <v>1</v>
      </c>
      <c r="DB42" t="s">
        <v>130</v>
      </c>
    </row>
    <row r="43" spans="1:115" x14ac:dyDescent="0.25">
      <c r="A43" s="2">
        <v>2043</v>
      </c>
      <c r="B43" s="3">
        <v>62</v>
      </c>
      <c r="C43" s="3">
        <v>0</v>
      </c>
      <c r="D43" s="3">
        <v>1</v>
      </c>
      <c r="E43" s="3">
        <v>1</v>
      </c>
      <c r="F43" s="3">
        <v>1</v>
      </c>
      <c r="G43" s="3">
        <v>1</v>
      </c>
      <c r="H43" s="1">
        <v>0</v>
      </c>
      <c r="I43" s="3">
        <v>0</v>
      </c>
      <c r="J43" s="3">
        <v>4</v>
      </c>
      <c r="K43" s="3">
        <v>0</v>
      </c>
      <c r="L43" s="3">
        <v>0</v>
      </c>
      <c r="M43" s="3"/>
      <c r="N43" s="3">
        <v>0</v>
      </c>
      <c r="O43" s="3">
        <v>1</v>
      </c>
      <c r="P43" s="3">
        <v>1</v>
      </c>
      <c r="Q43" s="3"/>
      <c r="R43" s="3">
        <v>1</v>
      </c>
      <c r="S43" s="3">
        <v>1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1</v>
      </c>
      <c r="Z43" s="3">
        <v>0</v>
      </c>
      <c r="AA43" s="3">
        <v>0</v>
      </c>
      <c r="AB43" s="3">
        <v>1</v>
      </c>
      <c r="AC43" s="3">
        <v>0</v>
      </c>
      <c r="AD43" s="3">
        <v>1</v>
      </c>
      <c r="AE43" s="3">
        <v>0</v>
      </c>
      <c r="AF43" s="3">
        <v>0</v>
      </c>
      <c r="AG43" s="3">
        <v>34</v>
      </c>
      <c r="AH43" s="4">
        <v>1.95</v>
      </c>
      <c r="AI43" s="3">
        <v>96</v>
      </c>
      <c r="AJ43" s="3">
        <v>72</v>
      </c>
      <c r="AK43" s="5">
        <f t="shared" si="19"/>
        <v>80</v>
      </c>
      <c r="AL43" s="3">
        <v>84</v>
      </c>
      <c r="AM43" s="3">
        <v>1</v>
      </c>
      <c r="AN43" s="3">
        <v>12</v>
      </c>
      <c r="AO43" s="3">
        <v>63</v>
      </c>
      <c r="AP43" s="3">
        <v>26</v>
      </c>
      <c r="AQ43" s="3">
        <v>46</v>
      </c>
      <c r="AR43" s="1">
        <f t="shared" si="20"/>
        <v>37</v>
      </c>
      <c r="AS43" s="7">
        <f t="shared" si="21"/>
        <v>3.0833333333333335</v>
      </c>
      <c r="AT43" s="3">
        <v>38</v>
      </c>
      <c r="AU43" s="4">
        <v>3.7049999999999996</v>
      </c>
      <c r="AV43" s="3">
        <v>1.9</v>
      </c>
      <c r="AW43" s="19">
        <f t="shared" si="22"/>
        <v>0.33702882483370289</v>
      </c>
      <c r="AX43" s="7">
        <f t="shared" si="23"/>
        <v>2.1592442645074228</v>
      </c>
      <c r="AY43" s="7">
        <f t="shared" si="24"/>
        <v>336.84210526315792</v>
      </c>
      <c r="AZ43" s="7">
        <f t="shared" si="25"/>
        <v>2863.1578947368421</v>
      </c>
      <c r="BA43" s="7">
        <f t="shared" si="26"/>
        <v>44.107142857142854</v>
      </c>
      <c r="BB43" s="7">
        <f t="shared" si="27"/>
        <v>22.61904761904762</v>
      </c>
      <c r="BC43" s="7">
        <f t="shared" si="28"/>
        <v>12.92</v>
      </c>
      <c r="BD43" s="7">
        <f t="shared" si="29"/>
        <v>10.459047619047618</v>
      </c>
      <c r="BE43" s="19"/>
      <c r="BF43" s="19">
        <f t="shared" si="30"/>
        <v>1.0429149797570851</v>
      </c>
      <c r="BG43" s="19">
        <f t="shared" si="31"/>
        <v>1.42834008097166</v>
      </c>
      <c r="BH43" s="19">
        <f t="shared" si="32"/>
        <v>1.192084942084942</v>
      </c>
      <c r="BI43" s="19">
        <f t="shared" si="33"/>
        <v>0.31578947368421051</v>
      </c>
      <c r="BJ43" s="19"/>
      <c r="BK43" s="5">
        <v>0</v>
      </c>
      <c r="BL43" s="5"/>
      <c r="BM43" s="5"/>
      <c r="BN43" s="5"/>
      <c r="BO43" s="5"/>
      <c r="BP43" s="3">
        <v>1</v>
      </c>
      <c r="BQ43" s="3">
        <v>0</v>
      </c>
      <c r="BR43" s="3">
        <v>27.5</v>
      </c>
      <c r="BS43" s="3">
        <v>7.1</v>
      </c>
      <c r="BT43" s="3">
        <v>6</v>
      </c>
      <c r="BU43" s="3">
        <v>0.87</v>
      </c>
      <c r="BV43" s="3">
        <v>4.8</v>
      </c>
      <c r="BW43" s="10"/>
      <c r="BX43" s="3">
        <v>1</v>
      </c>
      <c r="BY43" s="3">
        <v>0</v>
      </c>
      <c r="BZ43" s="3">
        <v>136</v>
      </c>
      <c r="CA43" s="3">
        <v>44</v>
      </c>
      <c r="CB43" s="4">
        <v>1.5</v>
      </c>
      <c r="CC43" s="28">
        <v>35</v>
      </c>
      <c r="CD43" s="8"/>
      <c r="CE43" s="8"/>
      <c r="CF43" s="3">
        <v>6067</v>
      </c>
      <c r="CG43" s="3">
        <v>1</v>
      </c>
      <c r="CH43" s="3">
        <v>3</v>
      </c>
      <c r="CI43" s="12">
        <v>2101.5151515151515</v>
      </c>
      <c r="CJ43" s="19">
        <f t="shared" si="34"/>
        <v>7.6504138642764978</v>
      </c>
      <c r="CK43" s="5">
        <v>1213.3708008492986</v>
      </c>
      <c r="CL43" s="19">
        <f t="shared" si="35"/>
        <v>7.1011575513067555</v>
      </c>
      <c r="CM43" s="10"/>
      <c r="CN43" s="41">
        <v>40231</v>
      </c>
      <c r="CO43" s="41"/>
      <c r="CP43" s="41"/>
      <c r="CQ43" s="41"/>
      <c r="CS43" s="36">
        <v>44272</v>
      </c>
      <c r="CT43" s="36">
        <v>41394</v>
      </c>
      <c r="CU43" s="1">
        <f t="shared" si="36"/>
        <v>1163</v>
      </c>
      <c r="CV43" s="3">
        <v>1</v>
      </c>
      <c r="CW43" s="40">
        <v>44210</v>
      </c>
      <c r="CX43" s="20">
        <f>(CW43-CN43)</f>
        <v>3979</v>
      </c>
      <c r="CY43" s="20">
        <v>1</v>
      </c>
      <c r="CZ43" s="20">
        <v>3979</v>
      </c>
      <c r="DA43" s="1">
        <v>1</v>
      </c>
      <c r="DB43" s="3" t="s">
        <v>144</v>
      </c>
      <c r="DC43" s="10"/>
      <c r="DD43" s="10"/>
      <c r="DE43" s="10"/>
      <c r="DF43" s="10"/>
      <c r="DG43" s="10"/>
      <c r="DH43" s="10"/>
      <c r="DI43" s="10"/>
      <c r="DJ43" s="10"/>
      <c r="DK43" s="10"/>
    </row>
    <row r="44" spans="1:115" x14ac:dyDescent="0.25">
      <c r="A44" s="2">
        <v>2046</v>
      </c>
      <c r="B44" s="3">
        <v>53</v>
      </c>
      <c r="C44" s="3">
        <v>1</v>
      </c>
      <c r="D44" s="3">
        <v>0</v>
      </c>
      <c r="E44" s="3">
        <v>1</v>
      </c>
      <c r="F44" s="3">
        <v>1</v>
      </c>
      <c r="G44" s="3">
        <v>0</v>
      </c>
      <c r="H44" s="1">
        <v>1</v>
      </c>
      <c r="I44" s="3">
        <v>0</v>
      </c>
      <c r="J44" s="3">
        <v>4</v>
      </c>
      <c r="K44" s="3">
        <v>0</v>
      </c>
      <c r="L44" s="3">
        <v>0</v>
      </c>
      <c r="M44" s="3"/>
      <c r="N44" s="3">
        <v>1</v>
      </c>
      <c r="O44" s="3">
        <v>0</v>
      </c>
      <c r="P44" s="3">
        <v>0</v>
      </c>
      <c r="Q44" s="3"/>
      <c r="R44" s="3">
        <v>1</v>
      </c>
      <c r="S44" s="3">
        <v>0</v>
      </c>
      <c r="T44" s="3">
        <v>1</v>
      </c>
      <c r="U44" s="3">
        <v>0</v>
      </c>
      <c r="V44" s="3">
        <v>0</v>
      </c>
      <c r="W44" s="3">
        <v>0</v>
      </c>
      <c r="X44" s="3">
        <v>1</v>
      </c>
      <c r="Y44" s="3">
        <v>1</v>
      </c>
      <c r="Z44" s="3">
        <v>1</v>
      </c>
      <c r="AA44" s="3">
        <v>1</v>
      </c>
      <c r="AB44" s="3">
        <v>1</v>
      </c>
      <c r="AC44" s="3">
        <v>0</v>
      </c>
      <c r="AD44" s="3">
        <v>0</v>
      </c>
      <c r="AE44" s="3">
        <v>0</v>
      </c>
      <c r="AF44" s="3">
        <v>1</v>
      </c>
      <c r="AG44" s="3">
        <v>37.5</v>
      </c>
      <c r="AH44" s="4">
        <v>2.41</v>
      </c>
      <c r="AI44" s="3">
        <v>102</v>
      </c>
      <c r="AJ44" s="3">
        <v>76</v>
      </c>
      <c r="AK44" s="5">
        <f t="shared" si="19"/>
        <v>84.666666666666671</v>
      </c>
      <c r="AL44" s="3">
        <v>105</v>
      </c>
      <c r="AM44" s="3">
        <v>1</v>
      </c>
      <c r="AN44" s="3">
        <v>15</v>
      </c>
      <c r="AO44" s="3">
        <v>76</v>
      </c>
      <c r="AP44" s="3">
        <v>36</v>
      </c>
      <c r="AQ44" s="3">
        <v>52</v>
      </c>
      <c r="AR44" s="1">
        <f t="shared" si="20"/>
        <v>40</v>
      </c>
      <c r="AS44" s="7">
        <f t="shared" si="21"/>
        <v>2.6666666666666665</v>
      </c>
      <c r="AT44" s="3">
        <v>37</v>
      </c>
      <c r="AU44" s="4">
        <v>2.6028000000000002</v>
      </c>
      <c r="AV44" s="3">
        <v>1.08</v>
      </c>
      <c r="AW44" s="19">
        <f t="shared" si="22"/>
        <v>0.20274944567627498</v>
      </c>
      <c r="AX44" s="7">
        <f t="shared" si="23"/>
        <v>5.7630244352236044</v>
      </c>
      <c r="AY44" s="7">
        <f t="shared" si="24"/>
        <v>1111.1111111111111</v>
      </c>
      <c r="AZ44" s="7">
        <f t="shared" si="25"/>
        <v>5160.4938271604942</v>
      </c>
      <c r="BA44" s="7">
        <f t="shared" si="26"/>
        <v>24.78857142857143</v>
      </c>
      <c r="BB44" s="7">
        <f t="shared" si="27"/>
        <v>10.285714285714286</v>
      </c>
      <c r="BC44" s="7">
        <f t="shared" si="28"/>
        <v>6.6678857142857151</v>
      </c>
      <c r="BD44" s="7">
        <f t="shared" si="29"/>
        <v>5.1757714285714291</v>
      </c>
      <c r="BE44" s="19"/>
      <c r="BF44" s="19">
        <f t="shared" si="30"/>
        <v>2.0977408944213924</v>
      </c>
      <c r="BG44" s="19">
        <f t="shared" si="31"/>
        <v>3.0659289995389578</v>
      </c>
      <c r="BH44" s="19">
        <f t="shared" si="32"/>
        <v>0.61971428571428577</v>
      </c>
      <c r="BI44" s="19">
        <f t="shared" si="33"/>
        <v>0.40540540540540543</v>
      </c>
      <c r="BJ44" s="19"/>
      <c r="BK44" s="5">
        <v>0</v>
      </c>
      <c r="BL44" s="5"/>
      <c r="BM44" s="5"/>
      <c r="BN44" s="5"/>
      <c r="BO44" s="5"/>
      <c r="BP44" s="3">
        <v>1</v>
      </c>
      <c r="BQ44" s="3">
        <v>0</v>
      </c>
      <c r="BR44" s="3">
        <v>10</v>
      </c>
      <c r="BS44" s="3">
        <v>6.5</v>
      </c>
      <c r="BT44" s="3">
        <v>5.8</v>
      </c>
      <c r="BU44" s="3">
        <v>0.8</v>
      </c>
      <c r="BV44" s="3">
        <v>5.3</v>
      </c>
      <c r="BW44" s="10"/>
      <c r="BX44" s="3">
        <v>1</v>
      </c>
      <c r="BY44" s="3">
        <v>1</v>
      </c>
      <c r="BZ44" s="3">
        <v>131</v>
      </c>
      <c r="CA44" s="3">
        <v>43</v>
      </c>
      <c r="CB44" s="4">
        <v>1.6</v>
      </c>
      <c r="CC44" s="28">
        <v>55</v>
      </c>
      <c r="CD44" s="8"/>
      <c r="CE44" s="8"/>
      <c r="CF44" s="3">
        <v>2077</v>
      </c>
      <c r="CG44" s="3">
        <v>1</v>
      </c>
      <c r="CH44" s="3">
        <v>2</v>
      </c>
      <c r="CI44" s="12">
        <v>2145.7831325301204</v>
      </c>
      <c r="CJ44" s="19">
        <f t="shared" si="34"/>
        <v>7.6712598614811549</v>
      </c>
      <c r="CK44" s="5">
        <v>2292.2977080661281</v>
      </c>
      <c r="CL44" s="19">
        <f t="shared" si="35"/>
        <v>7.7373099594808519</v>
      </c>
      <c r="CM44" s="10"/>
      <c r="CN44" s="36">
        <v>40519</v>
      </c>
      <c r="CO44" s="36"/>
      <c r="CP44" s="36"/>
      <c r="CQ44" s="36"/>
      <c r="CS44" s="36">
        <v>44274</v>
      </c>
      <c r="CT44" s="36">
        <v>44275</v>
      </c>
      <c r="CU44" s="1">
        <f t="shared" si="36"/>
        <v>3756</v>
      </c>
      <c r="CV44" s="3">
        <v>0</v>
      </c>
      <c r="CW44" s="3"/>
      <c r="CX44" s="3"/>
      <c r="CY44" s="3">
        <v>0</v>
      </c>
      <c r="CZ44" s="3">
        <v>3756</v>
      </c>
      <c r="DA44" s="1">
        <v>1</v>
      </c>
      <c r="DB44" s="3"/>
      <c r="DC44" s="10"/>
      <c r="DD44" s="10"/>
      <c r="DE44" s="10"/>
      <c r="DF44" s="10"/>
      <c r="DG44" s="10"/>
      <c r="DH44" s="10"/>
      <c r="DI44" s="10"/>
      <c r="DJ44" s="10"/>
      <c r="DK44" s="10"/>
    </row>
    <row r="45" spans="1:115" x14ac:dyDescent="0.25">
      <c r="A45" s="2">
        <v>2021</v>
      </c>
      <c r="B45" s="3">
        <v>63</v>
      </c>
      <c r="C45" s="3">
        <v>0</v>
      </c>
      <c r="D45" s="3">
        <v>0</v>
      </c>
      <c r="E45" s="3">
        <v>1</v>
      </c>
      <c r="F45" s="3">
        <v>1</v>
      </c>
      <c r="G45" s="3">
        <v>0</v>
      </c>
      <c r="H45" s="1">
        <v>1</v>
      </c>
      <c r="I45" s="3">
        <v>0</v>
      </c>
      <c r="J45" s="3">
        <v>4</v>
      </c>
      <c r="K45" s="3">
        <v>0</v>
      </c>
      <c r="L45" s="3">
        <v>1</v>
      </c>
      <c r="M45" s="3"/>
      <c r="N45" s="3">
        <v>1</v>
      </c>
      <c r="O45" s="3">
        <v>0</v>
      </c>
      <c r="P45" s="3">
        <v>1</v>
      </c>
      <c r="Q45" s="3">
        <v>1</v>
      </c>
      <c r="R45" s="3">
        <v>0</v>
      </c>
      <c r="S45" s="3">
        <v>0</v>
      </c>
      <c r="T45" s="3">
        <v>1</v>
      </c>
      <c r="U45" s="3">
        <v>0</v>
      </c>
      <c r="V45" s="3">
        <v>0</v>
      </c>
      <c r="W45" s="3">
        <v>0</v>
      </c>
      <c r="X45" s="16">
        <v>0</v>
      </c>
      <c r="Y45" s="3">
        <v>1</v>
      </c>
      <c r="Z45" s="3">
        <v>0</v>
      </c>
      <c r="AA45" s="3">
        <v>0</v>
      </c>
      <c r="AB45" s="3">
        <v>0</v>
      </c>
      <c r="AC45" s="3">
        <v>1</v>
      </c>
      <c r="AD45" s="3">
        <v>0</v>
      </c>
      <c r="AE45" s="3">
        <v>0</v>
      </c>
      <c r="AF45" s="3">
        <v>0</v>
      </c>
      <c r="AG45" s="9">
        <v>26</v>
      </c>
      <c r="AH45" s="11">
        <v>2.0699999999999998</v>
      </c>
      <c r="AI45" s="3"/>
      <c r="AJ45" s="3"/>
      <c r="AK45" s="5">
        <v>61</v>
      </c>
      <c r="AL45" s="3">
        <v>100</v>
      </c>
      <c r="AM45" s="3">
        <v>3</v>
      </c>
      <c r="AN45" s="3">
        <v>11</v>
      </c>
      <c r="AO45" s="3"/>
      <c r="AP45" s="3"/>
      <c r="AQ45" s="3">
        <v>32</v>
      </c>
      <c r="AR45" s="3"/>
      <c r="AS45" s="8"/>
      <c r="AT45" s="3">
        <v>22</v>
      </c>
      <c r="AU45" s="4">
        <v>4.9679999999999991</v>
      </c>
      <c r="AV45" s="3">
        <v>2.4</v>
      </c>
      <c r="AW45" s="19">
        <f t="shared" si="22"/>
        <v>0.32461197339246123</v>
      </c>
      <c r="AX45" s="7">
        <f t="shared" si="23"/>
        <v>2.0128824476650569</v>
      </c>
      <c r="AY45" s="7">
        <f t="shared" si="24"/>
        <v>333.33333333333337</v>
      </c>
      <c r="AZ45" s="7">
        <f t="shared" si="25"/>
        <v>1666.6666666666667</v>
      </c>
      <c r="BA45" s="7">
        <f t="shared" si="26"/>
        <v>49.679999999999986</v>
      </c>
      <c r="BB45" s="7">
        <f t="shared" si="27"/>
        <v>24</v>
      </c>
      <c r="BC45" s="7">
        <f t="shared" si="28"/>
        <v>12.7296</v>
      </c>
      <c r="BD45" s="7">
        <f t="shared" si="29"/>
        <v>6.8544</v>
      </c>
      <c r="BE45" s="19"/>
      <c r="BF45" s="19">
        <f t="shared" si="30"/>
        <v>0.64412238325281823</v>
      </c>
      <c r="BG45" s="19"/>
      <c r="BH45" s="19"/>
      <c r="BI45" s="19">
        <f t="shared" si="33"/>
        <v>0.5</v>
      </c>
      <c r="BJ45" s="19"/>
      <c r="BK45" s="5">
        <v>0</v>
      </c>
      <c r="BL45" s="5"/>
      <c r="BM45" s="5"/>
      <c r="BN45" s="5"/>
      <c r="BO45" s="5"/>
      <c r="BP45" s="3">
        <v>1</v>
      </c>
      <c r="BQ45" s="9">
        <v>0</v>
      </c>
      <c r="BR45" s="3">
        <v>7.5</v>
      </c>
      <c r="BS45" s="3">
        <v>6.9</v>
      </c>
      <c r="BT45" s="3">
        <v>6.6</v>
      </c>
      <c r="BU45" s="3">
        <v>0.8</v>
      </c>
      <c r="BV45" s="3"/>
      <c r="BW45" s="10"/>
      <c r="BX45" s="16">
        <v>1</v>
      </c>
      <c r="BY45" s="3">
        <v>1</v>
      </c>
      <c r="BZ45" s="3">
        <v>138</v>
      </c>
      <c r="CA45" s="3">
        <v>40</v>
      </c>
      <c r="CB45" s="4">
        <v>1.9</v>
      </c>
      <c r="CC45" s="28">
        <v>44</v>
      </c>
      <c r="CD45" s="8"/>
      <c r="CE45" s="8"/>
      <c r="CF45" s="3">
        <v>25777</v>
      </c>
      <c r="CG45" s="3">
        <v>1</v>
      </c>
      <c r="CH45" s="3">
        <v>3</v>
      </c>
      <c r="CI45" s="12">
        <v>2177.4193548387098</v>
      </c>
      <c r="CJ45" s="19">
        <f t="shared" si="34"/>
        <v>7.6858956723754748</v>
      </c>
      <c r="CK45" s="5">
        <v>982.30118875678568</v>
      </c>
      <c r="CL45" s="19">
        <f t="shared" si="35"/>
        <v>6.8898979708570085</v>
      </c>
      <c r="CM45" s="10"/>
      <c r="CN45" s="41">
        <v>40413</v>
      </c>
      <c r="CO45" s="41"/>
      <c r="CP45" s="41"/>
      <c r="CQ45" s="41"/>
      <c r="CS45" s="36">
        <v>44272</v>
      </c>
      <c r="CT45" s="36">
        <v>41774</v>
      </c>
      <c r="CU45" s="1">
        <f t="shared" si="36"/>
        <v>1361</v>
      </c>
      <c r="CV45" s="3">
        <v>1</v>
      </c>
      <c r="CW45" s="36">
        <v>41774</v>
      </c>
      <c r="CX45" s="20">
        <f>(CW45-CN45)</f>
        <v>1361</v>
      </c>
      <c r="CY45" s="20">
        <v>1</v>
      </c>
      <c r="CZ45" s="20">
        <v>1361</v>
      </c>
      <c r="DA45" s="1">
        <v>1</v>
      </c>
      <c r="DB45" s="3" t="s">
        <v>154</v>
      </c>
      <c r="DC45" s="10"/>
      <c r="DD45" s="10"/>
      <c r="DE45" s="10"/>
      <c r="DF45" s="10"/>
      <c r="DG45" s="10"/>
      <c r="DH45" s="10"/>
      <c r="DI45" s="10"/>
      <c r="DJ45" s="10"/>
      <c r="DK45" s="10"/>
    </row>
    <row r="46" spans="1:115" x14ac:dyDescent="0.25">
      <c r="A46" s="25">
        <v>1067</v>
      </c>
      <c r="B46" s="1">
        <v>72</v>
      </c>
      <c r="C46" s="1">
        <v>0</v>
      </c>
      <c r="D46" s="1">
        <v>0</v>
      </c>
      <c r="E46" s="1">
        <v>1</v>
      </c>
      <c r="F46" s="1">
        <v>1</v>
      </c>
      <c r="G46" s="1">
        <v>0</v>
      </c>
      <c r="H46" s="1">
        <v>1</v>
      </c>
      <c r="I46" s="1">
        <v>1</v>
      </c>
      <c r="J46" s="1">
        <v>3</v>
      </c>
      <c r="K46" s="1">
        <v>1</v>
      </c>
      <c r="L46" s="1">
        <v>0</v>
      </c>
      <c r="M46" s="1">
        <v>1</v>
      </c>
      <c r="N46" s="1">
        <v>1</v>
      </c>
      <c r="O46" s="1">
        <v>0</v>
      </c>
      <c r="P46" s="1">
        <v>1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0</v>
      </c>
      <c r="AD46" s="1">
        <v>1</v>
      </c>
      <c r="AE46" s="1">
        <v>0</v>
      </c>
      <c r="AF46" s="1">
        <v>0</v>
      </c>
      <c r="AG46" s="1">
        <v>26.82</v>
      </c>
      <c r="AH46" s="1">
        <v>1.84</v>
      </c>
      <c r="AI46" s="1">
        <v>124</v>
      </c>
      <c r="AJ46" s="1">
        <v>69</v>
      </c>
      <c r="AK46" s="5">
        <f t="shared" ref="AK46:AK66" si="37">(AI46+2*AJ46)/3</f>
        <v>87.333333333333329</v>
      </c>
      <c r="AL46" s="1">
        <v>60</v>
      </c>
      <c r="AM46" s="1">
        <v>2</v>
      </c>
      <c r="AN46" s="1">
        <v>3</v>
      </c>
      <c r="AO46" s="1">
        <v>39</v>
      </c>
      <c r="AP46" s="1">
        <v>12</v>
      </c>
      <c r="AQ46" s="1">
        <v>21</v>
      </c>
      <c r="AR46" s="1">
        <f t="shared" ref="AR46:AR55" si="38">(AO46-AP46)</f>
        <v>27</v>
      </c>
      <c r="AS46" s="7">
        <f t="shared" ref="AS46:AS55" si="39">(AR46/AN46)</f>
        <v>9</v>
      </c>
      <c r="AT46" s="1">
        <v>11</v>
      </c>
      <c r="AU46" s="19">
        <v>5.5</v>
      </c>
      <c r="AV46" s="1">
        <v>2.98</v>
      </c>
      <c r="AW46" s="19">
        <f t="shared" si="22"/>
        <v>0.57705838876570581</v>
      </c>
      <c r="AX46" s="7">
        <f t="shared" si="23"/>
        <v>1.8181818181818181</v>
      </c>
      <c r="AY46" s="7">
        <f t="shared" si="24"/>
        <v>268.45637583892619</v>
      </c>
      <c r="AZ46" s="7">
        <f t="shared" si="25"/>
        <v>2263.9821029082773</v>
      </c>
      <c r="BA46" s="7">
        <f t="shared" si="26"/>
        <v>91.666666666666657</v>
      </c>
      <c r="BB46" s="7">
        <f t="shared" si="27"/>
        <v>49.666666666666664</v>
      </c>
      <c r="BC46" s="7">
        <f t="shared" si="28"/>
        <v>51.560622222222214</v>
      </c>
      <c r="BD46" s="7">
        <f t="shared" si="29"/>
        <v>12.158399999999999</v>
      </c>
      <c r="BE46" s="19"/>
      <c r="BF46" s="19">
        <f t="shared" si="30"/>
        <v>0.22909090909090912</v>
      </c>
      <c r="BG46" s="19">
        <f t="shared" ref="BG46:BG55" si="40">(AO46/BA46)</f>
        <v>0.42545454545454547</v>
      </c>
      <c r="BH46" s="19">
        <f t="shared" ref="BH46:BH55" si="41">(BA46/AR46)</f>
        <v>3.3950617283950613</v>
      </c>
      <c r="BI46" s="19">
        <f t="shared" si="33"/>
        <v>0.27272727272727271</v>
      </c>
      <c r="BJ46" s="19"/>
      <c r="BK46" s="20">
        <v>0</v>
      </c>
      <c r="BO46" s="1">
        <v>0</v>
      </c>
      <c r="BP46" s="1">
        <v>1</v>
      </c>
      <c r="BQ46" s="1">
        <v>0</v>
      </c>
      <c r="BR46" s="1">
        <v>18</v>
      </c>
      <c r="BS46" s="1">
        <v>7.7</v>
      </c>
      <c r="BT46" s="1">
        <v>6.6</v>
      </c>
      <c r="BU46" s="1">
        <v>0.25</v>
      </c>
      <c r="BV46" s="1">
        <v>5</v>
      </c>
      <c r="BW46" s="1">
        <v>40</v>
      </c>
      <c r="BX46" s="1">
        <v>1</v>
      </c>
      <c r="BY46" s="1">
        <v>0</v>
      </c>
      <c r="BZ46" s="25">
        <v>132</v>
      </c>
      <c r="CA46" s="25">
        <v>31</v>
      </c>
      <c r="CB46" s="44">
        <v>1.34</v>
      </c>
      <c r="CC46" s="27">
        <v>53</v>
      </c>
      <c r="CI46" s="20">
        <v>2210.0992059999999</v>
      </c>
      <c r="CJ46" s="19">
        <f t="shared" si="34"/>
        <v>7.7007926830970508</v>
      </c>
      <c r="CK46" s="20">
        <v>3172.640625</v>
      </c>
      <c r="CL46" s="19">
        <f t="shared" si="35"/>
        <v>8.0623195248472985</v>
      </c>
      <c r="CM46" s="22"/>
      <c r="CN46" s="41">
        <v>40350</v>
      </c>
      <c r="CO46" s="41"/>
      <c r="CP46" s="41"/>
      <c r="CQ46" s="41"/>
      <c r="CS46" s="36">
        <v>44272</v>
      </c>
      <c r="CT46" s="36">
        <v>44242</v>
      </c>
      <c r="CU46" s="1">
        <f t="shared" si="36"/>
        <v>3892</v>
      </c>
      <c r="CV46" s="3">
        <v>0</v>
      </c>
      <c r="CW46" s="3"/>
      <c r="CX46" s="3"/>
      <c r="CY46" s="3">
        <v>0</v>
      </c>
      <c r="CZ46" s="3">
        <v>3892</v>
      </c>
      <c r="DA46" s="1">
        <v>1</v>
      </c>
      <c r="DB46"/>
    </row>
    <row r="47" spans="1:115" x14ac:dyDescent="0.25">
      <c r="A47" s="2">
        <v>2011</v>
      </c>
      <c r="B47" s="3">
        <v>49</v>
      </c>
      <c r="C47" s="3">
        <v>0</v>
      </c>
      <c r="D47" s="3">
        <v>0</v>
      </c>
      <c r="E47" s="3">
        <v>1</v>
      </c>
      <c r="F47" s="3">
        <v>1</v>
      </c>
      <c r="G47" s="3">
        <v>0</v>
      </c>
      <c r="H47" s="1">
        <v>1</v>
      </c>
      <c r="I47" s="3">
        <v>1</v>
      </c>
      <c r="J47" s="3">
        <v>2</v>
      </c>
      <c r="K47" s="3">
        <v>0</v>
      </c>
      <c r="L47" s="3">
        <v>1</v>
      </c>
      <c r="M47" s="3"/>
      <c r="N47" s="3">
        <v>1</v>
      </c>
      <c r="O47" s="3">
        <v>0</v>
      </c>
      <c r="P47" s="3">
        <v>1</v>
      </c>
      <c r="Q47" s="3"/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1</v>
      </c>
      <c r="AA47" s="3">
        <v>1</v>
      </c>
      <c r="AB47" s="3">
        <v>1</v>
      </c>
      <c r="AC47" s="3">
        <v>0</v>
      </c>
      <c r="AD47" s="3">
        <v>1</v>
      </c>
      <c r="AE47" s="3">
        <v>0</v>
      </c>
      <c r="AF47" s="3">
        <v>2</v>
      </c>
      <c r="AG47" s="3">
        <v>35.4</v>
      </c>
      <c r="AH47" s="4">
        <v>2.23</v>
      </c>
      <c r="AI47" s="3">
        <v>150</v>
      </c>
      <c r="AJ47" s="3">
        <v>84</v>
      </c>
      <c r="AK47" s="5">
        <f t="shared" si="37"/>
        <v>106</v>
      </c>
      <c r="AL47" s="3">
        <v>66</v>
      </c>
      <c r="AM47" s="3">
        <v>1</v>
      </c>
      <c r="AN47" s="3">
        <v>5</v>
      </c>
      <c r="AO47" s="3">
        <v>38</v>
      </c>
      <c r="AP47" s="3">
        <v>14</v>
      </c>
      <c r="AQ47" s="3">
        <v>25</v>
      </c>
      <c r="AR47" s="3">
        <f t="shared" si="38"/>
        <v>24</v>
      </c>
      <c r="AS47" s="7">
        <f t="shared" si="39"/>
        <v>4.8</v>
      </c>
      <c r="AT47" s="3">
        <v>16</v>
      </c>
      <c r="AU47" s="4">
        <v>4.9060000000000006</v>
      </c>
      <c r="AV47" s="3">
        <v>2.2000000000000002</v>
      </c>
      <c r="AW47" s="19">
        <f t="shared" si="22"/>
        <v>0.51707317073170733</v>
      </c>
      <c r="AX47" s="7">
        <f t="shared" si="23"/>
        <v>1.8344883815735831</v>
      </c>
      <c r="AY47" s="7">
        <f t="shared" si="24"/>
        <v>327.27272727272725</v>
      </c>
      <c r="AZ47" s="7">
        <f t="shared" si="25"/>
        <v>3672.7272727272725</v>
      </c>
      <c r="BA47" s="7">
        <f t="shared" si="26"/>
        <v>74.333333333333343</v>
      </c>
      <c r="BB47" s="7">
        <f t="shared" si="27"/>
        <v>33.333333333333336</v>
      </c>
      <c r="BC47" s="7">
        <f t="shared" si="28"/>
        <v>40.799999999999997</v>
      </c>
      <c r="BD47" s="7">
        <f t="shared" si="29"/>
        <v>9.0666666666666664</v>
      </c>
      <c r="BE47" s="19"/>
      <c r="BF47" s="19">
        <f t="shared" si="30"/>
        <v>0.33632286995515692</v>
      </c>
      <c r="BG47" s="19">
        <f t="shared" si="40"/>
        <v>0.51121076233183849</v>
      </c>
      <c r="BH47" s="19">
        <f t="shared" si="41"/>
        <v>3.0972222222222228</v>
      </c>
      <c r="BI47" s="19">
        <f t="shared" si="33"/>
        <v>0.3125</v>
      </c>
      <c r="BJ47" s="19"/>
      <c r="BK47" s="5">
        <v>0</v>
      </c>
      <c r="BL47" s="5"/>
      <c r="BM47" s="5"/>
      <c r="BN47" s="5"/>
      <c r="BO47" s="5"/>
      <c r="BP47" s="3">
        <v>1</v>
      </c>
      <c r="BQ47" s="3">
        <v>0</v>
      </c>
      <c r="BR47" s="3">
        <v>30</v>
      </c>
      <c r="BS47" s="3">
        <v>6.6</v>
      </c>
      <c r="BT47" s="3">
        <v>6</v>
      </c>
      <c r="BU47" s="3">
        <v>1</v>
      </c>
      <c r="BV47" s="3">
        <v>4.0999999999999996</v>
      </c>
      <c r="BW47" s="10"/>
      <c r="BX47" s="3">
        <v>1</v>
      </c>
      <c r="BY47" s="3">
        <v>0</v>
      </c>
      <c r="BZ47" s="3">
        <v>142</v>
      </c>
      <c r="CA47" s="3">
        <v>13</v>
      </c>
      <c r="CB47" s="4">
        <v>0.9</v>
      </c>
      <c r="CC47" s="28">
        <v>90</v>
      </c>
      <c r="CD47" s="8"/>
      <c r="CE47" s="8"/>
      <c r="CF47" s="3">
        <v>178</v>
      </c>
      <c r="CG47" s="3">
        <v>0</v>
      </c>
      <c r="CH47" s="3">
        <v>1</v>
      </c>
      <c r="CI47" s="12">
        <v>2307.6923076923076</v>
      </c>
      <c r="CJ47" s="19">
        <f t="shared" si="34"/>
        <v>7.7440033031827555</v>
      </c>
      <c r="CK47" s="5">
        <v>15440.159587835227</v>
      </c>
      <c r="CL47" s="19">
        <f t="shared" si="35"/>
        <v>9.6447271595250417</v>
      </c>
      <c r="CM47" s="10"/>
      <c r="CN47" s="41">
        <v>40399</v>
      </c>
      <c r="CO47" s="41"/>
      <c r="CP47" s="41"/>
      <c r="CQ47" s="41"/>
      <c r="CS47" s="36">
        <v>44272</v>
      </c>
      <c r="CT47" s="36">
        <v>40552</v>
      </c>
      <c r="CU47" s="1">
        <f t="shared" si="36"/>
        <v>153</v>
      </c>
      <c r="CV47" s="3">
        <v>1</v>
      </c>
      <c r="CW47" s="40">
        <v>40552</v>
      </c>
      <c r="CX47" s="20">
        <f>(CW47-CN47)</f>
        <v>153</v>
      </c>
      <c r="CY47" s="20">
        <v>1</v>
      </c>
      <c r="CZ47" s="20">
        <v>153</v>
      </c>
      <c r="DA47" s="1">
        <v>1</v>
      </c>
      <c r="DB47" s="3"/>
      <c r="DC47" s="10"/>
      <c r="DD47" s="10"/>
      <c r="DE47" s="10"/>
      <c r="DF47" s="10"/>
      <c r="DG47" s="10"/>
      <c r="DH47" s="10"/>
      <c r="DI47" s="10"/>
      <c r="DJ47" s="10"/>
      <c r="DK47" s="10"/>
    </row>
    <row r="48" spans="1:115" x14ac:dyDescent="0.25">
      <c r="A48" s="25">
        <v>1039</v>
      </c>
      <c r="B48" s="1">
        <v>57</v>
      </c>
      <c r="C48" s="1">
        <v>0</v>
      </c>
      <c r="D48" s="1">
        <v>1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4</v>
      </c>
      <c r="K48" s="1">
        <v>1</v>
      </c>
      <c r="L48" s="1">
        <v>1</v>
      </c>
      <c r="M48" s="1">
        <v>1</v>
      </c>
      <c r="N48" s="1">
        <v>1</v>
      </c>
      <c r="O48" s="1">
        <v>0</v>
      </c>
      <c r="P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2</v>
      </c>
      <c r="Z48" s="1">
        <v>1</v>
      </c>
      <c r="AA48" s="1">
        <v>1</v>
      </c>
      <c r="AB48" s="1">
        <v>1</v>
      </c>
      <c r="AC48" s="1">
        <v>0</v>
      </c>
      <c r="AD48" s="1">
        <v>1</v>
      </c>
      <c r="AE48" s="1">
        <v>1</v>
      </c>
      <c r="AF48" s="1">
        <v>0</v>
      </c>
      <c r="AG48" s="1">
        <v>27.1</v>
      </c>
      <c r="AH48" s="1">
        <v>1.7</v>
      </c>
      <c r="AI48" s="1">
        <v>126</v>
      </c>
      <c r="AJ48" s="1">
        <v>64</v>
      </c>
      <c r="AK48" s="5">
        <f t="shared" si="37"/>
        <v>84.666666666666671</v>
      </c>
      <c r="AL48" s="1">
        <v>65</v>
      </c>
      <c r="AM48" s="1">
        <v>1</v>
      </c>
      <c r="AN48" s="1">
        <v>10</v>
      </c>
      <c r="AO48" s="1">
        <v>50</v>
      </c>
      <c r="AP48" s="1">
        <v>20</v>
      </c>
      <c r="AQ48" s="1">
        <v>31</v>
      </c>
      <c r="AR48" s="1">
        <f t="shared" si="38"/>
        <v>30</v>
      </c>
      <c r="AS48" s="7">
        <f t="shared" si="39"/>
        <v>3</v>
      </c>
      <c r="AT48" s="1">
        <v>15</v>
      </c>
      <c r="AU48" s="19">
        <v>3.1</v>
      </c>
      <c r="AV48" s="1">
        <v>1.82</v>
      </c>
      <c r="AW48" s="19">
        <f t="shared" si="22"/>
        <v>0.34167036215816704</v>
      </c>
      <c r="AX48" s="7">
        <f t="shared" si="23"/>
        <v>5.161290322580645</v>
      </c>
      <c r="AY48" s="7">
        <f t="shared" si="24"/>
        <v>703.2967032967033</v>
      </c>
      <c r="AZ48" s="7">
        <f t="shared" si="25"/>
        <v>3282.0512820512822</v>
      </c>
      <c r="BA48" s="7">
        <f t="shared" si="26"/>
        <v>47.692307692307693</v>
      </c>
      <c r="BB48" s="7">
        <f t="shared" si="27"/>
        <v>28</v>
      </c>
      <c r="BC48" s="7">
        <f t="shared" si="28"/>
        <v>26.529066666666665</v>
      </c>
      <c r="BD48" s="7">
        <f t="shared" si="29"/>
        <v>7.9967999999999995</v>
      </c>
      <c r="BE48" s="19">
        <v>2.6838709677419352</v>
      </c>
      <c r="BF48" s="19">
        <f t="shared" si="30"/>
        <v>0.65</v>
      </c>
      <c r="BG48" s="19">
        <f t="shared" si="40"/>
        <v>1.0483870967741935</v>
      </c>
      <c r="BH48" s="19">
        <f t="shared" si="41"/>
        <v>1.5897435897435899</v>
      </c>
      <c r="BI48" s="19">
        <f t="shared" si="33"/>
        <v>0.66666666666666663</v>
      </c>
      <c r="BJ48" s="19"/>
      <c r="BK48" s="20">
        <v>1</v>
      </c>
      <c r="BL48" s="1">
        <v>26</v>
      </c>
      <c r="BN48" s="1">
        <v>3</v>
      </c>
      <c r="BO48" s="1">
        <v>1</v>
      </c>
      <c r="BP48" s="1">
        <v>1</v>
      </c>
      <c r="BQ48" s="1">
        <v>0</v>
      </c>
      <c r="BR48" s="1">
        <v>19</v>
      </c>
      <c r="BS48" s="1">
        <v>4.5</v>
      </c>
      <c r="BT48" s="1">
        <v>3.6</v>
      </c>
      <c r="BU48" s="1">
        <v>0.5</v>
      </c>
      <c r="BV48" s="1">
        <v>4.2</v>
      </c>
      <c r="BW48" s="1">
        <v>34.4</v>
      </c>
      <c r="BX48" s="1">
        <v>1</v>
      </c>
      <c r="BY48" s="1">
        <v>1</v>
      </c>
      <c r="BZ48" s="25">
        <v>135</v>
      </c>
      <c r="CA48" s="25">
        <v>10</v>
      </c>
      <c r="CB48" s="44">
        <v>0.97</v>
      </c>
      <c r="CC48" s="27">
        <v>65</v>
      </c>
      <c r="CD48" s="1">
        <v>1326</v>
      </c>
      <c r="CE48" s="1">
        <v>1</v>
      </c>
      <c r="CH48" s="1">
        <v>3</v>
      </c>
      <c r="CI48" s="20">
        <v>2355.1615790000001</v>
      </c>
      <c r="CJ48" s="19">
        <f t="shared" si="34"/>
        <v>7.7643646151372279</v>
      </c>
      <c r="CK48" s="20">
        <v>4622.8931570000004</v>
      </c>
      <c r="CL48" s="19">
        <f t="shared" si="35"/>
        <v>8.438776012537943</v>
      </c>
      <c r="CM48" s="22"/>
      <c r="CN48" s="37">
        <v>40304</v>
      </c>
      <c r="CO48" s="37">
        <v>40310</v>
      </c>
      <c r="CP48" s="43">
        <f>(CO48-CN48)</f>
        <v>6</v>
      </c>
      <c r="CQ48" s="37">
        <v>40818</v>
      </c>
      <c r="CR48" s="43">
        <f>(CQ48-CN48)</f>
        <v>514</v>
      </c>
      <c r="CS48" s="36">
        <v>44272</v>
      </c>
      <c r="CT48" s="36">
        <v>44260</v>
      </c>
      <c r="CU48" s="1">
        <f t="shared" si="36"/>
        <v>3956</v>
      </c>
      <c r="CV48" s="3">
        <v>0</v>
      </c>
      <c r="CW48" s="3"/>
      <c r="CX48" s="3"/>
      <c r="CY48" s="3">
        <v>1</v>
      </c>
      <c r="CZ48" s="3">
        <v>6</v>
      </c>
      <c r="DA48" s="1">
        <v>1</v>
      </c>
      <c r="DB48" t="s">
        <v>150</v>
      </c>
    </row>
    <row r="49" spans="1:115" x14ac:dyDescent="0.25">
      <c r="A49" s="2">
        <v>2004</v>
      </c>
      <c r="B49" s="3">
        <v>62</v>
      </c>
      <c r="C49" s="3">
        <v>0</v>
      </c>
      <c r="D49" s="3">
        <v>0</v>
      </c>
      <c r="E49" s="3">
        <v>1</v>
      </c>
      <c r="F49" s="3">
        <v>1</v>
      </c>
      <c r="G49" s="3">
        <v>1</v>
      </c>
      <c r="H49" s="1">
        <v>0</v>
      </c>
      <c r="I49" s="3">
        <v>1</v>
      </c>
      <c r="J49" s="3">
        <v>2</v>
      </c>
      <c r="K49" s="3">
        <v>0</v>
      </c>
      <c r="L49" s="3">
        <v>0</v>
      </c>
      <c r="M49" s="3"/>
      <c r="N49" s="3">
        <v>0</v>
      </c>
      <c r="O49" s="3">
        <v>0</v>
      </c>
      <c r="P49" s="3">
        <v>1</v>
      </c>
      <c r="Q49" s="3"/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0</v>
      </c>
      <c r="AB49" s="3">
        <v>1</v>
      </c>
      <c r="AC49" s="3">
        <v>0</v>
      </c>
      <c r="AD49" s="3">
        <v>1</v>
      </c>
      <c r="AE49" s="3">
        <v>0</v>
      </c>
      <c r="AF49" s="3">
        <v>0</v>
      </c>
      <c r="AG49" s="3">
        <v>38</v>
      </c>
      <c r="AH49" s="4">
        <v>2.4</v>
      </c>
      <c r="AI49" s="3">
        <v>107</v>
      </c>
      <c r="AJ49" s="3">
        <v>68</v>
      </c>
      <c r="AK49" s="5">
        <f t="shared" si="37"/>
        <v>81</v>
      </c>
      <c r="AL49" s="3">
        <v>60</v>
      </c>
      <c r="AM49" s="3">
        <v>1</v>
      </c>
      <c r="AN49" s="3">
        <v>15</v>
      </c>
      <c r="AO49" s="3">
        <v>37</v>
      </c>
      <c r="AP49" s="3">
        <v>20</v>
      </c>
      <c r="AQ49" s="3">
        <v>25</v>
      </c>
      <c r="AR49" s="3">
        <f t="shared" si="38"/>
        <v>17</v>
      </c>
      <c r="AS49" s="7">
        <f t="shared" si="39"/>
        <v>1.1333333333333333</v>
      </c>
      <c r="AT49" s="3">
        <v>21</v>
      </c>
      <c r="AU49" s="4">
        <v>4.4400000000000004</v>
      </c>
      <c r="AV49" s="3">
        <v>1.85</v>
      </c>
      <c r="AW49" s="19">
        <f t="shared" si="22"/>
        <v>0.33226164079822618</v>
      </c>
      <c r="AX49" s="7">
        <f t="shared" si="23"/>
        <v>0.9009009009009008</v>
      </c>
      <c r="AY49" s="7">
        <f t="shared" si="24"/>
        <v>172.97297297297297</v>
      </c>
      <c r="AZ49" s="7">
        <f t="shared" si="25"/>
        <v>2854.0540540540537</v>
      </c>
      <c r="BA49" s="7">
        <f t="shared" si="26"/>
        <v>74.000000000000014</v>
      </c>
      <c r="BB49" s="7">
        <f t="shared" si="27"/>
        <v>30.833333333333332</v>
      </c>
      <c r="BC49" s="7">
        <f t="shared" si="28"/>
        <v>25.16</v>
      </c>
      <c r="BD49" s="7">
        <f t="shared" si="29"/>
        <v>4.1933333333333325</v>
      </c>
      <c r="BE49" s="19">
        <v>1.36</v>
      </c>
      <c r="BF49" s="19">
        <f t="shared" si="30"/>
        <v>0.33783783783783777</v>
      </c>
      <c r="BG49" s="19">
        <f t="shared" si="40"/>
        <v>0.49999999999999989</v>
      </c>
      <c r="BH49" s="19">
        <f t="shared" si="41"/>
        <v>4.3529411764705888</v>
      </c>
      <c r="BI49" s="19">
        <f t="shared" si="33"/>
        <v>0.7142857142857143</v>
      </c>
      <c r="BJ49" s="19"/>
      <c r="BK49" s="5">
        <v>1</v>
      </c>
      <c r="BL49" s="5">
        <v>26</v>
      </c>
      <c r="BM49" s="5"/>
      <c r="BN49" s="5">
        <v>0</v>
      </c>
      <c r="BO49" s="5">
        <v>0</v>
      </c>
      <c r="BP49" s="3">
        <v>1</v>
      </c>
      <c r="BQ49" s="3">
        <v>0</v>
      </c>
      <c r="BR49" s="3">
        <v>17.5</v>
      </c>
      <c r="BS49" s="3">
        <v>6.2</v>
      </c>
      <c r="BT49" s="3">
        <v>5.6</v>
      </c>
      <c r="BU49" s="3">
        <v>1.3</v>
      </c>
      <c r="BV49" s="3"/>
      <c r="BW49" s="10"/>
      <c r="BX49" s="3">
        <v>1</v>
      </c>
      <c r="BY49" s="3">
        <v>0</v>
      </c>
      <c r="BZ49" s="3">
        <v>140</v>
      </c>
      <c r="CA49" s="3">
        <v>27</v>
      </c>
      <c r="CB49" s="4">
        <v>1.97</v>
      </c>
      <c r="CC49" s="28">
        <v>49</v>
      </c>
      <c r="CD49" s="8"/>
      <c r="CE49" s="8"/>
      <c r="CF49" s="3">
        <v>337.2</v>
      </c>
      <c r="CG49" s="3">
        <v>0</v>
      </c>
      <c r="CH49" s="3">
        <v>1</v>
      </c>
      <c r="CI49" s="12">
        <v>2489.808917197452</v>
      </c>
      <c r="CJ49" s="19">
        <f t="shared" si="34"/>
        <v>7.8199612464327384</v>
      </c>
      <c r="CK49" s="5">
        <v>901.26268952488977</v>
      </c>
      <c r="CL49" s="19">
        <f t="shared" si="35"/>
        <v>6.8037967684166976</v>
      </c>
      <c r="CM49" s="10"/>
      <c r="CN49" s="36">
        <v>43409</v>
      </c>
      <c r="CO49" s="36"/>
      <c r="CP49" s="36"/>
      <c r="CQ49" s="36"/>
      <c r="CS49" s="36">
        <v>44217</v>
      </c>
      <c r="CT49" s="36">
        <v>43731</v>
      </c>
      <c r="CU49" s="1">
        <f t="shared" si="36"/>
        <v>322</v>
      </c>
      <c r="CV49" s="1">
        <v>1</v>
      </c>
      <c r="CW49" s="36">
        <v>43731</v>
      </c>
      <c r="CX49" s="20">
        <f t="shared" ref="CX49:CX54" si="42">(CW49-CN49)</f>
        <v>322</v>
      </c>
      <c r="CY49" s="20">
        <v>1</v>
      </c>
      <c r="CZ49" s="20">
        <v>322</v>
      </c>
      <c r="DA49" s="1">
        <v>1</v>
      </c>
      <c r="DB49" s="39" t="s">
        <v>141</v>
      </c>
      <c r="DC49" s="10"/>
      <c r="DD49" s="10"/>
      <c r="DE49" s="10"/>
      <c r="DF49" s="10"/>
      <c r="DG49" s="10"/>
      <c r="DH49" s="10"/>
      <c r="DI49" s="10"/>
      <c r="DJ49" s="10"/>
      <c r="DK49" s="10"/>
    </row>
    <row r="50" spans="1:115" x14ac:dyDescent="0.25">
      <c r="A50" s="2">
        <v>2036</v>
      </c>
      <c r="B50" s="3">
        <v>53</v>
      </c>
      <c r="C50" s="3">
        <v>0</v>
      </c>
      <c r="D50" s="3">
        <v>1</v>
      </c>
      <c r="E50" s="3">
        <v>1</v>
      </c>
      <c r="F50" s="3">
        <v>1</v>
      </c>
      <c r="G50" s="3">
        <v>0</v>
      </c>
      <c r="H50" s="1">
        <v>1</v>
      </c>
      <c r="I50" s="3">
        <v>0</v>
      </c>
      <c r="J50" s="3">
        <v>3</v>
      </c>
      <c r="K50" s="3">
        <v>0</v>
      </c>
      <c r="L50" s="3">
        <v>1</v>
      </c>
      <c r="M50" s="3"/>
      <c r="N50" s="3">
        <v>1</v>
      </c>
      <c r="O50" s="3">
        <v>0</v>
      </c>
      <c r="P50" s="3">
        <v>1</v>
      </c>
      <c r="Q50" s="3"/>
      <c r="R50" s="3">
        <v>1</v>
      </c>
      <c r="S50" s="3">
        <v>1</v>
      </c>
      <c r="T50" s="3">
        <v>0</v>
      </c>
      <c r="U50" s="3">
        <v>0</v>
      </c>
      <c r="V50" s="3">
        <v>0</v>
      </c>
      <c r="W50" s="3">
        <v>0</v>
      </c>
      <c r="X50" s="3">
        <v>1</v>
      </c>
      <c r="Y50" s="3">
        <v>1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21</v>
      </c>
      <c r="AH50" s="4">
        <v>1.47</v>
      </c>
      <c r="AI50" s="3">
        <v>74</v>
      </c>
      <c r="AJ50" s="3">
        <v>44</v>
      </c>
      <c r="AK50" s="5">
        <f t="shared" si="37"/>
        <v>54</v>
      </c>
      <c r="AL50" s="3">
        <v>57</v>
      </c>
      <c r="AM50" s="3">
        <v>1</v>
      </c>
      <c r="AN50" s="3">
        <v>7</v>
      </c>
      <c r="AO50" s="3">
        <v>45</v>
      </c>
      <c r="AP50" s="3">
        <v>14</v>
      </c>
      <c r="AQ50" s="3">
        <v>27</v>
      </c>
      <c r="AR50" s="1">
        <f t="shared" si="38"/>
        <v>31</v>
      </c>
      <c r="AS50" s="7">
        <f t="shared" si="39"/>
        <v>4.4285714285714288</v>
      </c>
      <c r="AT50" s="3">
        <v>15</v>
      </c>
      <c r="AU50" s="4">
        <v>2.6313</v>
      </c>
      <c r="AV50" s="3">
        <v>1.79</v>
      </c>
      <c r="AW50" s="19">
        <f t="shared" si="22"/>
        <v>0.21432372505543237</v>
      </c>
      <c r="AX50" s="7">
        <f t="shared" si="23"/>
        <v>4.5604834112415915</v>
      </c>
      <c r="AY50" s="7">
        <f t="shared" si="24"/>
        <v>536.31284916201116</v>
      </c>
      <c r="AZ50" s="7">
        <f t="shared" si="25"/>
        <v>2100.558659217877</v>
      </c>
      <c r="BA50" s="7">
        <f t="shared" si="26"/>
        <v>46.163157894736841</v>
      </c>
      <c r="BB50" s="7">
        <f t="shared" si="27"/>
        <v>31.403508771929825</v>
      </c>
      <c r="BC50" s="7">
        <f t="shared" si="28"/>
        <v>16.656421052631579</v>
      </c>
      <c r="BD50" s="7">
        <f t="shared" si="29"/>
        <v>8.5417543859649125</v>
      </c>
      <c r="BE50" s="19"/>
      <c r="BF50" s="19">
        <f t="shared" si="30"/>
        <v>0.58488199749173408</v>
      </c>
      <c r="BG50" s="19">
        <f t="shared" si="40"/>
        <v>0.97480332915289025</v>
      </c>
      <c r="BH50" s="19">
        <f t="shared" si="41"/>
        <v>1.4891341256366724</v>
      </c>
      <c r="BI50" s="19">
        <f t="shared" si="33"/>
        <v>0.46666666666666667</v>
      </c>
      <c r="BJ50" s="19"/>
      <c r="BK50" s="5">
        <v>0</v>
      </c>
      <c r="BL50" s="5"/>
      <c r="BM50" s="5"/>
      <c r="BN50" s="5"/>
      <c r="BO50" s="5"/>
      <c r="BP50" s="3">
        <v>1</v>
      </c>
      <c r="BQ50" s="3">
        <v>0</v>
      </c>
      <c r="BR50" s="3">
        <v>22.5</v>
      </c>
      <c r="BS50" s="3">
        <v>5.8</v>
      </c>
      <c r="BT50" s="3">
        <v>5</v>
      </c>
      <c r="BU50" s="3">
        <v>0.88</v>
      </c>
      <c r="BV50" s="3">
        <v>4.3</v>
      </c>
      <c r="BW50" s="10"/>
      <c r="BX50" s="3">
        <v>1</v>
      </c>
      <c r="BY50" s="3">
        <v>1</v>
      </c>
      <c r="BZ50" s="3">
        <v>122</v>
      </c>
      <c r="CA50" s="3">
        <v>123</v>
      </c>
      <c r="CB50" s="4">
        <v>2.5</v>
      </c>
      <c r="CC50" s="28">
        <v>20</v>
      </c>
      <c r="CD50" s="8"/>
      <c r="CE50" s="8"/>
      <c r="CF50" s="3">
        <v>9846</v>
      </c>
      <c r="CG50" s="3">
        <v>1</v>
      </c>
      <c r="CH50" s="3">
        <v>3</v>
      </c>
      <c r="CI50" s="12">
        <v>2583.333333333333</v>
      </c>
      <c r="CJ50" s="19">
        <f t="shared" si="34"/>
        <v>7.8568358336792832</v>
      </c>
      <c r="CK50" s="5">
        <v>1012.1407676471865</v>
      </c>
      <c r="CL50" s="19">
        <f t="shared" si="35"/>
        <v>6.9198229386397152</v>
      </c>
      <c r="CM50" s="10"/>
      <c r="CN50" s="41">
        <v>40469</v>
      </c>
      <c r="CO50" s="36">
        <v>40603</v>
      </c>
      <c r="CP50" s="20">
        <f>(CO50-CN50)</f>
        <v>134</v>
      </c>
      <c r="CQ50" s="41"/>
      <c r="CS50" s="36">
        <v>44272</v>
      </c>
      <c r="CT50" s="36">
        <v>40688</v>
      </c>
      <c r="CU50" s="1">
        <f t="shared" si="36"/>
        <v>219</v>
      </c>
      <c r="CV50" s="3">
        <v>1</v>
      </c>
      <c r="CW50" s="36">
        <v>40688</v>
      </c>
      <c r="CX50" s="20">
        <f t="shared" si="42"/>
        <v>219</v>
      </c>
      <c r="CY50" s="20">
        <v>1</v>
      </c>
      <c r="CZ50" s="20">
        <v>134</v>
      </c>
      <c r="DA50" s="1">
        <v>1</v>
      </c>
      <c r="DB50" s="3" t="s">
        <v>141</v>
      </c>
      <c r="DC50" s="10"/>
      <c r="DD50" s="10"/>
      <c r="DE50" s="10"/>
      <c r="DF50" s="10"/>
      <c r="DG50" s="10"/>
      <c r="DH50" s="10"/>
      <c r="DI50" s="10"/>
      <c r="DJ50" s="10"/>
      <c r="DK50" s="10"/>
    </row>
    <row r="51" spans="1:115" x14ac:dyDescent="0.25">
      <c r="A51" s="2">
        <v>2063</v>
      </c>
      <c r="B51" s="9">
        <v>62</v>
      </c>
      <c r="C51" s="9">
        <v>0</v>
      </c>
      <c r="D51" s="9">
        <v>0</v>
      </c>
      <c r="E51" s="9">
        <v>1</v>
      </c>
      <c r="F51" s="9">
        <v>1</v>
      </c>
      <c r="G51" s="9">
        <v>0</v>
      </c>
      <c r="H51" s="1">
        <v>1</v>
      </c>
      <c r="I51" s="9">
        <v>1</v>
      </c>
      <c r="J51" s="9">
        <v>3</v>
      </c>
      <c r="K51" s="9">
        <v>0</v>
      </c>
      <c r="L51" s="9">
        <v>0</v>
      </c>
      <c r="M51" s="9"/>
      <c r="N51" s="9">
        <v>1</v>
      </c>
      <c r="O51" s="9">
        <v>0</v>
      </c>
      <c r="P51" s="9">
        <v>1</v>
      </c>
      <c r="Q51" s="9"/>
      <c r="R51" s="9">
        <v>1</v>
      </c>
      <c r="S51" s="9">
        <v>1</v>
      </c>
      <c r="T51" s="9">
        <v>0</v>
      </c>
      <c r="U51" s="9">
        <v>0</v>
      </c>
      <c r="V51" s="9">
        <v>0</v>
      </c>
      <c r="W51" s="9">
        <v>0</v>
      </c>
      <c r="X51" s="9">
        <v>1</v>
      </c>
      <c r="Y51" s="9">
        <v>0</v>
      </c>
      <c r="Z51" s="9">
        <v>1</v>
      </c>
      <c r="AA51" s="9">
        <v>0</v>
      </c>
      <c r="AB51" s="9">
        <v>1</v>
      </c>
      <c r="AC51" s="9">
        <v>0</v>
      </c>
      <c r="AD51" s="9">
        <v>0</v>
      </c>
      <c r="AE51" s="9">
        <v>0</v>
      </c>
      <c r="AF51" s="9">
        <v>0</v>
      </c>
      <c r="AG51" s="9">
        <v>24</v>
      </c>
      <c r="AH51" s="11">
        <v>1.95</v>
      </c>
      <c r="AI51" s="9">
        <v>125</v>
      </c>
      <c r="AJ51" s="9">
        <v>82</v>
      </c>
      <c r="AK51" s="5">
        <f t="shared" si="37"/>
        <v>96.333333333333329</v>
      </c>
      <c r="AL51" s="9">
        <v>69</v>
      </c>
      <c r="AM51" s="9">
        <v>1</v>
      </c>
      <c r="AN51" s="9">
        <v>8</v>
      </c>
      <c r="AO51" s="9">
        <v>16</v>
      </c>
      <c r="AP51" s="9">
        <v>6</v>
      </c>
      <c r="AQ51" s="9">
        <v>10</v>
      </c>
      <c r="AR51" s="1">
        <f t="shared" si="38"/>
        <v>10</v>
      </c>
      <c r="AS51" s="7">
        <f t="shared" si="39"/>
        <v>1.25</v>
      </c>
      <c r="AT51" s="9">
        <v>7</v>
      </c>
      <c r="AU51" s="4">
        <v>3.9584999999999995</v>
      </c>
      <c r="AV51" s="9">
        <v>2.0299999999999998</v>
      </c>
      <c r="AW51" s="19">
        <f t="shared" si="22"/>
        <v>0.43360679970436061</v>
      </c>
      <c r="AX51" s="7">
        <f t="shared" si="23"/>
        <v>0.75786282682834416</v>
      </c>
      <c r="AY51" s="7">
        <f t="shared" si="24"/>
        <v>118.22660098522168</v>
      </c>
      <c r="AZ51" s="7">
        <f t="shared" si="25"/>
        <v>3481.1165845648607</v>
      </c>
      <c r="BA51" s="7">
        <f t="shared" si="26"/>
        <v>57.369565217391298</v>
      </c>
      <c r="BB51" s="7">
        <f t="shared" si="27"/>
        <v>29.420289855072461</v>
      </c>
      <c r="BC51" s="7">
        <f t="shared" si="28"/>
        <v>35.743690821256031</v>
      </c>
      <c r="BD51" s="7">
        <f t="shared" si="29"/>
        <v>0.80023188405797085</v>
      </c>
      <c r="BE51" s="19"/>
      <c r="BF51" s="19">
        <f t="shared" si="30"/>
        <v>0.17430845017051916</v>
      </c>
      <c r="BG51" s="19">
        <f t="shared" si="40"/>
        <v>0.27889352027283065</v>
      </c>
      <c r="BH51" s="19">
        <f t="shared" si="41"/>
        <v>5.7369565217391294</v>
      </c>
      <c r="BI51" s="19">
        <f t="shared" si="33"/>
        <v>1.1428571428571428</v>
      </c>
      <c r="BJ51" s="19"/>
      <c r="BK51" s="12">
        <v>0</v>
      </c>
      <c r="BL51" s="12"/>
      <c r="BM51" s="12"/>
      <c r="BN51" s="12"/>
      <c r="BO51" s="12"/>
      <c r="BP51" s="9">
        <v>1</v>
      </c>
      <c r="BQ51" s="9">
        <v>0</v>
      </c>
      <c r="BR51" s="9">
        <v>22.5</v>
      </c>
      <c r="BS51" s="9">
        <v>5.0999999999999996</v>
      </c>
      <c r="BT51" s="9">
        <v>3.7</v>
      </c>
      <c r="BU51" s="9">
        <v>0.8</v>
      </c>
      <c r="BV51" s="9">
        <v>3.6</v>
      </c>
      <c r="BW51" s="14"/>
      <c r="BX51" s="9">
        <v>0</v>
      </c>
      <c r="BY51" s="9">
        <v>1</v>
      </c>
      <c r="BZ51" s="9">
        <v>133</v>
      </c>
      <c r="CA51" s="9">
        <v>25</v>
      </c>
      <c r="CB51" s="11">
        <v>0.8</v>
      </c>
      <c r="CC51" s="29">
        <v>90</v>
      </c>
      <c r="CD51" s="13"/>
      <c r="CE51" s="13"/>
      <c r="CF51" s="9">
        <v>620</v>
      </c>
      <c r="CG51" s="9">
        <v>1</v>
      </c>
      <c r="CH51" s="9">
        <v>1</v>
      </c>
      <c r="CI51" s="12">
        <v>2619.1176470588234</v>
      </c>
      <c r="CJ51" s="19">
        <f t="shared" si="34"/>
        <v>7.8705927641016462</v>
      </c>
      <c r="CK51" s="12">
        <v>1232.5424258160597</v>
      </c>
      <c r="CL51" s="19">
        <f t="shared" si="35"/>
        <v>7.1168343278932129</v>
      </c>
      <c r="CM51" s="14"/>
      <c r="CN51" s="36">
        <v>40645</v>
      </c>
      <c r="CO51" s="38"/>
      <c r="CP51" s="38"/>
      <c r="CQ51" s="36"/>
      <c r="CR51" s="22"/>
      <c r="CS51" s="36">
        <v>44274</v>
      </c>
      <c r="CT51" s="36">
        <v>40904</v>
      </c>
      <c r="CU51" s="1">
        <f t="shared" si="36"/>
        <v>259</v>
      </c>
      <c r="CV51" s="3">
        <v>1</v>
      </c>
      <c r="CW51" s="40">
        <v>40904</v>
      </c>
      <c r="CX51" s="3">
        <f t="shared" si="42"/>
        <v>259</v>
      </c>
      <c r="CY51" s="3">
        <v>1</v>
      </c>
      <c r="CZ51" s="3">
        <v>259</v>
      </c>
      <c r="DA51" s="1">
        <v>1</v>
      </c>
      <c r="DB51" s="14" t="s">
        <v>157</v>
      </c>
      <c r="DC51" s="14"/>
      <c r="DD51" s="14"/>
      <c r="DE51" s="14"/>
      <c r="DF51" s="14"/>
      <c r="DG51" s="14"/>
      <c r="DH51" s="14"/>
      <c r="DI51" s="14"/>
      <c r="DJ51" s="14"/>
      <c r="DK51" s="14"/>
    </row>
    <row r="52" spans="1:115" s="1" customFormat="1" x14ac:dyDescent="0.25">
      <c r="A52" s="2">
        <v>2033</v>
      </c>
      <c r="B52" s="3">
        <v>62</v>
      </c>
      <c r="C52" s="3">
        <v>0</v>
      </c>
      <c r="D52" s="3">
        <v>0</v>
      </c>
      <c r="E52" s="3">
        <v>1</v>
      </c>
      <c r="F52" s="3">
        <v>1</v>
      </c>
      <c r="G52" s="3">
        <v>0</v>
      </c>
      <c r="H52" s="1">
        <v>1</v>
      </c>
      <c r="I52" s="3">
        <v>0</v>
      </c>
      <c r="J52" s="3">
        <v>4</v>
      </c>
      <c r="K52" s="3">
        <v>1</v>
      </c>
      <c r="L52" s="3">
        <v>1</v>
      </c>
      <c r="M52" s="3"/>
      <c r="N52" s="3">
        <v>1</v>
      </c>
      <c r="O52" s="3">
        <v>0</v>
      </c>
      <c r="P52" s="3">
        <v>1</v>
      </c>
      <c r="Q52" s="3"/>
      <c r="R52" s="3">
        <v>1</v>
      </c>
      <c r="S52" s="3">
        <v>0</v>
      </c>
      <c r="T52" s="3">
        <v>1</v>
      </c>
      <c r="U52" s="3">
        <v>0</v>
      </c>
      <c r="V52" s="3">
        <v>0</v>
      </c>
      <c r="W52" s="3">
        <v>0</v>
      </c>
      <c r="X52" s="3">
        <v>0</v>
      </c>
      <c r="Y52" s="3">
        <v>1</v>
      </c>
      <c r="Z52" s="3">
        <v>1</v>
      </c>
      <c r="AA52" s="3">
        <v>1</v>
      </c>
      <c r="AB52" s="3">
        <v>0</v>
      </c>
      <c r="AC52" s="3">
        <v>0</v>
      </c>
      <c r="AD52" s="3">
        <v>1</v>
      </c>
      <c r="AE52" s="3">
        <v>0</v>
      </c>
      <c r="AF52" s="3">
        <v>2</v>
      </c>
      <c r="AG52" s="3">
        <v>23</v>
      </c>
      <c r="AH52" s="4">
        <v>1.94</v>
      </c>
      <c r="AI52" s="3">
        <v>93</v>
      </c>
      <c r="AJ52" s="3">
        <v>75</v>
      </c>
      <c r="AK52" s="5">
        <f t="shared" si="37"/>
        <v>81</v>
      </c>
      <c r="AL52" s="3">
        <v>88</v>
      </c>
      <c r="AM52" s="3">
        <v>1</v>
      </c>
      <c r="AN52" s="3">
        <v>6</v>
      </c>
      <c r="AO52" s="3">
        <v>51</v>
      </c>
      <c r="AP52" s="3">
        <v>26</v>
      </c>
      <c r="AQ52" s="3">
        <v>34</v>
      </c>
      <c r="AR52" s="1">
        <f t="shared" si="38"/>
        <v>25</v>
      </c>
      <c r="AS52" s="7">
        <f t="shared" si="39"/>
        <v>4.166666666666667</v>
      </c>
      <c r="AT52" s="3">
        <v>22</v>
      </c>
      <c r="AU52" s="4">
        <v>3.298</v>
      </c>
      <c r="AV52" s="3">
        <v>1.7</v>
      </c>
      <c r="AW52" s="19">
        <f t="shared" si="22"/>
        <v>0.30532150776053213</v>
      </c>
      <c r="AX52" s="7">
        <f t="shared" si="23"/>
        <v>3.6385688295936931</v>
      </c>
      <c r="AY52" s="7">
        <f t="shared" si="24"/>
        <v>564.70588235294122</v>
      </c>
      <c r="AZ52" s="7">
        <f t="shared" si="25"/>
        <v>3529.4117647058824</v>
      </c>
      <c r="BA52" s="7">
        <f t="shared" si="26"/>
        <v>37.477272727272727</v>
      </c>
      <c r="BB52" s="7">
        <f t="shared" si="27"/>
        <v>19.318181818181817</v>
      </c>
      <c r="BC52" s="7">
        <f t="shared" si="28"/>
        <v>15.50090909090909</v>
      </c>
      <c r="BD52" s="7">
        <f t="shared" si="29"/>
        <v>7.3563636363636355</v>
      </c>
      <c r="BE52" s="19"/>
      <c r="BF52" s="19">
        <f t="shared" si="30"/>
        <v>0.90721649484536082</v>
      </c>
      <c r="BG52" s="19">
        <f t="shared" si="40"/>
        <v>1.3608247422680413</v>
      </c>
      <c r="BH52" s="19">
        <f t="shared" si="41"/>
        <v>1.499090909090909</v>
      </c>
      <c r="BI52" s="19">
        <f t="shared" si="33"/>
        <v>0.27272727272727271</v>
      </c>
      <c r="BJ52" s="19"/>
      <c r="BK52" s="5">
        <v>0</v>
      </c>
      <c r="BL52" s="5"/>
      <c r="BM52" s="5"/>
      <c r="BN52" s="5"/>
      <c r="BO52" s="5"/>
      <c r="BP52" s="9">
        <v>1</v>
      </c>
      <c r="BQ52" s="9">
        <v>0</v>
      </c>
      <c r="BR52" s="3">
        <v>12.5</v>
      </c>
      <c r="BS52" s="3">
        <v>5.7</v>
      </c>
      <c r="BT52" s="3">
        <v>5.3</v>
      </c>
      <c r="BU52" s="3">
        <v>0.88</v>
      </c>
      <c r="BV52" s="3">
        <v>4.8</v>
      </c>
      <c r="BW52" s="10"/>
      <c r="BX52" s="3">
        <v>1</v>
      </c>
      <c r="BY52" s="3">
        <v>0</v>
      </c>
      <c r="BZ52" s="3">
        <v>132</v>
      </c>
      <c r="CA52" s="3">
        <v>37</v>
      </c>
      <c r="CB52" s="4">
        <v>0.9</v>
      </c>
      <c r="CC52" s="28">
        <v>90</v>
      </c>
      <c r="CD52" s="8"/>
      <c r="CE52" s="8"/>
      <c r="CF52" s="3">
        <v>2454</v>
      </c>
      <c r="CG52" s="3">
        <v>1</v>
      </c>
      <c r="CH52" s="3">
        <v>3</v>
      </c>
      <c r="CI52" s="12">
        <v>2695.833333333333</v>
      </c>
      <c r="CJ52" s="19">
        <f t="shared" si="34"/>
        <v>7.8994626501410465</v>
      </c>
      <c r="CK52" s="5">
        <v>1680.7069826280497</v>
      </c>
      <c r="CL52" s="19">
        <f t="shared" si="35"/>
        <v>7.4269698068690291</v>
      </c>
      <c r="CM52" s="10"/>
      <c r="CN52" s="41">
        <v>40462</v>
      </c>
      <c r="CO52" s="41"/>
      <c r="CP52" s="41"/>
      <c r="CQ52" s="41"/>
      <c r="CR52" s="20"/>
      <c r="CS52" s="36">
        <v>44272</v>
      </c>
      <c r="CT52" s="36">
        <v>41848</v>
      </c>
      <c r="CU52" s="1">
        <f t="shared" si="36"/>
        <v>1386</v>
      </c>
      <c r="CV52" s="3">
        <v>1</v>
      </c>
      <c r="CW52" s="40">
        <v>41848</v>
      </c>
      <c r="CX52" s="20">
        <f t="shared" si="42"/>
        <v>1386</v>
      </c>
      <c r="CY52" s="20">
        <v>1</v>
      </c>
      <c r="CZ52" s="20">
        <v>1386</v>
      </c>
      <c r="DA52" s="1">
        <v>1</v>
      </c>
      <c r="DB52" s="3" t="s">
        <v>141</v>
      </c>
      <c r="DC52" s="10"/>
      <c r="DD52" s="10"/>
      <c r="DE52" s="10"/>
      <c r="DF52" s="10"/>
      <c r="DG52" s="10"/>
      <c r="DH52" s="10"/>
      <c r="DI52" s="10"/>
      <c r="DJ52" s="10"/>
      <c r="DK52" s="10"/>
    </row>
    <row r="53" spans="1:115" s="10" customFormat="1" x14ac:dyDescent="0.25">
      <c r="A53" s="25">
        <v>1068</v>
      </c>
      <c r="B53" s="1">
        <v>58</v>
      </c>
      <c r="C53" s="1">
        <v>0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0</v>
      </c>
      <c r="J53" s="1">
        <v>3</v>
      </c>
      <c r="K53" s="1">
        <v>0</v>
      </c>
      <c r="L53" s="1">
        <v>0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1</v>
      </c>
      <c r="U53" s="1">
        <v>0</v>
      </c>
      <c r="V53" s="1">
        <v>0</v>
      </c>
      <c r="W53" s="1">
        <v>0</v>
      </c>
      <c r="X53" s="1">
        <v>1</v>
      </c>
      <c r="Y53" s="1">
        <v>1</v>
      </c>
      <c r="Z53" s="1">
        <v>1</v>
      </c>
      <c r="AA53" s="1">
        <v>0</v>
      </c>
      <c r="AB53" s="1">
        <v>1</v>
      </c>
      <c r="AC53" s="1">
        <v>0</v>
      </c>
      <c r="AD53" s="1">
        <v>1</v>
      </c>
      <c r="AE53" s="1">
        <v>0</v>
      </c>
      <c r="AF53" s="1">
        <v>0</v>
      </c>
      <c r="AG53" s="1">
        <v>31.87</v>
      </c>
      <c r="AH53" s="1">
        <v>2.14</v>
      </c>
      <c r="AI53" s="1">
        <v>87</v>
      </c>
      <c r="AJ53" s="1">
        <v>41</v>
      </c>
      <c r="AK53" s="5">
        <f t="shared" si="37"/>
        <v>56.333333333333336</v>
      </c>
      <c r="AL53" s="1">
        <v>87</v>
      </c>
      <c r="AM53" s="1">
        <v>1</v>
      </c>
      <c r="AN53" s="1">
        <v>18</v>
      </c>
      <c r="AO53" s="1">
        <v>42</v>
      </c>
      <c r="AP53" s="1">
        <v>17</v>
      </c>
      <c r="AQ53" s="1">
        <v>29</v>
      </c>
      <c r="AR53" s="1">
        <f t="shared" si="38"/>
        <v>25</v>
      </c>
      <c r="AS53" s="7">
        <f t="shared" si="39"/>
        <v>1.3888888888888888</v>
      </c>
      <c r="AT53" s="1">
        <v>19</v>
      </c>
      <c r="AU53" s="19">
        <v>3.58</v>
      </c>
      <c r="AV53" s="1">
        <v>1.67</v>
      </c>
      <c r="AW53" s="19">
        <f t="shared" si="22"/>
        <v>0.20859571322985956</v>
      </c>
      <c r="AX53" s="7">
        <f t="shared" si="23"/>
        <v>2.7932960893854748</v>
      </c>
      <c r="AY53" s="7">
        <f t="shared" si="24"/>
        <v>479.04191616766468</v>
      </c>
      <c r="AZ53" s="7">
        <f t="shared" si="25"/>
        <v>1836.3273453093816</v>
      </c>
      <c r="BA53" s="7">
        <f t="shared" si="26"/>
        <v>41.149425287356323</v>
      </c>
      <c r="BB53" s="7">
        <f t="shared" si="27"/>
        <v>19.195402298850574</v>
      </c>
      <c r="BC53" s="7">
        <f t="shared" si="28"/>
        <v>9.7461455938697306</v>
      </c>
      <c r="BD53" s="7">
        <f t="shared" si="29"/>
        <v>2.8716321839080456</v>
      </c>
      <c r="BE53" s="19"/>
      <c r="BF53" s="19">
        <f t="shared" si="30"/>
        <v>0.70474860335195533</v>
      </c>
      <c r="BG53" s="19">
        <f t="shared" si="40"/>
        <v>1.0206703910614525</v>
      </c>
      <c r="BH53" s="19">
        <f t="shared" si="41"/>
        <v>1.6459770114942529</v>
      </c>
      <c r="BI53" s="19">
        <f t="shared" si="33"/>
        <v>0.94736842105263153</v>
      </c>
      <c r="BJ53" s="19"/>
      <c r="BK53" s="20">
        <v>1</v>
      </c>
      <c r="BL53" s="1"/>
      <c r="BM53" s="20"/>
      <c r="BN53" s="1">
        <v>1</v>
      </c>
      <c r="BO53" s="1">
        <v>0</v>
      </c>
      <c r="BP53" s="1">
        <v>1</v>
      </c>
      <c r="BQ53" s="1">
        <v>0</v>
      </c>
      <c r="BR53" s="1">
        <v>15</v>
      </c>
      <c r="BS53" s="1">
        <v>5.0999999999999996</v>
      </c>
      <c r="BT53" s="1">
        <v>4.7</v>
      </c>
      <c r="BU53" s="1">
        <v>0.36</v>
      </c>
      <c r="BV53" s="1">
        <v>4.4000000000000004</v>
      </c>
      <c r="BW53" s="1"/>
      <c r="BX53" s="1"/>
      <c r="BY53" s="1"/>
      <c r="BZ53" s="25">
        <v>135</v>
      </c>
      <c r="CA53" s="25">
        <v>37</v>
      </c>
      <c r="CB53" s="44">
        <v>1.37</v>
      </c>
      <c r="CC53" s="27">
        <v>56</v>
      </c>
      <c r="CD53" s="1">
        <v>293</v>
      </c>
      <c r="CE53" s="1">
        <v>1</v>
      </c>
      <c r="CF53" s="1"/>
      <c r="CG53" s="1"/>
      <c r="CH53" s="1">
        <v>2</v>
      </c>
      <c r="CI53" s="20">
        <v>2726.2166569999999</v>
      </c>
      <c r="CJ53" s="19">
        <f t="shared" si="34"/>
        <v>7.9106700870879987</v>
      </c>
      <c r="CK53" s="20">
        <v>3661.8003060000001</v>
      </c>
      <c r="CL53" s="19">
        <f t="shared" si="35"/>
        <v>8.205710192343961</v>
      </c>
      <c r="CM53" s="22"/>
      <c r="CN53" s="41">
        <v>40352</v>
      </c>
      <c r="CO53" s="41"/>
      <c r="CP53" s="41"/>
      <c r="CQ53" s="41"/>
      <c r="CR53" s="20"/>
      <c r="CS53" s="36">
        <v>44272</v>
      </c>
      <c r="CT53" s="36">
        <v>40986</v>
      </c>
      <c r="CU53" s="1">
        <f t="shared" si="36"/>
        <v>634</v>
      </c>
      <c r="CV53" s="3">
        <v>1</v>
      </c>
      <c r="CW53" s="36">
        <v>40986</v>
      </c>
      <c r="CX53" s="20">
        <f t="shared" si="42"/>
        <v>634</v>
      </c>
      <c r="CY53" s="20">
        <v>1</v>
      </c>
      <c r="CZ53" s="20">
        <v>634</v>
      </c>
      <c r="DA53" s="1">
        <v>1</v>
      </c>
      <c r="DB53" t="s">
        <v>129</v>
      </c>
      <c r="DC53"/>
      <c r="DD53"/>
      <c r="DE53"/>
      <c r="DF53"/>
      <c r="DG53"/>
      <c r="DH53"/>
      <c r="DI53"/>
      <c r="DJ53"/>
      <c r="DK53"/>
    </row>
    <row r="54" spans="1:115" s="10" customFormat="1" x14ac:dyDescent="0.25">
      <c r="A54" s="25">
        <v>1031</v>
      </c>
      <c r="B54" s="1">
        <v>73</v>
      </c>
      <c r="C54" s="1">
        <v>0</v>
      </c>
      <c r="D54" s="1">
        <v>0</v>
      </c>
      <c r="E54" s="1">
        <v>1</v>
      </c>
      <c r="F54" s="1">
        <v>1</v>
      </c>
      <c r="G54" s="1">
        <v>0</v>
      </c>
      <c r="H54" s="1">
        <v>1</v>
      </c>
      <c r="I54" s="1">
        <v>0</v>
      </c>
      <c r="J54" s="1">
        <v>3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/>
      <c r="R54" s="1">
        <v>1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1</v>
      </c>
      <c r="AB54" s="1">
        <v>1</v>
      </c>
      <c r="AC54" s="1">
        <v>0</v>
      </c>
      <c r="AD54" s="1">
        <v>1</v>
      </c>
      <c r="AE54" s="1">
        <v>0</v>
      </c>
      <c r="AF54" s="1">
        <v>0</v>
      </c>
      <c r="AG54" s="1">
        <v>20.25</v>
      </c>
      <c r="AH54" s="1">
        <v>1.77</v>
      </c>
      <c r="AI54" s="1">
        <v>128</v>
      </c>
      <c r="AJ54" s="1">
        <v>87</v>
      </c>
      <c r="AK54" s="5">
        <f t="shared" si="37"/>
        <v>100.66666666666667</v>
      </c>
      <c r="AL54" s="1">
        <v>74</v>
      </c>
      <c r="AM54" s="1">
        <v>1</v>
      </c>
      <c r="AN54" s="1">
        <v>15</v>
      </c>
      <c r="AO54" s="1">
        <v>71</v>
      </c>
      <c r="AP54" s="1">
        <v>30</v>
      </c>
      <c r="AQ54" s="1">
        <v>46</v>
      </c>
      <c r="AR54" s="1">
        <f t="shared" si="38"/>
        <v>41</v>
      </c>
      <c r="AS54" s="7">
        <f t="shared" si="39"/>
        <v>2.7333333333333334</v>
      </c>
      <c r="AT54" s="1">
        <v>23</v>
      </c>
      <c r="AU54" s="19">
        <v>2.65</v>
      </c>
      <c r="AV54" s="1">
        <v>1.5</v>
      </c>
      <c r="AW54" s="19">
        <f t="shared" si="22"/>
        <v>0.33481152993348118</v>
      </c>
      <c r="AX54" s="7">
        <f t="shared" si="23"/>
        <v>8.6792452830188687</v>
      </c>
      <c r="AY54" s="7">
        <f t="shared" si="24"/>
        <v>1226.6666666666667</v>
      </c>
      <c r="AZ54" s="7">
        <f t="shared" si="25"/>
        <v>4568.8888888888896</v>
      </c>
      <c r="BA54" s="7">
        <f t="shared" si="26"/>
        <v>35.810810810810814</v>
      </c>
      <c r="BB54" s="7">
        <f t="shared" si="27"/>
        <v>20.27027027027027</v>
      </c>
      <c r="BC54" s="7">
        <f t="shared" si="28"/>
        <v>21.410810810810812</v>
      </c>
      <c r="BD54" s="7">
        <f t="shared" si="29"/>
        <v>8.5459459459459453</v>
      </c>
      <c r="BE54" s="19"/>
      <c r="BF54" s="19">
        <f t="shared" si="30"/>
        <v>1.2845283018867923</v>
      </c>
      <c r="BG54" s="19">
        <f t="shared" si="40"/>
        <v>1.982641509433962</v>
      </c>
      <c r="BH54" s="19">
        <f t="shared" si="41"/>
        <v>0.87343441001977595</v>
      </c>
      <c r="BI54" s="19">
        <f t="shared" si="33"/>
        <v>0.65217391304347827</v>
      </c>
      <c r="BJ54" s="19"/>
      <c r="BK54" s="20">
        <v>0</v>
      </c>
      <c r="BL54" s="1"/>
      <c r="BM54" s="20"/>
      <c r="BN54" s="1"/>
      <c r="BO54" s="1"/>
      <c r="BP54" s="1">
        <v>1</v>
      </c>
      <c r="BQ54" s="1">
        <v>0</v>
      </c>
      <c r="BR54" s="1">
        <v>21</v>
      </c>
      <c r="BS54" s="1">
        <v>6.1</v>
      </c>
      <c r="BT54" s="1">
        <v>5.8</v>
      </c>
      <c r="BU54" s="1">
        <v>0.32</v>
      </c>
      <c r="BV54" s="1">
        <v>4.3</v>
      </c>
      <c r="BW54" s="1">
        <v>40.4</v>
      </c>
      <c r="BX54" s="1">
        <v>1</v>
      </c>
      <c r="BY54" s="1">
        <v>1</v>
      </c>
      <c r="BZ54" s="25">
        <v>136</v>
      </c>
      <c r="CA54" s="25">
        <v>22</v>
      </c>
      <c r="CB54" s="44">
        <v>0.89</v>
      </c>
      <c r="CC54" s="27">
        <v>85</v>
      </c>
      <c r="CD54" s="1">
        <v>1546</v>
      </c>
      <c r="CE54" s="1">
        <v>1</v>
      </c>
      <c r="CF54" s="1"/>
      <c r="CG54" s="1"/>
      <c r="CH54" s="1">
        <v>3</v>
      </c>
      <c r="CI54" s="20">
        <v>2921.0889999999999</v>
      </c>
      <c r="CJ54" s="19">
        <f t="shared" si="34"/>
        <v>7.9797117709410292</v>
      </c>
      <c r="CK54" s="20">
        <v>2411.0205000000001</v>
      </c>
      <c r="CL54" s="19">
        <f t="shared" si="35"/>
        <v>7.7878053808410002</v>
      </c>
      <c r="CM54" s="22"/>
      <c r="CN54" s="36">
        <v>40296</v>
      </c>
      <c r="CO54" s="36"/>
      <c r="CP54" s="36"/>
      <c r="CQ54" s="36"/>
      <c r="CR54" s="20"/>
      <c r="CS54" s="36">
        <v>44272</v>
      </c>
      <c r="CT54" s="36">
        <v>40847</v>
      </c>
      <c r="CU54" s="1">
        <f t="shared" si="36"/>
        <v>551</v>
      </c>
      <c r="CV54" s="3">
        <v>1</v>
      </c>
      <c r="CW54" s="40">
        <v>40847</v>
      </c>
      <c r="CX54" s="20">
        <f t="shared" si="42"/>
        <v>551</v>
      </c>
      <c r="CY54" s="20">
        <v>1</v>
      </c>
      <c r="CZ54" s="20">
        <v>551</v>
      </c>
      <c r="DA54" s="1">
        <v>1</v>
      </c>
      <c r="DB54" t="s">
        <v>137</v>
      </c>
      <c r="DC54"/>
      <c r="DD54"/>
      <c r="DE54"/>
      <c r="DF54"/>
      <c r="DG54"/>
      <c r="DH54"/>
      <c r="DI54"/>
      <c r="DJ54"/>
      <c r="DK54"/>
    </row>
    <row r="55" spans="1:115" s="10" customFormat="1" x14ac:dyDescent="0.25">
      <c r="A55" s="2">
        <v>2055</v>
      </c>
      <c r="B55" s="3">
        <v>71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1">
        <v>0</v>
      </c>
      <c r="I55" s="3">
        <v>0</v>
      </c>
      <c r="J55" s="3">
        <v>4</v>
      </c>
      <c r="K55" s="3">
        <v>1</v>
      </c>
      <c r="L55" s="3">
        <v>0</v>
      </c>
      <c r="M55" s="3"/>
      <c r="N55" s="3">
        <v>0</v>
      </c>
      <c r="O55" s="3">
        <v>1</v>
      </c>
      <c r="P55" s="3">
        <v>0</v>
      </c>
      <c r="Q55" s="3"/>
      <c r="R55" s="3">
        <v>0</v>
      </c>
      <c r="S55" s="3">
        <v>0</v>
      </c>
      <c r="T55" s="3">
        <v>1</v>
      </c>
      <c r="U55" s="3">
        <v>0</v>
      </c>
      <c r="V55" s="3">
        <v>0</v>
      </c>
      <c r="W55" s="3">
        <v>0</v>
      </c>
      <c r="X55" s="3">
        <v>1</v>
      </c>
      <c r="Y55" s="3">
        <v>1</v>
      </c>
      <c r="Z55" s="3">
        <v>1</v>
      </c>
      <c r="AA55" s="3">
        <v>1</v>
      </c>
      <c r="AB55" s="3">
        <v>0</v>
      </c>
      <c r="AC55" s="3">
        <v>0</v>
      </c>
      <c r="AD55" s="3">
        <v>1</v>
      </c>
      <c r="AE55" s="3">
        <v>0</v>
      </c>
      <c r="AF55" s="3">
        <v>0</v>
      </c>
      <c r="AG55" s="3">
        <v>23.5</v>
      </c>
      <c r="AH55" s="4">
        <v>1.62</v>
      </c>
      <c r="AI55" s="3">
        <v>128</v>
      </c>
      <c r="AJ55" s="3">
        <v>60</v>
      </c>
      <c r="AK55" s="5">
        <f t="shared" si="37"/>
        <v>82.666666666666671</v>
      </c>
      <c r="AL55" s="3">
        <v>66</v>
      </c>
      <c r="AM55" s="3">
        <v>1</v>
      </c>
      <c r="AN55" s="3">
        <v>8</v>
      </c>
      <c r="AO55" s="3">
        <v>41</v>
      </c>
      <c r="AP55" s="3">
        <v>15</v>
      </c>
      <c r="AQ55" s="3">
        <v>24</v>
      </c>
      <c r="AR55" s="1">
        <f t="shared" si="38"/>
        <v>26</v>
      </c>
      <c r="AS55" s="7">
        <f t="shared" si="39"/>
        <v>3.25</v>
      </c>
      <c r="AT55" s="3">
        <v>10</v>
      </c>
      <c r="AU55" s="4">
        <v>3.5964000000000005</v>
      </c>
      <c r="AV55" s="3">
        <v>2.2200000000000002</v>
      </c>
      <c r="AW55" s="19">
        <f t="shared" si="22"/>
        <v>0.40691796008869185</v>
      </c>
      <c r="AX55" s="7">
        <f t="shared" si="23"/>
        <v>3.8927816705594478</v>
      </c>
      <c r="AY55" s="7">
        <f t="shared" si="24"/>
        <v>504.50450450450444</v>
      </c>
      <c r="AZ55" s="7">
        <f t="shared" si="25"/>
        <v>2690.6906906906906</v>
      </c>
      <c r="BA55" s="7">
        <f t="shared" si="26"/>
        <v>54.490909090909099</v>
      </c>
      <c r="BB55" s="7">
        <f t="shared" si="27"/>
        <v>33.636363636363633</v>
      </c>
      <c r="BC55" s="7">
        <f t="shared" si="28"/>
        <v>33.241696969696967</v>
      </c>
      <c r="BD55" s="7">
        <f t="shared" si="29"/>
        <v>7.3192727272727263</v>
      </c>
      <c r="BE55" s="19"/>
      <c r="BF55" s="19">
        <f t="shared" si="30"/>
        <v>0.44044044044044039</v>
      </c>
      <c r="BG55" s="19">
        <f t="shared" si="40"/>
        <v>0.752419085752419</v>
      </c>
      <c r="BH55" s="19">
        <f t="shared" si="41"/>
        <v>2.0958041958041962</v>
      </c>
      <c r="BI55" s="19">
        <f t="shared" si="33"/>
        <v>0.8</v>
      </c>
      <c r="BJ55" s="19"/>
      <c r="BK55" s="5">
        <v>1</v>
      </c>
      <c r="BL55" s="5"/>
      <c r="BM55" s="5"/>
      <c r="BN55" s="5">
        <v>0</v>
      </c>
      <c r="BO55" s="5">
        <v>0</v>
      </c>
      <c r="BP55" s="3">
        <v>1</v>
      </c>
      <c r="BQ55" s="3">
        <v>0</v>
      </c>
      <c r="BR55" s="3">
        <v>27.5</v>
      </c>
      <c r="BS55" s="3">
        <v>4.0999999999999996</v>
      </c>
      <c r="BT55" s="3">
        <v>3.9</v>
      </c>
      <c r="BU55" s="3">
        <v>0.9</v>
      </c>
      <c r="BV55" s="3">
        <v>2.6</v>
      </c>
      <c r="BX55" s="3">
        <v>0</v>
      </c>
      <c r="BY55" s="3">
        <v>1</v>
      </c>
      <c r="BZ55" s="3">
        <v>139</v>
      </c>
      <c r="CA55" s="3">
        <v>28</v>
      </c>
      <c r="CB55" s="4">
        <v>1.3</v>
      </c>
      <c r="CC55" s="28">
        <v>49</v>
      </c>
      <c r="CD55" s="8"/>
      <c r="CE55" s="8"/>
      <c r="CF55" s="3">
        <v>391</v>
      </c>
      <c r="CG55" s="3">
        <v>0</v>
      </c>
      <c r="CH55" s="3">
        <v>1</v>
      </c>
      <c r="CI55" s="12">
        <v>2978.2312925170068</v>
      </c>
      <c r="CJ55" s="19">
        <f t="shared" si="34"/>
        <v>7.9990848772921632</v>
      </c>
      <c r="CK55" s="5">
        <v>2149.6969096298444</v>
      </c>
      <c r="CL55" s="19">
        <f t="shared" si="35"/>
        <v>7.6730821389189963</v>
      </c>
      <c r="CN55" s="41">
        <v>40261</v>
      </c>
      <c r="CO55" s="41"/>
      <c r="CP55" s="41"/>
      <c r="CQ55" s="41"/>
      <c r="CR55" s="20"/>
      <c r="CS55" s="36">
        <v>44272</v>
      </c>
      <c r="CT55" s="36">
        <v>44260</v>
      </c>
      <c r="CU55" s="1">
        <f t="shared" si="36"/>
        <v>3999</v>
      </c>
      <c r="CV55" s="3">
        <v>0</v>
      </c>
      <c r="CW55" s="3"/>
      <c r="CX55" s="3"/>
      <c r="CY55" s="3">
        <v>0</v>
      </c>
      <c r="CZ55" s="3">
        <v>3999</v>
      </c>
      <c r="DA55" s="1">
        <v>1</v>
      </c>
      <c r="DB55" s="3" t="s">
        <v>156</v>
      </c>
    </row>
    <row r="56" spans="1:115" s="10" customFormat="1" x14ac:dyDescent="0.25">
      <c r="A56" s="2">
        <v>2052</v>
      </c>
      <c r="B56" s="3">
        <v>53</v>
      </c>
      <c r="C56" s="3">
        <v>1</v>
      </c>
      <c r="D56" s="3">
        <v>0</v>
      </c>
      <c r="E56" s="3">
        <v>1</v>
      </c>
      <c r="F56" s="3">
        <v>1</v>
      </c>
      <c r="G56" s="3">
        <v>1</v>
      </c>
      <c r="H56" s="1">
        <v>0</v>
      </c>
      <c r="I56" s="3">
        <v>0</v>
      </c>
      <c r="J56" s="3">
        <v>4</v>
      </c>
      <c r="K56" s="3">
        <v>1</v>
      </c>
      <c r="L56" s="3">
        <v>0</v>
      </c>
      <c r="M56" s="3"/>
      <c r="N56" s="3">
        <v>0</v>
      </c>
      <c r="O56" s="3">
        <v>0</v>
      </c>
      <c r="P56" s="3">
        <v>1</v>
      </c>
      <c r="Q56" s="3">
        <v>1</v>
      </c>
      <c r="R56" s="3">
        <v>1</v>
      </c>
      <c r="S56" s="3">
        <v>1</v>
      </c>
      <c r="T56" s="3">
        <v>1</v>
      </c>
      <c r="U56" s="3">
        <v>0</v>
      </c>
      <c r="V56" s="3">
        <v>0</v>
      </c>
      <c r="W56" s="3">
        <v>1</v>
      </c>
      <c r="X56" s="3">
        <v>1</v>
      </c>
      <c r="Y56" s="3">
        <v>1</v>
      </c>
      <c r="Z56" s="3">
        <v>1</v>
      </c>
      <c r="AA56" s="3">
        <v>0</v>
      </c>
      <c r="AB56" s="3">
        <v>1</v>
      </c>
      <c r="AC56" s="3">
        <v>1</v>
      </c>
      <c r="AD56" s="3">
        <v>1</v>
      </c>
      <c r="AE56" s="3">
        <v>0</v>
      </c>
      <c r="AF56" s="3">
        <v>0</v>
      </c>
      <c r="AG56" s="3">
        <v>31</v>
      </c>
      <c r="AH56" s="4">
        <v>2.3199999999999998</v>
      </c>
      <c r="AI56" s="3">
        <v>100</v>
      </c>
      <c r="AJ56" s="3">
        <v>62</v>
      </c>
      <c r="AK56" s="5">
        <f t="shared" si="37"/>
        <v>74.666666666666671</v>
      </c>
      <c r="AL56" s="3">
        <v>81</v>
      </c>
      <c r="AM56" s="3">
        <v>3</v>
      </c>
      <c r="AN56" s="3">
        <v>27</v>
      </c>
      <c r="AO56" s="3"/>
      <c r="AP56" s="3"/>
      <c r="AQ56" s="3">
        <v>43</v>
      </c>
      <c r="AR56" s="3"/>
      <c r="AS56" s="8"/>
      <c r="AT56" s="3">
        <v>34</v>
      </c>
      <c r="AU56" s="4">
        <v>3.9439999999999995</v>
      </c>
      <c r="AV56" s="3">
        <v>1.7</v>
      </c>
      <c r="AW56" s="19">
        <f t="shared" si="22"/>
        <v>0.28144863266814485</v>
      </c>
      <c r="AX56" s="7">
        <f t="shared" si="23"/>
        <v>2.2819472616632863</v>
      </c>
      <c r="AY56" s="7">
        <f t="shared" si="24"/>
        <v>423.52941176470591</v>
      </c>
      <c r="AZ56" s="7">
        <f t="shared" si="25"/>
        <v>2243.1372549019611</v>
      </c>
      <c r="BA56" s="7">
        <f t="shared" si="26"/>
        <v>48.691358024691347</v>
      </c>
      <c r="BB56" s="7">
        <f t="shared" si="27"/>
        <v>20.987654320987655</v>
      </c>
      <c r="BC56" s="7">
        <f t="shared" si="28"/>
        <v>11.607572016460907</v>
      </c>
      <c r="BD56" s="7">
        <f t="shared" si="29"/>
        <v>4.5669135802469132</v>
      </c>
      <c r="BE56" s="19"/>
      <c r="BF56" s="19">
        <f t="shared" si="30"/>
        <v>0.88311359026369185</v>
      </c>
      <c r="BG56" s="19"/>
      <c r="BH56" s="19"/>
      <c r="BI56" s="19">
        <f t="shared" si="33"/>
        <v>0.79411764705882348</v>
      </c>
      <c r="BJ56" s="19"/>
      <c r="BK56" s="5">
        <v>0</v>
      </c>
      <c r="BL56" s="5"/>
      <c r="BM56" s="5"/>
      <c r="BN56" s="5"/>
      <c r="BO56" s="5"/>
      <c r="BP56" s="3">
        <v>1</v>
      </c>
      <c r="BQ56" s="3">
        <v>0</v>
      </c>
      <c r="BR56" s="3">
        <v>15</v>
      </c>
      <c r="BS56" s="3">
        <v>7.3</v>
      </c>
      <c r="BT56" s="3">
        <v>7.1</v>
      </c>
      <c r="BU56" s="3">
        <v>0.95</v>
      </c>
      <c r="BV56" s="3"/>
      <c r="BX56" s="3">
        <v>1</v>
      </c>
      <c r="BY56" s="3">
        <v>1</v>
      </c>
      <c r="BZ56" s="3">
        <v>127</v>
      </c>
      <c r="CA56" s="3">
        <v>64</v>
      </c>
      <c r="CB56" s="4">
        <v>2.9</v>
      </c>
      <c r="CC56" s="28">
        <v>28</v>
      </c>
      <c r="CD56" s="8"/>
      <c r="CE56" s="8"/>
      <c r="CF56" s="3">
        <v>5827</v>
      </c>
      <c r="CG56" s="3">
        <v>1</v>
      </c>
      <c r="CH56" s="3">
        <v>3</v>
      </c>
      <c r="CI56" s="12">
        <v>3090.1960784313724</v>
      </c>
      <c r="CJ56" s="19">
        <f t="shared" si="34"/>
        <v>8.0359898236815894</v>
      </c>
      <c r="CK56" s="5">
        <v>1572.3566174930843</v>
      </c>
      <c r="CL56" s="19">
        <f t="shared" si="35"/>
        <v>7.3603308031728716</v>
      </c>
      <c r="CN56" s="41">
        <v>40260</v>
      </c>
      <c r="CO56" s="41"/>
      <c r="CP56" s="41"/>
      <c r="CQ56" s="41"/>
      <c r="CR56" s="20"/>
      <c r="CS56" s="36">
        <v>44272</v>
      </c>
      <c r="CT56" s="36">
        <v>44263</v>
      </c>
      <c r="CU56" s="1">
        <f t="shared" si="36"/>
        <v>4003</v>
      </c>
      <c r="CV56" s="3">
        <v>0</v>
      </c>
      <c r="CW56" s="3"/>
      <c r="CX56" s="3"/>
      <c r="CY56" s="3">
        <v>0</v>
      </c>
      <c r="CZ56" s="3">
        <v>4003</v>
      </c>
      <c r="DA56" s="1">
        <v>1</v>
      </c>
      <c r="DB56" s="3" t="s">
        <v>149</v>
      </c>
    </row>
    <row r="57" spans="1:115" s="10" customFormat="1" x14ac:dyDescent="0.25">
      <c r="A57" s="25">
        <v>1145</v>
      </c>
      <c r="B57" s="1">
        <v>67</v>
      </c>
      <c r="C57" s="1">
        <v>0</v>
      </c>
      <c r="D57" s="1">
        <v>1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1</v>
      </c>
      <c r="K57" s="1">
        <v>1</v>
      </c>
      <c r="L57" s="1">
        <v>0</v>
      </c>
      <c r="M57" s="1">
        <v>0</v>
      </c>
      <c r="N57" s="1">
        <v>0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21.1</v>
      </c>
      <c r="AH57" s="1">
        <v>1.68</v>
      </c>
      <c r="AI57" s="1">
        <v>94</v>
      </c>
      <c r="AJ57" s="1">
        <v>64</v>
      </c>
      <c r="AK57" s="5">
        <f t="shared" si="37"/>
        <v>74</v>
      </c>
      <c r="AL57" s="1">
        <v>62</v>
      </c>
      <c r="AM57" s="1">
        <v>1</v>
      </c>
      <c r="AN57" s="1">
        <v>9</v>
      </c>
      <c r="AO57" s="1">
        <v>48</v>
      </c>
      <c r="AP57" s="1">
        <v>22</v>
      </c>
      <c r="AQ57" s="1">
        <v>33</v>
      </c>
      <c r="AR57" s="1">
        <f t="shared" ref="AR57:AR66" si="43">(AO57-AP57)</f>
        <v>26</v>
      </c>
      <c r="AS57" s="7">
        <f t="shared" ref="AS57:AS66" si="44">(AR57/AN57)</f>
        <v>2.8888888888888888</v>
      </c>
      <c r="AT57" s="1">
        <v>23</v>
      </c>
      <c r="AU57" s="19">
        <v>4.29</v>
      </c>
      <c r="AV57" s="1">
        <v>2.56</v>
      </c>
      <c r="AW57" s="19">
        <f t="shared" si="22"/>
        <v>0.42004434589800443</v>
      </c>
      <c r="AX57" s="7">
        <f t="shared" si="23"/>
        <v>2.3310023310023311</v>
      </c>
      <c r="AY57" s="7">
        <f t="shared" si="24"/>
        <v>312.5</v>
      </c>
      <c r="AZ57" s="7">
        <f t="shared" si="25"/>
        <v>2031.25</v>
      </c>
      <c r="BA57" s="7">
        <f t="shared" si="26"/>
        <v>69.193548387096783</v>
      </c>
      <c r="BB57" s="7">
        <f t="shared" si="27"/>
        <v>41.29032258064516</v>
      </c>
      <c r="BC57" s="7">
        <f t="shared" si="28"/>
        <v>28.638967741935478</v>
      </c>
      <c r="BD57" s="7">
        <f t="shared" si="29"/>
        <v>13.477161290322581</v>
      </c>
      <c r="BE57" s="19"/>
      <c r="BF57" s="19">
        <f t="shared" si="30"/>
        <v>0.47692307692307684</v>
      </c>
      <c r="BG57" s="19">
        <f t="shared" ref="BG57:BG66" si="45">(AO57/BA57)</f>
        <v>0.69370629370629366</v>
      </c>
      <c r="BH57" s="19">
        <f t="shared" ref="BH57:BH66" si="46">(BA57/AR57)</f>
        <v>2.6612903225806455</v>
      </c>
      <c r="BI57" s="19">
        <f t="shared" si="33"/>
        <v>0.39130434782608697</v>
      </c>
      <c r="BJ57" s="19"/>
      <c r="BK57" s="20">
        <v>0</v>
      </c>
      <c r="BL57" s="1"/>
      <c r="BM57" s="20"/>
      <c r="BN57" s="1">
        <v>0</v>
      </c>
      <c r="BO57" s="1">
        <v>0</v>
      </c>
      <c r="BP57" s="1">
        <v>1</v>
      </c>
      <c r="BQ57" s="1">
        <v>0</v>
      </c>
      <c r="BR57" s="1">
        <v>35</v>
      </c>
      <c r="BS57" s="1">
        <v>5.3</v>
      </c>
      <c r="BT57" s="1">
        <v>4.4000000000000004</v>
      </c>
      <c r="BU57" s="1">
        <v>0.5</v>
      </c>
      <c r="BV57" s="1">
        <v>4</v>
      </c>
      <c r="BW57" s="1">
        <v>56.4</v>
      </c>
      <c r="BX57" s="1">
        <v>1</v>
      </c>
      <c r="BY57" s="1">
        <v>0</v>
      </c>
      <c r="BZ57" s="25">
        <v>141</v>
      </c>
      <c r="CA57" s="25">
        <v>18</v>
      </c>
      <c r="CB57" s="44">
        <v>1.01</v>
      </c>
      <c r="CC57" s="27">
        <v>65</v>
      </c>
      <c r="CD57" s="1"/>
      <c r="CE57" s="1"/>
      <c r="CF57" s="1"/>
      <c r="CG57" s="1"/>
      <c r="CH57" s="1"/>
      <c r="CI57" s="20">
        <v>3197.5624950000001</v>
      </c>
      <c r="CJ57" s="19">
        <f t="shared" si="34"/>
        <v>8.0701440782189948</v>
      </c>
      <c r="CK57" s="20">
        <v>516.0676618</v>
      </c>
      <c r="CL57" s="19">
        <f t="shared" si="35"/>
        <v>6.246237884404481</v>
      </c>
      <c r="CM57" s="22"/>
      <c r="CN57" s="36">
        <v>43396</v>
      </c>
      <c r="CO57" s="36"/>
      <c r="CP57" s="36"/>
      <c r="CQ57" s="36"/>
      <c r="CR57" s="20"/>
      <c r="CS57" s="36">
        <v>44217</v>
      </c>
      <c r="CT57" s="36">
        <v>43738</v>
      </c>
      <c r="CU57" s="1">
        <f t="shared" si="36"/>
        <v>342</v>
      </c>
      <c r="CV57" s="1">
        <v>1</v>
      </c>
      <c r="CW57" s="36">
        <v>43738</v>
      </c>
      <c r="CX57" s="20">
        <f t="shared" ref="CX57:CX62" si="47">(CW57-CN57)</f>
        <v>342</v>
      </c>
      <c r="CY57" s="20">
        <v>1</v>
      </c>
      <c r="CZ57" s="20">
        <v>342</v>
      </c>
      <c r="DA57" s="1">
        <v>1</v>
      </c>
      <c r="DB57" t="s">
        <v>136</v>
      </c>
      <c r="DC57"/>
      <c r="DD57"/>
      <c r="DE57"/>
      <c r="DF57"/>
      <c r="DG57"/>
      <c r="DH57"/>
      <c r="DI57"/>
      <c r="DJ57"/>
      <c r="DK57"/>
    </row>
    <row r="58" spans="1:115" s="10" customFormat="1" x14ac:dyDescent="0.25">
      <c r="A58" s="25">
        <v>1063</v>
      </c>
      <c r="B58" s="1">
        <v>65</v>
      </c>
      <c r="C58" s="1">
        <v>0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0</v>
      </c>
      <c r="J58" s="1">
        <v>4</v>
      </c>
      <c r="K58" s="1">
        <v>1</v>
      </c>
      <c r="L58" s="1">
        <v>1</v>
      </c>
      <c r="M58" s="1">
        <v>1</v>
      </c>
      <c r="N58" s="1">
        <v>0</v>
      </c>
      <c r="O58" s="1">
        <v>0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1</v>
      </c>
      <c r="AA58" s="1">
        <v>1</v>
      </c>
      <c r="AB58" s="1">
        <v>1</v>
      </c>
      <c r="AC58" s="1">
        <v>0</v>
      </c>
      <c r="AD58" s="1">
        <v>1</v>
      </c>
      <c r="AE58" s="1">
        <v>0</v>
      </c>
      <c r="AF58" s="1">
        <v>0</v>
      </c>
      <c r="AG58" s="1">
        <v>30.5</v>
      </c>
      <c r="AH58" s="1">
        <v>2.0299999999999998</v>
      </c>
      <c r="AI58" s="1">
        <v>83</v>
      </c>
      <c r="AJ58" s="1">
        <v>61</v>
      </c>
      <c r="AK58" s="5">
        <f t="shared" si="37"/>
        <v>68.333333333333329</v>
      </c>
      <c r="AL58" s="1">
        <v>81</v>
      </c>
      <c r="AM58" s="1">
        <v>1</v>
      </c>
      <c r="AN58" s="1">
        <v>11</v>
      </c>
      <c r="AO58" s="1">
        <v>53</v>
      </c>
      <c r="AP58" s="1">
        <v>23</v>
      </c>
      <c r="AQ58" s="1">
        <v>35</v>
      </c>
      <c r="AR58" s="1">
        <f t="shared" si="43"/>
        <v>30</v>
      </c>
      <c r="AS58" s="7">
        <f t="shared" si="44"/>
        <v>2.7272727272727271</v>
      </c>
      <c r="AT58" s="1">
        <v>23</v>
      </c>
      <c r="AU58" s="19">
        <v>4.72</v>
      </c>
      <c r="AV58" s="1">
        <v>2.3199999999999998</v>
      </c>
      <c r="AW58" s="19">
        <f t="shared" si="22"/>
        <v>0.35151515151515145</v>
      </c>
      <c r="AX58" s="7">
        <f t="shared" si="23"/>
        <v>2.5423728813559325</v>
      </c>
      <c r="AY58" s="7">
        <f t="shared" si="24"/>
        <v>413.79310344827587</v>
      </c>
      <c r="AZ58" s="7">
        <f t="shared" si="25"/>
        <v>1977.0114942528735</v>
      </c>
      <c r="BA58" s="7">
        <f t="shared" si="26"/>
        <v>58.271604938271601</v>
      </c>
      <c r="BB58" s="7">
        <f t="shared" si="27"/>
        <v>28.641975308641975</v>
      </c>
      <c r="BC58" s="7">
        <f t="shared" si="28"/>
        <v>17.658732510288061</v>
      </c>
      <c r="BD58" s="7">
        <f t="shared" si="29"/>
        <v>9.3487407407407392</v>
      </c>
      <c r="BE58" s="19"/>
      <c r="BF58" s="19">
        <f t="shared" si="30"/>
        <v>0.60063559322033899</v>
      </c>
      <c r="BG58" s="19">
        <f t="shared" si="45"/>
        <v>0.9095338983050848</v>
      </c>
      <c r="BH58" s="19">
        <f t="shared" si="46"/>
        <v>1.94238683127572</v>
      </c>
      <c r="BI58" s="19">
        <f t="shared" si="33"/>
        <v>0.47826086956521741</v>
      </c>
      <c r="BJ58" s="19"/>
      <c r="BK58" s="20">
        <v>0</v>
      </c>
      <c r="BL58" s="1"/>
      <c r="BM58" s="20"/>
      <c r="BN58" s="1"/>
      <c r="BO58" s="1">
        <v>0</v>
      </c>
      <c r="BP58" s="1">
        <v>1</v>
      </c>
      <c r="BQ58" s="1">
        <v>0</v>
      </c>
      <c r="BR58" s="1">
        <v>30</v>
      </c>
      <c r="BS58" s="1">
        <v>6.7</v>
      </c>
      <c r="BT58" s="1">
        <v>6.1</v>
      </c>
      <c r="BU58" s="1">
        <v>0.32</v>
      </c>
      <c r="BV58" s="1">
        <v>5.5</v>
      </c>
      <c r="BW58" s="1">
        <v>42</v>
      </c>
      <c r="BX58" s="1">
        <v>1</v>
      </c>
      <c r="BY58" s="1"/>
      <c r="BZ58" s="25">
        <v>131</v>
      </c>
      <c r="CA58" s="25">
        <v>18</v>
      </c>
      <c r="CB58" s="44">
        <v>0.97</v>
      </c>
      <c r="CC58" s="27">
        <v>82</v>
      </c>
      <c r="CD58" s="1">
        <v>758</v>
      </c>
      <c r="CE58" s="1">
        <v>1</v>
      </c>
      <c r="CF58" s="1"/>
      <c r="CG58" s="1"/>
      <c r="CH58" s="1">
        <v>2</v>
      </c>
      <c r="CI58" s="20">
        <v>3260.009423</v>
      </c>
      <c r="CJ58" s="19">
        <f t="shared" si="34"/>
        <v>8.0894853648473735</v>
      </c>
      <c r="CK58" s="20">
        <v>955.70465360000003</v>
      </c>
      <c r="CL58" s="19">
        <f t="shared" si="35"/>
        <v>6.8624489255707317</v>
      </c>
      <c r="CM58" s="22"/>
      <c r="CN58" s="36">
        <v>43318</v>
      </c>
      <c r="CO58" s="36"/>
      <c r="CP58" s="36"/>
      <c r="CQ58" s="36"/>
      <c r="CR58" s="20"/>
      <c r="CS58" s="36">
        <v>44217</v>
      </c>
      <c r="CT58" s="36">
        <v>43844</v>
      </c>
      <c r="CU58" s="1">
        <f t="shared" si="36"/>
        <v>526</v>
      </c>
      <c r="CV58" s="1">
        <v>1</v>
      </c>
      <c r="CW58" s="36">
        <v>43844</v>
      </c>
      <c r="CX58" s="20">
        <f t="shared" si="47"/>
        <v>526</v>
      </c>
      <c r="CY58" s="20">
        <v>1</v>
      </c>
      <c r="CZ58" s="20">
        <v>526</v>
      </c>
      <c r="DA58" s="1">
        <v>1</v>
      </c>
      <c r="DB58" t="s">
        <v>129</v>
      </c>
      <c r="DC58"/>
      <c r="DD58"/>
      <c r="DE58"/>
      <c r="DF58"/>
      <c r="DG58"/>
      <c r="DH58"/>
      <c r="DI58"/>
      <c r="DJ58"/>
      <c r="DK58"/>
    </row>
    <row r="59" spans="1:115" s="10" customFormat="1" x14ac:dyDescent="0.25">
      <c r="A59" s="25">
        <v>1033</v>
      </c>
      <c r="B59" s="1">
        <v>84</v>
      </c>
      <c r="C59" s="1">
        <v>0</v>
      </c>
      <c r="D59" s="1">
        <v>1</v>
      </c>
      <c r="E59" s="1">
        <v>1</v>
      </c>
      <c r="F59" s="1">
        <v>1</v>
      </c>
      <c r="G59" s="1">
        <v>0</v>
      </c>
      <c r="H59" s="1">
        <v>1</v>
      </c>
      <c r="I59" s="1">
        <v>0</v>
      </c>
      <c r="J59" s="1">
        <v>4</v>
      </c>
      <c r="K59" s="1">
        <v>1</v>
      </c>
      <c r="L59" s="1">
        <v>0</v>
      </c>
      <c r="M59" s="1">
        <v>1</v>
      </c>
      <c r="N59" s="1">
        <v>1</v>
      </c>
      <c r="O59" s="1">
        <v>0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1</v>
      </c>
      <c r="Z59" s="1">
        <v>1</v>
      </c>
      <c r="AA59" s="1">
        <v>1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17.7</v>
      </c>
      <c r="AH59" s="1">
        <v>1.62</v>
      </c>
      <c r="AI59" s="1">
        <v>121</v>
      </c>
      <c r="AJ59" s="1">
        <v>55</v>
      </c>
      <c r="AK59" s="5">
        <f t="shared" si="37"/>
        <v>77</v>
      </c>
      <c r="AL59" s="1">
        <v>63</v>
      </c>
      <c r="AM59" s="1">
        <v>1</v>
      </c>
      <c r="AN59" s="1">
        <v>5</v>
      </c>
      <c r="AO59" s="1">
        <v>49</v>
      </c>
      <c r="AP59" s="1">
        <v>22</v>
      </c>
      <c r="AQ59" s="1">
        <v>32</v>
      </c>
      <c r="AR59" s="1">
        <f t="shared" si="43"/>
        <v>27</v>
      </c>
      <c r="AS59" s="7">
        <f t="shared" si="44"/>
        <v>5.4</v>
      </c>
      <c r="AT59" s="1">
        <v>6</v>
      </c>
      <c r="AU59" s="19">
        <v>5.75</v>
      </c>
      <c r="AV59" s="1">
        <v>3.55</v>
      </c>
      <c r="AW59" s="19">
        <f t="shared" si="22"/>
        <v>0.60609756097560963</v>
      </c>
      <c r="AX59" s="7">
        <f t="shared" si="23"/>
        <v>4.5217391304347823</v>
      </c>
      <c r="AY59" s="7">
        <f t="shared" si="24"/>
        <v>585.91549295774655</v>
      </c>
      <c r="AZ59" s="7">
        <f t="shared" si="25"/>
        <v>1622.5352112676057</v>
      </c>
      <c r="BA59" s="7">
        <f t="shared" si="26"/>
        <v>91.269841269841265</v>
      </c>
      <c r="BB59" s="7">
        <f t="shared" si="27"/>
        <v>56.349206349206348</v>
      </c>
      <c r="BC59" s="7">
        <f t="shared" si="28"/>
        <v>54.410793650793643</v>
      </c>
      <c r="BD59" s="7">
        <f t="shared" si="29"/>
        <v>20.69142857142857</v>
      </c>
      <c r="BE59" s="19"/>
      <c r="BF59" s="19">
        <f t="shared" si="30"/>
        <v>0.35060869565217395</v>
      </c>
      <c r="BG59" s="19">
        <f t="shared" si="45"/>
        <v>0.53686956521739138</v>
      </c>
      <c r="BH59" s="19">
        <f t="shared" si="46"/>
        <v>3.3803644914756026</v>
      </c>
      <c r="BI59" s="19">
        <f t="shared" si="33"/>
        <v>0.83333333333333337</v>
      </c>
      <c r="BJ59" s="19"/>
      <c r="BK59" s="20">
        <v>1</v>
      </c>
      <c r="BL59" s="1">
        <v>11</v>
      </c>
      <c r="BM59" s="20"/>
      <c r="BN59" s="1">
        <v>3</v>
      </c>
      <c r="BO59" s="1">
        <v>1</v>
      </c>
      <c r="BP59" s="1">
        <v>1</v>
      </c>
      <c r="BQ59" s="1">
        <v>0</v>
      </c>
      <c r="BR59" s="1">
        <v>15</v>
      </c>
      <c r="BS59" s="1">
        <v>6.1</v>
      </c>
      <c r="BT59" s="1">
        <v>5.6</v>
      </c>
      <c r="BU59" s="1">
        <v>0.28000000000000003</v>
      </c>
      <c r="BV59" s="1">
        <v>4.7</v>
      </c>
      <c r="BW59" s="1">
        <v>36.299999999999997</v>
      </c>
      <c r="BX59" s="1">
        <v>1</v>
      </c>
      <c r="BY59" s="1"/>
      <c r="BZ59" s="25">
        <v>142</v>
      </c>
      <c r="CA59" s="25">
        <v>27</v>
      </c>
      <c r="CB59" s="44">
        <v>1.82</v>
      </c>
      <c r="CC59" s="27">
        <v>25</v>
      </c>
      <c r="CD59" s="1">
        <v>2746</v>
      </c>
      <c r="CE59" s="1">
        <v>1</v>
      </c>
      <c r="CF59" s="1"/>
      <c r="CG59" s="1"/>
      <c r="CH59" s="1">
        <v>3</v>
      </c>
      <c r="CI59" s="20">
        <v>3473.2943679999998</v>
      </c>
      <c r="CJ59" s="19">
        <f t="shared" si="34"/>
        <v>8.1528588081502171</v>
      </c>
      <c r="CK59" s="20">
        <v>1289.2461390000001</v>
      </c>
      <c r="CL59" s="19">
        <f t="shared" si="35"/>
        <v>7.1618129381621864</v>
      </c>
      <c r="CM59" s="22"/>
      <c r="CN59" s="36">
        <v>40296</v>
      </c>
      <c r="CO59" s="36"/>
      <c r="CP59" s="36"/>
      <c r="CQ59" s="36"/>
      <c r="CR59" s="20"/>
      <c r="CS59" s="36">
        <v>44272</v>
      </c>
      <c r="CT59" s="36">
        <v>42050</v>
      </c>
      <c r="CU59" s="1">
        <f t="shared" si="36"/>
        <v>1754</v>
      </c>
      <c r="CV59" s="3">
        <v>1</v>
      </c>
      <c r="CW59" s="40">
        <v>42050</v>
      </c>
      <c r="CX59" s="20">
        <f t="shared" si="47"/>
        <v>1754</v>
      </c>
      <c r="CY59" s="20">
        <v>1</v>
      </c>
      <c r="CZ59" s="20">
        <v>1754</v>
      </c>
      <c r="DA59" s="1">
        <v>1</v>
      </c>
      <c r="DB59" t="s">
        <v>129</v>
      </c>
      <c r="DC59"/>
      <c r="DD59"/>
      <c r="DE59"/>
      <c r="DF59"/>
      <c r="DG59"/>
      <c r="DH59"/>
      <c r="DI59"/>
      <c r="DJ59"/>
      <c r="DK59"/>
    </row>
    <row r="60" spans="1:115" s="10" customFormat="1" x14ac:dyDescent="0.25">
      <c r="A60" s="2">
        <v>2014</v>
      </c>
      <c r="B60" s="3">
        <v>59</v>
      </c>
      <c r="C60" s="3">
        <v>1</v>
      </c>
      <c r="D60" s="3">
        <v>0</v>
      </c>
      <c r="E60" s="3">
        <v>1</v>
      </c>
      <c r="F60" s="3">
        <v>1</v>
      </c>
      <c r="G60" s="3">
        <v>0</v>
      </c>
      <c r="H60" s="1">
        <v>1</v>
      </c>
      <c r="I60" s="3">
        <v>1</v>
      </c>
      <c r="J60" s="3">
        <v>4</v>
      </c>
      <c r="K60" s="3">
        <v>1</v>
      </c>
      <c r="L60" s="3">
        <v>1</v>
      </c>
      <c r="M60" s="3"/>
      <c r="N60" s="3">
        <v>1</v>
      </c>
      <c r="O60" s="3">
        <v>0</v>
      </c>
      <c r="P60" s="3">
        <v>1</v>
      </c>
      <c r="Q60" s="3"/>
      <c r="R60" s="3">
        <v>0</v>
      </c>
      <c r="S60" s="3">
        <v>0</v>
      </c>
      <c r="T60" s="3">
        <v>0</v>
      </c>
      <c r="U60" s="3">
        <v>1</v>
      </c>
      <c r="V60" s="3">
        <v>0</v>
      </c>
      <c r="W60" s="3">
        <v>0</v>
      </c>
      <c r="X60" s="3">
        <v>0</v>
      </c>
      <c r="Y60" s="3">
        <v>1</v>
      </c>
      <c r="Z60" s="3">
        <v>1</v>
      </c>
      <c r="AA60" s="3">
        <v>1</v>
      </c>
      <c r="AB60" s="3">
        <v>0</v>
      </c>
      <c r="AC60" s="3">
        <v>0</v>
      </c>
      <c r="AD60" s="3">
        <v>1</v>
      </c>
      <c r="AE60" s="3">
        <v>0</v>
      </c>
      <c r="AF60" s="3">
        <v>0</v>
      </c>
      <c r="AG60" s="3">
        <v>26</v>
      </c>
      <c r="AH60" s="4">
        <v>1.72</v>
      </c>
      <c r="AI60" s="3">
        <v>121</v>
      </c>
      <c r="AJ60" s="3">
        <v>88</v>
      </c>
      <c r="AK60" s="5">
        <f t="shared" si="37"/>
        <v>99</v>
      </c>
      <c r="AL60" s="3">
        <v>100</v>
      </c>
      <c r="AM60" s="3">
        <v>1</v>
      </c>
      <c r="AN60" s="3">
        <v>7</v>
      </c>
      <c r="AO60" s="3">
        <v>24</v>
      </c>
      <c r="AP60" s="3">
        <v>12</v>
      </c>
      <c r="AQ60" s="3">
        <v>16</v>
      </c>
      <c r="AR60" s="3">
        <f t="shared" si="43"/>
        <v>12</v>
      </c>
      <c r="AS60" s="7">
        <f t="shared" si="44"/>
        <v>1.7142857142857142</v>
      </c>
      <c r="AT60" s="3">
        <v>10</v>
      </c>
      <c r="AU60" s="4">
        <v>3.4055999999999997</v>
      </c>
      <c r="AV60" s="3">
        <v>1.98</v>
      </c>
      <c r="AW60" s="19">
        <f t="shared" si="22"/>
        <v>0.43463414634146341</v>
      </c>
      <c r="AX60" s="7">
        <f t="shared" si="23"/>
        <v>1.7618040873854828</v>
      </c>
      <c r="AY60" s="7">
        <f t="shared" si="24"/>
        <v>242.42424242424244</v>
      </c>
      <c r="AZ60" s="7">
        <f t="shared" si="25"/>
        <v>3717.1717171717173</v>
      </c>
      <c r="BA60" s="7">
        <f t="shared" si="26"/>
        <v>34.055999999999997</v>
      </c>
      <c r="BB60" s="7">
        <f t="shared" si="27"/>
        <v>19.8</v>
      </c>
      <c r="BC60" s="7">
        <f t="shared" si="28"/>
        <v>23.965920000000001</v>
      </c>
      <c r="BD60" s="7">
        <f t="shared" si="29"/>
        <v>2.4235199999999999</v>
      </c>
      <c r="BE60" s="19"/>
      <c r="BF60" s="19">
        <f t="shared" si="30"/>
        <v>0.46981442330279544</v>
      </c>
      <c r="BG60" s="19">
        <f t="shared" si="45"/>
        <v>0.70472163495419315</v>
      </c>
      <c r="BH60" s="19">
        <f t="shared" si="46"/>
        <v>2.8379999999999996</v>
      </c>
      <c r="BI60" s="19">
        <f t="shared" si="33"/>
        <v>0.7</v>
      </c>
      <c r="BJ60" s="19"/>
      <c r="BK60" s="5">
        <v>0</v>
      </c>
      <c r="BL60" s="5"/>
      <c r="BM60" s="5"/>
      <c r="BN60" s="5"/>
      <c r="BO60" s="5"/>
      <c r="BP60" s="3">
        <v>1</v>
      </c>
      <c r="BQ60" s="3">
        <v>0</v>
      </c>
      <c r="BR60" s="3">
        <v>32.5</v>
      </c>
      <c r="BS60" s="3">
        <v>4</v>
      </c>
      <c r="BT60" s="3">
        <v>3.6</v>
      </c>
      <c r="BU60" s="3">
        <v>0.8</v>
      </c>
      <c r="BV60" s="3"/>
      <c r="BX60" s="3">
        <v>1</v>
      </c>
      <c r="BY60" s="3">
        <v>0</v>
      </c>
      <c r="BZ60" s="3">
        <v>142</v>
      </c>
      <c r="CA60" s="3">
        <v>29</v>
      </c>
      <c r="CB60" s="4">
        <v>1.6</v>
      </c>
      <c r="CC60" s="28">
        <v>54</v>
      </c>
      <c r="CD60" s="8"/>
      <c r="CE60" s="8"/>
      <c r="CF60" s="3">
        <v>1297</v>
      </c>
      <c r="CG60" s="3">
        <v>1</v>
      </c>
      <c r="CH60" s="3">
        <v>2</v>
      </c>
      <c r="CI60" s="12">
        <v>3544.0559440559441</v>
      </c>
      <c r="CJ60" s="19">
        <f t="shared" si="34"/>
        <v>8.1730270971692143</v>
      </c>
      <c r="CK60" s="5">
        <v>1426.0904365045594</v>
      </c>
      <c r="CL60" s="19">
        <f t="shared" si="35"/>
        <v>7.2626920186719639</v>
      </c>
      <c r="CN60" s="41">
        <v>40408</v>
      </c>
      <c r="CO60" s="41"/>
      <c r="CP60" s="41"/>
      <c r="CQ60" s="41"/>
      <c r="CR60" s="20"/>
      <c r="CS60" s="36">
        <v>44272</v>
      </c>
      <c r="CT60" s="36">
        <v>41593</v>
      </c>
      <c r="CU60" s="1">
        <f t="shared" si="36"/>
        <v>1185</v>
      </c>
      <c r="CV60" s="3">
        <v>1</v>
      </c>
      <c r="CW60" s="40">
        <v>41593</v>
      </c>
      <c r="CX60" s="3">
        <f t="shared" si="47"/>
        <v>1185</v>
      </c>
      <c r="CY60" s="3">
        <v>1</v>
      </c>
      <c r="CZ60" s="3">
        <v>1185</v>
      </c>
      <c r="DA60" s="1">
        <v>1</v>
      </c>
      <c r="DB60" s="3"/>
    </row>
    <row r="61" spans="1:115" s="10" customFormat="1" x14ac:dyDescent="0.25">
      <c r="A61" s="25">
        <v>1065</v>
      </c>
      <c r="B61" s="1">
        <v>35</v>
      </c>
      <c r="C61" s="1">
        <v>0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4</v>
      </c>
      <c r="K61" s="1">
        <v>1</v>
      </c>
      <c r="L61" s="1">
        <v>0</v>
      </c>
      <c r="M61" s="1">
        <v>1</v>
      </c>
      <c r="N61" s="1">
        <v>1</v>
      </c>
      <c r="O61" s="1">
        <v>0</v>
      </c>
      <c r="P61" s="1">
        <v>1</v>
      </c>
      <c r="Q61" s="1"/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1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22.1</v>
      </c>
      <c r="AH61" s="1">
        <v>1.65</v>
      </c>
      <c r="AI61" s="1">
        <v>101</v>
      </c>
      <c r="AJ61" s="1">
        <v>74</v>
      </c>
      <c r="AK61" s="5">
        <f t="shared" si="37"/>
        <v>83</v>
      </c>
      <c r="AL61" s="1">
        <v>82</v>
      </c>
      <c r="AM61" s="1">
        <v>1</v>
      </c>
      <c r="AN61" s="1">
        <v>2</v>
      </c>
      <c r="AO61" s="1">
        <v>53</v>
      </c>
      <c r="AP61" s="1">
        <v>25</v>
      </c>
      <c r="AQ61" s="1">
        <v>36</v>
      </c>
      <c r="AR61" s="1">
        <f t="shared" si="43"/>
        <v>28</v>
      </c>
      <c r="AS61" s="7">
        <f t="shared" si="44"/>
        <v>14</v>
      </c>
      <c r="AT61" s="1">
        <v>24</v>
      </c>
      <c r="AU61" s="19">
        <v>3.17</v>
      </c>
      <c r="AV61" s="1">
        <v>1.93</v>
      </c>
      <c r="AW61" s="19">
        <f t="shared" si="22"/>
        <v>0.35518847006651882</v>
      </c>
      <c r="AX61" s="7">
        <f t="shared" si="23"/>
        <v>3.7854889589905363</v>
      </c>
      <c r="AY61" s="7">
        <f t="shared" si="24"/>
        <v>497.40932642487047</v>
      </c>
      <c r="AZ61" s="7">
        <f t="shared" si="25"/>
        <v>3357.512953367876</v>
      </c>
      <c r="BA61" s="7">
        <f t="shared" si="26"/>
        <v>38.658536585365852</v>
      </c>
      <c r="BB61" s="7">
        <f t="shared" si="27"/>
        <v>23.536585365853657</v>
      </c>
      <c r="BC61" s="7">
        <f t="shared" si="28"/>
        <v>18.885756097560972</v>
      </c>
      <c r="BD61" s="7">
        <f t="shared" si="29"/>
        <v>10.883317073170732</v>
      </c>
      <c r="BE61" s="19"/>
      <c r="BF61" s="19">
        <f t="shared" si="30"/>
        <v>0.93123028391167195</v>
      </c>
      <c r="BG61" s="19">
        <f t="shared" si="45"/>
        <v>1.3709779179810726</v>
      </c>
      <c r="BH61" s="19">
        <f t="shared" si="46"/>
        <v>1.3806620209059233</v>
      </c>
      <c r="BI61" s="19">
        <f t="shared" si="33"/>
        <v>8.3333333333333329E-2</v>
      </c>
      <c r="BJ61" s="19"/>
      <c r="BK61" s="20">
        <v>0</v>
      </c>
      <c r="BL61" s="1"/>
      <c r="BM61" s="20"/>
      <c r="BN61" s="1"/>
      <c r="BO61" s="1">
        <v>0</v>
      </c>
      <c r="BP61" s="1">
        <v>1</v>
      </c>
      <c r="BQ61" s="1">
        <v>0</v>
      </c>
      <c r="BR61" s="1">
        <v>20</v>
      </c>
      <c r="BS61" s="1">
        <v>7.1</v>
      </c>
      <c r="BT61" s="1">
        <v>6.1</v>
      </c>
      <c r="BU61" s="1">
        <v>0.27</v>
      </c>
      <c r="BV61" s="1"/>
      <c r="BW61" s="1"/>
      <c r="BX61" s="1"/>
      <c r="BY61" s="1">
        <v>0</v>
      </c>
      <c r="BZ61" s="25">
        <v>135</v>
      </c>
      <c r="CA61" s="25">
        <v>23</v>
      </c>
      <c r="CB61" s="44">
        <v>1.1200000000000001</v>
      </c>
      <c r="CC61" s="27">
        <v>85</v>
      </c>
      <c r="CD61" s="1">
        <v>2641</v>
      </c>
      <c r="CE61" s="1">
        <v>1</v>
      </c>
      <c r="CF61" s="1"/>
      <c r="CG61" s="1"/>
      <c r="CH61" s="1">
        <v>3</v>
      </c>
      <c r="CI61" s="20">
        <v>4104.5503419999995</v>
      </c>
      <c r="CJ61" s="19">
        <f t="shared" si="34"/>
        <v>8.3198514767880223</v>
      </c>
      <c r="CK61" s="20">
        <v>1344.134491</v>
      </c>
      <c r="CL61" s="19">
        <f t="shared" si="35"/>
        <v>7.2035055837849891</v>
      </c>
      <c r="CM61" s="22"/>
      <c r="CN61" s="41">
        <v>40345</v>
      </c>
      <c r="CO61" s="41"/>
      <c r="CP61" s="41"/>
      <c r="CQ61" s="41"/>
      <c r="CR61" s="20"/>
      <c r="CS61" s="36">
        <v>44272</v>
      </c>
      <c r="CT61" s="36">
        <v>41727</v>
      </c>
      <c r="CU61" s="1">
        <f t="shared" si="36"/>
        <v>1382</v>
      </c>
      <c r="CV61" s="3">
        <v>1</v>
      </c>
      <c r="CW61" s="40">
        <v>41727</v>
      </c>
      <c r="CX61" s="3">
        <f t="shared" si="47"/>
        <v>1382</v>
      </c>
      <c r="CY61" s="3">
        <v>1</v>
      </c>
      <c r="CZ61" s="3">
        <v>1382</v>
      </c>
      <c r="DA61" s="1">
        <v>1</v>
      </c>
      <c r="DB61" t="s">
        <v>129</v>
      </c>
      <c r="DC61"/>
      <c r="DD61"/>
      <c r="DE61"/>
      <c r="DF61"/>
      <c r="DG61"/>
      <c r="DH61"/>
      <c r="DI61"/>
      <c r="DJ61"/>
      <c r="DK61"/>
    </row>
    <row r="62" spans="1:115" s="10" customFormat="1" x14ac:dyDescent="0.25">
      <c r="A62" s="2">
        <v>2022</v>
      </c>
      <c r="B62" s="3">
        <v>68</v>
      </c>
      <c r="C62" s="3">
        <v>0</v>
      </c>
      <c r="D62" s="3">
        <v>0</v>
      </c>
      <c r="E62" s="3">
        <v>1</v>
      </c>
      <c r="F62" s="3">
        <v>1</v>
      </c>
      <c r="G62" s="3">
        <v>0</v>
      </c>
      <c r="H62" s="1">
        <v>1</v>
      </c>
      <c r="I62" s="3">
        <v>0</v>
      </c>
      <c r="J62" s="3">
        <v>4</v>
      </c>
      <c r="K62" s="3">
        <v>1</v>
      </c>
      <c r="L62" s="3">
        <v>0</v>
      </c>
      <c r="M62" s="3"/>
      <c r="N62" s="3">
        <v>1</v>
      </c>
      <c r="O62" s="3">
        <v>0</v>
      </c>
      <c r="P62" s="3">
        <v>1</v>
      </c>
      <c r="Q62" s="3">
        <v>1</v>
      </c>
      <c r="R62" s="3">
        <v>1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16">
        <v>1</v>
      </c>
      <c r="Y62" s="3">
        <v>1</v>
      </c>
      <c r="Z62" s="3">
        <v>1</v>
      </c>
      <c r="AA62" s="3">
        <v>0</v>
      </c>
      <c r="AB62" s="3">
        <v>0</v>
      </c>
      <c r="AC62" s="3">
        <v>1</v>
      </c>
      <c r="AD62" s="3">
        <v>1</v>
      </c>
      <c r="AE62" s="3">
        <v>0</v>
      </c>
      <c r="AF62" s="3">
        <v>0</v>
      </c>
      <c r="AG62" s="3">
        <v>23.5</v>
      </c>
      <c r="AH62" s="4">
        <v>1.78</v>
      </c>
      <c r="AI62" s="3">
        <v>108</v>
      </c>
      <c r="AJ62" s="3">
        <v>65</v>
      </c>
      <c r="AK62" s="5">
        <f t="shared" si="37"/>
        <v>79.333333333333329</v>
      </c>
      <c r="AL62" s="3">
        <v>68</v>
      </c>
      <c r="AM62" s="3">
        <v>3</v>
      </c>
      <c r="AN62" s="3">
        <v>9</v>
      </c>
      <c r="AO62" s="3">
        <v>49</v>
      </c>
      <c r="AP62" s="3">
        <v>25</v>
      </c>
      <c r="AQ62" s="3">
        <v>33</v>
      </c>
      <c r="AR62" s="1">
        <f t="shared" si="43"/>
        <v>24</v>
      </c>
      <c r="AS62" s="7">
        <f t="shared" si="44"/>
        <v>2.6666666666666665</v>
      </c>
      <c r="AT62" s="3">
        <v>25</v>
      </c>
      <c r="AU62" s="4">
        <v>2.4386000000000001</v>
      </c>
      <c r="AV62" s="3">
        <v>1.37</v>
      </c>
      <c r="AW62" s="19">
        <f t="shared" si="22"/>
        <v>0.24099039172209905</v>
      </c>
      <c r="AX62" s="7">
        <f t="shared" si="23"/>
        <v>3.2805708193225618</v>
      </c>
      <c r="AY62" s="7">
        <f t="shared" si="24"/>
        <v>467.15328467153279</v>
      </c>
      <c r="AZ62" s="7">
        <f t="shared" si="25"/>
        <v>4107.0559610705586</v>
      </c>
      <c r="BA62" s="7">
        <f t="shared" si="26"/>
        <v>35.861764705882358</v>
      </c>
      <c r="BB62" s="7">
        <f t="shared" si="27"/>
        <v>20.147058823529413</v>
      </c>
      <c r="BC62" s="7">
        <f t="shared" si="28"/>
        <v>14.887333333333334</v>
      </c>
      <c r="BD62" s="7">
        <f t="shared" si="29"/>
        <v>6.5759999999999996</v>
      </c>
      <c r="BE62" s="19"/>
      <c r="BF62" s="19">
        <f t="shared" si="30"/>
        <v>0.92020011481997854</v>
      </c>
      <c r="BG62" s="19">
        <f t="shared" si="45"/>
        <v>1.3663577462478469</v>
      </c>
      <c r="BH62" s="19">
        <f t="shared" si="46"/>
        <v>1.4942401960784315</v>
      </c>
      <c r="BI62" s="19">
        <f t="shared" si="33"/>
        <v>0.36</v>
      </c>
      <c r="BJ62" s="19"/>
      <c r="BK62" s="5">
        <v>0</v>
      </c>
      <c r="BL62" s="5"/>
      <c r="BM62" s="5"/>
      <c r="BN62" s="5"/>
      <c r="BO62" s="5"/>
      <c r="BP62" s="9">
        <v>1</v>
      </c>
      <c r="BQ62" s="9">
        <v>0</v>
      </c>
      <c r="BR62" s="9">
        <v>22.5</v>
      </c>
      <c r="BS62" s="9">
        <v>7.5</v>
      </c>
      <c r="BT62" s="9">
        <v>7.2</v>
      </c>
      <c r="BU62" s="9">
        <v>0.7</v>
      </c>
      <c r="BV62" s="3"/>
      <c r="BX62" s="16">
        <v>1</v>
      </c>
      <c r="BY62" s="9">
        <v>1</v>
      </c>
      <c r="BZ62" s="3">
        <v>141</v>
      </c>
      <c r="CA62" s="3">
        <v>21</v>
      </c>
      <c r="CB62" s="4">
        <v>1.1000000000000001</v>
      </c>
      <c r="CC62" s="28">
        <v>71</v>
      </c>
      <c r="CD62" s="8"/>
      <c r="CE62" s="8"/>
      <c r="CF62" s="3">
        <v>8219</v>
      </c>
      <c r="CG62" s="3">
        <v>1</v>
      </c>
      <c r="CH62" s="3">
        <v>3</v>
      </c>
      <c r="CI62" s="12">
        <v>5793.75</v>
      </c>
      <c r="CJ62" s="19">
        <f t="shared" si="34"/>
        <v>8.6645350293141661</v>
      </c>
      <c r="CK62" s="5">
        <v>1416.1098919364965</v>
      </c>
      <c r="CL62" s="19">
        <f t="shared" si="35"/>
        <v>7.2556688785421599</v>
      </c>
      <c r="CN62" s="41">
        <v>40414</v>
      </c>
      <c r="CO62" s="41"/>
      <c r="CP62" s="41"/>
      <c r="CQ62" s="41"/>
      <c r="CR62" s="20"/>
      <c r="CS62" s="36">
        <v>44272</v>
      </c>
      <c r="CT62" s="36">
        <v>42769</v>
      </c>
      <c r="CU62" s="1">
        <f t="shared" si="36"/>
        <v>2355</v>
      </c>
      <c r="CV62" s="3">
        <v>1</v>
      </c>
      <c r="CW62" s="40">
        <v>42769</v>
      </c>
      <c r="CX62" s="3">
        <f t="shared" si="47"/>
        <v>2355</v>
      </c>
      <c r="CY62" s="3">
        <v>1</v>
      </c>
      <c r="CZ62" s="3">
        <v>2355</v>
      </c>
      <c r="DA62" s="1">
        <v>1</v>
      </c>
      <c r="DB62" s="3" t="s">
        <v>143</v>
      </c>
    </row>
    <row r="63" spans="1:115" s="10" customFormat="1" x14ac:dyDescent="0.25">
      <c r="A63" s="25">
        <v>1055</v>
      </c>
      <c r="B63" s="1">
        <v>66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0</v>
      </c>
      <c r="I63" s="1">
        <v>0</v>
      </c>
      <c r="J63" s="1">
        <v>4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1</v>
      </c>
      <c r="Y63" s="1">
        <v>1</v>
      </c>
      <c r="Z63" s="1">
        <v>0</v>
      </c>
      <c r="AA63" s="1">
        <v>1</v>
      </c>
      <c r="AB63" s="1">
        <v>1</v>
      </c>
      <c r="AC63" s="1">
        <v>0</v>
      </c>
      <c r="AD63" s="1">
        <v>1</v>
      </c>
      <c r="AE63" s="1">
        <v>0</v>
      </c>
      <c r="AF63" s="1">
        <v>0</v>
      </c>
      <c r="AG63" s="1">
        <v>18.5</v>
      </c>
      <c r="AH63" s="1">
        <v>1.33</v>
      </c>
      <c r="AI63" s="1">
        <v>122</v>
      </c>
      <c r="AJ63" s="1">
        <v>64</v>
      </c>
      <c r="AK63" s="5">
        <f t="shared" si="37"/>
        <v>83.333333333333329</v>
      </c>
      <c r="AL63" s="1">
        <v>81</v>
      </c>
      <c r="AM63" s="1">
        <v>2</v>
      </c>
      <c r="AN63" s="1">
        <v>12</v>
      </c>
      <c r="AO63" s="1">
        <v>54</v>
      </c>
      <c r="AP63" s="1">
        <v>20</v>
      </c>
      <c r="AQ63" s="1">
        <v>37</v>
      </c>
      <c r="AR63" s="1">
        <f t="shared" si="43"/>
        <v>34</v>
      </c>
      <c r="AS63" s="7">
        <f t="shared" si="44"/>
        <v>2.8333333333333335</v>
      </c>
      <c r="AT63" s="1">
        <v>22</v>
      </c>
      <c r="AU63" s="19">
        <v>2.59</v>
      </c>
      <c r="AV63" s="1">
        <v>1.95</v>
      </c>
      <c r="AW63" s="19">
        <f t="shared" si="22"/>
        <v>0.36031042128603102</v>
      </c>
      <c r="AX63" s="7">
        <f t="shared" si="23"/>
        <v>5.7915057915057915</v>
      </c>
      <c r="AY63" s="7">
        <f t="shared" si="24"/>
        <v>615.38461538461536</v>
      </c>
      <c r="AZ63" s="7">
        <f t="shared" si="25"/>
        <v>2926.4957264957261</v>
      </c>
      <c r="BA63" s="7">
        <f t="shared" si="26"/>
        <v>31.975308641975307</v>
      </c>
      <c r="BB63" s="7">
        <f t="shared" si="27"/>
        <v>24.074074074074073</v>
      </c>
      <c r="BC63" s="7">
        <f t="shared" si="28"/>
        <v>20.080987654320982</v>
      </c>
      <c r="BD63" s="7">
        <f t="shared" si="29"/>
        <v>8.1851851851851851</v>
      </c>
      <c r="BE63" s="19"/>
      <c r="BF63" s="19">
        <f t="shared" si="30"/>
        <v>1.1571428571428573</v>
      </c>
      <c r="BG63" s="19">
        <f t="shared" si="45"/>
        <v>1.6888030888030889</v>
      </c>
      <c r="BH63" s="19">
        <f t="shared" si="46"/>
        <v>0.94045025417574435</v>
      </c>
      <c r="BI63" s="19">
        <f t="shared" si="33"/>
        <v>0.54545454545454541</v>
      </c>
      <c r="BJ63" s="19"/>
      <c r="BK63" s="20">
        <v>0</v>
      </c>
      <c r="BL63" s="1"/>
      <c r="BM63" s="20"/>
      <c r="BN63" s="1"/>
      <c r="BO63" s="1"/>
      <c r="BP63" s="1">
        <v>1</v>
      </c>
      <c r="BQ63" s="1">
        <v>0</v>
      </c>
      <c r="BR63" s="1">
        <v>25</v>
      </c>
      <c r="BS63" s="1">
        <v>5.3</v>
      </c>
      <c r="BT63" s="1">
        <v>4.7</v>
      </c>
      <c r="BU63" s="1">
        <v>0.27</v>
      </c>
      <c r="BV63" s="1">
        <v>3.9</v>
      </c>
      <c r="BW63" s="1">
        <v>58</v>
      </c>
      <c r="BX63" s="1">
        <v>1</v>
      </c>
      <c r="BY63" s="1"/>
      <c r="BZ63" s="25">
        <v>137</v>
      </c>
      <c r="CA63" s="25">
        <v>14</v>
      </c>
      <c r="CB63" s="44">
        <v>0.68</v>
      </c>
      <c r="CC63" s="27">
        <v>90</v>
      </c>
      <c r="CD63" s="1"/>
      <c r="CE63" s="1"/>
      <c r="CF63" s="1"/>
      <c r="CG63" s="1"/>
      <c r="CH63" s="1"/>
      <c r="CI63" s="20">
        <v>8171.9039730000004</v>
      </c>
      <c r="CJ63" s="19">
        <f t="shared" si="34"/>
        <v>9.008457205134258</v>
      </c>
      <c r="CK63" s="20">
        <v>646.74728149999999</v>
      </c>
      <c r="CL63" s="19">
        <f t="shared" si="35"/>
        <v>6.4719556177329904</v>
      </c>
      <c r="CM63" s="22"/>
      <c r="CN63" s="36">
        <v>43283</v>
      </c>
      <c r="CO63" s="36"/>
      <c r="CP63" s="36"/>
      <c r="CQ63" s="36"/>
      <c r="CR63" s="20"/>
      <c r="CS63" s="36">
        <v>44482</v>
      </c>
      <c r="CT63" s="36">
        <v>44482</v>
      </c>
      <c r="CU63" s="1">
        <f t="shared" si="36"/>
        <v>1199</v>
      </c>
      <c r="CV63" s="1">
        <v>0</v>
      </c>
      <c r="CW63" s="1"/>
      <c r="CX63" s="1"/>
      <c r="CY63" s="1">
        <v>0</v>
      </c>
      <c r="CZ63" s="1">
        <v>1199</v>
      </c>
      <c r="DA63" s="1">
        <v>1</v>
      </c>
      <c r="DB63"/>
      <c r="DC63"/>
      <c r="DD63"/>
      <c r="DE63"/>
      <c r="DF63"/>
      <c r="DG63"/>
      <c r="DH63"/>
      <c r="DI63"/>
      <c r="DJ63"/>
      <c r="DK63"/>
    </row>
    <row r="64" spans="1:115" s="10" customFormat="1" x14ac:dyDescent="0.25">
      <c r="A64" s="25">
        <v>1054</v>
      </c>
      <c r="B64" s="1">
        <v>71</v>
      </c>
      <c r="C64" s="1">
        <v>0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3</v>
      </c>
      <c r="K64" s="1">
        <v>0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/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0</v>
      </c>
      <c r="AD64" s="1">
        <v>1</v>
      </c>
      <c r="AE64" s="1">
        <v>0</v>
      </c>
      <c r="AF64" s="1">
        <v>0</v>
      </c>
      <c r="AG64" s="1">
        <v>34.090000000000003</v>
      </c>
      <c r="AH64" s="1">
        <v>2.0099999999999998</v>
      </c>
      <c r="AI64" s="1">
        <v>111</v>
      </c>
      <c r="AJ64" s="1">
        <v>67</v>
      </c>
      <c r="AK64" s="5">
        <f t="shared" si="37"/>
        <v>81.666666666666671</v>
      </c>
      <c r="AL64" s="1">
        <v>73</v>
      </c>
      <c r="AM64" s="1">
        <v>1</v>
      </c>
      <c r="AN64" s="1">
        <v>11</v>
      </c>
      <c r="AO64" s="1">
        <v>48</v>
      </c>
      <c r="AP64" s="1">
        <v>23</v>
      </c>
      <c r="AQ64" s="1">
        <v>33</v>
      </c>
      <c r="AR64" s="1">
        <f t="shared" si="43"/>
        <v>25</v>
      </c>
      <c r="AS64" s="7">
        <f t="shared" si="44"/>
        <v>2.2727272727272729</v>
      </c>
      <c r="AT64" s="1">
        <v>22</v>
      </c>
      <c r="AU64" s="19">
        <v>3.73</v>
      </c>
      <c r="AV64" s="1">
        <v>1.72</v>
      </c>
      <c r="AW64" s="19">
        <f t="shared" si="22"/>
        <v>0.31145602365114561</v>
      </c>
      <c r="AX64" s="7">
        <f t="shared" si="23"/>
        <v>2.9490616621983916</v>
      </c>
      <c r="AY64" s="7">
        <f t="shared" si="24"/>
        <v>511.62790697674421</v>
      </c>
      <c r="AZ64" s="7">
        <f t="shared" si="25"/>
        <v>3286.8217054263569</v>
      </c>
      <c r="BA64" s="7">
        <f t="shared" si="26"/>
        <v>51.095890410958901</v>
      </c>
      <c r="BB64" s="7">
        <f t="shared" si="27"/>
        <v>23.561643835616437</v>
      </c>
      <c r="BC64" s="7">
        <f t="shared" si="28"/>
        <v>19.119488584474883</v>
      </c>
      <c r="BD64" s="7">
        <f t="shared" si="29"/>
        <v>7.049643835616437</v>
      </c>
      <c r="BE64" s="19"/>
      <c r="BF64" s="19">
        <f t="shared" si="30"/>
        <v>0.64584450402144777</v>
      </c>
      <c r="BG64" s="19">
        <f t="shared" si="45"/>
        <v>0.93941018766756035</v>
      </c>
      <c r="BH64" s="19">
        <f t="shared" si="46"/>
        <v>2.043835616438356</v>
      </c>
      <c r="BI64" s="19">
        <f t="shared" si="33"/>
        <v>0.5</v>
      </c>
      <c r="BJ64" s="19"/>
      <c r="BK64" s="20">
        <v>0</v>
      </c>
      <c r="BL64" s="1"/>
      <c r="BM64" s="20"/>
      <c r="BN64" s="1"/>
      <c r="BO64" s="1">
        <v>0</v>
      </c>
      <c r="BP64" s="1">
        <v>1</v>
      </c>
      <c r="BQ64" s="1">
        <v>0</v>
      </c>
      <c r="BR64" s="1">
        <v>25</v>
      </c>
      <c r="BS64" s="1">
        <v>7.5</v>
      </c>
      <c r="BT64" s="1">
        <v>5.8</v>
      </c>
      <c r="BU64" s="1">
        <v>0.25</v>
      </c>
      <c r="BV64" s="1">
        <v>5.4</v>
      </c>
      <c r="BW64" s="1">
        <v>40</v>
      </c>
      <c r="BX64" s="1">
        <v>1</v>
      </c>
      <c r="BY64" s="1"/>
      <c r="BZ64" s="25">
        <v>135</v>
      </c>
      <c r="CA64" s="25">
        <v>29</v>
      </c>
      <c r="CB64" s="44">
        <v>1.48</v>
      </c>
      <c r="CC64" s="27">
        <v>47</v>
      </c>
      <c r="CD64" s="1">
        <v>2478</v>
      </c>
      <c r="CE64" s="1">
        <v>1</v>
      </c>
      <c r="CF64" s="1"/>
      <c r="CG64" s="1"/>
      <c r="CH64" s="1">
        <v>3</v>
      </c>
      <c r="CI64" s="20">
        <v>10597.938480000001</v>
      </c>
      <c r="CJ64" s="19">
        <f t="shared" si="34"/>
        <v>9.2684147781670152</v>
      </c>
      <c r="CK64" s="20">
        <v>1855.385577</v>
      </c>
      <c r="CL64" s="19">
        <f t="shared" si="35"/>
        <v>7.5258478116630325</v>
      </c>
      <c r="CM64" s="22"/>
      <c r="CN64" s="36">
        <v>43272</v>
      </c>
      <c r="CO64" s="36"/>
      <c r="CP64" s="36"/>
      <c r="CQ64" s="36"/>
      <c r="CR64" s="20"/>
      <c r="CS64" s="36">
        <v>44217</v>
      </c>
      <c r="CT64" s="36">
        <v>43609</v>
      </c>
      <c r="CU64" s="1">
        <f t="shared" si="36"/>
        <v>337</v>
      </c>
      <c r="CV64" s="1">
        <v>1</v>
      </c>
      <c r="CW64" s="36">
        <v>43609</v>
      </c>
      <c r="CX64" s="20">
        <f>(CW64-CN64)</f>
        <v>337</v>
      </c>
      <c r="CY64" s="20">
        <v>1</v>
      </c>
      <c r="CZ64" s="20">
        <v>337</v>
      </c>
      <c r="DA64" s="1">
        <v>1</v>
      </c>
      <c r="DB64" t="s">
        <v>129</v>
      </c>
      <c r="DC64"/>
      <c r="DD64"/>
      <c r="DE64"/>
      <c r="DF64"/>
      <c r="DG64"/>
      <c r="DH64"/>
      <c r="DI64"/>
      <c r="DJ64"/>
      <c r="DK64"/>
    </row>
    <row r="65" spans="1:115" s="10" customFormat="1" x14ac:dyDescent="0.25">
      <c r="A65" s="25">
        <v>1071</v>
      </c>
      <c r="B65" s="1">
        <v>46</v>
      </c>
      <c r="C65" s="1">
        <v>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1</v>
      </c>
      <c r="J65" s="1">
        <v>4</v>
      </c>
      <c r="K65" s="1">
        <v>1</v>
      </c>
      <c r="L65" s="1">
        <v>1</v>
      </c>
      <c r="M65" s="1">
        <v>1</v>
      </c>
      <c r="N65" s="1">
        <v>1</v>
      </c>
      <c r="O65" s="1">
        <v>0</v>
      </c>
      <c r="P65" s="1">
        <v>0</v>
      </c>
      <c r="Q65" s="1"/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0</v>
      </c>
      <c r="AD65" s="1">
        <v>1</v>
      </c>
      <c r="AE65" s="1">
        <v>0</v>
      </c>
      <c r="AF65" s="1">
        <v>0</v>
      </c>
      <c r="AG65" s="1">
        <v>38.94</v>
      </c>
      <c r="AH65" s="1">
        <v>2.4300000000000002</v>
      </c>
      <c r="AI65" s="1">
        <v>174</v>
      </c>
      <c r="AJ65" s="1">
        <v>106</v>
      </c>
      <c r="AK65" s="5">
        <f t="shared" si="37"/>
        <v>128.66666666666666</v>
      </c>
      <c r="AL65" s="1">
        <v>94</v>
      </c>
      <c r="AM65" s="1">
        <v>1</v>
      </c>
      <c r="AN65" s="1">
        <v>6</v>
      </c>
      <c r="AO65" s="1">
        <v>44</v>
      </c>
      <c r="AP65" s="1">
        <v>21</v>
      </c>
      <c r="AQ65" s="1">
        <v>30</v>
      </c>
      <c r="AR65" s="1">
        <f t="shared" si="43"/>
        <v>23</v>
      </c>
      <c r="AS65" s="7">
        <f t="shared" si="44"/>
        <v>3.8333333333333335</v>
      </c>
      <c r="AT65" s="1">
        <v>19</v>
      </c>
      <c r="AU65" s="19">
        <v>5.6</v>
      </c>
      <c r="AV65" s="1">
        <v>2.2999999999999998</v>
      </c>
      <c r="AW65" s="19">
        <f t="shared" si="22"/>
        <v>0.656171470805617</v>
      </c>
      <c r="AX65" s="7">
        <f t="shared" si="23"/>
        <v>1.9642857142857144</v>
      </c>
      <c r="AY65" s="7">
        <f t="shared" si="24"/>
        <v>382.60869565217394</v>
      </c>
      <c r="AZ65" s="7">
        <f t="shared" si="25"/>
        <v>4266.6666666666661</v>
      </c>
      <c r="BA65" s="7">
        <f t="shared" si="26"/>
        <v>59.574468085106382</v>
      </c>
      <c r="BB65" s="7">
        <f t="shared" si="27"/>
        <v>24.468085106382979</v>
      </c>
      <c r="BC65" s="7">
        <f t="shared" si="28"/>
        <v>36.493333333333325</v>
      </c>
      <c r="BD65" s="7">
        <f t="shared" si="29"/>
        <v>7.9863829787234044</v>
      </c>
      <c r="BE65" s="19"/>
      <c r="BF65" s="19">
        <f t="shared" si="30"/>
        <v>0.50357142857142856</v>
      </c>
      <c r="BG65" s="19">
        <f t="shared" si="45"/>
        <v>0.73857142857142855</v>
      </c>
      <c r="BH65" s="19">
        <f t="shared" si="46"/>
        <v>2.5901942645698428</v>
      </c>
      <c r="BI65" s="19">
        <f t="shared" si="33"/>
        <v>0.31578947368421051</v>
      </c>
      <c r="BJ65" s="19"/>
      <c r="BK65" s="20">
        <v>0</v>
      </c>
      <c r="BL65" s="1"/>
      <c r="BM65" s="20"/>
      <c r="BN65" s="1"/>
      <c r="BO65" s="1"/>
      <c r="BP65" s="1">
        <v>1</v>
      </c>
      <c r="BQ65" s="1">
        <v>0</v>
      </c>
      <c r="BR65" s="1">
        <v>25</v>
      </c>
      <c r="BS65" s="1">
        <v>5.6</v>
      </c>
      <c r="BT65" s="1">
        <v>4.8</v>
      </c>
      <c r="BU65" s="1">
        <v>0.37</v>
      </c>
      <c r="BV65" s="1">
        <v>5</v>
      </c>
      <c r="BW65" s="1">
        <v>32.6</v>
      </c>
      <c r="BX65" s="1">
        <v>0</v>
      </c>
      <c r="BY65" s="1">
        <v>1</v>
      </c>
      <c r="BZ65" s="25">
        <v>139</v>
      </c>
      <c r="CA65" s="25">
        <v>13</v>
      </c>
      <c r="CB65" s="44">
        <v>1.03</v>
      </c>
      <c r="CC65" s="27">
        <v>87</v>
      </c>
      <c r="CD65" s="1">
        <v>829</v>
      </c>
      <c r="CE65" s="1">
        <v>1</v>
      </c>
      <c r="CF65" s="1"/>
      <c r="CG65" s="1"/>
      <c r="CH65" s="1">
        <v>3</v>
      </c>
      <c r="CI65" s="20">
        <v>10797.23126</v>
      </c>
      <c r="CJ65" s="19">
        <f t="shared" si="34"/>
        <v>9.2870450154304205</v>
      </c>
      <c r="CK65" s="20">
        <v>2303.646295</v>
      </c>
      <c r="CL65" s="19">
        <f t="shared" si="35"/>
        <v>7.7422484922355803</v>
      </c>
      <c r="CM65" s="22"/>
      <c r="CN65" s="41">
        <v>40371</v>
      </c>
      <c r="CO65" s="41"/>
      <c r="CP65" s="41"/>
      <c r="CQ65" s="41"/>
      <c r="CR65" s="20"/>
      <c r="CS65" s="36">
        <v>44272</v>
      </c>
      <c r="CT65" s="36">
        <v>44270</v>
      </c>
      <c r="CU65" s="1">
        <f t="shared" si="36"/>
        <v>3899</v>
      </c>
      <c r="CV65" s="3">
        <v>0</v>
      </c>
      <c r="CW65" s="3"/>
      <c r="CX65" s="3"/>
      <c r="CY65" s="3">
        <v>0</v>
      </c>
      <c r="CZ65" s="3">
        <v>3899</v>
      </c>
      <c r="DA65" s="1">
        <v>1</v>
      </c>
      <c r="DB65"/>
      <c r="DC65"/>
      <c r="DD65"/>
      <c r="DE65"/>
      <c r="DF65"/>
      <c r="DG65"/>
      <c r="DH65"/>
      <c r="DI65"/>
      <c r="DJ65"/>
      <c r="DK65"/>
    </row>
    <row r="66" spans="1:115" s="10" customFormat="1" x14ac:dyDescent="0.25">
      <c r="A66" s="2">
        <v>2019</v>
      </c>
      <c r="B66" s="3">
        <v>74</v>
      </c>
      <c r="C66" s="3">
        <v>0</v>
      </c>
      <c r="D66" s="3">
        <v>0</v>
      </c>
      <c r="E66" s="3">
        <v>1</v>
      </c>
      <c r="F66" s="3">
        <v>1</v>
      </c>
      <c r="G66" s="3">
        <v>1</v>
      </c>
      <c r="H66" s="1">
        <v>0</v>
      </c>
      <c r="I66" s="3">
        <v>0</v>
      </c>
      <c r="J66" s="3">
        <v>4</v>
      </c>
      <c r="K66" s="3">
        <v>0</v>
      </c>
      <c r="L66" s="3">
        <v>0</v>
      </c>
      <c r="M66" s="3"/>
      <c r="N66" s="3">
        <v>0</v>
      </c>
      <c r="O66" s="3">
        <v>0</v>
      </c>
      <c r="P66" s="3">
        <v>1</v>
      </c>
      <c r="Q66" s="3">
        <v>1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16">
        <v>0</v>
      </c>
      <c r="Y66" s="3">
        <v>0</v>
      </c>
      <c r="Z66" s="3">
        <v>0</v>
      </c>
      <c r="AA66" s="3">
        <v>1</v>
      </c>
      <c r="AB66" s="3">
        <v>0</v>
      </c>
      <c r="AC66" s="3">
        <v>0</v>
      </c>
      <c r="AD66" s="3">
        <v>1</v>
      </c>
      <c r="AE66" s="3">
        <v>0</v>
      </c>
      <c r="AF66" s="3">
        <v>0</v>
      </c>
      <c r="AG66" s="9">
        <v>35</v>
      </c>
      <c r="AH66" s="11">
        <v>2.27</v>
      </c>
      <c r="AI66" s="9">
        <v>101</v>
      </c>
      <c r="AJ66" s="9">
        <v>79</v>
      </c>
      <c r="AK66" s="5">
        <f t="shared" si="37"/>
        <v>86.333333333333329</v>
      </c>
      <c r="AL66" s="9">
        <v>79</v>
      </c>
      <c r="AM66" s="9">
        <v>3</v>
      </c>
      <c r="AN66" s="9">
        <v>9</v>
      </c>
      <c r="AO66" s="9">
        <v>45</v>
      </c>
      <c r="AP66" s="9">
        <v>22</v>
      </c>
      <c r="AQ66" s="9">
        <v>32</v>
      </c>
      <c r="AR66" s="9">
        <f t="shared" si="43"/>
        <v>23</v>
      </c>
      <c r="AS66" s="7">
        <f t="shared" si="44"/>
        <v>2.5555555555555554</v>
      </c>
      <c r="AT66" s="9">
        <v>25</v>
      </c>
      <c r="AU66" s="4">
        <v>5.2891000000000004</v>
      </c>
      <c r="AV66" s="9">
        <v>2.33</v>
      </c>
      <c r="AW66" s="19">
        <f t="shared" si="22"/>
        <v>0.44602365114560238</v>
      </c>
      <c r="AX66" s="7">
        <f t="shared" si="23"/>
        <v>1.3234765839178688</v>
      </c>
      <c r="AY66" s="7">
        <f t="shared" si="24"/>
        <v>240.34334763948496</v>
      </c>
      <c r="AZ66" s="7">
        <f t="shared" si="25"/>
        <v>2655.2217453505004</v>
      </c>
      <c r="BA66" s="7">
        <f t="shared" si="26"/>
        <v>66.950632911392418</v>
      </c>
      <c r="BB66" s="7">
        <f t="shared" si="27"/>
        <v>29.49367088607595</v>
      </c>
      <c r="BC66" s="7">
        <f t="shared" si="28"/>
        <v>24.601654008438818</v>
      </c>
      <c r="BD66" s="7">
        <f t="shared" si="29"/>
        <v>9.225620253164557</v>
      </c>
      <c r="BE66" s="19"/>
      <c r="BF66" s="19">
        <f t="shared" si="30"/>
        <v>0.47796411487776741</v>
      </c>
      <c r="BG66" s="19">
        <f t="shared" si="45"/>
        <v>0.67213703654686041</v>
      </c>
      <c r="BH66" s="19">
        <f t="shared" si="46"/>
        <v>2.9108970831040182</v>
      </c>
      <c r="BI66" s="19">
        <f t="shared" si="33"/>
        <v>0.36</v>
      </c>
      <c r="BJ66" s="19"/>
      <c r="BK66" s="5">
        <v>1</v>
      </c>
      <c r="BL66" s="5"/>
      <c r="BM66" s="5"/>
      <c r="BN66" s="5">
        <v>0</v>
      </c>
      <c r="BO66" s="5">
        <v>0</v>
      </c>
      <c r="BP66" s="9">
        <v>1</v>
      </c>
      <c r="BQ66" s="9">
        <v>0</v>
      </c>
      <c r="BR66" s="16">
        <v>27.5</v>
      </c>
      <c r="BS66" s="16">
        <v>5.8</v>
      </c>
      <c r="BT66" s="16">
        <v>4.8</v>
      </c>
      <c r="BU66" s="16">
        <v>0.99</v>
      </c>
      <c r="BV66" s="3"/>
      <c r="BX66" s="9">
        <v>1</v>
      </c>
      <c r="BY66" s="16">
        <v>0</v>
      </c>
      <c r="BZ66" s="9">
        <v>139</v>
      </c>
      <c r="CA66" s="9">
        <v>23</v>
      </c>
      <c r="CB66" s="11">
        <v>1</v>
      </c>
      <c r="CC66" s="29">
        <v>90</v>
      </c>
      <c r="CD66" s="13"/>
      <c r="CE66" s="13"/>
      <c r="CF66" s="9">
        <v>1810</v>
      </c>
      <c r="CG66" s="9">
        <v>1</v>
      </c>
      <c r="CH66" s="9">
        <v>2</v>
      </c>
      <c r="CI66" s="12">
        <v>11228.571428571429</v>
      </c>
      <c r="CJ66" s="19">
        <f t="shared" si="34"/>
        <v>9.326216829361984</v>
      </c>
      <c r="CK66" s="5">
        <v>2889.9638055224937</v>
      </c>
      <c r="CL66" s="19">
        <f t="shared" si="35"/>
        <v>7.9689992569873915</v>
      </c>
      <c r="CN66" s="36">
        <v>43585</v>
      </c>
      <c r="CO66" s="36"/>
      <c r="CP66" s="36"/>
      <c r="CQ66" s="36"/>
      <c r="CR66" s="20"/>
      <c r="CS66" s="36">
        <v>44478</v>
      </c>
      <c r="CT66" s="36">
        <v>44473</v>
      </c>
      <c r="CU66" s="1">
        <f t="shared" si="36"/>
        <v>888</v>
      </c>
      <c r="CV66" s="1">
        <v>0</v>
      </c>
      <c r="CW66" s="1"/>
      <c r="CX66" s="1"/>
      <c r="CY66" s="1">
        <v>0</v>
      </c>
      <c r="CZ66" s="1">
        <v>888</v>
      </c>
      <c r="DA66" s="1">
        <v>1</v>
      </c>
      <c r="DB66" s="3" t="s">
        <v>141</v>
      </c>
    </row>
    <row r="67" spans="1:115" s="10" customFormat="1" x14ac:dyDescent="0.25">
      <c r="A67" s="2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5"/>
      <c r="AL67" s="1"/>
      <c r="AM67" s="1"/>
      <c r="AN67" s="1"/>
      <c r="AO67" s="1"/>
      <c r="AP67" s="1"/>
      <c r="AQ67" s="1"/>
      <c r="AR67" s="1"/>
      <c r="AS67" s="7"/>
      <c r="AT67" s="1"/>
      <c r="AU67" s="19"/>
      <c r="AV67" s="1"/>
      <c r="AW67" s="19"/>
      <c r="AX67" s="7"/>
      <c r="AY67" s="7"/>
      <c r="AZ67" s="7"/>
      <c r="BA67" s="7"/>
      <c r="BB67" s="7"/>
      <c r="BC67" s="7"/>
      <c r="BD67" s="7"/>
      <c r="BE67" s="19"/>
      <c r="BF67" s="19"/>
      <c r="BG67" s="19"/>
      <c r="BH67" s="19"/>
      <c r="BI67" s="19"/>
      <c r="BJ67" s="19"/>
      <c r="BK67" s="20"/>
      <c r="BL67" s="1"/>
      <c r="BM67" s="20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9"/>
      <c r="CC67" s="27"/>
      <c r="CD67" s="1"/>
      <c r="CE67" s="1"/>
      <c r="CF67" s="1"/>
      <c r="CG67" s="1"/>
      <c r="CH67" s="1"/>
      <c r="CI67" s="20"/>
      <c r="CJ67" s="19"/>
      <c r="CK67" s="20"/>
      <c r="CL67" s="19"/>
      <c r="CM67" s="22"/>
      <c r="CN67" s="36"/>
      <c r="CO67" s="36"/>
      <c r="CP67" s="36"/>
      <c r="CQ67" s="36"/>
      <c r="CR67" s="20"/>
      <c r="CS67" s="36"/>
      <c r="CT67" s="36"/>
      <c r="CU67" s="1"/>
      <c r="CV67" s="1"/>
      <c r="CW67" s="1"/>
      <c r="CX67" s="1"/>
      <c r="CY67" s="1"/>
      <c r="CZ67" s="1"/>
      <c r="DA67" s="3"/>
      <c r="DB67"/>
      <c r="DC67"/>
      <c r="DD67"/>
      <c r="DE67"/>
      <c r="DF67"/>
      <c r="DG67"/>
      <c r="DH67"/>
      <c r="DI67"/>
      <c r="DJ67"/>
      <c r="DK67"/>
    </row>
    <row r="68" spans="1:115" s="10" customFormat="1" x14ac:dyDescent="0.25">
      <c r="A68" s="25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5"/>
      <c r="AL68" s="1"/>
      <c r="AM68" s="1"/>
      <c r="AN68" s="1"/>
      <c r="AO68" s="1"/>
      <c r="AP68" s="1"/>
      <c r="AQ68" s="1"/>
      <c r="AR68" s="1"/>
      <c r="AS68" s="7"/>
      <c r="AT68" s="1"/>
      <c r="AU68" s="19"/>
      <c r="AV68" s="1"/>
      <c r="AW68" s="19"/>
      <c r="AX68" s="7"/>
      <c r="AY68" s="7"/>
      <c r="AZ68" s="7"/>
      <c r="BA68" s="7"/>
      <c r="BB68" s="7"/>
      <c r="BC68" s="7"/>
      <c r="BD68" s="7"/>
      <c r="BE68" s="19"/>
      <c r="BF68" s="19"/>
      <c r="BG68" s="19"/>
      <c r="BH68" s="19"/>
      <c r="BI68" s="19"/>
      <c r="BJ68" s="19"/>
      <c r="BK68" s="20"/>
      <c r="BL68" s="1"/>
      <c r="BM68" s="20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9"/>
      <c r="CC68" s="27"/>
      <c r="CD68" s="1"/>
      <c r="CE68" s="1"/>
      <c r="CF68" s="1"/>
      <c r="CG68" s="1"/>
      <c r="CH68" s="1"/>
      <c r="CI68" s="20"/>
      <c r="CJ68" s="19"/>
      <c r="CK68" s="20"/>
      <c r="CL68" s="19"/>
      <c r="CM68" s="22"/>
      <c r="CN68" s="36"/>
      <c r="CO68" s="36"/>
      <c r="CP68" s="36"/>
      <c r="CQ68" s="36"/>
      <c r="CR68" s="20"/>
      <c r="CS68" s="36"/>
      <c r="CT68" s="36"/>
      <c r="CU68" s="1"/>
      <c r="CV68" s="1">
        <f>SUM(CV33:CV66)</f>
        <v>20</v>
      </c>
      <c r="CW68" s="1"/>
      <c r="CX68" s="1"/>
      <c r="CY68" s="1">
        <f>SUM(CY33:CY66)</f>
        <v>22</v>
      </c>
      <c r="CZ68" s="1"/>
      <c r="DA68" s="3"/>
      <c r="DB68"/>
      <c r="DC68"/>
      <c r="DD68"/>
      <c r="DE68"/>
      <c r="DF68"/>
      <c r="DG68"/>
      <c r="DH68"/>
      <c r="DI68"/>
      <c r="DJ68"/>
      <c r="DK68"/>
    </row>
    <row r="69" spans="1:115" s="10" customFormat="1" x14ac:dyDescent="0.25">
      <c r="A69" s="25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5"/>
      <c r="AL69" s="1"/>
      <c r="AM69" s="1"/>
      <c r="AN69" s="1"/>
      <c r="AO69" s="1"/>
      <c r="AP69" s="1"/>
      <c r="AQ69" s="1"/>
      <c r="AR69" s="1"/>
      <c r="AS69" s="7"/>
      <c r="AT69" s="1"/>
      <c r="AU69" s="19"/>
      <c r="AV69" s="1"/>
      <c r="AW69" s="19"/>
      <c r="AX69" s="7"/>
      <c r="AY69" s="7"/>
      <c r="AZ69" s="7"/>
      <c r="BA69" s="7"/>
      <c r="BB69" s="7"/>
      <c r="BC69" s="7"/>
      <c r="BD69" s="7"/>
      <c r="BE69" s="19"/>
      <c r="BF69" s="19"/>
      <c r="BG69" s="19"/>
      <c r="BH69" s="19"/>
      <c r="BI69" s="19"/>
      <c r="BJ69" s="19"/>
      <c r="BK69" s="20"/>
      <c r="BL69" s="1"/>
      <c r="BM69" s="20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9"/>
      <c r="CC69" s="27"/>
      <c r="CD69" s="1"/>
      <c r="CE69" s="1"/>
      <c r="CF69" s="1"/>
      <c r="CG69" s="1"/>
      <c r="CH69" s="1"/>
      <c r="CI69" s="20"/>
      <c r="CJ69" s="19"/>
      <c r="CK69" s="20"/>
      <c r="CL69" s="19"/>
      <c r="CM69" s="22"/>
      <c r="CN69" s="36"/>
      <c r="CO69" s="36"/>
      <c r="CP69" s="36"/>
      <c r="CQ69" s="36"/>
      <c r="CR69" s="20"/>
      <c r="CS69" s="36"/>
      <c r="CT69" s="36"/>
      <c r="CU69" s="1"/>
      <c r="CV69" s="1">
        <f>COUNT(CV33:CV66)</f>
        <v>34</v>
      </c>
      <c r="CW69" s="1"/>
      <c r="CX69" s="1"/>
      <c r="CY69" s="1">
        <f>COUNT(CY33:CY66)</f>
        <v>34</v>
      </c>
      <c r="CZ69" s="1"/>
      <c r="DA69" s="3"/>
      <c r="DB69"/>
      <c r="DC69"/>
      <c r="DD69"/>
      <c r="DE69"/>
      <c r="DF69"/>
      <c r="DG69"/>
      <c r="DH69"/>
      <c r="DI69"/>
      <c r="DJ69"/>
      <c r="DK69"/>
    </row>
    <row r="70" spans="1:115" s="10" customFormat="1" x14ac:dyDescent="0.25">
      <c r="A70" s="25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5"/>
      <c r="AL70" s="1"/>
      <c r="AM70" s="1"/>
      <c r="AN70" s="1"/>
      <c r="AO70" s="1"/>
      <c r="AP70" s="1"/>
      <c r="AQ70" s="1"/>
      <c r="AR70" s="1"/>
      <c r="AS70" s="7"/>
      <c r="AT70" s="1"/>
      <c r="AU70" s="19"/>
      <c r="AV70" s="1"/>
      <c r="AW70" s="19"/>
      <c r="AX70" s="7"/>
      <c r="AY70" s="7"/>
      <c r="AZ70" s="7"/>
      <c r="BA70" s="7"/>
      <c r="BB70" s="7"/>
      <c r="BC70" s="7"/>
      <c r="BD70" s="7"/>
      <c r="BE70" s="19"/>
      <c r="BF70" s="19"/>
      <c r="BG70" s="19"/>
      <c r="BH70" s="19"/>
      <c r="BI70" s="19"/>
      <c r="BJ70" s="19"/>
      <c r="BK70" s="20"/>
      <c r="BL70" s="1"/>
      <c r="BM70" s="20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9"/>
      <c r="CC70" s="27"/>
      <c r="CD70" s="1"/>
      <c r="CE70" s="1"/>
      <c r="CF70" s="1"/>
      <c r="CG70" s="1"/>
      <c r="CH70" s="1"/>
      <c r="CI70" s="20"/>
      <c r="CJ70" s="19"/>
      <c r="CK70" s="20"/>
      <c r="CL70" s="19"/>
      <c r="CM70" s="22"/>
      <c r="CN70" s="36"/>
      <c r="CO70" s="36"/>
      <c r="CP70" s="36"/>
      <c r="CQ70" s="36"/>
      <c r="CR70" s="20"/>
      <c r="CS70" s="36"/>
      <c r="CT70" s="36"/>
      <c r="CU70" s="1"/>
      <c r="CV70" s="1">
        <f>(CV68/CV69)</f>
        <v>0.58823529411764708</v>
      </c>
      <c r="CW70" s="1"/>
      <c r="CX70" s="1"/>
      <c r="CY70" s="1">
        <f>(CY68/CY69)</f>
        <v>0.6470588235294118</v>
      </c>
      <c r="CZ70" s="1"/>
      <c r="DA70" s="3"/>
      <c r="DB70"/>
      <c r="DC70"/>
      <c r="DD70"/>
      <c r="DE70"/>
      <c r="DF70"/>
      <c r="DG70"/>
      <c r="DH70"/>
      <c r="DI70"/>
      <c r="DJ70"/>
      <c r="DK70"/>
    </row>
    <row r="71" spans="1:115" s="10" customFormat="1" x14ac:dyDescent="0.25">
      <c r="A71" s="25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5"/>
      <c r="AL71" s="1"/>
      <c r="AM71" s="1"/>
      <c r="AN71" s="1"/>
      <c r="AO71" s="1"/>
      <c r="AP71" s="1"/>
      <c r="AQ71" s="1"/>
      <c r="AR71" s="1"/>
      <c r="AS71" s="7"/>
      <c r="AT71" s="1"/>
      <c r="AU71" s="19"/>
      <c r="AV71" s="1"/>
      <c r="AW71" s="19"/>
      <c r="AX71" s="7"/>
      <c r="AY71" s="7"/>
      <c r="AZ71" s="7"/>
      <c r="BA71" s="7"/>
      <c r="BB71" s="7"/>
      <c r="BC71" s="7"/>
      <c r="BD71" s="7"/>
      <c r="BE71" s="19"/>
      <c r="BF71" s="19"/>
      <c r="BG71" s="19"/>
      <c r="BH71" s="19"/>
      <c r="BI71" s="19"/>
      <c r="BJ71" s="19"/>
      <c r="BK71" s="20"/>
      <c r="BL71" s="1"/>
      <c r="BM71" s="20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9"/>
      <c r="CC71" s="27"/>
      <c r="CD71" s="1"/>
      <c r="CE71" s="1"/>
      <c r="CF71" s="1"/>
      <c r="CG71" s="1"/>
      <c r="CH71" s="1"/>
      <c r="CI71" s="20"/>
      <c r="CJ71" s="19"/>
      <c r="CK71" s="20"/>
      <c r="CL71" s="19"/>
      <c r="CM71" s="22"/>
      <c r="CN71" s="36"/>
      <c r="CO71" s="36"/>
      <c r="CP71" s="36"/>
      <c r="CQ71" s="36"/>
      <c r="CR71" s="20"/>
      <c r="CS71" s="36"/>
      <c r="CT71" s="36"/>
      <c r="CU71" s="1"/>
      <c r="CV71" s="1">
        <f>TTEST(CV2:CV27,CV33:CV65,2,2)</f>
        <v>0.4240034652649739</v>
      </c>
      <c r="CW71" s="1"/>
      <c r="CX71" s="1"/>
      <c r="CY71" s="1">
        <f>TTEST(CY2:CY27,CY33:CY65,2,2)</f>
        <v>0.32451755275148297</v>
      </c>
      <c r="CZ71" s="1"/>
      <c r="DA71" s="3"/>
      <c r="DB71"/>
      <c r="DC71"/>
      <c r="DD71"/>
      <c r="DE71"/>
      <c r="DF71"/>
      <c r="DG71"/>
      <c r="DH71"/>
      <c r="DI71"/>
      <c r="DJ71"/>
      <c r="DK71"/>
    </row>
    <row r="72" spans="1:115" s="10" customFormat="1" x14ac:dyDescent="0.25">
      <c r="A72" s="25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5"/>
      <c r="AL72" s="1"/>
      <c r="AM72" s="1"/>
      <c r="AN72" s="1"/>
      <c r="AO72" s="1"/>
      <c r="AP72" s="1"/>
      <c r="AQ72" s="1"/>
      <c r="AR72" s="1"/>
      <c r="AS72" s="7"/>
      <c r="AT72" s="1"/>
      <c r="AU72" s="19"/>
      <c r="AV72" s="1"/>
      <c r="AW72" s="19"/>
      <c r="AX72" s="7"/>
      <c r="AY72" s="7"/>
      <c r="AZ72" s="7"/>
      <c r="BA72" s="7"/>
      <c r="BB72" s="7"/>
      <c r="BC72" s="7"/>
      <c r="BD72" s="7"/>
      <c r="BE72" s="19"/>
      <c r="BF72" s="19"/>
      <c r="BG72" s="19"/>
      <c r="BH72" s="19"/>
      <c r="BI72" s="19"/>
      <c r="BJ72" s="19"/>
      <c r="BK72" s="20"/>
      <c r="BL72" s="1"/>
      <c r="BM72" s="20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9"/>
      <c r="CC72" s="27"/>
      <c r="CD72" s="1"/>
      <c r="CE72" s="1"/>
      <c r="CF72" s="1"/>
      <c r="CG72" s="1"/>
      <c r="CH72" s="1"/>
      <c r="CI72" s="20"/>
      <c r="CJ72" s="19"/>
      <c r="CK72" s="20"/>
      <c r="CL72" s="19"/>
      <c r="CM72" s="22"/>
      <c r="CN72" s="36"/>
      <c r="CO72" s="36"/>
      <c r="CP72" s="36"/>
      <c r="CQ72" s="36"/>
      <c r="CR72" s="20"/>
      <c r="CS72" s="36"/>
      <c r="CT72" s="36"/>
      <c r="CU72" s="1"/>
      <c r="CV72" s="1"/>
      <c r="CW72" s="1"/>
      <c r="CX72" s="1"/>
      <c r="CY72" s="1"/>
      <c r="CZ72" s="1"/>
      <c r="DA72" s="3"/>
      <c r="DB72"/>
      <c r="DC72"/>
      <c r="DD72"/>
      <c r="DE72"/>
      <c r="DF72"/>
      <c r="DG72"/>
      <c r="DH72"/>
      <c r="DI72"/>
      <c r="DJ72"/>
      <c r="DK72"/>
    </row>
    <row r="73" spans="1:115" s="10" customFormat="1" x14ac:dyDescent="0.25">
      <c r="A73" s="25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5"/>
      <c r="AL73" s="1"/>
      <c r="AM73" s="1"/>
      <c r="AN73" s="1"/>
      <c r="AO73" s="1"/>
      <c r="AP73" s="1"/>
      <c r="AQ73" s="1"/>
      <c r="AR73" s="1"/>
      <c r="AS73" s="7"/>
      <c r="AT73" s="1"/>
      <c r="AU73" s="19"/>
      <c r="AV73" s="1"/>
      <c r="AW73" s="19"/>
      <c r="AX73" s="7"/>
      <c r="AY73" s="7"/>
      <c r="AZ73" s="7"/>
      <c r="BA73" s="7"/>
      <c r="BB73" s="7"/>
      <c r="BC73" s="7"/>
      <c r="BD73" s="7"/>
      <c r="BE73" s="19"/>
      <c r="BF73" s="19"/>
      <c r="BG73" s="19"/>
      <c r="BH73" s="19"/>
      <c r="BI73" s="19"/>
      <c r="BJ73" s="19"/>
      <c r="BK73" s="20"/>
      <c r="BL73" s="1"/>
      <c r="BM73" s="20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9"/>
      <c r="CC73" s="27"/>
      <c r="CD73" s="1"/>
      <c r="CE73" s="1"/>
      <c r="CF73" s="1"/>
      <c r="CG73" s="1"/>
      <c r="CH73" s="1"/>
      <c r="CI73" s="20"/>
      <c r="CJ73" s="19"/>
      <c r="CK73" s="20"/>
      <c r="CL73" s="19"/>
      <c r="CM73" s="22"/>
      <c r="CN73" s="36"/>
      <c r="CO73" s="36"/>
      <c r="CP73" s="36"/>
      <c r="CQ73" s="36"/>
      <c r="CR73" s="20"/>
      <c r="CS73" s="36"/>
      <c r="CT73" s="36"/>
      <c r="CU73" s="1"/>
      <c r="CV73" s="1"/>
      <c r="CW73" s="1"/>
      <c r="CX73" s="1"/>
      <c r="CY73" s="1"/>
      <c r="CZ73" s="1"/>
      <c r="DA73" s="3"/>
      <c r="DB73"/>
      <c r="DC73"/>
      <c r="DD73"/>
      <c r="DE73"/>
      <c r="DF73"/>
      <c r="DG73"/>
      <c r="DH73"/>
      <c r="DI73"/>
      <c r="DJ73"/>
      <c r="DK73"/>
    </row>
    <row r="74" spans="1:115" s="10" customFormat="1" x14ac:dyDescent="0.25">
      <c r="A74" s="25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5"/>
      <c r="AL74" s="1"/>
      <c r="AM74" s="1"/>
      <c r="AN74" s="1"/>
      <c r="AO74" s="1"/>
      <c r="AP74" s="1"/>
      <c r="AQ74" s="1"/>
      <c r="AR74" s="1"/>
      <c r="AS74" s="7"/>
      <c r="AT74" s="1"/>
      <c r="AU74" s="19"/>
      <c r="AV74" s="1"/>
      <c r="AW74" s="19"/>
      <c r="AX74" s="7"/>
      <c r="AY74" s="7"/>
      <c r="AZ74" s="7"/>
      <c r="BA74" s="7"/>
      <c r="BB74" s="7"/>
      <c r="BC74" s="7"/>
      <c r="BD74" s="7"/>
      <c r="BE74" s="19"/>
      <c r="BF74" s="19"/>
      <c r="BG74" s="19"/>
      <c r="BH74" s="19"/>
      <c r="BI74" s="19"/>
      <c r="BJ74" s="19"/>
      <c r="BK74" s="20"/>
      <c r="BL74" s="1"/>
      <c r="BM74" s="20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9"/>
      <c r="CC74" s="27"/>
      <c r="CD74" s="1"/>
      <c r="CE74" s="1"/>
      <c r="CF74" s="1"/>
      <c r="CG74" s="1"/>
      <c r="CH74" s="1"/>
      <c r="CI74" s="20"/>
      <c r="CJ74" s="19"/>
      <c r="CK74" s="20"/>
      <c r="CL74" s="19"/>
      <c r="CM74" s="22"/>
      <c r="CN74" s="36"/>
      <c r="CO74" s="36"/>
      <c r="CP74" s="36"/>
      <c r="CQ74" s="36"/>
      <c r="CR74" s="20"/>
      <c r="CS74" s="36"/>
      <c r="CT74" s="36"/>
      <c r="CU74" s="1"/>
      <c r="CV74" s="1"/>
      <c r="CW74" s="1"/>
      <c r="CX74" s="1"/>
      <c r="CY74" s="1"/>
      <c r="CZ74" s="1"/>
      <c r="DA74" s="3"/>
      <c r="DB74"/>
      <c r="DC74"/>
      <c r="DD74"/>
      <c r="DE74"/>
      <c r="DF74"/>
      <c r="DG74"/>
      <c r="DH74"/>
      <c r="DI74"/>
      <c r="DJ74"/>
      <c r="DK74"/>
    </row>
    <row r="75" spans="1:115" s="10" customFormat="1" x14ac:dyDescent="0.25">
      <c r="A75" s="25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5"/>
      <c r="AL75" s="1"/>
      <c r="AM75" s="1"/>
      <c r="AN75" s="1"/>
      <c r="AO75" s="1"/>
      <c r="AP75" s="1"/>
      <c r="AQ75" s="1"/>
      <c r="AR75" s="1"/>
      <c r="AS75" s="7"/>
      <c r="AT75" s="1"/>
      <c r="AU75" s="19"/>
      <c r="AV75" s="1"/>
      <c r="AW75" s="19"/>
      <c r="AX75" s="7"/>
      <c r="AY75" s="7"/>
      <c r="AZ75" s="7"/>
      <c r="BA75" s="7"/>
      <c r="BB75" s="7"/>
      <c r="BC75" s="7"/>
      <c r="BD75" s="7"/>
      <c r="BE75" s="19"/>
      <c r="BF75" s="19"/>
      <c r="BG75" s="19"/>
      <c r="BH75" s="19"/>
      <c r="BI75" s="19"/>
      <c r="BJ75" s="19"/>
      <c r="BK75" s="20"/>
      <c r="BL75" s="1"/>
      <c r="BM75" s="20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9"/>
      <c r="CC75" s="27"/>
      <c r="CD75" s="1"/>
      <c r="CE75" s="1"/>
      <c r="CF75" s="1"/>
      <c r="CG75" s="1"/>
      <c r="CH75" s="1"/>
      <c r="CI75" s="20"/>
      <c r="CJ75" s="19"/>
      <c r="CK75" s="20"/>
      <c r="CL75" s="19"/>
      <c r="CM75" s="22"/>
      <c r="CN75" s="36"/>
      <c r="CO75" s="36"/>
      <c r="CP75" s="36"/>
      <c r="CQ75" s="36"/>
      <c r="CR75" s="20"/>
      <c r="CS75" s="36"/>
      <c r="CT75" s="36"/>
      <c r="CU75" s="1"/>
      <c r="CV75" s="1"/>
      <c r="CW75" s="1"/>
      <c r="CX75" s="1"/>
      <c r="CY75" s="1"/>
      <c r="CZ75" s="1"/>
      <c r="DA75" s="3"/>
      <c r="DB75"/>
      <c r="DC75"/>
      <c r="DD75"/>
      <c r="DE75"/>
      <c r="DF75"/>
      <c r="DG75"/>
      <c r="DH75"/>
      <c r="DI75"/>
      <c r="DJ75"/>
      <c r="DK75"/>
    </row>
    <row r="76" spans="1:115" s="10" customFormat="1" x14ac:dyDescent="0.25">
      <c r="A76" s="25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5"/>
      <c r="AL76" s="1"/>
      <c r="AM76" s="1"/>
      <c r="AN76" s="1"/>
      <c r="AO76" s="1"/>
      <c r="AP76" s="1"/>
      <c r="AQ76" s="1"/>
      <c r="AR76" s="1"/>
      <c r="AS76" s="7"/>
      <c r="AT76" s="1"/>
      <c r="AU76" s="19"/>
      <c r="AV76" s="1"/>
      <c r="AW76" s="19"/>
      <c r="AX76" s="7"/>
      <c r="AY76" s="7"/>
      <c r="AZ76" s="7"/>
      <c r="BA76" s="7"/>
      <c r="BB76" s="7"/>
      <c r="BC76" s="7"/>
      <c r="BD76" s="7"/>
      <c r="BE76" s="19"/>
      <c r="BF76" s="19"/>
      <c r="BG76" s="19"/>
      <c r="BH76" s="19"/>
      <c r="BI76" s="19"/>
      <c r="BJ76" s="19"/>
      <c r="BK76" s="20"/>
      <c r="BL76" s="1"/>
      <c r="BM76" s="20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9"/>
      <c r="CC76" s="27"/>
      <c r="CD76" s="1"/>
      <c r="CE76" s="1"/>
      <c r="CF76" s="1"/>
      <c r="CG76" s="1"/>
      <c r="CH76" s="1"/>
      <c r="CI76" s="20"/>
      <c r="CJ76" s="19"/>
      <c r="CK76" s="20"/>
      <c r="CL76" s="19"/>
      <c r="CM76" s="22"/>
      <c r="CN76" s="36"/>
      <c r="CO76" s="36"/>
      <c r="CP76" s="36"/>
      <c r="CQ76" s="36"/>
      <c r="CR76" s="20"/>
      <c r="CS76" s="36"/>
      <c r="CT76" s="36"/>
      <c r="CU76" s="1"/>
      <c r="CV76" s="1"/>
      <c r="CW76" s="1"/>
      <c r="CX76" s="1"/>
      <c r="CY76" s="1"/>
      <c r="CZ76" s="1"/>
      <c r="DA76" s="3"/>
      <c r="DB76"/>
      <c r="DC76"/>
      <c r="DD76"/>
      <c r="DE76"/>
      <c r="DF76"/>
      <c r="DG76"/>
      <c r="DH76"/>
      <c r="DI76"/>
      <c r="DJ76"/>
      <c r="DK76"/>
    </row>
    <row r="77" spans="1:115" s="10" customFormat="1" x14ac:dyDescent="0.25">
      <c r="A77" s="2">
        <v>2007</v>
      </c>
      <c r="B77" s="3">
        <v>41</v>
      </c>
      <c r="C77" s="3">
        <v>1</v>
      </c>
      <c r="D77" s="3">
        <v>0</v>
      </c>
      <c r="E77" s="3">
        <v>0</v>
      </c>
      <c r="F77" s="3">
        <v>1</v>
      </c>
      <c r="G77" s="3">
        <v>1</v>
      </c>
      <c r="H77" s="1">
        <v>0</v>
      </c>
      <c r="I77" s="3">
        <v>1</v>
      </c>
      <c r="J77" s="3">
        <v>1</v>
      </c>
      <c r="K77" s="3">
        <v>1</v>
      </c>
      <c r="L77" s="3">
        <v>1</v>
      </c>
      <c r="M77" s="3"/>
      <c r="N77" s="3">
        <v>0</v>
      </c>
      <c r="O77" s="3">
        <v>0</v>
      </c>
      <c r="P77" s="3">
        <v>0</v>
      </c>
      <c r="Q77" s="3"/>
      <c r="R77" s="3">
        <v>0</v>
      </c>
      <c r="S77" s="3">
        <v>0</v>
      </c>
      <c r="T77" s="3">
        <v>0</v>
      </c>
      <c r="U77" s="3">
        <v>1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1</v>
      </c>
      <c r="AB77" s="3">
        <v>1</v>
      </c>
      <c r="AC77" s="3">
        <v>0</v>
      </c>
      <c r="AD77" s="3">
        <v>1</v>
      </c>
      <c r="AE77" s="3">
        <v>0</v>
      </c>
      <c r="AF77" s="3">
        <v>0</v>
      </c>
      <c r="AG77" s="3">
        <v>36.799999999999997</v>
      </c>
      <c r="AH77" s="4">
        <v>2.38</v>
      </c>
      <c r="AI77" s="3">
        <v>131</v>
      </c>
      <c r="AJ77" s="3">
        <v>74</v>
      </c>
      <c r="AK77" s="5">
        <f t="shared" ref="AK77:AK99" si="48">(AI77+2*AJ77)/3</f>
        <v>93</v>
      </c>
      <c r="AL77" s="3">
        <v>97</v>
      </c>
      <c r="AM77" s="3">
        <v>1</v>
      </c>
      <c r="AN77" s="3">
        <v>3</v>
      </c>
      <c r="AO77" s="3">
        <v>35</v>
      </c>
      <c r="AP77" s="3">
        <v>13</v>
      </c>
      <c r="AQ77" s="3">
        <v>20</v>
      </c>
      <c r="AR77" s="3">
        <f t="shared" ref="AR77:AR107" si="49">(AO77-AP77)</f>
        <v>22</v>
      </c>
      <c r="AS77" s="7">
        <f t="shared" ref="AS77:AS107" si="50">(AR77/AN77)</f>
        <v>7.333333333333333</v>
      </c>
      <c r="AT77" s="3">
        <v>13</v>
      </c>
      <c r="AU77" s="4">
        <v>9.2343999999999991</v>
      </c>
      <c r="AV77" s="3">
        <v>3.88</v>
      </c>
      <c r="AW77" s="19">
        <f t="shared" ref="AW77:AW99" si="51">(AK77*AV77/451)</f>
        <v>0.80008869179600883</v>
      </c>
      <c r="AX77" s="7">
        <f t="shared" ref="AX77:AX107" si="52">((AQ77-AT77)/AU77)</f>
        <v>0.75803517283201949</v>
      </c>
      <c r="AY77" s="7">
        <f t="shared" ref="AY77:AY107" si="53">((AQ77-AT77)*80/AV77)</f>
        <v>144.32989690721649</v>
      </c>
      <c r="AZ77" s="7">
        <f t="shared" ref="AZ77:AZ99" si="54">((AK77-AN77)*80/AV77)</f>
        <v>1855.6701030927836</v>
      </c>
      <c r="BA77" s="7">
        <f t="shared" ref="BA77:BA107" si="55">(AU77/AL77*1000)</f>
        <v>95.199999999999989</v>
      </c>
      <c r="BB77" s="7">
        <f t="shared" ref="BB77:BB107" si="56">(AV77*1000/AL77)</f>
        <v>40</v>
      </c>
      <c r="BC77" s="7">
        <f t="shared" ref="BC77:BC99" si="57">(BB77*(AK77-AT77)*0.0136)</f>
        <v>43.519999999999996</v>
      </c>
      <c r="BD77" s="7">
        <f t="shared" ref="BD77:BD107" si="58">(BB77*(AQ77-AN77)*0.0136)</f>
        <v>9.2479999999999993</v>
      </c>
      <c r="BE77" s="19"/>
      <c r="BF77" s="19">
        <f t="shared" ref="BF77:BF107" si="59">(AQ77/BA77)</f>
        <v>0.21008403361344541</v>
      </c>
      <c r="BG77" s="19">
        <f t="shared" ref="BG77:BG107" si="60">(AO77/BA77)</f>
        <v>0.36764705882352944</v>
      </c>
      <c r="BH77" s="19">
        <f t="shared" ref="BH77:BH107" si="61">(BA77/AR77)</f>
        <v>4.3272727272727272</v>
      </c>
      <c r="BI77" s="19">
        <f t="shared" ref="BI77:BI107" si="62">(AN77/AT77)</f>
        <v>0.23076923076923078</v>
      </c>
      <c r="BJ77" s="19"/>
      <c r="BK77" s="5">
        <v>0</v>
      </c>
      <c r="BL77" s="5"/>
      <c r="BM77" s="5"/>
      <c r="BN77" s="5"/>
      <c r="BO77" s="5"/>
      <c r="BP77" s="3">
        <v>1</v>
      </c>
      <c r="BQ77" s="3">
        <v>0</v>
      </c>
      <c r="BR77" s="3">
        <v>67.5</v>
      </c>
      <c r="BS77" s="3">
        <v>4.9000000000000004</v>
      </c>
      <c r="BT77" s="3">
        <v>3.8</v>
      </c>
      <c r="BU77" s="3">
        <v>1.1000000000000001</v>
      </c>
      <c r="BV77" s="3">
        <v>5.2</v>
      </c>
      <c r="BX77" s="3">
        <v>1</v>
      </c>
      <c r="BY77" s="3">
        <v>1</v>
      </c>
      <c r="BZ77" s="3">
        <v>142</v>
      </c>
      <c r="CA77" s="3">
        <v>28</v>
      </c>
      <c r="CB77" s="4">
        <v>2</v>
      </c>
      <c r="CC77" s="28">
        <v>45</v>
      </c>
      <c r="CD77" s="8"/>
      <c r="CE77" s="8"/>
      <c r="CF77" s="3">
        <v>50</v>
      </c>
      <c r="CG77" s="3">
        <v>0</v>
      </c>
      <c r="CH77" s="3">
        <v>1</v>
      </c>
      <c r="CI77" s="12">
        <v>332.38636363636363</v>
      </c>
      <c r="CJ77" s="19">
        <f t="shared" ref="CJ77:CJ107" si="63">LN(CI77)</f>
        <v>5.8062980381817964</v>
      </c>
      <c r="CK77" s="5">
        <v>1337.2336203378434</v>
      </c>
      <c r="CL77" s="19">
        <f t="shared" ref="CL77:CL107" si="64">LN(CK77)</f>
        <v>7.1983582965704747</v>
      </c>
      <c r="CN77" s="36">
        <v>43419</v>
      </c>
      <c r="CO77" s="36"/>
      <c r="CP77" s="36"/>
      <c r="CQ77" s="36"/>
      <c r="CR77" s="20"/>
      <c r="CS77" s="36">
        <v>44478</v>
      </c>
      <c r="CT77" s="36">
        <v>44473</v>
      </c>
      <c r="CU77" s="1">
        <f t="shared" ref="CU77:CU107" si="65">(CT77-CN77)</f>
        <v>1054</v>
      </c>
      <c r="CV77" s="1">
        <v>0</v>
      </c>
      <c r="CW77" s="1"/>
      <c r="CX77" s="1"/>
      <c r="CY77" s="1">
        <v>0</v>
      </c>
      <c r="CZ77" s="1">
        <v>1054</v>
      </c>
      <c r="DA77" s="3">
        <v>0</v>
      </c>
      <c r="DB77" s="3"/>
    </row>
    <row r="78" spans="1:115" s="10" customFormat="1" x14ac:dyDescent="0.25">
      <c r="A78" s="2">
        <v>2008</v>
      </c>
      <c r="B78" s="3">
        <v>65</v>
      </c>
      <c r="C78" s="3">
        <v>0</v>
      </c>
      <c r="D78" s="3">
        <v>0</v>
      </c>
      <c r="E78" s="3">
        <v>1</v>
      </c>
      <c r="F78" s="3">
        <v>1</v>
      </c>
      <c r="G78" s="3">
        <v>1</v>
      </c>
      <c r="H78" s="1">
        <v>0</v>
      </c>
      <c r="I78" s="3">
        <v>1</v>
      </c>
      <c r="J78" s="3">
        <v>2</v>
      </c>
      <c r="K78" s="3">
        <v>1</v>
      </c>
      <c r="L78" s="3">
        <v>0</v>
      </c>
      <c r="M78" s="3"/>
      <c r="N78" s="3">
        <v>0</v>
      </c>
      <c r="O78" s="3">
        <v>0</v>
      </c>
      <c r="P78" s="3">
        <v>1</v>
      </c>
      <c r="Q78" s="3">
        <v>1</v>
      </c>
      <c r="R78" s="3">
        <v>0</v>
      </c>
      <c r="S78" s="3">
        <v>0</v>
      </c>
      <c r="T78" s="3">
        <v>1</v>
      </c>
      <c r="U78" s="3">
        <v>0</v>
      </c>
      <c r="V78" s="3">
        <v>1</v>
      </c>
      <c r="W78" s="3">
        <v>0</v>
      </c>
      <c r="X78" s="3">
        <v>1</v>
      </c>
      <c r="Y78" s="3">
        <v>1</v>
      </c>
      <c r="Z78" s="3">
        <v>0</v>
      </c>
      <c r="AA78" s="3">
        <v>0</v>
      </c>
      <c r="AB78" s="3">
        <v>1</v>
      </c>
      <c r="AC78" s="3">
        <v>0</v>
      </c>
      <c r="AD78" s="3">
        <v>1</v>
      </c>
      <c r="AE78" s="3">
        <v>0</v>
      </c>
      <c r="AF78" s="3">
        <v>0</v>
      </c>
      <c r="AG78" s="3">
        <v>28</v>
      </c>
      <c r="AH78" s="4">
        <v>2.15</v>
      </c>
      <c r="AI78" s="3">
        <v>98</v>
      </c>
      <c r="AJ78" s="3">
        <v>76</v>
      </c>
      <c r="AK78" s="5">
        <f t="shared" si="48"/>
        <v>83.333333333333329</v>
      </c>
      <c r="AL78" s="3">
        <v>78</v>
      </c>
      <c r="AM78" s="3">
        <v>3</v>
      </c>
      <c r="AN78" s="3">
        <v>6</v>
      </c>
      <c r="AO78" s="3">
        <v>27</v>
      </c>
      <c r="AP78" s="3">
        <v>10</v>
      </c>
      <c r="AQ78" s="3">
        <v>17</v>
      </c>
      <c r="AR78" s="3">
        <f t="shared" si="49"/>
        <v>17</v>
      </c>
      <c r="AS78" s="7">
        <f t="shared" si="50"/>
        <v>2.8333333333333335</v>
      </c>
      <c r="AT78" s="3">
        <v>9</v>
      </c>
      <c r="AU78" s="4">
        <v>3.0314999999999999</v>
      </c>
      <c r="AV78" s="3">
        <v>1.41</v>
      </c>
      <c r="AW78" s="19">
        <f t="shared" si="51"/>
        <v>0.26053215077605318</v>
      </c>
      <c r="AX78" s="7">
        <f t="shared" si="52"/>
        <v>2.6389576117433613</v>
      </c>
      <c r="AY78" s="7">
        <f t="shared" si="53"/>
        <v>453.90070921985819</v>
      </c>
      <c r="AZ78" s="7">
        <f t="shared" si="54"/>
        <v>4387.706855791962</v>
      </c>
      <c r="BA78" s="7">
        <f t="shared" si="55"/>
        <v>38.865384615384613</v>
      </c>
      <c r="BB78" s="7">
        <f t="shared" si="56"/>
        <v>18.076923076923077</v>
      </c>
      <c r="BC78" s="7">
        <f t="shared" si="57"/>
        <v>18.274564102564099</v>
      </c>
      <c r="BD78" s="7">
        <f t="shared" si="58"/>
        <v>2.7043076923076921</v>
      </c>
      <c r="BE78" s="19"/>
      <c r="BF78" s="19">
        <f t="shared" si="59"/>
        <v>0.43740722414646216</v>
      </c>
      <c r="BG78" s="19">
        <f t="shared" si="60"/>
        <v>0.69470559129143994</v>
      </c>
      <c r="BH78" s="19">
        <f t="shared" si="61"/>
        <v>2.2861990950226243</v>
      </c>
      <c r="BI78" s="19">
        <f t="shared" si="62"/>
        <v>0.66666666666666663</v>
      </c>
      <c r="BJ78" s="19"/>
      <c r="BK78" s="5">
        <v>0</v>
      </c>
      <c r="BL78" s="5"/>
      <c r="BM78" s="5"/>
      <c r="BN78" s="5"/>
      <c r="BO78" s="5"/>
      <c r="BP78" s="3">
        <v>1</v>
      </c>
      <c r="BQ78" s="3">
        <v>0</v>
      </c>
      <c r="BR78" s="3"/>
      <c r="BS78" s="3"/>
      <c r="BT78" s="3"/>
      <c r="BU78" s="3"/>
      <c r="BV78" s="3">
        <v>4.2</v>
      </c>
      <c r="BX78" s="3">
        <v>1</v>
      </c>
      <c r="BY78" s="3">
        <v>0</v>
      </c>
      <c r="BZ78" s="3">
        <v>139</v>
      </c>
      <c r="CA78" s="3">
        <v>20</v>
      </c>
      <c r="CB78" s="4">
        <v>1.1000000000000001</v>
      </c>
      <c r="CC78" s="28">
        <v>87</v>
      </c>
      <c r="CD78" s="8"/>
      <c r="CE78" s="8"/>
      <c r="CF78" s="3">
        <v>1679</v>
      </c>
      <c r="CG78" s="3">
        <v>1</v>
      </c>
      <c r="CH78" s="3">
        <v>2</v>
      </c>
      <c r="CI78" s="12">
        <v>472.17391304347825</v>
      </c>
      <c r="CJ78" s="19">
        <f t="shared" si="63"/>
        <v>6.1573473775587768</v>
      </c>
      <c r="CK78" s="5">
        <v>2463.0543542197324</v>
      </c>
      <c r="CL78" s="19">
        <f t="shared" si="64"/>
        <v>7.8091574661757504</v>
      </c>
      <c r="CN78" s="36">
        <v>43419</v>
      </c>
      <c r="CO78" s="36"/>
      <c r="CP78" s="36"/>
      <c r="CQ78" s="36"/>
      <c r="CR78" s="20"/>
      <c r="CS78" s="36">
        <v>44478</v>
      </c>
      <c r="CT78" s="36">
        <v>44463</v>
      </c>
      <c r="CU78" s="1">
        <f t="shared" si="65"/>
        <v>1044</v>
      </c>
      <c r="CV78" s="1">
        <v>0</v>
      </c>
      <c r="CW78" s="1"/>
      <c r="CX78" s="1"/>
      <c r="CY78" s="1">
        <v>0</v>
      </c>
      <c r="CZ78" s="1">
        <v>1044</v>
      </c>
      <c r="DA78" s="3">
        <v>0</v>
      </c>
      <c r="DB78" s="3"/>
    </row>
    <row r="79" spans="1:115" s="10" customFormat="1" x14ac:dyDescent="0.25">
      <c r="A79" s="25">
        <v>1119</v>
      </c>
      <c r="B79" s="1">
        <v>58</v>
      </c>
      <c r="C79" s="1">
        <v>0</v>
      </c>
      <c r="D79" s="1">
        <v>1</v>
      </c>
      <c r="E79" s="1">
        <v>1</v>
      </c>
      <c r="F79" s="1">
        <v>2</v>
      </c>
      <c r="G79" s="1">
        <v>1</v>
      </c>
      <c r="H79" s="1">
        <v>0</v>
      </c>
      <c r="I79" s="1">
        <v>1</v>
      </c>
      <c r="J79" s="1">
        <v>3</v>
      </c>
      <c r="K79" s="1">
        <v>1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38</v>
      </c>
      <c r="AH79" s="1">
        <v>2.04</v>
      </c>
      <c r="AI79" s="1">
        <v>141</v>
      </c>
      <c r="AJ79" s="1">
        <v>74</v>
      </c>
      <c r="AK79" s="5">
        <f t="shared" si="48"/>
        <v>96.333333333333329</v>
      </c>
      <c r="AL79" s="1">
        <v>85</v>
      </c>
      <c r="AM79" s="1">
        <v>1</v>
      </c>
      <c r="AN79" s="1">
        <v>5</v>
      </c>
      <c r="AO79" s="1">
        <v>20</v>
      </c>
      <c r="AP79" s="1">
        <v>7</v>
      </c>
      <c r="AQ79" s="1">
        <v>14</v>
      </c>
      <c r="AR79" s="1">
        <f t="shared" si="49"/>
        <v>13</v>
      </c>
      <c r="AS79" s="7">
        <f t="shared" si="50"/>
        <v>2.6</v>
      </c>
      <c r="AT79" s="1">
        <v>10</v>
      </c>
      <c r="AU79" s="19">
        <v>5.47</v>
      </c>
      <c r="AV79" s="1">
        <v>2.68</v>
      </c>
      <c r="AW79" s="19">
        <f t="shared" si="51"/>
        <v>0.5724464153732447</v>
      </c>
      <c r="AX79" s="7">
        <f t="shared" si="52"/>
        <v>0.73126142595978061</v>
      </c>
      <c r="AY79" s="7">
        <f t="shared" si="53"/>
        <v>119.40298507462686</v>
      </c>
      <c r="AZ79" s="7">
        <f t="shared" si="54"/>
        <v>2726.3681592039798</v>
      </c>
      <c r="BA79" s="7">
        <f t="shared" si="55"/>
        <v>64.35294117647058</v>
      </c>
      <c r="BB79" s="7">
        <f t="shared" si="56"/>
        <v>31.529411764705884</v>
      </c>
      <c r="BC79" s="7">
        <f t="shared" si="57"/>
        <v>37.019733333333328</v>
      </c>
      <c r="BD79" s="7">
        <f t="shared" si="58"/>
        <v>3.8591999999999995</v>
      </c>
      <c r="BE79" s="19">
        <v>2.1910420475319929</v>
      </c>
      <c r="BF79" s="19">
        <f t="shared" si="59"/>
        <v>0.21755027422303477</v>
      </c>
      <c r="BG79" s="19">
        <f t="shared" si="60"/>
        <v>0.31078610603290679</v>
      </c>
      <c r="BH79" s="19">
        <f t="shared" si="61"/>
        <v>4.9502262443438907</v>
      </c>
      <c r="BI79" s="19">
        <f t="shared" si="62"/>
        <v>0.5</v>
      </c>
      <c r="BJ79" s="19"/>
      <c r="BK79" s="20">
        <v>1</v>
      </c>
      <c r="BL79" s="1">
        <v>12</v>
      </c>
      <c r="BM79" s="20"/>
      <c r="BN79" s="1"/>
      <c r="BO79" s="1"/>
      <c r="BP79" s="1">
        <v>1</v>
      </c>
      <c r="BQ79" s="1">
        <v>0</v>
      </c>
      <c r="BR79" s="1">
        <v>66</v>
      </c>
      <c r="BS79" s="1">
        <v>4.3</v>
      </c>
      <c r="BT79" s="1">
        <v>2.8</v>
      </c>
      <c r="BU79" s="1">
        <v>0.44</v>
      </c>
      <c r="BV79" s="1"/>
      <c r="BW79" s="1">
        <v>15</v>
      </c>
      <c r="BX79" s="1">
        <v>0</v>
      </c>
      <c r="BY79" s="1">
        <v>1</v>
      </c>
      <c r="BZ79" s="25">
        <v>139</v>
      </c>
      <c r="CA79" s="25">
        <v>30</v>
      </c>
      <c r="CB79" s="44">
        <v>1.19</v>
      </c>
      <c r="CC79" s="27">
        <v>50</v>
      </c>
      <c r="CD79" s="1">
        <v>20</v>
      </c>
      <c r="CE79" s="1">
        <v>0</v>
      </c>
      <c r="CF79" s="1"/>
      <c r="CG79" s="1"/>
      <c r="CH79" s="1">
        <v>1</v>
      </c>
      <c r="CI79" s="20">
        <v>508.3518795</v>
      </c>
      <c r="CJ79" s="19">
        <f t="shared" si="63"/>
        <v>6.2311738839701629</v>
      </c>
      <c r="CK79" s="20">
        <v>899.50075409999999</v>
      </c>
      <c r="CL79" s="19">
        <f t="shared" si="64"/>
        <v>6.8018398917448781</v>
      </c>
      <c r="CM79" s="22"/>
      <c r="CN79" s="36">
        <v>43370</v>
      </c>
      <c r="CO79" s="36"/>
      <c r="CP79" s="36"/>
      <c r="CQ79" s="36"/>
      <c r="CR79" s="20"/>
      <c r="CS79" s="36">
        <v>44478</v>
      </c>
      <c r="CT79" s="36">
        <v>44461</v>
      </c>
      <c r="CU79" s="1">
        <f t="shared" si="65"/>
        <v>1091</v>
      </c>
      <c r="CV79" s="1">
        <v>0</v>
      </c>
      <c r="CW79" s="1"/>
      <c r="CX79" s="1"/>
      <c r="CY79" s="1">
        <v>0</v>
      </c>
      <c r="CZ79" s="1">
        <v>1091</v>
      </c>
      <c r="DA79" s="3">
        <v>0</v>
      </c>
      <c r="DB79"/>
      <c r="DC79"/>
      <c r="DD79"/>
      <c r="DE79"/>
      <c r="DF79"/>
      <c r="DG79"/>
      <c r="DH79"/>
      <c r="DI79"/>
      <c r="DJ79"/>
      <c r="DK79"/>
    </row>
    <row r="80" spans="1:115" s="10" customFormat="1" x14ac:dyDescent="0.25">
      <c r="A80" s="25">
        <v>1158</v>
      </c>
      <c r="B80" s="1">
        <v>61</v>
      </c>
      <c r="C80" s="1">
        <v>0</v>
      </c>
      <c r="D80" s="1">
        <v>0</v>
      </c>
      <c r="E80" s="1">
        <v>0</v>
      </c>
      <c r="F80" s="1">
        <v>2</v>
      </c>
      <c r="G80" s="1"/>
      <c r="H80" s="1">
        <v>0</v>
      </c>
      <c r="I80" s="1"/>
      <c r="J80" s="1">
        <v>1</v>
      </c>
      <c r="K80" s="1">
        <v>1</v>
      </c>
      <c r="L80" s="1">
        <v>0</v>
      </c>
      <c r="M80" s="1">
        <v>0</v>
      </c>
      <c r="N80" s="1">
        <v>0</v>
      </c>
      <c r="O80" s="1">
        <v>0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1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38.700000000000003</v>
      </c>
      <c r="AH80" s="1">
        <v>2.35</v>
      </c>
      <c r="AI80" s="1">
        <v>128</v>
      </c>
      <c r="AJ80" s="1">
        <v>88</v>
      </c>
      <c r="AK80" s="5">
        <f t="shared" si="48"/>
        <v>101.33333333333333</v>
      </c>
      <c r="AL80" s="1">
        <v>93</v>
      </c>
      <c r="AM80" s="1">
        <v>3</v>
      </c>
      <c r="AN80" s="1">
        <v>7</v>
      </c>
      <c r="AO80" s="1">
        <v>45</v>
      </c>
      <c r="AP80" s="1">
        <v>19</v>
      </c>
      <c r="AQ80" s="1">
        <v>30</v>
      </c>
      <c r="AR80" s="1">
        <f t="shared" si="49"/>
        <v>26</v>
      </c>
      <c r="AS80" s="7">
        <f t="shared" si="50"/>
        <v>3.7142857142857144</v>
      </c>
      <c r="AT80" s="1">
        <v>18</v>
      </c>
      <c r="AU80" s="19">
        <v>6.75</v>
      </c>
      <c r="AV80" s="1">
        <v>2.87</v>
      </c>
      <c r="AW80" s="19">
        <f t="shared" si="51"/>
        <v>0.64484848484848478</v>
      </c>
      <c r="AX80" s="7">
        <f t="shared" si="52"/>
        <v>1.7777777777777777</v>
      </c>
      <c r="AY80" s="7">
        <f t="shared" si="53"/>
        <v>334.49477351916374</v>
      </c>
      <c r="AZ80" s="7">
        <f t="shared" si="54"/>
        <v>2629.5005807200928</v>
      </c>
      <c r="BA80" s="7">
        <f t="shared" si="55"/>
        <v>72.580645161290334</v>
      </c>
      <c r="BB80" s="7">
        <f t="shared" si="56"/>
        <v>30.86021505376344</v>
      </c>
      <c r="BC80" s="7">
        <f t="shared" si="57"/>
        <v>34.97491039426523</v>
      </c>
      <c r="BD80" s="7">
        <f t="shared" si="58"/>
        <v>9.6530752688172026</v>
      </c>
      <c r="BE80" s="19">
        <v>1.7635555555555553</v>
      </c>
      <c r="BF80" s="19">
        <f t="shared" si="59"/>
        <v>0.41333333333333327</v>
      </c>
      <c r="BG80" s="19">
        <f t="shared" si="60"/>
        <v>0.61999999999999988</v>
      </c>
      <c r="BH80" s="19">
        <f t="shared" si="61"/>
        <v>2.7915632754342434</v>
      </c>
      <c r="BI80" s="19">
        <f t="shared" si="62"/>
        <v>0.3888888888888889</v>
      </c>
      <c r="BJ80" s="19"/>
      <c r="BK80" s="20">
        <v>1</v>
      </c>
      <c r="BL80" s="1">
        <v>13</v>
      </c>
      <c r="BM80" s="20"/>
      <c r="BN80" s="1">
        <v>1</v>
      </c>
      <c r="BO80" s="1">
        <v>0</v>
      </c>
      <c r="BP80" s="1">
        <v>1</v>
      </c>
      <c r="BQ80" s="1">
        <v>0</v>
      </c>
      <c r="BR80" s="1">
        <v>55</v>
      </c>
      <c r="BS80" s="1"/>
      <c r="BT80" s="1"/>
      <c r="BU80" s="1"/>
      <c r="BV80" s="1"/>
      <c r="BW80" s="1">
        <v>43.8</v>
      </c>
      <c r="BX80" s="1">
        <v>1</v>
      </c>
      <c r="BY80" s="1"/>
      <c r="BZ80" s="25">
        <v>137</v>
      </c>
      <c r="CA80" s="25">
        <v>19</v>
      </c>
      <c r="CB80" s="44">
        <v>1.2</v>
      </c>
      <c r="CC80" s="27">
        <v>90</v>
      </c>
      <c r="CD80" s="1"/>
      <c r="CE80" s="1"/>
      <c r="CF80" s="1"/>
      <c r="CG80" s="1"/>
      <c r="CH80" s="1"/>
      <c r="CI80" s="20">
        <v>537.90439760000004</v>
      </c>
      <c r="CJ80" s="19">
        <f t="shared" si="63"/>
        <v>6.2876808447430825</v>
      </c>
      <c r="CK80" s="20">
        <v>1319.47444</v>
      </c>
      <c r="CL80" s="19">
        <f t="shared" si="64"/>
        <v>7.1849887847819049</v>
      </c>
      <c r="CM80" s="22"/>
      <c r="CN80" s="36">
        <v>43397</v>
      </c>
      <c r="CO80" s="36"/>
      <c r="CP80" s="36"/>
      <c r="CQ80" s="36"/>
      <c r="CR80" s="20"/>
      <c r="CS80" s="36">
        <v>44478</v>
      </c>
      <c r="CT80" s="36">
        <v>44432</v>
      </c>
      <c r="CU80" s="1">
        <f t="shared" si="65"/>
        <v>1035</v>
      </c>
      <c r="CV80" s="1">
        <v>0</v>
      </c>
      <c r="CW80" s="1"/>
      <c r="CX80" s="1"/>
      <c r="CY80" s="1">
        <v>0</v>
      </c>
      <c r="CZ80" s="1">
        <v>1035</v>
      </c>
      <c r="DA80" s="3">
        <v>0</v>
      </c>
      <c r="DB80" t="s">
        <v>132</v>
      </c>
      <c r="DC80"/>
      <c r="DD80"/>
      <c r="DE80"/>
      <c r="DF80"/>
      <c r="DG80"/>
      <c r="DH80"/>
      <c r="DI80"/>
      <c r="DJ80"/>
      <c r="DK80"/>
    </row>
    <row r="81" spans="1:115" s="10" customFormat="1" x14ac:dyDescent="0.25">
      <c r="A81" s="25">
        <v>1032</v>
      </c>
      <c r="B81" s="1">
        <v>85</v>
      </c>
      <c r="C81" s="1">
        <v>0</v>
      </c>
      <c r="D81" s="1">
        <v>0</v>
      </c>
      <c r="E81" s="1">
        <v>1</v>
      </c>
      <c r="F81" s="1">
        <v>2</v>
      </c>
      <c r="G81" s="1">
        <v>1</v>
      </c>
      <c r="H81" s="1">
        <v>0</v>
      </c>
      <c r="I81" s="1">
        <v>1</v>
      </c>
      <c r="J81" s="1">
        <v>2</v>
      </c>
      <c r="K81" s="1">
        <v>1</v>
      </c>
      <c r="L81" s="1">
        <v>0</v>
      </c>
      <c r="M81" s="1">
        <v>1</v>
      </c>
      <c r="N81" s="1">
        <v>1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0</v>
      </c>
      <c r="AB81" s="1">
        <v>1</v>
      </c>
      <c r="AC81" s="1">
        <v>1</v>
      </c>
      <c r="AD81" s="1">
        <v>1</v>
      </c>
      <c r="AE81" s="1">
        <v>0</v>
      </c>
      <c r="AF81" s="1">
        <v>0</v>
      </c>
      <c r="AG81" s="1">
        <v>26.2</v>
      </c>
      <c r="AH81" s="1">
        <v>1.86</v>
      </c>
      <c r="AI81" s="1">
        <v>150</v>
      </c>
      <c r="AJ81" s="1">
        <v>81</v>
      </c>
      <c r="AK81" s="5">
        <f t="shared" si="48"/>
        <v>104</v>
      </c>
      <c r="AL81" s="1">
        <v>75</v>
      </c>
      <c r="AM81" s="1">
        <v>1</v>
      </c>
      <c r="AN81" s="1">
        <v>5</v>
      </c>
      <c r="AO81" s="1">
        <v>47</v>
      </c>
      <c r="AP81" s="1">
        <v>4</v>
      </c>
      <c r="AQ81" s="1">
        <v>25</v>
      </c>
      <c r="AR81" s="1">
        <f t="shared" si="49"/>
        <v>43</v>
      </c>
      <c r="AS81" s="7">
        <f t="shared" si="50"/>
        <v>8.6</v>
      </c>
      <c r="AT81" s="1">
        <v>5</v>
      </c>
      <c r="AU81" s="19">
        <v>5.97</v>
      </c>
      <c r="AV81" s="1">
        <v>3.21</v>
      </c>
      <c r="AW81" s="19">
        <f t="shared" si="51"/>
        <v>0.74022172949002207</v>
      </c>
      <c r="AX81" s="7">
        <f t="shared" si="52"/>
        <v>3.3500837520938025</v>
      </c>
      <c r="AY81" s="7">
        <f t="shared" si="53"/>
        <v>498.44236760124613</v>
      </c>
      <c r="AZ81" s="7">
        <f t="shared" si="54"/>
        <v>2467.2897196261683</v>
      </c>
      <c r="BA81" s="7">
        <f t="shared" si="55"/>
        <v>79.599999999999994</v>
      </c>
      <c r="BB81" s="7">
        <f t="shared" si="56"/>
        <v>42.8</v>
      </c>
      <c r="BC81" s="7">
        <f t="shared" si="57"/>
        <v>57.625919999999994</v>
      </c>
      <c r="BD81" s="7">
        <f t="shared" si="58"/>
        <v>11.641599999999999</v>
      </c>
      <c r="BE81" s="19"/>
      <c r="BF81" s="19">
        <f t="shared" si="59"/>
        <v>0.314070351758794</v>
      </c>
      <c r="BG81" s="19">
        <f t="shared" si="60"/>
        <v>0.59045226130653272</v>
      </c>
      <c r="BH81" s="19">
        <f t="shared" si="61"/>
        <v>1.8511627906976742</v>
      </c>
      <c r="BI81" s="19">
        <f t="shared" si="62"/>
        <v>1</v>
      </c>
      <c r="BJ81" s="19"/>
      <c r="BK81" s="20">
        <v>1</v>
      </c>
      <c r="BL81" s="1"/>
      <c r="BM81" s="20"/>
      <c r="BN81" s="1">
        <v>3</v>
      </c>
      <c r="BO81" s="1">
        <v>0</v>
      </c>
      <c r="BP81" s="1">
        <v>1</v>
      </c>
      <c r="BQ81" s="1">
        <v>0</v>
      </c>
      <c r="BR81" s="1">
        <v>70</v>
      </c>
      <c r="BS81" s="1">
        <v>4.5999999999999996</v>
      </c>
      <c r="BT81" s="1">
        <v>1.6</v>
      </c>
      <c r="BU81" s="1">
        <v>0.46</v>
      </c>
      <c r="BV81" s="1"/>
      <c r="BW81" s="1">
        <v>38</v>
      </c>
      <c r="BX81" s="1">
        <v>1</v>
      </c>
      <c r="BY81" s="1">
        <v>1</v>
      </c>
      <c r="BZ81" s="25">
        <v>138</v>
      </c>
      <c r="CA81" s="25">
        <v>35</v>
      </c>
      <c r="CB81" s="44">
        <v>1.78</v>
      </c>
      <c r="CC81" s="27">
        <v>34</v>
      </c>
      <c r="CD81" s="1">
        <v>724</v>
      </c>
      <c r="CE81" s="1">
        <v>1</v>
      </c>
      <c r="CF81" s="1"/>
      <c r="CG81" s="1"/>
      <c r="CH81" s="1">
        <v>2</v>
      </c>
      <c r="CI81" s="20">
        <v>541.53700000000003</v>
      </c>
      <c r="CJ81" s="19">
        <f t="shared" si="63"/>
        <v>6.2944113928232728</v>
      </c>
      <c r="CK81" s="20">
        <v>3221.5210000000002</v>
      </c>
      <c r="CL81" s="19">
        <f t="shared" si="64"/>
        <v>8.0776088872599185</v>
      </c>
      <c r="CM81" s="22"/>
      <c r="CN81" s="36">
        <v>43235</v>
      </c>
      <c r="CO81" s="36"/>
      <c r="CP81" s="36"/>
      <c r="CQ81" s="36"/>
      <c r="CR81" s="20"/>
      <c r="CS81" s="36">
        <v>44217</v>
      </c>
      <c r="CT81" s="36">
        <v>43432</v>
      </c>
      <c r="CU81" s="1">
        <f t="shared" si="65"/>
        <v>197</v>
      </c>
      <c r="CV81" s="1">
        <v>1</v>
      </c>
      <c r="CW81" s="36">
        <v>43432</v>
      </c>
      <c r="CX81" s="20">
        <f>(CW81-CN81)</f>
        <v>197</v>
      </c>
      <c r="CY81" s="20">
        <v>1</v>
      </c>
      <c r="CZ81" s="20">
        <v>197</v>
      </c>
      <c r="DA81" s="3">
        <v>0</v>
      </c>
      <c r="DB81"/>
      <c r="DC81"/>
      <c r="DD81"/>
      <c r="DE81"/>
      <c r="DF81"/>
      <c r="DG81"/>
      <c r="DH81"/>
      <c r="DI81"/>
      <c r="DJ81"/>
      <c r="DK81"/>
    </row>
    <row r="82" spans="1:115" s="10" customFormat="1" x14ac:dyDescent="0.25">
      <c r="A82" s="25">
        <v>1069</v>
      </c>
      <c r="B82" s="1">
        <v>61</v>
      </c>
      <c r="C82" s="1">
        <v>0</v>
      </c>
      <c r="D82" s="1">
        <v>0</v>
      </c>
      <c r="E82" s="1">
        <v>1</v>
      </c>
      <c r="F82" s="1">
        <v>2</v>
      </c>
      <c r="G82" s="1">
        <v>1</v>
      </c>
      <c r="H82" s="1">
        <v>0</v>
      </c>
      <c r="I82" s="1">
        <v>1</v>
      </c>
      <c r="J82" s="1">
        <v>3</v>
      </c>
      <c r="K82" s="1">
        <v>1</v>
      </c>
      <c r="L82" s="1">
        <v>1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1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47.88</v>
      </c>
      <c r="AH82" s="1">
        <v>2.4700000000000002</v>
      </c>
      <c r="AI82" s="1">
        <v>130</v>
      </c>
      <c r="AJ82" s="1">
        <v>82</v>
      </c>
      <c r="AK82" s="5">
        <f t="shared" si="48"/>
        <v>98</v>
      </c>
      <c r="AL82" s="1">
        <v>104</v>
      </c>
      <c r="AM82" s="1">
        <v>1</v>
      </c>
      <c r="AN82" s="1">
        <v>16</v>
      </c>
      <c r="AO82" s="1">
        <v>48</v>
      </c>
      <c r="AP82" s="1">
        <v>24</v>
      </c>
      <c r="AQ82" s="1">
        <v>37</v>
      </c>
      <c r="AR82" s="1">
        <f t="shared" si="49"/>
        <v>24</v>
      </c>
      <c r="AS82" s="7">
        <f t="shared" si="50"/>
        <v>1.5</v>
      </c>
      <c r="AT82" s="1">
        <v>22</v>
      </c>
      <c r="AU82" s="19">
        <v>6.46</v>
      </c>
      <c r="AV82" s="1">
        <v>2.61</v>
      </c>
      <c r="AW82" s="19">
        <f t="shared" si="51"/>
        <v>0.56713968957871397</v>
      </c>
      <c r="AX82" s="7">
        <f t="shared" si="52"/>
        <v>2.321981424148607</v>
      </c>
      <c r="AY82" s="7">
        <f t="shared" si="53"/>
        <v>459.77011494252878</v>
      </c>
      <c r="AZ82" s="7">
        <f t="shared" si="54"/>
        <v>2513.4099616858239</v>
      </c>
      <c r="BA82" s="7">
        <f t="shared" si="55"/>
        <v>62.115384615384613</v>
      </c>
      <c r="BB82" s="7">
        <f t="shared" si="56"/>
        <v>25.096153846153847</v>
      </c>
      <c r="BC82" s="7">
        <f t="shared" si="57"/>
        <v>25.939384615384615</v>
      </c>
      <c r="BD82" s="7">
        <f t="shared" si="58"/>
        <v>7.1674615384615388</v>
      </c>
      <c r="BE82" s="19">
        <v>2.2699690402476782</v>
      </c>
      <c r="BF82" s="19">
        <f t="shared" si="59"/>
        <v>0.59566563467492262</v>
      </c>
      <c r="BG82" s="19">
        <f t="shared" si="60"/>
        <v>0.77275541795665637</v>
      </c>
      <c r="BH82" s="19">
        <f t="shared" si="61"/>
        <v>2.5881410256410255</v>
      </c>
      <c r="BI82" s="19">
        <f t="shared" si="62"/>
        <v>0.72727272727272729</v>
      </c>
      <c r="BJ82" s="19"/>
      <c r="BK82" s="20">
        <v>1</v>
      </c>
      <c r="BL82" s="1">
        <v>18</v>
      </c>
      <c r="BM82" s="20"/>
      <c r="BN82" s="1">
        <v>0</v>
      </c>
      <c r="BO82" s="1">
        <v>0</v>
      </c>
      <c r="BP82" s="1">
        <v>1</v>
      </c>
      <c r="BQ82" s="1">
        <v>0</v>
      </c>
      <c r="BR82" s="1">
        <v>60</v>
      </c>
      <c r="BS82" s="1">
        <v>4.9000000000000004</v>
      </c>
      <c r="BT82" s="1">
        <v>3</v>
      </c>
      <c r="BU82" s="1">
        <v>0.48</v>
      </c>
      <c r="BV82" s="1">
        <v>4.7</v>
      </c>
      <c r="BW82" s="1">
        <v>27</v>
      </c>
      <c r="BX82" s="1">
        <v>0</v>
      </c>
      <c r="BY82" s="1">
        <v>1</v>
      </c>
      <c r="BZ82" s="25">
        <v>138</v>
      </c>
      <c r="CA82" s="25">
        <v>17</v>
      </c>
      <c r="CB82" s="44">
        <v>0.79</v>
      </c>
      <c r="CC82" s="27">
        <v>90</v>
      </c>
      <c r="CD82" s="1">
        <v>61</v>
      </c>
      <c r="CE82" s="1">
        <v>0</v>
      </c>
      <c r="CF82" s="1"/>
      <c r="CG82" s="1"/>
      <c r="CH82" s="1">
        <v>1</v>
      </c>
      <c r="CI82" s="20">
        <v>678.26408739999999</v>
      </c>
      <c r="CJ82" s="19">
        <f t="shared" si="63"/>
        <v>6.5195367215408142</v>
      </c>
      <c r="CK82" s="20">
        <v>1079.3661910000001</v>
      </c>
      <c r="CL82" s="19">
        <f t="shared" si="64"/>
        <v>6.9841292876632393</v>
      </c>
      <c r="CM82" s="22"/>
      <c r="CN82" s="36">
        <v>43369</v>
      </c>
      <c r="CO82" s="36"/>
      <c r="CP82" s="36"/>
      <c r="CQ82" s="36"/>
      <c r="CR82" s="20"/>
      <c r="CS82" s="36">
        <v>44478</v>
      </c>
      <c r="CT82" s="36">
        <v>44463</v>
      </c>
      <c r="CU82" s="1">
        <f t="shared" si="65"/>
        <v>1094</v>
      </c>
      <c r="CV82" s="1">
        <v>0</v>
      </c>
      <c r="CW82" s="1"/>
      <c r="CX82" s="1"/>
      <c r="CY82" s="1">
        <v>0</v>
      </c>
      <c r="CZ82" s="1">
        <v>1094</v>
      </c>
      <c r="DA82" s="3">
        <v>0</v>
      </c>
      <c r="DB82"/>
      <c r="DC82"/>
      <c r="DD82"/>
      <c r="DE82"/>
      <c r="DF82"/>
      <c r="DG82"/>
      <c r="DH82"/>
      <c r="DI82"/>
      <c r="DJ82"/>
      <c r="DK82"/>
    </row>
    <row r="83" spans="1:115" s="10" customFormat="1" x14ac:dyDescent="0.25">
      <c r="A83" s="2">
        <v>2041</v>
      </c>
      <c r="B83" s="3">
        <v>47</v>
      </c>
      <c r="C83" s="3">
        <v>0</v>
      </c>
      <c r="D83" s="3">
        <v>0</v>
      </c>
      <c r="E83" s="3">
        <v>0</v>
      </c>
      <c r="F83" s="3">
        <v>1</v>
      </c>
      <c r="G83" s="3">
        <v>0</v>
      </c>
      <c r="H83" s="1">
        <v>1</v>
      </c>
      <c r="I83" s="3">
        <v>1</v>
      </c>
      <c r="J83" s="3">
        <v>1</v>
      </c>
      <c r="K83" s="3">
        <v>1</v>
      </c>
      <c r="L83" s="3">
        <v>0</v>
      </c>
      <c r="M83" s="3"/>
      <c r="N83" s="3">
        <v>1</v>
      </c>
      <c r="O83" s="3">
        <v>0</v>
      </c>
      <c r="P83" s="3">
        <v>1</v>
      </c>
      <c r="Q83" s="3"/>
      <c r="R83" s="3">
        <v>0</v>
      </c>
      <c r="S83" s="3">
        <v>0</v>
      </c>
      <c r="T83" s="3">
        <v>0</v>
      </c>
      <c r="U83" s="3">
        <v>1</v>
      </c>
      <c r="V83" s="3">
        <v>0</v>
      </c>
      <c r="W83" s="3">
        <v>0</v>
      </c>
      <c r="X83" s="3">
        <v>0</v>
      </c>
      <c r="Y83" s="3">
        <v>0</v>
      </c>
      <c r="Z83" s="3">
        <v>1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26</v>
      </c>
      <c r="AH83" s="4">
        <v>2.04</v>
      </c>
      <c r="AI83" s="3">
        <v>152</v>
      </c>
      <c r="AJ83" s="3">
        <v>88</v>
      </c>
      <c r="AK83" s="5">
        <f t="shared" si="48"/>
        <v>109.33333333333333</v>
      </c>
      <c r="AL83" s="3">
        <v>81</v>
      </c>
      <c r="AM83" s="3">
        <v>2</v>
      </c>
      <c r="AN83" s="3">
        <v>1</v>
      </c>
      <c r="AO83" s="3">
        <v>20</v>
      </c>
      <c r="AP83" s="3">
        <v>8</v>
      </c>
      <c r="AQ83" s="3">
        <v>13</v>
      </c>
      <c r="AR83" s="1">
        <f t="shared" si="49"/>
        <v>12</v>
      </c>
      <c r="AS83" s="7">
        <f t="shared" si="50"/>
        <v>12</v>
      </c>
      <c r="AT83" s="3">
        <v>8</v>
      </c>
      <c r="AU83" s="4">
        <v>6.8952</v>
      </c>
      <c r="AV83" s="3">
        <v>3.38</v>
      </c>
      <c r="AW83" s="19">
        <f t="shared" si="51"/>
        <v>0.81939393939393934</v>
      </c>
      <c r="AX83" s="7">
        <f t="shared" si="52"/>
        <v>0.72514212785706</v>
      </c>
      <c r="AY83" s="7">
        <f t="shared" si="53"/>
        <v>118.34319526627219</v>
      </c>
      <c r="AZ83" s="7">
        <f t="shared" si="54"/>
        <v>2564.102564102564</v>
      </c>
      <c r="BA83" s="7">
        <f t="shared" si="55"/>
        <v>85.125925925925927</v>
      </c>
      <c r="BB83" s="7">
        <f t="shared" si="56"/>
        <v>41.728395061728392</v>
      </c>
      <c r="BC83" s="7">
        <f t="shared" si="57"/>
        <v>57.50729218106995</v>
      </c>
      <c r="BD83" s="7">
        <f t="shared" si="58"/>
        <v>6.8100740740740733</v>
      </c>
      <c r="BE83" s="19"/>
      <c r="BF83" s="19">
        <f t="shared" si="59"/>
        <v>0.15271493212669685</v>
      </c>
      <c r="BG83" s="19">
        <f t="shared" si="60"/>
        <v>0.23494604942568742</v>
      </c>
      <c r="BH83" s="19">
        <f t="shared" si="61"/>
        <v>7.0938271604938272</v>
      </c>
      <c r="BI83" s="19">
        <f t="shared" si="62"/>
        <v>0.125</v>
      </c>
      <c r="BJ83" s="19"/>
      <c r="BK83" s="5">
        <v>0</v>
      </c>
      <c r="BL83" s="5"/>
      <c r="BM83" s="5"/>
      <c r="BN83" s="5"/>
      <c r="BO83" s="5"/>
      <c r="BP83" s="3">
        <v>1</v>
      </c>
      <c r="BQ83" s="3">
        <v>0</v>
      </c>
      <c r="BR83" s="3">
        <v>57.5</v>
      </c>
      <c r="BS83" s="3">
        <v>4.5999999999999996</v>
      </c>
      <c r="BT83" s="3">
        <v>2.9</v>
      </c>
      <c r="BU83" s="3">
        <v>1.1000000000000001</v>
      </c>
      <c r="BV83" s="3"/>
      <c r="BX83" s="3">
        <v>1</v>
      </c>
      <c r="BY83" s="3">
        <v>1</v>
      </c>
      <c r="BZ83" s="3">
        <v>142</v>
      </c>
      <c r="CA83" s="3">
        <v>30</v>
      </c>
      <c r="CB83" s="4">
        <v>1.4</v>
      </c>
      <c r="CC83" s="28">
        <v>54</v>
      </c>
      <c r="CD83" s="8"/>
      <c r="CE83" s="8"/>
      <c r="CF83" s="3">
        <v>137</v>
      </c>
      <c r="CG83" s="3">
        <v>0</v>
      </c>
      <c r="CH83" s="3">
        <v>1</v>
      </c>
      <c r="CI83" s="12">
        <v>714.92537313432831</v>
      </c>
      <c r="CJ83" s="19">
        <f t="shared" si="63"/>
        <v>6.5721781640080401</v>
      </c>
      <c r="CK83" s="5">
        <v>407.89328149453138</v>
      </c>
      <c r="CL83" s="19">
        <f t="shared" si="64"/>
        <v>6.0110055752256963</v>
      </c>
      <c r="CN83" s="36">
        <v>40497</v>
      </c>
      <c r="CO83" s="36">
        <v>40499</v>
      </c>
      <c r="CP83" s="20">
        <f>(CO83-CN83)</f>
        <v>2</v>
      </c>
      <c r="CQ83" s="36"/>
      <c r="CR83" s="20"/>
      <c r="CS83" s="36">
        <v>44272</v>
      </c>
      <c r="CT83" s="36">
        <v>44125</v>
      </c>
      <c r="CU83" s="1">
        <f t="shared" si="65"/>
        <v>3628</v>
      </c>
      <c r="CV83" s="3">
        <v>0</v>
      </c>
      <c r="CW83" s="3"/>
      <c r="CX83" s="3"/>
      <c r="CY83" s="3">
        <v>1</v>
      </c>
      <c r="CZ83" s="3">
        <v>2</v>
      </c>
      <c r="DA83" s="3">
        <v>0</v>
      </c>
      <c r="DB83" s="3"/>
    </row>
    <row r="84" spans="1:115" s="10" customFormat="1" x14ac:dyDescent="0.25">
      <c r="A84" s="25">
        <v>1050</v>
      </c>
      <c r="B84" s="1">
        <v>61</v>
      </c>
      <c r="C84" s="1">
        <v>0</v>
      </c>
      <c r="D84" s="1">
        <v>0</v>
      </c>
      <c r="E84" s="1">
        <v>1</v>
      </c>
      <c r="F84" s="1">
        <v>2</v>
      </c>
      <c r="G84" s="1">
        <v>1</v>
      </c>
      <c r="H84" s="1">
        <v>0</v>
      </c>
      <c r="I84" s="1">
        <v>1</v>
      </c>
      <c r="J84" s="1">
        <v>2</v>
      </c>
      <c r="K84" s="1">
        <v>1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2</v>
      </c>
      <c r="Z84" s="1">
        <v>1</v>
      </c>
      <c r="AA84" s="1">
        <v>1</v>
      </c>
      <c r="AB84" s="1">
        <v>1</v>
      </c>
      <c r="AC84" s="1">
        <v>0</v>
      </c>
      <c r="AD84" s="1">
        <v>1</v>
      </c>
      <c r="AE84" s="1">
        <v>0</v>
      </c>
      <c r="AF84" s="1">
        <v>0</v>
      </c>
      <c r="AG84" s="1">
        <v>32.200000000000003</v>
      </c>
      <c r="AH84" s="1">
        <v>2.2799999999999998</v>
      </c>
      <c r="AI84" s="1">
        <v>129</v>
      </c>
      <c r="AJ84" s="1">
        <v>67</v>
      </c>
      <c r="AK84" s="5">
        <f t="shared" si="48"/>
        <v>87.666666666666671</v>
      </c>
      <c r="AL84" s="1">
        <v>68</v>
      </c>
      <c r="AM84" s="1">
        <v>1</v>
      </c>
      <c r="AN84" s="1">
        <v>4</v>
      </c>
      <c r="AO84" s="1">
        <v>26</v>
      </c>
      <c r="AP84" s="1">
        <v>9</v>
      </c>
      <c r="AQ84" s="1">
        <v>16</v>
      </c>
      <c r="AR84" s="1">
        <f t="shared" si="49"/>
        <v>17</v>
      </c>
      <c r="AS84" s="7">
        <f t="shared" si="50"/>
        <v>4.25</v>
      </c>
      <c r="AT84" s="1">
        <v>8</v>
      </c>
      <c r="AU84" s="19">
        <v>6.03</v>
      </c>
      <c r="AV84" s="1">
        <v>2.64</v>
      </c>
      <c r="AW84" s="19">
        <f t="shared" si="51"/>
        <v>0.51317073170731708</v>
      </c>
      <c r="AX84" s="7">
        <f t="shared" si="52"/>
        <v>1.3266998341625207</v>
      </c>
      <c r="AY84" s="7">
        <f t="shared" si="53"/>
        <v>242.42424242424241</v>
      </c>
      <c r="AZ84" s="7">
        <f t="shared" si="54"/>
        <v>2535.3535353535353</v>
      </c>
      <c r="BA84" s="7">
        <f t="shared" si="55"/>
        <v>88.676470588235304</v>
      </c>
      <c r="BB84" s="7">
        <f t="shared" si="56"/>
        <v>38.823529411764703</v>
      </c>
      <c r="BC84" s="7">
        <f t="shared" si="57"/>
        <v>42.064</v>
      </c>
      <c r="BD84" s="7">
        <f t="shared" si="58"/>
        <v>6.3359999999999994</v>
      </c>
      <c r="BE84" s="19">
        <v>1.1276948590381426</v>
      </c>
      <c r="BF84" s="19">
        <f t="shared" si="59"/>
        <v>0.18043117744610279</v>
      </c>
      <c r="BG84" s="19">
        <f t="shared" si="60"/>
        <v>0.29320066334991707</v>
      </c>
      <c r="BH84" s="19">
        <f t="shared" si="61"/>
        <v>5.2162629757785473</v>
      </c>
      <c r="BI84" s="19">
        <f t="shared" si="62"/>
        <v>0.5</v>
      </c>
      <c r="BJ84" s="19"/>
      <c r="BK84" s="20">
        <v>1</v>
      </c>
      <c r="BL84" s="1">
        <v>13</v>
      </c>
      <c r="BM84" s="20"/>
      <c r="BN84" s="1">
        <v>0</v>
      </c>
      <c r="BO84" s="1">
        <v>0</v>
      </c>
      <c r="BP84" s="1">
        <v>1</v>
      </c>
      <c r="BQ84" s="1">
        <v>0</v>
      </c>
      <c r="BR84" s="1">
        <v>65</v>
      </c>
      <c r="BS84" s="1"/>
      <c r="BT84" s="1"/>
      <c r="BU84" s="1"/>
      <c r="BV84" s="1"/>
      <c r="BW84" s="1"/>
      <c r="BX84" s="1"/>
      <c r="BY84" s="1"/>
      <c r="BZ84" s="25">
        <v>140</v>
      </c>
      <c r="CA84" s="25">
        <v>15</v>
      </c>
      <c r="CB84" s="44">
        <v>1.1200000000000001</v>
      </c>
      <c r="CC84" s="27">
        <v>71</v>
      </c>
      <c r="CD84" s="1"/>
      <c r="CE84" s="1"/>
      <c r="CF84" s="1"/>
      <c r="CG84" s="1"/>
      <c r="CH84" s="1"/>
      <c r="CI84" s="20">
        <v>730.12165189999996</v>
      </c>
      <c r="CJ84" s="19">
        <f t="shared" si="63"/>
        <v>6.5932111666968174</v>
      </c>
      <c r="CK84" s="20">
        <v>1215.8277880000001</v>
      </c>
      <c r="CL84" s="19">
        <f t="shared" si="64"/>
        <v>7.1031804307862849</v>
      </c>
      <c r="CM84" s="22"/>
      <c r="CN84" s="36">
        <v>43250</v>
      </c>
      <c r="CO84" s="36"/>
      <c r="CP84" s="36"/>
      <c r="CQ84" s="36"/>
      <c r="CR84" s="20"/>
      <c r="CS84" s="36">
        <v>44217</v>
      </c>
      <c r="CT84" s="36">
        <v>44204</v>
      </c>
      <c r="CU84" s="1">
        <f t="shared" si="65"/>
        <v>954</v>
      </c>
      <c r="CV84" s="1">
        <v>0</v>
      </c>
      <c r="CW84" s="1"/>
      <c r="CX84" s="1"/>
      <c r="CY84" s="1">
        <v>0</v>
      </c>
      <c r="CZ84" s="1">
        <v>954</v>
      </c>
      <c r="DA84" s="3">
        <v>0</v>
      </c>
      <c r="DB84"/>
      <c r="DC84"/>
      <c r="DD84"/>
      <c r="DE84"/>
      <c r="DF84"/>
      <c r="DG84"/>
      <c r="DH84"/>
      <c r="DI84"/>
      <c r="DJ84"/>
      <c r="DK84"/>
    </row>
    <row r="85" spans="1:115" s="10" customFormat="1" x14ac:dyDescent="0.25">
      <c r="A85" s="2">
        <v>2058</v>
      </c>
      <c r="B85" s="3">
        <v>61</v>
      </c>
      <c r="C85" s="3">
        <v>0</v>
      </c>
      <c r="D85" s="3">
        <v>0</v>
      </c>
      <c r="E85" s="3">
        <v>0</v>
      </c>
      <c r="F85" s="3">
        <v>1</v>
      </c>
      <c r="G85" s="3">
        <v>0</v>
      </c>
      <c r="H85" s="1">
        <v>1</v>
      </c>
      <c r="I85" s="3">
        <v>1</v>
      </c>
      <c r="J85" s="3">
        <v>1</v>
      </c>
      <c r="K85" s="3">
        <v>0</v>
      </c>
      <c r="L85" s="3">
        <v>1</v>
      </c>
      <c r="M85" s="3"/>
      <c r="N85" s="3">
        <v>1</v>
      </c>
      <c r="O85" s="3">
        <v>0</v>
      </c>
      <c r="P85" s="3">
        <v>1</v>
      </c>
      <c r="Q85" s="3">
        <v>1</v>
      </c>
      <c r="R85" s="3">
        <v>0</v>
      </c>
      <c r="S85" s="3">
        <v>0</v>
      </c>
      <c r="T85" s="3">
        <v>0</v>
      </c>
      <c r="U85" s="3">
        <v>1</v>
      </c>
      <c r="V85" s="3">
        <v>0</v>
      </c>
      <c r="W85" s="3">
        <v>0</v>
      </c>
      <c r="X85" s="3">
        <v>0</v>
      </c>
      <c r="Y85" s="3">
        <v>1</v>
      </c>
      <c r="Z85" s="3">
        <v>1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34.5</v>
      </c>
      <c r="AH85" s="4">
        <v>2.15</v>
      </c>
      <c r="AI85" s="3">
        <v>120</v>
      </c>
      <c r="AJ85" s="3">
        <v>70</v>
      </c>
      <c r="AK85" s="5">
        <f t="shared" si="48"/>
        <v>86.666666666666671</v>
      </c>
      <c r="AL85" s="3">
        <v>94</v>
      </c>
      <c r="AM85" s="3">
        <v>1</v>
      </c>
      <c r="AN85" s="3">
        <v>10</v>
      </c>
      <c r="AO85" s="3">
        <v>27</v>
      </c>
      <c r="AP85" s="3">
        <v>17</v>
      </c>
      <c r="AQ85" s="3">
        <v>20</v>
      </c>
      <c r="AR85" s="1">
        <f t="shared" si="49"/>
        <v>10</v>
      </c>
      <c r="AS85" s="7">
        <f t="shared" si="50"/>
        <v>1</v>
      </c>
      <c r="AT85" s="3">
        <v>14</v>
      </c>
      <c r="AU85" s="4">
        <v>6.4929999999999994</v>
      </c>
      <c r="AV85" s="3">
        <v>3.02</v>
      </c>
      <c r="AW85" s="19">
        <f t="shared" si="51"/>
        <v>0.58033998521803398</v>
      </c>
      <c r="AX85" s="7">
        <f t="shared" si="52"/>
        <v>0.92407207762205457</v>
      </c>
      <c r="AY85" s="7">
        <f t="shared" si="53"/>
        <v>158.94039735099338</v>
      </c>
      <c r="AZ85" s="7">
        <f t="shared" si="54"/>
        <v>2030.9050772626933</v>
      </c>
      <c r="BA85" s="7">
        <f t="shared" si="55"/>
        <v>69.074468085106375</v>
      </c>
      <c r="BB85" s="7">
        <f t="shared" si="56"/>
        <v>32.127659574468083</v>
      </c>
      <c r="BC85" s="7">
        <f t="shared" si="57"/>
        <v>31.750695035460993</v>
      </c>
      <c r="BD85" s="7">
        <f t="shared" si="58"/>
        <v>4.3693617021276587</v>
      </c>
      <c r="BE85" s="19"/>
      <c r="BF85" s="19">
        <f t="shared" si="59"/>
        <v>0.28954258432157709</v>
      </c>
      <c r="BG85" s="19">
        <f t="shared" si="60"/>
        <v>0.39088248883412913</v>
      </c>
      <c r="BH85" s="19">
        <f t="shared" si="61"/>
        <v>6.9074468085106373</v>
      </c>
      <c r="BI85" s="19">
        <f t="shared" si="62"/>
        <v>0.7142857142857143</v>
      </c>
      <c r="BJ85" s="19"/>
      <c r="BK85" s="5">
        <v>0</v>
      </c>
      <c r="BL85" s="5"/>
      <c r="BM85" s="5"/>
      <c r="BN85" s="5"/>
      <c r="BO85" s="5"/>
      <c r="BP85" s="3">
        <v>1</v>
      </c>
      <c r="BQ85" s="3">
        <v>0</v>
      </c>
      <c r="BR85" s="3">
        <v>55</v>
      </c>
      <c r="BS85" s="3">
        <v>4.5999999999999996</v>
      </c>
      <c r="BT85" s="3">
        <v>2.6</v>
      </c>
      <c r="BU85" s="3">
        <v>0.93</v>
      </c>
      <c r="BV85" s="3">
        <v>5.3</v>
      </c>
      <c r="BX85" s="3">
        <v>1</v>
      </c>
      <c r="BY85" s="3">
        <v>0</v>
      </c>
      <c r="BZ85" s="3">
        <v>140</v>
      </c>
      <c r="CA85" s="3">
        <v>26</v>
      </c>
      <c r="CB85" s="4">
        <v>1</v>
      </c>
      <c r="CC85" s="28">
        <v>90</v>
      </c>
      <c r="CD85" s="8"/>
      <c r="CE85" s="8"/>
      <c r="CF85" s="3">
        <v>167</v>
      </c>
      <c r="CG85" s="3">
        <v>0</v>
      </c>
      <c r="CH85" s="3">
        <v>1</v>
      </c>
      <c r="CI85" s="12">
        <v>730.28169014084506</v>
      </c>
      <c r="CJ85" s="19">
        <f t="shared" si="63"/>
        <v>6.5934303366163576</v>
      </c>
      <c r="CK85" s="5">
        <v>239.46703333776145</v>
      </c>
      <c r="CL85" s="19">
        <f t="shared" si="64"/>
        <v>5.4784157595176</v>
      </c>
      <c r="CN85" s="36">
        <v>40563</v>
      </c>
      <c r="CO85" s="36"/>
      <c r="CP85" s="36"/>
      <c r="CQ85" s="36"/>
      <c r="CR85" s="20"/>
      <c r="CS85" s="36">
        <v>44274</v>
      </c>
      <c r="CT85" s="36">
        <v>40609</v>
      </c>
      <c r="CU85" s="1">
        <f t="shared" si="65"/>
        <v>46</v>
      </c>
      <c r="CV85" s="3">
        <v>1</v>
      </c>
      <c r="CW85" s="40">
        <v>40609</v>
      </c>
      <c r="CX85" s="3">
        <f>(CW85-CN85)</f>
        <v>46</v>
      </c>
      <c r="CY85" s="3">
        <v>1</v>
      </c>
      <c r="CZ85" s="3">
        <v>46</v>
      </c>
      <c r="DA85" s="3">
        <v>0</v>
      </c>
      <c r="DB85" s="3"/>
    </row>
    <row r="86" spans="1:115" s="10" customFormat="1" x14ac:dyDescent="0.25">
      <c r="A86" s="25">
        <v>1012</v>
      </c>
      <c r="B86" s="1">
        <v>59</v>
      </c>
      <c r="C86" s="1">
        <v>0</v>
      </c>
      <c r="D86" s="1">
        <v>1</v>
      </c>
      <c r="E86" s="1">
        <v>1</v>
      </c>
      <c r="F86" s="1">
        <v>2</v>
      </c>
      <c r="G86" s="1">
        <v>1</v>
      </c>
      <c r="H86" s="1">
        <v>0</v>
      </c>
      <c r="I86" s="1">
        <v>1</v>
      </c>
      <c r="J86" s="1">
        <v>2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23.7</v>
      </c>
      <c r="AH86" s="1">
        <v>1.69</v>
      </c>
      <c r="AI86" s="1">
        <v>104</v>
      </c>
      <c r="AJ86" s="1">
        <v>62</v>
      </c>
      <c r="AK86" s="5">
        <f t="shared" si="48"/>
        <v>76</v>
      </c>
      <c r="AL86" s="1">
        <v>66</v>
      </c>
      <c r="AM86" s="1">
        <v>3</v>
      </c>
      <c r="AN86" s="1">
        <v>8</v>
      </c>
      <c r="AO86" s="1">
        <v>43</v>
      </c>
      <c r="AP86" s="1">
        <v>16</v>
      </c>
      <c r="AQ86" s="1">
        <v>27</v>
      </c>
      <c r="AR86" s="1">
        <f t="shared" si="49"/>
        <v>27</v>
      </c>
      <c r="AS86" s="7">
        <f t="shared" si="50"/>
        <v>3.375</v>
      </c>
      <c r="AT86" s="1">
        <v>22</v>
      </c>
      <c r="AU86" s="19">
        <v>7.45</v>
      </c>
      <c r="AV86" s="1">
        <v>4.41</v>
      </c>
      <c r="AW86" s="19">
        <f t="shared" si="51"/>
        <v>0.74314855875831487</v>
      </c>
      <c r="AX86" s="7">
        <f t="shared" si="52"/>
        <v>0.67114093959731547</v>
      </c>
      <c r="AY86" s="7">
        <f t="shared" si="53"/>
        <v>90.702947845804985</v>
      </c>
      <c r="AZ86" s="7">
        <f t="shared" si="54"/>
        <v>1233.5600907029477</v>
      </c>
      <c r="BA86" s="7">
        <f t="shared" si="55"/>
        <v>112.87878787878789</v>
      </c>
      <c r="BB86" s="7">
        <f t="shared" si="56"/>
        <v>66.818181818181813</v>
      </c>
      <c r="BC86" s="7">
        <f t="shared" si="57"/>
        <v>49.071272727272721</v>
      </c>
      <c r="BD86" s="7">
        <f t="shared" si="58"/>
        <v>17.26581818181818</v>
      </c>
      <c r="BE86" s="19"/>
      <c r="BF86" s="19">
        <f t="shared" si="59"/>
        <v>0.23919463087248319</v>
      </c>
      <c r="BG86" s="19">
        <f t="shared" si="60"/>
        <v>0.3809395973154362</v>
      </c>
      <c r="BH86" s="19">
        <f t="shared" si="61"/>
        <v>4.1806958473625144</v>
      </c>
      <c r="BI86" s="19">
        <f t="shared" si="62"/>
        <v>0.36363636363636365</v>
      </c>
      <c r="BJ86" s="19"/>
      <c r="BK86" s="20">
        <v>1</v>
      </c>
      <c r="BL86" s="1"/>
      <c r="BM86" s="20"/>
      <c r="BN86" s="1">
        <v>0</v>
      </c>
      <c r="BO86" s="1">
        <v>0</v>
      </c>
      <c r="BP86" s="1">
        <v>1</v>
      </c>
      <c r="BQ86" s="1">
        <v>0</v>
      </c>
      <c r="BR86" s="1">
        <v>65</v>
      </c>
      <c r="BS86" s="1">
        <v>3.7</v>
      </c>
      <c r="BT86" s="1">
        <v>2.5</v>
      </c>
      <c r="BU86" s="1">
        <v>0.46</v>
      </c>
      <c r="BV86" s="1">
        <v>3.5</v>
      </c>
      <c r="BW86" s="1">
        <v>68.5</v>
      </c>
      <c r="BX86" s="1">
        <v>1</v>
      </c>
      <c r="BY86" s="1">
        <v>1</v>
      </c>
      <c r="BZ86" s="1">
        <v>134</v>
      </c>
      <c r="CA86" s="1">
        <v>13</v>
      </c>
      <c r="CB86" s="19">
        <v>0.79</v>
      </c>
      <c r="CC86" s="27">
        <v>83</v>
      </c>
      <c r="CD86" s="1"/>
      <c r="CE86" s="1"/>
      <c r="CF86" s="1"/>
      <c r="CG86" s="1"/>
      <c r="CH86" s="1"/>
      <c r="CI86" s="20">
        <v>771.32060049999995</v>
      </c>
      <c r="CJ86" s="19">
        <f t="shared" si="63"/>
        <v>6.6481041113865986</v>
      </c>
      <c r="CK86" s="20">
        <v>1076.284185</v>
      </c>
      <c r="CL86" s="19">
        <f t="shared" si="64"/>
        <v>6.9812698183037067</v>
      </c>
      <c r="CM86" s="22"/>
      <c r="CN86" s="36">
        <v>43208</v>
      </c>
      <c r="CO86" s="36"/>
      <c r="CP86" s="36"/>
      <c r="CQ86" s="36"/>
      <c r="CR86" s="20"/>
      <c r="CS86" s="36" t="s">
        <v>163</v>
      </c>
      <c r="CT86" s="36">
        <v>44427</v>
      </c>
      <c r="CU86" s="1">
        <f t="shared" si="65"/>
        <v>1219</v>
      </c>
      <c r="CV86" s="1">
        <v>0</v>
      </c>
      <c r="CW86" s="1"/>
      <c r="CX86" s="1"/>
      <c r="CY86" s="1">
        <v>0</v>
      </c>
      <c r="CZ86" s="1">
        <v>1219</v>
      </c>
      <c r="DA86" s="3">
        <v>0</v>
      </c>
      <c r="DB86"/>
      <c r="DC86"/>
      <c r="DD86"/>
      <c r="DE86"/>
      <c r="DF86"/>
      <c r="DG86"/>
      <c r="DH86"/>
      <c r="DI86"/>
      <c r="DJ86"/>
      <c r="DK86"/>
    </row>
    <row r="87" spans="1:115" s="10" customFormat="1" x14ac:dyDescent="0.25">
      <c r="A87" s="25">
        <v>1172</v>
      </c>
      <c r="B87" s="1">
        <v>68</v>
      </c>
      <c r="C87" s="1">
        <v>0</v>
      </c>
      <c r="D87" s="1">
        <v>1</v>
      </c>
      <c r="E87" s="1">
        <v>0</v>
      </c>
      <c r="F87" s="1">
        <v>2</v>
      </c>
      <c r="G87" s="1"/>
      <c r="H87" s="1">
        <v>0</v>
      </c>
      <c r="I87" s="1"/>
      <c r="J87" s="1">
        <v>2</v>
      </c>
      <c r="K87" s="1">
        <v>1</v>
      </c>
      <c r="L87" s="1">
        <v>0</v>
      </c>
      <c r="M87" s="1">
        <v>1</v>
      </c>
      <c r="N87" s="1">
        <v>0</v>
      </c>
      <c r="O87" s="1">
        <v>1</v>
      </c>
      <c r="P87" s="1">
        <v>1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20.7</v>
      </c>
      <c r="AH87" s="1">
        <v>1.42</v>
      </c>
      <c r="AI87" s="1">
        <v>132</v>
      </c>
      <c r="AJ87" s="1">
        <v>65</v>
      </c>
      <c r="AK87" s="5">
        <f t="shared" si="48"/>
        <v>87.333333333333329</v>
      </c>
      <c r="AL87" s="1">
        <v>53</v>
      </c>
      <c r="AM87" s="1">
        <v>1</v>
      </c>
      <c r="AN87" s="1">
        <v>2</v>
      </c>
      <c r="AO87" s="1">
        <v>28</v>
      </c>
      <c r="AP87" s="1">
        <v>6</v>
      </c>
      <c r="AQ87" s="1">
        <v>14</v>
      </c>
      <c r="AR87" s="1">
        <f t="shared" si="49"/>
        <v>22</v>
      </c>
      <c r="AS87" s="7">
        <f t="shared" si="50"/>
        <v>11</v>
      </c>
      <c r="AT87" s="1">
        <v>7</v>
      </c>
      <c r="AU87" s="19">
        <v>4.4000000000000004</v>
      </c>
      <c r="AV87" s="1">
        <v>3.09</v>
      </c>
      <c r="AW87" s="19">
        <f t="shared" si="51"/>
        <v>0.59835920177383584</v>
      </c>
      <c r="AX87" s="7">
        <f t="shared" si="52"/>
        <v>1.5909090909090908</v>
      </c>
      <c r="AY87" s="7">
        <f t="shared" si="53"/>
        <v>181.22977346278319</v>
      </c>
      <c r="AZ87" s="7">
        <f t="shared" si="54"/>
        <v>2209.277238403452</v>
      </c>
      <c r="BA87" s="7">
        <f t="shared" si="55"/>
        <v>83.018867924528308</v>
      </c>
      <c r="BB87" s="7">
        <f t="shared" si="56"/>
        <v>58.301886792452834</v>
      </c>
      <c r="BC87" s="7">
        <f t="shared" si="57"/>
        <v>63.696754716981133</v>
      </c>
      <c r="BD87" s="7">
        <f t="shared" si="58"/>
        <v>9.5148679245283034</v>
      </c>
      <c r="BE87" s="19">
        <v>1.3731818181818181</v>
      </c>
      <c r="BF87" s="19">
        <f t="shared" si="59"/>
        <v>0.16863636363636361</v>
      </c>
      <c r="BG87" s="19">
        <f t="shared" si="60"/>
        <v>0.33727272727272722</v>
      </c>
      <c r="BH87" s="19">
        <f t="shared" si="61"/>
        <v>3.7735849056603779</v>
      </c>
      <c r="BI87" s="19">
        <f t="shared" si="62"/>
        <v>0.2857142857142857</v>
      </c>
      <c r="BJ87" s="19"/>
      <c r="BK87" s="20">
        <v>1</v>
      </c>
      <c r="BL87" s="1">
        <v>12</v>
      </c>
      <c r="BM87" s="20"/>
      <c r="BN87" s="1">
        <v>0</v>
      </c>
      <c r="BO87" s="1">
        <v>0</v>
      </c>
      <c r="BP87" s="1">
        <v>1</v>
      </c>
      <c r="BQ87" s="1">
        <v>0</v>
      </c>
      <c r="BR87" s="1">
        <v>70</v>
      </c>
      <c r="BS87" s="1">
        <v>4.3</v>
      </c>
      <c r="BT87" s="1">
        <v>2.5</v>
      </c>
      <c r="BU87" s="1">
        <v>0.32</v>
      </c>
      <c r="BV87" s="1"/>
      <c r="BW87" s="1"/>
      <c r="BX87" s="1"/>
      <c r="BY87" s="1">
        <v>0</v>
      </c>
      <c r="BZ87" s="25">
        <v>141</v>
      </c>
      <c r="CA87" s="25">
        <v>27</v>
      </c>
      <c r="CB87" s="44">
        <v>0.88</v>
      </c>
      <c r="CC87" s="27">
        <v>68</v>
      </c>
      <c r="CD87" s="1"/>
      <c r="CE87" s="1"/>
      <c r="CF87" s="1"/>
      <c r="CG87" s="1"/>
      <c r="CH87" s="1"/>
      <c r="CI87" s="20">
        <v>824.77165930000001</v>
      </c>
      <c r="CJ87" s="19">
        <f t="shared" si="63"/>
        <v>6.7151065714189064</v>
      </c>
      <c r="CK87" s="20">
        <v>4584.0394109999997</v>
      </c>
      <c r="CL87" s="19">
        <f t="shared" si="64"/>
        <v>8.4303358558707053</v>
      </c>
      <c r="CM87" s="20"/>
      <c r="CN87" s="36">
        <v>43399</v>
      </c>
      <c r="CO87" s="36"/>
      <c r="CP87" s="36"/>
      <c r="CQ87" s="36"/>
      <c r="CR87" s="20"/>
      <c r="CS87" s="36">
        <v>44480</v>
      </c>
      <c r="CT87" s="36">
        <v>44469</v>
      </c>
      <c r="CU87" s="1">
        <f t="shared" si="65"/>
        <v>1070</v>
      </c>
      <c r="CV87" s="1">
        <v>0</v>
      </c>
      <c r="CW87" s="1"/>
      <c r="CX87" s="1"/>
      <c r="CY87" s="1">
        <v>0</v>
      </c>
      <c r="CZ87" s="1">
        <v>875</v>
      </c>
      <c r="DA87" s="3">
        <v>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</row>
    <row r="88" spans="1:115" s="10" customFormat="1" x14ac:dyDescent="0.25">
      <c r="A88" s="2">
        <v>2056</v>
      </c>
      <c r="B88" s="3">
        <v>49</v>
      </c>
      <c r="C88" s="3">
        <v>0</v>
      </c>
      <c r="D88" s="3">
        <v>0</v>
      </c>
      <c r="E88" s="3">
        <v>0</v>
      </c>
      <c r="F88" s="3">
        <v>2</v>
      </c>
      <c r="G88" s="3">
        <v>1</v>
      </c>
      <c r="H88" s="1">
        <v>0</v>
      </c>
      <c r="I88" s="3">
        <v>1</v>
      </c>
      <c r="J88" s="3">
        <v>1</v>
      </c>
      <c r="K88" s="3">
        <v>0</v>
      </c>
      <c r="L88" s="3">
        <v>0</v>
      </c>
      <c r="M88" s="3"/>
      <c r="N88" s="3">
        <v>0</v>
      </c>
      <c r="O88" s="3">
        <v>0</v>
      </c>
      <c r="P88" s="3">
        <v>1</v>
      </c>
      <c r="Q88" s="3"/>
      <c r="R88" s="3">
        <v>0</v>
      </c>
      <c r="S88" s="3">
        <v>0</v>
      </c>
      <c r="T88" s="3">
        <v>0</v>
      </c>
      <c r="U88" s="3">
        <v>1</v>
      </c>
      <c r="V88" s="3">
        <v>0</v>
      </c>
      <c r="W88" s="3">
        <v>0</v>
      </c>
      <c r="X88" s="3">
        <v>0</v>
      </c>
      <c r="Y88" s="3">
        <v>0</v>
      </c>
      <c r="Z88" s="3">
        <v>1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23</v>
      </c>
      <c r="AH88" s="4">
        <v>1.7</v>
      </c>
      <c r="AI88" s="3">
        <v>118</v>
      </c>
      <c r="AJ88" s="3">
        <v>78</v>
      </c>
      <c r="AK88" s="5">
        <f t="shared" si="48"/>
        <v>91.333333333333329</v>
      </c>
      <c r="AL88" s="3">
        <v>88</v>
      </c>
      <c r="AM88" s="3">
        <v>1</v>
      </c>
      <c r="AN88" s="3">
        <v>4</v>
      </c>
      <c r="AO88" s="3">
        <v>18</v>
      </c>
      <c r="AP88" s="3">
        <v>8</v>
      </c>
      <c r="AQ88" s="3">
        <v>11</v>
      </c>
      <c r="AR88" s="1">
        <f t="shared" si="49"/>
        <v>10</v>
      </c>
      <c r="AS88" s="7">
        <f t="shared" si="50"/>
        <v>2.5</v>
      </c>
      <c r="AT88" s="3">
        <v>6</v>
      </c>
      <c r="AU88" s="4">
        <v>3.8080000000000003</v>
      </c>
      <c r="AV88" s="3">
        <v>2.2400000000000002</v>
      </c>
      <c r="AW88" s="19">
        <f t="shared" si="51"/>
        <v>0.45362897265336294</v>
      </c>
      <c r="AX88" s="7">
        <f t="shared" si="52"/>
        <v>1.3130252100840336</v>
      </c>
      <c r="AY88" s="7">
        <f t="shared" si="53"/>
        <v>178.57142857142856</v>
      </c>
      <c r="AZ88" s="7">
        <f t="shared" si="54"/>
        <v>3119.0476190476184</v>
      </c>
      <c r="BA88" s="7">
        <f t="shared" si="55"/>
        <v>43.272727272727273</v>
      </c>
      <c r="BB88" s="7">
        <f t="shared" si="56"/>
        <v>25.454545454545453</v>
      </c>
      <c r="BC88" s="7">
        <f t="shared" si="57"/>
        <v>29.540848484848482</v>
      </c>
      <c r="BD88" s="7">
        <f t="shared" si="58"/>
        <v>2.4232727272727272</v>
      </c>
      <c r="BE88" s="19"/>
      <c r="BF88" s="19">
        <f t="shared" si="59"/>
        <v>0.25420168067226889</v>
      </c>
      <c r="BG88" s="19">
        <f t="shared" si="60"/>
        <v>0.41596638655462187</v>
      </c>
      <c r="BH88" s="19">
        <f t="shared" si="61"/>
        <v>4.3272727272727272</v>
      </c>
      <c r="BI88" s="19">
        <f t="shared" si="62"/>
        <v>0.66666666666666663</v>
      </c>
      <c r="BJ88" s="19"/>
      <c r="BK88" s="5">
        <v>0</v>
      </c>
      <c r="BL88" s="5"/>
      <c r="BM88" s="5"/>
      <c r="BN88" s="5"/>
      <c r="BO88" s="5"/>
      <c r="BP88" s="3">
        <v>1</v>
      </c>
      <c r="BQ88" s="3">
        <v>0</v>
      </c>
      <c r="BR88" s="3">
        <v>55</v>
      </c>
      <c r="BS88" s="3"/>
      <c r="BT88" s="3"/>
      <c r="BU88" s="3"/>
      <c r="BV88" s="3"/>
      <c r="BX88" s="3">
        <v>1</v>
      </c>
      <c r="BY88" s="3">
        <v>0</v>
      </c>
      <c r="BZ88" s="3">
        <v>141</v>
      </c>
      <c r="CA88" s="3">
        <v>25</v>
      </c>
      <c r="CB88" s="4">
        <v>1.1000000000000001</v>
      </c>
      <c r="CC88" s="28">
        <v>77</v>
      </c>
      <c r="CD88" s="8"/>
      <c r="CE88" s="8"/>
      <c r="CF88" s="3">
        <v>366</v>
      </c>
      <c r="CG88" s="3">
        <v>0</v>
      </c>
      <c r="CH88" s="3">
        <v>1</v>
      </c>
      <c r="CI88" s="12">
        <v>828.9473684210526</v>
      </c>
      <c r="CJ88" s="19">
        <f t="shared" si="63"/>
        <v>6.7201566650873383</v>
      </c>
      <c r="CK88" s="5">
        <v>744.87765334955429</v>
      </c>
      <c r="CL88" s="19">
        <f t="shared" si="64"/>
        <v>6.6132199812014987</v>
      </c>
      <c r="CN88" s="41">
        <v>40262</v>
      </c>
      <c r="CO88" s="41"/>
      <c r="CP88" s="41"/>
      <c r="CQ88" s="41">
        <v>40272</v>
      </c>
      <c r="CR88" s="43">
        <f>(CQ88-CN88)</f>
        <v>10</v>
      </c>
      <c r="CS88" s="36">
        <v>44272</v>
      </c>
      <c r="CT88" s="36">
        <v>42707</v>
      </c>
      <c r="CU88" s="1">
        <f t="shared" si="65"/>
        <v>2445</v>
      </c>
      <c r="CV88" s="3">
        <v>1</v>
      </c>
      <c r="CW88" s="36">
        <v>42707</v>
      </c>
      <c r="CX88" s="20">
        <f>(CW88-CN88)</f>
        <v>2445</v>
      </c>
      <c r="CY88" s="20">
        <v>1</v>
      </c>
      <c r="CZ88" s="20">
        <v>10</v>
      </c>
      <c r="DA88" s="3">
        <v>0</v>
      </c>
      <c r="DB88" s="3"/>
    </row>
    <row r="89" spans="1:115" s="10" customFormat="1" x14ac:dyDescent="0.25">
      <c r="A89" s="25">
        <v>1028</v>
      </c>
      <c r="B89" s="1">
        <v>55</v>
      </c>
      <c r="C89" s="1">
        <v>0</v>
      </c>
      <c r="D89" s="1">
        <v>1</v>
      </c>
      <c r="E89" s="1">
        <v>1</v>
      </c>
      <c r="F89" s="1">
        <v>2</v>
      </c>
      <c r="G89" s="1">
        <v>1</v>
      </c>
      <c r="H89" s="1">
        <v>0</v>
      </c>
      <c r="I89" s="1">
        <v>1</v>
      </c>
      <c r="J89" s="1">
        <v>2</v>
      </c>
      <c r="K89" s="1">
        <v>0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26.1</v>
      </c>
      <c r="AH89" s="1">
        <v>1.66</v>
      </c>
      <c r="AI89" s="1">
        <v>150</v>
      </c>
      <c r="AJ89" s="1">
        <v>65</v>
      </c>
      <c r="AK89" s="5">
        <f t="shared" si="48"/>
        <v>93.333333333333329</v>
      </c>
      <c r="AL89" s="1">
        <v>79</v>
      </c>
      <c r="AM89" s="1">
        <v>1</v>
      </c>
      <c r="AN89" s="1">
        <v>2</v>
      </c>
      <c r="AO89" s="1">
        <v>72</v>
      </c>
      <c r="AP89" s="1">
        <v>21</v>
      </c>
      <c r="AQ89" s="1">
        <v>44</v>
      </c>
      <c r="AR89" s="1">
        <f t="shared" si="49"/>
        <v>51</v>
      </c>
      <c r="AS89" s="7">
        <f t="shared" si="50"/>
        <v>25.5</v>
      </c>
      <c r="AT89" s="1">
        <v>17</v>
      </c>
      <c r="AU89" s="19">
        <v>5.67</v>
      </c>
      <c r="AV89" s="1">
        <v>3.41</v>
      </c>
      <c r="AW89" s="19">
        <f t="shared" si="51"/>
        <v>0.7056910569105691</v>
      </c>
      <c r="AX89" s="7">
        <f t="shared" si="52"/>
        <v>4.7619047619047619</v>
      </c>
      <c r="AY89" s="7">
        <f t="shared" si="53"/>
        <v>633.43108504398822</v>
      </c>
      <c r="AZ89" s="7">
        <f t="shared" si="54"/>
        <v>2142.717497556207</v>
      </c>
      <c r="BA89" s="7">
        <f t="shared" si="55"/>
        <v>71.77215189873418</v>
      </c>
      <c r="BB89" s="7">
        <f t="shared" si="56"/>
        <v>43.164556962025316</v>
      </c>
      <c r="BC89" s="7">
        <f t="shared" si="57"/>
        <v>44.810565400843878</v>
      </c>
      <c r="BD89" s="7">
        <f t="shared" si="58"/>
        <v>24.655594936708859</v>
      </c>
      <c r="BE89" s="19">
        <v>2.2200000000000002</v>
      </c>
      <c r="BF89" s="19">
        <f t="shared" si="59"/>
        <v>0.61305114638447966</v>
      </c>
      <c r="BG89" s="19">
        <f t="shared" si="60"/>
        <v>1.0031746031746032</v>
      </c>
      <c r="BH89" s="19">
        <f t="shared" si="61"/>
        <v>1.4072970960536113</v>
      </c>
      <c r="BI89" s="19">
        <f t="shared" si="62"/>
        <v>0.11764705882352941</v>
      </c>
      <c r="BJ89" s="19"/>
      <c r="BK89" s="20">
        <v>1</v>
      </c>
      <c r="BL89" s="1">
        <v>9</v>
      </c>
      <c r="BM89" s="20"/>
      <c r="BN89" s="1">
        <v>1</v>
      </c>
      <c r="BO89" s="1">
        <v>0</v>
      </c>
      <c r="BP89" s="1">
        <v>1</v>
      </c>
      <c r="BQ89" s="1">
        <v>0</v>
      </c>
      <c r="BR89" s="1">
        <v>56</v>
      </c>
      <c r="BS89" s="1">
        <v>3.71</v>
      </c>
      <c r="BT89" s="1">
        <v>3</v>
      </c>
      <c r="BU89" s="1">
        <v>0.57999999999999996</v>
      </c>
      <c r="BV89" s="1"/>
      <c r="BW89" s="1">
        <v>15.9</v>
      </c>
      <c r="BX89" s="1">
        <v>0</v>
      </c>
      <c r="BY89" s="1"/>
      <c r="BZ89" s="25">
        <v>144</v>
      </c>
      <c r="CA89" s="25">
        <v>25</v>
      </c>
      <c r="CB89" s="44">
        <v>1.1200000000000001</v>
      </c>
      <c r="CC89" s="27">
        <v>55</v>
      </c>
      <c r="CD89" s="1"/>
      <c r="CE89" s="1"/>
      <c r="CF89" s="1"/>
      <c r="CG89" s="1"/>
      <c r="CH89" s="1"/>
      <c r="CI89" s="20">
        <v>869.66</v>
      </c>
      <c r="CJ89" s="19">
        <f t="shared" si="63"/>
        <v>6.7681023306669097</v>
      </c>
      <c r="CK89" s="20">
        <v>1325.69</v>
      </c>
      <c r="CL89" s="19">
        <f t="shared" si="64"/>
        <v>7.1896883575916215</v>
      </c>
      <c r="CM89" s="22"/>
      <c r="CN89" s="36">
        <v>43231</v>
      </c>
      <c r="CO89" s="36"/>
      <c r="CP89" s="36"/>
      <c r="CQ89" s="36"/>
      <c r="CR89" s="20"/>
      <c r="CS89" s="36" t="s">
        <v>163</v>
      </c>
      <c r="CT89" s="36">
        <v>44462</v>
      </c>
      <c r="CU89" s="1">
        <f t="shared" si="65"/>
        <v>1231</v>
      </c>
      <c r="CV89" s="1">
        <v>0</v>
      </c>
      <c r="CW89" s="36"/>
      <c r="CX89" s="20"/>
      <c r="CY89" s="20">
        <v>0</v>
      </c>
      <c r="CZ89" s="20">
        <v>1231</v>
      </c>
      <c r="DA89" s="3">
        <v>0</v>
      </c>
      <c r="DB89" s="20"/>
      <c r="DC89"/>
      <c r="DD89"/>
      <c r="DE89"/>
      <c r="DF89"/>
      <c r="DG89"/>
      <c r="DH89"/>
      <c r="DI89"/>
      <c r="DJ89"/>
      <c r="DK89"/>
    </row>
    <row r="90" spans="1:115" s="10" customFormat="1" x14ac:dyDescent="0.25">
      <c r="A90" s="2">
        <v>2035</v>
      </c>
      <c r="B90" s="3">
        <v>45</v>
      </c>
      <c r="C90" s="3">
        <v>0</v>
      </c>
      <c r="D90" s="3">
        <v>1</v>
      </c>
      <c r="E90" s="3">
        <v>1</v>
      </c>
      <c r="F90" s="3">
        <v>1</v>
      </c>
      <c r="G90" s="3">
        <v>1</v>
      </c>
      <c r="H90" s="1">
        <v>0</v>
      </c>
      <c r="I90" s="3">
        <v>0</v>
      </c>
      <c r="J90" s="3">
        <v>3</v>
      </c>
      <c r="K90" s="3">
        <v>0</v>
      </c>
      <c r="L90" s="3">
        <v>0</v>
      </c>
      <c r="M90" s="3"/>
      <c r="N90" s="3">
        <v>1</v>
      </c>
      <c r="O90" s="3">
        <v>1</v>
      </c>
      <c r="P90" s="3">
        <v>1</v>
      </c>
      <c r="Q90" s="3"/>
      <c r="R90" s="3">
        <v>0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1</v>
      </c>
      <c r="AE90" s="3">
        <v>0</v>
      </c>
      <c r="AF90" s="3">
        <v>2</v>
      </c>
      <c r="AG90" s="3">
        <v>23.5</v>
      </c>
      <c r="AH90" s="4">
        <v>1.83</v>
      </c>
      <c r="AI90" s="3">
        <v>106</v>
      </c>
      <c r="AJ90" s="3">
        <v>63</v>
      </c>
      <c r="AK90" s="5">
        <f t="shared" si="48"/>
        <v>77.333333333333329</v>
      </c>
      <c r="AL90" s="3">
        <v>72</v>
      </c>
      <c r="AM90" s="3">
        <v>1</v>
      </c>
      <c r="AN90" s="3">
        <v>8</v>
      </c>
      <c r="AO90" s="3">
        <v>55</v>
      </c>
      <c r="AP90" s="3">
        <v>35</v>
      </c>
      <c r="AQ90" s="3">
        <v>45</v>
      </c>
      <c r="AR90" s="1">
        <f t="shared" si="49"/>
        <v>20</v>
      </c>
      <c r="AS90" s="7">
        <f t="shared" si="50"/>
        <v>2.5</v>
      </c>
      <c r="AT90" s="3">
        <v>19</v>
      </c>
      <c r="AU90" s="4">
        <v>3.39</v>
      </c>
      <c r="AV90" s="3">
        <v>1.85</v>
      </c>
      <c r="AW90" s="19">
        <f t="shared" si="51"/>
        <v>0.31722099039172208</v>
      </c>
      <c r="AX90" s="7">
        <f t="shared" si="52"/>
        <v>7.6696165191740411</v>
      </c>
      <c r="AY90" s="7">
        <f t="shared" si="53"/>
        <v>1124.3243243243244</v>
      </c>
      <c r="AZ90" s="7">
        <f t="shared" si="54"/>
        <v>2998.1981981981976</v>
      </c>
      <c r="BA90" s="7">
        <f t="shared" si="55"/>
        <v>47.083333333333336</v>
      </c>
      <c r="BB90" s="7">
        <f t="shared" si="56"/>
        <v>25.694444444444443</v>
      </c>
      <c r="BC90" s="7">
        <f t="shared" si="57"/>
        <v>20.384259259259256</v>
      </c>
      <c r="BD90" s="7">
        <f t="shared" si="58"/>
        <v>12.929444444444442</v>
      </c>
      <c r="BE90" s="19">
        <v>2.25</v>
      </c>
      <c r="BF90" s="19">
        <f t="shared" si="59"/>
        <v>0.95575221238938046</v>
      </c>
      <c r="BG90" s="19">
        <f t="shared" si="60"/>
        <v>1.168141592920354</v>
      </c>
      <c r="BH90" s="19">
        <f t="shared" si="61"/>
        <v>2.354166666666667</v>
      </c>
      <c r="BI90" s="19">
        <f t="shared" si="62"/>
        <v>0.42105263157894735</v>
      </c>
      <c r="BJ90" s="19"/>
      <c r="BK90" s="5">
        <v>1</v>
      </c>
      <c r="BL90" s="5">
        <v>19</v>
      </c>
      <c r="BM90" s="5">
        <v>50</v>
      </c>
      <c r="BN90" s="5">
        <v>0</v>
      </c>
      <c r="BO90" s="5">
        <v>0</v>
      </c>
      <c r="BP90" s="3">
        <v>1</v>
      </c>
      <c r="BQ90" s="3" t="s">
        <v>60</v>
      </c>
      <c r="BR90" s="5">
        <v>50</v>
      </c>
      <c r="BS90" s="3">
        <v>5.4</v>
      </c>
      <c r="BT90" s="3">
        <v>4.3</v>
      </c>
      <c r="BU90" s="3">
        <v>0.83</v>
      </c>
      <c r="BV90" s="3">
        <v>4.5</v>
      </c>
      <c r="BX90" s="3">
        <v>1</v>
      </c>
      <c r="BY90" s="3">
        <v>1</v>
      </c>
      <c r="BZ90" s="3">
        <v>141</v>
      </c>
      <c r="CA90" s="3">
        <v>9</v>
      </c>
      <c r="CB90" s="4">
        <v>0.5</v>
      </c>
      <c r="CC90" s="28">
        <v>90</v>
      </c>
      <c r="CD90" s="8"/>
      <c r="CE90" s="8"/>
      <c r="CF90" s="3">
        <v>596</v>
      </c>
      <c r="CG90" s="3">
        <v>0</v>
      </c>
      <c r="CH90" s="3">
        <v>1</v>
      </c>
      <c r="CI90" s="12">
        <v>906.66666666666663</v>
      </c>
      <c r="CJ90" s="19">
        <f t="shared" si="63"/>
        <v>6.8097748706219337</v>
      </c>
      <c r="CK90" s="5">
        <v>379.67119750501365</v>
      </c>
      <c r="CL90" s="19">
        <f t="shared" si="64"/>
        <v>5.9393056084348554</v>
      </c>
      <c r="CN90" s="41">
        <v>40224</v>
      </c>
      <c r="CO90" s="41"/>
      <c r="CP90" s="41"/>
      <c r="CQ90" s="41"/>
      <c r="CR90" s="20"/>
      <c r="CS90" s="36">
        <v>44272</v>
      </c>
      <c r="CT90" s="36">
        <v>44085</v>
      </c>
      <c r="CU90" s="1">
        <f t="shared" si="65"/>
        <v>3861</v>
      </c>
      <c r="CV90" s="3">
        <v>0</v>
      </c>
      <c r="CW90" s="3"/>
      <c r="CX90" s="3"/>
      <c r="CY90" s="3">
        <v>0</v>
      </c>
      <c r="CZ90" s="3">
        <v>3861</v>
      </c>
      <c r="DA90" s="3">
        <v>0</v>
      </c>
      <c r="DB90" s="3" t="s">
        <v>144</v>
      </c>
    </row>
    <row r="91" spans="1:115" s="10" customFormat="1" x14ac:dyDescent="0.25">
      <c r="A91" s="2">
        <v>2002</v>
      </c>
      <c r="B91" s="3">
        <v>19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1">
        <v>0</v>
      </c>
      <c r="I91" s="3">
        <v>1</v>
      </c>
      <c r="J91" s="3">
        <v>4</v>
      </c>
      <c r="K91" s="3">
        <v>1</v>
      </c>
      <c r="L91" s="3">
        <v>0</v>
      </c>
      <c r="M91" s="3"/>
      <c r="N91" s="3">
        <v>1</v>
      </c>
      <c r="O91" s="3">
        <v>0</v>
      </c>
      <c r="P91" s="3">
        <v>0</v>
      </c>
      <c r="Q91" s="3"/>
      <c r="R91" s="3">
        <v>0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1</v>
      </c>
      <c r="Y91" s="3">
        <v>1</v>
      </c>
      <c r="Z91" s="3">
        <v>0</v>
      </c>
      <c r="AA91" s="3">
        <v>0</v>
      </c>
      <c r="AB91" s="3">
        <v>0</v>
      </c>
      <c r="AC91" s="3">
        <v>0</v>
      </c>
      <c r="AD91" s="3">
        <v>1</v>
      </c>
      <c r="AE91" s="3">
        <v>0</v>
      </c>
      <c r="AF91" s="3">
        <v>2</v>
      </c>
      <c r="AG91" s="3">
        <v>29</v>
      </c>
      <c r="AH91" s="4">
        <v>1.75</v>
      </c>
      <c r="AI91" s="3">
        <v>115</v>
      </c>
      <c r="AJ91" s="3">
        <v>84</v>
      </c>
      <c r="AK91" s="5">
        <f t="shared" si="48"/>
        <v>94.333333333333329</v>
      </c>
      <c r="AL91" s="3">
        <v>69</v>
      </c>
      <c r="AM91" s="3">
        <v>1</v>
      </c>
      <c r="AN91" s="3">
        <v>7</v>
      </c>
      <c r="AO91" s="3">
        <v>103</v>
      </c>
      <c r="AP91" s="3">
        <v>46</v>
      </c>
      <c r="AQ91" s="3">
        <v>64</v>
      </c>
      <c r="AR91" s="3">
        <f t="shared" si="49"/>
        <v>57</v>
      </c>
      <c r="AS91" s="7">
        <f t="shared" si="50"/>
        <v>8.1428571428571423</v>
      </c>
      <c r="AT91" s="3">
        <v>10</v>
      </c>
      <c r="AU91" s="4">
        <v>2.835</v>
      </c>
      <c r="AV91" s="3">
        <v>1.62</v>
      </c>
      <c r="AW91" s="19">
        <f t="shared" si="51"/>
        <v>0.33884700665188466</v>
      </c>
      <c r="AX91" s="7">
        <f t="shared" si="52"/>
        <v>19.047619047619047</v>
      </c>
      <c r="AY91" s="7">
        <f t="shared" si="53"/>
        <v>2666.6666666666665</v>
      </c>
      <c r="AZ91" s="7">
        <f t="shared" si="54"/>
        <v>4312.7572016460899</v>
      </c>
      <c r="BA91" s="7">
        <f t="shared" si="55"/>
        <v>41.086956521739133</v>
      </c>
      <c r="BB91" s="7">
        <f t="shared" si="56"/>
        <v>23.478260869565219</v>
      </c>
      <c r="BC91" s="7">
        <f t="shared" si="57"/>
        <v>26.927999999999997</v>
      </c>
      <c r="BD91" s="7">
        <f t="shared" si="58"/>
        <v>18.200347826086958</v>
      </c>
      <c r="BE91" s="19"/>
      <c r="BF91" s="19">
        <f t="shared" si="59"/>
        <v>1.5576719576719575</v>
      </c>
      <c r="BG91" s="19">
        <f t="shared" si="60"/>
        <v>2.5068783068783067</v>
      </c>
      <c r="BH91" s="19">
        <f t="shared" si="61"/>
        <v>0.7208237986270023</v>
      </c>
      <c r="BI91" s="19">
        <f t="shared" si="62"/>
        <v>0.7</v>
      </c>
      <c r="BJ91" s="19"/>
      <c r="BK91" s="5">
        <v>0</v>
      </c>
      <c r="BL91" s="5"/>
      <c r="BM91" s="5"/>
      <c r="BN91" s="5"/>
      <c r="BO91" s="5"/>
      <c r="BP91" s="3">
        <v>1</v>
      </c>
      <c r="BQ91" s="3">
        <v>0</v>
      </c>
      <c r="BR91" s="3">
        <v>62.5</v>
      </c>
      <c r="BS91" s="3">
        <v>3.8</v>
      </c>
      <c r="BT91" s="3">
        <v>2.2999999999999998</v>
      </c>
      <c r="BU91" s="3">
        <v>1</v>
      </c>
      <c r="BV91" s="3">
        <v>3.7</v>
      </c>
      <c r="BX91" s="3">
        <v>1</v>
      </c>
      <c r="BY91" s="3">
        <v>0</v>
      </c>
      <c r="BZ91" s="3">
        <v>135</v>
      </c>
      <c r="CA91" s="3">
        <v>28</v>
      </c>
      <c r="CB91" s="4">
        <v>1.3</v>
      </c>
      <c r="CC91" s="28">
        <v>70</v>
      </c>
      <c r="CD91" s="8"/>
      <c r="CE91" s="8"/>
      <c r="CF91" s="3">
        <v>399</v>
      </c>
      <c r="CG91" s="3">
        <v>0</v>
      </c>
      <c r="CH91" s="3">
        <v>1</v>
      </c>
      <c r="CI91" s="12">
        <v>916.38418079096039</v>
      </c>
      <c r="CJ91" s="19">
        <f t="shared" si="63"/>
        <v>6.8204356880896206</v>
      </c>
      <c r="CK91" s="5">
        <v>1628.7263151153088</v>
      </c>
      <c r="CL91" s="19">
        <f t="shared" si="64"/>
        <v>7.3955535865775639</v>
      </c>
      <c r="CN91" s="36">
        <v>43404</v>
      </c>
      <c r="CO91" s="36"/>
      <c r="CP91" s="36"/>
      <c r="CQ91" s="36"/>
      <c r="CR91" s="20"/>
      <c r="CS91" s="36">
        <v>44478</v>
      </c>
      <c r="CT91" s="36">
        <v>44274</v>
      </c>
      <c r="CU91" s="1">
        <f t="shared" si="65"/>
        <v>870</v>
      </c>
      <c r="CV91" s="1">
        <v>1</v>
      </c>
      <c r="CW91" s="36">
        <v>44274</v>
      </c>
      <c r="CX91" s="20">
        <f>(CW91-CN91)</f>
        <v>870</v>
      </c>
      <c r="CY91" s="1">
        <v>1</v>
      </c>
      <c r="CZ91" s="1">
        <v>870</v>
      </c>
      <c r="DA91" s="3">
        <v>0</v>
      </c>
      <c r="DB91" s="3" t="s">
        <v>141</v>
      </c>
    </row>
    <row r="92" spans="1:115" s="10" customFormat="1" x14ac:dyDescent="0.25">
      <c r="A92" s="25">
        <v>1070</v>
      </c>
      <c r="B92" s="1">
        <v>62</v>
      </c>
      <c r="C92" s="1">
        <v>0</v>
      </c>
      <c r="D92" s="1">
        <v>0</v>
      </c>
      <c r="E92" s="1">
        <v>0</v>
      </c>
      <c r="F92" s="1">
        <v>2</v>
      </c>
      <c r="G92" s="1"/>
      <c r="H92" s="1">
        <v>0</v>
      </c>
      <c r="I92" s="1"/>
      <c r="J92" s="1">
        <v>1</v>
      </c>
      <c r="K92" s="1">
        <v>1</v>
      </c>
      <c r="L92" s="1">
        <v>0</v>
      </c>
      <c r="M92" s="1">
        <v>1</v>
      </c>
      <c r="N92" s="1">
        <v>0</v>
      </c>
      <c r="O92" s="1">
        <v>1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1</v>
      </c>
      <c r="AA92" s="1">
        <v>1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20.94</v>
      </c>
      <c r="AH92" s="1">
        <v>1.83</v>
      </c>
      <c r="AI92" s="1">
        <v>151</v>
      </c>
      <c r="AJ92" s="1">
        <v>91</v>
      </c>
      <c r="AK92" s="5">
        <f t="shared" si="48"/>
        <v>111</v>
      </c>
      <c r="AL92" s="1">
        <v>56</v>
      </c>
      <c r="AM92" s="1">
        <v>1</v>
      </c>
      <c r="AN92" s="1">
        <v>6</v>
      </c>
      <c r="AO92" s="1">
        <v>29</v>
      </c>
      <c r="AP92" s="1">
        <v>11</v>
      </c>
      <c r="AQ92" s="1">
        <v>19</v>
      </c>
      <c r="AR92" s="1">
        <f t="shared" si="49"/>
        <v>18</v>
      </c>
      <c r="AS92" s="7">
        <f t="shared" si="50"/>
        <v>3</v>
      </c>
      <c r="AT92" s="1">
        <v>12</v>
      </c>
      <c r="AU92" s="19">
        <v>4.42</v>
      </c>
      <c r="AV92" s="1">
        <v>2.41</v>
      </c>
      <c r="AW92" s="19">
        <f t="shared" si="51"/>
        <v>0.59314855875831485</v>
      </c>
      <c r="AX92" s="7">
        <f t="shared" si="52"/>
        <v>1.5837104072398189</v>
      </c>
      <c r="AY92" s="7">
        <f t="shared" si="53"/>
        <v>232.36514522821577</v>
      </c>
      <c r="AZ92" s="7">
        <f t="shared" si="54"/>
        <v>3485.4771784232362</v>
      </c>
      <c r="BA92" s="7">
        <f t="shared" si="55"/>
        <v>78.928571428571431</v>
      </c>
      <c r="BB92" s="7">
        <f t="shared" si="56"/>
        <v>43.035714285714285</v>
      </c>
      <c r="BC92" s="7">
        <f t="shared" si="57"/>
        <v>57.943285714285707</v>
      </c>
      <c r="BD92" s="7">
        <f t="shared" si="58"/>
        <v>7.6087142857142842</v>
      </c>
      <c r="BE92" s="19"/>
      <c r="BF92" s="19">
        <f t="shared" si="59"/>
        <v>0.24072398190045249</v>
      </c>
      <c r="BG92" s="19">
        <f t="shared" si="60"/>
        <v>0.36742081447963798</v>
      </c>
      <c r="BH92" s="19">
        <f t="shared" si="61"/>
        <v>4.3849206349206353</v>
      </c>
      <c r="BI92" s="19">
        <f t="shared" si="62"/>
        <v>0.5</v>
      </c>
      <c r="BJ92" s="19"/>
      <c r="BK92" s="20">
        <v>1</v>
      </c>
      <c r="BL92" s="1"/>
      <c r="BM92" s="20"/>
      <c r="BN92" s="1">
        <v>1</v>
      </c>
      <c r="BO92" s="1"/>
      <c r="BP92" s="1">
        <v>1</v>
      </c>
      <c r="BQ92" s="1">
        <v>0</v>
      </c>
      <c r="BR92" s="1">
        <v>54</v>
      </c>
      <c r="BS92" s="1">
        <v>5.6</v>
      </c>
      <c r="BT92" s="1">
        <v>3.5</v>
      </c>
      <c r="BU92" s="1">
        <v>0.26</v>
      </c>
      <c r="BV92" s="1">
        <v>3.7</v>
      </c>
      <c r="BW92" s="1">
        <v>51.7</v>
      </c>
      <c r="BX92" s="1">
        <v>1</v>
      </c>
      <c r="BY92" s="1"/>
      <c r="BZ92" s="25">
        <v>138</v>
      </c>
      <c r="CA92" s="25">
        <v>18</v>
      </c>
      <c r="CB92" s="44">
        <v>0.87</v>
      </c>
      <c r="CC92" s="27">
        <v>90</v>
      </c>
      <c r="CD92" s="1">
        <v>156</v>
      </c>
      <c r="CE92" s="1">
        <v>1</v>
      </c>
      <c r="CF92" s="1"/>
      <c r="CG92" s="1"/>
      <c r="CH92" s="1">
        <v>1</v>
      </c>
      <c r="CI92" s="20">
        <v>916.93023249999999</v>
      </c>
      <c r="CJ92" s="19">
        <f t="shared" si="63"/>
        <v>6.8210313870283601</v>
      </c>
      <c r="CK92" s="20">
        <v>1758.524993</v>
      </c>
      <c r="CL92" s="19">
        <f t="shared" si="64"/>
        <v>7.4722306644943002</v>
      </c>
      <c r="CM92" s="22"/>
      <c r="CN92" s="36">
        <v>43369</v>
      </c>
      <c r="CO92" s="36"/>
      <c r="CP92" s="36"/>
      <c r="CQ92" s="36"/>
      <c r="CR92" s="20"/>
      <c r="CS92" s="36">
        <v>44217</v>
      </c>
      <c r="CT92" s="36">
        <v>43455</v>
      </c>
      <c r="CU92" s="1">
        <f t="shared" si="65"/>
        <v>86</v>
      </c>
      <c r="CV92" s="1">
        <v>1</v>
      </c>
      <c r="CW92" s="36">
        <v>43455</v>
      </c>
      <c r="CX92" s="20">
        <f>(CW92-CN92)</f>
        <v>86</v>
      </c>
      <c r="CY92" s="20">
        <v>1</v>
      </c>
      <c r="CZ92" s="20">
        <v>86</v>
      </c>
      <c r="DA92" s="3">
        <v>0</v>
      </c>
      <c r="DB92"/>
      <c r="DC92"/>
      <c r="DD92"/>
      <c r="DE92"/>
      <c r="DF92"/>
      <c r="DG92"/>
      <c r="DH92"/>
      <c r="DI92"/>
      <c r="DJ92"/>
      <c r="DK92"/>
    </row>
    <row r="93" spans="1:115" s="10" customFormat="1" x14ac:dyDescent="0.25">
      <c r="A93" s="25">
        <v>1016</v>
      </c>
      <c r="B93" s="1">
        <v>53</v>
      </c>
      <c r="C93" s="1">
        <v>0</v>
      </c>
      <c r="D93" s="1">
        <v>1</v>
      </c>
      <c r="E93" s="1">
        <v>1</v>
      </c>
      <c r="F93" s="1">
        <v>2</v>
      </c>
      <c r="G93" s="1">
        <v>1</v>
      </c>
      <c r="H93" s="1">
        <v>0</v>
      </c>
      <c r="I93" s="1">
        <v>1</v>
      </c>
      <c r="J93" s="1">
        <v>4</v>
      </c>
      <c r="K93" s="1">
        <v>0</v>
      </c>
      <c r="L93" s="1">
        <v>1</v>
      </c>
      <c r="M93" s="1">
        <v>1</v>
      </c>
      <c r="N93" s="1">
        <v>0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2</v>
      </c>
      <c r="Z93" s="1">
        <v>1</v>
      </c>
      <c r="AA93" s="1">
        <v>0</v>
      </c>
      <c r="AB93" s="1">
        <v>0</v>
      </c>
      <c r="AC93" s="1">
        <v>0</v>
      </c>
      <c r="AD93" s="1">
        <v>1</v>
      </c>
      <c r="AE93" s="1">
        <v>0</v>
      </c>
      <c r="AF93" s="1">
        <v>0</v>
      </c>
      <c r="AG93" s="1">
        <v>43.48</v>
      </c>
      <c r="AH93" s="1">
        <v>2.5099999999999998</v>
      </c>
      <c r="AI93" s="1">
        <v>137</v>
      </c>
      <c r="AJ93" s="1">
        <v>71</v>
      </c>
      <c r="AK93" s="5">
        <f t="shared" si="48"/>
        <v>93</v>
      </c>
      <c r="AL93" s="1">
        <v>73</v>
      </c>
      <c r="AM93" s="1">
        <v>1</v>
      </c>
      <c r="AN93" s="1">
        <v>6</v>
      </c>
      <c r="AO93" s="1">
        <v>38</v>
      </c>
      <c r="AP93" s="1">
        <v>17</v>
      </c>
      <c r="AQ93" s="1">
        <v>26</v>
      </c>
      <c r="AR93" s="1">
        <f t="shared" si="49"/>
        <v>21</v>
      </c>
      <c r="AS93" s="7">
        <f t="shared" si="50"/>
        <v>3.5</v>
      </c>
      <c r="AT93" s="1">
        <v>13</v>
      </c>
      <c r="AU93" s="19">
        <v>5.13</v>
      </c>
      <c r="AV93" s="1">
        <v>2.04</v>
      </c>
      <c r="AW93" s="19">
        <f t="shared" si="51"/>
        <v>0.42066518847006651</v>
      </c>
      <c r="AX93" s="7">
        <f t="shared" si="52"/>
        <v>2.53411306042885</v>
      </c>
      <c r="AY93" s="7">
        <f t="shared" si="53"/>
        <v>509.80392156862746</v>
      </c>
      <c r="AZ93" s="7">
        <f t="shared" si="54"/>
        <v>3411.7647058823527</v>
      </c>
      <c r="BA93" s="7">
        <f t="shared" si="55"/>
        <v>70.273972602739718</v>
      </c>
      <c r="BB93" s="7">
        <f t="shared" si="56"/>
        <v>27.945205479452056</v>
      </c>
      <c r="BC93" s="7">
        <f t="shared" si="57"/>
        <v>30.404383561643836</v>
      </c>
      <c r="BD93" s="7">
        <f t="shared" si="58"/>
        <v>7.6010958904109591</v>
      </c>
      <c r="BE93" s="19"/>
      <c r="BF93" s="19">
        <f t="shared" si="59"/>
        <v>0.36998050682261213</v>
      </c>
      <c r="BG93" s="19">
        <f t="shared" si="60"/>
        <v>0.54074074074074086</v>
      </c>
      <c r="BH93" s="19">
        <f t="shared" si="61"/>
        <v>3.3463796477495102</v>
      </c>
      <c r="BI93" s="19">
        <f t="shared" si="62"/>
        <v>0.46153846153846156</v>
      </c>
      <c r="BJ93" s="19"/>
      <c r="BK93" s="20">
        <v>1</v>
      </c>
      <c r="BL93" s="1"/>
      <c r="BM93" s="20"/>
      <c r="BN93" s="1">
        <v>0</v>
      </c>
      <c r="BO93" s="1">
        <v>0</v>
      </c>
      <c r="BP93" s="1">
        <v>1</v>
      </c>
      <c r="BQ93" s="1">
        <v>0</v>
      </c>
      <c r="BR93" s="1">
        <v>55</v>
      </c>
      <c r="BS93" s="1">
        <v>4.7</v>
      </c>
      <c r="BT93" s="1">
        <v>3.7</v>
      </c>
      <c r="BU93" s="1">
        <v>0.31</v>
      </c>
      <c r="BV93" s="1"/>
      <c r="BW93" s="1">
        <v>37</v>
      </c>
      <c r="BX93" s="1">
        <v>1</v>
      </c>
      <c r="BY93" s="1"/>
      <c r="BZ93" s="25">
        <v>133</v>
      </c>
      <c r="CA93" s="25">
        <v>18</v>
      </c>
      <c r="CB93" s="44">
        <v>1.27</v>
      </c>
      <c r="CC93" s="27">
        <v>48</v>
      </c>
      <c r="CD93" s="1">
        <v>70</v>
      </c>
      <c r="CE93" s="1">
        <v>0</v>
      </c>
      <c r="CF93" s="1"/>
      <c r="CG93" s="1"/>
      <c r="CH93" s="1">
        <v>1</v>
      </c>
      <c r="CI93" s="20">
        <v>983.77614300000005</v>
      </c>
      <c r="CJ93" s="19">
        <f t="shared" si="63"/>
        <v>6.8913983742196772</v>
      </c>
      <c r="CK93" s="20">
        <v>718.5312113</v>
      </c>
      <c r="CL93" s="19">
        <f t="shared" si="64"/>
        <v>6.5772091441024028</v>
      </c>
      <c r="CM93" s="22"/>
      <c r="CN93" s="36">
        <v>43213</v>
      </c>
      <c r="CO93" s="36"/>
      <c r="CP93" s="36"/>
      <c r="CQ93" s="36"/>
      <c r="CR93" s="20"/>
      <c r="CS93" s="36" t="s">
        <v>163</v>
      </c>
      <c r="CT93" s="36">
        <v>44291</v>
      </c>
      <c r="CU93" s="1">
        <f t="shared" si="65"/>
        <v>1078</v>
      </c>
      <c r="CV93" s="1">
        <v>0</v>
      </c>
      <c r="CW93" s="1"/>
      <c r="CX93" s="1"/>
      <c r="CY93" s="1">
        <v>0</v>
      </c>
      <c r="CZ93" s="1">
        <v>906</v>
      </c>
      <c r="DA93" s="3">
        <v>0</v>
      </c>
      <c r="DB93"/>
      <c r="DC93"/>
      <c r="DD93"/>
      <c r="DE93"/>
      <c r="DF93"/>
      <c r="DG93"/>
      <c r="DH93"/>
      <c r="DI93"/>
      <c r="DJ93"/>
      <c r="DK93"/>
    </row>
    <row r="94" spans="1:115" s="10" customFormat="1" x14ac:dyDescent="0.25">
      <c r="A94" s="2">
        <v>2029</v>
      </c>
      <c r="B94" s="3">
        <v>58</v>
      </c>
      <c r="C94" s="3">
        <v>0</v>
      </c>
      <c r="D94" s="3">
        <v>0</v>
      </c>
      <c r="E94" s="3">
        <v>1</v>
      </c>
      <c r="F94" s="3">
        <v>1</v>
      </c>
      <c r="G94" s="3">
        <v>0</v>
      </c>
      <c r="H94" s="1">
        <v>1</v>
      </c>
      <c r="I94" s="3">
        <v>1</v>
      </c>
      <c r="J94" s="3">
        <v>2</v>
      </c>
      <c r="K94" s="3">
        <v>1</v>
      </c>
      <c r="L94" s="3">
        <v>1</v>
      </c>
      <c r="M94" s="3"/>
      <c r="N94" s="3">
        <v>1</v>
      </c>
      <c r="O94" s="3">
        <v>0</v>
      </c>
      <c r="P94" s="3">
        <v>1</v>
      </c>
      <c r="Q94" s="3"/>
      <c r="R94" s="3">
        <v>0</v>
      </c>
      <c r="S94" s="3">
        <v>0</v>
      </c>
      <c r="T94" s="3">
        <v>1</v>
      </c>
      <c r="U94" s="3">
        <v>1</v>
      </c>
      <c r="V94" s="3">
        <v>0</v>
      </c>
      <c r="W94" s="3">
        <v>0</v>
      </c>
      <c r="X94" s="3">
        <v>0</v>
      </c>
      <c r="Y94" s="3">
        <v>1</v>
      </c>
      <c r="Z94" s="3">
        <v>1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28</v>
      </c>
      <c r="AH94" s="4">
        <v>2.15</v>
      </c>
      <c r="AI94" s="3">
        <v>118</v>
      </c>
      <c r="AJ94" s="3">
        <v>80</v>
      </c>
      <c r="AK94" s="5">
        <f t="shared" si="48"/>
        <v>92.666666666666671</v>
      </c>
      <c r="AL94" s="3">
        <v>76</v>
      </c>
      <c r="AM94" s="3">
        <v>1</v>
      </c>
      <c r="AN94" s="3">
        <v>4</v>
      </c>
      <c r="AO94" s="3">
        <v>20</v>
      </c>
      <c r="AP94" s="3">
        <v>10</v>
      </c>
      <c r="AQ94" s="3">
        <v>13</v>
      </c>
      <c r="AR94" s="1">
        <f t="shared" si="49"/>
        <v>10</v>
      </c>
      <c r="AS94" s="7">
        <f t="shared" si="50"/>
        <v>2.5</v>
      </c>
      <c r="AT94" s="3">
        <v>8</v>
      </c>
      <c r="AU94" s="4">
        <v>3.0959999999999996</v>
      </c>
      <c r="AV94" s="3">
        <v>1.44</v>
      </c>
      <c r="AW94" s="19">
        <f t="shared" si="51"/>
        <v>0.2958758314855876</v>
      </c>
      <c r="AX94" s="7">
        <f t="shared" si="52"/>
        <v>1.6149870801033595</v>
      </c>
      <c r="AY94" s="7">
        <f t="shared" si="53"/>
        <v>277.77777777777777</v>
      </c>
      <c r="AZ94" s="7">
        <f t="shared" si="54"/>
        <v>4925.9259259259261</v>
      </c>
      <c r="BA94" s="7">
        <f t="shared" si="55"/>
        <v>40.736842105263158</v>
      </c>
      <c r="BB94" s="7">
        <f t="shared" si="56"/>
        <v>18.94736842105263</v>
      </c>
      <c r="BC94" s="7">
        <f t="shared" si="57"/>
        <v>21.817263157894732</v>
      </c>
      <c r="BD94" s="7">
        <f t="shared" si="58"/>
        <v>2.3191578947368416</v>
      </c>
      <c r="BE94" s="19"/>
      <c r="BF94" s="19">
        <f t="shared" si="59"/>
        <v>0.31912144702842377</v>
      </c>
      <c r="BG94" s="19">
        <f t="shared" si="60"/>
        <v>0.49095607235142119</v>
      </c>
      <c r="BH94" s="19">
        <f t="shared" si="61"/>
        <v>4.0736842105263156</v>
      </c>
      <c r="BI94" s="19">
        <f t="shared" si="62"/>
        <v>0.5</v>
      </c>
      <c r="BJ94" s="19"/>
      <c r="BK94" s="5">
        <v>0</v>
      </c>
      <c r="BL94" s="5"/>
      <c r="BM94" s="5"/>
      <c r="BN94" s="5"/>
      <c r="BO94" s="5"/>
      <c r="BP94" s="3">
        <v>1</v>
      </c>
      <c r="BQ94" s="9">
        <v>0</v>
      </c>
      <c r="BR94" s="3">
        <v>57.5</v>
      </c>
      <c r="BS94" s="3">
        <v>4.3</v>
      </c>
      <c r="BT94" s="3">
        <v>3.1</v>
      </c>
      <c r="BU94" s="3">
        <v>1.1000000000000001</v>
      </c>
      <c r="BV94" s="3"/>
      <c r="BX94" s="3">
        <v>1</v>
      </c>
      <c r="BY94" s="3">
        <v>0</v>
      </c>
      <c r="BZ94" s="3">
        <v>139</v>
      </c>
      <c r="CA94" s="3">
        <v>39</v>
      </c>
      <c r="CB94" s="4">
        <v>1.8</v>
      </c>
      <c r="CC94" s="28">
        <v>39</v>
      </c>
      <c r="CD94" s="8"/>
      <c r="CE94" s="8"/>
      <c r="CF94" s="3">
        <v>1495</v>
      </c>
      <c r="CG94" s="3">
        <v>1</v>
      </c>
      <c r="CH94" s="3">
        <v>2</v>
      </c>
      <c r="CI94" s="12">
        <v>1010.4430379746835</v>
      </c>
      <c r="CJ94" s="19">
        <f t="shared" si="63"/>
        <v>6.9181441651159616</v>
      </c>
      <c r="CK94" s="5">
        <v>591.03216016667329</v>
      </c>
      <c r="CL94" s="19">
        <f t="shared" si="64"/>
        <v>6.3818704324512465</v>
      </c>
      <c r="CN94" s="41">
        <v>40455</v>
      </c>
      <c r="CO94" s="41">
        <v>40471</v>
      </c>
      <c r="CP94" s="20">
        <f>(CO94-CN94)</f>
        <v>16</v>
      </c>
      <c r="CQ94" s="41">
        <v>41611</v>
      </c>
      <c r="CR94" s="43">
        <f>(CQ94-CN94)</f>
        <v>1156</v>
      </c>
      <c r="CS94" s="36">
        <v>44272</v>
      </c>
      <c r="CT94" s="36">
        <v>44207</v>
      </c>
      <c r="CU94" s="1">
        <f t="shared" si="65"/>
        <v>3752</v>
      </c>
      <c r="CV94" s="3">
        <v>0</v>
      </c>
      <c r="CW94" s="3"/>
      <c r="CX94" s="3"/>
      <c r="CY94" s="3">
        <v>1</v>
      </c>
      <c r="CZ94" s="3">
        <v>16</v>
      </c>
      <c r="DA94" s="3">
        <v>0</v>
      </c>
      <c r="DB94" s="3" t="s">
        <v>146</v>
      </c>
    </row>
    <row r="95" spans="1:115" s="10" customFormat="1" x14ac:dyDescent="0.25">
      <c r="A95" s="25">
        <v>1007</v>
      </c>
      <c r="B95" s="1">
        <v>86</v>
      </c>
      <c r="C95" s="1">
        <v>0</v>
      </c>
      <c r="D95" s="1">
        <v>1</v>
      </c>
      <c r="E95" s="1">
        <v>1</v>
      </c>
      <c r="F95" s="1">
        <v>2</v>
      </c>
      <c r="G95" s="1">
        <v>1</v>
      </c>
      <c r="H95" s="1">
        <v>0</v>
      </c>
      <c r="I95" s="1">
        <v>1</v>
      </c>
      <c r="J95" s="1">
        <v>2</v>
      </c>
      <c r="K95" s="1">
        <v>1</v>
      </c>
      <c r="L95" s="1">
        <v>0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1</v>
      </c>
      <c r="AA95" s="1">
        <v>1</v>
      </c>
      <c r="AB95" s="1">
        <v>1</v>
      </c>
      <c r="AC95" s="1">
        <v>0</v>
      </c>
      <c r="AD95" s="1">
        <v>0</v>
      </c>
      <c r="AE95" s="1">
        <v>0</v>
      </c>
      <c r="AF95" s="1">
        <v>0</v>
      </c>
      <c r="AG95" s="1">
        <v>25.8</v>
      </c>
      <c r="AH95" s="1">
        <v>1.98</v>
      </c>
      <c r="AI95" s="1">
        <v>131</v>
      </c>
      <c r="AJ95" s="1">
        <v>62</v>
      </c>
      <c r="AK95" s="5">
        <f t="shared" si="48"/>
        <v>85</v>
      </c>
      <c r="AL95" s="1">
        <v>62</v>
      </c>
      <c r="AM95" s="1">
        <v>3</v>
      </c>
      <c r="AN95" s="1">
        <v>10</v>
      </c>
      <c r="AO95" s="1">
        <v>53</v>
      </c>
      <c r="AP95" s="1">
        <v>21</v>
      </c>
      <c r="AQ95" s="1">
        <v>34</v>
      </c>
      <c r="AR95" s="1">
        <f t="shared" si="49"/>
        <v>32</v>
      </c>
      <c r="AS95" s="7">
        <f t="shared" si="50"/>
        <v>3.2</v>
      </c>
      <c r="AT95" s="1">
        <v>22</v>
      </c>
      <c r="AU95" s="19">
        <v>4.91</v>
      </c>
      <c r="AV95" s="1">
        <v>2.48</v>
      </c>
      <c r="AW95" s="19">
        <f t="shared" si="51"/>
        <v>0.46740576496674058</v>
      </c>
      <c r="AX95" s="7">
        <f t="shared" si="52"/>
        <v>2.4439918533604885</v>
      </c>
      <c r="AY95" s="7">
        <f t="shared" si="53"/>
        <v>387.09677419354841</v>
      </c>
      <c r="AZ95" s="7">
        <f t="shared" si="54"/>
        <v>2419.3548387096776</v>
      </c>
      <c r="BA95" s="7">
        <f t="shared" si="55"/>
        <v>79.193548387096769</v>
      </c>
      <c r="BB95" s="7">
        <f t="shared" si="56"/>
        <v>40</v>
      </c>
      <c r="BC95" s="7">
        <f t="shared" si="57"/>
        <v>34.271999999999998</v>
      </c>
      <c r="BD95" s="7">
        <f t="shared" si="58"/>
        <v>13.055999999999999</v>
      </c>
      <c r="BE95" s="19"/>
      <c r="BF95" s="19">
        <f t="shared" si="59"/>
        <v>0.42932790224032591</v>
      </c>
      <c r="BG95" s="19">
        <f t="shared" si="60"/>
        <v>0.66924643584521393</v>
      </c>
      <c r="BH95" s="19">
        <f t="shared" si="61"/>
        <v>2.474798387096774</v>
      </c>
      <c r="BI95" s="19">
        <f t="shared" si="62"/>
        <v>0.45454545454545453</v>
      </c>
      <c r="BJ95" s="19"/>
      <c r="BK95" s="20">
        <v>1</v>
      </c>
      <c r="BL95" s="1"/>
      <c r="BM95" s="20"/>
      <c r="BN95" s="1">
        <v>1</v>
      </c>
      <c r="BO95" s="1">
        <v>1</v>
      </c>
      <c r="BP95" s="1">
        <v>1</v>
      </c>
      <c r="BQ95" s="1">
        <v>0</v>
      </c>
      <c r="BR95" s="1">
        <v>60</v>
      </c>
      <c r="BS95" s="1">
        <v>4.7</v>
      </c>
      <c r="BT95" s="1">
        <v>3</v>
      </c>
      <c r="BU95" s="1">
        <v>0.76</v>
      </c>
      <c r="BV95" s="1">
        <v>5.8</v>
      </c>
      <c r="BW95" s="1">
        <v>72</v>
      </c>
      <c r="BX95" s="1">
        <v>1</v>
      </c>
      <c r="BY95" s="1">
        <v>1</v>
      </c>
      <c r="BZ95" s="1">
        <v>139</v>
      </c>
      <c r="CA95" s="1">
        <v>24</v>
      </c>
      <c r="CB95" s="19">
        <v>1.02</v>
      </c>
      <c r="CC95" s="27">
        <v>50</v>
      </c>
      <c r="CD95" s="1">
        <v>248</v>
      </c>
      <c r="CE95" s="1">
        <v>1</v>
      </c>
      <c r="CF95" s="1"/>
      <c r="CG95" s="1"/>
      <c r="CH95" s="1">
        <v>2</v>
      </c>
      <c r="CI95" s="20">
        <v>1041.878201</v>
      </c>
      <c r="CJ95" s="19">
        <f t="shared" si="63"/>
        <v>6.9487803258458696</v>
      </c>
      <c r="CK95" s="20">
        <v>817.92866249999997</v>
      </c>
      <c r="CL95" s="19">
        <f t="shared" si="64"/>
        <v>6.7067751231420623</v>
      </c>
      <c r="CM95" s="22"/>
      <c r="CN95" s="36">
        <v>43206</v>
      </c>
      <c r="CO95" s="36"/>
      <c r="CP95" s="36"/>
      <c r="CQ95" s="36"/>
      <c r="CR95" s="20"/>
      <c r="CS95" s="36">
        <v>44479</v>
      </c>
      <c r="CT95" s="36">
        <v>44466</v>
      </c>
      <c r="CU95" s="1">
        <f t="shared" si="65"/>
        <v>1260</v>
      </c>
      <c r="CV95" s="1">
        <v>0</v>
      </c>
      <c r="CW95" s="1"/>
      <c r="CX95" s="1"/>
      <c r="CY95" s="1">
        <v>0</v>
      </c>
      <c r="CZ95" s="1">
        <v>1260</v>
      </c>
      <c r="DA95" s="3">
        <v>0</v>
      </c>
      <c r="DB95" t="s">
        <v>134</v>
      </c>
      <c r="DC95"/>
      <c r="DD95"/>
      <c r="DE95"/>
      <c r="DF95"/>
      <c r="DG95"/>
      <c r="DH95"/>
      <c r="DI95"/>
      <c r="DJ95"/>
      <c r="DK95"/>
    </row>
    <row r="96" spans="1:115" s="10" customFormat="1" x14ac:dyDescent="0.25">
      <c r="A96" s="25">
        <v>1034</v>
      </c>
      <c r="B96" s="1">
        <v>83</v>
      </c>
      <c r="C96" s="1">
        <v>0</v>
      </c>
      <c r="D96" s="1">
        <v>1</v>
      </c>
      <c r="E96" s="1">
        <v>1</v>
      </c>
      <c r="F96" s="1">
        <v>2</v>
      </c>
      <c r="G96" s="1">
        <v>1</v>
      </c>
      <c r="H96" s="1">
        <v>0</v>
      </c>
      <c r="I96" s="1">
        <v>0</v>
      </c>
      <c r="J96" s="1">
        <v>4</v>
      </c>
      <c r="K96" s="1">
        <v>1</v>
      </c>
      <c r="L96" s="1">
        <v>0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0</v>
      </c>
      <c r="AD96" s="1">
        <v>1</v>
      </c>
      <c r="AE96" s="1">
        <v>0</v>
      </c>
      <c r="AF96" s="1">
        <v>2</v>
      </c>
      <c r="AG96" s="1">
        <v>38.299999999999997</v>
      </c>
      <c r="AH96" s="1">
        <v>1.97</v>
      </c>
      <c r="AI96" s="1">
        <v>122</v>
      </c>
      <c r="AJ96" s="1">
        <v>57</v>
      </c>
      <c r="AK96" s="5">
        <f t="shared" si="48"/>
        <v>78.666666666666671</v>
      </c>
      <c r="AL96" s="1">
        <v>61</v>
      </c>
      <c r="AM96" s="1">
        <v>2</v>
      </c>
      <c r="AN96" s="1">
        <v>10</v>
      </c>
      <c r="AO96" s="1">
        <v>34</v>
      </c>
      <c r="AP96" s="1">
        <v>15</v>
      </c>
      <c r="AQ96" s="1">
        <v>24</v>
      </c>
      <c r="AR96" s="1">
        <f t="shared" si="49"/>
        <v>19</v>
      </c>
      <c r="AS96" s="7">
        <f t="shared" si="50"/>
        <v>1.9</v>
      </c>
      <c r="AT96" s="1">
        <v>20</v>
      </c>
      <c r="AU96" s="19">
        <v>4.05</v>
      </c>
      <c r="AV96" s="1">
        <v>1.47</v>
      </c>
      <c r="AW96" s="19">
        <f t="shared" si="51"/>
        <v>0.2564079822616408</v>
      </c>
      <c r="AX96" s="7">
        <f t="shared" si="52"/>
        <v>0.98765432098765438</v>
      </c>
      <c r="AY96" s="7">
        <f t="shared" si="53"/>
        <v>217.68707482993199</v>
      </c>
      <c r="AZ96" s="7">
        <f t="shared" si="54"/>
        <v>3736.9614512471662</v>
      </c>
      <c r="BA96" s="7">
        <f t="shared" si="55"/>
        <v>66.393442622950815</v>
      </c>
      <c r="BB96" s="7">
        <f t="shared" si="56"/>
        <v>24.098360655737704</v>
      </c>
      <c r="BC96" s="7">
        <f t="shared" si="57"/>
        <v>19.227278688524589</v>
      </c>
      <c r="BD96" s="7">
        <f t="shared" si="58"/>
        <v>4.588327868852458</v>
      </c>
      <c r="BE96" s="19"/>
      <c r="BF96" s="19">
        <f t="shared" si="59"/>
        <v>0.36148148148148151</v>
      </c>
      <c r="BG96" s="19">
        <f t="shared" si="60"/>
        <v>0.51209876543209876</v>
      </c>
      <c r="BH96" s="19">
        <f t="shared" si="61"/>
        <v>3.4943917169974115</v>
      </c>
      <c r="BI96" s="19">
        <f t="shared" si="62"/>
        <v>0.5</v>
      </c>
      <c r="BJ96" s="19"/>
      <c r="BK96" s="20">
        <v>1</v>
      </c>
      <c r="BL96" s="1"/>
      <c r="BM96" s="20"/>
      <c r="BN96" s="1">
        <v>3</v>
      </c>
      <c r="BO96" s="1"/>
      <c r="BP96" s="1">
        <v>1</v>
      </c>
      <c r="BQ96" s="1">
        <v>0</v>
      </c>
      <c r="BR96" s="1">
        <v>65</v>
      </c>
      <c r="BS96" s="1">
        <v>4</v>
      </c>
      <c r="BT96" s="1">
        <v>2.4</v>
      </c>
      <c r="BU96" s="1">
        <v>0.61</v>
      </c>
      <c r="BV96" s="1">
        <v>5.3</v>
      </c>
      <c r="BW96" s="1">
        <v>55.9</v>
      </c>
      <c r="BX96" s="1">
        <v>1</v>
      </c>
      <c r="BY96" s="1"/>
      <c r="BZ96" s="25">
        <v>134</v>
      </c>
      <c r="CA96" s="25">
        <v>30</v>
      </c>
      <c r="CB96" s="44">
        <v>1.1000000000000001</v>
      </c>
      <c r="CC96" s="27">
        <v>46</v>
      </c>
      <c r="CD96" s="1">
        <v>252</v>
      </c>
      <c r="CE96" s="1">
        <v>1</v>
      </c>
      <c r="CF96" s="1"/>
      <c r="CG96" s="1"/>
      <c r="CH96" s="1">
        <v>2</v>
      </c>
      <c r="CI96" s="20">
        <v>1050.7691319999999</v>
      </c>
      <c r="CJ96" s="19">
        <f t="shared" si="63"/>
        <v>6.9572776816661683</v>
      </c>
      <c r="CK96" s="20">
        <v>1740.829612</v>
      </c>
      <c r="CL96" s="19">
        <f t="shared" si="64"/>
        <v>7.4621170670867984</v>
      </c>
      <c r="CM96" s="22"/>
      <c r="CN96" s="36">
        <v>43236</v>
      </c>
      <c r="CO96" s="36"/>
      <c r="CP96" s="36"/>
      <c r="CQ96" s="36"/>
      <c r="CR96" s="20"/>
      <c r="CS96" s="36">
        <v>44228</v>
      </c>
      <c r="CT96" s="36">
        <v>44228</v>
      </c>
      <c r="CU96" s="1">
        <f t="shared" si="65"/>
        <v>992</v>
      </c>
      <c r="CV96" s="1">
        <v>1</v>
      </c>
      <c r="CW96" s="36">
        <v>44228</v>
      </c>
      <c r="CX96" s="20">
        <f>(CW96-CN96)</f>
        <v>992</v>
      </c>
      <c r="CY96" s="20">
        <v>1</v>
      </c>
      <c r="CZ96" s="20">
        <v>992</v>
      </c>
      <c r="DA96" s="3">
        <v>0</v>
      </c>
      <c r="DB96"/>
      <c r="DC96"/>
      <c r="DD96"/>
      <c r="DE96"/>
      <c r="DF96"/>
      <c r="DG96"/>
      <c r="DH96"/>
      <c r="DI96"/>
      <c r="DJ96"/>
      <c r="DK96"/>
    </row>
    <row r="97" spans="1:115" s="10" customFormat="1" x14ac:dyDescent="0.25">
      <c r="A97" s="2">
        <v>2016</v>
      </c>
      <c r="B97" s="3">
        <v>25</v>
      </c>
      <c r="C97" s="3">
        <v>0</v>
      </c>
      <c r="D97" s="3">
        <v>1</v>
      </c>
      <c r="E97" s="3">
        <v>0</v>
      </c>
      <c r="F97" s="3">
        <v>2</v>
      </c>
      <c r="G97" s="3">
        <v>1</v>
      </c>
      <c r="H97" s="1">
        <v>0</v>
      </c>
      <c r="I97" s="3">
        <v>1</v>
      </c>
      <c r="J97" s="3">
        <v>1</v>
      </c>
      <c r="K97" s="3">
        <v>0</v>
      </c>
      <c r="L97" s="3">
        <v>0</v>
      </c>
      <c r="M97" s="3"/>
      <c r="N97" s="3">
        <v>1</v>
      </c>
      <c r="O97" s="3">
        <v>0</v>
      </c>
      <c r="P97" s="3">
        <v>1</v>
      </c>
      <c r="Q97" s="3"/>
      <c r="R97" s="3">
        <v>0</v>
      </c>
      <c r="S97" s="3">
        <v>0</v>
      </c>
      <c r="T97" s="3">
        <v>0</v>
      </c>
      <c r="U97" s="3">
        <v>1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24.5</v>
      </c>
      <c r="AH97" s="4">
        <v>1.78</v>
      </c>
      <c r="AI97" s="3">
        <v>135</v>
      </c>
      <c r="AJ97" s="3">
        <v>83</v>
      </c>
      <c r="AK97" s="5">
        <f t="shared" si="48"/>
        <v>100.33333333333333</v>
      </c>
      <c r="AL97" s="3">
        <v>83</v>
      </c>
      <c r="AM97" s="3">
        <v>1</v>
      </c>
      <c r="AN97" s="3">
        <v>4</v>
      </c>
      <c r="AO97" s="3">
        <v>22</v>
      </c>
      <c r="AP97" s="3">
        <v>8</v>
      </c>
      <c r="AQ97" s="3">
        <v>11</v>
      </c>
      <c r="AR97" s="3">
        <f t="shared" si="49"/>
        <v>14</v>
      </c>
      <c r="AS97" s="7">
        <f t="shared" si="50"/>
        <v>3.5</v>
      </c>
      <c r="AT97" s="3">
        <v>7</v>
      </c>
      <c r="AU97" s="4">
        <v>5.3044000000000002</v>
      </c>
      <c r="AV97" s="3">
        <v>2.98</v>
      </c>
      <c r="AW97" s="19">
        <f t="shared" si="51"/>
        <v>0.66295639320029565</v>
      </c>
      <c r="AX97" s="7">
        <f t="shared" si="52"/>
        <v>0.75409094336777016</v>
      </c>
      <c r="AY97" s="7">
        <f t="shared" si="53"/>
        <v>107.38255033557047</v>
      </c>
      <c r="AZ97" s="7">
        <f t="shared" si="54"/>
        <v>2586.1297539149887</v>
      </c>
      <c r="BA97" s="7">
        <f t="shared" si="55"/>
        <v>63.908433734939763</v>
      </c>
      <c r="BB97" s="7">
        <f t="shared" si="56"/>
        <v>35.903614457831324</v>
      </c>
      <c r="BC97" s="7">
        <f t="shared" si="57"/>
        <v>45.573654618473888</v>
      </c>
      <c r="BD97" s="7">
        <f t="shared" si="58"/>
        <v>3.4180240963855417</v>
      </c>
      <c r="BE97" s="19"/>
      <c r="BF97" s="19">
        <f t="shared" si="59"/>
        <v>0.17212125782369353</v>
      </c>
      <c r="BG97" s="19">
        <f t="shared" si="60"/>
        <v>0.34424251564738706</v>
      </c>
      <c r="BH97" s="19">
        <f t="shared" si="61"/>
        <v>4.5648881239242689</v>
      </c>
      <c r="BI97" s="19">
        <f t="shared" si="62"/>
        <v>0.5714285714285714</v>
      </c>
      <c r="BJ97" s="19"/>
      <c r="BK97" s="5">
        <v>0</v>
      </c>
      <c r="BL97" s="5"/>
      <c r="BM97" s="5"/>
      <c r="BN97" s="5"/>
      <c r="BO97" s="5"/>
      <c r="BP97" s="3">
        <v>1</v>
      </c>
      <c r="BQ97" s="3">
        <v>0</v>
      </c>
      <c r="BR97" s="3">
        <v>62.5</v>
      </c>
      <c r="BS97" s="3">
        <v>4.0999999999999996</v>
      </c>
      <c r="BT97" s="3"/>
      <c r="BU97" s="3">
        <v>0.95</v>
      </c>
      <c r="BV97" s="3">
        <v>3.4</v>
      </c>
      <c r="BX97" s="3">
        <v>1</v>
      </c>
      <c r="BY97" s="3">
        <v>0</v>
      </c>
      <c r="BZ97" s="3">
        <v>139</v>
      </c>
      <c r="CA97" s="3">
        <v>29</v>
      </c>
      <c r="CB97" s="4">
        <v>0.9</v>
      </c>
      <c r="CC97" s="28">
        <v>90</v>
      </c>
      <c r="CD97" s="8"/>
      <c r="CE97" s="8"/>
      <c r="CF97" s="3">
        <v>649</v>
      </c>
      <c r="CG97" s="3">
        <v>1</v>
      </c>
      <c r="CH97" s="3">
        <v>1</v>
      </c>
      <c r="CI97" s="12">
        <v>1102.016129032258</v>
      </c>
      <c r="CJ97" s="19">
        <f t="shared" si="63"/>
        <v>7.0048966257511776</v>
      </c>
      <c r="CK97" s="5">
        <v>2542.7603235432657</v>
      </c>
      <c r="CL97" s="19">
        <f t="shared" si="64"/>
        <v>7.8410055114889161</v>
      </c>
      <c r="CN97" s="36">
        <v>43427</v>
      </c>
      <c r="CO97" s="36"/>
      <c r="CP97" s="36"/>
      <c r="CQ97" s="36"/>
      <c r="CR97" s="20"/>
      <c r="CS97" s="36">
        <v>44478</v>
      </c>
      <c r="CT97" s="36">
        <v>44420</v>
      </c>
      <c r="CU97" s="1">
        <f t="shared" si="65"/>
        <v>993</v>
      </c>
      <c r="CV97" s="1">
        <v>0</v>
      </c>
      <c r="CW97" s="1"/>
      <c r="CX97" s="1"/>
      <c r="CY97" s="1">
        <v>0</v>
      </c>
      <c r="CZ97" s="1">
        <v>993</v>
      </c>
      <c r="DA97" s="3">
        <v>0</v>
      </c>
      <c r="DB97" s="3" t="s">
        <v>153</v>
      </c>
    </row>
    <row r="98" spans="1:115" s="10" customFormat="1" x14ac:dyDescent="0.25">
      <c r="A98" s="2">
        <v>2003</v>
      </c>
      <c r="B98" s="3">
        <v>57</v>
      </c>
      <c r="C98" s="3">
        <v>0</v>
      </c>
      <c r="D98" s="3">
        <v>0</v>
      </c>
      <c r="E98" s="3">
        <v>1</v>
      </c>
      <c r="F98" s="3">
        <v>1</v>
      </c>
      <c r="G98" s="3">
        <v>0</v>
      </c>
      <c r="H98" s="1">
        <v>1</v>
      </c>
      <c r="I98" s="3">
        <v>1</v>
      </c>
      <c r="J98" s="3">
        <v>3</v>
      </c>
      <c r="K98" s="3">
        <v>1</v>
      </c>
      <c r="L98" s="3">
        <v>0</v>
      </c>
      <c r="M98" s="3"/>
      <c r="N98" s="3">
        <v>1</v>
      </c>
      <c r="O98" s="3">
        <v>0</v>
      </c>
      <c r="P98" s="3">
        <v>1</v>
      </c>
      <c r="Q98" s="3"/>
      <c r="R98" s="3">
        <v>0</v>
      </c>
      <c r="S98" s="3">
        <v>0</v>
      </c>
      <c r="T98" s="3">
        <v>0</v>
      </c>
      <c r="U98" s="3">
        <v>1</v>
      </c>
      <c r="V98" s="3">
        <v>0</v>
      </c>
      <c r="W98" s="3">
        <v>0</v>
      </c>
      <c r="X98" s="3">
        <v>0</v>
      </c>
      <c r="Y98" s="3">
        <v>0</v>
      </c>
      <c r="Z98" s="3">
        <v>1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21.5</v>
      </c>
      <c r="AH98" s="4">
        <v>1.93</v>
      </c>
      <c r="AI98" s="3">
        <v>114</v>
      </c>
      <c r="AJ98" s="3">
        <v>77</v>
      </c>
      <c r="AK98" s="5">
        <f t="shared" si="48"/>
        <v>89.333333333333329</v>
      </c>
      <c r="AL98" s="3">
        <v>81</v>
      </c>
      <c r="AM98" s="3">
        <v>1</v>
      </c>
      <c r="AN98" s="3">
        <v>3</v>
      </c>
      <c r="AO98" s="3">
        <v>25</v>
      </c>
      <c r="AP98" s="3">
        <v>10</v>
      </c>
      <c r="AQ98" s="3">
        <v>15</v>
      </c>
      <c r="AR98" s="3">
        <f t="shared" si="49"/>
        <v>15</v>
      </c>
      <c r="AS98" s="7">
        <f t="shared" si="50"/>
        <v>5</v>
      </c>
      <c r="AT98" s="3">
        <v>9</v>
      </c>
      <c r="AU98" s="4">
        <v>5.3267999999999995</v>
      </c>
      <c r="AV98" s="3">
        <v>2.76</v>
      </c>
      <c r="AW98" s="19">
        <f t="shared" si="51"/>
        <v>0.54669623059866956</v>
      </c>
      <c r="AX98" s="7">
        <f t="shared" si="52"/>
        <v>1.1263798152737103</v>
      </c>
      <c r="AY98" s="7">
        <f t="shared" si="53"/>
        <v>173.91304347826087</v>
      </c>
      <c r="AZ98" s="7">
        <f t="shared" si="54"/>
        <v>2502.4154589371979</v>
      </c>
      <c r="BA98" s="7">
        <f t="shared" si="55"/>
        <v>65.762962962962959</v>
      </c>
      <c r="BB98" s="7">
        <f t="shared" si="56"/>
        <v>34.074074074074076</v>
      </c>
      <c r="BC98" s="7">
        <f t="shared" si="57"/>
        <v>37.227061728395064</v>
      </c>
      <c r="BD98" s="7">
        <f t="shared" si="58"/>
        <v>5.560888888888889</v>
      </c>
      <c r="BE98" s="19"/>
      <c r="BF98" s="19">
        <f t="shared" si="59"/>
        <v>0.22809191259292635</v>
      </c>
      <c r="BG98" s="19">
        <f t="shared" si="60"/>
        <v>0.38015318765487727</v>
      </c>
      <c r="BH98" s="19">
        <f t="shared" si="61"/>
        <v>4.3841975308641974</v>
      </c>
      <c r="BI98" s="19">
        <f t="shared" si="62"/>
        <v>0.33333333333333331</v>
      </c>
      <c r="BJ98" s="19"/>
      <c r="BK98" s="5">
        <v>0</v>
      </c>
      <c r="BL98" s="5"/>
      <c r="BM98" s="5"/>
      <c r="BN98" s="5"/>
      <c r="BO98" s="5"/>
      <c r="BP98" s="3">
        <v>1</v>
      </c>
      <c r="BQ98" s="3">
        <v>0</v>
      </c>
      <c r="BR98" s="3">
        <v>62.5</v>
      </c>
      <c r="BS98" s="3">
        <v>4.8</v>
      </c>
      <c r="BT98" s="3">
        <v>3.3</v>
      </c>
      <c r="BU98" s="3">
        <v>1</v>
      </c>
      <c r="BV98" s="3"/>
      <c r="BX98" s="3">
        <v>1</v>
      </c>
      <c r="BY98" s="3">
        <v>0</v>
      </c>
      <c r="BZ98" s="3">
        <v>140</v>
      </c>
      <c r="CA98" s="3">
        <v>23</v>
      </c>
      <c r="CB98" s="4">
        <v>1.2</v>
      </c>
      <c r="CC98" s="28">
        <v>90</v>
      </c>
      <c r="CD98" s="8"/>
      <c r="CE98" s="8"/>
      <c r="CF98" s="3">
        <v>860</v>
      </c>
      <c r="CG98" s="3">
        <v>1</v>
      </c>
      <c r="CH98" s="3">
        <v>2</v>
      </c>
      <c r="CI98" s="12">
        <v>1109.0909090909092</v>
      </c>
      <c r="CJ98" s="19">
        <f t="shared" si="63"/>
        <v>7.0112959579229779</v>
      </c>
      <c r="CK98" s="5">
        <v>3764.3254646879909</v>
      </c>
      <c r="CL98" s="19">
        <f t="shared" si="64"/>
        <v>8.2333239647376022</v>
      </c>
      <c r="CN98" s="41">
        <v>40374</v>
      </c>
      <c r="CO98" s="41"/>
      <c r="CP98" s="41"/>
      <c r="CQ98" s="41"/>
      <c r="CR98" s="20"/>
      <c r="CS98" s="36">
        <v>44272</v>
      </c>
      <c r="CT98" s="36">
        <v>42398</v>
      </c>
      <c r="CU98" s="1">
        <f t="shared" si="65"/>
        <v>2024</v>
      </c>
      <c r="CV98" s="3">
        <v>0</v>
      </c>
      <c r="CW98" s="3"/>
      <c r="CX98" s="20"/>
      <c r="CY98" s="20">
        <v>0</v>
      </c>
      <c r="CZ98" s="20">
        <v>2024</v>
      </c>
      <c r="DA98" s="3">
        <v>0</v>
      </c>
      <c r="DB98" s="39" t="s">
        <v>139</v>
      </c>
    </row>
    <row r="99" spans="1:115" s="10" customFormat="1" x14ac:dyDescent="0.25">
      <c r="A99" s="2">
        <v>2006</v>
      </c>
      <c r="B99" s="3">
        <v>62</v>
      </c>
      <c r="C99" s="3">
        <v>0</v>
      </c>
      <c r="D99" s="3">
        <v>1</v>
      </c>
      <c r="E99" s="3">
        <v>1</v>
      </c>
      <c r="F99" s="3">
        <v>2</v>
      </c>
      <c r="G99" s="3">
        <v>0</v>
      </c>
      <c r="H99" s="1">
        <v>1</v>
      </c>
      <c r="I99" s="3">
        <v>1</v>
      </c>
      <c r="J99" s="3">
        <v>2</v>
      </c>
      <c r="K99" s="3">
        <v>1</v>
      </c>
      <c r="L99" s="3">
        <v>1</v>
      </c>
      <c r="M99" s="3"/>
      <c r="N99" s="3">
        <v>1</v>
      </c>
      <c r="O99" s="3">
        <v>0</v>
      </c>
      <c r="P99" s="3">
        <v>0</v>
      </c>
      <c r="Q99" s="3"/>
      <c r="R99" s="3">
        <v>0</v>
      </c>
      <c r="S99" s="3">
        <v>0</v>
      </c>
      <c r="T99" s="3">
        <v>1</v>
      </c>
      <c r="U99" s="3">
        <v>1</v>
      </c>
      <c r="V99" s="3">
        <v>0</v>
      </c>
      <c r="W99" s="3">
        <v>0</v>
      </c>
      <c r="X99" s="3">
        <v>0</v>
      </c>
      <c r="Y99" s="3">
        <v>1</v>
      </c>
      <c r="Z99" s="3">
        <v>0</v>
      </c>
      <c r="AA99" s="3">
        <v>0</v>
      </c>
      <c r="AB99" s="3">
        <v>0</v>
      </c>
      <c r="AC99" s="3">
        <v>0</v>
      </c>
      <c r="AD99" s="3">
        <v>1</v>
      </c>
      <c r="AE99" s="3">
        <v>0</v>
      </c>
      <c r="AF99" s="3">
        <v>2</v>
      </c>
      <c r="AG99" s="3">
        <v>23.5</v>
      </c>
      <c r="AH99" s="4">
        <v>1.71</v>
      </c>
      <c r="AI99" s="3">
        <v>137</v>
      </c>
      <c r="AJ99" s="3">
        <v>64</v>
      </c>
      <c r="AK99" s="5">
        <f t="shared" si="48"/>
        <v>88.333333333333329</v>
      </c>
      <c r="AL99" s="3">
        <v>69</v>
      </c>
      <c r="AM99" s="3">
        <v>1</v>
      </c>
      <c r="AN99" s="3">
        <v>4</v>
      </c>
      <c r="AO99" s="3">
        <v>25</v>
      </c>
      <c r="AP99" s="3">
        <v>10</v>
      </c>
      <c r="AQ99" s="3">
        <v>15</v>
      </c>
      <c r="AR99" s="3">
        <f t="shared" si="49"/>
        <v>15</v>
      </c>
      <c r="AS99" s="7">
        <f t="shared" si="50"/>
        <v>3.75</v>
      </c>
      <c r="AT99" s="3">
        <v>8</v>
      </c>
      <c r="AU99" s="4">
        <v>4.1040000000000001</v>
      </c>
      <c r="AV99" s="3">
        <v>2.4</v>
      </c>
      <c r="AW99" s="19">
        <f t="shared" si="51"/>
        <v>0.47006651884700656</v>
      </c>
      <c r="AX99" s="7">
        <f t="shared" si="52"/>
        <v>1.7056530214424952</v>
      </c>
      <c r="AY99" s="7">
        <f t="shared" si="53"/>
        <v>233.33333333333334</v>
      </c>
      <c r="AZ99" s="7">
        <f t="shared" si="54"/>
        <v>2811.1111111111109</v>
      </c>
      <c r="BA99" s="7">
        <f t="shared" si="55"/>
        <v>59.478260869565219</v>
      </c>
      <c r="BB99" s="7">
        <f t="shared" si="56"/>
        <v>34.782608695652172</v>
      </c>
      <c r="BC99" s="7">
        <f t="shared" si="57"/>
        <v>38.001159420289852</v>
      </c>
      <c r="BD99" s="7">
        <f t="shared" si="58"/>
        <v>5.2034782608695647</v>
      </c>
      <c r="BE99" s="19"/>
      <c r="BF99" s="19">
        <f t="shared" si="59"/>
        <v>0.25219298245614036</v>
      </c>
      <c r="BG99" s="19">
        <f t="shared" si="60"/>
        <v>0.4203216374269006</v>
      </c>
      <c r="BH99" s="19">
        <f t="shared" si="61"/>
        <v>3.965217391304348</v>
      </c>
      <c r="BI99" s="19">
        <f t="shared" si="62"/>
        <v>0.5</v>
      </c>
      <c r="BJ99" s="19"/>
      <c r="BK99" s="5">
        <v>0</v>
      </c>
      <c r="BL99" s="5"/>
      <c r="BM99" s="5"/>
      <c r="BN99" s="5"/>
      <c r="BO99" s="5"/>
      <c r="BP99" s="3">
        <v>1</v>
      </c>
      <c r="BQ99" s="3">
        <v>0</v>
      </c>
      <c r="BR99" s="3">
        <v>62.5</v>
      </c>
      <c r="BS99" s="3">
        <v>4</v>
      </c>
      <c r="BT99" s="3">
        <v>2.2999999999999998</v>
      </c>
      <c r="BU99" s="3">
        <v>1.2</v>
      </c>
      <c r="BV99" s="3"/>
      <c r="BX99" s="3">
        <v>1</v>
      </c>
      <c r="BY99" s="3">
        <v>1</v>
      </c>
      <c r="BZ99" s="3">
        <v>132</v>
      </c>
      <c r="CA99" s="3">
        <v>31</v>
      </c>
      <c r="CB99" s="4">
        <v>1.8</v>
      </c>
      <c r="CC99" s="28">
        <v>28</v>
      </c>
      <c r="CD99" s="8"/>
      <c r="CE99" s="8"/>
      <c r="CF99" s="3">
        <v>2196</v>
      </c>
      <c r="CG99" s="3">
        <v>1</v>
      </c>
      <c r="CH99" s="3">
        <v>2</v>
      </c>
      <c r="CI99" s="12">
        <v>1157.6923076923076</v>
      </c>
      <c r="CJ99" s="19">
        <f t="shared" si="63"/>
        <v>7.0541839127154846</v>
      </c>
      <c r="CK99" s="5">
        <v>10897.356430003359</v>
      </c>
      <c r="CL99" s="19">
        <f t="shared" si="64"/>
        <v>9.2962755094447438</v>
      </c>
      <c r="CN99" s="41">
        <v>40393</v>
      </c>
      <c r="CO99" s="41"/>
      <c r="CP99" s="41"/>
      <c r="CQ99" s="41"/>
      <c r="CR99" s="20"/>
      <c r="CS99" s="36">
        <v>44272</v>
      </c>
      <c r="CT99" s="36">
        <v>41561</v>
      </c>
      <c r="CU99" s="1">
        <f t="shared" si="65"/>
        <v>1168</v>
      </c>
      <c r="CV99" s="3">
        <v>1</v>
      </c>
      <c r="CW99" s="40">
        <v>41561</v>
      </c>
      <c r="CX99" s="20">
        <f>(CW99-CN99)</f>
        <v>1168</v>
      </c>
      <c r="CY99" s="20">
        <v>1</v>
      </c>
      <c r="CZ99" s="20">
        <v>1168</v>
      </c>
      <c r="DA99" s="3">
        <v>0</v>
      </c>
      <c r="DB99" s="3" t="s">
        <v>141</v>
      </c>
    </row>
    <row r="100" spans="1:115" s="10" customFormat="1" x14ac:dyDescent="0.25">
      <c r="A100" s="2">
        <v>2057</v>
      </c>
      <c r="B100" s="3">
        <v>68</v>
      </c>
      <c r="C100" s="3">
        <v>1</v>
      </c>
      <c r="D100" s="3">
        <v>0</v>
      </c>
      <c r="E100" s="3">
        <v>0</v>
      </c>
      <c r="F100" s="3">
        <v>1</v>
      </c>
      <c r="G100" s="3">
        <v>0</v>
      </c>
      <c r="H100" s="1">
        <v>1</v>
      </c>
      <c r="I100" s="3">
        <v>1</v>
      </c>
      <c r="J100" s="3">
        <v>1</v>
      </c>
      <c r="K100" s="3">
        <v>1</v>
      </c>
      <c r="L100" s="3">
        <v>0</v>
      </c>
      <c r="M100" s="3"/>
      <c r="N100" s="3">
        <v>1</v>
      </c>
      <c r="O100" s="3">
        <v>0</v>
      </c>
      <c r="P100" s="3">
        <v>1</v>
      </c>
      <c r="Q100" s="3"/>
      <c r="R100" s="3">
        <v>1</v>
      </c>
      <c r="S100" s="3">
        <v>0</v>
      </c>
      <c r="T100" s="3">
        <v>0</v>
      </c>
      <c r="U100" s="3">
        <v>0</v>
      </c>
      <c r="V100" s="3">
        <v>1</v>
      </c>
      <c r="W100" s="3">
        <v>0</v>
      </c>
      <c r="X100" s="3">
        <v>1</v>
      </c>
      <c r="Y100" s="3">
        <v>1</v>
      </c>
      <c r="Z100" s="3">
        <v>1</v>
      </c>
      <c r="AA100" s="3">
        <v>1</v>
      </c>
      <c r="AB100" s="3">
        <v>1</v>
      </c>
      <c r="AC100" s="3">
        <v>0</v>
      </c>
      <c r="AD100" s="3">
        <v>1</v>
      </c>
      <c r="AE100" s="3">
        <v>0</v>
      </c>
      <c r="AF100" s="3">
        <v>0</v>
      </c>
      <c r="AG100" s="3">
        <v>28</v>
      </c>
      <c r="AH100" s="4">
        <v>2.35</v>
      </c>
      <c r="AI100" s="3"/>
      <c r="AJ100" s="3"/>
      <c r="AK100" s="5"/>
      <c r="AL100" s="3">
        <v>74</v>
      </c>
      <c r="AM100" s="3">
        <v>1</v>
      </c>
      <c r="AN100" s="3">
        <v>16</v>
      </c>
      <c r="AO100" s="3">
        <v>37</v>
      </c>
      <c r="AP100" s="3">
        <v>20</v>
      </c>
      <c r="AQ100" s="3">
        <v>26</v>
      </c>
      <c r="AR100" s="1">
        <f t="shared" si="49"/>
        <v>17</v>
      </c>
      <c r="AS100" s="7">
        <f t="shared" si="50"/>
        <v>1.0625</v>
      </c>
      <c r="AT100" s="3">
        <v>22</v>
      </c>
      <c r="AU100" s="4">
        <v>4.2065000000000001</v>
      </c>
      <c r="AV100" s="3">
        <v>1.79</v>
      </c>
      <c r="AW100" s="19"/>
      <c r="AX100" s="7">
        <f t="shared" si="52"/>
        <v>0.95090930702484244</v>
      </c>
      <c r="AY100" s="7">
        <f t="shared" si="53"/>
        <v>178.77094972067039</v>
      </c>
      <c r="AZ100" s="7"/>
      <c r="BA100" s="7">
        <f t="shared" si="55"/>
        <v>56.844594594594597</v>
      </c>
      <c r="BB100" s="7">
        <f t="shared" si="56"/>
        <v>24.189189189189189</v>
      </c>
      <c r="BC100" s="7"/>
      <c r="BD100" s="7">
        <f t="shared" si="58"/>
        <v>3.2897297297297299</v>
      </c>
      <c r="BE100" s="19"/>
      <c r="BF100" s="19">
        <f t="shared" si="59"/>
        <v>0.45738737667894924</v>
      </c>
      <c r="BG100" s="19">
        <f t="shared" si="60"/>
        <v>0.65089742065850464</v>
      </c>
      <c r="BH100" s="19">
        <f t="shared" si="61"/>
        <v>3.3437996820349762</v>
      </c>
      <c r="BI100" s="19">
        <f t="shared" si="62"/>
        <v>0.72727272727272729</v>
      </c>
      <c r="BJ100" s="19"/>
      <c r="BK100" s="5">
        <v>0</v>
      </c>
      <c r="BL100" s="5"/>
      <c r="BM100" s="5"/>
      <c r="BN100" s="5"/>
      <c r="BO100" s="5"/>
      <c r="BP100" s="3">
        <v>1</v>
      </c>
      <c r="BQ100" s="3">
        <v>0</v>
      </c>
      <c r="BR100" s="3"/>
      <c r="BS100" s="3">
        <v>6.2</v>
      </c>
      <c r="BT100" s="3">
        <v>5.4</v>
      </c>
      <c r="BU100" s="3">
        <v>1</v>
      </c>
      <c r="BV100" s="3"/>
      <c r="BX100" s="3">
        <v>1</v>
      </c>
      <c r="BY100" s="3">
        <v>0</v>
      </c>
      <c r="BZ100" s="3">
        <v>142</v>
      </c>
      <c r="CA100" s="3">
        <v>26</v>
      </c>
      <c r="CB100" s="4">
        <v>2</v>
      </c>
      <c r="CC100" s="28">
        <v>42</v>
      </c>
      <c r="CD100" s="8"/>
      <c r="CE100" s="8"/>
      <c r="CF100" s="3">
        <v>1145</v>
      </c>
      <c r="CG100" s="3">
        <v>1</v>
      </c>
      <c r="CH100" s="3">
        <v>2</v>
      </c>
      <c r="CI100" s="12">
        <v>1241.5966386554621</v>
      </c>
      <c r="CJ100" s="19">
        <f t="shared" si="63"/>
        <v>7.1241534421568149</v>
      </c>
      <c r="CK100" s="5">
        <v>1058.9701844312465</v>
      </c>
      <c r="CL100" s="19">
        <f t="shared" si="64"/>
        <v>6.965052190749204</v>
      </c>
      <c r="CN100" s="36">
        <v>40549</v>
      </c>
      <c r="CO100" s="36"/>
      <c r="CP100" s="36"/>
      <c r="CQ100" s="36"/>
      <c r="CR100" s="22"/>
      <c r="CS100" s="36">
        <v>44274</v>
      </c>
      <c r="CT100" s="36">
        <v>44272</v>
      </c>
      <c r="CU100" s="3">
        <f t="shared" si="65"/>
        <v>3723</v>
      </c>
      <c r="CV100" s="3">
        <v>0</v>
      </c>
      <c r="CW100" s="3"/>
      <c r="CX100" s="3"/>
      <c r="CY100" s="3">
        <v>0</v>
      </c>
      <c r="CZ100" s="3">
        <v>3723</v>
      </c>
      <c r="DA100" s="3">
        <v>0</v>
      </c>
      <c r="DB100" s="3"/>
    </row>
    <row r="101" spans="1:115" s="10" customFormat="1" x14ac:dyDescent="0.25">
      <c r="A101" s="2">
        <v>2023</v>
      </c>
      <c r="B101" s="3">
        <v>54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1">
        <v>0</v>
      </c>
      <c r="I101" s="3">
        <v>1</v>
      </c>
      <c r="J101" s="3">
        <v>2</v>
      </c>
      <c r="K101" s="3">
        <v>1</v>
      </c>
      <c r="L101" s="3">
        <v>0</v>
      </c>
      <c r="M101" s="3"/>
      <c r="N101" s="3">
        <v>0</v>
      </c>
      <c r="O101" s="3">
        <v>0</v>
      </c>
      <c r="P101" s="3">
        <v>1</v>
      </c>
      <c r="Q101" s="3"/>
      <c r="R101" s="3">
        <v>1</v>
      </c>
      <c r="S101" s="3">
        <v>0</v>
      </c>
      <c r="T101" s="3">
        <v>0</v>
      </c>
      <c r="U101" s="3">
        <v>0</v>
      </c>
      <c r="V101" s="3">
        <v>1</v>
      </c>
      <c r="W101" s="3">
        <v>0</v>
      </c>
      <c r="X101" s="16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42</v>
      </c>
      <c r="AH101" s="4">
        <v>2.15</v>
      </c>
      <c r="AI101" s="3">
        <v>151</v>
      </c>
      <c r="AJ101" s="3">
        <v>96</v>
      </c>
      <c r="AK101" s="5">
        <f t="shared" ref="AK101:AK107" si="66">(AI101+2*AJ101)/3</f>
        <v>114.33333333333333</v>
      </c>
      <c r="AL101" s="3">
        <v>70</v>
      </c>
      <c r="AM101" s="3">
        <v>1</v>
      </c>
      <c r="AN101" s="3">
        <v>10</v>
      </c>
      <c r="AO101" s="3">
        <v>36</v>
      </c>
      <c r="AP101" s="3">
        <v>18</v>
      </c>
      <c r="AQ101" s="3">
        <v>23</v>
      </c>
      <c r="AR101" s="1">
        <f t="shared" si="49"/>
        <v>18</v>
      </c>
      <c r="AS101" s="7">
        <f t="shared" si="50"/>
        <v>1.8</v>
      </c>
      <c r="AT101" s="3">
        <v>12</v>
      </c>
      <c r="AU101" s="4">
        <v>5.6760000000000002</v>
      </c>
      <c r="AV101" s="3">
        <v>2.64</v>
      </c>
      <c r="AW101" s="19">
        <f t="shared" ref="AW101:AW107" si="67">(AK101*AV101/451)</f>
        <v>0.66926829268292676</v>
      </c>
      <c r="AX101" s="7">
        <f t="shared" si="52"/>
        <v>1.9379844961240309</v>
      </c>
      <c r="AY101" s="7">
        <f t="shared" si="53"/>
        <v>333.33333333333331</v>
      </c>
      <c r="AZ101" s="7">
        <f t="shared" ref="AZ101:AZ107" si="68">((AK101-AN101)*80/AV101)</f>
        <v>3161.6161616161612</v>
      </c>
      <c r="BA101" s="7">
        <f t="shared" si="55"/>
        <v>81.085714285714289</v>
      </c>
      <c r="BB101" s="7">
        <f t="shared" si="56"/>
        <v>37.714285714285715</v>
      </c>
      <c r="BC101" s="7">
        <f t="shared" ref="BC101:BC107" si="69">(BB101*(AK101-AT101)*0.0136)</f>
        <v>52.488228571428571</v>
      </c>
      <c r="BD101" s="7">
        <f t="shared" si="58"/>
        <v>6.6678857142857142</v>
      </c>
      <c r="BE101" s="19"/>
      <c r="BF101" s="19">
        <f t="shared" si="59"/>
        <v>0.28365045806906269</v>
      </c>
      <c r="BG101" s="19">
        <f t="shared" si="60"/>
        <v>0.44397463002114163</v>
      </c>
      <c r="BH101" s="19">
        <f t="shared" si="61"/>
        <v>4.5047619047619047</v>
      </c>
      <c r="BI101" s="19">
        <f t="shared" si="62"/>
        <v>0.83333333333333337</v>
      </c>
      <c r="BJ101" s="19"/>
      <c r="BK101" s="5">
        <v>0</v>
      </c>
      <c r="BL101" s="5"/>
      <c r="BM101" s="5"/>
      <c r="BN101" s="5"/>
      <c r="BO101" s="5"/>
      <c r="BP101" s="3">
        <v>1</v>
      </c>
      <c r="BQ101" s="9">
        <v>0</v>
      </c>
      <c r="BR101" s="3"/>
      <c r="BS101" s="3">
        <v>5</v>
      </c>
      <c r="BT101" s="3">
        <v>4.0999999999999996</v>
      </c>
      <c r="BU101" s="3">
        <v>0.86</v>
      </c>
      <c r="BV101" s="3"/>
      <c r="BX101" s="3"/>
      <c r="BY101" s="9">
        <v>0</v>
      </c>
      <c r="BZ101" s="3">
        <v>137</v>
      </c>
      <c r="CA101" s="3">
        <v>28</v>
      </c>
      <c r="CB101" s="4">
        <v>1.5</v>
      </c>
      <c r="CC101" s="28">
        <v>56</v>
      </c>
      <c r="CD101" s="8"/>
      <c r="CE101" s="8"/>
      <c r="CF101" s="3">
        <v>220</v>
      </c>
      <c r="CG101" s="3">
        <v>0</v>
      </c>
      <c r="CH101" s="3">
        <v>1</v>
      </c>
      <c r="CI101" s="12">
        <v>1248.3516483516485</v>
      </c>
      <c r="CJ101" s="19">
        <f t="shared" si="63"/>
        <v>7.1295792787523382</v>
      </c>
      <c r="CK101" s="5">
        <v>1053.4891177296067</v>
      </c>
      <c r="CL101" s="19">
        <f t="shared" si="64"/>
        <v>6.959862903555968</v>
      </c>
      <c r="CN101" s="36">
        <v>43621</v>
      </c>
      <c r="CO101" s="36"/>
      <c r="CP101" s="36"/>
      <c r="CQ101" s="36"/>
      <c r="CR101" s="20"/>
      <c r="CS101" s="36">
        <v>44480</v>
      </c>
      <c r="CT101" s="36">
        <v>44383</v>
      </c>
      <c r="CU101" s="1">
        <f t="shared" si="65"/>
        <v>762</v>
      </c>
      <c r="CV101" s="1">
        <v>0</v>
      </c>
      <c r="CW101" s="1"/>
      <c r="CX101" s="1"/>
      <c r="CY101" s="1">
        <v>0</v>
      </c>
      <c r="CZ101" s="1">
        <v>608</v>
      </c>
      <c r="DA101" s="3">
        <v>0</v>
      </c>
      <c r="DB101" s="3" t="s">
        <v>145</v>
      </c>
    </row>
    <row r="102" spans="1:115" s="10" customFormat="1" ht="14.25" customHeight="1" x14ac:dyDescent="0.25">
      <c r="A102" s="25">
        <v>1021</v>
      </c>
      <c r="B102" s="1">
        <v>78</v>
      </c>
      <c r="C102" s="1">
        <v>0</v>
      </c>
      <c r="D102" s="1">
        <v>1</v>
      </c>
      <c r="E102" s="1">
        <v>1</v>
      </c>
      <c r="F102" s="1">
        <v>2</v>
      </c>
      <c r="G102" s="1">
        <v>1</v>
      </c>
      <c r="H102" s="1">
        <v>0</v>
      </c>
      <c r="I102" s="1">
        <v>1</v>
      </c>
      <c r="J102" s="1">
        <v>3</v>
      </c>
      <c r="K102" s="1">
        <v>1</v>
      </c>
      <c r="L102" s="1">
        <v>1</v>
      </c>
      <c r="M102" s="1">
        <v>1</v>
      </c>
      <c r="N102" s="1">
        <v>1</v>
      </c>
      <c r="O102" s="1">
        <v>0</v>
      </c>
      <c r="P102" s="1">
        <v>1</v>
      </c>
      <c r="Q102" s="1">
        <v>1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1</v>
      </c>
      <c r="AA102" s="1">
        <v>0</v>
      </c>
      <c r="AB102" s="1">
        <v>1</v>
      </c>
      <c r="AC102" s="1">
        <v>0</v>
      </c>
      <c r="AD102" s="1">
        <v>1</v>
      </c>
      <c r="AE102" s="1">
        <v>0</v>
      </c>
      <c r="AF102" s="1">
        <v>0</v>
      </c>
      <c r="AG102" s="1">
        <v>33</v>
      </c>
      <c r="AH102" s="1">
        <v>1.88</v>
      </c>
      <c r="AI102" s="1">
        <v>122</v>
      </c>
      <c r="AJ102" s="1">
        <v>54</v>
      </c>
      <c r="AK102" s="5">
        <f t="shared" si="66"/>
        <v>76.666666666666671</v>
      </c>
      <c r="AL102" s="1">
        <v>59</v>
      </c>
      <c r="AM102" s="1">
        <v>3</v>
      </c>
      <c r="AN102" s="1">
        <v>10</v>
      </c>
      <c r="AO102" s="1">
        <v>56</v>
      </c>
      <c r="AP102" s="1">
        <v>20</v>
      </c>
      <c r="AQ102" s="1">
        <v>35</v>
      </c>
      <c r="AR102" s="1">
        <f t="shared" si="49"/>
        <v>36</v>
      </c>
      <c r="AS102" s="7">
        <f t="shared" si="50"/>
        <v>3.6</v>
      </c>
      <c r="AT102" s="1">
        <v>17</v>
      </c>
      <c r="AU102" s="19">
        <v>3.8</v>
      </c>
      <c r="AV102" s="1">
        <v>2.02</v>
      </c>
      <c r="AW102" s="19">
        <f t="shared" si="67"/>
        <v>0.34338507021433851</v>
      </c>
      <c r="AX102" s="7">
        <f t="shared" si="52"/>
        <v>4.7368421052631584</v>
      </c>
      <c r="AY102" s="7">
        <f t="shared" si="53"/>
        <v>712.87128712871288</v>
      </c>
      <c r="AZ102" s="7">
        <f t="shared" si="68"/>
        <v>2640.2640264026404</v>
      </c>
      <c r="BA102" s="7">
        <f t="shared" si="55"/>
        <v>64.406779661016941</v>
      </c>
      <c r="BB102" s="7">
        <f t="shared" si="56"/>
        <v>34.237288135593218</v>
      </c>
      <c r="BC102" s="7">
        <f t="shared" si="69"/>
        <v>27.782418079096043</v>
      </c>
      <c r="BD102" s="7">
        <f t="shared" si="58"/>
        <v>11.640677966101693</v>
      </c>
      <c r="BE102" s="19"/>
      <c r="BF102" s="19">
        <f t="shared" si="59"/>
        <v>0.54342105263157903</v>
      </c>
      <c r="BG102" s="19">
        <f t="shared" si="60"/>
        <v>0.8694736842105264</v>
      </c>
      <c r="BH102" s="19">
        <f t="shared" si="61"/>
        <v>1.7890772128060262</v>
      </c>
      <c r="BI102" s="19">
        <f t="shared" si="62"/>
        <v>0.58823529411764708</v>
      </c>
      <c r="BJ102" s="19"/>
      <c r="BK102" s="20">
        <v>0</v>
      </c>
      <c r="BL102" s="1"/>
      <c r="BM102" s="20"/>
      <c r="BN102" s="1"/>
      <c r="BO102" s="1"/>
      <c r="BP102" s="1">
        <v>1</v>
      </c>
      <c r="BQ102" s="1">
        <v>0</v>
      </c>
      <c r="BR102" s="1">
        <v>70</v>
      </c>
      <c r="BS102" s="1">
        <v>4.2</v>
      </c>
      <c r="BT102" s="1">
        <v>2.2000000000000002</v>
      </c>
      <c r="BU102" s="1">
        <v>0.51</v>
      </c>
      <c r="BV102" s="1">
        <v>4.7</v>
      </c>
      <c r="BW102" s="1">
        <v>51.5</v>
      </c>
      <c r="BX102" s="1">
        <v>1</v>
      </c>
      <c r="BY102" s="1"/>
      <c r="BZ102" s="25">
        <v>139</v>
      </c>
      <c r="CA102" s="25">
        <v>37</v>
      </c>
      <c r="CB102" s="44">
        <v>1.2</v>
      </c>
      <c r="CC102" s="27">
        <v>43</v>
      </c>
      <c r="CD102" s="1">
        <v>215</v>
      </c>
      <c r="CE102" s="1">
        <v>1</v>
      </c>
      <c r="CF102" s="1"/>
      <c r="CG102" s="1"/>
      <c r="CH102" s="1">
        <v>2</v>
      </c>
      <c r="CI102" s="20">
        <v>1268.335</v>
      </c>
      <c r="CJ102" s="19">
        <f t="shared" si="63"/>
        <v>7.1454602956872604</v>
      </c>
      <c r="CK102" s="20">
        <v>2576.056</v>
      </c>
      <c r="CL102" s="19">
        <f t="shared" si="64"/>
        <v>7.8540148261183873</v>
      </c>
      <c r="CM102" s="22"/>
      <c r="CN102" s="36">
        <v>43215</v>
      </c>
      <c r="CO102" s="36"/>
      <c r="CP102" s="36"/>
      <c r="CQ102" s="36"/>
      <c r="CR102" s="20"/>
      <c r="CS102" s="36">
        <v>44217</v>
      </c>
      <c r="CT102" s="36">
        <v>43252</v>
      </c>
      <c r="CU102" s="1">
        <f t="shared" si="65"/>
        <v>37</v>
      </c>
      <c r="CV102" s="1">
        <v>1</v>
      </c>
      <c r="CW102" s="36">
        <v>43252</v>
      </c>
      <c r="CX102" s="20">
        <f>(CW102-CN102)</f>
        <v>37</v>
      </c>
      <c r="CY102" s="20">
        <v>1</v>
      </c>
      <c r="CZ102" s="20">
        <v>37</v>
      </c>
      <c r="DA102" s="3">
        <v>0</v>
      </c>
      <c r="DB102" t="s">
        <v>129</v>
      </c>
      <c r="DC102"/>
      <c r="DD102"/>
      <c r="DE102"/>
      <c r="DF102"/>
      <c r="DG102"/>
      <c r="DH102"/>
      <c r="DI102"/>
      <c r="DJ102"/>
      <c r="DK102"/>
    </row>
    <row r="103" spans="1:115" s="10" customFormat="1" x14ac:dyDescent="0.25">
      <c r="A103" s="2">
        <v>2061</v>
      </c>
      <c r="B103" s="9">
        <v>58</v>
      </c>
      <c r="C103" s="9">
        <v>0</v>
      </c>
      <c r="D103" s="9">
        <v>0</v>
      </c>
      <c r="E103" s="35">
        <v>0</v>
      </c>
      <c r="F103" s="9">
        <v>1</v>
      </c>
      <c r="G103" s="9">
        <v>0</v>
      </c>
      <c r="H103" s="1">
        <v>1</v>
      </c>
      <c r="I103" s="9">
        <v>0</v>
      </c>
      <c r="J103" s="9">
        <v>1</v>
      </c>
      <c r="K103" s="9">
        <v>1</v>
      </c>
      <c r="L103" s="9">
        <v>1</v>
      </c>
      <c r="M103" s="9"/>
      <c r="N103" s="9">
        <v>1</v>
      </c>
      <c r="O103" s="9">
        <v>0</v>
      </c>
      <c r="P103" s="9">
        <v>0</v>
      </c>
      <c r="Q103" s="9"/>
      <c r="R103" s="9">
        <v>0</v>
      </c>
      <c r="S103" s="9">
        <v>0</v>
      </c>
      <c r="T103" s="9">
        <v>0</v>
      </c>
      <c r="U103" s="9">
        <v>1</v>
      </c>
      <c r="V103" s="9">
        <v>0</v>
      </c>
      <c r="W103" s="9">
        <v>0</v>
      </c>
      <c r="X103" s="9">
        <v>0</v>
      </c>
      <c r="Y103" s="9">
        <v>0</v>
      </c>
      <c r="Z103" s="9">
        <v>1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27.5</v>
      </c>
      <c r="AH103" s="11">
        <v>2.1</v>
      </c>
      <c r="AI103" s="9">
        <v>141</v>
      </c>
      <c r="AJ103" s="9">
        <v>88</v>
      </c>
      <c r="AK103" s="5">
        <f t="shared" si="66"/>
        <v>105.66666666666667</v>
      </c>
      <c r="AL103" s="9">
        <v>92</v>
      </c>
      <c r="AM103" s="9">
        <v>1</v>
      </c>
      <c r="AN103" s="9">
        <v>4</v>
      </c>
      <c r="AO103" s="9">
        <v>22</v>
      </c>
      <c r="AP103" s="9">
        <v>10</v>
      </c>
      <c r="AQ103" s="9">
        <v>13</v>
      </c>
      <c r="AR103" s="1">
        <f t="shared" si="49"/>
        <v>12</v>
      </c>
      <c r="AS103" s="7">
        <f t="shared" si="50"/>
        <v>3</v>
      </c>
      <c r="AT103" s="9">
        <v>9</v>
      </c>
      <c r="AU103" s="4">
        <v>5.2080000000000002</v>
      </c>
      <c r="AV103" s="9">
        <v>2.48</v>
      </c>
      <c r="AW103" s="19">
        <f t="shared" si="67"/>
        <v>0.58104951958610496</v>
      </c>
      <c r="AX103" s="7">
        <f t="shared" si="52"/>
        <v>0.76804915514592931</v>
      </c>
      <c r="AY103" s="7">
        <f t="shared" si="53"/>
        <v>129.03225806451613</v>
      </c>
      <c r="AZ103" s="7">
        <f t="shared" si="68"/>
        <v>3279.5698924731187</v>
      </c>
      <c r="BA103" s="7">
        <f t="shared" si="55"/>
        <v>56.608695652173914</v>
      </c>
      <c r="BB103" s="7">
        <f t="shared" si="56"/>
        <v>26.956521739130434</v>
      </c>
      <c r="BC103" s="7">
        <f t="shared" si="69"/>
        <v>35.438840579710146</v>
      </c>
      <c r="BD103" s="7">
        <f t="shared" si="58"/>
        <v>3.2994782608695647</v>
      </c>
      <c r="BE103" s="19"/>
      <c r="BF103" s="19">
        <f t="shared" si="59"/>
        <v>0.22964669738863286</v>
      </c>
      <c r="BG103" s="19">
        <f t="shared" si="60"/>
        <v>0.38863287250384027</v>
      </c>
      <c r="BH103" s="19">
        <f t="shared" si="61"/>
        <v>4.7173913043478262</v>
      </c>
      <c r="BI103" s="19">
        <f t="shared" si="62"/>
        <v>0.44444444444444442</v>
      </c>
      <c r="BJ103" s="19"/>
      <c r="BK103" s="12">
        <v>0</v>
      </c>
      <c r="BL103" s="12"/>
      <c r="BM103" s="12"/>
      <c r="BN103" s="12"/>
      <c r="BO103" s="12"/>
      <c r="BP103" s="9">
        <v>1</v>
      </c>
      <c r="BQ103" s="9">
        <v>0</v>
      </c>
      <c r="BR103" s="9">
        <v>55</v>
      </c>
      <c r="BS103" s="9">
        <v>4.0999999999999996</v>
      </c>
      <c r="BT103" s="9">
        <v>2.6</v>
      </c>
      <c r="BU103" s="9">
        <v>1</v>
      </c>
      <c r="BV103" s="9">
        <v>3.7</v>
      </c>
      <c r="BW103" s="14"/>
      <c r="BX103" s="9">
        <v>1</v>
      </c>
      <c r="BY103" s="9">
        <v>0</v>
      </c>
      <c r="BZ103" s="9">
        <v>140</v>
      </c>
      <c r="CA103" s="9">
        <v>16</v>
      </c>
      <c r="CB103" s="11">
        <v>0.9</v>
      </c>
      <c r="CC103" s="29">
        <v>90</v>
      </c>
      <c r="CD103" s="13"/>
      <c r="CE103" s="13"/>
      <c r="CF103" s="9">
        <v>159</v>
      </c>
      <c r="CG103" s="9">
        <v>0</v>
      </c>
      <c r="CH103" s="9">
        <v>1</v>
      </c>
      <c r="CI103" s="12">
        <v>1291.2280701754385</v>
      </c>
      <c r="CJ103" s="19">
        <f t="shared" si="63"/>
        <v>7.1633490368824173</v>
      </c>
      <c r="CK103" s="12">
        <v>506.87694432079036</v>
      </c>
      <c r="CL103" s="19">
        <f t="shared" si="64"/>
        <v>6.2282682607603039</v>
      </c>
      <c r="CM103" s="14"/>
      <c r="CN103" s="36">
        <v>40626</v>
      </c>
      <c r="CO103" s="36">
        <v>40637</v>
      </c>
      <c r="CP103" s="20">
        <f>(CO103-CN103)</f>
        <v>11</v>
      </c>
      <c r="CQ103" s="36">
        <v>41974</v>
      </c>
      <c r="CR103" s="43">
        <f>(CQ103-CN103)</f>
        <v>1348</v>
      </c>
      <c r="CS103" s="36">
        <v>44274</v>
      </c>
      <c r="CT103" s="36">
        <v>44556</v>
      </c>
      <c r="CU103" s="9">
        <f t="shared" si="65"/>
        <v>3930</v>
      </c>
      <c r="CV103" s="9">
        <v>0</v>
      </c>
      <c r="CW103" s="9"/>
      <c r="CX103" s="9"/>
      <c r="CY103" s="9">
        <v>1</v>
      </c>
      <c r="CZ103" s="9">
        <v>11</v>
      </c>
      <c r="DA103" s="3">
        <v>0</v>
      </c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</row>
    <row r="104" spans="1:115" s="10" customFormat="1" x14ac:dyDescent="0.25">
      <c r="A104" s="25">
        <v>1053</v>
      </c>
      <c r="B104" s="1">
        <v>89</v>
      </c>
      <c r="C104" s="1">
        <v>0</v>
      </c>
      <c r="D104" s="1">
        <v>1</v>
      </c>
      <c r="E104" s="1">
        <v>1</v>
      </c>
      <c r="F104" s="1">
        <v>2</v>
      </c>
      <c r="G104" s="1">
        <v>1</v>
      </c>
      <c r="H104" s="1">
        <v>0</v>
      </c>
      <c r="I104" s="1">
        <v>1</v>
      </c>
      <c r="J104" s="1">
        <v>3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1</v>
      </c>
      <c r="AC104" s="1">
        <v>0</v>
      </c>
      <c r="AD104" s="1">
        <v>1</v>
      </c>
      <c r="AE104" s="1">
        <v>0</v>
      </c>
      <c r="AF104" s="1">
        <v>0</v>
      </c>
      <c r="AG104" s="1">
        <v>33.229999999999997</v>
      </c>
      <c r="AH104" s="1">
        <v>1.82</v>
      </c>
      <c r="AI104" s="1">
        <v>161</v>
      </c>
      <c r="AJ104" s="1">
        <v>74</v>
      </c>
      <c r="AK104" s="5">
        <f t="shared" si="66"/>
        <v>103</v>
      </c>
      <c r="AL104" s="1">
        <v>65</v>
      </c>
      <c r="AM104" s="1">
        <v>1</v>
      </c>
      <c r="AN104" s="1">
        <v>2</v>
      </c>
      <c r="AO104" s="1">
        <v>30</v>
      </c>
      <c r="AP104" s="1">
        <v>3</v>
      </c>
      <c r="AQ104" s="1">
        <v>14</v>
      </c>
      <c r="AR104" s="1">
        <f t="shared" si="49"/>
        <v>27</v>
      </c>
      <c r="AS104" s="7">
        <f t="shared" si="50"/>
        <v>13.5</v>
      </c>
      <c r="AT104" s="1">
        <v>6</v>
      </c>
      <c r="AU104" s="19">
        <v>3.83</v>
      </c>
      <c r="AV104" s="1">
        <v>2.1</v>
      </c>
      <c r="AW104" s="19">
        <f t="shared" si="67"/>
        <v>0.4796008869179601</v>
      </c>
      <c r="AX104" s="7">
        <f t="shared" si="52"/>
        <v>2.0887728459530024</v>
      </c>
      <c r="AY104" s="7">
        <f t="shared" si="53"/>
        <v>304.76190476190476</v>
      </c>
      <c r="AZ104" s="7">
        <f t="shared" si="68"/>
        <v>3847.6190476190473</v>
      </c>
      <c r="BA104" s="7">
        <f t="shared" si="55"/>
        <v>58.923076923076927</v>
      </c>
      <c r="BB104" s="7">
        <f t="shared" si="56"/>
        <v>32.307692307692307</v>
      </c>
      <c r="BC104" s="7">
        <f t="shared" si="69"/>
        <v>42.620307692307691</v>
      </c>
      <c r="BD104" s="7">
        <f t="shared" si="58"/>
        <v>5.272615384615384</v>
      </c>
      <c r="BE104" s="19"/>
      <c r="BF104" s="19">
        <f t="shared" si="59"/>
        <v>0.23759791122715404</v>
      </c>
      <c r="BG104" s="19">
        <f t="shared" si="60"/>
        <v>0.50913838120104438</v>
      </c>
      <c r="BH104" s="19">
        <f t="shared" si="61"/>
        <v>2.1823361823361824</v>
      </c>
      <c r="BI104" s="19">
        <f t="shared" si="62"/>
        <v>0.33333333333333331</v>
      </c>
      <c r="BJ104" s="19"/>
      <c r="BK104" s="20">
        <v>0</v>
      </c>
      <c r="BL104" s="1"/>
      <c r="BM104" s="20"/>
      <c r="BN104" s="1"/>
      <c r="BO104" s="1"/>
      <c r="BP104" s="1">
        <v>1</v>
      </c>
      <c r="BQ104" s="1">
        <v>0</v>
      </c>
      <c r="BR104" s="1">
        <v>75</v>
      </c>
      <c r="BS104" s="1"/>
      <c r="BT104" s="1"/>
      <c r="BU104" s="1"/>
      <c r="BV104" s="1"/>
      <c r="BW104" s="1"/>
      <c r="BX104" s="1"/>
      <c r="BY104" s="1"/>
      <c r="BZ104" s="25">
        <v>143</v>
      </c>
      <c r="CA104" s="25">
        <v>26</v>
      </c>
      <c r="CB104" s="44">
        <v>2.11</v>
      </c>
      <c r="CC104" s="27">
        <v>20</v>
      </c>
      <c r="CD104" s="1">
        <v>203</v>
      </c>
      <c r="CE104" s="1">
        <v>1</v>
      </c>
      <c r="CF104" s="1"/>
      <c r="CG104" s="1"/>
      <c r="CH104" s="1">
        <v>2</v>
      </c>
      <c r="CI104" s="20">
        <v>1310.7445809999999</v>
      </c>
      <c r="CJ104" s="19">
        <f t="shared" si="63"/>
        <v>7.1783506371698254</v>
      </c>
      <c r="CK104" s="20">
        <v>931.1330236</v>
      </c>
      <c r="CL104" s="19">
        <f t="shared" si="64"/>
        <v>6.8364021495622804</v>
      </c>
      <c r="CM104" s="22"/>
      <c r="CN104" s="36">
        <v>43250</v>
      </c>
      <c r="CO104" s="36"/>
      <c r="CP104" s="36"/>
      <c r="CQ104" s="36"/>
      <c r="CR104" s="20"/>
      <c r="CS104" s="36">
        <v>44479</v>
      </c>
      <c r="CT104" s="36">
        <v>44170</v>
      </c>
      <c r="CU104" s="1">
        <f t="shared" si="65"/>
        <v>920</v>
      </c>
      <c r="CV104" s="1">
        <v>0</v>
      </c>
      <c r="CW104" s="1"/>
      <c r="CX104" s="1"/>
      <c r="CY104" s="1">
        <v>0</v>
      </c>
      <c r="CZ104" s="1">
        <v>920</v>
      </c>
      <c r="DA104" s="3">
        <v>0</v>
      </c>
      <c r="DB104"/>
      <c r="DC104"/>
      <c r="DD104"/>
      <c r="DE104"/>
      <c r="DF104"/>
      <c r="DG104"/>
      <c r="DH104"/>
      <c r="DI104"/>
      <c r="DJ104"/>
      <c r="DK104"/>
    </row>
    <row r="105" spans="1:115" s="10" customFormat="1" x14ac:dyDescent="0.25">
      <c r="A105" s="2">
        <v>2005</v>
      </c>
      <c r="B105" s="3">
        <v>43</v>
      </c>
      <c r="C105" s="3">
        <v>1</v>
      </c>
      <c r="D105" s="3">
        <v>1</v>
      </c>
      <c r="E105" s="3">
        <v>0</v>
      </c>
      <c r="F105" s="3">
        <v>1</v>
      </c>
      <c r="G105" s="3">
        <v>1</v>
      </c>
      <c r="H105" s="1">
        <v>0</v>
      </c>
      <c r="I105" s="3">
        <v>1</v>
      </c>
      <c r="J105" s="3">
        <v>1</v>
      </c>
      <c r="K105" s="3">
        <v>0</v>
      </c>
      <c r="L105" s="3">
        <v>0</v>
      </c>
      <c r="M105" s="3"/>
      <c r="N105" s="3">
        <v>0</v>
      </c>
      <c r="O105" s="3">
        <v>0</v>
      </c>
      <c r="P105" s="3">
        <v>0</v>
      </c>
      <c r="Q105" s="3"/>
      <c r="R105" s="3">
        <v>0</v>
      </c>
      <c r="S105" s="3">
        <v>0</v>
      </c>
      <c r="T105" s="3">
        <v>0</v>
      </c>
      <c r="U105" s="3">
        <v>0</v>
      </c>
      <c r="V105" s="3">
        <v>1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1</v>
      </c>
      <c r="AC105" s="3">
        <v>0</v>
      </c>
      <c r="AD105" s="3">
        <v>1</v>
      </c>
      <c r="AE105" s="3">
        <v>0</v>
      </c>
      <c r="AF105" s="3">
        <v>0</v>
      </c>
      <c r="AG105" s="3">
        <v>36</v>
      </c>
      <c r="AH105" s="4">
        <v>2.19</v>
      </c>
      <c r="AI105" s="3">
        <v>115</v>
      </c>
      <c r="AJ105" s="3">
        <v>72</v>
      </c>
      <c r="AK105" s="5">
        <f t="shared" si="66"/>
        <v>86.333333333333329</v>
      </c>
      <c r="AL105" s="3">
        <v>75</v>
      </c>
      <c r="AM105" s="3">
        <v>3</v>
      </c>
      <c r="AN105" s="3">
        <v>2</v>
      </c>
      <c r="AO105" s="3">
        <v>26</v>
      </c>
      <c r="AP105" s="3">
        <v>7</v>
      </c>
      <c r="AQ105" s="3">
        <v>15</v>
      </c>
      <c r="AR105" s="3">
        <f t="shared" si="49"/>
        <v>19</v>
      </c>
      <c r="AS105" s="7">
        <f t="shared" si="50"/>
        <v>9.5</v>
      </c>
      <c r="AT105" s="3">
        <v>6</v>
      </c>
      <c r="AU105" s="4">
        <v>5.4749999999999996</v>
      </c>
      <c r="AV105" s="3">
        <v>2.5</v>
      </c>
      <c r="AW105" s="19">
        <f t="shared" si="67"/>
        <v>0.47856614929785657</v>
      </c>
      <c r="AX105" s="7">
        <f t="shared" si="52"/>
        <v>1.6438356164383563</v>
      </c>
      <c r="AY105" s="7">
        <f t="shared" si="53"/>
        <v>288</v>
      </c>
      <c r="AZ105" s="7">
        <f t="shared" si="68"/>
        <v>2698.6666666666665</v>
      </c>
      <c r="BA105" s="7">
        <f t="shared" si="55"/>
        <v>73</v>
      </c>
      <c r="BB105" s="7">
        <f t="shared" si="56"/>
        <v>33.333333333333336</v>
      </c>
      <c r="BC105" s="7">
        <f t="shared" si="69"/>
        <v>36.417777777777779</v>
      </c>
      <c r="BD105" s="7">
        <f t="shared" si="58"/>
        <v>5.8933333333333335</v>
      </c>
      <c r="BE105" s="19"/>
      <c r="BF105" s="19">
        <f t="shared" si="59"/>
        <v>0.20547945205479451</v>
      </c>
      <c r="BG105" s="19">
        <f t="shared" si="60"/>
        <v>0.35616438356164382</v>
      </c>
      <c r="BH105" s="19">
        <f t="shared" si="61"/>
        <v>3.8421052631578947</v>
      </c>
      <c r="BI105" s="19">
        <f t="shared" si="62"/>
        <v>0.33333333333333331</v>
      </c>
      <c r="BJ105" s="19"/>
      <c r="BK105" s="5">
        <v>0</v>
      </c>
      <c r="BL105" s="5"/>
      <c r="BM105" s="5"/>
      <c r="BN105" s="5"/>
      <c r="BO105" s="5"/>
      <c r="BP105" s="3">
        <v>1</v>
      </c>
      <c r="BQ105" s="3">
        <v>0</v>
      </c>
      <c r="BR105" s="3"/>
      <c r="BS105" s="3">
        <v>4.5</v>
      </c>
      <c r="BT105" s="3">
        <v>2.8</v>
      </c>
      <c r="BU105" s="3">
        <v>0.78</v>
      </c>
      <c r="BV105" s="3">
        <v>2.9</v>
      </c>
      <c r="BX105" s="3">
        <v>0</v>
      </c>
      <c r="BY105" s="3">
        <v>0</v>
      </c>
      <c r="BZ105" s="3">
        <v>136</v>
      </c>
      <c r="CA105" s="3">
        <v>19</v>
      </c>
      <c r="CB105" s="4">
        <v>1.2</v>
      </c>
      <c r="CC105" s="28">
        <v>59</v>
      </c>
      <c r="CD105" s="8"/>
      <c r="CE105" s="8"/>
      <c r="CF105" s="3"/>
      <c r="CG105" s="3"/>
      <c r="CH105" s="3"/>
      <c r="CI105" s="12">
        <v>1318.5053380782917</v>
      </c>
      <c r="CJ105" s="19">
        <f t="shared" si="63"/>
        <v>7.1842540543845326</v>
      </c>
      <c r="CK105" s="5">
        <v>1639.3289918601492</v>
      </c>
      <c r="CL105" s="19">
        <f t="shared" si="64"/>
        <v>7.402042285788224</v>
      </c>
      <c r="CN105" s="36">
        <v>43419</v>
      </c>
      <c r="CO105" s="36"/>
      <c r="CP105" s="36"/>
      <c r="CQ105" s="36"/>
      <c r="CR105" s="20"/>
      <c r="CS105" s="36">
        <v>44478</v>
      </c>
      <c r="CT105" s="36">
        <v>44474</v>
      </c>
      <c r="CU105" s="1">
        <f t="shared" si="65"/>
        <v>1055</v>
      </c>
      <c r="CV105" s="1">
        <v>0</v>
      </c>
      <c r="CW105" s="1"/>
      <c r="CX105" s="1"/>
      <c r="CY105" s="1">
        <v>0</v>
      </c>
      <c r="CZ105" s="1">
        <v>1055</v>
      </c>
      <c r="DA105" s="3">
        <v>0</v>
      </c>
      <c r="DB105" s="3" t="s">
        <v>142</v>
      </c>
    </row>
    <row r="106" spans="1:115" s="10" customFormat="1" x14ac:dyDescent="0.25">
      <c r="A106" s="25">
        <v>1020</v>
      </c>
      <c r="B106" s="1">
        <v>75</v>
      </c>
      <c r="C106" s="1">
        <v>0</v>
      </c>
      <c r="D106" s="1">
        <v>1</v>
      </c>
      <c r="E106" s="1">
        <v>1</v>
      </c>
      <c r="F106" s="1">
        <v>2</v>
      </c>
      <c r="G106" s="1">
        <v>1</v>
      </c>
      <c r="H106" s="1">
        <v>0</v>
      </c>
      <c r="I106" s="1">
        <v>1</v>
      </c>
      <c r="J106" s="1">
        <v>3</v>
      </c>
      <c r="K106" s="1">
        <v>1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1</v>
      </c>
      <c r="AB106" s="1">
        <v>0</v>
      </c>
      <c r="AC106" s="1">
        <v>0</v>
      </c>
      <c r="AD106" s="1">
        <v>1</v>
      </c>
      <c r="AE106" s="1">
        <v>0</v>
      </c>
      <c r="AF106" s="1">
        <v>0</v>
      </c>
      <c r="AG106" s="1">
        <v>48</v>
      </c>
      <c r="AH106" s="1">
        <v>2.02</v>
      </c>
      <c r="AI106" s="1">
        <v>154</v>
      </c>
      <c r="AJ106" s="1">
        <v>72</v>
      </c>
      <c r="AK106" s="5">
        <f t="shared" si="66"/>
        <v>99.333333333333329</v>
      </c>
      <c r="AL106" s="1">
        <v>65</v>
      </c>
      <c r="AM106" s="1">
        <v>1</v>
      </c>
      <c r="AN106" s="1">
        <v>11</v>
      </c>
      <c r="AO106" s="1">
        <v>44</v>
      </c>
      <c r="AP106" s="1">
        <v>9</v>
      </c>
      <c r="AQ106" s="1">
        <v>25</v>
      </c>
      <c r="AR106" s="1">
        <f t="shared" si="49"/>
        <v>35</v>
      </c>
      <c r="AS106" s="7">
        <f t="shared" si="50"/>
        <v>3.1818181818181817</v>
      </c>
      <c r="AT106" s="1">
        <v>16</v>
      </c>
      <c r="AU106" s="19">
        <v>7.88</v>
      </c>
      <c r="AV106" s="1">
        <v>3.58</v>
      </c>
      <c r="AW106" s="19">
        <f t="shared" si="67"/>
        <v>0.78849963045085003</v>
      </c>
      <c r="AX106" s="7">
        <f t="shared" si="52"/>
        <v>1.1421319796954315</v>
      </c>
      <c r="AY106" s="7">
        <f t="shared" si="53"/>
        <v>201.11731843575419</v>
      </c>
      <c r="AZ106" s="7">
        <f t="shared" si="68"/>
        <v>1973.9292364990688</v>
      </c>
      <c r="BA106" s="7">
        <f t="shared" si="55"/>
        <v>121.23076923076923</v>
      </c>
      <c r="BB106" s="7">
        <f t="shared" si="56"/>
        <v>55.07692307692308</v>
      </c>
      <c r="BC106" s="7">
        <f t="shared" si="69"/>
        <v>62.420512820512819</v>
      </c>
      <c r="BD106" s="7">
        <f t="shared" si="58"/>
        <v>10.486646153846154</v>
      </c>
      <c r="BE106" s="19">
        <v>1.29</v>
      </c>
      <c r="BF106" s="19">
        <f t="shared" si="59"/>
        <v>0.20621827411167512</v>
      </c>
      <c r="BG106" s="19">
        <f t="shared" si="60"/>
        <v>0.36294416243654826</v>
      </c>
      <c r="BH106" s="19">
        <f t="shared" si="61"/>
        <v>3.4637362637362634</v>
      </c>
      <c r="BI106" s="19">
        <f t="shared" si="62"/>
        <v>0.6875</v>
      </c>
      <c r="BJ106" s="19"/>
      <c r="BK106" s="20">
        <v>1</v>
      </c>
      <c r="BL106" s="1">
        <v>26</v>
      </c>
      <c r="BM106" s="20"/>
      <c r="BN106" s="1">
        <v>0</v>
      </c>
      <c r="BO106" s="1">
        <v>0</v>
      </c>
      <c r="BP106" s="1">
        <v>1</v>
      </c>
      <c r="BQ106" s="1">
        <v>0</v>
      </c>
      <c r="BR106" s="1">
        <v>60</v>
      </c>
      <c r="BS106" s="1"/>
      <c r="BT106" s="1"/>
      <c r="BU106" s="1"/>
      <c r="BV106" s="1"/>
      <c r="BW106" s="1"/>
      <c r="BX106" s="1"/>
      <c r="BY106" s="1"/>
      <c r="BZ106" s="25">
        <v>141</v>
      </c>
      <c r="CA106" s="25">
        <v>31</v>
      </c>
      <c r="CB106" s="44">
        <v>1.0900000000000001</v>
      </c>
      <c r="CC106" s="27">
        <v>50</v>
      </c>
      <c r="CD106" s="1">
        <v>35</v>
      </c>
      <c r="CE106" s="1">
        <v>0</v>
      </c>
      <c r="CF106" s="1"/>
      <c r="CG106" s="1"/>
      <c r="CH106" s="1">
        <v>1</v>
      </c>
      <c r="CI106" s="20">
        <v>1329.01487</v>
      </c>
      <c r="CJ106" s="19">
        <f t="shared" si="63"/>
        <v>7.1921932475144574</v>
      </c>
      <c r="CK106" s="20">
        <v>1189.6214</v>
      </c>
      <c r="CL106" s="19">
        <f t="shared" si="64"/>
        <v>7.0813903842242212</v>
      </c>
      <c r="CM106" s="22"/>
      <c r="CN106" s="36">
        <v>43215</v>
      </c>
      <c r="CO106" s="36"/>
      <c r="CP106" s="36"/>
      <c r="CQ106" s="36"/>
      <c r="CR106" s="20"/>
      <c r="CS106" s="36" t="s">
        <v>163</v>
      </c>
      <c r="CT106" s="36">
        <v>44475</v>
      </c>
      <c r="CU106" s="1">
        <f t="shared" si="65"/>
        <v>1260</v>
      </c>
      <c r="CV106" s="1">
        <v>0</v>
      </c>
      <c r="CW106" s="1"/>
      <c r="CX106" s="1"/>
      <c r="CY106" s="1">
        <v>0</v>
      </c>
      <c r="CZ106" s="1">
        <v>1059</v>
      </c>
      <c r="DA106" s="3">
        <v>0</v>
      </c>
      <c r="DB106"/>
      <c r="DC106"/>
      <c r="DD106"/>
      <c r="DE106"/>
      <c r="DF106"/>
      <c r="DG106"/>
      <c r="DH106"/>
      <c r="DI106"/>
      <c r="DJ106"/>
      <c r="DK106"/>
    </row>
    <row r="107" spans="1:115" s="10" customFormat="1" x14ac:dyDescent="0.25">
      <c r="A107" s="2">
        <v>2047</v>
      </c>
      <c r="B107" s="3">
        <v>51</v>
      </c>
      <c r="C107" s="3">
        <v>1</v>
      </c>
      <c r="D107" s="3">
        <v>0</v>
      </c>
      <c r="E107" s="3">
        <v>1</v>
      </c>
      <c r="F107" s="3">
        <v>2</v>
      </c>
      <c r="G107" s="3">
        <v>1</v>
      </c>
      <c r="H107" s="1">
        <v>0</v>
      </c>
      <c r="I107" s="3">
        <v>0</v>
      </c>
      <c r="J107" s="3">
        <v>4</v>
      </c>
      <c r="K107" s="3">
        <v>1</v>
      </c>
      <c r="L107" s="3">
        <v>0</v>
      </c>
      <c r="M107" s="3"/>
      <c r="N107" s="3">
        <v>0</v>
      </c>
      <c r="O107" s="3">
        <v>1</v>
      </c>
      <c r="P107" s="3">
        <v>1</v>
      </c>
      <c r="Q107" s="3">
        <v>1</v>
      </c>
      <c r="R107" s="3">
        <v>0</v>
      </c>
      <c r="S107" s="3">
        <v>0</v>
      </c>
      <c r="T107" s="3">
        <v>1</v>
      </c>
      <c r="U107" s="3">
        <v>0</v>
      </c>
      <c r="V107" s="3">
        <v>0</v>
      </c>
      <c r="W107" s="3">
        <v>0</v>
      </c>
      <c r="X107" s="3">
        <v>1</v>
      </c>
      <c r="Y107" s="3">
        <v>0</v>
      </c>
      <c r="Z107" s="3">
        <v>0</v>
      </c>
      <c r="AA107" s="3">
        <v>1</v>
      </c>
      <c r="AB107" s="3">
        <v>1</v>
      </c>
      <c r="AC107" s="3">
        <v>0</v>
      </c>
      <c r="AD107" s="3">
        <v>1</v>
      </c>
      <c r="AE107" s="3">
        <v>0</v>
      </c>
      <c r="AF107" s="3">
        <v>0</v>
      </c>
      <c r="AG107" s="3">
        <v>32</v>
      </c>
      <c r="AH107" s="4">
        <v>2.19</v>
      </c>
      <c r="AI107" s="3">
        <v>116</v>
      </c>
      <c r="AJ107" s="3">
        <v>82</v>
      </c>
      <c r="AK107" s="5">
        <f t="shared" si="66"/>
        <v>93.333333333333329</v>
      </c>
      <c r="AL107" s="3">
        <v>60</v>
      </c>
      <c r="AM107" s="3">
        <v>3</v>
      </c>
      <c r="AN107" s="3">
        <v>16</v>
      </c>
      <c r="AO107" s="3">
        <v>62</v>
      </c>
      <c r="AP107" s="3">
        <v>27</v>
      </c>
      <c r="AQ107" s="3">
        <v>40</v>
      </c>
      <c r="AR107" s="1">
        <f t="shared" si="49"/>
        <v>35</v>
      </c>
      <c r="AS107" s="7">
        <f t="shared" si="50"/>
        <v>2.1875</v>
      </c>
      <c r="AT107" s="3">
        <v>22</v>
      </c>
      <c r="AU107" s="4">
        <v>4.9931999999999999</v>
      </c>
      <c r="AV107" s="3">
        <v>2.2799999999999998</v>
      </c>
      <c r="AW107" s="19">
        <f t="shared" si="67"/>
        <v>0.471840354767184</v>
      </c>
      <c r="AX107" s="7">
        <f t="shared" si="52"/>
        <v>3.6049026676279743</v>
      </c>
      <c r="AY107" s="7">
        <f t="shared" si="53"/>
        <v>631.57894736842115</v>
      </c>
      <c r="AZ107" s="7">
        <f t="shared" si="68"/>
        <v>2713.4502923976606</v>
      </c>
      <c r="BA107" s="7">
        <f t="shared" si="55"/>
        <v>83.22</v>
      </c>
      <c r="BB107" s="7">
        <f t="shared" si="56"/>
        <v>38</v>
      </c>
      <c r="BC107" s="7">
        <f t="shared" si="69"/>
        <v>36.865066666666664</v>
      </c>
      <c r="BD107" s="7">
        <f t="shared" si="58"/>
        <v>12.4032</v>
      </c>
      <c r="BE107" s="19"/>
      <c r="BF107" s="19">
        <f t="shared" si="59"/>
        <v>0.48065368901706323</v>
      </c>
      <c r="BG107" s="19">
        <f t="shared" si="60"/>
        <v>0.74501321797644793</v>
      </c>
      <c r="BH107" s="19">
        <f t="shared" si="61"/>
        <v>2.3777142857142857</v>
      </c>
      <c r="BI107" s="19">
        <f t="shared" si="62"/>
        <v>0.72727272727272729</v>
      </c>
      <c r="BJ107" s="19"/>
      <c r="BK107" s="5">
        <v>0</v>
      </c>
      <c r="BL107" s="5"/>
      <c r="BM107" s="5"/>
      <c r="BN107" s="5"/>
      <c r="BO107" s="5"/>
      <c r="BP107" s="3">
        <v>1</v>
      </c>
      <c r="BQ107" s="3">
        <v>0</v>
      </c>
      <c r="BR107" s="3">
        <v>67.5</v>
      </c>
      <c r="BS107" s="3">
        <v>5.5</v>
      </c>
      <c r="BT107" s="3">
        <v>3.6</v>
      </c>
      <c r="BU107" s="3">
        <v>1.3</v>
      </c>
      <c r="BV107" s="3">
        <v>4.8</v>
      </c>
      <c r="BX107" s="3">
        <v>1</v>
      </c>
      <c r="BY107" s="3">
        <v>1</v>
      </c>
      <c r="BZ107" s="3">
        <v>137</v>
      </c>
      <c r="CA107" s="3">
        <v>44</v>
      </c>
      <c r="CB107" s="4">
        <v>1.4</v>
      </c>
      <c r="CC107" s="28">
        <v>85</v>
      </c>
      <c r="CD107" s="8"/>
      <c r="CE107" s="8"/>
      <c r="CF107" s="3">
        <v>2051</v>
      </c>
      <c r="CG107" s="3">
        <v>1</v>
      </c>
      <c r="CH107" s="3">
        <v>2</v>
      </c>
      <c r="CI107" s="12">
        <v>1391.304347826087</v>
      </c>
      <c r="CJ107" s="19">
        <f t="shared" si="63"/>
        <v>7.2379969658527141</v>
      </c>
      <c r="CK107" s="5">
        <v>1443.0164213863575</v>
      </c>
      <c r="CL107" s="19">
        <f t="shared" si="64"/>
        <v>7.2744909387412449</v>
      </c>
      <c r="CN107" s="41">
        <v>40232</v>
      </c>
      <c r="CO107" s="41"/>
      <c r="CP107" s="41"/>
      <c r="CQ107" s="41"/>
      <c r="CR107" s="20"/>
      <c r="CS107" s="36">
        <v>44272</v>
      </c>
      <c r="CT107" s="36">
        <v>41391</v>
      </c>
      <c r="CU107" s="1">
        <f t="shared" si="65"/>
        <v>1159</v>
      </c>
      <c r="CV107" s="3">
        <v>0</v>
      </c>
      <c r="CW107" s="3"/>
      <c r="CX107" s="3"/>
      <c r="CY107" s="3">
        <v>0</v>
      </c>
      <c r="CZ107" s="3">
        <v>1159</v>
      </c>
      <c r="DA107" s="3">
        <v>0</v>
      </c>
      <c r="DB107" s="3" t="s">
        <v>141</v>
      </c>
    </row>
    <row r="108" spans="1:115" s="10" customFormat="1" x14ac:dyDescent="0.25">
      <c r="A108" s="2"/>
      <c r="B108" s="3"/>
      <c r="C108" s="3"/>
      <c r="D108" s="3"/>
      <c r="E108" s="3"/>
      <c r="F108" s="3"/>
      <c r="G108" s="3"/>
      <c r="H108" s="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4"/>
      <c r="AI108" s="3"/>
      <c r="AJ108" s="3"/>
      <c r="AK108" s="5"/>
      <c r="AL108" s="3"/>
      <c r="AM108" s="3"/>
      <c r="AN108" s="3"/>
      <c r="AO108" s="3"/>
      <c r="AP108" s="3"/>
      <c r="AQ108" s="3"/>
      <c r="AR108" s="1"/>
      <c r="AS108" s="7"/>
      <c r="AT108" s="3"/>
      <c r="AU108" s="4"/>
      <c r="AV108" s="3"/>
      <c r="AW108" s="19"/>
      <c r="AX108" s="7"/>
      <c r="AY108" s="7"/>
      <c r="AZ108" s="7"/>
      <c r="BA108" s="7"/>
      <c r="BB108" s="7"/>
      <c r="BC108" s="7"/>
      <c r="BD108" s="7"/>
      <c r="BE108" s="19"/>
      <c r="BF108" s="19"/>
      <c r="BG108" s="19"/>
      <c r="BH108" s="19"/>
      <c r="BI108" s="19"/>
      <c r="BJ108" s="19"/>
      <c r="BK108" s="5"/>
      <c r="BL108" s="5"/>
      <c r="BM108" s="5"/>
      <c r="BN108" s="5"/>
      <c r="BO108" s="5"/>
      <c r="BP108" s="3"/>
      <c r="BQ108" s="3"/>
      <c r="BR108" s="3"/>
      <c r="BS108" s="3"/>
      <c r="BT108" s="3"/>
      <c r="BU108" s="3"/>
      <c r="BV108" s="3"/>
      <c r="BX108" s="3"/>
      <c r="BY108" s="3"/>
      <c r="BZ108" s="3"/>
      <c r="CA108" s="3"/>
      <c r="CB108" s="4"/>
      <c r="CC108" s="28"/>
      <c r="CD108" s="8"/>
      <c r="CE108" s="8"/>
      <c r="CF108" s="3"/>
      <c r="CG108" s="3"/>
      <c r="CH108" s="3"/>
      <c r="CI108" s="12"/>
      <c r="CJ108" s="19"/>
      <c r="CK108" s="5"/>
      <c r="CL108" s="19"/>
      <c r="CN108" s="41"/>
      <c r="CO108" s="41"/>
      <c r="CP108" s="41"/>
      <c r="CQ108" s="41"/>
      <c r="CR108" s="20"/>
      <c r="CS108" s="36"/>
      <c r="CT108" s="36"/>
      <c r="CU108" s="1"/>
      <c r="CV108" s="3"/>
      <c r="CW108" s="3"/>
      <c r="CX108" s="3"/>
      <c r="CY108" s="3"/>
      <c r="CZ108" s="3"/>
      <c r="DA108" s="3"/>
      <c r="DB108" s="3"/>
    </row>
    <row r="109" spans="1:115" s="10" customFormat="1" x14ac:dyDescent="0.25">
      <c r="A109" s="2"/>
      <c r="B109" s="3"/>
      <c r="C109" s="3"/>
      <c r="D109" s="3"/>
      <c r="E109" s="3"/>
      <c r="F109" s="3"/>
      <c r="G109" s="3"/>
      <c r="H109" s="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4"/>
      <c r="AI109" s="3"/>
      <c r="AJ109" s="3"/>
      <c r="AK109" s="5"/>
      <c r="AL109" s="3"/>
      <c r="AM109" s="3"/>
      <c r="AN109" s="3"/>
      <c r="AO109" s="3"/>
      <c r="AP109" s="3"/>
      <c r="AQ109" s="3"/>
      <c r="AR109" s="1"/>
      <c r="AS109" s="7"/>
      <c r="AT109" s="3"/>
      <c r="AU109" s="4"/>
      <c r="AV109" s="3"/>
      <c r="AW109" s="19"/>
      <c r="AX109" s="7"/>
      <c r="AY109" s="7"/>
      <c r="AZ109" s="7"/>
      <c r="BA109" s="7"/>
      <c r="BB109" s="7"/>
      <c r="BC109" s="7"/>
      <c r="BD109" s="7"/>
      <c r="BE109" s="19"/>
      <c r="BF109" s="19"/>
      <c r="BG109" s="19"/>
      <c r="BH109" s="19"/>
      <c r="BI109" s="19"/>
      <c r="BJ109" s="19"/>
      <c r="BK109" s="5"/>
      <c r="BL109" s="5"/>
      <c r="BM109" s="5"/>
      <c r="BN109" s="5"/>
      <c r="BO109" s="5"/>
      <c r="BP109" s="3"/>
      <c r="BQ109" s="3"/>
      <c r="BR109" s="3"/>
      <c r="BS109" s="3"/>
      <c r="BT109" s="3"/>
      <c r="BU109" s="3"/>
      <c r="BV109" s="3"/>
      <c r="BX109" s="3"/>
      <c r="BY109" s="3"/>
      <c r="BZ109" s="3"/>
      <c r="CA109" s="3"/>
      <c r="CB109" s="4"/>
      <c r="CC109" s="28"/>
      <c r="CD109" s="8"/>
      <c r="CE109" s="8"/>
      <c r="CF109" s="3"/>
      <c r="CG109" s="3"/>
      <c r="CH109" s="3"/>
      <c r="CI109" s="12"/>
      <c r="CJ109" s="19"/>
      <c r="CK109" s="5"/>
      <c r="CL109" s="19"/>
      <c r="CN109" s="41"/>
      <c r="CO109" s="41"/>
      <c r="CP109" s="41"/>
      <c r="CQ109" s="41"/>
      <c r="CR109" s="20"/>
      <c r="CS109" s="36"/>
      <c r="CT109" s="36"/>
      <c r="CU109" s="1"/>
      <c r="CV109" s="3">
        <f>SUM(CV77:CV107)</f>
        <v>8</v>
      </c>
      <c r="CW109" s="3"/>
      <c r="CX109" s="3"/>
      <c r="CY109" s="3">
        <f>SUM(CY77:CY107)</f>
        <v>11</v>
      </c>
      <c r="CZ109" s="3"/>
      <c r="DA109" s="3"/>
      <c r="DB109" s="3"/>
    </row>
    <row r="110" spans="1:115" s="10" customFormat="1" x14ac:dyDescent="0.25">
      <c r="A110" s="2"/>
      <c r="B110" s="3"/>
      <c r="C110" s="3"/>
      <c r="D110" s="3"/>
      <c r="E110" s="3"/>
      <c r="F110" s="3"/>
      <c r="G110" s="3"/>
      <c r="H110" s="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4"/>
      <c r="AI110" s="3"/>
      <c r="AJ110" s="3"/>
      <c r="AK110" s="5"/>
      <c r="AL110" s="3"/>
      <c r="AM110" s="3"/>
      <c r="AN110" s="3"/>
      <c r="AO110" s="3"/>
      <c r="AP110" s="3"/>
      <c r="AQ110" s="3"/>
      <c r="AR110" s="1"/>
      <c r="AS110" s="7"/>
      <c r="AT110" s="3"/>
      <c r="AU110" s="4"/>
      <c r="AV110" s="3"/>
      <c r="AW110" s="19"/>
      <c r="AX110" s="7"/>
      <c r="AY110" s="7"/>
      <c r="AZ110" s="7"/>
      <c r="BA110" s="7"/>
      <c r="BB110" s="7"/>
      <c r="BC110" s="7"/>
      <c r="BD110" s="7"/>
      <c r="BE110" s="19"/>
      <c r="BF110" s="19"/>
      <c r="BG110" s="19"/>
      <c r="BH110" s="19"/>
      <c r="BI110" s="19"/>
      <c r="BJ110" s="19"/>
      <c r="BK110" s="5"/>
      <c r="BL110" s="5"/>
      <c r="BM110" s="5"/>
      <c r="BN110" s="5"/>
      <c r="BO110" s="5"/>
      <c r="BP110" s="3"/>
      <c r="BQ110" s="3"/>
      <c r="BR110" s="3"/>
      <c r="BS110" s="3"/>
      <c r="BT110" s="3"/>
      <c r="BU110" s="3"/>
      <c r="BV110" s="3"/>
      <c r="BX110" s="3"/>
      <c r="BY110" s="3"/>
      <c r="BZ110" s="3"/>
      <c r="CA110" s="3"/>
      <c r="CB110" s="4"/>
      <c r="CC110" s="28"/>
      <c r="CD110" s="8"/>
      <c r="CE110" s="8"/>
      <c r="CF110" s="3"/>
      <c r="CG110" s="3"/>
      <c r="CH110" s="3"/>
      <c r="CI110" s="12"/>
      <c r="CJ110" s="19"/>
      <c r="CK110" s="5"/>
      <c r="CL110" s="19"/>
      <c r="CN110" s="41"/>
      <c r="CO110" s="41"/>
      <c r="CP110" s="41"/>
      <c r="CQ110" s="41"/>
      <c r="CR110" s="20"/>
      <c r="CS110" s="36"/>
      <c r="CT110" s="36"/>
      <c r="CU110" s="1"/>
      <c r="CV110" s="3">
        <f>COUNT(CV77:CV107)</f>
        <v>31</v>
      </c>
      <c r="CW110" s="3"/>
      <c r="CX110" s="3"/>
      <c r="CY110" s="3">
        <f>COUNT(CY77:CY107)</f>
        <v>31</v>
      </c>
      <c r="CZ110" s="3"/>
      <c r="DA110" s="3"/>
      <c r="DB110" s="3"/>
    </row>
    <row r="111" spans="1:115" s="10" customFormat="1" x14ac:dyDescent="0.25">
      <c r="A111" s="2"/>
      <c r="B111" s="3"/>
      <c r="C111" s="3"/>
      <c r="D111" s="3"/>
      <c r="E111" s="3"/>
      <c r="F111" s="3"/>
      <c r="G111" s="3"/>
      <c r="H111" s="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4"/>
      <c r="AI111" s="3"/>
      <c r="AJ111" s="3"/>
      <c r="AK111" s="5"/>
      <c r="AL111" s="3"/>
      <c r="AM111" s="3"/>
      <c r="AN111" s="3"/>
      <c r="AO111" s="3"/>
      <c r="AP111" s="3"/>
      <c r="AQ111" s="3"/>
      <c r="AR111" s="1"/>
      <c r="AS111" s="7"/>
      <c r="AT111" s="3"/>
      <c r="AU111" s="4"/>
      <c r="AV111" s="3"/>
      <c r="AW111" s="19"/>
      <c r="AX111" s="7"/>
      <c r="AY111" s="7"/>
      <c r="AZ111" s="7"/>
      <c r="BA111" s="7"/>
      <c r="BB111" s="7"/>
      <c r="BC111" s="7"/>
      <c r="BD111" s="7"/>
      <c r="BE111" s="19"/>
      <c r="BF111" s="19"/>
      <c r="BG111" s="19"/>
      <c r="BH111" s="19"/>
      <c r="BI111" s="19"/>
      <c r="BJ111" s="19"/>
      <c r="BK111" s="5"/>
      <c r="BL111" s="5"/>
      <c r="BM111" s="5"/>
      <c r="BN111" s="5"/>
      <c r="BO111" s="5"/>
      <c r="BP111" s="3"/>
      <c r="BQ111" s="3"/>
      <c r="BR111" s="3"/>
      <c r="BS111" s="3"/>
      <c r="BT111" s="3"/>
      <c r="BU111" s="3"/>
      <c r="BV111" s="3"/>
      <c r="BX111" s="3"/>
      <c r="BY111" s="3"/>
      <c r="BZ111" s="3"/>
      <c r="CA111" s="3"/>
      <c r="CB111" s="4"/>
      <c r="CC111" s="28"/>
      <c r="CD111" s="8"/>
      <c r="CE111" s="8"/>
      <c r="CF111" s="3"/>
      <c r="CG111" s="3"/>
      <c r="CH111" s="3"/>
      <c r="CI111" s="12"/>
      <c r="CJ111" s="19"/>
      <c r="CK111" s="5"/>
      <c r="CL111" s="19"/>
      <c r="CN111" s="41"/>
      <c r="CO111" s="41"/>
      <c r="CP111" s="41"/>
      <c r="CQ111" s="41"/>
      <c r="CR111" s="20"/>
      <c r="CS111" s="36"/>
      <c r="CT111" s="36"/>
      <c r="CU111" s="1"/>
      <c r="CV111" s="3">
        <f>(CV109/CV110)</f>
        <v>0.25806451612903225</v>
      </c>
      <c r="CW111" s="3"/>
      <c r="CX111" s="3"/>
      <c r="CY111" s="3">
        <f>(CY109/CY110)</f>
        <v>0.35483870967741937</v>
      </c>
      <c r="CZ111" s="3"/>
      <c r="DA111" s="3"/>
      <c r="DB111" s="3"/>
    </row>
    <row r="112" spans="1:115" s="10" customFormat="1" x14ac:dyDescent="0.25">
      <c r="A112" s="2"/>
      <c r="B112" s="3"/>
      <c r="C112" s="3"/>
      <c r="D112" s="3"/>
      <c r="E112" s="3"/>
      <c r="F112" s="3"/>
      <c r="G112" s="3"/>
      <c r="H112" s="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4"/>
      <c r="AI112" s="3"/>
      <c r="AJ112" s="3"/>
      <c r="AK112" s="5"/>
      <c r="AL112" s="3"/>
      <c r="AM112" s="3"/>
      <c r="AN112" s="3"/>
      <c r="AO112" s="3"/>
      <c r="AP112" s="3"/>
      <c r="AQ112" s="3"/>
      <c r="AR112" s="1"/>
      <c r="AS112" s="7"/>
      <c r="AT112" s="3"/>
      <c r="AU112" s="4"/>
      <c r="AV112" s="3"/>
      <c r="AW112" s="19"/>
      <c r="AX112" s="7"/>
      <c r="AY112" s="7"/>
      <c r="AZ112" s="7"/>
      <c r="BA112" s="7"/>
      <c r="BB112" s="7"/>
      <c r="BC112" s="7"/>
      <c r="BD112" s="7"/>
      <c r="BE112" s="19"/>
      <c r="BF112" s="19"/>
      <c r="BG112" s="19"/>
      <c r="BH112" s="19"/>
      <c r="BI112" s="19"/>
      <c r="BJ112" s="19"/>
      <c r="BK112" s="5"/>
      <c r="BL112" s="5"/>
      <c r="BM112" s="5"/>
      <c r="BN112" s="5"/>
      <c r="BO112" s="5"/>
      <c r="BP112" s="3"/>
      <c r="BQ112" s="3"/>
      <c r="BR112" s="3"/>
      <c r="BS112" s="3"/>
      <c r="BT112" s="3"/>
      <c r="BU112" s="3"/>
      <c r="BV112" s="3"/>
      <c r="BX112" s="3"/>
      <c r="BY112" s="3"/>
      <c r="BZ112" s="3"/>
      <c r="CA112" s="3"/>
      <c r="CB112" s="4"/>
      <c r="CC112" s="28"/>
      <c r="CD112" s="8"/>
      <c r="CE112" s="8"/>
      <c r="CF112" s="3"/>
      <c r="CG112" s="3"/>
      <c r="CH112" s="3"/>
      <c r="CI112" s="12"/>
      <c r="CJ112" s="19"/>
      <c r="CK112" s="5"/>
      <c r="CL112" s="19"/>
      <c r="CN112" s="41"/>
      <c r="CO112" s="41"/>
      <c r="CP112" s="41"/>
      <c r="CQ112" s="41"/>
      <c r="CR112" s="20"/>
      <c r="CS112" s="36"/>
      <c r="CT112" s="36"/>
      <c r="CU112" s="1"/>
      <c r="CV112" s="3"/>
      <c r="CW112" s="3"/>
      <c r="CX112" s="3"/>
      <c r="CY112" s="3"/>
      <c r="CZ112" s="3"/>
      <c r="DA112" s="3"/>
      <c r="DB112" s="3"/>
    </row>
    <row r="113" spans="1:115" s="10" customFormat="1" x14ac:dyDescent="0.25">
      <c r="A113" s="2"/>
      <c r="B113" s="3"/>
      <c r="C113" s="3"/>
      <c r="D113" s="3"/>
      <c r="E113" s="3"/>
      <c r="F113" s="3"/>
      <c r="G113" s="3"/>
      <c r="H113" s="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4"/>
      <c r="AI113" s="3"/>
      <c r="AJ113" s="3"/>
      <c r="AK113" s="5"/>
      <c r="AL113" s="3"/>
      <c r="AM113" s="3"/>
      <c r="AN113" s="3"/>
      <c r="AO113" s="3"/>
      <c r="AP113" s="3"/>
      <c r="AQ113" s="3"/>
      <c r="AR113" s="1"/>
      <c r="AS113" s="7"/>
      <c r="AT113" s="3"/>
      <c r="AU113" s="4"/>
      <c r="AV113" s="3"/>
      <c r="AW113" s="19"/>
      <c r="AX113" s="7"/>
      <c r="AY113" s="7"/>
      <c r="AZ113" s="7"/>
      <c r="BA113" s="7"/>
      <c r="BB113" s="7"/>
      <c r="BC113" s="7"/>
      <c r="BD113" s="7"/>
      <c r="BE113" s="19"/>
      <c r="BF113" s="19"/>
      <c r="BG113" s="19"/>
      <c r="BH113" s="19"/>
      <c r="BI113" s="19"/>
      <c r="BJ113" s="19"/>
      <c r="BK113" s="5"/>
      <c r="BL113" s="5"/>
      <c r="BM113" s="5"/>
      <c r="BN113" s="5"/>
      <c r="BO113" s="5"/>
      <c r="BP113" s="3"/>
      <c r="BQ113" s="3"/>
      <c r="BR113" s="3"/>
      <c r="BS113" s="3"/>
      <c r="BT113" s="3"/>
      <c r="BU113" s="3"/>
      <c r="BV113" s="3"/>
      <c r="BX113" s="3"/>
      <c r="BY113" s="3"/>
      <c r="BZ113" s="3"/>
      <c r="CA113" s="3"/>
      <c r="CB113" s="4"/>
      <c r="CC113" s="28"/>
      <c r="CD113" s="8"/>
      <c r="CE113" s="8"/>
      <c r="CF113" s="3"/>
      <c r="CG113" s="3"/>
      <c r="CH113" s="3"/>
      <c r="CI113" s="12"/>
      <c r="CJ113" s="19"/>
      <c r="CK113" s="5"/>
      <c r="CL113" s="19"/>
      <c r="CN113" s="41"/>
      <c r="CO113" s="41"/>
      <c r="CP113" s="41"/>
      <c r="CQ113" s="41"/>
      <c r="CR113" s="20"/>
      <c r="CS113" s="36"/>
      <c r="CT113" s="36"/>
      <c r="CU113" s="1"/>
      <c r="CV113" s="3"/>
      <c r="CW113" s="3"/>
      <c r="CX113" s="3"/>
      <c r="CY113" s="3"/>
      <c r="CZ113" s="3"/>
      <c r="DA113" s="3"/>
      <c r="DB113" s="3"/>
    </row>
    <row r="114" spans="1:115" s="10" customFormat="1" x14ac:dyDescent="0.25">
      <c r="A114" s="25">
        <v>1056</v>
      </c>
      <c r="B114" s="1">
        <v>73</v>
      </c>
      <c r="C114" s="1">
        <v>0</v>
      </c>
      <c r="D114" s="1">
        <v>1</v>
      </c>
      <c r="E114" s="1">
        <v>1</v>
      </c>
      <c r="F114" s="1">
        <v>2</v>
      </c>
      <c r="G114" s="1">
        <v>1</v>
      </c>
      <c r="H114" s="1">
        <v>0</v>
      </c>
      <c r="I114" s="1">
        <v>1</v>
      </c>
      <c r="J114" s="1">
        <v>2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0</v>
      </c>
      <c r="AB114" s="1">
        <v>1</v>
      </c>
      <c r="AC114" s="1">
        <v>0</v>
      </c>
      <c r="AD114" s="1">
        <v>1</v>
      </c>
      <c r="AE114" s="1">
        <v>0</v>
      </c>
      <c r="AF114" s="1">
        <v>2</v>
      </c>
      <c r="AG114" s="1">
        <v>32.799999999999997</v>
      </c>
      <c r="AH114" s="1">
        <v>1.89</v>
      </c>
      <c r="AI114" s="1">
        <v>117</v>
      </c>
      <c r="AJ114" s="1">
        <v>43</v>
      </c>
      <c r="AK114" s="5">
        <f t="shared" ref="AK114:AK127" si="70">(AI114+2*AJ114)/3</f>
        <v>67.666666666666671</v>
      </c>
      <c r="AL114" s="1">
        <v>72</v>
      </c>
      <c r="AM114" s="1">
        <v>1</v>
      </c>
      <c r="AN114" s="1">
        <v>3</v>
      </c>
      <c r="AO114" s="1">
        <v>33</v>
      </c>
      <c r="AP114" s="1">
        <v>6</v>
      </c>
      <c r="AQ114" s="1">
        <v>17</v>
      </c>
      <c r="AR114" s="1">
        <f t="shared" ref="AR114:AR127" si="71">(AO114-AP114)</f>
        <v>27</v>
      </c>
      <c r="AS114" s="7">
        <f t="shared" ref="AS114:AS127" si="72">(AR114/AN114)</f>
        <v>9</v>
      </c>
      <c r="AT114" s="1">
        <v>7</v>
      </c>
      <c r="AU114" s="19">
        <v>5.0599999999999996</v>
      </c>
      <c r="AV114" s="1">
        <v>2.68</v>
      </c>
      <c r="AW114" s="19">
        <f t="shared" ref="AW114:AW127" si="73">(AK114*AV114/451)</f>
        <v>0.40209903917220996</v>
      </c>
      <c r="AX114" s="7">
        <f t="shared" ref="AX114:AX127" si="74">((AQ114-AT114)/AU114)</f>
        <v>1.9762845849802373</v>
      </c>
      <c r="AY114" s="7">
        <f t="shared" ref="AY114:AY127" si="75">((AQ114-AT114)*80/AV114)</f>
        <v>298.50746268656712</v>
      </c>
      <c r="AZ114" s="7">
        <f t="shared" ref="AZ114:AZ127" si="76">((AK114-AN114)*80/AV114)</f>
        <v>1930.3482587064677</v>
      </c>
      <c r="BA114" s="7">
        <f t="shared" ref="BA114:BA127" si="77">(AU114/AL114*1000)</f>
        <v>70.277777777777771</v>
      </c>
      <c r="BB114" s="7">
        <f t="shared" ref="BB114:BB127" si="78">(AV114*1000/AL114)</f>
        <v>37.222222222222221</v>
      </c>
      <c r="BC114" s="7">
        <f t="shared" ref="BC114:BC127" si="79">(BB114*(AK114-AT114)*0.0136)</f>
        <v>30.710814814814814</v>
      </c>
      <c r="BD114" s="7">
        <f t="shared" ref="BD114:BD127" si="80">(BB114*(AQ114-AN114)*0.0136)</f>
        <v>7.0871111111111107</v>
      </c>
      <c r="BE114" s="19">
        <v>2.4047430830039529</v>
      </c>
      <c r="BF114" s="19">
        <f t="shared" ref="BF114:BF127" si="81">(AQ114/BA114)</f>
        <v>0.24189723320158105</v>
      </c>
      <c r="BG114" s="19">
        <f t="shared" ref="BG114:BG127" si="82">(AO114/BA114)</f>
        <v>0.46956521739130441</v>
      </c>
      <c r="BH114" s="19">
        <f t="shared" ref="BH114:BH127" si="83">(BA114/AR114)</f>
        <v>2.6028806584362139</v>
      </c>
      <c r="BI114" s="19">
        <f t="shared" ref="BI114:BI127" si="84">(AN114/AT114)</f>
        <v>0.42857142857142855</v>
      </c>
      <c r="BJ114" s="19"/>
      <c r="BK114" s="20">
        <v>1</v>
      </c>
      <c r="BL114" s="1">
        <v>15</v>
      </c>
      <c r="BM114" s="20"/>
      <c r="BN114" s="1">
        <v>3</v>
      </c>
      <c r="BO114" s="1">
        <v>0</v>
      </c>
      <c r="BP114" s="1">
        <v>1</v>
      </c>
      <c r="BQ114" s="1">
        <v>0</v>
      </c>
      <c r="BR114" s="1">
        <v>70</v>
      </c>
      <c r="BS114" s="1">
        <v>3.8</v>
      </c>
      <c r="BT114" s="1">
        <v>2.4</v>
      </c>
      <c r="BU114" s="1">
        <v>0.49</v>
      </c>
      <c r="BV114" s="1">
        <v>4.0999999999999996</v>
      </c>
      <c r="BW114" s="1">
        <v>29.3</v>
      </c>
      <c r="BX114" s="1">
        <v>0</v>
      </c>
      <c r="BY114" s="1"/>
      <c r="BZ114" s="25">
        <v>136</v>
      </c>
      <c r="CA114" s="25">
        <v>25</v>
      </c>
      <c r="CB114" s="44">
        <v>1.75</v>
      </c>
      <c r="CC114" s="27">
        <v>28</v>
      </c>
      <c r="CD114" s="1">
        <v>187</v>
      </c>
      <c r="CE114" s="1">
        <v>1</v>
      </c>
      <c r="CF114" s="1"/>
      <c r="CG114" s="1"/>
      <c r="CH114" s="1">
        <v>1</v>
      </c>
      <c r="CI114" s="20">
        <v>1506.8289520000001</v>
      </c>
      <c r="CJ114" s="19">
        <f t="shared" ref="CJ114:CJ127" si="85">LN(CI114)</f>
        <v>7.3177626898621249</v>
      </c>
      <c r="CK114" s="20">
        <v>1317.448296</v>
      </c>
      <c r="CL114" s="19">
        <f t="shared" ref="CL114:CL127" si="86">LN(CK114)</f>
        <v>7.1834520356226799</v>
      </c>
      <c r="CM114" s="22"/>
      <c r="CN114" s="36">
        <v>43299</v>
      </c>
      <c r="CO114" s="36"/>
      <c r="CP114" s="36"/>
      <c r="CQ114" s="36"/>
      <c r="CR114" s="20"/>
      <c r="CS114" s="36">
        <v>44217</v>
      </c>
      <c r="CT114" s="36">
        <v>43436</v>
      </c>
      <c r="CU114" s="1">
        <f t="shared" ref="CU114:CU127" si="87">(CT114-CN114)</f>
        <v>137</v>
      </c>
      <c r="CV114" s="1">
        <v>1</v>
      </c>
      <c r="CW114" s="36">
        <v>43436</v>
      </c>
      <c r="CX114" s="20">
        <f>(CW114-CN114)</f>
        <v>137</v>
      </c>
      <c r="CY114" s="20">
        <v>1</v>
      </c>
      <c r="CZ114" s="20">
        <v>137</v>
      </c>
      <c r="DA114" s="1">
        <v>1</v>
      </c>
      <c r="DB114"/>
      <c r="DC114"/>
      <c r="DD114"/>
      <c r="DE114"/>
      <c r="DF114"/>
      <c r="DG114"/>
      <c r="DH114"/>
      <c r="DI114"/>
      <c r="DJ114"/>
      <c r="DK114"/>
    </row>
    <row r="115" spans="1:115" s="10" customFormat="1" x14ac:dyDescent="0.25">
      <c r="A115" s="25">
        <v>1037</v>
      </c>
      <c r="B115" s="1">
        <v>63</v>
      </c>
      <c r="C115" s="1">
        <v>0</v>
      </c>
      <c r="D115" s="1">
        <v>1</v>
      </c>
      <c r="E115" s="1">
        <v>1</v>
      </c>
      <c r="F115" s="1">
        <v>2</v>
      </c>
      <c r="G115" s="1">
        <v>1</v>
      </c>
      <c r="H115" s="1">
        <v>0</v>
      </c>
      <c r="I115" s="1">
        <v>1</v>
      </c>
      <c r="J115" s="1">
        <v>2</v>
      </c>
      <c r="K115" s="1">
        <v>1</v>
      </c>
      <c r="L115" s="1">
        <v>1</v>
      </c>
      <c r="M115" s="1">
        <v>1</v>
      </c>
      <c r="N115" s="1">
        <v>1</v>
      </c>
      <c r="O115" s="1">
        <v>0</v>
      </c>
      <c r="P115" s="1">
        <v>0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1</v>
      </c>
      <c r="AE115" s="1">
        <v>0</v>
      </c>
      <c r="AF115" s="1">
        <v>0</v>
      </c>
      <c r="AG115" s="1">
        <v>48.9</v>
      </c>
      <c r="AH115" s="1">
        <v>2.02</v>
      </c>
      <c r="AI115" s="1">
        <v>150</v>
      </c>
      <c r="AJ115" s="1">
        <v>71</v>
      </c>
      <c r="AK115" s="5">
        <f t="shared" si="70"/>
        <v>97.333333333333329</v>
      </c>
      <c r="AL115" s="1">
        <v>76</v>
      </c>
      <c r="AM115" s="1">
        <v>1</v>
      </c>
      <c r="AN115" s="1">
        <v>14</v>
      </c>
      <c r="AO115" s="1">
        <v>43</v>
      </c>
      <c r="AP115" s="1">
        <v>20</v>
      </c>
      <c r="AQ115" s="1">
        <v>30</v>
      </c>
      <c r="AR115" s="1">
        <f t="shared" si="71"/>
        <v>23</v>
      </c>
      <c r="AS115" s="7">
        <f t="shared" si="72"/>
        <v>1.6428571428571428</v>
      </c>
      <c r="AT115" s="1">
        <v>27</v>
      </c>
      <c r="AU115" s="19">
        <v>5.12</v>
      </c>
      <c r="AV115" s="1">
        <v>2.54</v>
      </c>
      <c r="AW115" s="19">
        <f t="shared" si="73"/>
        <v>0.54817442719881748</v>
      </c>
      <c r="AX115" s="7">
        <f t="shared" si="74"/>
        <v>0.5859375</v>
      </c>
      <c r="AY115" s="7">
        <f t="shared" si="75"/>
        <v>94.488188976377955</v>
      </c>
      <c r="AZ115" s="7">
        <f t="shared" si="76"/>
        <v>2624.6719160104985</v>
      </c>
      <c r="BA115" s="7">
        <f t="shared" si="77"/>
        <v>67.368421052631575</v>
      </c>
      <c r="BB115" s="7">
        <f t="shared" si="78"/>
        <v>33.421052631578945</v>
      </c>
      <c r="BC115" s="7">
        <f t="shared" si="79"/>
        <v>31.968350877192975</v>
      </c>
      <c r="BD115" s="7">
        <f t="shared" si="80"/>
        <v>7.2724210526315778</v>
      </c>
      <c r="BE115" s="19">
        <v>2.1226562499999999</v>
      </c>
      <c r="BF115" s="19">
        <f t="shared" si="81"/>
        <v>0.4453125</v>
      </c>
      <c r="BG115" s="19">
        <f t="shared" si="82"/>
        <v>0.63828125000000002</v>
      </c>
      <c r="BH115" s="19">
        <f t="shared" si="83"/>
        <v>2.9290617848970251</v>
      </c>
      <c r="BI115" s="19">
        <f t="shared" si="84"/>
        <v>0.51851851851851849</v>
      </c>
      <c r="BJ115" s="19"/>
      <c r="BK115" s="20">
        <v>1</v>
      </c>
      <c r="BL115" s="1">
        <v>20</v>
      </c>
      <c r="BM115" s="20"/>
      <c r="BN115" s="1">
        <v>0</v>
      </c>
      <c r="BO115" s="1">
        <v>0</v>
      </c>
      <c r="BP115" s="1">
        <v>1</v>
      </c>
      <c r="BQ115" s="1">
        <v>0</v>
      </c>
      <c r="BR115" s="1">
        <v>60</v>
      </c>
      <c r="BS115" s="1">
        <v>4.8</v>
      </c>
      <c r="BT115" s="1">
        <v>3.1</v>
      </c>
      <c r="BU115" s="1">
        <v>0.38</v>
      </c>
      <c r="BV115" s="1">
        <v>3.6</v>
      </c>
      <c r="BW115" s="1">
        <v>22</v>
      </c>
      <c r="BX115" s="1">
        <v>0</v>
      </c>
      <c r="BY115" s="1"/>
      <c r="BZ115" s="25">
        <v>140</v>
      </c>
      <c r="CA115" s="25">
        <v>14</v>
      </c>
      <c r="CB115" s="44">
        <v>0.93</v>
      </c>
      <c r="CC115" s="27">
        <v>66</v>
      </c>
      <c r="CD115" s="1">
        <v>164</v>
      </c>
      <c r="CE115" s="1">
        <v>1</v>
      </c>
      <c r="CF115" s="1"/>
      <c r="CG115" s="1"/>
      <c r="CH115" s="1">
        <v>1</v>
      </c>
      <c r="CI115" s="20">
        <v>1676.4175700000001</v>
      </c>
      <c r="CJ115" s="19">
        <f t="shared" si="85"/>
        <v>7.4244143967881673</v>
      </c>
      <c r="CK115" s="20">
        <v>1397.1778730000001</v>
      </c>
      <c r="CL115" s="19">
        <f t="shared" si="86"/>
        <v>7.2422096761339292</v>
      </c>
      <c r="CM115" s="22"/>
      <c r="CN115" s="36">
        <v>43244</v>
      </c>
      <c r="CO115" s="36"/>
      <c r="CP115" s="36"/>
      <c r="CQ115" s="36"/>
      <c r="CR115" s="20"/>
      <c r="CS115" s="36">
        <v>44217</v>
      </c>
      <c r="CT115" s="36">
        <v>43405</v>
      </c>
      <c r="CU115" s="1">
        <f t="shared" si="87"/>
        <v>161</v>
      </c>
      <c r="CV115" s="1">
        <v>1</v>
      </c>
      <c r="CW115" s="36">
        <v>43405</v>
      </c>
      <c r="CX115" s="20">
        <f>(CW115-CN115)</f>
        <v>161</v>
      </c>
      <c r="CY115" s="20">
        <v>1</v>
      </c>
      <c r="CZ115" s="20">
        <v>161</v>
      </c>
      <c r="DA115" s="1">
        <v>1</v>
      </c>
      <c r="DB115"/>
      <c r="DC115"/>
      <c r="DD115"/>
      <c r="DE115"/>
      <c r="DF115"/>
      <c r="DG115"/>
      <c r="DH115"/>
      <c r="DI115"/>
      <c r="DJ115"/>
      <c r="DK115"/>
    </row>
    <row r="116" spans="1:115" s="10" customFormat="1" x14ac:dyDescent="0.25">
      <c r="A116" s="2">
        <v>2059</v>
      </c>
      <c r="B116" s="3">
        <v>76</v>
      </c>
      <c r="C116" s="3">
        <v>0</v>
      </c>
      <c r="D116" s="3">
        <v>0</v>
      </c>
      <c r="E116" s="3">
        <v>1</v>
      </c>
      <c r="F116" s="3">
        <v>2</v>
      </c>
      <c r="G116" s="3">
        <v>0</v>
      </c>
      <c r="H116" s="1">
        <v>1</v>
      </c>
      <c r="I116" s="3">
        <v>0</v>
      </c>
      <c r="J116" s="3">
        <v>4</v>
      </c>
      <c r="K116" s="3">
        <v>1</v>
      </c>
      <c r="L116" s="3">
        <v>1</v>
      </c>
      <c r="M116" s="3"/>
      <c r="N116" s="3">
        <v>1</v>
      </c>
      <c r="O116" s="3">
        <v>0</v>
      </c>
      <c r="P116" s="3">
        <v>1</v>
      </c>
      <c r="Q116" s="3">
        <v>1</v>
      </c>
      <c r="R116" s="3">
        <v>0</v>
      </c>
      <c r="S116" s="3">
        <v>0</v>
      </c>
      <c r="T116" s="3">
        <v>1</v>
      </c>
      <c r="U116" s="3">
        <v>0</v>
      </c>
      <c r="V116" s="3">
        <v>0</v>
      </c>
      <c r="W116" s="3">
        <v>0</v>
      </c>
      <c r="X116" s="3">
        <v>1</v>
      </c>
      <c r="Y116" s="3">
        <v>1</v>
      </c>
      <c r="Z116" s="3">
        <v>1</v>
      </c>
      <c r="AA116" s="3">
        <v>0</v>
      </c>
      <c r="AB116" s="3">
        <v>0</v>
      </c>
      <c r="AC116" s="3">
        <v>0</v>
      </c>
      <c r="AD116" s="3">
        <v>1</v>
      </c>
      <c r="AE116" s="3">
        <v>0</v>
      </c>
      <c r="AF116" s="3">
        <v>0</v>
      </c>
      <c r="AG116" s="3">
        <v>40.700000000000003</v>
      </c>
      <c r="AH116" s="4">
        <v>2.44</v>
      </c>
      <c r="AI116" s="3">
        <v>119</v>
      </c>
      <c r="AJ116" s="3">
        <v>54</v>
      </c>
      <c r="AK116" s="5">
        <f t="shared" si="70"/>
        <v>75.666666666666671</v>
      </c>
      <c r="AL116" s="3">
        <v>64</v>
      </c>
      <c r="AM116" s="3">
        <v>3</v>
      </c>
      <c r="AN116" s="3">
        <v>14</v>
      </c>
      <c r="AO116" s="3">
        <v>44</v>
      </c>
      <c r="AP116" s="3">
        <v>30</v>
      </c>
      <c r="AQ116" s="3">
        <v>35</v>
      </c>
      <c r="AR116" s="1">
        <f t="shared" si="71"/>
        <v>14</v>
      </c>
      <c r="AS116" s="7">
        <f t="shared" si="72"/>
        <v>1</v>
      </c>
      <c r="AT116" s="3">
        <v>22</v>
      </c>
      <c r="AU116" s="4">
        <v>4.8311999999999999</v>
      </c>
      <c r="AV116" s="3">
        <v>1.98</v>
      </c>
      <c r="AW116" s="19">
        <f t="shared" si="73"/>
        <v>0.33219512195121959</v>
      </c>
      <c r="AX116" s="7">
        <f t="shared" si="74"/>
        <v>2.6908428547772809</v>
      </c>
      <c r="AY116" s="7">
        <f t="shared" si="75"/>
        <v>525.25252525252529</v>
      </c>
      <c r="AZ116" s="7">
        <f t="shared" si="76"/>
        <v>2491.5824915824919</v>
      </c>
      <c r="BA116" s="7">
        <f t="shared" si="77"/>
        <v>75.487499999999997</v>
      </c>
      <c r="BB116" s="7">
        <f t="shared" si="78"/>
        <v>30.9375</v>
      </c>
      <c r="BC116" s="7">
        <f t="shared" si="79"/>
        <v>22.580250000000003</v>
      </c>
      <c r="BD116" s="7">
        <f t="shared" si="80"/>
        <v>8.8357499999999991</v>
      </c>
      <c r="BE116" s="19"/>
      <c r="BF116" s="19">
        <f t="shared" si="81"/>
        <v>0.46365292266931613</v>
      </c>
      <c r="BG116" s="19">
        <f t="shared" si="82"/>
        <v>0.58287795992714031</v>
      </c>
      <c r="BH116" s="19">
        <f t="shared" si="83"/>
        <v>5.3919642857142858</v>
      </c>
      <c r="BI116" s="19">
        <f t="shared" si="84"/>
        <v>0.63636363636363635</v>
      </c>
      <c r="BJ116" s="19"/>
      <c r="BK116" s="5">
        <v>0</v>
      </c>
      <c r="BL116" s="5"/>
      <c r="BM116" s="5"/>
      <c r="BN116" s="5"/>
      <c r="BO116" s="5"/>
      <c r="BP116" s="3">
        <v>1</v>
      </c>
      <c r="BQ116" s="3">
        <v>0</v>
      </c>
      <c r="BR116" s="3">
        <v>67.5</v>
      </c>
      <c r="BS116" s="3">
        <v>4.4000000000000004</v>
      </c>
      <c r="BT116" s="3">
        <v>2.6</v>
      </c>
      <c r="BU116" s="3">
        <v>1.2</v>
      </c>
      <c r="BV116" s="3">
        <v>5.6</v>
      </c>
      <c r="BX116" s="3">
        <v>1</v>
      </c>
      <c r="BY116" s="3">
        <v>0</v>
      </c>
      <c r="BZ116" s="3">
        <v>134</v>
      </c>
      <c r="CA116" s="3">
        <v>85</v>
      </c>
      <c r="CB116" s="4">
        <v>1.6</v>
      </c>
      <c r="CC116" s="28">
        <v>42</v>
      </c>
      <c r="CD116" s="8"/>
      <c r="CE116" s="8"/>
      <c r="CF116" s="3">
        <v>1041</v>
      </c>
      <c r="CG116" s="3">
        <v>1</v>
      </c>
      <c r="CH116" s="3">
        <v>2</v>
      </c>
      <c r="CI116" s="12">
        <v>1748.9795918367345</v>
      </c>
      <c r="CJ116" s="19">
        <f t="shared" si="85"/>
        <v>7.466787806475244</v>
      </c>
      <c r="CK116" s="5">
        <v>1179.6479512122871</v>
      </c>
      <c r="CL116" s="19">
        <f t="shared" si="86"/>
        <v>7.0729713265152947</v>
      </c>
      <c r="CN116" s="36">
        <v>40584</v>
      </c>
      <c r="CO116" s="36"/>
      <c r="CP116" s="36"/>
      <c r="CQ116" s="36"/>
      <c r="CR116" s="22"/>
      <c r="CS116" s="36">
        <v>44274</v>
      </c>
      <c r="CT116" s="36">
        <v>44251</v>
      </c>
      <c r="CU116" s="3">
        <f t="shared" si="87"/>
        <v>3667</v>
      </c>
      <c r="CV116" s="3">
        <v>0</v>
      </c>
      <c r="CW116" s="3"/>
      <c r="CX116" s="3"/>
      <c r="CY116" s="3">
        <v>0</v>
      </c>
      <c r="CZ116" s="3">
        <v>3667</v>
      </c>
      <c r="DA116" s="1">
        <v>1</v>
      </c>
      <c r="DB116" s="3"/>
    </row>
    <row r="117" spans="1:115" s="10" customFormat="1" x14ac:dyDescent="0.25">
      <c r="A117" s="2">
        <v>2012</v>
      </c>
      <c r="B117" s="3">
        <v>62</v>
      </c>
      <c r="C117" s="3">
        <v>0</v>
      </c>
      <c r="D117" s="3">
        <v>1</v>
      </c>
      <c r="E117" s="3">
        <v>1</v>
      </c>
      <c r="F117" s="3">
        <v>2</v>
      </c>
      <c r="G117" s="3">
        <v>1</v>
      </c>
      <c r="H117" s="1">
        <v>0</v>
      </c>
      <c r="I117" s="3">
        <v>1</v>
      </c>
      <c r="J117" s="3">
        <v>3</v>
      </c>
      <c r="K117" s="3">
        <v>1</v>
      </c>
      <c r="L117" s="3">
        <v>0</v>
      </c>
      <c r="M117" s="3"/>
      <c r="N117" s="3">
        <v>1</v>
      </c>
      <c r="O117" s="3">
        <v>1</v>
      </c>
      <c r="P117" s="3">
        <v>0</v>
      </c>
      <c r="Q117" s="3"/>
      <c r="R117" s="3">
        <v>1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1</v>
      </c>
      <c r="AA117" s="3">
        <v>0</v>
      </c>
      <c r="AB117" s="3">
        <v>1</v>
      </c>
      <c r="AC117" s="3">
        <v>0</v>
      </c>
      <c r="AD117" s="3">
        <v>0</v>
      </c>
      <c r="AE117" s="3">
        <v>0</v>
      </c>
      <c r="AF117" s="3">
        <v>0</v>
      </c>
      <c r="AG117" s="3">
        <v>25.5</v>
      </c>
      <c r="AH117" s="4">
        <v>1.64</v>
      </c>
      <c r="AI117" s="3">
        <v>182</v>
      </c>
      <c r="AJ117" s="3">
        <v>80</v>
      </c>
      <c r="AK117" s="5">
        <f t="shared" si="70"/>
        <v>114</v>
      </c>
      <c r="AL117" s="3">
        <v>71</v>
      </c>
      <c r="AM117" s="3">
        <v>1</v>
      </c>
      <c r="AN117" s="3">
        <v>8</v>
      </c>
      <c r="AO117" s="3">
        <v>36</v>
      </c>
      <c r="AP117" s="3">
        <v>19</v>
      </c>
      <c r="AQ117" s="3">
        <v>27</v>
      </c>
      <c r="AR117" s="3">
        <f t="shared" si="71"/>
        <v>17</v>
      </c>
      <c r="AS117" s="7">
        <f t="shared" si="72"/>
        <v>2.125</v>
      </c>
      <c r="AT117" s="3">
        <v>19</v>
      </c>
      <c r="AU117" s="4">
        <v>3.8375999999999997</v>
      </c>
      <c r="AV117" s="3">
        <v>2.34</v>
      </c>
      <c r="AW117" s="19">
        <f t="shared" si="73"/>
        <v>0.59148558758314851</v>
      </c>
      <c r="AX117" s="7">
        <f t="shared" si="74"/>
        <v>2.0846362309776945</v>
      </c>
      <c r="AY117" s="7">
        <f t="shared" si="75"/>
        <v>273.5042735042735</v>
      </c>
      <c r="AZ117" s="7">
        <f t="shared" si="76"/>
        <v>3623.931623931624</v>
      </c>
      <c r="BA117" s="7">
        <f t="shared" si="77"/>
        <v>54.050704225352113</v>
      </c>
      <c r="BB117" s="7">
        <f t="shared" si="78"/>
        <v>32.95774647887324</v>
      </c>
      <c r="BC117" s="7">
        <f t="shared" si="79"/>
        <v>42.581408450704224</v>
      </c>
      <c r="BD117" s="7">
        <f t="shared" si="80"/>
        <v>8.5162816901408451</v>
      </c>
      <c r="BE117" s="19">
        <v>4.68</v>
      </c>
      <c r="BF117" s="19">
        <f t="shared" si="81"/>
        <v>0.49953095684803001</v>
      </c>
      <c r="BG117" s="19">
        <f t="shared" si="82"/>
        <v>0.66604127579737338</v>
      </c>
      <c r="BH117" s="19">
        <f t="shared" si="83"/>
        <v>3.179453189726595</v>
      </c>
      <c r="BI117" s="19">
        <f t="shared" si="84"/>
        <v>0.42105263157894735</v>
      </c>
      <c r="BJ117" s="19"/>
      <c r="BK117" s="5">
        <v>1</v>
      </c>
      <c r="BL117" s="5">
        <v>20</v>
      </c>
      <c r="BM117" s="5">
        <v>75</v>
      </c>
      <c r="BN117" s="5">
        <v>1</v>
      </c>
      <c r="BO117" s="5">
        <v>0</v>
      </c>
      <c r="BP117" s="3">
        <v>1</v>
      </c>
      <c r="BQ117" s="3">
        <v>1</v>
      </c>
      <c r="BR117" s="3">
        <v>75</v>
      </c>
      <c r="BS117" s="3"/>
      <c r="BT117" s="3"/>
      <c r="BU117" s="3"/>
      <c r="BV117" s="3"/>
      <c r="BX117" s="3"/>
      <c r="BY117" s="3"/>
      <c r="BZ117" s="3">
        <v>136</v>
      </c>
      <c r="CA117" s="3">
        <v>15</v>
      </c>
      <c r="CB117" s="4">
        <v>0.9</v>
      </c>
      <c r="CC117" s="28">
        <v>65</v>
      </c>
      <c r="CD117" s="8"/>
      <c r="CE117" s="8"/>
      <c r="CF117" s="3">
        <v>1497</v>
      </c>
      <c r="CG117" s="3">
        <v>1</v>
      </c>
      <c r="CH117" s="3">
        <v>2</v>
      </c>
      <c r="CI117" s="12">
        <v>1902.5974025974026</v>
      </c>
      <c r="CJ117" s="19">
        <f t="shared" si="85"/>
        <v>7.550975285585575</v>
      </c>
      <c r="CK117" s="5">
        <v>7138.0228918452531</v>
      </c>
      <c r="CL117" s="19">
        <f t="shared" si="86"/>
        <v>8.8731911110840844</v>
      </c>
      <c r="CN117" s="36">
        <v>43425</v>
      </c>
      <c r="CO117" s="36"/>
      <c r="CP117" s="36"/>
      <c r="CQ117" s="36"/>
      <c r="CR117" s="20"/>
      <c r="CS117" s="36">
        <v>44479</v>
      </c>
      <c r="CT117" s="36">
        <v>44452</v>
      </c>
      <c r="CU117" s="1">
        <f t="shared" si="87"/>
        <v>1027</v>
      </c>
      <c r="CV117" s="1">
        <v>0</v>
      </c>
      <c r="CW117" s="1"/>
      <c r="CX117" s="1"/>
      <c r="CY117" s="1">
        <v>0</v>
      </c>
      <c r="CZ117" s="1">
        <v>1027</v>
      </c>
      <c r="DA117" s="1">
        <v>1</v>
      </c>
      <c r="DB117" s="3"/>
    </row>
    <row r="118" spans="1:115" s="10" customFormat="1" x14ac:dyDescent="0.25">
      <c r="A118" s="25">
        <v>1013</v>
      </c>
      <c r="B118" s="1">
        <v>65</v>
      </c>
      <c r="C118" s="1">
        <v>1</v>
      </c>
      <c r="D118" s="1">
        <v>1</v>
      </c>
      <c r="E118" s="1">
        <v>1</v>
      </c>
      <c r="F118" s="1">
        <v>2</v>
      </c>
      <c r="G118" s="1">
        <v>1</v>
      </c>
      <c r="H118" s="1">
        <v>0</v>
      </c>
      <c r="I118" s="1">
        <v>1</v>
      </c>
      <c r="J118" s="1">
        <v>4</v>
      </c>
      <c r="K118" s="1">
        <v>1</v>
      </c>
      <c r="L118" s="1">
        <v>1</v>
      </c>
      <c r="M118" s="1">
        <v>1</v>
      </c>
      <c r="N118" s="1">
        <v>0</v>
      </c>
      <c r="O118" s="1">
        <v>0</v>
      </c>
      <c r="P118" s="1">
        <v>0</v>
      </c>
      <c r="Q118" s="1"/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  <c r="Z118" s="1">
        <v>1</v>
      </c>
      <c r="AA118" s="1">
        <v>0</v>
      </c>
      <c r="AB118" s="1">
        <v>0</v>
      </c>
      <c r="AC118" s="1">
        <v>0</v>
      </c>
      <c r="AD118" s="1">
        <v>1</v>
      </c>
      <c r="AE118" s="1">
        <v>0</v>
      </c>
      <c r="AF118" s="1">
        <v>0</v>
      </c>
      <c r="AG118" s="1">
        <v>43.8</v>
      </c>
      <c r="AH118" s="1">
        <v>2.06</v>
      </c>
      <c r="AI118" s="1">
        <v>139</v>
      </c>
      <c r="AJ118" s="1">
        <v>103</v>
      </c>
      <c r="AK118" s="5">
        <f t="shared" si="70"/>
        <v>115</v>
      </c>
      <c r="AL118" s="1">
        <v>84</v>
      </c>
      <c r="AM118" s="1">
        <v>1</v>
      </c>
      <c r="AN118" s="1">
        <v>9</v>
      </c>
      <c r="AO118" s="1">
        <v>59</v>
      </c>
      <c r="AP118" s="1">
        <v>25</v>
      </c>
      <c r="AQ118" s="1">
        <v>39</v>
      </c>
      <c r="AR118" s="1">
        <f t="shared" si="71"/>
        <v>34</v>
      </c>
      <c r="AS118" s="7">
        <f t="shared" si="72"/>
        <v>3.7777777777777777</v>
      </c>
      <c r="AT118" s="1">
        <v>17</v>
      </c>
      <c r="AU118" s="19">
        <v>5.9</v>
      </c>
      <c r="AV118" s="1">
        <v>2.87</v>
      </c>
      <c r="AW118" s="19">
        <f t="shared" si="73"/>
        <v>0.73181818181818181</v>
      </c>
      <c r="AX118" s="7">
        <f t="shared" si="74"/>
        <v>3.7288135593220337</v>
      </c>
      <c r="AY118" s="7">
        <f t="shared" si="75"/>
        <v>613.24041811846689</v>
      </c>
      <c r="AZ118" s="7">
        <f t="shared" si="76"/>
        <v>2954.7038327526129</v>
      </c>
      <c r="BA118" s="7">
        <f t="shared" si="77"/>
        <v>70.238095238095241</v>
      </c>
      <c r="BB118" s="7">
        <f t="shared" si="78"/>
        <v>34.166666666666664</v>
      </c>
      <c r="BC118" s="7">
        <f t="shared" si="79"/>
        <v>45.537333333333329</v>
      </c>
      <c r="BD118" s="7">
        <f t="shared" si="80"/>
        <v>13.94</v>
      </c>
      <c r="BE118" s="19"/>
      <c r="BF118" s="19">
        <f t="shared" si="81"/>
        <v>0.55525423728813561</v>
      </c>
      <c r="BG118" s="19">
        <f t="shared" si="82"/>
        <v>0.84</v>
      </c>
      <c r="BH118" s="19">
        <f t="shared" si="83"/>
        <v>2.0658263305322131</v>
      </c>
      <c r="BI118" s="19">
        <f t="shared" si="84"/>
        <v>0.52941176470588236</v>
      </c>
      <c r="BJ118" s="19"/>
      <c r="BK118" s="20">
        <v>0</v>
      </c>
      <c r="BL118" s="1"/>
      <c r="BM118" s="20"/>
      <c r="BN118" s="1"/>
      <c r="BO118" s="1">
        <v>0</v>
      </c>
      <c r="BP118" s="1">
        <v>1</v>
      </c>
      <c r="BQ118" s="1">
        <v>0</v>
      </c>
      <c r="BR118" s="1">
        <v>72</v>
      </c>
      <c r="BS118" s="1">
        <v>3.8</v>
      </c>
      <c r="BT118" s="1">
        <v>2</v>
      </c>
      <c r="BU118" s="1">
        <v>0.47</v>
      </c>
      <c r="BV118" s="1">
        <v>3.8</v>
      </c>
      <c r="BW118" s="1">
        <v>47.7</v>
      </c>
      <c r="BX118" s="1">
        <v>1</v>
      </c>
      <c r="BY118" s="1">
        <v>1</v>
      </c>
      <c r="BZ118" s="25">
        <v>140</v>
      </c>
      <c r="CA118" s="25">
        <v>25</v>
      </c>
      <c r="CB118" s="44">
        <v>1.1100000000000001</v>
      </c>
      <c r="CC118" s="27">
        <v>60</v>
      </c>
      <c r="CD118" s="1">
        <v>67</v>
      </c>
      <c r="CE118" s="1">
        <v>0</v>
      </c>
      <c r="CF118" s="1"/>
      <c r="CG118" s="1"/>
      <c r="CH118" s="1">
        <v>1</v>
      </c>
      <c r="CI118" s="20">
        <v>2038.4509190000001</v>
      </c>
      <c r="CJ118" s="19">
        <f t="shared" si="85"/>
        <v>7.6199454449520374</v>
      </c>
      <c r="CK118" s="20">
        <v>1513.5492879999999</v>
      </c>
      <c r="CL118" s="19">
        <f t="shared" si="86"/>
        <v>7.3222126935080052</v>
      </c>
      <c r="CM118" s="22"/>
      <c r="CN118" s="36">
        <v>43209</v>
      </c>
      <c r="CO118" s="36"/>
      <c r="CP118" s="36"/>
      <c r="CQ118" s="36"/>
      <c r="CR118" s="20"/>
      <c r="CS118" s="36">
        <v>44217</v>
      </c>
      <c r="CT118" s="36">
        <v>43231</v>
      </c>
      <c r="CU118" s="1">
        <f t="shared" si="87"/>
        <v>22</v>
      </c>
      <c r="CV118" s="1">
        <v>1</v>
      </c>
      <c r="CW118" s="36">
        <v>43231</v>
      </c>
      <c r="CX118" s="20">
        <f>(CW118-CN118)</f>
        <v>22</v>
      </c>
      <c r="CY118" s="20">
        <v>1</v>
      </c>
      <c r="CZ118" s="20">
        <v>22</v>
      </c>
      <c r="DA118" s="1">
        <v>1</v>
      </c>
      <c r="DB118" t="s">
        <v>129</v>
      </c>
      <c r="DC118"/>
      <c r="DD118"/>
      <c r="DE118"/>
      <c r="DF118"/>
      <c r="DG118"/>
      <c r="DH118"/>
      <c r="DI118"/>
      <c r="DJ118"/>
      <c r="DK118"/>
    </row>
    <row r="119" spans="1:115" s="10" customFormat="1" x14ac:dyDescent="0.25">
      <c r="A119" s="25">
        <v>1163</v>
      </c>
      <c r="B119" s="1">
        <v>78</v>
      </c>
      <c r="C119" s="1">
        <v>0</v>
      </c>
      <c r="D119" s="1">
        <v>0</v>
      </c>
      <c r="E119" s="1">
        <v>0</v>
      </c>
      <c r="F119" s="1">
        <v>2</v>
      </c>
      <c r="G119" s="1"/>
      <c r="H119" s="1">
        <v>0</v>
      </c>
      <c r="I119" s="1"/>
      <c r="J119" s="1">
        <v>4</v>
      </c>
      <c r="K119" s="1">
        <v>1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1</v>
      </c>
      <c r="AF119" s="1">
        <v>0</v>
      </c>
      <c r="AG119" s="1">
        <v>34.1</v>
      </c>
      <c r="AH119" s="1">
        <v>2.19</v>
      </c>
      <c r="AI119" s="1">
        <v>116</v>
      </c>
      <c r="AJ119" s="1">
        <v>59</v>
      </c>
      <c r="AK119" s="5">
        <f t="shared" si="70"/>
        <v>78</v>
      </c>
      <c r="AL119" s="1">
        <v>90</v>
      </c>
      <c r="AM119" s="1">
        <v>1</v>
      </c>
      <c r="AN119" s="1">
        <v>2</v>
      </c>
      <c r="AO119" s="1">
        <v>41</v>
      </c>
      <c r="AP119" s="1">
        <v>10</v>
      </c>
      <c r="AQ119" s="1">
        <v>23</v>
      </c>
      <c r="AR119" s="1">
        <f t="shared" si="71"/>
        <v>31</v>
      </c>
      <c r="AS119" s="7">
        <f t="shared" si="72"/>
        <v>15.5</v>
      </c>
      <c r="AT119" s="1">
        <v>11</v>
      </c>
      <c r="AU119" s="19">
        <v>6.45</v>
      </c>
      <c r="AV119" s="1">
        <v>2.94</v>
      </c>
      <c r="AW119" s="19">
        <f t="shared" si="73"/>
        <v>0.50847006651884696</v>
      </c>
      <c r="AX119" s="7">
        <f t="shared" si="74"/>
        <v>1.8604651162790697</v>
      </c>
      <c r="AY119" s="7">
        <f t="shared" si="75"/>
        <v>326.53061224489795</v>
      </c>
      <c r="AZ119" s="7">
        <f t="shared" si="76"/>
        <v>2068.0272108843537</v>
      </c>
      <c r="BA119" s="7">
        <f t="shared" si="77"/>
        <v>71.666666666666671</v>
      </c>
      <c r="BB119" s="7">
        <f t="shared" si="78"/>
        <v>32.666666666666664</v>
      </c>
      <c r="BC119" s="7">
        <f t="shared" si="79"/>
        <v>29.765866666666664</v>
      </c>
      <c r="BD119" s="7">
        <f t="shared" si="80"/>
        <v>9.3295999999999992</v>
      </c>
      <c r="BE119" s="19">
        <v>1.7302325581395348</v>
      </c>
      <c r="BF119" s="19">
        <f t="shared" si="81"/>
        <v>0.32093023255813952</v>
      </c>
      <c r="BG119" s="19">
        <f t="shared" si="82"/>
        <v>0.5720930232558139</v>
      </c>
      <c r="BH119" s="19">
        <f t="shared" si="83"/>
        <v>2.3118279569892475</v>
      </c>
      <c r="BI119" s="19">
        <f t="shared" si="84"/>
        <v>0.18181818181818182</v>
      </c>
      <c r="BJ119" s="19"/>
      <c r="BK119" s="20">
        <v>1</v>
      </c>
      <c r="BL119" s="1">
        <v>12</v>
      </c>
      <c r="BM119" s="20"/>
      <c r="BN119" s="1">
        <v>1</v>
      </c>
      <c r="BO119" s="1">
        <v>0</v>
      </c>
      <c r="BP119" s="1">
        <v>1</v>
      </c>
      <c r="BQ119" s="1">
        <v>0</v>
      </c>
      <c r="BR119" s="1">
        <v>55</v>
      </c>
      <c r="BS119" s="1">
        <v>4.7</v>
      </c>
      <c r="BT119" s="1">
        <v>3.1</v>
      </c>
      <c r="BU119" s="1">
        <v>0.4</v>
      </c>
      <c r="BV119" s="1"/>
      <c r="BW119" s="1"/>
      <c r="BX119" s="1"/>
      <c r="BY119" s="1">
        <v>1</v>
      </c>
      <c r="BZ119" s="25">
        <v>139</v>
      </c>
      <c r="CA119" s="25">
        <v>24</v>
      </c>
      <c r="CB119" s="44">
        <v>1.27</v>
      </c>
      <c r="CC119" s="27">
        <v>54</v>
      </c>
      <c r="CD119" s="1"/>
      <c r="CE119" s="1"/>
      <c r="CF119" s="1"/>
      <c r="CG119" s="1"/>
      <c r="CH119" s="1"/>
      <c r="CI119" s="20">
        <v>2073.4930890000001</v>
      </c>
      <c r="CJ119" s="19">
        <f t="shared" si="85"/>
        <v>7.6369899466690656</v>
      </c>
      <c r="CK119" s="20">
        <v>3550.0654060000002</v>
      </c>
      <c r="CL119" s="19">
        <f t="shared" si="86"/>
        <v>8.1747213065250897</v>
      </c>
      <c r="CM119" s="22"/>
      <c r="CN119" s="36">
        <v>43398</v>
      </c>
      <c r="CO119" s="36"/>
      <c r="CP119" s="36"/>
      <c r="CQ119" s="36"/>
      <c r="CR119" s="20"/>
      <c r="CS119" s="36">
        <v>44217</v>
      </c>
      <c r="CT119" s="36">
        <v>44202</v>
      </c>
      <c r="CU119" s="1">
        <f t="shared" si="87"/>
        <v>804</v>
      </c>
      <c r="CV119" s="1">
        <v>1</v>
      </c>
      <c r="CW119" s="36">
        <v>44202</v>
      </c>
      <c r="CX119" s="20">
        <f>(CW119-CN119)</f>
        <v>804</v>
      </c>
      <c r="CY119" s="20">
        <v>1</v>
      </c>
      <c r="CZ119" s="20">
        <v>804</v>
      </c>
      <c r="DA119" s="1">
        <v>1</v>
      </c>
      <c r="DB119"/>
      <c r="DC119"/>
      <c r="DD119"/>
      <c r="DE119"/>
      <c r="DF119"/>
      <c r="DG119"/>
      <c r="DH119"/>
      <c r="DI119"/>
      <c r="DJ119"/>
      <c r="DK119"/>
    </row>
    <row r="120" spans="1:115" s="10" customFormat="1" x14ac:dyDescent="0.25">
      <c r="A120" s="2">
        <v>2034</v>
      </c>
      <c r="B120" s="3">
        <v>57</v>
      </c>
      <c r="C120" s="9">
        <v>1</v>
      </c>
      <c r="D120" s="3">
        <v>0</v>
      </c>
      <c r="E120" s="3">
        <v>1</v>
      </c>
      <c r="F120" s="3">
        <v>2</v>
      </c>
      <c r="G120" s="3">
        <v>1</v>
      </c>
      <c r="H120" s="1">
        <v>0</v>
      </c>
      <c r="I120" s="3">
        <v>1</v>
      </c>
      <c r="J120" s="3">
        <v>3</v>
      </c>
      <c r="K120" s="3">
        <v>1</v>
      </c>
      <c r="L120" s="3">
        <v>1</v>
      </c>
      <c r="M120" s="3"/>
      <c r="N120" s="3">
        <v>1</v>
      </c>
      <c r="O120" s="3">
        <v>1</v>
      </c>
      <c r="P120" s="3">
        <v>1</v>
      </c>
      <c r="Q120" s="3">
        <v>1</v>
      </c>
      <c r="R120" s="3">
        <v>0</v>
      </c>
      <c r="S120" s="3">
        <v>0</v>
      </c>
      <c r="T120" s="3">
        <v>1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1</v>
      </c>
      <c r="AA120" s="3">
        <v>1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36.5</v>
      </c>
      <c r="AH120" s="4">
        <v>2.2999999999999998</v>
      </c>
      <c r="AI120" s="3">
        <v>119</v>
      </c>
      <c r="AJ120" s="3">
        <v>87</v>
      </c>
      <c r="AK120" s="5">
        <f t="shared" si="70"/>
        <v>97.666666666666671</v>
      </c>
      <c r="AL120" s="3">
        <v>94</v>
      </c>
      <c r="AM120" s="3">
        <v>1</v>
      </c>
      <c r="AN120" s="3">
        <v>12</v>
      </c>
      <c r="AO120" s="3">
        <v>81</v>
      </c>
      <c r="AP120" s="3">
        <v>30</v>
      </c>
      <c r="AQ120" s="3">
        <v>56</v>
      </c>
      <c r="AR120" s="1">
        <f t="shared" si="71"/>
        <v>51</v>
      </c>
      <c r="AS120" s="7">
        <f t="shared" si="72"/>
        <v>4.25</v>
      </c>
      <c r="AT120" s="3">
        <v>27</v>
      </c>
      <c r="AU120" s="4">
        <v>7.11</v>
      </c>
      <c r="AV120" s="3">
        <v>3.09</v>
      </c>
      <c r="AW120" s="19">
        <f t="shared" si="73"/>
        <v>0.66915742793791577</v>
      </c>
      <c r="AX120" s="7">
        <f t="shared" si="74"/>
        <v>4.0787623066104075</v>
      </c>
      <c r="AY120" s="7">
        <f t="shared" si="75"/>
        <v>750.80906148867314</v>
      </c>
      <c r="AZ120" s="7">
        <f t="shared" si="76"/>
        <v>2217.9072276159659</v>
      </c>
      <c r="BA120" s="7">
        <f t="shared" si="77"/>
        <v>75.638297872340431</v>
      </c>
      <c r="BB120" s="7">
        <f t="shared" si="78"/>
        <v>32.872340425531917</v>
      </c>
      <c r="BC120" s="7">
        <f t="shared" si="79"/>
        <v>31.592510638297874</v>
      </c>
      <c r="BD120" s="7">
        <f t="shared" si="80"/>
        <v>19.670808510638299</v>
      </c>
      <c r="BE120" s="19">
        <v>1.57</v>
      </c>
      <c r="BF120" s="19">
        <f t="shared" si="81"/>
        <v>0.74036568213783394</v>
      </c>
      <c r="BG120" s="19">
        <f t="shared" si="82"/>
        <v>1.070886075949367</v>
      </c>
      <c r="BH120" s="19">
        <f t="shared" si="83"/>
        <v>1.4831038798498124</v>
      </c>
      <c r="BI120" s="19">
        <f t="shared" si="84"/>
        <v>0.44444444444444442</v>
      </c>
      <c r="BJ120" s="19"/>
      <c r="BK120" s="5">
        <v>1</v>
      </c>
      <c r="BL120" s="5">
        <v>20</v>
      </c>
      <c r="BM120" s="5"/>
      <c r="BN120" s="5">
        <v>0</v>
      </c>
      <c r="BO120" s="5">
        <v>0</v>
      </c>
      <c r="BP120" s="3">
        <v>1</v>
      </c>
      <c r="BQ120" s="3">
        <v>0</v>
      </c>
      <c r="BR120" s="3">
        <v>65.5</v>
      </c>
      <c r="BS120" s="3">
        <v>5</v>
      </c>
      <c r="BT120" s="3">
        <v>3.1</v>
      </c>
      <c r="BU120" s="3">
        <v>1.2</v>
      </c>
      <c r="BV120" s="3">
        <v>3.8</v>
      </c>
      <c r="BX120" s="3">
        <v>1</v>
      </c>
      <c r="BY120" s="3">
        <v>1</v>
      </c>
      <c r="BZ120" s="3">
        <v>136</v>
      </c>
      <c r="CA120" s="3">
        <v>18</v>
      </c>
      <c r="CB120" s="4">
        <v>0.8</v>
      </c>
      <c r="CC120" s="28">
        <v>90</v>
      </c>
      <c r="CD120" s="8"/>
      <c r="CE120" s="8"/>
      <c r="CF120" s="3">
        <v>599</v>
      </c>
      <c r="CG120" s="3">
        <v>0</v>
      </c>
      <c r="CH120" s="3">
        <v>1</v>
      </c>
      <c r="CI120" s="12">
        <v>2131.521739130435</v>
      </c>
      <c r="CJ120" s="19">
        <f t="shared" si="85"/>
        <v>7.6645914351353976</v>
      </c>
      <c r="CK120" s="5">
        <v>891.33206970368622</v>
      </c>
      <c r="CL120" s="19">
        <f t="shared" si="86"/>
        <v>6.7927170513080535</v>
      </c>
      <c r="CN120" s="41">
        <v>40217</v>
      </c>
      <c r="CO120" s="41"/>
      <c r="CP120" s="41"/>
      <c r="CQ120" s="41"/>
      <c r="CR120" s="20"/>
      <c r="CS120" s="36">
        <v>44272</v>
      </c>
      <c r="CT120" s="36">
        <v>43850</v>
      </c>
      <c r="CU120" s="1">
        <f t="shared" si="87"/>
        <v>3633</v>
      </c>
      <c r="CV120" s="3">
        <v>1</v>
      </c>
      <c r="CW120" s="40">
        <v>43850</v>
      </c>
      <c r="CX120" s="20">
        <f>(CW120-CN120)</f>
        <v>3633</v>
      </c>
      <c r="CY120" s="20">
        <v>1</v>
      </c>
      <c r="CZ120" s="20">
        <v>3633</v>
      </c>
      <c r="DA120" s="1">
        <v>1</v>
      </c>
      <c r="DB120" s="3" t="s">
        <v>147</v>
      </c>
    </row>
    <row r="121" spans="1:115" s="10" customFormat="1" x14ac:dyDescent="0.25">
      <c r="A121" s="25">
        <v>1060</v>
      </c>
      <c r="B121" s="1">
        <v>78</v>
      </c>
      <c r="C121" s="1">
        <v>0</v>
      </c>
      <c r="D121" s="1">
        <v>1</v>
      </c>
      <c r="E121" s="1">
        <v>1</v>
      </c>
      <c r="F121" s="1">
        <v>2</v>
      </c>
      <c r="G121" s="1">
        <v>1</v>
      </c>
      <c r="H121" s="1">
        <v>0</v>
      </c>
      <c r="I121" s="1">
        <v>1</v>
      </c>
      <c r="J121" s="1">
        <v>3</v>
      </c>
      <c r="K121" s="1">
        <v>1</v>
      </c>
      <c r="L121" s="1">
        <v>0</v>
      </c>
      <c r="M121" s="1">
        <v>1</v>
      </c>
      <c r="N121" s="1">
        <v>0</v>
      </c>
      <c r="O121" s="1">
        <v>1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1</v>
      </c>
      <c r="AA121" s="1">
        <v>1</v>
      </c>
      <c r="AB121" s="1">
        <v>0</v>
      </c>
      <c r="AC121" s="1">
        <v>0</v>
      </c>
      <c r="AD121" s="1">
        <v>1</v>
      </c>
      <c r="AE121" s="1">
        <v>0</v>
      </c>
      <c r="AF121" s="1">
        <v>0</v>
      </c>
      <c r="AG121" s="1">
        <v>35.6</v>
      </c>
      <c r="AH121" s="1">
        <v>1.95</v>
      </c>
      <c r="AI121" s="1">
        <v>136</v>
      </c>
      <c r="AJ121" s="1">
        <v>70</v>
      </c>
      <c r="AK121" s="5">
        <f t="shared" si="70"/>
        <v>92</v>
      </c>
      <c r="AL121" s="1">
        <v>60</v>
      </c>
      <c r="AM121" s="1">
        <v>1</v>
      </c>
      <c r="AN121" s="1">
        <v>2</v>
      </c>
      <c r="AO121" s="1">
        <v>37</v>
      </c>
      <c r="AP121" s="1">
        <v>23</v>
      </c>
      <c r="AQ121" s="1">
        <v>29</v>
      </c>
      <c r="AR121" s="1">
        <f t="shared" si="71"/>
        <v>14</v>
      </c>
      <c r="AS121" s="7">
        <f t="shared" si="72"/>
        <v>7</v>
      </c>
      <c r="AT121" s="1">
        <v>17</v>
      </c>
      <c r="AU121" s="19">
        <v>6.75</v>
      </c>
      <c r="AV121" s="1">
        <v>3.46</v>
      </c>
      <c r="AW121" s="19">
        <f t="shared" si="73"/>
        <v>0.70580931263858093</v>
      </c>
      <c r="AX121" s="7">
        <f t="shared" si="74"/>
        <v>1.7777777777777777</v>
      </c>
      <c r="AY121" s="7">
        <f t="shared" si="75"/>
        <v>277.45664739884393</v>
      </c>
      <c r="AZ121" s="7">
        <f t="shared" si="76"/>
        <v>2080.9248554913297</v>
      </c>
      <c r="BA121" s="7">
        <f t="shared" si="77"/>
        <v>112.5</v>
      </c>
      <c r="BB121" s="7">
        <f t="shared" si="78"/>
        <v>57.666666666666664</v>
      </c>
      <c r="BC121" s="7">
        <f t="shared" si="79"/>
        <v>58.819999999999993</v>
      </c>
      <c r="BD121" s="7">
        <f t="shared" si="80"/>
        <v>21.1752</v>
      </c>
      <c r="BE121" s="19">
        <v>1.4666666666666666</v>
      </c>
      <c r="BF121" s="19">
        <f t="shared" si="81"/>
        <v>0.25777777777777777</v>
      </c>
      <c r="BG121" s="19">
        <f t="shared" si="82"/>
        <v>0.3288888888888889</v>
      </c>
      <c r="BH121" s="19">
        <f t="shared" si="83"/>
        <v>8.0357142857142865</v>
      </c>
      <c r="BI121" s="19">
        <f t="shared" si="84"/>
        <v>0.11764705882352941</v>
      </c>
      <c r="BJ121" s="19"/>
      <c r="BK121" s="20">
        <v>1</v>
      </c>
      <c r="BL121" s="1">
        <v>17</v>
      </c>
      <c r="BM121" s="20"/>
      <c r="BN121" s="1">
        <v>0</v>
      </c>
      <c r="BO121" s="1">
        <v>0</v>
      </c>
      <c r="BP121" s="1">
        <v>1</v>
      </c>
      <c r="BQ121" s="1">
        <v>0</v>
      </c>
      <c r="BR121" s="1">
        <v>65</v>
      </c>
      <c r="BS121" s="1">
        <v>4.9000000000000004</v>
      </c>
      <c r="BT121" s="1">
        <v>2.7</v>
      </c>
      <c r="BU121" s="1">
        <v>0.51</v>
      </c>
      <c r="BV121" s="1">
        <v>4.7</v>
      </c>
      <c r="BW121" s="1"/>
      <c r="BX121" s="1"/>
      <c r="BY121" s="1">
        <v>1</v>
      </c>
      <c r="BZ121" s="25">
        <v>137</v>
      </c>
      <c r="CA121" s="25">
        <v>26</v>
      </c>
      <c r="CB121" s="44">
        <v>1.3</v>
      </c>
      <c r="CC121" s="27">
        <v>39</v>
      </c>
      <c r="CD121" s="1"/>
      <c r="CE121" s="1"/>
      <c r="CF121" s="1"/>
      <c r="CG121" s="1"/>
      <c r="CH121" s="1"/>
      <c r="CI121" s="20">
        <v>2262.454315</v>
      </c>
      <c r="CJ121" s="19">
        <f t="shared" si="85"/>
        <v>7.7242054831050213</v>
      </c>
      <c r="CK121" s="20">
        <v>1185.8239040000001</v>
      </c>
      <c r="CL121" s="19">
        <f t="shared" si="86"/>
        <v>7.0781930896128422</v>
      </c>
      <c r="CM121" s="22"/>
      <c r="CN121" s="36">
        <v>43301</v>
      </c>
      <c r="CO121" s="36"/>
      <c r="CP121" s="36"/>
      <c r="CQ121" s="36"/>
      <c r="CR121" s="20"/>
      <c r="CS121" s="36">
        <v>44478</v>
      </c>
      <c r="CT121" s="36">
        <v>44475</v>
      </c>
      <c r="CU121" s="1">
        <f t="shared" si="87"/>
        <v>1174</v>
      </c>
      <c r="CV121" s="1">
        <v>0</v>
      </c>
      <c r="CW121" s="1"/>
      <c r="CX121" s="1"/>
      <c r="CY121" s="1">
        <v>0</v>
      </c>
      <c r="CZ121" s="1">
        <v>1174</v>
      </c>
      <c r="DA121" s="1">
        <v>1</v>
      </c>
      <c r="DB121" t="s">
        <v>129</v>
      </c>
      <c r="DC121"/>
      <c r="DD121"/>
      <c r="DE121"/>
      <c r="DF121"/>
      <c r="DG121"/>
      <c r="DH121"/>
      <c r="DI121"/>
      <c r="DJ121"/>
      <c r="DK121"/>
    </row>
    <row r="122" spans="1:115" s="10" customFormat="1" x14ac:dyDescent="0.25">
      <c r="A122" s="25">
        <v>1035</v>
      </c>
      <c r="B122" s="1">
        <v>57</v>
      </c>
      <c r="C122" s="1">
        <v>0</v>
      </c>
      <c r="D122" s="1">
        <v>1</v>
      </c>
      <c r="E122" s="1">
        <v>1</v>
      </c>
      <c r="F122" s="1">
        <v>1</v>
      </c>
      <c r="G122" s="1">
        <v>1</v>
      </c>
      <c r="H122" s="1">
        <v>0</v>
      </c>
      <c r="I122" s="1">
        <v>1</v>
      </c>
      <c r="J122" s="1">
        <v>3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0</v>
      </c>
      <c r="Q122" s="1"/>
      <c r="R122" s="1">
        <v>0</v>
      </c>
      <c r="S122" s="1">
        <v>0</v>
      </c>
      <c r="T122" s="1">
        <v>1</v>
      </c>
      <c r="U122" s="1">
        <v>0</v>
      </c>
      <c r="V122" s="1">
        <v>0</v>
      </c>
      <c r="W122" s="1">
        <v>0</v>
      </c>
      <c r="X122" s="1">
        <v>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1</v>
      </c>
      <c r="AE122" s="1">
        <v>0</v>
      </c>
      <c r="AF122" s="1">
        <v>0</v>
      </c>
      <c r="AG122" s="1">
        <v>51.6</v>
      </c>
      <c r="AH122" s="1">
        <v>2.2000000000000002</v>
      </c>
      <c r="AI122" s="1">
        <v>163</v>
      </c>
      <c r="AJ122" s="1">
        <v>80</v>
      </c>
      <c r="AK122" s="5">
        <f t="shared" si="70"/>
        <v>107.66666666666667</v>
      </c>
      <c r="AL122" s="1">
        <v>82</v>
      </c>
      <c r="AM122" s="1">
        <v>1</v>
      </c>
      <c r="AN122" s="1">
        <v>13</v>
      </c>
      <c r="AO122" s="1">
        <v>77</v>
      </c>
      <c r="AP122" s="1">
        <v>31</v>
      </c>
      <c r="AQ122" s="1">
        <v>49</v>
      </c>
      <c r="AR122" s="1">
        <f t="shared" si="71"/>
        <v>46</v>
      </c>
      <c r="AS122" s="7">
        <f t="shared" si="72"/>
        <v>3.5384615384615383</v>
      </c>
      <c r="AT122" s="1">
        <v>15</v>
      </c>
      <c r="AU122" s="19">
        <v>3.24</v>
      </c>
      <c r="AV122" s="1">
        <v>1.47</v>
      </c>
      <c r="AW122" s="19">
        <f t="shared" si="73"/>
        <v>0.35093126385809315</v>
      </c>
      <c r="AX122" s="7">
        <f t="shared" si="74"/>
        <v>10.493827160493826</v>
      </c>
      <c r="AY122" s="7">
        <f t="shared" si="75"/>
        <v>1850.3401360544217</v>
      </c>
      <c r="AZ122" s="7">
        <f t="shared" si="76"/>
        <v>5151.9274376417243</v>
      </c>
      <c r="BA122" s="7">
        <f t="shared" si="77"/>
        <v>39.512195121951223</v>
      </c>
      <c r="BB122" s="7">
        <f t="shared" si="78"/>
        <v>17.926829268292682</v>
      </c>
      <c r="BC122" s="7">
        <f t="shared" si="79"/>
        <v>22.592585365853658</v>
      </c>
      <c r="BD122" s="7">
        <f t="shared" si="80"/>
        <v>8.7769756097560965</v>
      </c>
      <c r="BE122" s="19"/>
      <c r="BF122" s="19">
        <f t="shared" si="81"/>
        <v>1.2401234567901234</v>
      </c>
      <c r="BG122" s="19">
        <f t="shared" si="82"/>
        <v>1.9487654320987653</v>
      </c>
      <c r="BH122" s="19">
        <f t="shared" si="83"/>
        <v>0.85896076352067874</v>
      </c>
      <c r="BI122" s="19">
        <f t="shared" si="84"/>
        <v>0.8666666666666667</v>
      </c>
      <c r="BJ122" s="19"/>
      <c r="BK122" s="20">
        <v>0</v>
      </c>
      <c r="BL122" s="1"/>
      <c r="BM122" s="20"/>
      <c r="BN122" s="1"/>
      <c r="BO122" s="1"/>
      <c r="BP122" s="1">
        <v>1</v>
      </c>
      <c r="BQ122" s="1">
        <v>0</v>
      </c>
      <c r="BR122" s="1">
        <v>70</v>
      </c>
      <c r="BS122" s="1">
        <v>3.9</v>
      </c>
      <c r="BT122" s="1">
        <v>2.1</v>
      </c>
      <c r="BU122" s="1">
        <v>0.53</v>
      </c>
      <c r="BV122" s="1">
        <v>3.6</v>
      </c>
      <c r="BW122" s="1"/>
      <c r="BX122" s="1"/>
      <c r="BY122" s="1"/>
      <c r="BZ122" s="25">
        <v>139</v>
      </c>
      <c r="CA122" s="25">
        <v>21</v>
      </c>
      <c r="CB122" s="44">
        <v>0.93</v>
      </c>
      <c r="CC122" s="27">
        <v>69</v>
      </c>
      <c r="CD122" s="1">
        <v>189</v>
      </c>
      <c r="CE122" s="1">
        <v>1</v>
      </c>
      <c r="CF122" s="1"/>
      <c r="CG122" s="1"/>
      <c r="CH122" s="1">
        <v>1</v>
      </c>
      <c r="CI122" s="20">
        <v>2366.0682160000001</v>
      </c>
      <c r="CJ122" s="19">
        <f t="shared" si="85"/>
        <v>7.7689848759063054</v>
      </c>
      <c r="CK122" s="20">
        <v>1390.4658810000001</v>
      </c>
      <c r="CL122" s="19">
        <f t="shared" si="86"/>
        <v>7.2373941361561487</v>
      </c>
      <c r="CM122" s="22"/>
      <c r="CN122" s="36">
        <v>43236</v>
      </c>
      <c r="CO122" s="36"/>
      <c r="CP122" s="36"/>
      <c r="CQ122" s="36"/>
      <c r="CR122" s="20"/>
      <c r="CS122" s="36" t="s">
        <v>163</v>
      </c>
      <c r="CT122" s="36">
        <v>44403</v>
      </c>
      <c r="CU122" s="1">
        <f t="shared" si="87"/>
        <v>1167</v>
      </c>
      <c r="CV122" s="1">
        <v>1</v>
      </c>
      <c r="CW122" s="36">
        <v>44403</v>
      </c>
      <c r="CX122" s="20">
        <f>(CW122-CN122)</f>
        <v>1167</v>
      </c>
      <c r="CY122" s="1">
        <v>1</v>
      </c>
      <c r="CZ122" s="1">
        <v>1019</v>
      </c>
      <c r="DA122" s="1">
        <v>1</v>
      </c>
      <c r="DB122"/>
      <c r="DC122"/>
      <c r="DD122"/>
      <c r="DE122"/>
      <c r="DF122"/>
      <c r="DG122"/>
      <c r="DH122"/>
      <c r="DI122"/>
      <c r="DJ122"/>
      <c r="DK122"/>
    </row>
    <row r="123" spans="1:115" s="10" customFormat="1" x14ac:dyDescent="0.25">
      <c r="A123" s="25">
        <v>1043</v>
      </c>
      <c r="B123" s="1">
        <v>65</v>
      </c>
      <c r="C123" s="1">
        <v>0</v>
      </c>
      <c r="D123" s="1">
        <v>0</v>
      </c>
      <c r="E123" s="1">
        <v>1</v>
      </c>
      <c r="F123" s="1">
        <v>2</v>
      </c>
      <c r="G123" s="1">
        <v>1</v>
      </c>
      <c r="H123" s="1">
        <v>0</v>
      </c>
      <c r="I123" s="1">
        <v>1</v>
      </c>
      <c r="J123" s="1">
        <v>3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0</v>
      </c>
      <c r="Q123" s="1"/>
      <c r="R123" s="1">
        <v>0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1</v>
      </c>
      <c r="AC123" s="1">
        <v>0</v>
      </c>
      <c r="AD123" s="1">
        <v>1</v>
      </c>
      <c r="AE123" s="1">
        <v>0</v>
      </c>
      <c r="AF123" s="1">
        <v>0</v>
      </c>
      <c r="AG123" s="1">
        <v>23.48</v>
      </c>
      <c r="AH123" s="1">
        <v>1.87</v>
      </c>
      <c r="AI123" s="1">
        <v>106</v>
      </c>
      <c r="AJ123" s="1">
        <v>52</v>
      </c>
      <c r="AK123" s="5">
        <f t="shared" si="70"/>
        <v>70</v>
      </c>
      <c r="AL123" s="1">
        <v>66</v>
      </c>
      <c r="AM123" s="1">
        <v>1</v>
      </c>
      <c r="AN123" s="1">
        <v>17</v>
      </c>
      <c r="AO123" s="1">
        <v>100</v>
      </c>
      <c r="AP123" s="1">
        <v>37</v>
      </c>
      <c r="AQ123" s="1">
        <v>65</v>
      </c>
      <c r="AR123" s="1">
        <f t="shared" si="71"/>
        <v>63</v>
      </c>
      <c r="AS123" s="7">
        <f t="shared" si="72"/>
        <v>3.7058823529411766</v>
      </c>
      <c r="AT123" s="1">
        <v>33</v>
      </c>
      <c r="AU123" s="19">
        <v>4.72</v>
      </c>
      <c r="AV123" s="1">
        <v>2.52</v>
      </c>
      <c r="AW123" s="19">
        <f t="shared" si="73"/>
        <v>0.39113082039911312</v>
      </c>
      <c r="AX123" s="7">
        <f t="shared" si="74"/>
        <v>6.7796610169491531</v>
      </c>
      <c r="AY123" s="7">
        <f t="shared" si="75"/>
        <v>1015.8730158730159</v>
      </c>
      <c r="AZ123" s="7">
        <f t="shared" si="76"/>
        <v>1682.5396825396824</v>
      </c>
      <c r="BA123" s="7">
        <f t="shared" si="77"/>
        <v>71.515151515151516</v>
      </c>
      <c r="BB123" s="7">
        <f t="shared" si="78"/>
        <v>38.18181818181818</v>
      </c>
      <c r="BC123" s="7">
        <f t="shared" si="79"/>
        <v>19.213090909090909</v>
      </c>
      <c r="BD123" s="7">
        <f t="shared" si="80"/>
        <v>24.925090909090905</v>
      </c>
      <c r="BE123" s="19">
        <v>1.3703389830508474</v>
      </c>
      <c r="BF123" s="19">
        <f t="shared" si="81"/>
        <v>0.90889830508474578</v>
      </c>
      <c r="BG123" s="19">
        <f t="shared" si="82"/>
        <v>1.3983050847457628</v>
      </c>
      <c r="BH123" s="19">
        <f t="shared" si="83"/>
        <v>1.1351611351611353</v>
      </c>
      <c r="BI123" s="19">
        <f t="shared" si="84"/>
        <v>0.51515151515151514</v>
      </c>
      <c r="BJ123" s="19"/>
      <c r="BK123" s="20">
        <v>1</v>
      </c>
      <c r="BL123" s="1">
        <v>19</v>
      </c>
      <c r="BM123" s="20"/>
      <c r="BN123" s="1">
        <v>2</v>
      </c>
      <c r="BO123" s="1">
        <v>0</v>
      </c>
      <c r="BP123" s="1">
        <v>1</v>
      </c>
      <c r="BQ123" s="1">
        <v>0</v>
      </c>
      <c r="BR123" s="1">
        <v>75</v>
      </c>
      <c r="BS123" s="1">
        <v>3.4</v>
      </c>
      <c r="BT123" s="1">
        <v>2.2000000000000002</v>
      </c>
      <c r="BU123" s="1">
        <v>0.89</v>
      </c>
      <c r="BV123" s="1"/>
      <c r="BW123" s="1">
        <v>69.7</v>
      </c>
      <c r="BX123" s="1">
        <v>1</v>
      </c>
      <c r="BY123" s="1"/>
      <c r="BZ123" s="25">
        <v>140</v>
      </c>
      <c r="CA123" s="25">
        <v>10</v>
      </c>
      <c r="CB123" s="44">
        <v>0.9</v>
      </c>
      <c r="CC123" s="27">
        <v>89</v>
      </c>
      <c r="CD123" s="1">
        <v>148</v>
      </c>
      <c r="CE123" s="1">
        <v>0</v>
      </c>
      <c r="CF123" s="1"/>
      <c r="CG123" s="1"/>
      <c r="CH123" s="1">
        <v>1</v>
      </c>
      <c r="CI123" s="20">
        <v>2773.1953469999999</v>
      </c>
      <c r="CJ123" s="19">
        <f t="shared" si="85"/>
        <v>7.9277554892218394</v>
      </c>
      <c r="CK123" s="20">
        <v>3204.6363689999998</v>
      </c>
      <c r="CL123" s="19">
        <f t="shared" si="86"/>
        <v>8.0723539055076952</v>
      </c>
      <c r="CM123" s="22"/>
      <c r="CN123" s="36">
        <v>43250</v>
      </c>
      <c r="CO123" s="36"/>
      <c r="CP123" s="36"/>
      <c r="CQ123" s="36"/>
      <c r="CR123" s="20"/>
      <c r="CS123" s="36">
        <v>44478</v>
      </c>
      <c r="CT123" s="36">
        <v>44476</v>
      </c>
      <c r="CU123" s="1">
        <f t="shared" si="87"/>
        <v>1226</v>
      </c>
      <c r="CV123" s="1">
        <v>0</v>
      </c>
      <c r="CW123" s="1"/>
      <c r="CX123" s="1"/>
      <c r="CY123" s="1">
        <v>0</v>
      </c>
      <c r="CZ123" s="1">
        <v>1226</v>
      </c>
      <c r="DA123" s="1">
        <v>1</v>
      </c>
      <c r="DB123" t="s">
        <v>133</v>
      </c>
      <c r="DC123"/>
      <c r="DD123"/>
      <c r="DE123"/>
      <c r="DF123"/>
      <c r="DG123"/>
      <c r="DH123"/>
      <c r="DI123"/>
      <c r="DJ123"/>
      <c r="DK123"/>
    </row>
    <row r="124" spans="1:115" s="14" customFormat="1" x14ac:dyDescent="0.25">
      <c r="A124" s="2">
        <v>2001</v>
      </c>
      <c r="B124" s="3">
        <v>28</v>
      </c>
      <c r="C124" s="3">
        <v>1</v>
      </c>
      <c r="D124" s="3">
        <v>0</v>
      </c>
      <c r="E124" s="3">
        <v>1</v>
      </c>
      <c r="F124" s="3">
        <v>1</v>
      </c>
      <c r="G124" s="3">
        <v>1</v>
      </c>
      <c r="H124" s="1">
        <v>0</v>
      </c>
      <c r="I124" s="3">
        <v>1</v>
      </c>
      <c r="J124" s="3">
        <v>2</v>
      </c>
      <c r="K124" s="3">
        <v>1</v>
      </c>
      <c r="L124" s="3">
        <v>0</v>
      </c>
      <c r="M124" s="3"/>
      <c r="N124" s="3">
        <v>0</v>
      </c>
      <c r="O124" s="3">
        <v>0</v>
      </c>
      <c r="P124" s="3">
        <v>0</v>
      </c>
      <c r="Q124" s="3"/>
      <c r="R124" s="3">
        <v>0</v>
      </c>
      <c r="S124" s="3">
        <v>0</v>
      </c>
      <c r="T124" s="3">
        <v>0</v>
      </c>
      <c r="U124" s="3">
        <v>1</v>
      </c>
      <c r="V124" s="3">
        <v>0</v>
      </c>
      <c r="W124" s="3">
        <v>0</v>
      </c>
      <c r="X124" s="3">
        <v>0</v>
      </c>
      <c r="Y124" s="3">
        <v>1</v>
      </c>
      <c r="Z124" s="3">
        <v>0</v>
      </c>
      <c r="AA124" s="3">
        <v>0</v>
      </c>
      <c r="AB124" s="3">
        <v>0</v>
      </c>
      <c r="AC124" s="3">
        <v>0</v>
      </c>
      <c r="AD124" s="3">
        <v>1</v>
      </c>
      <c r="AE124" s="3">
        <v>0</v>
      </c>
      <c r="AF124" s="3">
        <v>0</v>
      </c>
      <c r="AG124" s="3">
        <v>32.200000000000003</v>
      </c>
      <c r="AH124" s="4">
        <v>2.2400000000000002</v>
      </c>
      <c r="AI124" s="3">
        <v>166</v>
      </c>
      <c r="AJ124" s="3">
        <v>90</v>
      </c>
      <c r="AK124" s="5">
        <f t="shared" si="70"/>
        <v>115.33333333333333</v>
      </c>
      <c r="AL124" s="3">
        <v>72</v>
      </c>
      <c r="AM124" s="3">
        <v>1</v>
      </c>
      <c r="AN124" s="3">
        <v>12</v>
      </c>
      <c r="AO124" s="3">
        <v>48</v>
      </c>
      <c r="AP124" s="3">
        <v>18</v>
      </c>
      <c r="AQ124" s="3">
        <v>26</v>
      </c>
      <c r="AR124" s="3">
        <f t="shared" si="71"/>
        <v>30</v>
      </c>
      <c r="AS124" s="7">
        <f t="shared" si="72"/>
        <v>2.5</v>
      </c>
      <c r="AT124" s="3">
        <v>17</v>
      </c>
      <c r="AU124" s="4">
        <v>5.6896000000000004</v>
      </c>
      <c r="AV124" s="3">
        <v>2.54</v>
      </c>
      <c r="AW124" s="19">
        <f t="shared" si="73"/>
        <v>0.6495491500369549</v>
      </c>
      <c r="AX124" s="7">
        <f t="shared" si="74"/>
        <v>1.5818335208098986</v>
      </c>
      <c r="AY124" s="7">
        <f t="shared" si="75"/>
        <v>283.46456692913387</v>
      </c>
      <c r="AZ124" s="7">
        <f t="shared" si="76"/>
        <v>3254.5931758530182</v>
      </c>
      <c r="BA124" s="7">
        <f t="shared" si="77"/>
        <v>79.022222222222226</v>
      </c>
      <c r="BB124" s="7">
        <f t="shared" si="78"/>
        <v>35.277777777777779</v>
      </c>
      <c r="BC124" s="7">
        <f t="shared" si="79"/>
        <v>47.178148148148146</v>
      </c>
      <c r="BD124" s="7">
        <f t="shared" si="80"/>
        <v>6.7168888888888887</v>
      </c>
      <c r="BE124" s="19"/>
      <c r="BF124" s="19">
        <f t="shared" si="81"/>
        <v>0.32902137232845891</v>
      </c>
      <c r="BG124" s="19">
        <f t="shared" si="82"/>
        <v>0.60742407199100112</v>
      </c>
      <c r="BH124" s="19">
        <f t="shared" si="83"/>
        <v>2.634074074074074</v>
      </c>
      <c r="BI124" s="19">
        <f t="shared" si="84"/>
        <v>0.70588235294117652</v>
      </c>
      <c r="BJ124" s="19"/>
      <c r="BK124" s="5">
        <v>0</v>
      </c>
      <c r="BL124" s="5"/>
      <c r="BM124" s="5"/>
      <c r="BN124" s="5"/>
      <c r="BO124" s="5"/>
      <c r="BP124" s="3">
        <v>1</v>
      </c>
      <c r="BQ124" s="3">
        <v>0</v>
      </c>
      <c r="BR124" s="3">
        <v>57.5</v>
      </c>
      <c r="BS124" s="3">
        <v>4.0999999999999996</v>
      </c>
      <c r="BT124" s="3">
        <v>2.7</v>
      </c>
      <c r="BU124" s="3">
        <v>1.3</v>
      </c>
      <c r="BV124" s="3"/>
      <c r="BW124" s="10"/>
      <c r="BX124" s="3">
        <v>1</v>
      </c>
      <c r="BY124" s="3">
        <v>1</v>
      </c>
      <c r="BZ124" s="3">
        <v>129</v>
      </c>
      <c r="CA124" s="3">
        <v>71</v>
      </c>
      <c r="CB124" s="4">
        <v>1.8</v>
      </c>
      <c r="CC124" s="28">
        <v>54</v>
      </c>
      <c r="CD124" s="8"/>
      <c r="CE124" s="8"/>
      <c r="CF124" s="3"/>
      <c r="CG124" s="3"/>
      <c r="CH124" s="3"/>
      <c r="CI124" s="12">
        <v>3500</v>
      </c>
      <c r="CJ124" s="19">
        <f t="shared" si="85"/>
        <v>8.1605182474775049</v>
      </c>
      <c r="CK124" s="5">
        <v>3497.6899248076479</v>
      </c>
      <c r="CL124" s="19">
        <f t="shared" si="86"/>
        <v>8.1598580080839085</v>
      </c>
      <c r="CM124" s="10"/>
      <c r="CN124" s="36">
        <v>43399</v>
      </c>
      <c r="CO124" s="36"/>
      <c r="CP124" s="36"/>
      <c r="CQ124" s="36"/>
      <c r="CR124" s="20"/>
      <c r="CS124" s="36">
        <v>44217</v>
      </c>
      <c r="CT124" s="36">
        <v>43619</v>
      </c>
      <c r="CU124" s="1">
        <f t="shared" si="87"/>
        <v>220</v>
      </c>
      <c r="CV124" s="1">
        <v>1</v>
      </c>
      <c r="CW124" s="36">
        <v>43619</v>
      </c>
      <c r="CX124" s="20">
        <f>(CW124-CN124)</f>
        <v>220</v>
      </c>
      <c r="CY124" s="20">
        <v>1</v>
      </c>
      <c r="CZ124" s="20">
        <v>220</v>
      </c>
      <c r="DA124" s="1">
        <v>1</v>
      </c>
      <c r="DB124" t="s">
        <v>140</v>
      </c>
      <c r="DC124" s="10"/>
      <c r="DD124" s="10"/>
      <c r="DE124" s="10"/>
      <c r="DF124" s="10"/>
      <c r="DG124" s="10"/>
      <c r="DH124" s="10"/>
      <c r="DI124" s="10"/>
      <c r="DJ124" s="10"/>
      <c r="DK124" s="10"/>
    </row>
    <row r="125" spans="1:115" s="14" customFormat="1" x14ac:dyDescent="0.25">
      <c r="A125" s="2">
        <v>2026</v>
      </c>
      <c r="B125" s="3">
        <v>63</v>
      </c>
      <c r="C125" s="3">
        <v>0</v>
      </c>
      <c r="D125" s="3">
        <v>0</v>
      </c>
      <c r="E125" s="3">
        <v>1</v>
      </c>
      <c r="F125" s="3">
        <v>1</v>
      </c>
      <c r="G125" s="3">
        <v>0</v>
      </c>
      <c r="H125" s="1">
        <v>1</v>
      </c>
      <c r="I125" s="3">
        <v>1</v>
      </c>
      <c r="J125" s="3">
        <v>2</v>
      </c>
      <c r="K125" s="3">
        <v>1</v>
      </c>
      <c r="L125" s="3">
        <v>0</v>
      </c>
      <c r="M125" s="3"/>
      <c r="N125" s="3">
        <v>1</v>
      </c>
      <c r="O125" s="3">
        <v>1</v>
      </c>
      <c r="P125" s="3">
        <v>1</v>
      </c>
      <c r="Q125" s="3"/>
      <c r="R125" s="3">
        <v>0</v>
      </c>
      <c r="S125" s="3">
        <v>0</v>
      </c>
      <c r="T125" s="3">
        <v>1</v>
      </c>
      <c r="U125" s="3">
        <v>1</v>
      </c>
      <c r="V125" s="3">
        <v>0</v>
      </c>
      <c r="W125" s="3">
        <v>0</v>
      </c>
      <c r="X125" s="16">
        <v>0</v>
      </c>
      <c r="Y125" s="3">
        <v>1</v>
      </c>
      <c r="Z125" s="3">
        <v>1</v>
      </c>
      <c r="AA125" s="3">
        <v>1</v>
      </c>
      <c r="AB125" s="3">
        <v>1</v>
      </c>
      <c r="AC125" s="3">
        <v>0</v>
      </c>
      <c r="AD125" s="3">
        <v>1</v>
      </c>
      <c r="AE125" s="3">
        <v>0</v>
      </c>
      <c r="AF125" s="3">
        <v>0</v>
      </c>
      <c r="AG125" s="3">
        <v>30.8</v>
      </c>
      <c r="AH125" s="4">
        <v>2.5</v>
      </c>
      <c r="AI125" s="3">
        <v>176</v>
      </c>
      <c r="AJ125" s="3">
        <v>91</v>
      </c>
      <c r="AK125" s="5">
        <f t="shared" si="70"/>
        <v>119.33333333333333</v>
      </c>
      <c r="AL125" s="3">
        <v>74</v>
      </c>
      <c r="AM125" s="3">
        <v>1</v>
      </c>
      <c r="AN125" s="3">
        <v>10</v>
      </c>
      <c r="AO125" s="3">
        <v>40</v>
      </c>
      <c r="AP125" s="3">
        <v>18</v>
      </c>
      <c r="AQ125" s="3">
        <v>26</v>
      </c>
      <c r="AR125" s="1">
        <f t="shared" si="71"/>
        <v>22</v>
      </c>
      <c r="AS125" s="7">
        <f t="shared" si="72"/>
        <v>2.2000000000000002</v>
      </c>
      <c r="AT125" s="3">
        <v>16</v>
      </c>
      <c r="AU125" s="4">
        <v>7.1999999999999993</v>
      </c>
      <c r="AV125" s="3">
        <v>2.88</v>
      </c>
      <c r="AW125" s="19">
        <f t="shared" si="73"/>
        <v>0.76203991130820392</v>
      </c>
      <c r="AX125" s="7">
        <f t="shared" si="74"/>
        <v>1.3888888888888891</v>
      </c>
      <c r="AY125" s="7">
        <f t="shared" si="75"/>
        <v>277.77777777777777</v>
      </c>
      <c r="AZ125" s="7">
        <f t="shared" si="76"/>
        <v>3037.037037037037</v>
      </c>
      <c r="BA125" s="7">
        <f t="shared" si="77"/>
        <v>97.297297297297291</v>
      </c>
      <c r="BB125" s="7">
        <f t="shared" si="78"/>
        <v>38.918918918918919</v>
      </c>
      <c r="BC125" s="7">
        <f t="shared" si="79"/>
        <v>54.69405405405405</v>
      </c>
      <c r="BD125" s="7">
        <f t="shared" si="80"/>
        <v>8.4687567567567559</v>
      </c>
      <c r="BE125" s="19"/>
      <c r="BF125" s="19">
        <f t="shared" si="81"/>
        <v>0.26722222222222225</v>
      </c>
      <c r="BG125" s="19">
        <f t="shared" si="82"/>
        <v>0.41111111111111115</v>
      </c>
      <c r="BH125" s="19">
        <f t="shared" si="83"/>
        <v>4.4226044226044223</v>
      </c>
      <c r="BI125" s="19">
        <f t="shared" si="84"/>
        <v>0.625</v>
      </c>
      <c r="BJ125" s="19"/>
      <c r="BK125" s="5">
        <v>0</v>
      </c>
      <c r="BL125" s="5"/>
      <c r="BM125" s="5"/>
      <c r="BN125" s="5"/>
      <c r="BO125" s="5"/>
      <c r="BP125" s="3">
        <v>1</v>
      </c>
      <c r="BQ125" s="9">
        <v>0</v>
      </c>
      <c r="BR125" s="3">
        <v>67.5</v>
      </c>
      <c r="BS125" s="3">
        <v>4.5999999999999996</v>
      </c>
      <c r="BT125" s="3">
        <v>2.9</v>
      </c>
      <c r="BU125" s="3">
        <v>0.98</v>
      </c>
      <c r="BV125" s="3"/>
      <c r="BW125" s="10"/>
      <c r="BX125" s="16">
        <v>1</v>
      </c>
      <c r="BY125" s="3">
        <v>1</v>
      </c>
      <c r="BZ125" s="3">
        <v>144</v>
      </c>
      <c r="CA125" s="3">
        <v>30</v>
      </c>
      <c r="CB125" s="4">
        <v>1.6</v>
      </c>
      <c r="CC125" s="28">
        <v>44</v>
      </c>
      <c r="CD125" s="8"/>
      <c r="CE125" s="8"/>
      <c r="CF125" s="3">
        <v>1380</v>
      </c>
      <c r="CG125" s="3">
        <v>1</v>
      </c>
      <c r="CH125" s="3">
        <v>2</v>
      </c>
      <c r="CI125" s="12">
        <v>4296.0784313725489</v>
      </c>
      <c r="CJ125" s="19">
        <f t="shared" si="85"/>
        <v>8.3654578928592329</v>
      </c>
      <c r="CK125" s="5">
        <v>689.58186405433935</v>
      </c>
      <c r="CL125" s="19">
        <f t="shared" si="86"/>
        <v>6.536085419778507</v>
      </c>
      <c r="CM125" s="10"/>
      <c r="CN125" s="41">
        <v>40438</v>
      </c>
      <c r="CO125" s="41"/>
      <c r="CP125" s="41"/>
      <c r="CQ125" s="41"/>
      <c r="CR125" s="20"/>
      <c r="CS125" s="36">
        <v>44272</v>
      </c>
      <c r="CT125" s="36">
        <v>42514</v>
      </c>
      <c r="CU125" s="1">
        <f t="shared" si="87"/>
        <v>2076</v>
      </c>
      <c r="CV125" s="3">
        <v>1</v>
      </c>
      <c r="CW125" s="40">
        <v>42514</v>
      </c>
      <c r="CX125" s="20">
        <f>(CW125-CN125)</f>
        <v>2076</v>
      </c>
      <c r="CY125" s="20">
        <v>1</v>
      </c>
      <c r="CZ125" s="20">
        <v>2076</v>
      </c>
      <c r="DA125" s="1">
        <v>1</v>
      </c>
      <c r="DB125" s="3"/>
      <c r="DC125" s="10"/>
      <c r="DD125" s="10"/>
      <c r="DE125" s="10"/>
      <c r="DF125" s="10"/>
      <c r="DG125" s="10"/>
      <c r="DH125" s="10"/>
      <c r="DI125" s="10"/>
      <c r="DJ125" s="10"/>
      <c r="DK125" s="10"/>
    </row>
    <row r="126" spans="1:115" s="14" customFormat="1" x14ac:dyDescent="0.25">
      <c r="A126" s="25">
        <v>1040</v>
      </c>
      <c r="B126" s="1">
        <v>69</v>
      </c>
      <c r="C126" s="1">
        <v>0</v>
      </c>
      <c r="D126" s="1">
        <v>1</v>
      </c>
      <c r="E126" s="1">
        <v>1</v>
      </c>
      <c r="F126" s="1">
        <v>2</v>
      </c>
      <c r="G126" s="1">
        <v>1</v>
      </c>
      <c r="H126" s="1">
        <v>0</v>
      </c>
      <c r="I126" s="1">
        <v>1</v>
      </c>
      <c r="J126" s="1">
        <v>2</v>
      </c>
      <c r="K126" s="1">
        <v>1</v>
      </c>
      <c r="L126" s="1">
        <v>1</v>
      </c>
      <c r="M126" s="1">
        <v>1</v>
      </c>
      <c r="N126" s="1">
        <v>0</v>
      </c>
      <c r="O126" s="1">
        <v>0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2</v>
      </c>
      <c r="AG126" s="1">
        <v>38.6</v>
      </c>
      <c r="AH126" s="1">
        <v>2.1800000000000002</v>
      </c>
      <c r="AI126" s="1">
        <v>93</v>
      </c>
      <c r="AJ126" s="1">
        <v>53</v>
      </c>
      <c r="AK126" s="5">
        <f t="shared" si="70"/>
        <v>66.333333333333329</v>
      </c>
      <c r="AL126" s="1">
        <v>78</v>
      </c>
      <c r="AM126" s="1">
        <v>1</v>
      </c>
      <c r="AN126" s="1">
        <v>2</v>
      </c>
      <c r="AO126" s="1">
        <v>22</v>
      </c>
      <c r="AP126" s="1">
        <v>7</v>
      </c>
      <c r="AQ126" s="1">
        <v>13</v>
      </c>
      <c r="AR126" s="1">
        <f t="shared" si="71"/>
        <v>15</v>
      </c>
      <c r="AS126" s="7">
        <f t="shared" si="72"/>
        <v>7.5</v>
      </c>
      <c r="AT126" s="1">
        <v>6</v>
      </c>
      <c r="AU126" s="19">
        <v>6.31</v>
      </c>
      <c r="AV126" s="1">
        <v>2.9</v>
      </c>
      <c r="AW126" s="19">
        <f t="shared" si="73"/>
        <v>0.42653362897265329</v>
      </c>
      <c r="AX126" s="7">
        <f t="shared" si="74"/>
        <v>1.1093502377179081</v>
      </c>
      <c r="AY126" s="7">
        <f t="shared" si="75"/>
        <v>193.10344827586206</v>
      </c>
      <c r="AZ126" s="7">
        <f t="shared" si="76"/>
        <v>1774.7126436781607</v>
      </c>
      <c r="BA126" s="7">
        <f t="shared" si="77"/>
        <v>80.897435897435898</v>
      </c>
      <c r="BB126" s="7">
        <f t="shared" si="78"/>
        <v>37.179487179487182</v>
      </c>
      <c r="BC126" s="7">
        <f t="shared" si="79"/>
        <v>30.507008547008542</v>
      </c>
      <c r="BD126" s="7">
        <f t="shared" si="80"/>
        <v>5.5620512820512822</v>
      </c>
      <c r="BE126" s="19">
        <v>1.2361331220285261</v>
      </c>
      <c r="BF126" s="19">
        <f t="shared" si="81"/>
        <v>0.1606973058637084</v>
      </c>
      <c r="BG126" s="19">
        <f t="shared" si="82"/>
        <v>0.27194928684627573</v>
      </c>
      <c r="BH126" s="19">
        <f t="shared" si="83"/>
        <v>5.3931623931623935</v>
      </c>
      <c r="BI126" s="19">
        <f t="shared" si="84"/>
        <v>0.33333333333333331</v>
      </c>
      <c r="BJ126" s="19"/>
      <c r="BK126" s="20">
        <v>1</v>
      </c>
      <c r="BL126" s="1">
        <v>8</v>
      </c>
      <c r="BM126" s="20"/>
      <c r="BN126" s="1">
        <v>0</v>
      </c>
      <c r="BO126" s="1">
        <v>0</v>
      </c>
      <c r="BP126" s="1">
        <v>1</v>
      </c>
      <c r="BQ126" s="1">
        <v>0</v>
      </c>
      <c r="BR126" s="1">
        <v>65</v>
      </c>
      <c r="BS126" s="1"/>
      <c r="BT126" s="1"/>
      <c r="BU126" s="1"/>
      <c r="BV126" s="1"/>
      <c r="BW126" s="1"/>
      <c r="BX126" s="1"/>
      <c r="BY126" s="1"/>
      <c r="BZ126" s="25">
        <v>139</v>
      </c>
      <c r="CA126" s="25">
        <v>23</v>
      </c>
      <c r="CB126" s="44">
        <v>1.1000000000000001</v>
      </c>
      <c r="CC126" s="27">
        <v>52</v>
      </c>
      <c r="CD126" s="1"/>
      <c r="CE126" s="1"/>
      <c r="CF126" s="1"/>
      <c r="CG126" s="1"/>
      <c r="CH126" s="1"/>
      <c r="CI126" s="20">
        <v>5126.6365130000004</v>
      </c>
      <c r="CJ126" s="19">
        <f t="shared" si="85"/>
        <v>8.542205072644709</v>
      </c>
      <c r="CK126" s="20">
        <v>810.19909759999996</v>
      </c>
      <c r="CL126" s="19">
        <f t="shared" si="86"/>
        <v>6.6972800169689082</v>
      </c>
      <c r="CM126" s="22"/>
      <c r="CN126" s="36">
        <v>43244</v>
      </c>
      <c r="CO126" s="36"/>
      <c r="CP126" s="36"/>
      <c r="CQ126" s="36"/>
      <c r="CR126" s="20"/>
      <c r="CS126" s="36">
        <v>44478</v>
      </c>
      <c r="CT126" s="36">
        <v>44475</v>
      </c>
      <c r="CU126" s="1">
        <f t="shared" si="87"/>
        <v>1231</v>
      </c>
      <c r="CV126" s="1">
        <v>0</v>
      </c>
      <c r="CW126" s="1"/>
      <c r="CX126" s="1"/>
      <c r="CY126" s="1">
        <v>0</v>
      </c>
      <c r="CZ126" s="1">
        <v>1231</v>
      </c>
      <c r="DA126" s="1">
        <v>1</v>
      </c>
      <c r="DB126" s="1"/>
      <c r="DC126"/>
      <c r="DD126"/>
      <c r="DE126"/>
      <c r="DF126"/>
      <c r="DG126"/>
      <c r="DH126"/>
      <c r="DI126"/>
      <c r="DJ126"/>
      <c r="DK126"/>
    </row>
    <row r="127" spans="1:115" s="14" customFormat="1" x14ac:dyDescent="0.25">
      <c r="A127" s="25">
        <v>1064</v>
      </c>
      <c r="B127" s="1">
        <v>55</v>
      </c>
      <c r="C127" s="1">
        <v>0</v>
      </c>
      <c r="D127" s="1">
        <v>0</v>
      </c>
      <c r="E127" s="1">
        <v>1</v>
      </c>
      <c r="F127" s="1">
        <v>2</v>
      </c>
      <c r="G127" s="1">
        <v>1</v>
      </c>
      <c r="H127" s="1">
        <v>0</v>
      </c>
      <c r="I127" s="1">
        <v>1</v>
      </c>
      <c r="J127" s="1">
        <v>2</v>
      </c>
      <c r="K127" s="1">
        <v>1</v>
      </c>
      <c r="L127" s="1">
        <v>0</v>
      </c>
      <c r="M127" s="1">
        <v>1</v>
      </c>
      <c r="N127" s="1">
        <v>0</v>
      </c>
      <c r="O127" s="1">
        <v>1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2</v>
      </c>
      <c r="Z127" s="1">
        <v>1</v>
      </c>
      <c r="AA127" s="1">
        <v>1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27.2</v>
      </c>
      <c r="AH127" s="1">
        <v>2.08</v>
      </c>
      <c r="AI127" s="1">
        <v>159</v>
      </c>
      <c r="AJ127" s="1">
        <v>71</v>
      </c>
      <c r="AK127" s="5">
        <f t="shared" si="70"/>
        <v>100.33333333333333</v>
      </c>
      <c r="AL127" s="1">
        <v>67</v>
      </c>
      <c r="AM127" s="1">
        <v>1</v>
      </c>
      <c r="AN127" s="1">
        <v>6</v>
      </c>
      <c r="AO127" s="1">
        <v>41</v>
      </c>
      <c r="AP127" s="1">
        <v>12</v>
      </c>
      <c r="AQ127" s="1">
        <v>27</v>
      </c>
      <c r="AR127" s="1">
        <f t="shared" si="71"/>
        <v>29</v>
      </c>
      <c r="AS127" s="7">
        <f t="shared" si="72"/>
        <v>4.833333333333333</v>
      </c>
      <c r="AT127" s="1">
        <v>17</v>
      </c>
      <c r="AU127" s="19">
        <v>5.17</v>
      </c>
      <c r="AV127" s="1">
        <v>2.48</v>
      </c>
      <c r="AW127" s="19">
        <f t="shared" si="73"/>
        <v>0.55172209903917213</v>
      </c>
      <c r="AX127" s="7">
        <f t="shared" si="74"/>
        <v>1.9342359767891684</v>
      </c>
      <c r="AY127" s="7">
        <f t="shared" si="75"/>
        <v>322.58064516129031</v>
      </c>
      <c r="AZ127" s="7">
        <f t="shared" si="76"/>
        <v>3043.010752688172</v>
      </c>
      <c r="BA127" s="7">
        <f t="shared" si="77"/>
        <v>77.164179104477611</v>
      </c>
      <c r="BB127" s="7">
        <f t="shared" si="78"/>
        <v>37.014925373134325</v>
      </c>
      <c r="BC127" s="7">
        <f t="shared" si="79"/>
        <v>41.950248756218897</v>
      </c>
      <c r="BD127" s="7">
        <f t="shared" si="80"/>
        <v>10.571462686567163</v>
      </c>
      <c r="BE127" s="19">
        <v>2.1771760154738877</v>
      </c>
      <c r="BF127" s="19">
        <f t="shared" si="81"/>
        <v>0.34990328820116057</v>
      </c>
      <c r="BG127" s="19">
        <f t="shared" si="82"/>
        <v>0.53133462282398458</v>
      </c>
      <c r="BH127" s="19">
        <f t="shared" si="83"/>
        <v>2.660833762223366</v>
      </c>
      <c r="BI127" s="19">
        <f t="shared" si="84"/>
        <v>0.35294117647058826</v>
      </c>
      <c r="BJ127" s="19"/>
      <c r="BK127" s="20">
        <v>1</v>
      </c>
      <c r="BL127" s="1">
        <v>32</v>
      </c>
      <c r="BM127" s="20"/>
      <c r="BN127" s="1"/>
      <c r="BO127" s="1">
        <v>0</v>
      </c>
      <c r="BP127" s="1">
        <v>1</v>
      </c>
      <c r="BQ127" s="1">
        <v>0</v>
      </c>
      <c r="BR127" s="1">
        <v>70</v>
      </c>
      <c r="BS127" s="1"/>
      <c r="BT127" s="1"/>
      <c r="BU127" s="1"/>
      <c r="BV127" s="1"/>
      <c r="BW127" s="1"/>
      <c r="BX127" s="1"/>
      <c r="BY127" s="1"/>
      <c r="BZ127" s="25">
        <v>136</v>
      </c>
      <c r="CA127" s="25">
        <v>16</v>
      </c>
      <c r="CB127" s="44">
        <v>0.86</v>
      </c>
      <c r="CC127" s="27">
        <v>90</v>
      </c>
      <c r="CD127" s="1"/>
      <c r="CE127" s="1"/>
      <c r="CF127" s="1"/>
      <c r="CG127" s="1"/>
      <c r="CH127" s="1"/>
      <c r="CI127" s="20">
        <v>7055.5934989999996</v>
      </c>
      <c r="CJ127" s="19">
        <f t="shared" si="85"/>
        <v>8.8615759853411262</v>
      </c>
      <c r="CK127" s="20">
        <v>1826.90464</v>
      </c>
      <c r="CL127" s="19">
        <f t="shared" si="86"/>
        <v>7.5103783601608542</v>
      </c>
      <c r="CM127" s="22"/>
      <c r="CN127" s="36">
        <v>43350</v>
      </c>
      <c r="CO127" s="36"/>
      <c r="CP127" s="36"/>
      <c r="CQ127" s="36"/>
      <c r="CR127" s="20"/>
      <c r="CS127" s="36">
        <v>44478</v>
      </c>
      <c r="CT127" s="36">
        <v>44446</v>
      </c>
      <c r="CU127" s="1">
        <f t="shared" si="87"/>
        <v>1096</v>
      </c>
      <c r="CV127" s="1">
        <v>0</v>
      </c>
      <c r="CW127" s="1"/>
      <c r="CX127" s="1"/>
      <c r="CY127" s="1">
        <v>0</v>
      </c>
      <c r="CZ127" s="1">
        <v>1096</v>
      </c>
      <c r="DA127" s="1">
        <v>1</v>
      </c>
      <c r="DB127"/>
      <c r="DC127"/>
      <c r="DD127"/>
      <c r="DE127"/>
      <c r="DF127"/>
      <c r="DG127"/>
      <c r="DH127"/>
      <c r="DI127"/>
      <c r="DJ127"/>
      <c r="DK127"/>
    </row>
    <row r="129" spans="1:115" s="14" customFormat="1" x14ac:dyDescent="0.25">
      <c r="A129" t="s">
        <v>111</v>
      </c>
      <c r="B129"/>
      <c r="C129" s="1" t="s">
        <v>16</v>
      </c>
      <c r="D129" s="1" t="s">
        <v>19</v>
      </c>
      <c r="E129" t="s">
        <v>54</v>
      </c>
      <c r="F129" s="1" t="s">
        <v>24</v>
      </c>
      <c r="G129" s="1" t="s">
        <v>26</v>
      </c>
      <c r="H129" s="1" t="s">
        <v>97</v>
      </c>
      <c r="I129" s="1" t="s">
        <v>55</v>
      </c>
      <c r="J129" s="1" t="s">
        <v>28</v>
      </c>
      <c r="K129" s="1" t="s">
        <v>22</v>
      </c>
      <c r="L129" s="1" t="s">
        <v>22</v>
      </c>
      <c r="M129" s="1" t="s">
        <v>22</v>
      </c>
      <c r="N129" s="1" t="s">
        <v>22</v>
      </c>
      <c r="O129" s="1" t="s">
        <v>22</v>
      </c>
      <c r="P129" s="1" t="s">
        <v>22</v>
      </c>
      <c r="Q129" s="1" t="s">
        <v>54</v>
      </c>
      <c r="R129" s="1" t="s">
        <v>22</v>
      </c>
      <c r="S129" s="1" t="s">
        <v>22</v>
      </c>
      <c r="T129" s="1" t="s">
        <v>22</v>
      </c>
      <c r="U129" s="1" t="s">
        <v>22</v>
      </c>
      <c r="V129" s="1" t="s">
        <v>22</v>
      </c>
      <c r="W129" s="1" t="s">
        <v>22</v>
      </c>
      <c r="X129" s="1" t="s">
        <v>22</v>
      </c>
      <c r="Y129" s="1" t="s">
        <v>40</v>
      </c>
      <c r="Z129" s="1" t="s">
        <v>22</v>
      </c>
      <c r="AA129" s="1" t="s">
        <v>22</v>
      </c>
      <c r="AB129" s="1" t="s">
        <v>22</v>
      </c>
      <c r="AC129" s="1" t="s">
        <v>22</v>
      </c>
      <c r="AD129" s="1" t="s">
        <v>22</v>
      </c>
      <c r="AE129" s="1" t="s">
        <v>22</v>
      </c>
      <c r="AF129" s="1" t="s">
        <v>45</v>
      </c>
      <c r="AG129" s="1"/>
      <c r="AH129" s="19"/>
      <c r="AI129" s="1"/>
      <c r="AJ129" s="1"/>
      <c r="AK129" s="20"/>
      <c r="AL129" s="1"/>
      <c r="AM129" s="1" t="s">
        <v>56</v>
      </c>
      <c r="AN129" s="1"/>
      <c r="AO129" s="1"/>
      <c r="AP129" s="1"/>
      <c r="AQ129" s="1"/>
      <c r="AR129" s="1"/>
      <c r="AS129" s="7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7"/>
      <c r="BE129" s="1"/>
      <c r="BF129" s="1"/>
      <c r="BG129" s="1"/>
      <c r="BH129" s="1"/>
      <c r="BI129" s="1"/>
      <c r="BJ129" s="1"/>
      <c r="BK129" s="1" t="s">
        <v>22</v>
      </c>
      <c r="BL129" s="7"/>
      <c r="BM129" s="20"/>
      <c r="BN129" s="1"/>
      <c r="BO129" s="1" t="s">
        <v>22</v>
      </c>
      <c r="BP129" s="1" t="s">
        <v>22</v>
      </c>
      <c r="BQ129" s="1" t="s">
        <v>100</v>
      </c>
      <c r="BR129" s="1"/>
      <c r="BS129" s="1"/>
      <c r="BT129" s="1"/>
      <c r="BU129" s="1"/>
      <c r="BV129" s="1"/>
      <c r="BW129" s="1"/>
      <c r="BX129" s="1" t="s">
        <v>97</v>
      </c>
      <c r="BY129" s="1" t="s">
        <v>97</v>
      </c>
      <c r="BZ129" s="1"/>
      <c r="CA129" s="1"/>
      <c r="CB129" s="19"/>
      <c r="CC129" s="27"/>
      <c r="CD129" s="7"/>
      <c r="CE129" s="7"/>
      <c r="CF129" s="1"/>
      <c r="CG129" s="1"/>
      <c r="CH129" s="1"/>
      <c r="CI129" s="17"/>
      <c r="CJ129" s="32"/>
      <c r="CK129" s="20"/>
      <c r="CL129" s="33"/>
      <c r="CM129"/>
      <c r="CN129" s="1"/>
      <c r="CO129" s="1"/>
      <c r="CP129" s="1"/>
      <c r="CQ129" s="1"/>
      <c r="CR129" s="20"/>
      <c r="CS129" s="1"/>
      <c r="CT129" s="1"/>
      <c r="CU129" s="1"/>
      <c r="CV129" s="20">
        <f>SUM(CV114:CV127)</f>
        <v>8</v>
      </c>
      <c r="CW129" s="1"/>
      <c r="CX129" s="1"/>
      <c r="CY129" s="20">
        <f>SUM(CY114:CY127)</f>
        <v>8</v>
      </c>
      <c r="CZ129" s="1"/>
      <c r="DA129" s="1" t="s">
        <v>161</v>
      </c>
      <c r="DB129"/>
      <c r="DC129"/>
      <c r="DD129"/>
      <c r="DE129"/>
      <c r="DF129"/>
      <c r="DG129"/>
      <c r="DH129"/>
      <c r="DI129"/>
      <c r="DJ129"/>
      <c r="DK129"/>
    </row>
    <row r="130" spans="1:115" s="10" customFormat="1" x14ac:dyDescent="0.25">
      <c r="A130" t="s">
        <v>112</v>
      </c>
      <c r="B130"/>
      <c r="C130" s="1" t="s">
        <v>17</v>
      </c>
      <c r="D130" s="1" t="s">
        <v>20</v>
      </c>
      <c r="E130" t="s">
        <v>53</v>
      </c>
      <c r="F130" s="1" t="s">
        <v>25</v>
      </c>
      <c r="G130" s="1" t="s">
        <v>27</v>
      </c>
      <c r="H130" s="1" t="s">
        <v>108</v>
      </c>
      <c r="I130" s="1" t="s">
        <v>57</v>
      </c>
      <c r="J130" s="1" t="s">
        <v>29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23</v>
      </c>
      <c r="Q130" s="1" t="s">
        <v>53</v>
      </c>
      <c r="R130" s="1" t="s">
        <v>23</v>
      </c>
      <c r="S130" s="1" t="s">
        <v>23</v>
      </c>
      <c r="T130" s="1" t="s">
        <v>23</v>
      </c>
      <c r="U130" s="1" t="s">
        <v>23</v>
      </c>
      <c r="V130" s="1" t="s">
        <v>23</v>
      </c>
      <c r="W130" s="1" t="s">
        <v>23</v>
      </c>
      <c r="X130" s="1" t="s">
        <v>23</v>
      </c>
      <c r="Y130" s="1" t="s">
        <v>41</v>
      </c>
      <c r="Z130" s="1" t="s">
        <v>23</v>
      </c>
      <c r="AA130" s="1" t="s">
        <v>23</v>
      </c>
      <c r="AB130" s="1" t="s">
        <v>23</v>
      </c>
      <c r="AC130" s="1" t="s">
        <v>23</v>
      </c>
      <c r="AD130" s="1" t="s">
        <v>23</v>
      </c>
      <c r="AE130" s="1" t="s">
        <v>23</v>
      </c>
      <c r="AF130" s="1" t="s">
        <v>46</v>
      </c>
      <c r="AG130" s="1"/>
      <c r="AH130" s="19"/>
      <c r="AI130" s="1"/>
      <c r="AJ130" s="1"/>
      <c r="AK130" s="20"/>
      <c r="AL130" s="1"/>
      <c r="AM130" s="1" t="s">
        <v>81</v>
      </c>
      <c r="AN130" s="1"/>
      <c r="AO130" s="1"/>
      <c r="AP130" s="1"/>
      <c r="AQ130" s="1"/>
      <c r="AR130" s="1"/>
      <c r="AS130" s="7"/>
      <c r="AT130" s="1"/>
      <c r="AU130" s="1"/>
      <c r="AV130" s="1"/>
      <c r="AW130" s="1"/>
      <c r="AX130" s="1"/>
      <c r="AY130" s="1"/>
      <c r="AZ130" s="20"/>
      <c r="BA130" s="20"/>
      <c r="BB130" s="20"/>
      <c r="BC130" s="1"/>
      <c r="BD130" s="7"/>
      <c r="BE130" s="1"/>
      <c r="BF130" s="1"/>
      <c r="BG130" s="1"/>
      <c r="BH130" s="1"/>
      <c r="BI130" s="1"/>
      <c r="BJ130" s="1"/>
      <c r="BK130" s="1" t="s">
        <v>23</v>
      </c>
      <c r="BL130" s="1"/>
      <c r="BM130" s="20"/>
      <c r="BN130" s="1"/>
      <c r="BO130" s="1" t="s">
        <v>23</v>
      </c>
      <c r="BP130" s="1" t="s">
        <v>23</v>
      </c>
      <c r="BQ130" s="1" t="s">
        <v>101</v>
      </c>
      <c r="BR130" s="1"/>
      <c r="BS130" s="1"/>
      <c r="BT130" s="1"/>
      <c r="BU130" s="1"/>
      <c r="BV130" s="1"/>
      <c r="BW130" s="1"/>
      <c r="BX130" s="1" t="s">
        <v>108</v>
      </c>
      <c r="BY130" s="1" t="s">
        <v>108</v>
      </c>
      <c r="BZ130" s="1"/>
      <c r="CA130" s="1"/>
      <c r="CB130" s="19"/>
      <c r="CC130" s="27"/>
      <c r="CD130" s="1"/>
      <c r="CE130" s="1"/>
      <c r="CF130" s="1"/>
      <c r="CG130" s="1"/>
      <c r="CH130" s="1"/>
      <c r="CI130"/>
      <c r="CJ130" s="33"/>
      <c r="CK130" s="26"/>
      <c r="CL130" s="33"/>
      <c r="CM130"/>
      <c r="CN130" s="3"/>
      <c r="CO130" s="3"/>
      <c r="CP130" s="3"/>
      <c r="CQ130" s="3"/>
      <c r="CR130" s="5"/>
      <c r="CS130" s="1"/>
      <c r="CT130" s="1"/>
      <c r="CU130" s="3"/>
      <c r="CV130" s="3">
        <f>COUNT(CV114:CV127)</f>
        <v>14</v>
      </c>
      <c r="CW130" s="3"/>
      <c r="CX130" s="3"/>
      <c r="CY130" s="3">
        <f>COUNT(CY114:CY127)</f>
        <v>14</v>
      </c>
      <c r="CZ130" s="3"/>
      <c r="DA130" s="1" t="s">
        <v>162</v>
      </c>
      <c r="DB130"/>
      <c r="DC130"/>
      <c r="DD130"/>
      <c r="DE130"/>
      <c r="DF130"/>
      <c r="DG130"/>
      <c r="DH130"/>
      <c r="DI130"/>
      <c r="DJ130"/>
      <c r="DK130"/>
    </row>
    <row r="131" spans="1:115" x14ac:dyDescent="0.25">
      <c r="A131" s="23"/>
      <c r="B131" s="10"/>
      <c r="C131" s="1" t="s">
        <v>18</v>
      </c>
      <c r="D131" s="10"/>
      <c r="E131" s="10"/>
      <c r="F131" s="10"/>
      <c r="G131" s="10"/>
      <c r="H131" s="10"/>
      <c r="I131" s="3"/>
      <c r="J131" s="1" t="s">
        <v>30</v>
      </c>
      <c r="K131" s="10"/>
      <c r="L131" s="3"/>
      <c r="M131" s="10"/>
      <c r="N131" s="10"/>
      <c r="O131" s="10"/>
      <c r="P131" s="10"/>
      <c r="Q131" s="3"/>
      <c r="R131" s="3"/>
      <c r="S131" s="3"/>
      <c r="T131" s="10"/>
      <c r="U131" s="10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4"/>
      <c r="AI131" s="3"/>
      <c r="AJ131" s="3"/>
      <c r="AK131" s="5"/>
      <c r="AL131" s="3"/>
      <c r="AM131" s="3"/>
      <c r="AN131" s="3"/>
      <c r="AO131" s="3"/>
      <c r="AP131" s="3"/>
      <c r="AQ131" s="3"/>
      <c r="AR131" s="3"/>
      <c r="AS131" s="8"/>
      <c r="AT131" s="3"/>
      <c r="AU131" s="3"/>
      <c r="AV131" s="3"/>
      <c r="AW131" s="3"/>
      <c r="AX131" s="3"/>
      <c r="AY131" s="8"/>
      <c r="AZ131" s="3"/>
      <c r="BA131" s="3"/>
      <c r="BB131" s="3"/>
      <c r="BC131" s="10"/>
      <c r="BD131" s="8"/>
      <c r="BE131" s="3"/>
      <c r="BF131" s="3"/>
      <c r="BG131" s="3"/>
      <c r="BH131" s="3"/>
      <c r="BI131" s="3"/>
      <c r="BJ131" s="3"/>
      <c r="BK131" s="5"/>
      <c r="BL131" s="8"/>
      <c r="BM131" s="5"/>
      <c r="BN131" s="10"/>
      <c r="BO131" s="10"/>
      <c r="BP131" s="3"/>
      <c r="BQ131" s="3"/>
      <c r="BR131" s="3"/>
      <c r="BS131" s="3"/>
      <c r="BT131" s="3"/>
      <c r="BU131" s="3"/>
      <c r="BV131" s="3"/>
      <c r="BW131" s="10"/>
      <c r="BX131" s="3"/>
      <c r="BY131" s="3"/>
      <c r="BZ131" s="3"/>
      <c r="CA131" s="3"/>
      <c r="CB131" s="4"/>
      <c r="CC131" s="28"/>
      <c r="CD131" s="8"/>
      <c r="CE131" s="8"/>
      <c r="CF131" s="3"/>
      <c r="CG131" s="3"/>
      <c r="CH131" s="3"/>
      <c r="CI131" s="14"/>
      <c r="CJ131" s="31"/>
      <c r="CK131" s="5"/>
      <c r="CL131" s="34"/>
      <c r="CM131" s="10"/>
      <c r="CV131" s="1">
        <f>(CV129/CV130)</f>
        <v>0.5714285714285714</v>
      </c>
      <c r="CY131" s="1">
        <f>(CY129/CY130)</f>
        <v>0.5714285714285714</v>
      </c>
      <c r="DA131" s="3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</row>
    <row r="132" spans="1:115" x14ac:dyDescent="0.25">
      <c r="A132" s="23"/>
      <c r="B132" s="10"/>
      <c r="C132" s="1" t="s">
        <v>21</v>
      </c>
      <c r="D132" s="10"/>
      <c r="E132" s="10"/>
      <c r="F132" s="10"/>
      <c r="G132" s="10"/>
      <c r="H132" s="10"/>
      <c r="I132" s="3"/>
      <c r="J132" s="1" t="s">
        <v>31</v>
      </c>
      <c r="K132" s="10"/>
      <c r="L132" s="3"/>
      <c r="M132" s="10"/>
      <c r="N132" s="10"/>
      <c r="O132" s="10"/>
      <c r="P132" s="10"/>
      <c r="Q132" s="3"/>
      <c r="R132" s="3"/>
      <c r="S132" s="3"/>
      <c r="T132" s="10"/>
      <c r="U132" s="10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4"/>
      <c r="AI132" s="3"/>
      <c r="AJ132" s="3"/>
      <c r="AK132" s="5"/>
      <c r="AL132" s="3"/>
      <c r="AM132" s="3"/>
      <c r="AN132" s="3"/>
      <c r="AO132" s="3"/>
      <c r="AP132" s="3"/>
      <c r="AQ132" s="3"/>
      <c r="AR132" s="3"/>
      <c r="AS132" s="8"/>
      <c r="AT132" s="3"/>
      <c r="AU132" s="3"/>
      <c r="AV132" s="3"/>
      <c r="AW132" s="3"/>
      <c r="AX132" s="3"/>
      <c r="AY132" s="8"/>
      <c r="AZ132" s="3"/>
      <c r="BA132" s="3"/>
      <c r="BB132" s="3"/>
      <c r="BC132" s="10"/>
      <c r="BD132" s="8"/>
      <c r="BE132" s="3"/>
      <c r="BF132" s="3"/>
      <c r="BG132" s="3"/>
      <c r="BH132" s="3"/>
      <c r="BI132" s="3"/>
      <c r="BJ132" s="3"/>
      <c r="BK132" s="5"/>
      <c r="BL132" s="8"/>
      <c r="BM132" s="5"/>
      <c r="BN132" s="3"/>
      <c r="BO132" s="3"/>
      <c r="BP132" s="3"/>
      <c r="BQ132" s="3"/>
      <c r="BR132" s="3"/>
      <c r="BS132" s="3"/>
      <c r="BT132" s="3"/>
      <c r="BU132" s="3"/>
      <c r="BV132" s="3"/>
      <c r="BW132" s="10"/>
      <c r="BX132" s="3"/>
      <c r="BY132" s="3"/>
      <c r="BZ132" s="3"/>
      <c r="CA132" s="3"/>
      <c r="CB132" s="4"/>
      <c r="CC132" s="28"/>
      <c r="CD132" s="8"/>
      <c r="CE132" s="8"/>
      <c r="CF132" s="3"/>
      <c r="CG132" s="3"/>
      <c r="CH132" s="3"/>
      <c r="CI132" s="14"/>
      <c r="CJ132" s="31"/>
      <c r="CK132" s="5"/>
      <c r="CL132" s="34"/>
      <c r="CM132" s="10"/>
      <c r="CV132" s="1">
        <f>TTEST(CV77:CV107,CV114:CV127,2,2)</f>
        <v>4.3003280480737399E-2</v>
      </c>
      <c r="CY132" s="1">
        <f>TTEST(CY77:CY107,CY114:CY127,2,2)</f>
        <v>0.18106183460155689</v>
      </c>
      <c r="DB132"/>
      <c r="DE132" s="10"/>
      <c r="DF132" s="10"/>
      <c r="DG132" s="10"/>
      <c r="DH132" s="10"/>
      <c r="DI132" s="10"/>
      <c r="DJ132" s="10"/>
      <c r="DK132" s="10"/>
    </row>
    <row r="133" spans="1:115" x14ac:dyDescent="0.25">
      <c r="A133"/>
      <c r="B133"/>
      <c r="D133"/>
      <c r="E133"/>
      <c r="G133"/>
      <c r="H133"/>
      <c r="K133"/>
      <c r="M133"/>
      <c r="N133"/>
      <c r="T133"/>
      <c r="U133"/>
      <c r="Y133" s="1" t="s">
        <v>42</v>
      </c>
      <c r="AF133" s="1" t="s">
        <v>47</v>
      </c>
      <c r="AH133" s="19"/>
      <c r="AK133" s="20"/>
      <c r="AM133" s="1" t="s">
        <v>58</v>
      </c>
      <c r="AT133" s="7"/>
      <c r="BD133" s="20"/>
      <c r="BL133" s="7"/>
      <c r="BN133" s="7"/>
      <c r="BO133" s="7"/>
      <c r="BS133" s="1"/>
      <c r="BT133" s="1"/>
      <c r="BU133" s="1"/>
      <c r="BX133" s="1" t="s">
        <v>109</v>
      </c>
      <c r="CI133" s="7"/>
      <c r="CK133" s="26"/>
      <c r="CL133" s="33"/>
      <c r="CM133"/>
      <c r="DB133"/>
    </row>
    <row r="134" spans="1:115" x14ac:dyDescent="0.25">
      <c r="A134"/>
      <c r="B134"/>
      <c r="D134"/>
      <c r="E134"/>
      <c r="F134"/>
      <c r="G134"/>
      <c r="H134"/>
      <c r="K134"/>
      <c r="M134"/>
      <c r="N134"/>
      <c r="O134"/>
      <c r="P134"/>
      <c r="T134"/>
      <c r="U134"/>
      <c r="AH134" s="19"/>
      <c r="AK134" s="20"/>
      <c r="AX134" s="7"/>
      <c r="BD134" s="20"/>
      <c r="BL134" s="20"/>
      <c r="BN134" s="7"/>
      <c r="BO134" s="7"/>
      <c r="BS134" s="1"/>
      <c r="BT134" s="1"/>
      <c r="BU134" s="1"/>
      <c r="CF134" s="7"/>
      <c r="CG134" s="7"/>
      <c r="CH134" s="7"/>
      <c r="CK134" s="17"/>
      <c r="CL134" s="33"/>
      <c r="CM134"/>
      <c r="CN134" s="3"/>
      <c r="CO134" s="3"/>
      <c r="CP134" s="3"/>
      <c r="CQ134" s="3"/>
      <c r="CR134" s="5"/>
      <c r="DB134"/>
    </row>
    <row r="135" spans="1:115" x14ac:dyDescent="0.25">
      <c r="A135"/>
      <c r="B135"/>
      <c r="C135"/>
      <c r="D135"/>
      <c r="E135"/>
      <c r="F135"/>
      <c r="G135"/>
      <c r="H135"/>
      <c r="K135"/>
      <c r="M135"/>
      <c r="N135"/>
      <c r="O135"/>
      <c r="P135"/>
      <c r="Q135"/>
      <c r="R135"/>
      <c r="T135"/>
      <c r="U135"/>
      <c r="V135"/>
      <c r="AK135" s="19"/>
      <c r="AN135" s="20"/>
      <c r="AQ135" s="21"/>
      <c r="AV135" s="7"/>
      <c r="AW135" s="7"/>
      <c r="BE135" s="7"/>
      <c r="BO135" s="1"/>
      <c r="BQ135" s="20"/>
      <c r="BR135" s="20"/>
      <c r="CL135" s="33"/>
      <c r="CM135" s="10"/>
      <c r="DB135"/>
    </row>
    <row r="136" spans="1:115" x14ac:dyDescent="0.25">
      <c r="A136"/>
      <c r="B136"/>
      <c r="C136"/>
      <c r="D136"/>
      <c r="E136"/>
      <c r="F136"/>
      <c r="G136"/>
      <c r="H136"/>
      <c r="K136"/>
      <c r="L136"/>
      <c r="M136"/>
      <c r="N136"/>
      <c r="O136"/>
      <c r="P136"/>
      <c r="Q136"/>
      <c r="R136"/>
      <c r="S136"/>
      <c r="T136"/>
      <c r="U136"/>
      <c r="V136"/>
      <c r="AL136" s="19"/>
      <c r="AR136" s="21"/>
      <c r="BB136" s="7"/>
      <c r="BO136" s="1"/>
      <c r="BP136" s="20"/>
      <c r="BQ136" s="20"/>
      <c r="BR136" s="7"/>
      <c r="BU136" s="1"/>
      <c r="CL136" s="34"/>
      <c r="CM136" s="10"/>
      <c r="CN136" s="3"/>
      <c r="CO136" s="3"/>
      <c r="CP136" s="3"/>
      <c r="CQ136" s="3"/>
      <c r="CR136" s="5"/>
      <c r="CU136" s="5"/>
      <c r="CV136" s="3"/>
      <c r="CW136" s="3"/>
      <c r="CX136" s="3"/>
      <c r="CY136" s="3"/>
      <c r="CZ136" s="3"/>
      <c r="DA136" s="3"/>
      <c r="DB136" s="10"/>
      <c r="DC136" s="10"/>
      <c r="DD136" s="10"/>
    </row>
    <row r="137" spans="1:115" s="10" customFormat="1" x14ac:dyDescent="0.25">
      <c r="A137" s="23"/>
      <c r="I137" s="3"/>
      <c r="J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4"/>
      <c r="AM137" s="3"/>
      <c r="AN137" s="3"/>
      <c r="AO137" s="3"/>
      <c r="AP137" s="3"/>
      <c r="AQ137" s="3"/>
      <c r="AR137" s="6"/>
      <c r="AS137" s="3"/>
      <c r="AT137" s="3"/>
      <c r="AU137" s="3"/>
      <c r="AV137" s="3"/>
      <c r="AW137" s="3"/>
      <c r="AX137" s="3"/>
      <c r="AY137" s="3"/>
      <c r="BC137" s="8"/>
      <c r="BD137" s="3"/>
      <c r="BE137" s="3"/>
      <c r="BF137" s="3"/>
      <c r="BG137" s="3"/>
      <c r="BH137" s="3"/>
      <c r="BI137" s="3"/>
      <c r="BJ137" s="3"/>
      <c r="BK137" s="5"/>
      <c r="BL137" s="3"/>
      <c r="BM137" s="5"/>
      <c r="BN137" s="3"/>
      <c r="BO137" s="3"/>
      <c r="BP137" s="3"/>
      <c r="BQ137" s="5"/>
      <c r="BR137" s="5"/>
      <c r="BS137" s="7"/>
      <c r="BT137" s="8"/>
      <c r="BU137" s="8"/>
      <c r="BV137" s="3"/>
      <c r="BW137" s="3"/>
      <c r="BX137" s="3"/>
      <c r="BY137" s="3"/>
      <c r="BZ137" s="3"/>
      <c r="CA137" s="3"/>
      <c r="CB137" s="4"/>
      <c r="CC137" s="28"/>
      <c r="CD137" s="3"/>
      <c r="CE137" s="3"/>
      <c r="CF137" s="3"/>
      <c r="CG137" s="3"/>
      <c r="CH137" s="3"/>
      <c r="CI137" s="3"/>
      <c r="CJ137" s="4"/>
      <c r="CK137" s="3"/>
      <c r="CL137" s="34"/>
      <c r="CN137" s="5"/>
      <c r="CO137" s="5"/>
      <c r="CP137" s="5"/>
      <c r="CQ137" s="5"/>
      <c r="CR137" s="5"/>
      <c r="CS137" s="20"/>
      <c r="CT137" s="20"/>
      <c r="CU137" s="3"/>
      <c r="CV137" s="3"/>
      <c r="CW137" s="3"/>
      <c r="CX137" s="3"/>
      <c r="CY137" s="3"/>
      <c r="CZ137" s="3"/>
      <c r="DA137" s="3"/>
    </row>
    <row r="138" spans="1:115" s="10" customFormat="1" x14ac:dyDescent="0.25">
      <c r="A138" s="23"/>
      <c r="I138" s="3"/>
      <c r="J138" s="3"/>
      <c r="P138" s="14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/>
      <c r="AH138" s="3"/>
      <c r="AI138" s="3"/>
      <c r="AJ138" s="3"/>
      <c r="AK138" s="3"/>
      <c r="AL138" s="3"/>
      <c r="AM138" s="4"/>
      <c r="AN138" s="3"/>
      <c r="AO138" s="5"/>
      <c r="AP138" s="3"/>
      <c r="AQ138" s="3"/>
      <c r="AR138" s="3"/>
      <c r="AS138" s="6"/>
      <c r="AT138" s="3"/>
      <c r="AU138" s="3"/>
      <c r="AV138" s="3"/>
      <c r="AW138" s="3"/>
      <c r="AX138" s="3"/>
      <c r="AY138" s="3"/>
      <c r="AZ138" s="3"/>
      <c r="BA138" s="3"/>
      <c r="BB138" s="8"/>
      <c r="BC138" s="3"/>
      <c r="BD138" s="3"/>
      <c r="BE138" s="3"/>
      <c r="BF138" s="3"/>
      <c r="BG138" s="3"/>
      <c r="BH138" s="3"/>
      <c r="BI138" s="3"/>
      <c r="BJ138" s="3"/>
      <c r="BK138" s="5"/>
      <c r="BL138" s="3"/>
      <c r="BM138" s="5"/>
      <c r="BN138" s="3"/>
      <c r="BO138" s="3"/>
      <c r="BP138" s="5"/>
      <c r="BQ138" s="7"/>
      <c r="BR138" s="8"/>
      <c r="BS138" s="8"/>
      <c r="BT138" s="3"/>
      <c r="BU138" s="3"/>
      <c r="BV138" s="3"/>
      <c r="BW138" s="3"/>
      <c r="BX138" s="3"/>
      <c r="BY138" s="3"/>
      <c r="BZ138" s="3"/>
      <c r="CA138" s="3"/>
      <c r="CB138" s="4"/>
      <c r="CC138" s="28"/>
      <c r="CD138" s="3"/>
      <c r="CE138" s="3"/>
      <c r="CF138" s="3"/>
      <c r="CG138" s="3"/>
      <c r="CH138" s="3"/>
      <c r="CI138" s="3"/>
      <c r="CJ138" s="4"/>
      <c r="CK138" s="3"/>
      <c r="CL138" s="34"/>
      <c r="CM138" s="24"/>
      <c r="CN138" s="1"/>
      <c r="CO138" s="1"/>
      <c r="CP138" s="1"/>
      <c r="CQ138" s="1"/>
      <c r="CR138" s="20"/>
      <c r="CS138" s="1"/>
      <c r="CT138" s="1"/>
      <c r="CU138" s="1"/>
      <c r="CV138" s="1"/>
      <c r="CW138" s="1"/>
      <c r="CX138" s="1"/>
      <c r="CY138" s="1"/>
      <c r="CZ138" s="1"/>
      <c r="DA138" s="1"/>
      <c r="DB138"/>
      <c r="DC138"/>
      <c r="DD138"/>
    </row>
    <row r="139" spans="1:1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K139" s="22"/>
      <c r="BL139"/>
      <c r="BM139" s="22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 s="33"/>
      <c r="CC139" s="30"/>
      <c r="CD139"/>
      <c r="CE139"/>
      <c r="CF139"/>
      <c r="CG139"/>
      <c r="CH139"/>
      <c r="CK139"/>
      <c r="CL139" s="33"/>
      <c r="CM139"/>
      <c r="DB139"/>
    </row>
    <row r="140" spans="1:1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K140" s="22"/>
      <c r="BL140"/>
      <c r="BM140" s="22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 s="33"/>
      <c r="CC140" s="30"/>
      <c r="CD140"/>
      <c r="CE140"/>
      <c r="CF140"/>
      <c r="CG140"/>
      <c r="CH140"/>
      <c r="CK140"/>
      <c r="CL140" s="33"/>
      <c r="CM140"/>
      <c r="DC140" s="1"/>
      <c r="DD140" s="1"/>
    </row>
    <row r="141" spans="1:115" x14ac:dyDescent="0.25">
      <c r="BO141" s="1"/>
      <c r="BS141" s="1"/>
      <c r="BT141" s="1"/>
      <c r="BU141" s="1"/>
      <c r="BV141" s="19"/>
      <c r="BY141" s="7"/>
      <c r="DC141" s="1"/>
      <c r="DD141" s="1"/>
      <c r="DE141" s="1"/>
      <c r="DF141" s="1"/>
      <c r="DG141" s="1"/>
      <c r="DH141" s="1"/>
    </row>
    <row r="142" spans="1:115" x14ac:dyDescent="0.25">
      <c r="BO142" s="1"/>
      <c r="BS142" s="1"/>
      <c r="BT142" s="1"/>
      <c r="BU142" s="1"/>
      <c r="BX142" s="19"/>
      <c r="BZ142" s="7"/>
      <c r="CA142" s="7"/>
      <c r="DC142" s="1"/>
      <c r="DD142" s="1"/>
      <c r="DE142" s="1"/>
      <c r="DF142" s="1"/>
      <c r="DG142" s="1"/>
      <c r="DH142" s="1"/>
      <c r="DI142" s="1"/>
      <c r="DJ142" s="1"/>
      <c r="DK142" s="1"/>
    </row>
    <row r="143" spans="1:115" x14ac:dyDescent="0.25">
      <c r="BO143" s="1"/>
      <c r="BS143" s="1"/>
      <c r="BT143" s="1"/>
      <c r="BU143" s="1"/>
      <c r="BX143" s="19"/>
      <c r="BZ143" s="7"/>
      <c r="CA143" s="7"/>
      <c r="DC143" s="1"/>
      <c r="DD143" s="1"/>
      <c r="DE143" s="1"/>
      <c r="DF143" s="1"/>
      <c r="DG143" s="1"/>
      <c r="DH143" s="1"/>
      <c r="DI143" s="1"/>
      <c r="DJ143" s="1"/>
      <c r="DK143" s="1"/>
    </row>
    <row r="144" spans="1:115" x14ac:dyDescent="0.25">
      <c r="BO144" s="1"/>
      <c r="BS144" s="1"/>
      <c r="BT144" s="1"/>
      <c r="BU144" s="1"/>
      <c r="BX144" s="19"/>
      <c r="BZ144" s="7"/>
      <c r="CA144" s="7"/>
      <c r="DC144" s="1"/>
      <c r="DD144" s="1"/>
      <c r="DE144" s="1"/>
      <c r="DF144" s="1"/>
      <c r="DG144" s="1"/>
      <c r="DH144" s="1"/>
      <c r="DI144" s="1"/>
      <c r="DJ144" s="1"/>
      <c r="DK144" s="1"/>
    </row>
    <row r="145" spans="67:76" x14ac:dyDescent="0.25">
      <c r="BO145" s="1"/>
      <c r="BR145" s="19"/>
      <c r="BS145" s="1"/>
      <c r="BT145" s="1"/>
      <c r="BU145" s="1"/>
      <c r="BW145" s="7"/>
      <c r="BX145" s="7"/>
    </row>
  </sheetData>
  <sortState xmlns:xlrd2="http://schemas.microsoft.com/office/spreadsheetml/2017/richdata2" ref="A77:DK127">
    <sortCondition ref="DA77:DA127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0A50-173D-4A6D-A498-80A838ED9C0C}">
  <sheetPr codeName="Sheet11"/>
  <dimension ref="A1:DL124"/>
  <sheetViews>
    <sheetView topLeftCell="AS1" workbookViewId="0">
      <pane xSplit="16050" ySplit="660" topLeftCell="BA42" activePane="bottomLeft"/>
      <selection activeCell="AO54" sqref="A54:XFD54"/>
      <selection pane="topRight" activeCell="BH1" sqref="BH1"/>
      <selection pane="bottomLeft" activeCell="AW73" sqref="AW73"/>
      <selection pane="bottomRight" activeCell="BH54" sqref="BH54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89" width="39.140625" style="19" customWidth="1"/>
    <col min="90" max="90" width="37" style="1" customWidth="1"/>
    <col min="91" max="91" width="30.42578125" style="19" customWidth="1"/>
    <col min="92" max="92" width="11.85546875" style="1" customWidth="1"/>
    <col min="93" max="96" width="19.28515625" style="1" customWidth="1"/>
    <col min="97" max="97" width="19.28515625" style="20" customWidth="1"/>
    <col min="98" max="98" width="26.85546875" style="1" customWidth="1"/>
    <col min="99" max="99" width="35.140625" style="1" customWidth="1"/>
    <col min="100" max="100" width="20.140625" style="1" customWidth="1"/>
    <col min="101" max="101" width="30.140625" style="1" customWidth="1"/>
    <col min="102" max="106" width="22.42578125" style="1" customWidth="1"/>
    <col min="107" max="107" width="73.7109375" style="1" customWidth="1"/>
  </cols>
  <sheetData>
    <row r="1" spans="1:116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172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20" t="s">
        <v>71</v>
      </c>
      <c r="CM1" s="19" t="s">
        <v>123</v>
      </c>
      <c r="CN1" s="22"/>
      <c r="CO1" s="1" t="s">
        <v>124</v>
      </c>
      <c r="CP1" s="1" t="s">
        <v>152</v>
      </c>
      <c r="CQ1" s="1" t="s">
        <v>125</v>
      </c>
      <c r="CR1" s="1" t="s">
        <v>151</v>
      </c>
      <c r="CS1" s="20" t="s">
        <v>125</v>
      </c>
      <c r="CT1" s="1" t="s">
        <v>127</v>
      </c>
      <c r="CU1" s="1" t="s">
        <v>138</v>
      </c>
      <c r="CV1" s="1" t="s">
        <v>125</v>
      </c>
      <c r="CW1" s="1" t="s">
        <v>131</v>
      </c>
      <c r="CX1" s="1" t="s">
        <v>126</v>
      </c>
      <c r="CY1" s="1" t="s">
        <v>125</v>
      </c>
      <c r="CZ1" s="1" t="s">
        <v>158</v>
      </c>
      <c r="DA1" s="1" t="s">
        <v>125</v>
      </c>
      <c r="DB1" s="1" t="s">
        <v>160</v>
      </c>
      <c r="DC1" s="1" t="s">
        <v>128</v>
      </c>
    </row>
    <row r="2" spans="1:116" x14ac:dyDescent="0.25">
      <c r="A2" s="2">
        <v>2041</v>
      </c>
      <c r="B2" s="3">
        <v>47</v>
      </c>
      <c r="C2" s="3">
        <v>0</v>
      </c>
      <c r="D2" s="3">
        <v>0</v>
      </c>
      <c r="E2" s="3">
        <v>0</v>
      </c>
      <c r="F2" s="3">
        <v>1</v>
      </c>
      <c r="G2" s="3">
        <v>0</v>
      </c>
      <c r="H2" s="1">
        <v>1</v>
      </c>
      <c r="I2" s="3">
        <v>1</v>
      </c>
      <c r="J2" s="3">
        <v>1</v>
      </c>
      <c r="K2" s="3">
        <v>1</v>
      </c>
      <c r="L2" s="3">
        <v>0</v>
      </c>
      <c r="M2" s="3"/>
      <c r="N2" s="3">
        <v>1</v>
      </c>
      <c r="O2" s="3">
        <v>0</v>
      </c>
      <c r="P2" s="3">
        <v>1</v>
      </c>
      <c r="Q2" s="3"/>
      <c r="R2" s="3">
        <v>0</v>
      </c>
      <c r="S2" s="3">
        <v>0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1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26</v>
      </c>
      <c r="AH2" s="4">
        <v>2.04</v>
      </c>
      <c r="AI2" s="3">
        <v>152</v>
      </c>
      <c r="AJ2" s="3">
        <v>88</v>
      </c>
      <c r="AK2" s="5">
        <f t="shared" ref="AK2:AK33" si="0">(AI2+2*AJ2)/3</f>
        <v>109.33333333333333</v>
      </c>
      <c r="AL2" s="3">
        <v>81</v>
      </c>
      <c r="AM2" s="3">
        <v>2</v>
      </c>
      <c r="AN2" s="3">
        <v>1</v>
      </c>
      <c r="AO2" s="3">
        <v>20</v>
      </c>
      <c r="AP2" s="3">
        <v>8</v>
      </c>
      <c r="AQ2" s="3">
        <v>13</v>
      </c>
      <c r="AR2" s="1">
        <f t="shared" ref="AR2:AR33" si="1">(AO2-AP2)</f>
        <v>12</v>
      </c>
      <c r="AS2" s="7">
        <f t="shared" ref="AS2:AS33" si="2">(AR2/AN2)</f>
        <v>12</v>
      </c>
      <c r="AT2" s="3">
        <v>8</v>
      </c>
      <c r="AU2" s="4">
        <v>6.8952</v>
      </c>
      <c r="AV2" s="3">
        <v>3.38</v>
      </c>
      <c r="AW2" s="19">
        <f t="shared" ref="AW2:AW33" si="3">(AK2*AV2/451)</f>
        <v>0.81939393939393934</v>
      </c>
      <c r="AX2" s="7">
        <f t="shared" ref="AX2:AX33" si="4">((AQ2-AT2)/AU2)</f>
        <v>0.72514212785706</v>
      </c>
      <c r="AY2" s="7">
        <f t="shared" ref="AY2:AY33" si="5">((AQ2-AT2)*80/AV2)</f>
        <v>118.34319526627219</v>
      </c>
      <c r="AZ2" s="7">
        <f t="shared" ref="AZ2:AZ33" si="6">((AK2-AN2)*80/AV2)</f>
        <v>2564.102564102564</v>
      </c>
      <c r="BA2" s="7">
        <f t="shared" ref="BA2:BA33" si="7">(AU2/AL2*1000)</f>
        <v>85.125925925925927</v>
      </c>
      <c r="BB2" s="7">
        <f t="shared" ref="BB2:BB33" si="8">(AV2*1000/AL2)</f>
        <v>41.728395061728392</v>
      </c>
      <c r="BC2" s="7">
        <f t="shared" ref="BC2:BC33" si="9">(BB2*(AK2-AT2)*0.0136)</f>
        <v>57.50729218106995</v>
      </c>
      <c r="BD2" s="7">
        <f t="shared" ref="BD2:BD33" si="10">(BB2*(AQ2-AN2)*0.0136)</f>
        <v>6.8100740740740733</v>
      </c>
      <c r="BE2" s="19"/>
      <c r="BF2" s="19">
        <f t="shared" ref="BF2:BF33" si="11">(AQ2/BA2)</f>
        <v>0.15271493212669685</v>
      </c>
      <c r="BG2" s="19">
        <f t="shared" ref="BG2:BG33" si="12">(AO2/BA2)</f>
        <v>0.23494604942568742</v>
      </c>
      <c r="BH2" s="19">
        <v>0.15271493212669685</v>
      </c>
      <c r="BI2" s="19">
        <f t="shared" ref="BI2:BI33" si="13">(BA2/AR2)</f>
        <v>7.0938271604938272</v>
      </c>
      <c r="BJ2" s="19">
        <f t="shared" ref="BJ2:BJ33" si="14">(AN2/AT2)</f>
        <v>0.125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>
        <v>57.5</v>
      </c>
      <c r="BT2" s="3">
        <v>4.5999999999999996</v>
      </c>
      <c r="BU2" s="3">
        <v>2.9</v>
      </c>
      <c r="BV2" s="3">
        <v>1.1000000000000001</v>
      </c>
      <c r="BW2" s="3"/>
      <c r="BX2" s="10"/>
      <c r="BY2" s="3">
        <v>1</v>
      </c>
      <c r="BZ2" s="3">
        <v>1</v>
      </c>
      <c r="CA2" s="3">
        <v>142</v>
      </c>
      <c r="CB2" s="3">
        <v>30</v>
      </c>
      <c r="CC2" s="4">
        <v>1.4</v>
      </c>
      <c r="CD2" s="28">
        <v>54</v>
      </c>
      <c r="CE2" s="8"/>
      <c r="CF2" s="8"/>
      <c r="CG2" s="3">
        <v>137</v>
      </c>
      <c r="CH2" s="3">
        <v>0</v>
      </c>
      <c r="CI2" s="3">
        <v>1</v>
      </c>
      <c r="CJ2" s="12">
        <v>714.92537313432831</v>
      </c>
      <c r="CK2" s="19">
        <f t="shared" ref="CK2:CK33" si="15">LN(CJ2)</f>
        <v>6.5721781640080401</v>
      </c>
      <c r="CL2" s="5">
        <v>407.89328149453138</v>
      </c>
      <c r="CM2" s="19">
        <f t="shared" ref="CM2:CM33" si="16">LN(CL2)</f>
        <v>6.0110055752256963</v>
      </c>
      <c r="CN2" s="10"/>
      <c r="CO2" s="36">
        <v>40497</v>
      </c>
      <c r="CP2" s="36">
        <v>40499</v>
      </c>
      <c r="CQ2" s="20">
        <f>(CP2-CO2)</f>
        <v>2</v>
      </c>
      <c r="CR2" s="36"/>
      <c r="CT2" s="36">
        <v>44272</v>
      </c>
      <c r="CU2" s="36">
        <v>44125</v>
      </c>
      <c r="CV2" s="1">
        <f t="shared" ref="CV2:CV33" si="17">(CU2-CO2)</f>
        <v>3628</v>
      </c>
      <c r="CW2" s="3">
        <v>0</v>
      </c>
      <c r="CX2" s="3"/>
      <c r="CY2" s="3"/>
      <c r="CZ2" s="3">
        <v>1</v>
      </c>
      <c r="DA2" s="3">
        <v>2</v>
      </c>
      <c r="DB2" s="3">
        <v>0</v>
      </c>
      <c r="DC2" s="3"/>
      <c r="DD2" s="10"/>
      <c r="DE2" s="10"/>
      <c r="DF2" s="10"/>
      <c r="DG2" s="10"/>
      <c r="DH2" s="10"/>
      <c r="DI2" s="10"/>
      <c r="DJ2" s="10"/>
      <c r="DK2" s="10"/>
      <c r="DL2" s="10"/>
    </row>
    <row r="3" spans="1:116" x14ac:dyDescent="0.25">
      <c r="A3" s="25">
        <v>1040</v>
      </c>
      <c r="B3" s="1">
        <v>69</v>
      </c>
      <c r="C3" s="1">
        <v>0</v>
      </c>
      <c r="D3" s="1">
        <v>1</v>
      </c>
      <c r="E3" s="1">
        <v>1</v>
      </c>
      <c r="F3" s="1">
        <v>2</v>
      </c>
      <c r="G3" s="1">
        <v>1</v>
      </c>
      <c r="H3" s="1">
        <v>0</v>
      </c>
      <c r="I3" s="1">
        <v>1</v>
      </c>
      <c r="J3" s="1">
        <v>2</v>
      </c>
      <c r="K3" s="1">
        <v>1</v>
      </c>
      <c r="L3" s="1">
        <v>1</v>
      </c>
      <c r="M3" s="1">
        <v>1</v>
      </c>
      <c r="N3" s="1">
        <v>0</v>
      </c>
      <c r="O3" s="1">
        <v>0</v>
      </c>
      <c r="P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1</v>
      </c>
      <c r="AB3" s="1">
        <v>0</v>
      </c>
      <c r="AC3" s="1">
        <v>0</v>
      </c>
      <c r="AD3" s="1">
        <v>0</v>
      </c>
      <c r="AE3" s="1">
        <v>0</v>
      </c>
      <c r="AF3" s="1">
        <v>2</v>
      </c>
      <c r="AG3" s="1">
        <v>38.6</v>
      </c>
      <c r="AH3" s="1">
        <v>2.1800000000000002</v>
      </c>
      <c r="AI3" s="1">
        <v>93</v>
      </c>
      <c r="AJ3" s="1">
        <v>53</v>
      </c>
      <c r="AK3" s="5">
        <f t="shared" si="0"/>
        <v>66.333333333333329</v>
      </c>
      <c r="AL3" s="1">
        <v>78</v>
      </c>
      <c r="AM3" s="1">
        <v>1</v>
      </c>
      <c r="AN3" s="1">
        <v>2</v>
      </c>
      <c r="AO3" s="1">
        <v>22</v>
      </c>
      <c r="AP3" s="1">
        <v>7</v>
      </c>
      <c r="AQ3" s="1">
        <v>13</v>
      </c>
      <c r="AR3" s="1">
        <f t="shared" si="1"/>
        <v>15</v>
      </c>
      <c r="AS3" s="7">
        <f t="shared" si="2"/>
        <v>7.5</v>
      </c>
      <c r="AT3" s="1">
        <v>6</v>
      </c>
      <c r="AU3" s="19">
        <v>6.31</v>
      </c>
      <c r="AV3" s="1">
        <v>2.9</v>
      </c>
      <c r="AW3" s="19">
        <f t="shared" si="3"/>
        <v>0.42653362897265329</v>
      </c>
      <c r="AX3" s="7">
        <f t="shared" si="4"/>
        <v>1.1093502377179081</v>
      </c>
      <c r="AY3" s="7">
        <f t="shared" si="5"/>
        <v>193.10344827586206</v>
      </c>
      <c r="AZ3" s="7">
        <f t="shared" si="6"/>
        <v>1774.7126436781607</v>
      </c>
      <c r="BA3" s="7">
        <f t="shared" si="7"/>
        <v>80.897435897435898</v>
      </c>
      <c r="BB3" s="7">
        <f t="shared" si="8"/>
        <v>37.179487179487182</v>
      </c>
      <c r="BC3" s="7">
        <f t="shared" si="9"/>
        <v>30.507008547008542</v>
      </c>
      <c r="BD3" s="7">
        <f t="shared" si="10"/>
        <v>5.5620512820512822</v>
      </c>
      <c r="BE3" s="19">
        <v>1.2361331220285261</v>
      </c>
      <c r="BF3" s="19">
        <f t="shared" si="11"/>
        <v>0.1606973058637084</v>
      </c>
      <c r="BG3" s="19">
        <f t="shared" si="12"/>
        <v>0.27194928684627573</v>
      </c>
      <c r="BH3" s="19">
        <v>0.1606973058637084</v>
      </c>
      <c r="BI3" s="19">
        <f t="shared" si="13"/>
        <v>5.3931623931623935</v>
      </c>
      <c r="BJ3" s="19">
        <f t="shared" si="14"/>
        <v>0.33333333333333331</v>
      </c>
      <c r="BK3" s="19"/>
      <c r="BL3" s="20">
        <v>1</v>
      </c>
      <c r="BM3" s="1">
        <v>8</v>
      </c>
      <c r="BO3" s="1">
        <v>0</v>
      </c>
      <c r="BP3" s="1">
        <v>0</v>
      </c>
      <c r="BQ3" s="1">
        <v>1</v>
      </c>
      <c r="BR3" s="1">
        <v>0</v>
      </c>
      <c r="BS3" s="1">
        <v>65</v>
      </c>
      <c r="BT3" s="1"/>
      <c r="BU3" s="1"/>
      <c r="BV3" s="1"/>
      <c r="CA3" s="25">
        <v>139</v>
      </c>
      <c r="CB3" s="25">
        <v>23</v>
      </c>
      <c r="CC3" s="44">
        <v>1.1000000000000001</v>
      </c>
      <c r="CD3" s="27">
        <v>52</v>
      </c>
      <c r="CJ3" s="20">
        <v>5126.6365130000004</v>
      </c>
      <c r="CK3" s="19">
        <f t="shared" si="15"/>
        <v>8.542205072644709</v>
      </c>
      <c r="CL3" s="20">
        <v>810.19909759999996</v>
      </c>
      <c r="CM3" s="19">
        <f t="shared" si="16"/>
        <v>6.6972800169689082</v>
      </c>
      <c r="CN3" s="22"/>
      <c r="CO3" s="36">
        <v>43244</v>
      </c>
      <c r="CP3" s="36"/>
      <c r="CQ3" s="36"/>
      <c r="CR3" s="36"/>
      <c r="CT3" s="36">
        <v>44478</v>
      </c>
      <c r="CU3" s="36">
        <v>44475</v>
      </c>
      <c r="CV3" s="1">
        <f t="shared" si="17"/>
        <v>1231</v>
      </c>
      <c r="CW3" s="1">
        <v>0</v>
      </c>
      <c r="CZ3" s="1">
        <v>0</v>
      </c>
      <c r="DA3" s="1">
        <v>1231</v>
      </c>
      <c r="DB3" s="1">
        <v>1</v>
      </c>
    </row>
    <row r="4" spans="1:116" x14ac:dyDescent="0.25">
      <c r="A4" s="25">
        <v>1172</v>
      </c>
      <c r="B4" s="1">
        <v>68</v>
      </c>
      <c r="C4" s="1">
        <v>0</v>
      </c>
      <c r="D4" s="1">
        <v>1</v>
      </c>
      <c r="E4" s="1">
        <v>0</v>
      </c>
      <c r="F4" s="1">
        <v>2</v>
      </c>
      <c r="H4" s="1">
        <v>0</v>
      </c>
      <c r="J4" s="1">
        <v>2</v>
      </c>
      <c r="K4" s="1">
        <v>1</v>
      </c>
      <c r="L4" s="1">
        <v>0</v>
      </c>
      <c r="M4" s="1">
        <v>1</v>
      </c>
      <c r="N4" s="1">
        <v>0</v>
      </c>
      <c r="O4" s="1">
        <v>1</v>
      </c>
      <c r="P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0</v>
      </c>
      <c r="AD4" s="1">
        <v>0</v>
      </c>
      <c r="AE4" s="1">
        <v>1</v>
      </c>
      <c r="AF4" s="1">
        <v>0</v>
      </c>
      <c r="AG4" s="1">
        <v>20.7</v>
      </c>
      <c r="AH4" s="1">
        <v>1.42</v>
      </c>
      <c r="AI4" s="1">
        <v>132</v>
      </c>
      <c r="AJ4" s="1">
        <v>65</v>
      </c>
      <c r="AK4" s="5">
        <f t="shared" si="0"/>
        <v>87.333333333333329</v>
      </c>
      <c r="AL4" s="1">
        <v>53</v>
      </c>
      <c r="AM4" s="1">
        <v>1</v>
      </c>
      <c r="AN4" s="1">
        <v>2</v>
      </c>
      <c r="AO4" s="1">
        <v>28</v>
      </c>
      <c r="AP4" s="1">
        <v>6</v>
      </c>
      <c r="AQ4" s="1">
        <v>14</v>
      </c>
      <c r="AR4" s="1">
        <f t="shared" si="1"/>
        <v>22</v>
      </c>
      <c r="AS4" s="7">
        <f t="shared" si="2"/>
        <v>11</v>
      </c>
      <c r="AT4" s="1">
        <v>7</v>
      </c>
      <c r="AU4" s="19">
        <v>4.4000000000000004</v>
      </c>
      <c r="AV4" s="1">
        <v>3.09</v>
      </c>
      <c r="AW4" s="19">
        <f t="shared" si="3"/>
        <v>0.59835920177383584</v>
      </c>
      <c r="AX4" s="7">
        <f t="shared" si="4"/>
        <v>1.5909090909090908</v>
      </c>
      <c r="AY4" s="7">
        <f t="shared" si="5"/>
        <v>181.22977346278319</v>
      </c>
      <c r="AZ4" s="7">
        <f t="shared" si="6"/>
        <v>2209.277238403452</v>
      </c>
      <c r="BA4" s="7">
        <f t="shared" si="7"/>
        <v>83.018867924528308</v>
      </c>
      <c r="BB4" s="7">
        <f t="shared" si="8"/>
        <v>58.301886792452834</v>
      </c>
      <c r="BC4" s="7">
        <f t="shared" si="9"/>
        <v>63.696754716981133</v>
      </c>
      <c r="BD4" s="7">
        <f t="shared" si="10"/>
        <v>9.5148679245283034</v>
      </c>
      <c r="BE4" s="19">
        <v>1.3731818181818181</v>
      </c>
      <c r="BF4" s="19">
        <f t="shared" si="11"/>
        <v>0.16863636363636361</v>
      </c>
      <c r="BG4" s="19">
        <f t="shared" si="12"/>
        <v>0.33727272727272722</v>
      </c>
      <c r="BH4" s="19">
        <v>0.16863636363636361</v>
      </c>
      <c r="BI4" s="19">
        <f t="shared" si="13"/>
        <v>3.7735849056603779</v>
      </c>
      <c r="BJ4" s="19">
        <f t="shared" si="14"/>
        <v>0.2857142857142857</v>
      </c>
      <c r="BK4" s="19"/>
      <c r="BL4" s="20">
        <v>1</v>
      </c>
      <c r="BM4" s="1">
        <v>12</v>
      </c>
      <c r="BO4" s="1">
        <v>0</v>
      </c>
      <c r="BP4" s="1">
        <v>0</v>
      </c>
      <c r="BQ4" s="1">
        <v>1</v>
      </c>
      <c r="BR4" s="1">
        <v>0</v>
      </c>
      <c r="BS4" s="1">
        <v>70</v>
      </c>
      <c r="BT4" s="1">
        <v>4.3</v>
      </c>
      <c r="BU4" s="1">
        <v>2.5</v>
      </c>
      <c r="BV4" s="1">
        <v>0.32</v>
      </c>
      <c r="BZ4" s="1">
        <v>0</v>
      </c>
      <c r="CA4" s="25">
        <v>141</v>
      </c>
      <c r="CB4" s="25">
        <v>27</v>
      </c>
      <c r="CC4" s="44">
        <v>0.88</v>
      </c>
      <c r="CD4" s="27">
        <v>68</v>
      </c>
      <c r="CJ4" s="20">
        <v>824.77165930000001</v>
      </c>
      <c r="CK4" s="19">
        <f t="shared" si="15"/>
        <v>6.7151065714189064</v>
      </c>
      <c r="CL4" s="20">
        <v>4584.0394109999997</v>
      </c>
      <c r="CM4" s="19">
        <f t="shared" si="16"/>
        <v>8.4303358558707053</v>
      </c>
      <c r="CN4" s="20"/>
      <c r="CO4" s="36">
        <v>43399</v>
      </c>
      <c r="CP4" s="36"/>
      <c r="CQ4" s="36"/>
      <c r="CR4" s="36"/>
      <c r="CT4" s="36">
        <v>44480</v>
      </c>
      <c r="CU4" s="36">
        <v>44469</v>
      </c>
      <c r="CV4" s="1">
        <f t="shared" si="17"/>
        <v>1070</v>
      </c>
      <c r="CW4" s="1">
        <v>0</v>
      </c>
      <c r="CZ4" s="1">
        <v>0</v>
      </c>
      <c r="DA4" s="1">
        <v>875</v>
      </c>
      <c r="DB4" s="3">
        <v>0</v>
      </c>
      <c r="DD4" s="1"/>
      <c r="DE4" s="1"/>
      <c r="DF4" s="1"/>
      <c r="DG4" s="1"/>
      <c r="DH4" s="1"/>
      <c r="DI4" s="1"/>
      <c r="DJ4" s="1"/>
      <c r="DK4" s="1"/>
      <c r="DL4" s="1"/>
    </row>
    <row r="5" spans="1:116" x14ac:dyDescent="0.25">
      <c r="A5" s="2">
        <v>2016</v>
      </c>
      <c r="B5" s="3">
        <v>25</v>
      </c>
      <c r="C5" s="3">
        <v>0</v>
      </c>
      <c r="D5" s="3">
        <v>1</v>
      </c>
      <c r="E5" s="3">
        <v>0</v>
      </c>
      <c r="F5" s="3">
        <v>2</v>
      </c>
      <c r="G5" s="3">
        <v>1</v>
      </c>
      <c r="H5" s="1">
        <v>0</v>
      </c>
      <c r="I5" s="3">
        <v>1</v>
      </c>
      <c r="J5" s="3">
        <v>1</v>
      </c>
      <c r="K5" s="3">
        <v>0</v>
      </c>
      <c r="L5" s="3">
        <v>0</v>
      </c>
      <c r="M5" s="3"/>
      <c r="N5" s="3">
        <v>1</v>
      </c>
      <c r="O5" s="3">
        <v>0</v>
      </c>
      <c r="P5" s="3">
        <v>1</v>
      </c>
      <c r="Q5" s="3"/>
      <c r="R5" s="3">
        <v>0</v>
      </c>
      <c r="S5" s="3">
        <v>0</v>
      </c>
      <c r="T5" s="3">
        <v>0</v>
      </c>
      <c r="U5" s="3">
        <v>1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24.5</v>
      </c>
      <c r="AH5" s="4">
        <v>1.78</v>
      </c>
      <c r="AI5" s="3">
        <v>135</v>
      </c>
      <c r="AJ5" s="3">
        <v>83</v>
      </c>
      <c r="AK5" s="5">
        <f t="shared" si="0"/>
        <v>100.33333333333333</v>
      </c>
      <c r="AL5" s="3">
        <v>83</v>
      </c>
      <c r="AM5" s="3">
        <v>1</v>
      </c>
      <c r="AN5" s="3">
        <v>4</v>
      </c>
      <c r="AO5" s="3">
        <v>22</v>
      </c>
      <c r="AP5" s="3">
        <v>8</v>
      </c>
      <c r="AQ5" s="3">
        <v>11</v>
      </c>
      <c r="AR5" s="3">
        <f t="shared" si="1"/>
        <v>14</v>
      </c>
      <c r="AS5" s="7">
        <f t="shared" si="2"/>
        <v>3.5</v>
      </c>
      <c r="AT5" s="3">
        <v>7</v>
      </c>
      <c r="AU5" s="4">
        <v>5.3044000000000002</v>
      </c>
      <c r="AV5" s="3">
        <v>2.98</v>
      </c>
      <c r="AW5" s="19">
        <f t="shared" si="3"/>
        <v>0.66295639320029565</v>
      </c>
      <c r="AX5" s="7">
        <f t="shared" si="4"/>
        <v>0.75409094336777016</v>
      </c>
      <c r="AY5" s="7">
        <f t="shared" si="5"/>
        <v>107.38255033557047</v>
      </c>
      <c r="AZ5" s="7">
        <f t="shared" si="6"/>
        <v>2586.1297539149887</v>
      </c>
      <c r="BA5" s="7">
        <f t="shared" si="7"/>
        <v>63.908433734939763</v>
      </c>
      <c r="BB5" s="7">
        <f t="shared" si="8"/>
        <v>35.903614457831324</v>
      </c>
      <c r="BC5" s="7">
        <f t="shared" si="9"/>
        <v>45.573654618473888</v>
      </c>
      <c r="BD5" s="7">
        <f t="shared" si="10"/>
        <v>3.4180240963855417</v>
      </c>
      <c r="BE5" s="19"/>
      <c r="BF5" s="19">
        <f t="shared" si="11"/>
        <v>0.17212125782369353</v>
      </c>
      <c r="BG5" s="19">
        <f t="shared" si="12"/>
        <v>0.34424251564738706</v>
      </c>
      <c r="BH5" s="19">
        <v>0.17212125782369353</v>
      </c>
      <c r="BI5" s="19">
        <f t="shared" si="13"/>
        <v>4.5648881239242689</v>
      </c>
      <c r="BJ5" s="19">
        <f t="shared" si="14"/>
        <v>0.5714285714285714</v>
      </c>
      <c r="BK5" s="19"/>
      <c r="BL5" s="5">
        <v>0</v>
      </c>
      <c r="BM5" s="5"/>
      <c r="BN5" s="5"/>
      <c r="BO5" s="5"/>
      <c r="BP5" s="5"/>
      <c r="BQ5" s="3">
        <v>1</v>
      </c>
      <c r="BR5" s="3">
        <v>0</v>
      </c>
      <c r="BS5" s="3">
        <v>62.5</v>
      </c>
      <c r="BT5" s="3">
        <v>4.0999999999999996</v>
      </c>
      <c r="BU5" s="3"/>
      <c r="BV5" s="3">
        <v>0.95</v>
      </c>
      <c r="BW5" s="3">
        <v>3.4</v>
      </c>
      <c r="BX5" s="10"/>
      <c r="BY5" s="3">
        <v>1</v>
      </c>
      <c r="BZ5" s="3">
        <v>0</v>
      </c>
      <c r="CA5" s="3">
        <v>139</v>
      </c>
      <c r="CB5" s="3">
        <v>29</v>
      </c>
      <c r="CC5" s="4">
        <v>0.9</v>
      </c>
      <c r="CD5" s="28">
        <v>90</v>
      </c>
      <c r="CE5" s="8"/>
      <c r="CF5" s="8"/>
      <c r="CG5" s="3">
        <v>649</v>
      </c>
      <c r="CH5" s="3">
        <v>1</v>
      </c>
      <c r="CI5" s="3">
        <v>1</v>
      </c>
      <c r="CJ5" s="12">
        <v>1102.016129032258</v>
      </c>
      <c r="CK5" s="19">
        <f t="shared" si="15"/>
        <v>7.0048966257511776</v>
      </c>
      <c r="CL5" s="5">
        <v>2542.7603235432657</v>
      </c>
      <c r="CM5" s="19">
        <f t="shared" si="16"/>
        <v>7.8410055114889161</v>
      </c>
      <c r="CN5" s="10"/>
      <c r="CO5" s="36">
        <v>43427</v>
      </c>
      <c r="CP5" s="36"/>
      <c r="CQ5" s="36"/>
      <c r="CR5" s="36"/>
      <c r="CT5" s="36">
        <v>44478</v>
      </c>
      <c r="CU5" s="36">
        <v>44420</v>
      </c>
      <c r="CV5" s="1">
        <f t="shared" si="17"/>
        <v>993</v>
      </c>
      <c r="CW5" s="1">
        <v>0</v>
      </c>
      <c r="CZ5" s="1">
        <v>0</v>
      </c>
      <c r="DA5" s="1">
        <v>993</v>
      </c>
      <c r="DB5" s="3">
        <v>0</v>
      </c>
      <c r="DC5" s="3" t="s">
        <v>153</v>
      </c>
      <c r="DD5" s="10"/>
      <c r="DE5" s="10"/>
      <c r="DF5" s="10"/>
      <c r="DG5" s="10"/>
      <c r="DH5" s="10"/>
      <c r="DI5" s="10"/>
      <c r="DJ5" s="10"/>
      <c r="DK5" s="10"/>
      <c r="DL5" s="10"/>
    </row>
    <row r="6" spans="1:116" x14ac:dyDescent="0.25">
      <c r="A6" s="2">
        <v>2063</v>
      </c>
      <c r="B6" s="9">
        <v>62</v>
      </c>
      <c r="C6" s="9">
        <v>0</v>
      </c>
      <c r="D6" s="9">
        <v>0</v>
      </c>
      <c r="E6" s="9">
        <v>1</v>
      </c>
      <c r="F6" s="9">
        <v>1</v>
      </c>
      <c r="G6" s="9">
        <v>0</v>
      </c>
      <c r="H6" s="1">
        <v>1</v>
      </c>
      <c r="I6" s="9">
        <v>1</v>
      </c>
      <c r="J6" s="9">
        <v>3</v>
      </c>
      <c r="K6" s="9">
        <v>0</v>
      </c>
      <c r="L6" s="9">
        <v>0</v>
      </c>
      <c r="M6" s="9"/>
      <c r="N6" s="9">
        <v>1</v>
      </c>
      <c r="O6" s="9">
        <v>0</v>
      </c>
      <c r="P6" s="9">
        <v>1</v>
      </c>
      <c r="Q6" s="9"/>
      <c r="R6" s="9">
        <v>1</v>
      </c>
      <c r="S6" s="9">
        <v>1</v>
      </c>
      <c r="T6" s="9">
        <v>0</v>
      </c>
      <c r="U6" s="9">
        <v>0</v>
      </c>
      <c r="V6" s="9">
        <v>0</v>
      </c>
      <c r="W6" s="9">
        <v>0</v>
      </c>
      <c r="X6" s="9">
        <v>1</v>
      </c>
      <c r="Y6" s="9">
        <v>0</v>
      </c>
      <c r="Z6" s="9">
        <v>1</v>
      </c>
      <c r="AA6" s="9">
        <v>0</v>
      </c>
      <c r="AB6" s="9">
        <v>1</v>
      </c>
      <c r="AC6" s="9">
        <v>0</v>
      </c>
      <c r="AD6" s="9">
        <v>0</v>
      </c>
      <c r="AE6" s="9">
        <v>0</v>
      </c>
      <c r="AF6" s="9">
        <v>0</v>
      </c>
      <c r="AG6" s="9">
        <v>24</v>
      </c>
      <c r="AH6" s="11">
        <v>1.95</v>
      </c>
      <c r="AI6" s="9">
        <v>125</v>
      </c>
      <c r="AJ6" s="9">
        <v>82</v>
      </c>
      <c r="AK6" s="5">
        <f t="shared" si="0"/>
        <v>96.333333333333329</v>
      </c>
      <c r="AL6" s="9">
        <v>69</v>
      </c>
      <c r="AM6" s="9">
        <v>1</v>
      </c>
      <c r="AN6" s="9">
        <v>8</v>
      </c>
      <c r="AO6" s="9">
        <v>16</v>
      </c>
      <c r="AP6" s="9">
        <v>6</v>
      </c>
      <c r="AQ6" s="9">
        <v>10</v>
      </c>
      <c r="AR6" s="1">
        <f t="shared" si="1"/>
        <v>10</v>
      </c>
      <c r="AS6" s="7">
        <f t="shared" si="2"/>
        <v>1.25</v>
      </c>
      <c r="AT6" s="9">
        <v>7</v>
      </c>
      <c r="AU6" s="4">
        <v>3.9584999999999995</v>
      </c>
      <c r="AV6" s="9">
        <v>2.0299999999999998</v>
      </c>
      <c r="AW6" s="19">
        <f t="shared" si="3"/>
        <v>0.43360679970436061</v>
      </c>
      <c r="AX6" s="7">
        <f t="shared" si="4"/>
        <v>0.75786282682834416</v>
      </c>
      <c r="AY6" s="7">
        <f t="shared" si="5"/>
        <v>118.22660098522168</v>
      </c>
      <c r="AZ6" s="7">
        <f t="shared" si="6"/>
        <v>3481.1165845648607</v>
      </c>
      <c r="BA6" s="7">
        <f t="shared" si="7"/>
        <v>57.369565217391298</v>
      </c>
      <c r="BB6" s="7">
        <f t="shared" si="8"/>
        <v>29.420289855072461</v>
      </c>
      <c r="BC6" s="7">
        <f t="shared" si="9"/>
        <v>35.743690821256031</v>
      </c>
      <c r="BD6" s="7">
        <f t="shared" si="10"/>
        <v>0.80023188405797085</v>
      </c>
      <c r="BE6" s="19"/>
      <c r="BF6" s="19">
        <f t="shared" si="11"/>
        <v>0.17430845017051916</v>
      </c>
      <c r="BG6" s="19">
        <f t="shared" si="12"/>
        <v>0.27889352027283065</v>
      </c>
      <c r="BH6" s="19">
        <v>0.17430845017051916</v>
      </c>
      <c r="BI6" s="19">
        <f t="shared" si="13"/>
        <v>5.7369565217391294</v>
      </c>
      <c r="BJ6" s="19">
        <f t="shared" si="14"/>
        <v>1.1428571428571428</v>
      </c>
      <c r="BK6" s="19"/>
      <c r="BL6" s="12">
        <v>0</v>
      </c>
      <c r="BM6" s="12"/>
      <c r="BN6" s="12"/>
      <c r="BO6" s="12"/>
      <c r="BP6" s="12"/>
      <c r="BQ6" s="9">
        <v>1</v>
      </c>
      <c r="BR6" s="9">
        <v>0</v>
      </c>
      <c r="BS6" s="9">
        <v>22.5</v>
      </c>
      <c r="BT6" s="9">
        <v>5.0999999999999996</v>
      </c>
      <c r="BU6" s="9">
        <v>3.7</v>
      </c>
      <c r="BV6" s="9">
        <v>0.8</v>
      </c>
      <c r="BW6" s="9">
        <v>3.6</v>
      </c>
      <c r="BX6" s="14"/>
      <c r="BY6" s="9">
        <v>0</v>
      </c>
      <c r="BZ6" s="9">
        <v>1</v>
      </c>
      <c r="CA6" s="9">
        <v>133</v>
      </c>
      <c r="CB6" s="9">
        <v>25</v>
      </c>
      <c r="CC6" s="11">
        <v>0.8</v>
      </c>
      <c r="CD6" s="29">
        <v>90</v>
      </c>
      <c r="CE6" s="13"/>
      <c r="CF6" s="13"/>
      <c r="CG6" s="9">
        <v>620</v>
      </c>
      <c r="CH6" s="9">
        <v>1</v>
      </c>
      <c r="CI6" s="9">
        <v>1</v>
      </c>
      <c r="CJ6" s="12">
        <v>2619.1176470588234</v>
      </c>
      <c r="CK6" s="19">
        <f t="shared" si="15"/>
        <v>7.8705927641016462</v>
      </c>
      <c r="CL6" s="12">
        <v>1232.5424258160597</v>
      </c>
      <c r="CM6" s="19">
        <f t="shared" si="16"/>
        <v>7.1168343278932129</v>
      </c>
      <c r="CN6" s="14"/>
      <c r="CO6" s="36">
        <v>40645</v>
      </c>
      <c r="CP6" s="38"/>
      <c r="CQ6" s="38"/>
      <c r="CR6" s="36"/>
      <c r="CS6" s="22"/>
      <c r="CT6" s="36">
        <v>44274</v>
      </c>
      <c r="CU6" s="36">
        <v>40904</v>
      </c>
      <c r="CV6" s="1">
        <f t="shared" si="17"/>
        <v>259</v>
      </c>
      <c r="CW6" s="3">
        <v>1</v>
      </c>
      <c r="CX6" s="40">
        <v>40904</v>
      </c>
      <c r="CY6" s="3">
        <f>(CX6-CO6)</f>
        <v>259</v>
      </c>
      <c r="CZ6" s="3">
        <v>1</v>
      </c>
      <c r="DA6" s="3">
        <v>259</v>
      </c>
      <c r="DB6" s="1">
        <v>1</v>
      </c>
      <c r="DC6" s="14" t="s">
        <v>157</v>
      </c>
      <c r="DD6" s="14"/>
      <c r="DE6" s="14"/>
      <c r="DF6" s="14"/>
      <c r="DG6" s="14"/>
      <c r="DH6" s="14"/>
      <c r="DI6" s="14"/>
      <c r="DJ6" s="14"/>
      <c r="DK6" s="14"/>
      <c r="DL6" s="14"/>
    </row>
    <row r="7" spans="1:116" x14ac:dyDescent="0.25">
      <c r="A7" s="25">
        <v>1050</v>
      </c>
      <c r="B7" s="1">
        <v>61</v>
      </c>
      <c r="C7" s="1">
        <v>0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2</v>
      </c>
      <c r="K7" s="1">
        <v>1</v>
      </c>
      <c r="L7" s="1">
        <v>0</v>
      </c>
      <c r="M7" s="1">
        <v>0</v>
      </c>
      <c r="N7" s="1">
        <v>0</v>
      </c>
      <c r="O7" s="1">
        <v>1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</v>
      </c>
      <c r="Z7" s="1">
        <v>1</v>
      </c>
      <c r="AA7" s="1">
        <v>1</v>
      </c>
      <c r="AB7" s="1">
        <v>1</v>
      </c>
      <c r="AC7" s="1">
        <v>0</v>
      </c>
      <c r="AD7" s="1">
        <v>1</v>
      </c>
      <c r="AE7" s="1">
        <v>0</v>
      </c>
      <c r="AF7" s="1">
        <v>0</v>
      </c>
      <c r="AG7" s="1">
        <v>32.200000000000003</v>
      </c>
      <c r="AH7" s="1">
        <v>2.2799999999999998</v>
      </c>
      <c r="AI7" s="1">
        <v>129</v>
      </c>
      <c r="AJ7" s="1">
        <v>67</v>
      </c>
      <c r="AK7" s="5">
        <f t="shared" si="0"/>
        <v>87.666666666666671</v>
      </c>
      <c r="AL7" s="1">
        <v>68</v>
      </c>
      <c r="AM7" s="1">
        <v>1</v>
      </c>
      <c r="AN7" s="1">
        <v>4</v>
      </c>
      <c r="AO7" s="1">
        <v>26</v>
      </c>
      <c r="AP7" s="1">
        <v>9</v>
      </c>
      <c r="AQ7" s="1">
        <v>16</v>
      </c>
      <c r="AR7" s="1">
        <f t="shared" si="1"/>
        <v>17</v>
      </c>
      <c r="AS7" s="7">
        <f t="shared" si="2"/>
        <v>4.25</v>
      </c>
      <c r="AT7" s="1">
        <v>8</v>
      </c>
      <c r="AU7" s="19">
        <v>6.03</v>
      </c>
      <c r="AV7" s="1">
        <v>2.64</v>
      </c>
      <c r="AW7" s="19">
        <f t="shared" si="3"/>
        <v>0.51317073170731708</v>
      </c>
      <c r="AX7" s="7">
        <f t="shared" si="4"/>
        <v>1.3266998341625207</v>
      </c>
      <c r="AY7" s="7">
        <f t="shared" si="5"/>
        <v>242.42424242424241</v>
      </c>
      <c r="AZ7" s="7">
        <f t="shared" si="6"/>
        <v>2535.3535353535353</v>
      </c>
      <c r="BA7" s="7">
        <f t="shared" si="7"/>
        <v>88.676470588235304</v>
      </c>
      <c r="BB7" s="7">
        <f t="shared" si="8"/>
        <v>38.823529411764703</v>
      </c>
      <c r="BC7" s="7">
        <f t="shared" si="9"/>
        <v>42.064</v>
      </c>
      <c r="BD7" s="7">
        <f t="shared" si="10"/>
        <v>6.3359999999999994</v>
      </c>
      <c r="BE7" s="19">
        <v>1.1276948590381426</v>
      </c>
      <c r="BF7" s="19">
        <f t="shared" si="11"/>
        <v>0.18043117744610279</v>
      </c>
      <c r="BG7" s="19">
        <f t="shared" si="12"/>
        <v>0.29320066334991707</v>
      </c>
      <c r="BH7" s="19">
        <v>0.18043117744610279</v>
      </c>
      <c r="BI7" s="19">
        <f t="shared" si="13"/>
        <v>5.2162629757785473</v>
      </c>
      <c r="BJ7" s="19">
        <f t="shared" si="14"/>
        <v>0.5</v>
      </c>
      <c r="BK7" s="19"/>
      <c r="BL7" s="20">
        <v>1</v>
      </c>
      <c r="BM7" s="1">
        <v>13</v>
      </c>
      <c r="BO7" s="1">
        <v>0</v>
      </c>
      <c r="BP7" s="1">
        <v>0</v>
      </c>
      <c r="BQ7" s="1">
        <v>1</v>
      </c>
      <c r="BR7" s="1">
        <v>0</v>
      </c>
      <c r="BS7" s="1">
        <v>65</v>
      </c>
      <c r="BT7" s="1"/>
      <c r="BU7" s="1"/>
      <c r="BV7" s="1"/>
      <c r="CA7" s="25">
        <v>140</v>
      </c>
      <c r="CB7" s="25">
        <v>15</v>
      </c>
      <c r="CC7" s="44">
        <v>1.1200000000000001</v>
      </c>
      <c r="CD7" s="27">
        <v>71</v>
      </c>
      <c r="CJ7" s="20">
        <v>730.12165189999996</v>
      </c>
      <c r="CK7" s="19">
        <f t="shared" si="15"/>
        <v>6.5932111666968174</v>
      </c>
      <c r="CL7" s="20">
        <v>1215.8277880000001</v>
      </c>
      <c r="CM7" s="19">
        <f t="shared" si="16"/>
        <v>7.1031804307862849</v>
      </c>
      <c r="CN7" s="22"/>
      <c r="CO7" s="36">
        <v>43250</v>
      </c>
      <c r="CP7" s="36"/>
      <c r="CQ7" s="36"/>
      <c r="CR7" s="36"/>
      <c r="CT7" s="36">
        <v>44217</v>
      </c>
      <c r="CU7" s="36">
        <v>44204</v>
      </c>
      <c r="CV7" s="1">
        <f t="shared" si="17"/>
        <v>954</v>
      </c>
      <c r="CW7" s="1">
        <v>0</v>
      </c>
      <c r="CZ7" s="1">
        <v>0</v>
      </c>
      <c r="DA7" s="1">
        <v>954</v>
      </c>
      <c r="DB7" s="3">
        <v>0</v>
      </c>
      <c r="DC7"/>
    </row>
    <row r="8" spans="1:116" x14ac:dyDescent="0.25">
      <c r="A8" s="25">
        <v>1010</v>
      </c>
      <c r="B8" s="1">
        <v>70</v>
      </c>
      <c r="C8" s="1">
        <v>0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1</v>
      </c>
      <c r="J8" s="1">
        <v>2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1</v>
      </c>
      <c r="AC8" s="1">
        <v>0</v>
      </c>
      <c r="AD8" s="1">
        <v>1</v>
      </c>
      <c r="AE8" s="1">
        <v>0</v>
      </c>
      <c r="AF8" s="1">
        <v>0</v>
      </c>
      <c r="AG8" s="1">
        <v>26.31</v>
      </c>
      <c r="AH8" s="1">
        <v>2.15</v>
      </c>
      <c r="AI8" s="1">
        <v>136</v>
      </c>
      <c r="AJ8" s="1">
        <v>58</v>
      </c>
      <c r="AK8" s="5">
        <f t="shared" si="0"/>
        <v>84</v>
      </c>
      <c r="AL8" s="1">
        <v>48</v>
      </c>
      <c r="AM8" s="1">
        <v>3</v>
      </c>
      <c r="AN8" s="1">
        <v>11</v>
      </c>
      <c r="AO8" s="1">
        <v>47</v>
      </c>
      <c r="AP8" s="1">
        <v>14</v>
      </c>
      <c r="AQ8" s="1">
        <v>25</v>
      </c>
      <c r="AR8" s="1">
        <f t="shared" si="1"/>
        <v>33</v>
      </c>
      <c r="AS8" s="7">
        <f t="shared" si="2"/>
        <v>3</v>
      </c>
      <c r="AT8" s="1">
        <v>18</v>
      </c>
      <c r="AU8" s="19">
        <v>5.88</v>
      </c>
      <c r="AV8" s="1">
        <v>2.74</v>
      </c>
      <c r="AW8" s="19">
        <f t="shared" si="3"/>
        <v>0.5103325942350333</v>
      </c>
      <c r="AX8" s="7">
        <f t="shared" si="4"/>
        <v>1.1904761904761905</v>
      </c>
      <c r="AY8" s="7">
        <f t="shared" si="5"/>
        <v>204.3795620437956</v>
      </c>
      <c r="AZ8" s="7">
        <f t="shared" si="6"/>
        <v>2131.3868613138684</v>
      </c>
      <c r="BA8" s="7">
        <f t="shared" si="7"/>
        <v>122.5</v>
      </c>
      <c r="BB8" s="7">
        <f t="shared" si="8"/>
        <v>57.083333333333336</v>
      </c>
      <c r="BC8" s="7">
        <f t="shared" si="9"/>
        <v>51.238</v>
      </c>
      <c r="BD8" s="7">
        <f t="shared" si="10"/>
        <v>10.868666666666668</v>
      </c>
      <c r="BE8" s="19">
        <v>1.19</v>
      </c>
      <c r="BF8" s="19">
        <f t="shared" si="11"/>
        <v>0.20408163265306123</v>
      </c>
      <c r="BG8" s="19">
        <f t="shared" si="12"/>
        <v>0.3836734693877551</v>
      </c>
      <c r="BH8" s="19">
        <v>0.20408163265306123</v>
      </c>
      <c r="BI8" s="19">
        <f t="shared" si="13"/>
        <v>3.7121212121212119</v>
      </c>
      <c r="BJ8" s="19">
        <f t="shared" si="14"/>
        <v>0.61111111111111116</v>
      </c>
      <c r="BK8" s="19"/>
      <c r="BL8" s="20">
        <v>1</v>
      </c>
      <c r="BM8" s="1">
        <v>19</v>
      </c>
      <c r="BO8" s="1">
        <v>3</v>
      </c>
      <c r="BP8" s="1">
        <v>0</v>
      </c>
      <c r="BQ8" s="1">
        <v>1</v>
      </c>
      <c r="BR8" s="1">
        <v>0</v>
      </c>
      <c r="BS8" s="1">
        <v>45</v>
      </c>
      <c r="BT8" s="1">
        <v>5.2</v>
      </c>
      <c r="BU8" s="1">
        <v>4.0999999999999996</v>
      </c>
      <c r="BV8" s="1">
        <v>0.32</v>
      </c>
      <c r="BW8" s="1">
        <v>5.3</v>
      </c>
      <c r="BX8" s="1">
        <v>70</v>
      </c>
      <c r="BY8" s="1">
        <v>1</v>
      </c>
      <c r="BZ8" s="1">
        <v>0</v>
      </c>
      <c r="CA8" s="1">
        <v>136</v>
      </c>
      <c r="CB8" s="1">
        <v>33</v>
      </c>
      <c r="CC8" s="19">
        <v>1</v>
      </c>
      <c r="CD8" s="27">
        <v>76</v>
      </c>
      <c r="CJ8" s="20">
        <v>775.30122070000004</v>
      </c>
      <c r="CK8" s="19">
        <f t="shared" si="15"/>
        <v>6.6532516257109693</v>
      </c>
      <c r="CL8" s="20">
        <v>156.2758365</v>
      </c>
      <c r="CM8" s="19">
        <f t="shared" si="16"/>
        <v>5.0516226285471113</v>
      </c>
      <c r="CN8" s="22"/>
      <c r="CO8" s="36">
        <v>43208</v>
      </c>
      <c r="CP8" s="36"/>
      <c r="CQ8" s="36"/>
      <c r="CR8" s="36"/>
      <c r="CT8" s="36" t="s">
        <v>163</v>
      </c>
      <c r="CU8" s="36">
        <v>44456</v>
      </c>
      <c r="CV8" s="1">
        <f t="shared" si="17"/>
        <v>1248</v>
      </c>
      <c r="CW8" s="1">
        <v>0</v>
      </c>
      <c r="CZ8" s="1">
        <v>0</v>
      </c>
      <c r="DA8" s="1">
        <v>1248</v>
      </c>
      <c r="DB8" s="3">
        <v>0</v>
      </c>
      <c r="DC8"/>
    </row>
    <row r="9" spans="1:116" x14ac:dyDescent="0.25">
      <c r="A9" s="2">
        <v>2005</v>
      </c>
      <c r="B9" s="3">
        <v>43</v>
      </c>
      <c r="C9" s="3">
        <v>1</v>
      </c>
      <c r="D9" s="3">
        <v>1</v>
      </c>
      <c r="E9" s="3">
        <v>0</v>
      </c>
      <c r="F9" s="3">
        <v>1</v>
      </c>
      <c r="G9" s="3">
        <v>1</v>
      </c>
      <c r="H9" s="1">
        <v>0</v>
      </c>
      <c r="I9" s="3">
        <v>1</v>
      </c>
      <c r="J9" s="3">
        <v>1</v>
      </c>
      <c r="K9" s="3">
        <v>0</v>
      </c>
      <c r="L9" s="3">
        <v>0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1</v>
      </c>
      <c r="AC9" s="3">
        <v>0</v>
      </c>
      <c r="AD9" s="3">
        <v>1</v>
      </c>
      <c r="AE9" s="3">
        <v>0</v>
      </c>
      <c r="AF9" s="3">
        <v>0</v>
      </c>
      <c r="AG9" s="3">
        <v>36</v>
      </c>
      <c r="AH9" s="4">
        <v>2.19</v>
      </c>
      <c r="AI9" s="3">
        <v>115</v>
      </c>
      <c r="AJ9" s="3">
        <v>72</v>
      </c>
      <c r="AK9" s="5">
        <f t="shared" si="0"/>
        <v>86.333333333333329</v>
      </c>
      <c r="AL9" s="3">
        <v>75</v>
      </c>
      <c r="AM9" s="3">
        <v>3</v>
      </c>
      <c r="AN9" s="3">
        <v>2</v>
      </c>
      <c r="AO9" s="3">
        <v>26</v>
      </c>
      <c r="AP9" s="3">
        <v>7</v>
      </c>
      <c r="AQ9" s="3">
        <v>15</v>
      </c>
      <c r="AR9" s="3">
        <f t="shared" si="1"/>
        <v>19</v>
      </c>
      <c r="AS9" s="7">
        <f t="shared" si="2"/>
        <v>9.5</v>
      </c>
      <c r="AT9" s="3">
        <v>6</v>
      </c>
      <c r="AU9" s="4">
        <v>5.4749999999999996</v>
      </c>
      <c r="AV9" s="3">
        <v>2.5</v>
      </c>
      <c r="AW9" s="19">
        <f t="shared" si="3"/>
        <v>0.47856614929785657</v>
      </c>
      <c r="AX9" s="7">
        <f t="shared" si="4"/>
        <v>1.6438356164383563</v>
      </c>
      <c r="AY9" s="7">
        <f t="shared" si="5"/>
        <v>288</v>
      </c>
      <c r="AZ9" s="7">
        <f t="shared" si="6"/>
        <v>2698.6666666666665</v>
      </c>
      <c r="BA9" s="7">
        <f t="shared" si="7"/>
        <v>73</v>
      </c>
      <c r="BB9" s="7">
        <f t="shared" si="8"/>
        <v>33.333333333333336</v>
      </c>
      <c r="BC9" s="7">
        <f t="shared" si="9"/>
        <v>36.417777777777779</v>
      </c>
      <c r="BD9" s="7">
        <f t="shared" si="10"/>
        <v>5.8933333333333335</v>
      </c>
      <c r="BE9" s="19"/>
      <c r="BF9" s="19">
        <f t="shared" si="11"/>
        <v>0.20547945205479451</v>
      </c>
      <c r="BG9" s="19">
        <f t="shared" si="12"/>
        <v>0.35616438356164382</v>
      </c>
      <c r="BH9" s="19">
        <v>0.20547945205479451</v>
      </c>
      <c r="BI9" s="19">
        <f t="shared" si="13"/>
        <v>3.8421052631578947</v>
      </c>
      <c r="BJ9" s="19">
        <f t="shared" si="14"/>
        <v>0.33333333333333331</v>
      </c>
      <c r="BK9" s="19"/>
      <c r="BL9" s="5">
        <v>0</v>
      </c>
      <c r="BM9" s="5"/>
      <c r="BN9" s="5"/>
      <c r="BO9" s="5"/>
      <c r="BP9" s="5"/>
      <c r="BQ9" s="3">
        <v>1</v>
      </c>
      <c r="BR9" s="3">
        <v>0</v>
      </c>
      <c r="BS9" s="3"/>
      <c r="BT9" s="3">
        <v>4.5</v>
      </c>
      <c r="BU9" s="3">
        <v>2.8</v>
      </c>
      <c r="BV9" s="3">
        <v>0.78</v>
      </c>
      <c r="BW9" s="3">
        <v>2.9</v>
      </c>
      <c r="BX9" s="10"/>
      <c r="BY9" s="3">
        <v>0</v>
      </c>
      <c r="BZ9" s="3">
        <v>0</v>
      </c>
      <c r="CA9" s="3">
        <v>136</v>
      </c>
      <c r="CB9" s="3">
        <v>19</v>
      </c>
      <c r="CC9" s="4">
        <v>1.2</v>
      </c>
      <c r="CD9" s="28">
        <v>59</v>
      </c>
      <c r="CE9" s="8"/>
      <c r="CF9" s="8"/>
      <c r="CG9" s="3"/>
      <c r="CH9" s="3"/>
      <c r="CI9" s="3"/>
      <c r="CJ9" s="12">
        <v>1318.5053380782917</v>
      </c>
      <c r="CK9" s="19">
        <f t="shared" si="15"/>
        <v>7.1842540543845326</v>
      </c>
      <c r="CL9" s="5">
        <v>1639.3289918601492</v>
      </c>
      <c r="CM9" s="19">
        <f t="shared" si="16"/>
        <v>7.402042285788224</v>
      </c>
      <c r="CN9" s="10"/>
      <c r="CO9" s="36">
        <v>43419</v>
      </c>
      <c r="CP9" s="36"/>
      <c r="CQ9" s="36"/>
      <c r="CR9" s="36"/>
      <c r="CT9" s="36">
        <v>44478</v>
      </c>
      <c r="CU9" s="36">
        <v>44474</v>
      </c>
      <c r="CV9" s="1">
        <f t="shared" si="17"/>
        <v>1055</v>
      </c>
      <c r="CW9" s="1">
        <v>0</v>
      </c>
      <c r="CZ9" s="1">
        <v>0</v>
      </c>
      <c r="DA9" s="1">
        <v>1055</v>
      </c>
      <c r="DB9" s="3">
        <v>0</v>
      </c>
      <c r="DC9" s="3" t="s">
        <v>142</v>
      </c>
      <c r="DD9" s="10"/>
      <c r="DE9" s="10"/>
      <c r="DF9" s="10"/>
      <c r="DG9" s="10"/>
      <c r="DH9" s="10"/>
      <c r="DI9" s="10"/>
      <c r="DJ9" s="10"/>
      <c r="DK9" s="10"/>
      <c r="DL9" s="10"/>
    </row>
    <row r="10" spans="1:116" x14ac:dyDescent="0.25">
      <c r="A10" s="25">
        <v>1020</v>
      </c>
      <c r="B10" s="1">
        <v>75</v>
      </c>
      <c r="C10" s="1">
        <v>0</v>
      </c>
      <c r="D10" s="1">
        <v>1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3</v>
      </c>
      <c r="K10" s="1">
        <v>1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1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48</v>
      </c>
      <c r="AH10" s="1">
        <v>2.02</v>
      </c>
      <c r="AI10" s="1">
        <v>154</v>
      </c>
      <c r="AJ10" s="1">
        <v>72</v>
      </c>
      <c r="AK10" s="5">
        <f t="shared" si="0"/>
        <v>99.333333333333329</v>
      </c>
      <c r="AL10" s="1">
        <v>65</v>
      </c>
      <c r="AM10" s="1">
        <v>1</v>
      </c>
      <c r="AN10" s="1">
        <v>11</v>
      </c>
      <c r="AO10" s="1">
        <v>44</v>
      </c>
      <c r="AP10" s="1">
        <v>9</v>
      </c>
      <c r="AQ10" s="1">
        <v>25</v>
      </c>
      <c r="AR10" s="1">
        <f t="shared" si="1"/>
        <v>35</v>
      </c>
      <c r="AS10" s="7">
        <f t="shared" si="2"/>
        <v>3.1818181818181817</v>
      </c>
      <c r="AT10" s="1">
        <v>16</v>
      </c>
      <c r="AU10" s="19">
        <v>7.88</v>
      </c>
      <c r="AV10" s="1">
        <v>3.58</v>
      </c>
      <c r="AW10" s="19">
        <f t="shared" si="3"/>
        <v>0.78849963045085003</v>
      </c>
      <c r="AX10" s="7">
        <f t="shared" si="4"/>
        <v>1.1421319796954315</v>
      </c>
      <c r="AY10" s="7">
        <f t="shared" si="5"/>
        <v>201.11731843575419</v>
      </c>
      <c r="AZ10" s="7">
        <f t="shared" si="6"/>
        <v>1973.9292364990688</v>
      </c>
      <c r="BA10" s="7">
        <f t="shared" si="7"/>
        <v>121.23076923076923</v>
      </c>
      <c r="BB10" s="7">
        <f t="shared" si="8"/>
        <v>55.07692307692308</v>
      </c>
      <c r="BC10" s="7">
        <f t="shared" si="9"/>
        <v>62.420512820512819</v>
      </c>
      <c r="BD10" s="7">
        <f t="shared" si="10"/>
        <v>10.486646153846154</v>
      </c>
      <c r="BE10" s="19">
        <v>1.29</v>
      </c>
      <c r="BF10" s="19">
        <f t="shared" si="11"/>
        <v>0.20621827411167512</v>
      </c>
      <c r="BG10" s="19">
        <f t="shared" si="12"/>
        <v>0.36294416243654826</v>
      </c>
      <c r="BH10" s="19">
        <v>0.20621827411167512</v>
      </c>
      <c r="BI10" s="19">
        <f t="shared" si="13"/>
        <v>3.4637362637362634</v>
      </c>
      <c r="BJ10" s="19">
        <f t="shared" si="14"/>
        <v>0.6875</v>
      </c>
      <c r="BK10" s="19"/>
      <c r="BL10" s="20">
        <v>1</v>
      </c>
      <c r="BM10" s="1">
        <v>26</v>
      </c>
      <c r="BO10" s="1">
        <v>0</v>
      </c>
      <c r="BP10" s="1">
        <v>0</v>
      </c>
      <c r="BQ10" s="1">
        <v>1</v>
      </c>
      <c r="BR10" s="1">
        <v>0</v>
      </c>
      <c r="BS10" s="1">
        <v>60</v>
      </c>
      <c r="BT10" s="1"/>
      <c r="BU10" s="1"/>
      <c r="BV10" s="1"/>
      <c r="CA10" s="25">
        <v>141</v>
      </c>
      <c r="CB10" s="25">
        <v>31</v>
      </c>
      <c r="CC10" s="44">
        <v>1.0900000000000001</v>
      </c>
      <c r="CD10" s="27">
        <v>50</v>
      </c>
      <c r="CE10" s="1">
        <v>35</v>
      </c>
      <c r="CF10" s="1">
        <v>0</v>
      </c>
      <c r="CI10" s="1">
        <v>1</v>
      </c>
      <c r="CJ10" s="20">
        <v>1329.01487</v>
      </c>
      <c r="CK10" s="19">
        <f t="shared" si="15"/>
        <v>7.1921932475144574</v>
      </c>
      <c r="CL10" s="20">
        <v>1189.6214</v>
      </c>
      <c r="CM10" s="19">
        <f t="shared" si="16"/>
        <v>7.0813903842242212</v>
      </c>
      <c r="CN10" s="22"/>
      <c r="CO10" s="36">
        <v>43215</v>
      </c>
      <c r="CP10" s="36"/>
      <c r="CQ10" s="36"/>
      <c r="CR10" s="36"/>
      <c r="CT10" s="36" t="s">
        <v>163</v>
      </c>
      <c r="CU10" s="36">
        <v>44475</v>
      </c>
      <c r="CV10" s="1">
        <f t="shared" si="17"/>
        <v>1260</v>
      </c>
      <c r="CW10" s="1">
        <v>0</v>
      </c>
      <c r="CZ10" s="1">
        <v>0</v>
      </c>
      <c r="DA10" s="1">
        <v>1059</v>
      </c>
      <c r="DB10" s="3">
        <v>0</v>
      </c>
      <c r="DC10"/>
    </row>
    <row r="11" spans="1:116" x14ac:dyDescent="0.25">
      <c r="A11" s="2">
        <v>2007</v>
      </c>
      <c r="B11" s="3">
        <v>41</v>
      </c>
      <c r="C11" s="3">
        <v>1</v>
      </c>
      <c r="D11" s="3">
        <v>0</v>
      </c>
      <c r="E11" s="3">
        <v>0</v>
      </c>
      <c r="F11" s="3">
        <v>1</v>
      </c>
      <c r="G11" s="3">
        <v>1</v>
      </c>
      <c r="H11" s="1">
        <v>0</v>
      </c>
      <c r="I11" s="3">
        <v>1</v>
      </c>
      <c r="J11" s="3">
        <v>1</v>
      </c>
      <c r="K11" s="3">
        <v>1</v>
      </c>
      <c r="L11" s="3">
        <v>1</v>
      </c>
      <c r="M11" s="3"/>
      <c r="N11" s="3">
        <v>0</v>
      </c>
      <c r="O11" s="3">
        <v>0</v>
      </c>
      <c r="P11" s="3">
        <v>0</v>
      </c>
      <c r="Q11" s="3"/>
      <c r="R11" s="3">
        <v>0</v>
      </c>
      <c r="S11" s="3">
        <v>0</v>
      </c>
      <c r="T11" s="3">
        <v>0</v>
      </c>
      <c r="U11" s="3">
        <v>1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1</v>
      </c>
      <c r="AB11" s="3">
        <v>1</v>
      </c>
      <c r="AC11" s="3">
        <v>0</v>
      </c>
      <c r="AD11" s="3">
        <v>1</v>
      </c>
      <c r="AE11" s="3">
        <v>0</v>
      </c>
      <c r="AF11" s="3">
        <v>0</v>
      </c>
      <c r="AG11" s="3">
        <v>36.799999999999997</v>
      </c>
      <c r="AH11" s="4">
        <v>2.38</v>
      </c>
      <c r="AI11" s="3">
        <v>131</v>
      </c>
      <c r="AJ11" s="3">
        <v>74</v>
      </c>
      <c r="AK11" s="5">
        <f t="shared" si="0"/>
        <v>93</v>
      </c>
      <c r="AL11" s="3">
        <v>97</v>
      </c>
      <c r="AM11" s="3">
        <v>1</v>
      </c>
      <c r="AN11" s="3">
        <v>3</v>
      </c>
      <c r="AO11" s="3">
        <v>35</v>
      </c>
      <c r="AP11" s="3">
        <v>13</v>
      </c>
      <c r="AQ11" s="3">
        <v>20</v>
      </c>
      <c r="AR11" s="3">
        <f t="shared" si="1"/>
        <v>22</v>
      </c>
      <c r="AS11" s="7">
        <f t="shared" si="2"/>
        <v>7.333333333333333</v>
      </c>
      <c r="AT11" s="3">
        <v>13</v>
      </c>
      <c r="AU11" s="4">
        <v>9.2343999999999991</v>
      </c>
      <c r="AV11" s="3">
        <v>3.88</v>
      </c>
      <c r="AW11" s="19">
        <f t="shared" si="3"/>
        <v>0.80008869179600883</v>
      </c>
      <c r="AX11" s="7">
        <f t="shared" si="4"/>
        <v>0.75803517283201949</v>
      </c>
      <c r="AY11" s="7">
        <f t="shared" si="5"/>
        <v>144.32989690721649</v>
      </c>
      <c r="AZ11" s="7">
        <f t="shared" si="6"/>
        <v>1855.6701030927836</v>
      </c>
      <c r="BA11" s="7">
        <f t="shared" si="7"/>
        <v>95.199999999999989</v>
      </c>
      <c r="BB11" s="7">
        <f t="shared" si="8"/>
        <v>40</v>
      </c>
      <c r="BC11" s="7">
        <f t="shared" si="9"/>
        <v>43.519999999999996</v>
      </c>
      <c r="BD11" s="7">
        <f t="shared" si="10"/>
        <v>9.2479999999999993</v>
      </c>
      <c r="BE11" s="19"/>
      <c r="BF11" s="19">
        <f t="shared" si="11"/>
        <v>0.21008403361344541</v>
      </c>
      <c r="BG11" s="19">
        <f t="shared" si="12"/>
        <v>0.36764705882352944</v>
      </c>
      <c r="BH11" s="19">
        <v>0.21008403361344541</v>
      </c>
      <c r="BI11" s="19">
        <f t="shared" si="13"/>
        <v>4.3272727272727272</v>
      </c>
      <c r="BJ11" s="19">
        <f t="shared" si="14"/>
        <v>0.23076923076923078</v>
      </c>
      <c r="BK11" s="19"/>
      <c r="BL11" s="5">
        <v>0</v>
      </c>
      <c r="BM11" s="5"/>
      <c r="BN11" s="5"/>
      <c r="BO11" s="5"/>
      <c r="BP11" s="5"/>
      <c r="BQ11" s="3">
        <v>1</v>
      </c>
      <c r="BR11" s="3">
        <v>0</v>
      </c>
      <c r="BS11" s="3">
        <v>67.5</v>
      </c>
      <c r="BT11" s="3">
        <v>4.9000000000000004</v>
      </c>
      <c r="BU11" s="3">
        <v>3.8</v>
      </c>
      <c r="BV11" s="3">
        <v>1.1000000000000001</v>
      </c>
      <c r="BW11" s="3">
        <v>5.2</v>
      </c>
      <c r="BX11" s="10"/>
      <c r="BY11" s="3">
        <v>1</v>
      </c>
      <c r="BZ11" s="3">
        <v>1</v>
      </c>
      <c r="CA11" s="3">
        <v>142</v>
      </c>
      <c r="CB11" s="3">
        <v>28</v>
      </c>
      <c r="CC11" s="4">
        <v>2</v>
      </c>
      <c r="CD11" s="28">
        <v>45</v>
      </c>
      <c r="CE11" s="8"/>
      <c r="CF11" s="8"/>
      <c r="CG11" s="3">
        <v>50</v>
      </c>
      <c r="CH11" s="3">
        <v>0</v>
      </c>
      <c r="CI11" s="3">
        <v>1</v>
      </c>
      <c r="CJ11" s="12">
        <v>332.38636363636363</v>
      </c>
      <c r="CK11" s="19">
        <f t="shared" si="15"/>
        <v>5.8062980381817964</v>
      </c>
      <c r="CL11" s="5">
        <v>1337.2336203378434</v>
      </c>
      <c r="CM11" s="19">
        <f t="shared" si="16"/>
        <v>7.1983582965704747</v>
      </c>
      <c r="CN11" s="10"/>
      <c r="CO11" s="36">
        <v>43419</v>
      </c>
      <c r="CP11" s="36"/>
      <c r="CQ11" s="36"/>
      <c r="CR11" s="36"/>
      <c r="CT11" s="36">
        <v>44478</v>
      </c>
      <c r="CU11" s="36">
        <v>44473</v>
      </c>
      <c r="CV11" s="1">
        <f t="shared" si="17"/>
        <v>1054</v>
      </c>
      <c r="CW11" s="1">
        <v>0</v>
      </c>
      <c r="CZ11" s="1">
        <v>0</v>
      </c>
      <c r="DA11" s="1">
        <v>1054</v>
      </c>
      <c r="DB11" s="3">
        <v>0</v>
      </c>
      <c r="DC11" s="3"/>
      <c r="DD11" s="10"/>
      <c r="DE11" s="10"/>
      <c r="DF11" s="10"/>
      <c r="DG11" s="10"/>
      <c r="DH11" s="10"/>
      <c r="DI11" s="10"/>
      <c r="DJ11" s="10"/>
      <c r="DK11" s="10"/>
      <c r="DL11" s="10"/>
    </row>
    <row r="12" spans="1:116" x14ac:dyDescent="0.25">
      <c r="A12" s="25">
        <v>1119</v>
      </c>
      <c r="B12" s="1">
        <v>58</v>
      </c>
      <c r="C12" s="1">
        <v>0</v>
      </c>
      <c r="D12" s="1">
        <v>1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38</v>
      </c>
      <c r="AH12" s="1">
        <v>2.04</v>
      </c>
      <c r="AI12" s="1">
        <v>141</v>
      </c>
      <c r="AJ12" s="1">
        <v>74</v>
      </c>
      <c r="AK12" s="5">
        <f t="shared" si="0"/>
        <v>96.333333333333329</v>
      </c>
      <c r="AL12" s="1">
        <v>85</v>
      </c>
      <c r="AM12" s="1">
        <v>1</v>
      </c>
      <c r="AN12" s="1">
        <v>5</v>
      </c>
      <c r="AO12" s="1">
        <v>20</v>
      </c>
      <c r="AP12" s="1">
        <v>7</v>
      </c>
      <c r="AQ12" s="1">
        <v>14</v>
      </c>
      <c r="AR12" s="1">
        <f t="shared" si="1"/>
        <v>13</v>
      </c>
      <c r="AS12" s="7">
        <f t="shared" si="2"/>
        <v>2.6</v>
      </c>
      <c r="AT12" s="1">
        <v>10</v>
      </c>
      <c r="AU12" s="19">
        <v>5.47</v>
      </c>
      <c r="AV12" s="1">
        <v>2.68</v>
      </c>
      <c r="AW12" s="19">
        <f t="shared" si="3"/>
        <v>0.5724464153732447</v>
      </c>
      <c r="AX12" s="7">
        <f t="shared" si="4"/>
        <v>0.73126142595978061</v>
      </c>
      <c r="AY12" s="7">
        <f t="shared" si="5"/>
        <v>119.40298507462686</v>
      </c>
      <c r="AZ12" s="7">
        <f t="shared" si="6"/>
        <v>2726.3681592039798</v>
      </c>
      <c r="BA12" s="7">
        <f t="shared" si="7"/>
        <v>64.35294117647058</v>
      </c>
      <c r="BB12" s="7">
        <f t="shared" si="8"/>
        <v>31.529411764705884</v>
      </c>
      <c r="BC12" s="7">
        <f t="shared" si="9"/>
        <v>37.019733333333328</v>
      </c>
      <c r="BD12" s="7">
        <f t="shared" si="10"/>
        <v>3.8591999999999995</v>
      </c>
      <c r="BE12" s="19">
        <v>2.1910420475319929</v>
      </c>
      <c r="BF12" s="19">
        <f t="shared" si="11"/>
        <v>0.21755027422303477</v>
      </c>
      <c r="BG12" s="19">
        <f t="shared" si="12"/>
        <v>0.31078610603290679</v>
      </c>
      <c r="BH12" s="19">
        <v>0.21755027422303477</v>
      </c>
      <c r="BI12" s="19">
        <f t="shared" si="13"/>
        <v>4.9502262443438907</v>
      </c>
      <c r="BJ12" s="19">
        <f t="shared" si="14"/>
        <v>0.5</v>
      </c>
      <c r="BK12" s="19"/>
      <c r="BL12" s="20">
        <v>1</v>
      </c>
      <c r="BM12" s="1">
        <v>12</v>
      </c>
      <c r="BP12" s="1"/>
      <c r="BQ12" s="1">
        <v>1</v>
      </c>
      <c r="BR12" s="1">
        <v>0</v>
      </c>
      <c r="BS12" s="1">
        <v>66</v>
      </c>
      <c r="BT12" s="1">
        <v>4.3</v>
      </c>
      <c r="BU12" s="1">
        <v>2.8</v>
      </c>
      <c r="BV12" s="1">
        <v>0.44</v>
      </c>
      <c r="BX12" s="1">
        <v>15</v>
      </c>
      <c r="BY12" s="1">
        <v>0</v>
      </c>
      <c r="BZ12" s="1">
        <v>1</v>
      </c>
      <c r="CA12" s="25">
        <v>139</v>
      </c>
      <c r="CB12" s="25">
        <v>30</v>
      </c>
      <c r="CC12" s="44">
        <v>1.19</v>
      </c>
      <c r="CD12" s="27">
        <v>50</v>
      </c>
      <c r="CE12" s="1">
        <v>20</v>
      </c>
      <c r="CF12" s="1">
        <v>0</v>
      </c>
      <c r="CI12" s="1">
        <v>1</v>
      </c>
      <c r="CJ12" s="20">
        <v>508.3518795</v>
      </c>
      <c r="CK12" s="19">
        <f t="shared" si="15"/>
        <v>6.2311738839701629</v>
      </c>
      <c r="CL12" s="20">
        <v>899.50075409999999</v>
      </c>
      <c r="CM12" s="19">
        <f t="shared" si="16"/>
        <v>6.8018398917448781</v>
      </c>
      <c r="CN12" s="22"/>
      <c r="CO12" s="36">
        <v>43370</v>
      </c>
      <c r="CP12" s="36"/>
      <c r="CQ12" s="36"/>
      <c r="CR12" s="36"/>
      <c r="CT12" s="36">
        <v>44478</v>
      </c>
      <c r="CU12" s="36">
        <v>44461</v>
      </c>
      <c r="CV12" s="1">
        <f t="shared" si="17"/>
        <v>1091</v>
      </c>
      <c r="CW12" s="1">
        <v>0</v>
      </c>
      <c r="CZ12" s="1">
        <v>0</v>
      </c>
      <c r="DA12" s="1">
        <v>1091</v>
      </c>
      <c r="DB12" s="3">
        <v>0</v>
      </c>
      <c r="DC12"/>
    </row>
    <row r="13" spans="1:116" x14ac:dyDescent="0.25">
      <c r="A13" s="25">
        <v>1073</v>
      </c>
      <c r="B13" s="1">
        <v>82</v>
      </c>
      <c r="C13" s="1">
        <v>0</v>
      </c>
      <c r="D13" s="1">
        <v>1</v>
      </c>
      <c r="E13" s="1">
        <v>1</v>
      </c>
      <c r="F13" s="1">
        <v>1</v>
      </c>
      <c r="G13" s="1">
        <v>0</v>
      </c>
      <c r="H13" s="1">
        <v>1</v>
      </c>
      <c r="I13" s="1">
        <v>1</v>
      </c>
      <c r="J13" s="1">
        <v>3</v>
      </c>
      <c r="K13" s="1">
        <v>1</v>
      </c>
      <c r="L13" s="1">
        <v>0</v>
      </c>
      <c r="M13" s="1">
        <v>1</v>
      </c>
      <c r="N13" s="1">
        <v>1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1</v>
      </c>
      <c r="AA13" s="1">
        <v>1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27.31</v>
      </c>
      <c r="AH13" s="1">
        <v>1.62</v>
      </c>
      <c r="AI13" s="1">
        <v>109</v>
      </c>
      <c r="AJ13" s="1">
        <v>70</v>
      </c>
      <c r="AK13" s="5">
        <f t="shared" si="0"/>
        <v>83</v>
      </c>
      <c r="AL13" s="1">
        <v>63</v>
      </c>
      <c r="AM13" s="1">
        <v>1</v>
      </c>
      <c r="AN13" s="1">
        <v>3</v>
      </c>
      <c r="AO13" s="1">
        <v>24</v>
      </c>
      <c r="AP13" s="1">
        <v>6</v>
      </c>
      <c r="AQ13" s="1">
        <v>15</v>
      </c>
      <c r="AR13" s="1">
        <f t="shared" si="1"/>
        <v>18</v>
      </c>
      <c r="AS13" s="7">
        <f t="shared" si="2"/>
        <v>6</v>
      </c>
      <c r="AT13" s="1">
        <v>6</v>
      </c>
      <c r="AU13" s="19">
        <v>4.2300000000000004</v>
      </c>
      <c r="AV13" s="1">
        <v>2.6</v>
      </c>
      <c r="AW13" s="19">
        <f t="shared" si="3"/>
        <v>0.47849223946784925</v>
      </c>
      <c r="AX13" s="7">
        <f t="shared" si="4"/>
        <v>2.1276595744680851</v>
      </c>
      <c r="AY13" s="7">
        <f t="shared" si="5"/>
        <v>276.92307692307691</v>
      </c>
      <c r="AZ13" s="7">
        <f t="shared" si="6"/>
        <v>2461.5384615384614</v>
      </c>
      <c r="BA13" s="7">
        <f t="shared" si="7"/>
        <v>67.142857142857139</v>
      </c>
      <c r="BB13" s="7">
        <f t="shared" si="8"/>
        <v>41.269841269841272</v>
      </c>
      <c r="BC13" s="7">
        <f t="shared" si="9"/>
        <v>43.217777777777776</v>
      </c>
      <c r="BD13" s="7">
        <f t="shared" si="10"/>
        <v>6.7352380952380955</v>
      </c>
      <c r="BE13" s="19">
        <v>1.8617021276595747</v>
      </c>
      <c r="BF13" s="19">
        <f t="shared" si="11"/>
        <v>0.22340425531914895</v>
      </c>
      <c r="BG13" s="19">
        <f t="shared" si="12"/>
        <v>0.35744680851063831</v>
      </c>
      <c r="BH13" s="19">
        <v>0.22340425531914895</v>
      </c>
      <c r="BI13" s="19">
        <f t="shared" si="13"/>
        <v>3.7301587301587298</v>
      </c>
      <c r="BJ13" s="19">
        <f t="shared" si="14"/>
        <v>0.5</v>
      </c>
      <c r="BK13" s="19"/>
      <c r="BL13" s="20">
        <v>1</v>
      </c>
      <c r="BM13" s="1">
        <v>15</v>
      </c>
      <c r="BO13" s="1">
        <v>3</v>
      </c>
      <c r="BP13" s="1">
        <v>0</v>
      </c>
      <c r="BQ13" s="1">
        <v>1</v>
      </c>
      <c r="BR13" s="1">
        <v>0</v>
      </c>
      <c r="BS13" s="1">
        <v>25</v>
      </c>
      <c r="BT13" s="1">
        <v>5.8</v>
      </c>
      <c r="BU13" s="1">
        <v>5.6</v>
      </c>
      <c r="BV13" s="1">
        <v>0.26</v>
      </c>
      <c r="BX13" s="1">
        <v>72</v>
      </c>
      <c r="BY13" s="1">
        <v>1</v>
      </c>
      <c r="BZ13" s="1">
        <v>1</v>
      </c>
      <c r="CA13" s="25">
        <v>141</v>
      </c>
      <c r="CB13" s="25">
        <v>31</v>
      </c>
      <c r="CC13" s="44">
        <v>1.24</v>
      </c>
      <c r="CD13" s="27">
        <v>40</v>
      </c>
      <c r="CE13" s="1">
        <v>1068</v>
      </c>
      <c r="CF13" s="1">
        <v>1</v>
      </c>
      <c r="CI13" s="1">
        <v>3</v>
      </c>
      <c r="CJ13" s="20">
        <v>1659.4474499999999</v>
      </c>
      <c r="CK13" s="19">
        <f t="shared" si="15"/>
        <v>7.4142399644941381</v>
      </c>
      <c r="CL13" s="20">
        <v>753.38475570000003</v>
      </c>
      <c r="CM13" s="19">
        <f t="shared" si="16"/>
        <v>6.6245760610473905</v>
      </c>
      <c r="CN13" s="22"/>
      <c r="CO13" s="41">
        <v>40373</v>
      </c>
      <c r="CP13" s="41"/>
      <c r="CQ13" s="41"/>
      <c r="CR13" s="41"/>
      <c r="CT13" s="36">
        <v>44272</v>
      </c>
      <c r="CU13" s="36">
        <v>44271</v>
      </c>
      <c r="CV13" s="1">
        <f t="shared" si="17"/>
        <v>3898</v>
      </c>
      <c r="CW13" s="3">
        <v>0</v>
      </c>
      <c r="CX13" s="3"/>
      <c r="CY13" s="3"/>
      <c r="CZ13" s="3">
        <v>0</v>
      </c>
      <c r="DA13" s="3">
        <v>3898</v>
      </c>
      <c r="DB13" s="1">
        <v>1</v>
      </c>
      <c r="DC13" t="s">
        <v>135</v>
      </c>
    </row>
    <row r="14" spans="1:116" x14ac:dyDescent="0.25">
      <c r="A14" s="2">
        <v>2003</v>
      </c>
      <c r="B14" s="3">
        <v>57</v>
      </c>
      <c r="C14" s="3">
        <v>0</v>
      </c>
      <c r="D14" s="3">
        <v>0</v>
      </c>
      <c r="E14" s="3">
        <v>1</v>
      </c>
      <c r="F14" s="3">
        <v>1</v>
      </c>
      <c r="G14" s="3">
        <v>0</v>
      </c>
      <c r="H14" s="1">
        <v>1</v>
      </c>
      <c r="I14" s="3">
        <v>1</v>
      </c>
      <c r="J14" s="3">
        <v>3</v>
      </c>
      <c r="K14" s="3">
        <v>1</v>
      </c>
      <c r="L14" s="3">
        <v>0</v>
      </c>
      <c r="M14" s="3"/>
      <c r="N14" s="3">
        <v>1</v>
      </c>
      <c r="O14" s="3">
        <v>0</v>
      </c>
      <c r="P14" s="3">
        <v>1</v>
      </c>
      <c r="Q14" s="3"/>
      <c r="R14" s="3">
        <v>0</v>
      </c>
      <c r="S14" s="3">
        <v>0</v>
      </c>
      <c r="T14" s="3">
        <v>0</v>
      </c>
      <c r="U14" s="3">
        <v>1</v>
      </c>
      <c r="V14" s="3">
        <v>0</v>
      </c>
      <c r="W14" s="3">
        <v>0</v>
      </c>
      <c r="X14" s="3">
        <v>0</v>
      </c>
      <c r="Y14" s="3">
        <v>0</v>
      </c>
      <c r="Z14" s="3">
        <v>1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21.5</v>
      </c>
      <c r="AH14" s="4">
        <v>1.93</v>
      </c>
      <c r="AI14" s="3">
        <v>114</v>
      </c>
      <c r="AJ14" s="3">
        <v>77</v>
      </c>
      <c r="AK14" s="5">
        <f t="shared" si="0"/>
        <v>89.333333333333329</v>
      </c>
      <c r="AL14" s="3">
        <v>81</v>
      </c>
      <c r="AM14" s="3">
        <v>1</v>
      </c>
      <c r="AN14" s="3">
        <v>3</v>
      </c>
      <c r="AO14" s="3">
        <v>25</v>
      </c>
      <c r="AP14" s="3">
        <v>10</v>
      </c>
      <c r="AQ14" s="3">
        <v>15</v>
      </c>
      <c r="AR14" s="3">
        <f t="shared" si="1"/>
        <v>15</v>
      </c>
      <c r="AS14" s="7">
        <f t="shared" si="2"/>
        <v>5</v>
      </c>
      <c r="AT14" s="3">
        <v>9</v>
      </c>
      <c r="AU14" s="4">
        <v>5.3267999999999995</v>
      </c>
      <c r="AV14" s="3">
        <v>2.76</v>
      </c>
      <c r="AW14" s="19">
        <f t="shared" si="3"/>
        <v>0.54669623059866956</v>
      </c>
      <c r="AX14" s="7">
        <f t="shared" si="4"/>
        <v>1.1263798152737103</v>
      </c>
      <c r="AY14" s="7">
        <f t="shared" si="5"/>
        <v>173.91304347826087</v>
      </c>
      <c r="AZ14" s="7">
        <f t="shared" si="6"/>
        <v>2502.4154589371979</v>
      </c>
      <c r="BA14" s="7">
        <f t="shared" si="7"/>
        <v>65.762962962962959</v>
      </c>
      <c r="BB14" s="7">
        <f t="shared" si="8"/>
        <v>34.074074074074076</v>
      </c>
      <c r="BC14" s="7">
        <f t="shared" si="9"/>
        <v>37.227061728395064</v>
      </c>
      <c r="BD14" s="7">
        <f t="shared" si="10"/>
        <v>5.560888888888889</v>
      </c>
      <c r="BE14" s="19"/>
      <c r="BF14" s="19">
        <f t="shared" si="11"/>
        <v>0.22809191259292635</v>
      </c>
      <c r="BG14" s="19">
        <f t="shared" si="12"/>
        <v>0.38015318765487727</v>
      </c>
      <c r="BH14" s="19">
        <v>0.22809191259292635</v>
      </c>
      <c r="BI14" s="19">
        <f t="shared" si="13"/>
        <v>4.3841975308641974</v>
      </c>
      <c r="BJ14" s="19">
        <f t="shared" si="14"/>
        <v>0.33333333333333331</v>
      </c>
      <c r="BK14" s="19"/>
      <c r="BL14" s="5">
        <v>0</v>
      </c>
      <c r="BM14" s="5"/>
      <c r="BN14" s="5"/>
      <c r="BO14" s="5"/>
      <c r="BP14" s="5"/>
      <c r="BQ14" s="3">
        <v>1</v>
      </c>
      <c r="BR14" s="3">
        <v>0</v>
      </c>
      <c r="BS14" s="3">
        <v>62.5</v>
      </c>
      <c r="BT14" s="3">
        <v>4.8</v>
      </c>
      <c r="BU14" s="3">
        <v>3.3</v>
      </c>
      <c r="BV14" s="3">
        <v>1</v>
      </c>
      <c r="BW14" s="3"/>
      <c r="BX14" s="10"/>
      <c r="BY14" s="3">
        <v>1</v>
      </c>
      <c r="BZ14" s="3">
        <v>0</v>
      </c>
      <c r="CA14" s="3">
        <v>140</v>
      </c>
      <c r="CB14" s="3">
        <v>23</v>
      </c>
      <c r="CC14" s="4">
        <v>1.2</v>
      </c>
      <c r="CD14" s="28">
        <v>90</v>
      </c>
      <c r="CE14" s="8"/>
      <c r="CF14" s="8"/>
      <c r="CG14" s="3">
        <v>860</v>
      </c>
      <c r="CH14" s="3">
        <v>1</v>
      </c>
      <c r="CI14" s="3">
        <v>2</v>
      </c>
      <c r="CJ14" s="12">
        <v>1109.0909090909092</v>
      </c>
      <c r="CK14" s="19">
        <f t="shared" si="15"/>
        <v>7.0112959579229779</v>
      </c>
      <c r="CL14" s="5">
        <v>3764.3254646879909</v>
      </c>
      <c r="CM14" s="19">
        <f t="shared" si="16"/>
        <v>8.2333239647376022</v>
      </c>
      <c r="CN14" s="10"/>
      <c r="CO14" s="41">
        <v>40374</v>
      </c>
      <c r="CP14" s="41"/>
      <c r="CQ14" s="41"/>
      <c r="CR14" s="41"/>
      <c r="CT14" s="36">
        <v>44272</v>
      </c>
      <c r="CU14" s="36">
        <v>42398</v>
      </c>
      <c r="CV14" s="1">
        <f t="shared" si="17"/>
        <v>2024</v>
      </c>
      <c r="CW14" s="3">
        <v>0</v>
      </c>
      <c r="CX14" s="3"/>
      <c r="CY14" s="20"/>
      <c r="CZ14" s="20">
        <v>0</v>
      </c>
      <c r="DA14" s="20">
        <v>2024</v>
      </c>
      <c r="DB14" s="3">
        <v>0</v>
      </c>
      <c r="DC14" s="39" t="s">
        <v>139</v>
      </c>
      <c r="DD14" s="10"/>
      <c r="DE14" s="10"/>
      <c r="DF14" s="10"/>
      <c r="DG14" s="10"/>
      <c r="DH14" s="10"/>
      <c r="DI14" s="10"/>
      <c r="DJ14" s="10"/>
      <c r="DK14" s="10"/>
      <c r="DL14" s="10"/>
    </row>
    <row r="15" spans="1:116" x14ac:dyDescent="0.25">
      <c r="A15" s="2">
        <v>2060</v>
      </c>
      <c r="B15" s="3">
        <v>65</v>
      </c>
      <c r="C15" s="3">
        <v>0</v>
      </c>
      <c r="D15" s="3">
        <v>0</v>
      </c>
      <c r="E15" s="3">
        <v>1</v>
      </c>
      <c r="F15" s="3">
        <v>1</v>
      </c>
      <c r="G15" s="3">
        <v>0</v>
      </c>
      <c r="H15" s="1">
        <v>1</v>
      </c>
      <c r="I15" s="3">
        <v>1</v>
      </c>
      <c r="J15" s="3">
        <v>2</v>
      </c>
      <c r="K15" s="3">
        <v>1</v>
      </c>
      <c r="L15" s="3">
        <v>0</v>
      </c>
      <c r="M15" s="3"/>
      <c r="N15" s="3">
        <v>1</v>
      </c>
      <c r="O15" s="3">
        <v>0</v>
      </c>
      <c r="P15" s="3">
        <v>0</v>
      </c>
      <c r="Q15" s="3"/>
      <c r="R15" s="3">
        <v>1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1</v>
      </c>
      <c r="AA15" s="3">
        <v>1</v>
      </c>
      <c r="AB15" s="3">
        <v>1</v>
      </c>
      <c r="AC15" s="3">
        <v>0</v>
      </c>
      <c r="AD15" s="3">
        <v>1</v>
      </c>
      <c r="AE15" s="3">
        <v>0</v>
      </c>
      <c r="AF15" s="3">
        <v>0</v>
      </c>
      <c r="AG15" s="3">
        <v>26.7</v>
      </c>
      <c r="AH15" s="4">
        <v>2.02</v>
      </c>
      <c r="AI15" s="3">
        <v>113</v>
      </c>
      <c r="AJ15" s="3">
        <v>74</v>
      </c>
      <c r="AK15" s="5">
        <f t="shared" si="0"/>
        <v>87</v>
      </c>
      <c r="AL15" s="3">
        <v>63</v>
      </c>
      <c r="AM15" s="3">
        <v>1</v>
      </c>
      <c r="AN15" s="3">
        <v>3</v>
      </c>
      <c r="AO15" s="3">
        <v>23</v>
      </c>
      <c r="AP15" s="3">
        <v>8</v>
      </c>
      <c r="AQ15" s="3">
        <v>13</v>
      </c>
      <c r="AR15" s="1">
        <f t="shared" si="1"/>
        <v>15</v>
      </c>
      <c r="AS15" s="7">
        <f t="shared" si="2"/>
        <v>5</v>
      </c>
      <c r="AT15" s="3">
        <v>8</v>
      </c>
      <c r="AU15" s="4">
        <v>3.5754000000000001</v>
      </c>
      <c r="AV15" s="3">
        <v>1.77</v>
      </c>
      <c r="AW15" s="19">
        <f t="shared" si="3"/>
        <v>0.34144124168514417</v>
      </c>
      <c r="AX15" s="7">
        <f t="shared" si="4"/>
        <v>1.3984449292386865</v>
      </c>
      <c r="AY15" s="7">
        <f t="shared" si="5"/>
        <v>225.98870056497174</v>
      </c>
      <c r="AZ15" s="7">
        <f t="shared" si="6"/>
        <v>3796.6101694915255</v>
      </c>
      <c r="BA15" s="7">
        <f t="shared" si="7"/>
        <v>56.75238095238096</v>
      </c>
      <c r="BB15" s="7">
        <f t="shared" si="8"/>
        <v>28.095238095238095</v>
      </c>
      <c r="BC15" s="7">
        <f t="shared" si="9"/>
        <v>30.185523809523808</v>
      </c>
      <c r="BD15" s="7">
        <f t="shared" si="10"/>
        <v>3.8209523809523809</v>
      </c>
      <c r="BE15" s="19"/>
      <c r="BF15" s="19">
        <f t="shared" si="11"/>
        <v>0.22906527940929683</v>
      </c>
      <c r="BG15" s="19">
        <f t="shared" si="12"/>
        <v>0.40526934049337132</v>
      </c>
      <c r="BH15" s="19">
        <v>0.22906527940929683</v>
      </c>
      <c r="BI15" s="19">
        <f t="shared" si="13"/>
        <v>3.7834920634920639</v>
      </c>
      <c r="BJ15" s="19">
        <f t="shared" si="14"/>
        <v>0.375</v>
      </c>
      <c r="BK15" s="19"/>
      <c r="BL15" s="5">
        <v>0</v>
      </c>
      <c r="BM15" s="5"/>
      <c r="BN15" s="5"/>
      <c r="BO15" s="5"/>
      <c r="BP15" s="5"/>
      <c r="BQ15" s="3">
        <v>1</v>
      </c>
      <c r="BR15" s="3">
        <v>0</v>
      </c>
      <c r="BS15" s="3">
        <v>12.5</v>
      </c>
      <c r="BT15" s="3">
        <v>6.3</v>
      </c>
      <c r="BU15" s="3">
        <v>5.9</v>
      </c>
      <c r="BV15" s="3">
        <v>1</v>
      </c>
      <c r="BW15" s="3">
        <v>4.3</v>
      </c>
      <c r="BX15" s="10"/>
      <c r="BY15" s="3">
        <v>1</v>
      </c>
      <c r="BZ15" s="3">
        <v>1</v>
      </c>
      <c r="CA15" s="3">
        <v>140</v>
      </c>
      <c r="CB15" s="3">
        <v>17</v>
      </c>
      <c r="CC15" s="4">
        <v>1</v>
      </c>
      <c r="CD15" s="28">
        <v>90</v>
      </c>
      <c r="CE15" s="8"/>
      <c r="CF15" s="8"/>
      <c r="CG15" s="3">
        <v>753</v>
      </c>
      <c r="CH15" s="3">
        <v>1</v>
      </c>
      <c r="CI15" s="3">
        <v>1</v>
      </c>
      <c r="CJ15" s="12">
        <v>1510</v>
      </c>
      <c r="CK15" s="19">
        <f t="shared" si="15"/>
        <v>7.3198649298089702</v>
      </c>
      <c r="CL15" s="5">
        <v>2185.6504443267022</v>
      </c>
      <c r="CM15" s="19">
        <f t="shared" si="16"/>
        <v>7.6896687494206581</v>
      </c>
      <c r="CN15" s="10"/>
      <c r="CO15" s="36">
        <v>40605</v>
      </c>
      <c r="CP15" s="36"/>
      <c r="CQ15" s="36"/>
      <c r="CR15" s="36"/>
      <c r="CS15" s="22"/>
      <c r="CT15" s="36">
        <v>44274</v>
      </c>
      <c r="CU15" s="36">
        <v>44168</v>
      </c>
      <c r="CV15" s="9">
        <f t="shared" si="17"/>
        <v>3563</v>
      </c>
      <c r="CW15" s="9">
        <v>0</v>
      </c>
      <c r="CX15" s="9"/>
      <c r="CY15" s="9"/>
      <c r="CZ15" s="9">
        <v>0</v>
      </c>
      <c r="DA15" s="9">
        <v>3563</v>
      </c>
      <c r="DB15" s="1">
        <v>1</v>
      </c>
      <c r="DC15" s="14"/>
      <c r="DD15" s="14"/>
      <c r="DE15" s="14"/>
      <c r="DF15" s="14"/>
      <c r="DG15" s="10"/>
      <c r="DH15" s="10"/>
      <c r="DI15" s="10"/>
      <c r="DJ15" s="10"/>
      <c r="DK15" s="10"/>
      <c r="DL15" s="10"/>
    </row>
    <row r="16" spans="1:116" x14ac:dyDescent="0.25">
      <c r="A16" s="25">
        <v>1067</v>
      </c>
      <c r="B16" s="1">
        <v>72</v>
      </c>
      <c r="C16" s="1">
        <v>0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1</v>
      </c>
      <c r="J16" s="1">
        <v>3</v>
      </c>
      <c r="K16" s="1">
        <v>1</v>
      </c>
      <c r="L16" s="1">
        <v>0</v>
      </c>
      <c r="M16" s="1">
        <v>1</v>
      </c>
      <c r="N16" s="1">
        <v>1</v>
      </c>
      <c r="O16" s="1">
        <v>0</v>
      </c>
      <c r="P16" s="1">
        <v>1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0</v>
      </c>
      <c r="AD16" s="1">
        <v>1</v>
      </c>
      <c r="AE16" s="1">
        <v>0</v>
      </c>
      <c r="AF16" s="1">
        <v>0</v>
      </c>
      <c r="AG16" s="1">
        <v>26.82</v>
      </c>
      <c r="AH16" s="1">
        <v>1.84</v>
      </c>
      <c r="AI16" s="1">
        <v>124</v>
      </c>
      <c r="AJ16" s="1">
        <v>69</v>
      </c>
      <c r="AK16" s="5">
        <f t="shared" si="0"/>
        <v>87.333333333333329</v>
      </c>
      <c r="AL16" s="1">
        <v>60</v>
      </c>
      <c r="AM16" s="1">
        <v>2</v>
      </c>
      <c r="AN16" s="1">
        <v>3</v>
      </c>
      <c r="AO16" s="1">
        <v>39</v>
      </c>
      <c r="AP16" s="1">
        <v>12</v>
      </c>
      <c r="AQ16" s="1">
        <v>21</v>
      </c>
      <c r="AR16" s="1">
        <f t="shared" si="1"/>
        <v>27</v>
      </c>
      <c r="AS16" s="7">
        <f t="shared" si="2"/>
        <v>9</v>
      </c>
      <c r="AT16" s="1">
        <v>11</v>
      </c>
      <c r="AU16" s="19">
        <v>5.5</v>
      </c>
      <c r="AV16" s="1">
        <v>2.98</v>
      </c>
      <c r="AW16" s="19">
        <f t="shared" si="3"/>
        <v>0.57705838876570581</v>
      </c>
      <c r="AX16" s="7">
        <f t="shared" si="4"/>
        <v>1.8181818181818181</v>
      </c>
      <c r="AY16" s="7">
        <f t="shared" si="5"/>
        <v>268.45637583892619</v>
      </c>
      <c r="AZ16" s="7">
        <f t="shared" si="6"/>
        <v>2263.9821029082773</v>
      </c>
      <c r="BA16" s="7">
        <f t="shared" si="7"/>
        <v>91.666666666666657</v>
      </c>
      <c r="BB16" s="7">
        <f t="shared" si="8"/>
        <v>49.666666666666664</v>
      </c>
      <c r="BC16" s="7">
        <f t="shared" si="9"/>
        <v>51.560622222222214</v>
      </c>
      <c r="BD16" s="7">
        <f t="shared" si="10"/>
        <v>12.158399999999999</v>
      </c>
      <c r="BE16" s="19"/>
      <c r="BF16" s="19">
        <f t="shared" si="11"/>
        <v>0.22909090909090912</v>
      </c>
      <c r="BG16" s="19">
        <f t="shared" si="12"/>
        <v>0.42545454545454547</v>
      </c>
      <c r="BH16" s="19">
        <v>0.22909090909090912</v>
      </c>
      <c r="BI16" s="19">
        <f t="shared" si="13"/>
        <v>3.3950617283950613</v>
      </c>
      <c r="BJ16" s="19">
        <f t="shared" si="14"/>
        <v>0.27272727272727271</v>
      </c>
      <c r="BK16" s="19"/>
      <c r="BL16" s="20">
        <v>0</v>
      </c>
      <c r="BP16" s="1">
        <v>0</v>
      </c>
      <c r="BQ16" s="1">
        <v>1</v>
      </c>
      <c r="BR16" s="1">
        <v>0</v>
      </c>
      <c r="BS16" s="1">
        <v>18</v>
      </c>
      <c r="BT16" s="1">
        <v>7.7</v>
      </c>
      <c r="BU16" s="1">
        <v>6.6</v>
      </c>
      <c r="BV16" s="1">
        <v>0.25</v>
      </c>
      <c r="BW16" s="1">
        <v>5</v>
      </c>
      <c r="BX16" s="1">
        <v>40</v>
      </c>
      <c r="BY16" s="1">
        <v>1</v>
      </c>
      <c r="BZ16" s="1">
        <v>0</v>
      </c>
      <c r="CA16" s="25">
        <v>132</v>
      </c>
      <c r="CB16" s="25">
        <v>31</v>
      </c>
      <c r="CC16" s="44">
        <v>1.34</v>
      </c>
      <c r="CD16" s="27">
        <v>53</v>
      </c>
      <c r="CJ16" s="20">
        <v>2210.0992059999999</v>
      </c>
      <c r="CK16" s="19">
        <f t="shared" si="15"/>
        <v>7.7007926830970508</v>
      </c>
      <c r="CL16" s="20">
        <v>3172.640625</v>
      </c>
      <c r="CM16" s="19">
        <f t="shared" si="16"/>
        <v>8.0623195248472985</v>
      </c>
      <c r="CN16" s="22"/>
      <c r="CO16" s="41">
        <v>40350</v>
      </c>
      <c r="CP16" s="41"/>
      <c r="CQ16" s="41"/>
      <c r="CR16" s="41"/>
      <c r="CT16" s="36">
        <v>44272</v>
      </c>
      <c r="CU16" s="36">
        <v>44242</v>
      </c>
      <c r="CV16" s="1">
        <f t="shared" si="17"/>
        <v>3892</v>
      </c>
      <c r="CW16" s="3">
        <v>0</v>
      </c>
      <c r="CX16" s="3"/>
      <c r="CY16" s="3"/>
      <c r="CZ16" s="3">
        <v>0</v>
      </c>
      <c r="DA16" s="3">
        <v>3892</v>
      </c>
      <c r="DB16" s="1">
        <v>1</v>
      </c>
      <c r="DC16"/>
    </row>
    <row r="17" spans="1:116" x14ac:dyDescent="0.25">
      <c r="A17" s="2">
        <v>2061</v>
      </c>
      <c r="B17" s="9">
        <v>58</v>
      </c>
      <c r="C17" s="9">
        <v>0</v>
      </c>
      <c r="D17" s="9">
        <v>0</v>
      </c>
      <c r="E17" s="35">
        <v>0</v>
      </c>
      <c r="F17" s="9">
        <v>1</v>
      </c>
      <c r="G17" s="9">
        <v>0</v>
      </c>
      <c r="H17" s="1">
        <v>1</v>
      </c>
      <c r="I17" s="9">
        <v>0</v>
      </c>
      <c r="J17" s="9">
        <v>1</v>
      </c>
      <c r="K17" s="9">
        <v>1</v>
      </c>
      <c r="L17" s="9">
        <v>1</v>
      </c>
      <c r="M17" s="9"/>
      <c r="N17" s="9">
        <v>1</v>
      </c>
      <c r="O17" s="9">
        <v>0</v>
      </c>
      <c r="P17" s="9">
        <v>0</v>
      </c>
      <c r="Q17" s="9"/>
      <c r="R17" s="9">
        <v>0</v>
      </c>
      <c r="S17" s="9">
        <v>0</v>
      </c>
      <c r="T17" s="9">
        <v>0</v>
      </c>
      <c r="U17" s="9">
        <v>1</v>
      </c>
      <c r="V17" s="9">
        <v>0</v>
      </c>
      <c r="W17" s="9">
        <v>0</v>
      </c>
      <c r="X17" s="9">
        <v>0</v>
      </c>
      <c r="Y17" s="9">
        <v>0</v>
      </c>
      <c r="Z17" s="9">
        <v>1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27.5</v>
      </c>
      <c r="AH17" s="11">
        <v>2.1</v>
      </c>
      <c r="AI17" s="9">
        <v>141</v>
      </c>
      <c r="AJ17" s="9">
        <v>88</v>
      </c>
      <c r="AK17" s="5">
        <f t="shared" si="0"/>
        <v>105.66666666666667</v>
      </c>
      <c r="AL17" s="9">
        <v>92</v>
      </c>
      <c r="AM17" s="9">
        <v>1</v>
      </c>
      <c r="AN17" s="9">
        <v>4</v>
      </c>
      <c r="AO17" s="9">
        <v>22</v>
      </c>
      <c r="AP17" s="9">
        <v>10</v>
      </c>
      <c r="AQ17" s="9">
        <v>13</v>
      </c>
      <c r="AR17" s="1">
        <f t="shared" si="1"/>
        <v>12</v>
      </c>
      <c r="AS17" s="7">
        <f t="shared" si="2"/>
        <v>3</v>
      </c>
      <c r="AT17" s="9">
        <v>9</v>
      </c>
      <c r="AU17" s="4">
        <v>5.2080000000000002</v>
      </c>
      <c r="AV17" s="9">
        <v>2.48</v>
      </c>
      <c r="AW17" s="19">
        <f t="shared" si="3"/>
        <v>0.58104951958610496</v>
      </c>
      <c r="AX17" s="7">
        <f t="shared" si="4"/>
        <v>0.76804915514592931</v>
      </c>
      <c r="AY17" s="7">
        <f t="shared" si="5"/>
        <v>129.03225806451613</v>
      </c>
      <c r="AZ17" s="7">
        <f t="shared" si="6"/>
        <v>3279.5698924731187</v>
      </c>
      <c r="BA17" s="7">
        <f t="shared" si="7"/>
        <v>56.608695652173914</v>
      </c>
      <c r="BB17" s="7">
        <f t="shared" si="8"/>
        <v>26.956521739130434</v>
      </c>
      <c r="BC17" s="7">
        <f t="shared" si="9"/>
        <v>35.438840579710146</v>
      </c>
      <c r="BD17" s="7">
        <f t="shared" si="10"/>
        <v>3.2994782608695647</v>
      </c>
      <c r="BE17" s="19"/>
      <c r="BF17" s="19">
        <f t="shared" si="11"/>
        <v>0.22964669738863286</v>
      </c>
      <c r="BG17" s="19">
        <f t="shared" si="12"/>
        <v>0.38863287250384027</v>
      </c>
      <c r="BH17" s="19">
        <v>0.22964669738863286</v>
      </c>
      <c r="BI17" s="19">
        <f t="shared" si="13"/>
        <v>4.7173913043478262</v>
      </c>
      <c r="BJ17" s="19">
        <f t="shared" si="14"/>
        <v>0.44444444444444442</v>
      </c>
      <c r="BK17" s="19"/>
      <c r="BL17" s="12">
        <v>0</v>
      </c>
      <c r="BM17" s="12"/>
      <c r="BN17" s="12"/>
      <c r="BO17" s="12"/>
      <c r="BP17" s="12"/>
      <c r="BQ17" s="9">
        <v>1</v>
      </c>
      <c r="BR17" s="9">
        <v>0</v>
      </c>
      <c r="BS17" s="9">
        <v>55</v>
      </c>
      <c r="BT17" s="9">
        <v>4.0999999999999996</v>
      </c>
      <c r="BU17" s="9">
        <v>2.6</v>
      </c>
      <c r="BV17" s="9">
        <v>1</v>
      </c>
      <c r="BW17" s="9">
        <v>3.7</v>
      </c>
      <c r="BX17" s="14"/>
      <c r="BY17" s="9">
        <v>1</v>
      </c>
      <c r="BZ17" s="9">
        <v>0</v>
      </c>
      <c r="CA17" s="9">
        <v>140</v>
      </c>
      <c r="CB17" s="9">
        <v>16</v>
      </c>
      <c r="CC17" s="11">
        <v>0.9</v>
      </c>
      <c r="CD17" s="29">
        <v>90</v>
      </c>
      <c r="CE17" s="13"/>
      <c r="CF17" s="13"/>
      <c r="CG17" s="9">
        <v>159</v>
      </c>
      <c r="CH17" s="9">
        <v>0</v>
      </c>
      <c r="CI17" s="9">
        <v>1</v>
      </c>
      <c r="CJ17" s="12">
        <v>1291.2280701754385</v>
      </c>
      <c r="CK17" s="19">
        <f t="shared" si="15"/>
        <v>7.1633490368824173</v>
      </c>
      <c r="CL17" s="12">
        <v>506.87694432079036</v>
      </c>
      <c r="CM17" s="19">
        <f t="shared" si="16"/>
        <v>6.2282682607603039</v>
      </c>
      <c r="CN17" s="14"/>
      <c r="CO17" s="36">
        <v>40626</v>
      </c>
      <c r="CP17" s="36">
        <v>40637</v>
      </c>
      <c r="CQ17" s="20">
        <f>(CP17-CO17)</f>
        <v>11</v>
      </c>
      <c r="CR17" s="36">
        <v>41974</v>
      </c>
      <c r="CS17" s="43">
        <f>(CR17-CO17)</f>
        <v>1348</v>
      </c>
      <c r="CT17" s="36">
        <v>44274</v>
      </c>
      <c r="CU17" s="36">
        <v>44556</v>
      </c>
      <c r="CV17" s="9">
        <f t="shared" si="17"/>
        <v>3930</v>
      </c>
      <c r="CW17" s="9">
        <v>0</v>
      </c>
      <c r="CX17" s="9"/>
      <c r="CY17" s="9"/>
      <c r="CZ17" s="9">
        <v>1</v>
      </c>
      <c r="DA17" s="9">
        <v>11</v>
      </c>
      <c r="DB17" s="3">
        <v>0</v>
      </c>
      <c r="DC17" s="14"/>
      <c r="DD17" s="14"/>
      <c r="DE17" s="14"/>
      <c r="DF17" s="14"/>
      <c r="DG17" s="14"/>
      <c r="DH17" s="14"/>
      <c r="DI17" s="14"/>
      <c r="DJ17" s="14"/>
      <c r="DK17" s="14"/>
      <c r="DL17" s="14"/>
    </row>
    <row r="18" spans="1:116" x14ac:dyDescent="0.25">
      <c r="A18" s="25">
        <v>1053</v>
      </c>
      <c r="B18" s="1">
        <v>89</v>
      </c>
      <c r="C18" s="1">
        <v>0</v>
      </c>
      <c r="D18" s="1">
        <v>1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3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0</v>
      </c>
      <c r="AB18" s="1">
        <v>1</v>
      </c>
      <c r="AC18" s="1">
        <v>0</v>
      </c>
      <c r="AD18" s="1">
        <v>1</v>
      </c>
      <c r="AE18" s="1">
        <v>0</v>
      </c>
      <c r="AF18" s="1">
        <v>0</v>
      </c>
      <c r="AG18" s="1">
        <v>33.229999999999997</v>
      </c>
      <c r="AH18" s="1">
        <v>1.82</v>
      </c>
      <c r="AI18" s="1">
        <v>161</v>
      </c>
      <c r="AJ18" s="1">
        <v>74</v>
      </c>
      <c r="AK18" s="5">
        <f t="shared" si="0"/>
        <v>103</v>
      </c>
      <c r="AL18" s="1">
        <v>65</v>
      </c>
      <c r="AM18" s="1">
        <v>1</v>
      </c>
      <c r="AN18" s="1">
        <v>2</v>
      </c>
      <c r="AO18" s="1">
        <v>30</v>
      </c>
      <c r="AP18" s="1">
        <v>3</v>
      </c>
      <c r="AQ18" s="1">
        <v>14</v>
      </c>
      <c r="AR18" s="1">
        <f t="shared" si="1"/>
        <v>27</v>
      </c>
      <c r="AS18" s="7">
        <f t="shared" si="2"/>
        <v>13.5</v>
      </c>
      <c r="AT18" s="1">
        <v>6</v>
      </c>
      <c r="AU18" s="19">
        <v>3.83</v>
      </c>
      <c r="AV18" s="1">
        <v>2.1</v>
      </c>
      <c r="AW18" s="19">
        <f t="shared" si="3"/>
        <v>0.4796008869179601</v>
      </c>
      <c r="AX18" s="7">
        <f t="shared" si="4"/>
        <v>2.0887728459530024</v>
      </c>
      <c r="AY18" s="7">
        <f t="shared" si="5"/>
        <v>304.76190476190476</v>
      </c>
      <c r="AZ18" s="7">
        <f t="shared" si="6"/>
        <v>3847.6190476190473</v>
      </c>
      <c r="BA18" s="7">
        <f t="shared" si="7"/>
        <v>58.923076923076927</v>
      </c>
      <c r="BB18" s="7">
        <f t="shared" si="8"/>
        <v>32.307692307692307</v>
      </c>
      <c r="BC18" s="7">
        <f t="shared" si="9"/>
        <v>42.620307692307691</v>
      </c>
      <c r="BD18" s="7">
        <f t="shared" si="10"/>
        <v>5.272615384615384</v>
      </c>
      <c r="BE18" s="19"/>
      <c r="BF18" s="19">
        <f t="shared" si="11"/>
        <v>0.23759791122715404</v>
      </c>
      <c r="BG18" s="19">
        <f t="shared" si="12"/>
        <v>0.50913838120104438</v>
      </c>
      <c r="BH18" s="19">
        <v>0.23759791122715404</v>
      </c>
      <c r="BI18" s="19">
        <f t="shared" si="13"/>
        <v>2.1823361823361824</v>
      </c>
      <c r="BJ18" s="19">
        <f t="shared" si="14"/>
        <v>0.33333333333333331</v>
      </c>
      <c r="BK18" s="19"/>
      <c r="BL18" s="20">
        <v>0</v>
      </c>
      <c r="BP18" s="1"/>
      <c r="BQ18" s="1">
        <v>1</v>
      </c>
      <c r="BR18" s="1">
        <v>0</v>
      </c>
      <c r="BS18" s="1">
        <v>75</v>
      </c>
      <c r="BT18" s="1"/>
      <c r="BU18" s="1"/>
      <c r="BV18" s="1"/>
      <c r="CA18" s="25">
        <v>143</v>
      </c>
      <c r="CB18" s="25">
        <v>26</v>
      </c>
      <c r="CC18" s="44">
        <v>2.11</v>
      </c>
      <c r="CD18" s="27">
        <v>20</v>
      </c>
      <c r="CE18" s="1">
        <v>203</v>
      </c>
      <c r="CF18" s="1">
        <v>1</v>
      </c>
      <c r="CI18" s="1">
        <v>2</v>
      </c>
      <c r="CJ18" s="20">
        <v>1310.7445809999999</v>
      </c>
      <c r="CK18" s="19">
        <f t="shared" si="15"/>
        <v>7.1783506371698254</v>
      </c>
      <c r="CL18" s="20">
        <v>931.1330236</v>
      </c>
      <c r="CM18" s="19">
        <f t="shared" si="16"/>
        <v>6.8364021495622804</v>
      </c>
      <c r="CN18" s="22"/>
      <c r="CO18" s="36">
        <v>43250</v>
      </c>
      <c r="CP18" s="36"/>
      <c r="CQ18" s="36"/>
      <c r="CR18" s="36"/>
      <c r="CT18" s="36">
        <v>44479</v>
      </c>
      <c r="CU18" s="36">
        <v>44170</v>
      </c>
      <c r="CV18" s="1">
        <f t="shared" si="17"/>
        <v>920</v>
      </c>
      <c r="CW18" s="1">
        <v>0</v>
      </c>
      <c r="CZ18" s="1">
        <v>0</v>
      </c>
      <c r="DA18" s="1">
        <v>920</v>
      </c>
      <c r="DB18" s="3">
        <v>0</v>
      </c>
      <c r="DC18"/>
    </row>
    <row r="19" spans="1:116" x14ac:dyDescent="0.25">
      <c r="A19" s="25">
        <v>1070</v>
      </c>
      <c r="B19" s="1">
        <v>62</v>
      </c>
      <c r="C19" s="1">
        <v>0</v>
      </c>
      <c r="D19" s="1">
        <v>0</v>
      </c>
      <c r="E19" s="1">
        <v>0</v>
      </c>
      <c r="F19" s="1">
        <v>2</v>
      </c>
      <c r="H19" s="1">
        <v>0</v>
      </c>
      <c r="J19" s="1">
        <v>1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1</v>
      </c>
      <c r="AA19" s="1">
        <v>1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20.94</v>
      </c>
      <c r="AH19" s="1">
        <v>1.83</v>
      </c>
      <c r="AI19" s="1">
        <v>151</v>
      </c>
      <c r="AJ19" s="1">
        <v>91</v>
      </c>
      <c r="AK19" s="5">
        <f t="shared" si="0"/>
        <v>111</v>
      </c>
      <c r="AL19" s="1">
        <v>56</v>
      </c>
      <c r="AM19" s="1">
        <v>1</v>
      </c>
      <c r="AN19" s="1">
        <v>6</v>
      </c>
      <c r="AO19" s="1">
        <v>29</v>
      </c>
      <c r="AP19" s="1">
        <v>11</v>
      </c>
      <c r="AQ19" s="1">
        <v>19</v>
      </c>
      <c r="AR19" s="1">
        <f t="shared" si="1"/>
        <v>18</v>
      </c>
      <c r="AS19" s="7">
        <f t="shared" si="2"/>
        <v>3</v>
      </c>
      <c r="AT19" s="1">
        <v>12</v>
      </c>
      <c r="AU19" s="19">
        <v>4.42</v>
      </c>
      <c r="AV19" s="1">
        <v>2.41</v>
      </c>
      <c r="AW19" s="19">
        <f t="shared" si="3"/>
        <v>0.59314855875831485</v>
      </c>
      <c r="AX19" s="7">
        <f t="shared" si="4"/>
        <v>1.5837104072398189</v>
      </c>
      <c r="AY19" s="7">
        <f t="shared" si="5"/>
        <v>232.36514522821577</v>
      </c>
      <c r="AZ19" s="7">
        <f t="shared" si="6"/>
        <v>3485.4771784232362</v>
      </c>
      <c r="BA19" s="7">
        <f t="shared" si="7"/>
        <v>78.928571428571431</v>
      </c>
      <c r="BB19" s="7">
        <f t="shared" si="8"/>
        <v>43.035714285714285</v>
      </c>
      <c r="BC19" s="7">
        <f t="shared" si="9"/>
        <v>57.943285714285707</v>
      </c>
      <c r="BD19" s="7">
        <f t="shared" si="10"/>
        <v>7.6087142857142842</v>
      </c>
      <c r="BE19" s="19"/>
      <c r="BF19" s="19">
        <f t="shared" si="11"/>
        <v>0.24072398190045249</v>
      </c>
      <c r="BG19" s="19">
        <f t="shared" si="12"/>
        <v>0.36742081447963798</v>
      </c>
      <c r="BH19" s="19">
        <v>0.24072398190045249</v>
      </c>
      <c r="BI19" s="19">
        <f t="shared" si="13"/>
        <v>4.3849206349206353</v>
      </c>
      <c r="BJ19" s="19">
        <f t="shared" si="14"/>
        <v>0.5</v>
      </c>
      <c r="BK19" s="19"/>
      <c r="BL19" s="20">
        <v>1</v>
      </c>
      <c r="BO19" s="1">
        <v>1</v>
      </c>
      <c r="BP19" s="1"/>
      <c r="BQ19" s="1">
        <v>1</v>
      </c>
      <c r="BR19" s="1">
        <v>0</v>
      </c>
      <c r="BS19" s="1">
        <v>54</v>
      </c>
      <c r="BT19" s="1">
        <v>5.6</v>
      </c>
      <c r="BU19" s="1">
        <v>3.5</v>
      </c>
      <c r="BV19" s="1">
        <v>0.26</v>
      </c>
      <c r="BW19" s="1">
        <v>3.7</v>
      </c>
      <c r="BX19" s="1">
        <v>51.7</v>
      </c>
      <c r="BY19" s="1">
        <v>1</v>
      </c>
      <c r="CA19" s="25">
        <v>138</v>
      </c>
      <c r="CB19" s="25">
        <v>18</v>
      </c>
      <c r="CC19" s="44">
        <v>0.87</v>
      </c>
      <c r="CD19" s="27">
        <v>90</v>
      </c>
      <c r="CE19" s="1">
        <v>156</v>
      </c>
      <c r="CF19" s="1">
        <v>1</v>
      </c>
      <c r="CI19" s="1">
        <v>1</v>
      </c>
      <c r="CJ19" s="20">
        <v>916.93023249999999</v>
      </c>
      <c r="CK19" s="19">
        <f t="shared" si="15"/>
        <v>6.8210313870283601</v>
      </c>
      <c r="CL19" s="20">
        <v>1758.524993</v>
      </c>
      <c r="CM19" s="19">
        <f t="shared" si="16"/>
        <v>7.4722306644943002</v>
      </c>
      <c r="CN19" s="22"/>
      <c r="CO19" s="36">
        <v>43369</v>
      </c>
      <c r="CP19" s="36"/>
      <c r="CQ19" s="36"/>
      <c r="CR19" s="36"/>
      <c r="CT19" s="36">
        <v>44217</v>
      </c>
      <c r="CU19" s="36">
        <v>43455</v>
      </c>
      <c r="CV19" s="1">
        <f t="shared" si="17"/>
        <v>86</v>
      </c>
      <c r="CW19" s="1">
        <v>1</v>
      </c>
      <c r="CX19" s="36">
        <v>43455</v>
      </c>
      <c r="CY19" s="20">
        <f>(CX19-CO19)</f>
        <v>86</v>
      </c>
      <c r="CZ19" s="20">
        <v>1</v>
      </c>
      <c r="DA19" s="20">
        <v>86</v>
      </c>
      <c r="DB19" s="3">
        <v>0</v>
      </c>
      <c r="DC19"/>
    </row>
    <row r="20" spans="1:116" x14ac:dyDescent="0.25">
      <c r="A20" s="25">
        <v>1056</v>
      </c>
      <c r="B20" s="1">
        <v>73</v>
      </c>
      <c r="C20" s="1">
        <v>0</v>
      </c>
      <c r="D20" s="1">
        <v>1</v>
      </c>
      <c r="E20" s="1">
        <v>1</v>
      </c>
      <c r="F20" s="1">
        <v>2</v>
      </c>
      <c r="G20" s="1">
        <v>1</v>
      </c>
      <c r="H20" s="1">
        <v>0</v>
      </c>
      <c r="I20" s="1">
        <v>1</v>
      </c>
      <c r="J20" s="1">
        <v>2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2</v>
      </c>
      <c r="AG20" s="1">
        <v>32.799999999999997</v>
      </c>
      <c r="AH20" s="1">
        <v>1.89</v>
      </c>
      <c r="AI20" s="1">
        <v>117</v>
      </c>
      <c r="AJ20" s="1">
        <v>43</v>
      </c>
      <c r="AK20" s="5">
        <f t="shared" si="0"/>
        <v>67.666666666666671</v>
      </c>
      <c r="AL20" s="1">
        <v>72</v>
      </c>
      <c r="AM20" s="1">
        <v>1</v>
      </c>
      <c r="AN20" s="1">
        <v>3</v>
      </c>
      <c r="AO20" s="1">
        <v>33</v>
      </c>
      <c r="AP20" s="1">
        <v>6</v>
      </c>
      <c r="AQ20" s="1">
        <v>17</v>
      </c>
      <c r="AR20" s="1">
        <f t="shared" si="1"/>
        <v>27</v>
      </c>
      <c r="AS20" s="7">
        <f t="shared" si="2"/>
        <v>9</v>
      </c>
      <c r="AT20" s="1">
        <v>7</v>
      </c>
      <c r="AU20" s="19">
        <v>5.0599999999999996</v>
      </c>
      <c r="AV20" s="1">
        <v>2.68</v>
      </c>
      <c r="AW20" s="19">
        <f t="shared" si="3"/>
        <v>0.40209903917220996</v>
      </c>
      <c r="AX20" s="7">
        <f t="shared" si="4"/>
        <v>1.9762845849802373</v>
      </c>
      <c r="AY20" s="7">
        <f t="shared" si="5"/>
        <v>298.50746268656712</v>
      </c>
      <c r="AZ20" s="7">
        <f t="shared" si="6"/>
        <v>1930.3482587064677</v>
      </c>
      <c r="BA20" s="7">
        <f t="shared" si="7"/>
        <v>70.277777777777771</v>
      </c>
      <c r="BB20" s="7">
        <f t="shared" si="8"/>
        <v>37.222222222222221</v>
      </c>
      <c r="BC20" s="7">
        <f t="shared" si="9"/>
        <v>30.710814814814814</v>
      </c>
      <c r="BD20" s="7">
        <f t="shared" si="10"/>
        <v>7.0871111111111107</v>
      </c>
      <c r="BE20" s="19">
        <v>2.4047430830039529</v>
      </c>
      <c r="BF20" s="19">
        <f t="shared" si="11"/>
        <v>0.24189723320158105</v>
      </c>
      <c r="BG20" s="19">
        <f t="shared" si="12"/>
        <v>0.46956521739130441</v>
      </c>
      <c r="BH20" s="19">
        <v>0.24189723320158105</v>
      </c>
      <c r="BI20" s="19">
        <f t="shared" si="13"/>
        <v>2.6028806584362139</v>
      </c>
      <c r="BJ20" s="19">
        <f t="shared" si="14"/>
        <v>0.42857142857142855</v>
      </c>
      <c r="BK20" s="19"/>
      <c r="BL20" s="20">
        <v>1</v>
      </c>
      <c r="BM20" s="1">
        <v>15</v>
      </c>
      <c r="BO20" s="1">
        <v>3</v>
      </c>
      <c r="BP20" s="1">
        <v>0</v>
      </c>
      <c r="BQ20" s="1">
        <v>1</v>
      </c>
      <c r="BR20" s="1">
        <v>0</v>
      </c>
      <c r="BS20" s="1">
        <v>70</v>
      </c>
      <c r="BT20" s="1">
        <v>3.8</v>
      </c>
      <c r="BU20" s="1">
        <v>2.4</v>
      </c>
      <c r="BV20" s="1">
        <v>0.49</v>
      </c>
      <c r="BW20" s="1">
        <v>4.0999999999999996</v>
      </c>
      <c r="BX20" s="1">
        <v>29.3</v>
      </c>
      <c r="BY20" s="1">
        <v>0</v>
      </c>
      <c r="CA20" s="25">
        <v>136</v>
      </c>
      <c r="CB20" s="25">
        <v>25</v>
      </c>
      <c r="CC20" s="44">
        <v>1.75</v>
      </c>
      <c r="CD20" s="27">
        <v>28</v>
      </c>
      <c r="CE20" s="1">
        <v>187</v>
      </c>
      <c r="CF20" s="1">
        <v>1</v>
      </c>
      <c r="CI20" s="1">
        <v>1</v>
      </c>
      <c r="CJ20" s="20">
        <v>1506.8289520000001</v>
      </c>
      <c r="CK20" s="19">
        <f t="shared" si="15"/>
        <v>7.3177626898621249</v>
      </c>
      <c r="CL20" s="20">
        <v>1317.448296</v>
      </c>
      <c r="CM20" s="19">
        <f t="shared" si="16"/>
        <v>7.1834520356226799</v>
      </c>
      <c r="CN20" s="22"/>
      <c r="CO20" s="36">
        <v>43299</v>
      </c>
      <c r="CP20" s="36"/>
      <c r="CQ20" s="36"/>
      <c r="CR20" s="36"/>
      <c r="CT20" s="36">
        <v>44217</v>
      </c>
      <c r="CU20" s="36">
        <v>43436</v>
      </c>
      <c r="CV20" s="1">
        <f t="shared" si="17"/>
        <v>137</v>
      </c>
      <c r="CW20" s="1">
        <v>1</v>
      </c>
      <c r="CX20" s="36">
        <v>43436</v>
      </c>
      <c r="CY20" s="20">
        <f>(CX20-CO20)</f>
        <v>137</v>
      </c>
      <c r="CZ20" s="20">
        <v>1</v>
      </c>
      <c r="DA20" s="20">
        <v>137</v>
      </c>
      <c r="DB20" s="1">
        <v>1</v>
      </c>
      <c r="DC20"/>
    </row>
    <row r="21" spans="1:116" x14ac:dyDescent="0.25">
      <c r="A21" s="2">
        <v>2006</v>
      </c>
      <c r="B21" s="3">
        <v>62</v>
      </c>
      <c r="C21" s="3">
        <v>0</v>
      </c>
      <c r="D21" s="3">
        <v>1</v>
      </c>
      <c r="E21" s="3">
        <v>1</v>
      </c>
      <c r="F21" s="3">
        <v>2</v>
      </c>
      <c r="G21" s="3">
        <v>0</v>
      </c>
      <c r="H21" s="1">
        <v>1</v>
      </c>
      <c r="I21" s="3">
        <v>1</v>
      </c>
      <c r="J21" s="3">
        <v>2</v>
      </c>
      <c r="K21" s="3">
        <v>1</v>
      </c>
      <c r="L21" s="3">
        <v>1</v>
      </c>
      <c r="M21" s="3"/>
      <c r="N21" s="3">
        <v>1</v>
      </c>
      <c r="O21" s="3">
        <v>0</v>
      </c>
      <c r="P21" s="3">
        <v>0</v>
      </c>
      <c r="Q21" s="3"/>
      <c r="R21" s="3">
        <v>0</v>
      </c>
      <c r="S21" s="3">
        <v>0</v>
      </c>
      <c r="T21" s="3">
        <v>1</v>
      </c>
      <c r="U21" s="3">
        <v>1</v>
      </c>
      <c r="V21" s="3">
        <v>0</v>
      </c>
      <c r="W21" s="3">
        <v>0</v>
      </c>
      <c r="X21" s="3">
        <v>0</v>
      </c>
      <c r="Y21" s="3">
        <v>1</v>
      </c>
      <c r="Z21" s="3">
        <v>0</v>
      </c>
      <c r="AA21" s="3">
        <v>0</v>
      </c>
      <c r="AB21" s="3">
        <v>0</v>
      </c>
      <c r="AC21" s="3">
        <v>0</v>
      </c>
      <c r="AD21" s="3">
        <v>1</v>
      </c>
      <c r="AE21" s="3">
        <v>0</v>
      </c>
      <c r="AF21" s="3">
        <v>2</v>
      </c>
      <c r="AG21" s="3">
        <v>23.5</v>
      </c>
      <c r="AH21" s="4">
        <v>1.71</v>
      </c>
      <c r="AI21" s="3">
        <v>137</v>
      </c>
      <c r="AJ21" s="3">
        <v>64</v>
      </c>
      <c r="AK21" s="5">
        <f t="shared" si="0"/>
        <v>88.333333333333329</v>
      </c>
      <c r="AL21" s="3">
        <v>69</v>
      </c>
      <c r="AM21" s="3">
        <v>1</v>
      </c>
      <c r="AN21" s="3">
        <v>4</v>
      </c>
      <c r="AO21" s="3">
        <v>25</v>
      </c>
      <c r="AP21" s="3">
        <v>10</v>
      </c>
      <c r="AQ21" s="3">
        <v>15</v>
      </c>
      <c r="AR21" s="3">
        <f t="shared" si="1"/>
        <v>15</v>
      </c>
      <c r="AS21" s="7">
        <f t="shared" si="2"/>
        <v>3.75</v>
      </c>
      <c r="AT21" s="3">
        <v>8</v>
      </c>
      <c r="AU21" s="4">
        <v>4.1040000000000001</v>
      </c>
      <c r="AV21" s="3">
        <v>2.4</v>
      </c>
      <c r="AW21" s="19">
        <f t="shared" si="3"/>
        <v>0.47006651884700656</v>
      </c>
      <c r="AX21" s="7">
        <f t="shared" si="4"/>
        <v>1.7056530214424952</v>
      </c>
      <c r="AY21" s="7">
        <f t="shared" si="5"/>
        <v>233.33333333333334</v>
      </c>
      <c r="AZ21" s="7">
        <f t="shared" si="6"/>
        <v>2811.1111111111109</v>
      </c>
      <c r="BA21" s="7">
        <f t="shared" si="7"/>
        <v>59.478260869565219</v>
      </c>
      <c r="BB21" s="7">
        <f t="shared" si="8"/>
        <v>34.782608695652172</v>
      </c>
      <c r="BC21" s="7">
        <f t="shared" si="9"/>
        <v>38.001159420289852</v>
      </c>
      <c r="BD21" s="7">
        <f t="shared" si="10"/>
        <v>5.2034782608695647</v>
      </c>
      <c r="BE21" s="19"/>
      <c r="BF21" s="19">
        <f t="shared" si="11"/>
        <v>0.25219298245614036</v>
      </c>
      <c r="BG21" s="19">
        <f t="shared" si="12"/>
        <v>0.4203216374269006</v>
      </c>
      <c r="BH21" s="19">
        <v>0.25219298245614036</v>
      </c>
      <c r="BI21" s="19">
        <f t="shared" si="13"/>
        <v>3.965217391304348</v>
      </c>
      <c r="BJ21" s="19">
        <f t="shared" si="14"/>
        <v>0.5</v>
      </c>
      <c r="BK21" s="19"/>
      <c r="BL21" s="5">
        <v>0</v>
      </c>
      <c r="BM21" s="5"/>
      <c r="BN21" s="5"/>
      <c r="BO21" s="5"/>
      <c r="BP21" s="5"/>
      <c r="BQ21" s="3">
        <v>1</v>
      </c>
      <c r="BR21" s="3">
        <v>0</v>
      </c>
      <c r="BS21" s="3">
        <v>62.5</v>
      </c>
      <c r="BT21" s="3">
        <v>4</v>
      </c>
      <c r="BU21" s="3">
        <v>2.2999999999999998</v>
      </c>
      <c r="BV21" s="3">
        <v>1.2</v>
      </c>
      <c r="BW21" s="3"/>
      <c r="BX21" s="10"/>
      <c r="BY21" s="3">
        <v>1</v>
      </c>
      <c r="BZ21" s="3">
        <v>1</v>
      </c>
      <c r="CA21" s="3">
        <v>132</v>
      </c>
      <c r="CB21" s="3">
        <v>31</v>
      </c>
      <c r="CC21" s="4">
        <v>1.8</v>
      </c>
      <c r="CD21" s="28">
        <v>28</v>
      </c>
      <c r="CE21" s="8"/>
      <c r="CF21" s="8"/>
      <c r="CG21" s="3">
        <v>2196</v>
      </c>
      <c r="CH21" s="3">
        <v>1</v>
      </c>
      <c r="CI21" s="3">
        <v>2</v>
      </c>
      <c r="CJ21" s="12">
        <v>1157.6923076923076</v>
      </c>
      <c r="CK21" s="19">
        <f t="shared" si="15"/>
        <v>7.0541839127154846</v>
      </c>
      <c r="CL21" s="5">
        <v>10897.356430003359</v>
      </c>
      <c r="CM21" s="19">
        <f t="shared" si="16"/>
        <v>9.2962755094447438</v>
      </c>
      <c r="CN21" s="10"/>
      <c r="CO21" s="41">
        <v>40393</v>
      </c>
      <c r="CP21" s="41"/>
      <c r="CQ21" s="41"/>
      <c r="CR21" s="41"/>
      <c r="CT21" s="36">
        <v>44272</v>
      </c>
      <c r="CU21" s="36">
        <v>41561</v>
      </c>
      <c r="CV21" s="1">
        <f t="shared" si="17"/>
        <v>1168</v>
      </c>
      <c r="CW21" s="3">
        <v>1</v>
      </c>
      <c r="CX21" s="40">
        <v>41561</v>
      </c>
      <c r="CY21" s="20">
        <f>(CX21-CO21)</f>
        <v>1168</v>
      </c>
      <c r="CZ21" s="20">
        <v>1</v>
      </c>
      <c r="DA21" s="20">
        <v>1168</v>
      </c>
      <c r="DB21" s="3">
        <v>0</v>
      </c>
      <c r="DC21" s="3" t="s">
        <v>141</v>
      </c>
      <c r="DD21" s="10"/>
      <c r="DE21" s="10"/>
      <c r="DF21" s="10"/>
      <c r="DG21" s="10"/>
      <c r="DH21" s="10"/>
      <c r="DI21" s="10"/>
      <c r="DJ21" s="10"/>
      <c r="DK21" s="10"/>
      <c r="DL21" s="10"/>
    </row>
    <row r="22" spans="1:116" x14ac:dyDescent="0.25">
      <c r="A22" s="2">
        <v>2056</v>
      </c>
      <c r="B22" s="3">
        <v>49</v>
      </c>
      <c r="C22" s="3">
        <v>0</v>
      </c>
      <c r="D22" s="3">
        <v>0</v>
      </c>
      <c r="E22" s="3">
        <v>0</v>
      </c>
      <c r="F22" s="3">
        <v>2</v>
      </c>
      <c r="G22" s="3">
        <v>1</v>
      </c>
      <c r="H22" s="1">
        <v>0</v>
      </c>
      <c r="I22" s="3">
        <v>1</v>
      </c>
      <c r="J22" s="3">
        <v>1</v>
      </c>
      <c r="K22" s="3">
        <v>0</v>
      </c>
      <c r="L22" s="3">
        <v>0</v>
      </c>
      <c r="M22" s="3"/>
      <c r="N22" s="3">
        <v>0</v>
      </c>
      <c r="O22" s="3">
        <v>0</v>
      </c>
      <c r="P22" s="3">
        <v>1</v>
      </c>
      <c r="Q22" s="3"/>
      <c r="R22" s="3">
        <v>0</v>
      </c>
      <c r="S22" s="3">
        <v>0</v>
      </c>
      <c r="T22" s="3">
        <v>0</v>
      </c>
      <c r="U22" s="3">
        <v>1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23</v>
      </c>
      <c r="AH22" s="4">
        <v>1.7</v>
      </c>
      <c r="AI22" s="3">
        <v>118</v>
      </c>
      <c r="AJ22" s="3">
        <v>78</v>
      </c>
      <c r="AK22" s="5">
        <f t="shared" si="0"/>
        <v>91.333333333333329</v>
      </c>
      <c r="AL22" s="3">
        <v>88</v>
      </c>
      <c r="AM22" s="3">
        <v>1</v>
      </c>
      <c r="AN22" s="3">
        <v>4</v>
      </c>
      <c r="AO22" s="3">
        <v>18</v>
      </c>
      <c r="AP22" s="3">
        <v>8</v>
      </c>
      <c r="AQ22" s="3">
        <v>11</v>
      </c>
      <c r="AR22" s="1">
        <f t="shared" si="1"/>
        <v>10</v>
      </c>
      <c r="AS22" s="7">
        <f t="shared" si="2"/>
        <v>2.5</v>
      </c>
      <c r="AT22" s="3">
        <v>6</v>
      </c>
      <c r="AU22" s="4">
        <v>3.8080000000000003</v>
      </c>
      <c r="AV22" s="3">
        <v>2.2400000000000002</v>
      </c>
      <c r="AW22" s="19">
        <f t="shared" si="3"/>
        <v>0.45362897265336294</v>
      </c>
      <c r="AX22" s="7">
        <f t="shared" si="4"/>
        <v>1.3130252100840336</v>
      </c>
      <c r="AY22" s="7">
        <f t="shared" si="5"/>
        <v>178.57142857142856</v>
      </c>
      <c r="AZ22" s="7">
        <f t="shared" si="6"/>
        <v>3119.0476190476184</v>
      </c>
      <c r="BA22" s="7">
        <f t="shared" si="7"/>
        <v>43.272727272727273</v>
      </c>
      <c r="BB22" s="7">
        <f t="shared" si="8"/>
        <v>25.454545454545453</v>
      </c>
      <c r="BC22" s="7">
        <f t="shared" si="9"/>
        <v>29.540848484848482</v>
      </c>
      <c r="BD22" s="7">
        <f t="shared" si="10"/>
        <v>2.4232727272727272</v>
      </c>
      <c r="BE22" s="19"/>
      <c r="BF22" s="19">
        <f t="shared" si="11"/>
        <v>0.25420168067226889</v>
      </c>
      <c r="BG22" s="19">
        <f t="shared" si="12"/>
        <v>0.41596638655462187</v>
      </c>
      <c r="BH22" s="19">
        <v>0.25420168067226889</v>
      </c>
      <c r="BI22" s="19">
        <f t="shared" si="13"/>
        <v>4.3272727272727272</v>
      </c>
      <c r="BJ22" s="19">
        <f t="shared" si="14"/>
        <v>0.66666666666666663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55</v>
      </c>
      <c r="BT22" s="3"/>
      <c r="BU22" s="3"/>
      <c r="BV22" s="3"/>
      <c r="BW22" s="3"/>
      <c r="BX22" s="10"/>
      <c r="BY22" s="3">
        <v>1</v>
      </c>
      <c r="BZ22" s="3">
        <v>0</v>
      </c>
      <c r="CA22" s="3">
        <v>141</v>
      </c>
      <c r="CB22" s="3">
        <v>25</v>
      </c>
      <c r="CC22" s="4">
        <v>1.1000000000000001</v>
      </c>
      <c r="CD22" s="28">
        <v>77</v>
      </c>
      <c r="CE22" s="8"/>
      <c r="CF22" s="8"/>
      <c r="CG22" s="3">
        <v>366</v>
      </c>
      <c r="CH22" s="3">
        <v>0</v>
      </c>
      <c r="CI22" s="3">
        <v>1</v>
      </c>
      <c r="CJ22" s="12">
        <v>828.9473684210526</v>
      </c>
      <c r="CK22" s="19">
        <f t="shared" si="15"/>
        <v>6.7201566650873383</v>
      </c>
      <c r="CL22" s="5">
        <v>744.87765334955429</v>
      </c>
      <c r="CM22" s="19">
        <f t="shared" si="16"/>
        <v>6.6132199812014987</v>
      </c>
      <c r="CN22" s="10"/>
      <c r="CO22" s="41">
        <v>40262</v>
      </c>
      <c r="CP22" s="41"/>
      <c r="CQ22" s="41"/>
      <c r="CR22" s="41">
        <v>40272</v>
      </c>
      <c r="CS22" s="43">
        <f>(CR22-CO22)</f>
        <v>10</v>
      </c>
      <c r="CT22" s="36">
        <v>44272</v>
      </c>
      <c r="CU22" s="36">
        <v>42707</v>
      </c>
      <c r="CV22" s="1">
        <f t="shared" si="17"/>
        <v>2445</v>
      </c>
      <c r="CW22" s="3">
        <v>1</v>
      </c>
      <c r="CX22" s="36">
        <v>42707</v>
      </c>
      <c r="CY22" s="20">
        <f>(CX22-CO22)</f>
        <v>2445</v>
      </c>
      <c r="CZ22" s="20">
        <v>1</v>
      </c>
      <c r="DA22" s="20">
        <v>10</v>
      </c>
      <c r="DB22" s="3">
        <v>0</v>
      </c>
      <c r="DC22" s="3"/>
      <c r="DD22" s="10"/>
      <c r="DE22" s="10"/>
      <c r="DF22" s="10"/>
      <c r="DG22" s="10"/>
      <c r="DH22" s="10"/>
      <c r="DI22" s="10"/>
      <c r="DJ22" s="10"/>
      <c r="DK22" s="10"/>
      <c r="DL22" s="10"/>
    </row>
    <row r="23" spans="1:116" x14ac:dyDescent="0.25">
      <c r="A23" s="25">
        <v>1072</v>
      </c>
      <c r="B23" s="1">
        <v>53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2</v>
      </c>
      <c r="J23" s="1">
        <v>2</v>
      </c>
      <c r="K23" s="1">
        <v>1</v>
      </c>
      <c r="L23" s="1">
        <v>0</v>
      </c>
      <c r="M23" s="1">
        <v>1</v>
      </c>
      <c r="N23" s="1">
        <v>1</v>
      </c>
      <c r="O23" s="1">
        <v>0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2</v>
      </c>
      <c r="Z23" s="1">
        <v>1</v>
      </c>
      <c r="AA23" s="1">
        <v>1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26.89</v>
      </c>
      <c r="AH23" s="1">
        <v>2.42</v>
      </c>
      <c r="AI23" s="1">
        <v>117</v>
      </c>
      <c r="AJ23" s="1">
        <v>72</v>
      </c>
      <c r="AK23" s="5">
        <f t="shared" si="0"/>
        <v>87</v>
      </c>
      <c r="AL23" s="1">
        <v>81</v>
      </c>
      <c r="AM23" s="1">
        <v>1</v>
      </c>
      <c r="AN23" s="1">
        <v>5</v>
      </c>
      <c r="AO23" s="1">
        <v>31</v>
      </c>
      <c r="AP23" s="1">
        <v>14</v>
      </c>
      <c r="AQ23" s="1">
        <v>23</v>
      </c>
      <c r="AR23" s="1">
        <f t="shared" si="1"/>
        <v>17</v>
      </c>
      <c r="AS23" s="7">
        <f t="shared" si="2"/>
        <v>3.4</v>
      </c>
      <c r="AT23" s="1">
        <v>17</v>
      </c>
      <c r="AU23" s="19">
        <v>6.78</v>
      </c>
      <c r="AV23" s="1">
        <v>2.8</v>
      </c>
      <c r="AW23" s="19">
        <f t="shared" si="3"/>
        <v>0.54013303769401333</v>
      </c>
      <c r="AX23" s="7">
        <f t="shared" si="4"/>
        <v>0.88495575221238931</v>
      </c>
      <c r="AY23" s="7">
        <f t="shared" si="5"/>
        <v>171.42857142857144</v>
      </c>
      <c r="AZ23" s="7">
        <f t="shared" si="6"/>
        <v>2342.8571428571431</v>
      </c>
      <c r="BA23" s="7">
        <f t="shared" si="7"/>
        <v>83.703703703703709</v>
      </c>
      <c r="BB23" s="7">
        <f t="shared" si="8"/>
        <v>34.567901234567898</v>
      </c>
      <c r="BC23" s="7">
        <f t="shared" si="9"/>
        <v>32.90864197530864</v>
      </c>
      <c r="BD23" s="7">
        <f t="shared" si="10"/>
        <v>8.4622222222222216</v>
      </c>
      <c r="BE23" s="19">
        <v>1.4814159292035398</v>
      </c>
      <c r="BF23" s="19">
        <f t="shared" si="11"/>
        <v>0.27477876106194687</v>
      </c>
      <c r="BG23" s="19">
        <f t="shared" si="12"/>
        <v>0.37035398230088495</v>
      </c>
      <c r="BH23" s="19">
        <v>0.27477876106194687</v>
      </c>
      <c r="BI23" s="19">
        <f t="shared" si="13"/>
        <v>4.9237472766884531</v>
      </c>
      <c r="BJ23" s="19">
        <f t="shared" si="14"/>
        <v>0.29411764705882354</v>
      </c>
      <c r="BK23" s="19"/>
      <c r="BL23" s="20">
        <v>1</v>
      </c>
      <c r="BM23" s="1">
        <v>7</v>
      </c>
      <c r="BO23" s="1">
        <v>0</v>
      </c>
      <c r="BP23" s="1">
        <v>0</v>
      </c>
      <c r="BQ23" s="1">
        <v>1</v>
      </c>
      <c r="BR23" s="1">
        <v>0</v>
      </c>
      <c r="BS23" s="1">
        <v>16</v>
      </c>
      <c r="BT23" s="1">
        <v>7.1</v>
      </c>
      <c r="BU23" s="1">
        <v>6.6</v>
      </c>
      <c r="BV23" s="1">
        <v>0.25</v>
      </c>
      <c r="BX23" s="1">
        <v>56</v>
      </c>
      <c r="BY23" s="1">
        <v>1</v>
      </c>
      <c r="BZ23" s="1">
        <v>1</v>
      </c>
      <c r="CA23" s="25">
        <v>137</v>
      </c>
      <c r="CB23" s="25">
        <v>15</v>
      </c>
      <c r="CC23" s="44">
        <v>1.07</v>
      </c>
      <c r="CD23" s="27">
        <v>79</v>
      </c>
      <c r="CE23" s="1">
        <v>413</v>
      </c>
      <c r="CF23" s="1">
        <v>1</v>
      </c>
      <c r="CI23" s="1">
        <v>2</v>
      </c>
      <c r="CJ23" s="20">
        <v>707.43604130000006</v>
      </c>
      <c r="CK23" s="19">
        <f t="shared" si="15"/>
        <v>6.561647224441578</v>
      </c>
      <c r="CL23" s="20">
        <v>1465.024105</v>
      </c>
      <c r="CM23" s="19">
        <f t="shared" si="16"/>
        <v>7.2896269752407177</v>
      </c>
      <c r="CN23" s="22"/>
      <c r="CO23" s="41">
        <v>40371</v>
      </c>
      <c r="CP23" s="41"/>
      <c r="CQ23" s="41"/>
      <c r="CR23" s="41"/>
      <c r="CT23" s="36">
        <v>44272</v>
      </c>
      <c r="CU23" s="36">
        <v>42467</v>
      </c>
      <c r="CV23" s="1">
        <f t="shared" si="17"/>
        <v>2096</v>
      </c>
      <c r="CW23" s="3">
        <v>1</v>
      </c>
      <c r="CX23" s="36">
        <v>42467</v>
      </c>
      <c r="CY23" s="20">
        <f>(CX23-CO23)</f>
        <v>2096</v>
      </c>
      <c r="CZ23" s="20">
        <v>1</v>
      </c>
      <c r="DA23" s="20">
        <v>2096</v>
      </c>
      <c r="DB23" s="3">
        <v>0</v>
      </c>
      <c r="DC23"/>
    </row>
    <row r="24" spans="1:116" x14ac:dyDescent="0.25">
      <c r="A24" s="2">
        <v>2062</v>
      </c>
      <c r="B24" s="9">
        <v>64</v>
      </c>
      <c r="C24" s="9">
        <v>1</v>
      </c>
      <c r="D24" s="9">
        <v>0</v>
      </c>
      <c r="E24" s="9">
        <v>1</v>
      </c>
      <c r="F24" s="9">
        <v>1</v>
      </c>
      <c r="G24" s="9">
        <v>0</v>
      </c>
      <c r="H24" s="1">
        <v>1</v>
      </c>
      <c r="I24" s="9">
        <v>0</v>
      </c>
      <c r="J24" s="9">
        <v>4</v>
      </c>
      <c r="K24" s="9">
        <v>1</v>
      </c>
      <c r="L24" s="9">
        <v>1</v>
      </c>
      <c r="M24" s="9"/>
      <c r="N24" s="9">
        <v>1</v>
      </c>
      <c r="O24" s="9">
        <v>0</v>
      </c>
      <c r="P24" s="9">
        <v>0</v>
      </c>
      <c r="Q24" s="9"/>
      <c r="R24" s="9">
        <v>1</v>
      </c>
      <c r="S24" s="9">
        <v>1</v>
      </c>
      <c r="T24" s="9">
        <v>0</v>
      </c>
      <c r="U24" s="9">
        <v>0</v>
      </c>
      <c r="V24" s="9">
        <v>0</v>
      </c>
      <c r="W24" s="9">
        <v>0</v>
      </c>
      <c r="X24" s="9">
        <v>1</v>
      </c>
      <c r="Y24" s="9">
        <v>1</v>
      </c>
      <c r="Z24" s="9">
        <v>1</v>
      </c>
      <c r="AA24" s="9">
        <v>1</v>
      </c>
      <c r="AB24" s="9">
        <v>1</v>
      </c>
      <c r="AC24" s="9">
        <v>1</v>
      </c>
      <c r="AD24" s="9">
        <v>1</v>
      </c>
      <c r="AE24" s="9">
        <v>0</v>
      </c>
      <c r="AF24" s="9">
        <v>0</v>
      </c>
      <c r="AG24" s="9">
        <v>24</v>
      </c>
      <c r="AH24" s="11">
        <v>2.02</v>
      </c>
      <c r="AI24" s="9">
        <v>110</v>
      </c>
      <c r="AJ24" s="9">
        <v>79</v>
      </c>
      <c r="AK24" s="5">
        <f t="shared" si="0"/>
        <v>89.333333333333329</v>
      </c>
      <c r="AL24" s="9">
        <v>73</v>
      </c>
      <c r="AM24" s="9">
        <v>1</v>
      </c>
      <c r="AN24" s="9">
        <v>3</v>
      </c>
      <c r="AO24" s="9">
        <v>25</v>
      </c>
      <c r="AP24" s="9">
        <v>14</v>
      </c>
      <c r="AQ24" s="9">
        <v>18</v>
      </c>
      <c r="AR24" s="1">
        <f t="shared" si="1"/>
        <v>11</v>
      </c>
      <c r="AS24" s="7">
        <f t="shared" si="2"/>
        <v>3.6666666666666665</v>
      </c>
      <c r="AT24" s="9">
        <v>14</v>
      </c>
      <c r="AU24" s="4">
        <v>4.7671999999999999</v>
      </c>
      <c r="AV24" s="9">
        <v>2.36</v>
      </c>
      <c r="AW24" s="19">
        <f t="shared" si="3"/>
        <v>0.46746489283074644</v>
      </c>
      <c r="AX24" s="7">
        <f t="shared" si="4"/>
        <v>0.83906695754321192</v>
      </c>
      <c r="AY24" s="7">
        <f t="shared" si="5"/>
        <v>135.59322033898306</v>
      </c>
      <c r="AZ24" s="7">
        <f t="shared" si="6"/>
        <v>2926.5536723163841</v>
      </c>
      <c r="BA24" s="7">
        <f t="shared" si="7"/>
        <v>65.30410958904109</v>
      </c>
      <c r="BB24" s="7">
        <f t="shared" si="8"/>
        <v>32.328767123287669</v>
      </c>
      <c r="BC24" s="7">
        <f t="shared" si="9"/>
        <v>33.121899543378987</v>
      </c>
      <c r="BD24" s="7">
        <f t="shared" si="10"/>
        <v>6.5950684931506842</v>
      </c>
      <c r="BE24" s="19"/>
      <c r="BF24" s="19">
        <f t="shared" si="11"/>
        <v>0.27563349555294514</v>
      </c>
      <c r="BG24" s="19">
        <f t="shared" si="12"/>
        <v>0.38282429937909046</v>
      </c>
      <c r="BH24" s="19">
        <v>0.27563349555294514</v>
      </c>
      <c r="BI24" s="19">
        <f t="shared" si="13"/>
        <v>5.9367372353673717</v>
      </c>
      <c r="BJ24" s="19">
        <f t="shared" si="14"/>
        <v>0.21428571428571427</v>
      </c>
      <c r="BK24" s="19"/>
      <c r="BL24" s="12">
        <v>0</v>
      </c>
      <c r="BM24" s="12"/>
      <c r="BN24" s="12"/>
      <c r="BO24" s="12"/>
      <c r="BP24" s="12"/>
      <c r="BQ24" s="9">
        <v>1</v>
      </c>
      <c r="BR24" s="9">
        <v>0</v>
      </c>
      <c r="BS24" s="9">
        <v>7.5</v>
      </c>
      <c r="BT24" s="9">
        <v>7.9</v>
      </c>
      <c r="BU24" s="9">
        <v>6.9</v>
      </c>
      <c r="BV24" s="9">
        <v>1.3</v>
      </c>
      <c r="BW24" s="9">
        <v>4.0999999999999996</v>
      </c>
      <c r="BX24" s="14"/>
      <c r="BY24" s="9">
        <v>1</v>
      </c>
      <c r="BZ24" s="9">
        <v>0</v>
      </c>
      <c r="CA24" s="9">
        <v>135</v>
      </c>
      <c r="CB24" s="9">
        <v>33</v>
      </c>
      <c r="CC24" s="11">
        <v>1.6</v>
      </c>
      <c r="CD24" s="29">
        <v>53</v>
      </c>
      <c r="CE24" s="13"/>
      <c r="CF24" s="13"/>
      <c r="CG24" s="9">
        <v>823</v>
      </c>
      <c r="CH24" s="9">
        <v>1</v>
      </c>
      <c r="CI24" s="9">
        <v>2</v>
      </c>
      <c r="CJ24" s="12">
        <v>888.31168831168839</v>
      </c>
      <c r="CK24" s="19">
        <f t="shared" si="15"/>
        <v>6.7893226817569579</v>
      </c>
      <c r="CL24" s="12">
        <v>815.36187674096641</v>
      </c>
      <c r="CM24" s="19">
        <f t="shared" si="16"/>
        <v>6.7036320352339756</v>
      </c>
      <c r="CN24" s="14"/>
      <c r="CO24" s="36">
        <v>40633</v>
      </c>
      <c r="CP24" s="38"/>
      <c r="CQ24" s="38"/>
      <c r="CR24" s="36">
        <v>40654</v>
      </c>
      <c r="CS24" s="43">
        <f>(CR24-CO24)</f>
        <v>21</v>
      </c>
      <c r="CT24" s="36">
        <v>44274</v>
      </c>
      <c r="CU24" s="36">
        <v>44275</v>
      </c>
      <c r="CV24" s="9">
        <f t="shared" si="17"/>
        <v>3642</v>
      </c>
      <c r="CW24" s="9">
        <v>0</v>
      </c>
      <c r="CX24" s="9"/>
      <c r="CY24" s="14"/>
      <c r="CZ24" s="9">
        <v>1</v>
      </c>
      <c r="DA24" s="9">
        <v>21</v>
      </c>
      <c r="DB24" s="3">
        <v>0</v>
      </c>
      <c r="DC24" s="14"/>
      <c r="DD24" s="14"/>
      <c r="DE24" s="14"/>
      <c r="DF24" s="14"/>
      <c r="DG24" s="14"/>
      <c r="DH24" s="14"/>
      <c r="DI24" s="14"/>
      <c r="DJ24" s="14"/>
      <c r="DK24" s="14"/>
      <c r="DL24" s="14"/>
    </row>
    <row r="25" spans="1:116" x14ac:dyDescent="0.25">
      <c r="A25" s="2">
        <v>2023</v>
      </c>
      <c r="B25" s="3">
        <v>54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1">
        <v>0</v>
      </c>
      <c r="I25" s="3">
        <v>1</v>
      </c>
      <c r="J25" s="3">
        <v>2</v>
      </c>
      <c r="K25" s="3">
        <v>1</v>
      </c>
      <c r="L25" s="3">
        <v>0</v>
      </c>
      <c r="M25" s="3"/>
      <c r="N25" s="3">
        <v>0</v>
      </c>
      <c r="O25" s="3">
        <v>0</v>
      </c>
      <c r="P25" s="3">
        <v>1</v>
      </c>
      <c r="Q25" s="3"/>
      <c r="R25" s="3">
        <v>1</v>
      </c>
      <c r="S25" s="3">
        <v>0</v>
      </c>
      <c r="T25" s="3">
        <v>0</v>
      </c>
      <c r="U25" s="3">
        <v>0</v>
      </c>
      <c r="V25" s="3">
        <v>1</v>
      </c>
      <c r="W25" s="3">
        <v>0</v>
      </c>
      <c r="X25" s="16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42</v>
      </c>
      <c r="AH25" s="4">
        <v>2.15</v>
      </c>
      <c r="AI25" s="3">
        <v>151</v>
      </c>
      <c r="AJ25" s="3">
        <v>96</v>
      </c>
      <c r="AK25" s="5">
        <f t="shared" si="0"/>
        <v>114.33333333333333</v>
      </c>
      <c r="AL25" s="3">
        <v>70</v>
      </c>
      <c r="AM25" s="3">
        <v>1</v>
      </c>
      <c r="AN25" s="3">
        <v>10</v>
      </c>
      <c r="AO25" s="3">
        <v>36</v>
      </c>
      <c r="AP25" s="3">
        <v>18</v>
      </c>
      <c r="AQ25" s="3">
        <v>23</v>
      </c>
      <c r="AR25" s="1">
        <f t="shared" si="1"/>
        <v>18</v>
      </c>
      <c r="AS25" s="7">
        <f t="shared" si="2"/>
        <v>1.8</v>
      </c>
      <c r="AT25" s="3">
        <v>12</v>
      </c>
      <c r="AU25" s="4">
        <v>5.6760000000000002</v>
      </c>
      <c r="AV25" s="3">
        <v>2.64</v>
      </c>
      <c r="AW25" s="19">
        <f t="shared" si="3"/>
        <v>0.66926829268292676</v>
      </c>
      <c r="AX25" s="7">
        <f t="shared" si="4"/>
        <v>1.9379844961240309</v>
      </c>
      <c r="AY25" s="7">
        <f t="shared" si="5"/>
        <v>333.33333333333331</v>
      </c>
      <c r="AZ25" s="7">
        <f t="shared" si="6"/>
        <v>3161.6161616161612</v>
      </c>
      <c r="BA25" s="7">
        <f t="shared" si="7"/>
        <v>81.085714285714289</v>
      </c>
      <c r="BB25" s="7">
        <f t="shared" si="8"/>
        <v>37.714285714285715</v>
      </c>
      <c r="BC25" s="7">
        <f t="shared" si="9"/>
        <v>52.488228571428571</v>
      </c>
      <c r="BD25" s="7">
        <f t="shared" si="10"/>
        <v>6.6678857142857142</v>
      </c>
      <c r="BE25" s="19"/>
      <c r="BF25" s="19">
        <f t="shared" si="11"/>
        <v>0.28365045806906269</v>
      </c>
      <c r="BG25" s="19">
        <f t="shared" si="12"/>
        <v>0.44397463002114163</v>
      </c>
      <c r="BH25" s="19">
        <v>0.28365045806906269</v>
      </c>
      <c r="BI25" s="19">
        <f t="shared" si="13"/>
        <v>4.5047619047619047</v>
      </c>
      <c r="BJ25" s="19">
        <f t="shared" si="14"/>
        <v>0.83333333333333337</v>
      </c>
      <c r="BK25" s="19"/>
      <c r="BL25" s="5">
        <v>0</v>
      </c>
      <c r="BM25" s="5"/>
      <c r="BN25" s="5"/>
      <c r="BO25" s="5"/>
      <c r="BP25" s="5"/>
      <c r="BQ25" s="3">
        <v>1</v>
      </c>
      <c r="BR25" s="9">
        <v>0</v>
      </c>
      <c r="BS25" s="3"/>
      <c r="BT25" s="3">
        <v>5</v>
      </c>
      <c r="BU25" s="3">
        <v>4.0999999999999996</v>
      </c>
      <c r="BV25" s="3">
        <v>0.86</v>
      </c>
      <c r="BW25" s="3"/>
      <c r="BX25" s="10"/>
      <c r="BY25" s="3"/>
      <c r="BZ25" s="9">
        <v>0</v>
      </c>
      <c r="CA25" s="3">
        <v>137</v>
      </c>
      <c r="CB25" s="3">
        <v>28</v>
      </c>
      <c r="CC25" s="4">
        <v>1.5</v>
      </c>
      <c r="CD25" s="28">
        <v>56</v>
      </c>
      <c r="CE25" s="8"/>
      <c r="CF25" s="8"/>
      <c r="CG25" s="3">
        <v>220</v>
      </c>
      <c r="CH25" s="3">
        <v>0</v>
      </c>
      <c r="CI25" s="3">
        <v>1</v>
      </c>
      <c r="CJ25" s="12">
        <v>1248.3516483516485</v>
      </c>
      <c r="CK25" s="19">
        <f t="shared" si="15"/>
        <v>7.1295792787523382</v>
      </c>
      <c r="CL25" s="5">
        <v>1053.4891177296067</v>
      </c>
      <c r="CM25" s="19">
        <f t="shared" si="16"/>
        <v>6.959862903555968</v>
      </c>
      <c r="CN25" s="10"/>
      <c r="CO25" s="36">
        <v>43621</v>
      </c>
      <c r="CP25" s="36"/>
      <c r="CQ25" s="36"/>
      <c r="CR25" s="36"/>
      <c r="CT25" s="36">
        <v>44480</v>
      </c>
      <c r="CU25" s="36">
        <v>44383</v>
      </c>
      <c r="CV25" s="1">
        <f t="shared" si="17"/>
        <v>762</v>
      </c>
      <c r="CW25" s="1">
        <v>0</v>
      </c>
      <c r="CZ25" s="1">
        <v>0</v>
      </c>
      <c r="DA25" s="1">
        <v>608</v>
      </c>
      <c r="DB25" s="3">
        <v>0</v>
      </c>
      <c r="DC25" s="3" t="s">
        <v>145</v>
      </c>
      <c r="DD25" s="10"/>
      <c r="DE25" s="10"/>
      <c r="DF25" s="10"/>
      <c r="DG25" s="10"/>
      <c r="DH25" s="10"/>
      <c r="DI25" s="10"/>
      <c r="DJ25" s="10"/>
      <c r="DK25" s="10"/>
      <c r="DL25" s="10"/>
    </row>
    <row r="26" spans="1:116" x14ac:dyDescent="0.25">
      <c r="A26" s="2">
        <v>2058</v>
      </c>
      <c r="B26" s="3">
        <v>61</v>
      </c>
      <c r="C26" s="3">
        <v>0</v>
      </c>
      <c r="D26" s="3">
        <v>0</v>
      </c>
      <c r="E26" s="3">
        <v>0</v>
      </c>
      <c r="F26" s="3">
        <v>1</v>
      </c>
      <c r="G26" s="3">
        <v>0</v>
      </c>
      <c r="H26" s="1">
        <v>1</v>
      </c>
      <c r="I26" s="3">
        <v>1</v>
      </c>
      <c r="J26" s="3">
        <v>1</v>
      </c>
      <c r="K26" s="3">
        <v>0</v>
      </c>
      <c r="L26" s="3">
        <v>1</v>
      </c>
      <c r="M26" s="3"/>
      <c r="N26" s="3">
        <v>1</v>
      </c>
      <c r="O26" s="3">
        <v>0</v>
      </c>
      <c r="P26" s="3">
        <v>1</v>
      </c>
      <c r="Q26" s="3">
        <v>1</v>
      </c>
      <c r="R26" s="3">
        <v>0</v>
      </c>
      <c r="S26" s="3">
        <v>0</v>
      </c>
      <c r="T26" s="3">
        <v>0</v>
      </c>
      <c r="U26" s="3">
        <v>1</v>
      </c>
      <c r="V26" s="3">
        <v>0</v>
      </c>
      <c r="W26" s="3">
        <v>0</v>
      </c>
      <c r="X26" s="3">
        <v>0</v>
      </c>
      <c r="Y26" s="3">
        <v>1</v>
      </c>
      <c r="Z26" s="3">
        <v>1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34.5</v>
      </c>
      <c r="AH26" s="4">
        <v>2.15</v>
      </c>
      <c r="AI26" s="3">
        <v>120</v>
      </c>
      <c r="AJ26" s="3">
        <v>70</v>
      </c>
      <c r="AK26" s="5">
        <f t="shared" si="0"/>
        <v>86.666666666666671</v>
      </c>
      <c r="AL26" s="3">
        <v>94</v>
      </c>
      <c r="AM26" s="3">
        <v>1</v>
      </c>
      <c r="AN26" s="3">
        <v>10</v>
      </c>
      <c r="AO26" s="3">
        <v>27</v>
      </c>
      <c r="AP26" s="3">
        <v>17</v>
      </c>
      <c r="AQ26" s="3">
        <v>20</v>
      </c>
      <c r="AR26" s="1">
        <f t="shared" si="1"/>
        <v>10</v>
      </c>
      <c r="AS26" s="7">
        <f t="shared" si="2"/>
        <v>1</v>
      </c>
      <c r="AT26" s="3">
        <v>14</v>
      </c>
      <c r="AU26" s="4">
        <v>6.4929999999999994</v>
      </c>
      <c r="AV26" s="3">
        <v>3.02</v>
      </c>
      <c r="AW26" s="19">
        <f t="shared" si="3"/>
        <v>0.58033998521803398</v>
      </c>
      <c r="AX26" s="7">
        <f t="shared" si="4"/>
        <v>0.92407207762205457</v>
      </c>
      <c r="AY26" s="7">
        <f t="shared" si="5"/>
        <v>158.94039735099338</v>
      </c>
      <c r="AZ26" s="7">
        <f t="shared" si="6"/>
        <v>2030.9050772626933</v>
      </c>
      <c r="BA26" s="7">
        <f t="shared" si="7"/>
        <v>69.074468085106375</v>
      </c>
      <c r="BB26" s="7">
        <f t="shared" si="8"/>
        <v>32.127659574468083</v>
      </c>
      <c r="BC26" s="7">
        <f t="shared" si="9"/>
        <v>31.750695035460993</v>
      </c>
      <c r="BD26" s="7">
        <f t="shared" si="10"/>
        <v>4.3693617021276587</v>
      </c>
      <c r="BE26" s="19"/>
      <c r="BF26" s="19">
        <f t="shared" si="11"/>
        <v>0.28954258432157709</v>
      </c>
      <c r="BG26" s="19">
        <f t="shared" si="12"/>
        <v>0.39088248883412913</v>
      </c>
      <c r="BH26" s="19">
        <v>0.28954258432157709</v>
      </c>
      <c r="BI26" s="19">
        <f t="shared" si="13"/>
        <v>6.9074468085106373</v>
      </c>
      <c r="BJ26" s="19">
        <f t="shared" si="14"/>
        <v>0.7142857142857143</v>
      </c>
      <c r="BK26" s="19"/>
      <c r="BL26" s="5">
        <v>0</v>
      </c>
      <c r="BM26" s="5"/>
      <c r="BN26" s="5"/>
      <c r="BO26" s="5"/>
      <c r="BP26" s="5"/>
      <c r="BQ26" s="3">
        <v>1</v>
      </c>
      <c r="BR26" s="3">
        <v>0</v>
      </c>
      <c r="BS26" s="3">
        <v>55</v>
      </c>
      <c r="BT26" s="3">
        <v>4.5999999999999996</v>
      </c>
      <c r="BU26" s="3">
        <v>2.6</v>
      </c>
      <c r="BV26" s="3">
        <v>0.93</v>
      </c>
      <c r="BW26" s="3">
        <v>5.3</v>
      </c>
      <c r="BX26" s="10"/>
      <c r="BY26" s="3">
        <v>1</v>
      </c>
      <c r="BZ26" s="3">
        <v>0</v>
      </c>
      <c r="CA26" s="3">
        <v>140</v>
      </c>
      <c r="CB26" s="3">
        <v>26</v>
      </c>
      <c r="CC26" s="4">
        <v>1</v>
      </c>
      <c r="CD26" s="28">
        <v>90</v>
      </c>
      <c r="CE26" s="8"/>
      <c r="CF26" s="8"/>
      <c r="CG26" s="3">
        <v>167</v>
      </c>
      <c r="CH26" s="3">
        <v>0</v>
      </c>
      <c r="CI26" s="3">
        <v>1</v>
      </c>
      <c r="CJ26" s="12">
        <v>730.28169014084506</v>
      </c>
      <c r="CK26" s="19">
        <f t="shared" si="15"/>
        <v>6.5934303366163576</v>
      </c>
      <c r="CL26" s="5">
        <v>239.46703333776145</v>
      </c>
      <c r="CM26" s="19">
        <f t="shared" si="16"/>
        <v>5.4784157595176</v>
      </c>
      <c r="CN26" s="10"/>
      <c r="CO26" s="36">
        <v>40563</v>
      </c>
      <c r="CP26" s="36"/>
      <c r="CQ26" s="36"/>
      <c r="CR26" s="36"/>
      <c r="CT26" s="36">
        <v>44274</v>
      </c>
      <c r="CU26" s="36">
        <v>40609</v>
      </c>
      <c r="CV26" s="1">
        <f t="shared" si="17"/>
        <v>46</v>
      </c>
      <c r="CW26" s="3">
        <v>1</v>
      </c>
      <c r="CX26" s="40">
        <v>40609</v>
      </c>
      <c r="CY26" s="3">
        <f>(CX26-CO26)</f>
        <v>46</v>
      </c>
      <c r="CZ26" s="3">
        <v>1</v>
      </c>
      <c r="DA26" s="3">
        <v>46</v>
      </c>
      <c r="DB26" s="3">
        <v>0</v>
      </c>
      <c r="DC26" s="3"/>
      <c r="DD26" s="10"/>
      <c r="DE26" s="10"/>
      <c r="DF26" s="10"/>
      <c r="DG26" s="10"/>
      <c r="DH26" s="10"/>
      <c r="DI26" s="10"/>
      <c r="DJ26" s="10"/>
      <c r="DK26" s="10"/>
      <c r="DL26" s="10"/>
    </row>
    <row r="27" spans="1:116" x14ac:dyDescent="0.25">
      <c r="A27" s="25">
        <v>1044</v>
      </c>
      <c r="B27" s="1">
        <v>75</v>
      </c>
      <c r="C27" s="1">
        <v>0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1</v>
      </c>
      <c r="J27" s="1">
        <v>2</v>
      </c>
      <c r="K27" s="1">
        <v>1</v>
      </c>
      <c r="L27" s="1">
        <v>1</v>
      </c>
      <c r="M27" s="1">
        <v>1</v>
      </c>
      <c r="N27" s="1">
        <v>1</v>
      </c>
      <c r="O27" s="1">
        <v>0</v>
      </c>
      <c r="P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1">
        <v>1</v>
      </c>
      <c r="AB27" s="1">
        <v>1</v>
      </c>
      <c r="AC27" s="1">
        <v>0</v>
      </c>
      <c r="AD27" s="1">
        <v>1</v>
      </c>
      <c r="AE27" s="1">
        <v>0</v>
      </c>
      <c r="AF27" s="1">
        <v>0</v>
      </c>
      <c r="AG27" s="1">
        <v>27.2</v>
      </c>
      <c r="AH27" s="1">
        <v>2.1</v>
      </c>
      <c r="AI27" s="1">
        <v>121</v>
      </c>
      <c r="AJ27" s="1">
        <v>65</v>
      </c>
      <c r="AK27" s="5">
        <f t="shared" si="0"/>
        <v>83.666666666666671</v>
      </c>
      <c r="AL27" s="1">
        <v>85</v>
      </c>
      <c r="AM27" s="1">
        <v>1</v>
      </c>
      <c r="AN27" s="1">
        <v>2</v>
      </c>
      <c r="AO27" s="1">
        <v>29</v>
      </c>
      <c r="AP27" s="1">
        <v>8</v>
      </c>
      <c r="AQ27" s="1">
        <v>17</v>
      </c>
      <c r="AR27" s="1">
        <f t="shared" si="1"/>
        <v>21</v>
      </c>
      <c r="AS27" s="7">
        <f t="shared" si="2"/>
        <v>10.5</v>
      </c>
      <c r="AT27" s="1">
        <v>4</v>
      </c>
      <c r="AU27" s="19">
        <v>4.78</v>
      </c>
      <c r="AV27" s="1">
        <v>2.2799999999999998</v>
      </c>
      <c r="AW27" s="19">
        <f t="shared" si="3"/>
        <v>0.42297117516629712</v>
      </c>
      <c r="AX27" s="7">
        <f t="shared" si="4"/>
        <v>2.7196652719665271</v>
      </c>
      <c r="AY27" s="7">
        <f t="shared" si="5"/>
        <v>456.14035087719304</v>
      </c>
      <c r="AZ27" s="7">
        <f t="shared" si="6"/>
        <v>2865.4970760233923</v>
      </c>
      <c r="BA27" s="7">
        <f t="shared" si="7"/>
        <v>56.235294117647065</v>
      </c>
      <c r="BB27" s="7">
        <f t="shared" si="8"/>
        <v>26.823529411764707</v>
      </c>
      <c r="BC27" s="7">
        <f t="shared" si="9"/>
        <v>29.0624</v>
      </c>
      <c r="BD27" s="7">
        <f t="shared" si="10"/>
        <v>5.4719999999999995</v>
      </c>
      <c r="BE27" s="19">
        <v>2.3117154811715479</v>
      </c>
      <c r="BF27" s="19">
        <f t="shared" si="11"/>
        <v>0.30230125523012547</v>
      </c>
      <c r="BG27" s="19">
        <f t="shared" si="12"/>
        <v>0.5156903765690376</v>
      </c>
      <c r="BH27" s="19">
        <v>0.30230125523012547</v>
      </c>
      <c r="BI27" s="19">
        <f t="shared" si="13"/>
        <v>2.677871148459384</v>
      </c>
      <c r="BJ27" s="19">
        <f t="shared" si="14"/>
        <v>0.5</v>
      </c>
      <c r="BK27" s="19"/>
      <c r="BL27" s="20">
        <v>1</v>
      </c>
      <c r="BM27" s="1">
        <v>9</v>
      </c>
      <c r="BO27" s="1">
        <v>3</v>
      </c>
      <c r="BP27" s="1"/>
      <c r="BQ27" s="1">
        <v>1</v>
      </c>
      <c r="BR27" s="1">
        <v>0</v>
      </c>
      <c r="BS27" s="1">
        <v>35</v>
      </c>
      <c r="BT27" s="1">
        <v>4.9000000000000004</v>
      </c>
      <c r="BU27" s="1">
        <v>3.9</v>
      </c>
      <c r="BV27" s="1">
        <v>0.45</v>
      </c>
      <c r="BW27" s="1">
        <v>4.5</v>
      </c>
      <c r="BX27" s="1">
        <v>35</v>
      </c>
      <c r="BY27" s="1">
        <v>1</v>
      </c>
      <c r="CA27" s="25">
        <v>141</v>
      </c>
      <c r="CB27" s="25">
        <v>23</v>
      </c>
      <c r="CC27" s="44">
        <v>1.86</v>
      </c>
      <c r="CD27" s="27">
        <v>35</v>
      </c>
      <c r="CE27" s="1">
        <v>1040</v>
      </c>
      <c r="CF27" s="1">
        <v>1</v>
      </c>
      <c r="CI27" s="1">
        <v>3</v>
      </c>
      <c r="CJ27" s="20">
        <v>897.65742379999995</v>
      </c>
      <c r="CK27" s="19">
        <f t="shared" si="15"/>
        <v>6.7997885075438766</v>
      </c>
      <c r="CL27" s="20">
        <v>645.05277060000003</v>
      </c>
      <c r="CM27" s="19">
        <f t="shared" si="16"/>
        <v>6.4693321283328382</v>
      </c>
      <c r="CN27" s="22"/>
      <c r="CO27" s="36">
        <v>40315</v>
      </c>
      <c r="CP27" s="36"/>
      <c r="CQ27" s="36"/>
      <c r="CR27" s="36"/>
      <c r="CT27" s="36">
        <v>44272</v>
      </c>
      <c r="CU27" s="36">
        <v>42888</v>
      </c>
      <c r="CV27" s="1">
        <f t="shared" si="17"/>
        <v>2573</v>
      </c>
      <c r="CW27" s="3">
        <v>1</v>
      </c>
      <c r="CX27" s="40">
        <v>42888</v>
      </c>
      <c r="CY27" s="20">
        <f>(CX27-CO27)</f>
        <v>2573</v>
      </c>
      <c r="CZ27" s="20">
        <v>1</v>
      </c>
      <c r="DA27" s="20">
        <v>2573</v>
      </c>
      <c r="DB27" s="3">
        <v>0</v>
      </c>
      <c r="DC27"/>
    </row>
    <row r="28" spans="1:116" x14ac:dyDescent="0.25">
      <c r="A28" s="2">
        <v>2030</v>
      </c>
      <c r="B28" s="3">
        <v>69</v>
      </c>
      <c r="C28" s="3">
        <v>0</v>
      </c>
      <c r="D28" s="3">
        <v>1</v>
      </c>
      <c r="E28" s="3">
        <v>1</v>
      </c>
      <c r="F28" s="3">
        <v>1</v>
      </c>
      <c r="G28" s="3">
        <v>1</v>
      </c>
      <c r="H28" s="1">
        <v>0</v>
      </c>
      <c r="I28" s="3">
        <v>1</v>
      </c>
      <c r="J28" s="3">
        <v>2</v>
      </c>
      <c r="K28" s="3">
        <v>1</v>
      </c>
      <c r="L28" s="3">
        <v>0</v>
      </c>
      <c r="M28" s="3"/>
      <c r="N28" s="3">
        <v>0</v>
      </c>
      <c r="O28" s="3">
        <v>1</v>
      </c>
      <c r="P28" s="3">
        <v>1</v>
      </c>
      <c r="Q28" s="3">
        <v>0</v>
      </c>
      <c r="R28" s="3">
        <v>0</v>
      </c>
      <c r="S28" s="3">
        <v>1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37</v>
      </c>
      <c r="AH28" s="4">
        <v>2.17</v>
      </c>
      <c r="AI28" s="3">
        <v>148</v>
      </c>
      <c r="AJ28" s="3">
        <v>59</v>
      </c>
      <c r="AK28" s="5">
        <f t="shared" si="0"/>
        <v>88.666666666666671</v>
      </c>
      <c r="AL28" s="3">
        <v>72</v>
      </c>
      <c r="AM28" s="3">
        <v>1</v>
      </c>
      <c r="AN28" s="3">
        <v>8</v>
      </c>
      <c r="AO28" s="3">
        <v>35</v>
      </c>
      <c r="AP28" s="3">
        <v>16</v>
      </c>
      <c r="AQ28" s="3">
        <v>22</v>
      </c>
      <c r="AR28" s="1">
        <f t="shared" si="1"/>
        <v>19</v>
      </c>
      <c r="AS28" s="7">
        <f t="shared" si="2"/>
        <v>2.375</v>
      </c>
      <c r="AT28" s="3">
        <v>16</v>
      </c>
      <c r="AU28" s="4">
        <v>5.0994999999999999</v>
      </c>
      <c r="AV28" s="3">
        <v>2.35</v>
      </c>
      <c r="AW28" s="19">
        <f t="shared" si="3"/>
        <v>0.46201034737620106</v>
      </c>
      <c r="AX28" s="7">
        <f t="shared" si="4"/>
        <v>1.1765859397980194</v>
      </c>
      <c r="AY28" s="7">
        <f t="shared" si="5"/>
        <v>204.25531914893617</v>
      </c>
      <c r="AZ28" s="7">
        <f t="shared" si="6"/>
        <v>2746.0992907801419</v>
      </c>
      <c r="BA28" s="7">
        <f t="shared" si="7"/>
        <v>70.826388888888886</v>
      </c>
      <c r="BB28" s="7">
        <f t="shared" si="8"/>
        <v>32.638888888888886</v>
      </c>
      <c r="BC28" s="7">
        <f t="shared" si="9"/>
        <v>32.255925925925922</v>
      </c>
      <c r="BD28" s="7">
        <f t="shared" si="10"/>
        <v>6.2144444444444433</v>
      </c>
      <c r="BE28" s="19">
        <v>2.81</v>
      </c>
      <c r="BF28" s="19">
        <f t="shared" si="11"/>
        <v>0.31061868810667714</v>
      </c>
      <c r="BG28" s="19">
        <f t="shared" si="12"/>
        <v>0.4941660947151682</v>
      </c>
      <c r="BH28" s="19">
        <v>0.31061868810667714</v>
      </c>
      <c r="BI28" s="19">
        <f t="shared" si="13"/>
        <v>3.7277046783625729</v>
      </c>
      <c r="BJ28" s="19">
        <f t="shared" si="14"/>
        <v>0.5</v>
      </c>
      <c r="BK28" s="19"/>
      <c r="BL28" s="5">
        <v>1</v>
      </c>
      <c r="BM28" s="5">
        <v>18</v>
      </c>
      <c r="BN28" s="5"/>
      <c r="BO28" s="5">
        <v>0</v>
      </c>
      <c r="BP28" s="5">
        <v>0</v>
      </c>
      <c r="BQ28" s="3">
        <v>1</v>
      </c>
      <c r="BR28" s="9">
        <v>0</v>
      </c>
      <c r="BS28" s="3">
        <v>42.5</v>
      </c>
      <c r="BT28" s="3">
        <v>5.6</v>
      </c>
      <c r="BU28" s="3">
        <v>4.4000000000000004</v>
      </c>
      <c r="BV28" s="3">
        <v>0.8</v>
      </c>
      <c r="BW28" s="3">
        <v>3.8</v>
      </c>
      <c r="BX28" s="10"/>
      <c r="BY28" s="3">
        <v>0</v>
      </c>
      <c r="BZ28" s="3">
        <v>1</v>
      </c>
      <c r="CA28" s="3">
        <v>140</v>
      </c>
      <c r="CB28" s="3">
        <v>18</v>
      </c>
      <c r="CC28" s="4">
        <v>1.1000000000000001</v>
      </c>
      <c r="CD28" s="28">
        <v>49</v>
      </c>
      <c r="CE28" s="8"/>
      <c r="CF28" s="8"/>
      <c r="CG28" s="3">
        <v>1076</v>
      </c>
      <c r="CH28" s="3">
        <v>1</v>
      </c>
      <c r="CI28" s="3">
        <v>2</v>
      </c>
      <c r="CJ28" s="12">
        <v>810.04016064257019</v>
      </c>
      <c r="CK28" s="19">
        <f t="shared" si="15"/>
        <v>6.697083827477595</v>
      </c>
      <c r="CL28" s="5">
        <v>1154.7867954838453</v>
      </c>
      <c r="CM28" s="19">
        <f t="shared" si="16"/>
        <v>7.0516710132618936</v>
      </c>
      <c r="CN28" s="10"/>
      <c r="CO28" s="36">
        <v>43693</v>
      </c>
      <c r="CP28" s="36"/>
      <c r="CQ28" s="36"/>
      <c r="CR28" s="36"/>
      <c r="CT28" s="36">
        <v>44479</v>
      </c>
      <c r="CU28" s="36">
        <v>44461</v>
      </c>
      <c r="CV28" s="1">
        <f t="shared" si="17"/>
        <v>768</v>
      </c>
      <c r="CW28" s="1">
        <v>0</v>
      </c>
      <c r="CZ28" s="1">
        <v>0</v>
      </c>
      <c r="DA28" s="1">
        <v>768</v>
      </c>
      <c r="DB28" s="3">
        <v>0</v>
      </c>
      <c r="DC28" s="3"/>
      <c r="DD28" s="10"/>
      <c r="DE28" s="10"/>
      <c r="DF28" s="10"/>
      <c r="DG28" s="10"/>
      <c r="DH28" s="10"/>
      <c r="DI28" s="10"/>
      <c r="DJ28" s="10"/>
      <c r="DK28" s="10"/>
      <c r="DL28" s="10"/>
    </row>
    <row r="29" spans="1:116" x14ac:dyDescent="0.25">
      <c r="A29" s="25">
        <v>1032</v>
      </c>
      <c r="B29" s="1">
        <v>85</v>
      </c>
      <c r="C29" s="1">
        <v>0</v>
      </c>
      <c r="D29" s="1">
        <v>0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1</v>
      </c>
      <c r="L29" s="1">
        <v>0</v>
      </c>
      <c r="M29" s="1">
        <v>1</v>
      </c>
      <c r="N29" s="1">
        <v>1</v>
      </c>
      <c r="O29" s="1">
        <v>1</v>
      </c>
      <c r="P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1</v>
      </c>
      <c r="AC29" s="1">
        <v>1</v>
      </c>
      <c r="AD29" s="1">
        <v>1</v>
      </c>
      <c r="AE29" s="1">
        <v>0</v>
      </c>
      <c r="AF29" s="1">
        <v>0</v>
      </c>
      <c r="AG29" s="1">
        <v>26.2</v>
      </c>
      <c r="AH29" s="1">
        <v>1.86</v>
      </c>
      <c r="AI29" s="1">
        <v>150</v>
      </c>
      <c r="AJ29" s="1">
        <v>81</v>
      </c>
      <c r="AK29" s="5">
        <f t="shared" si="0"/>
        <v>104</v>
      </c>
      <c r="AL29" s="1">
        <v>75</v>
      </c>
      <c r="AM29" s="1">
        <v>1</v>
      </c>
      <c r="AN29" s="1">
        <v>5</v>
      </c>
      <c r="AO29" s="1">
        <v>47</v>
      </c>
      <c r="AP29" s="1">
        <v>4</v>
      </c>
      <c r="AQ29" s="1">
        <v>25</v>
      </c>
      <c r="AR29" s="1">
        <f t="shared" si="1"/>
        <v>43</v>
      </c>
      <c r="AS29" s="7">
        <f t="shared" si="2"/>
        <v>8.6</v>
      </c>
      <c r="AT29" s="1">
        <v>5</v>
      </c>
      <c r="AU29" s="19">
        <v>5.97</v>
      </c>
      <c r="AV29" s="1">
        <v>3.21</v>
      </c>
      <c r="AW29" s="19">
        <f t="shared" si="3"/>
        <v>0.74022172949002207</v>
      </c>
      <c r="AX29" s="7">
        <f t="shared" si="4"/>
        <v>3.3500837520938025</v>
      </c>
      <c r="AY29" s="7">
        <f t="shared" si="5"/>
        <v>498.44236760124613</v>
      </c>
      <c r="AZ29" s="7">
        <f t="shared" si="6"/>
        <v>2467.2897196261683</v>
      </c>
      <c r="BA29" s="7">
        <f t="shared" si="7"/>
        <v>79.599999999999994</v>
      </c>
      <c r="BB29" s="7">
        <f t="shared" si="8"/>
        <v>42.8</v>
      </c>
      <c r="BC29" s="7">
        <f t="shared" si="9"/>
        <v>57.625919999999994</v>
      </c>
      <c r="BD29" s="7">
        <f t="shared" si="10"/>
        <v>11.641599999999999</v>
      </c>
      <c r="BE29" s="19"/>
      <c r="BF29" s="19">
        <f t="shared" si="11"/>
        <v>0.314070351758794</v>
      </c>
      <c r="BG29" s="19">
        <f t="shared" si="12"/>
        <v>0.59045226130653272</v>
      </c>
      <c r="BH29" s="19">
        <v>0.314070351758794</v>
      </c>
      <c r="BI29" s="19">
        <f t="shared" si="13"/>
        <v>1.8511627906976742</v>
      </c>
      <c r="BJ29" s="19">
        <f t="shared" si="14"/>
        <v>1</v>
      </c>
      <c r="BK29" s="19"/>
      <c r="BL29" s="20">
        <v>1</v>
      </c>
      <c r="BO29" s="1">
        <v>3</v>
      </c>
      <c r="BP29" s="1">
        <v>0</v>
      </c>
      <c r="BQ29" s="1">
        <v>1</v>
      </c>
      <c r="BR29" s="1">
        <v>0</v>
      </c>
      <c r="BS29" s="1">
        <v>70</v>
      </c>
      <c r="BT29" s="1">
        <v>4.5999999999999996</v>
      </c>
      <c r="BU29" s="1">
        <v>1.6</v>
      </c>
      <c r="BV29" s="1">
        <v>0.46</v>
      </c>
      <c r="BX29" s="1">
        <v>38</v>
      </c>
      <c r="BY29" s="1">
        <v>1</v>
      </c>
      <c r="BZ29" s="1">
        <v>1</v>
      </c>
      <c r="CA29" s="25">
        <v>138</v>
      </c>
      <c r="CB29" s="25">
        <v>35</v>
      </c>
      <c r="CC29" s="44">
        <v>1.78</v>
      </c>
      <c r="CD29" s="27">
        <v>34</v>
      </c>
      <c r="CE29" s="1">
        <v>724</v>
      </c>
      <c r="CF29" s="1">
        <v>1</v>
      </c>
      <c r="CI29" s="1">
        <v>2</v>
      </c>
      <c r="CJ29" s="20">
        <v>541.53700000000003</v>
      </c>
      <c r="CK29" s="19">
        <f t="shared" si="15"/>
        <v>6.2944113928232728</v>
      </c>
      <c r="CL29" s="20">
        <v>3221.5210000000002</v>
      </c>
      <c r="CM29" s="19">
        <f t="shared" si="16"/>
        <v>8.0776088872599185</v>
      </c>
      <c r="CN29" s="22"/>
      <c r="CO29" s="36">
        <v>43235</v>
      </c>
      <c r="CP29" s="36"/>
      <c r="CQ29" s="36"/>
      <c r="CR29" s="36"/>
      <c r="CT29" s="36">
        <v>44217</v>
      </c>
      <c r="CU29" s="36">
        <v>43432</v>
      </c>
      <c r="CV29" s="1">
        <f t="shared" si="17"/>
        <v>197</v>
      </c>
      <c r="CW29" s="1">
        <v>1</v>
      </c>
      <c r="CX29" s="36">
        <v>43432</v>
      </c>
      <c r="CY29" s="20">
        <f>(CX29-CO29)</f>
        <v>197</v>
      </c>
      <c r="CZ29" s="20">
        <v>1</v>
      </c>
      <c r="DA29" s="20">
        <v>197</v>
      </c>
      <c r="DB29" s="3">
        <v>0</v>
      </c>
      <c r="DC29"/>
    </row>
    <row r="30" spans="1:116" x14ac:dyDescent="0.25">
      <c r="A30" s="2">
        <v>2029</v>
      </c>
      <c r="B30" s="3">
        <v>58</v>
      </c>
      <c r="C30" s="3">
        <v>0</v>
      </c>
      <c r="D30" s="3">
        <v>0</v>
      </c>
      <c r="E30" s="3">
        <v>1</v>
      </c>
      <c r="F30" s="3">
        <v>1</v>
      </c>
      <c r="G30" s="3">
        <v>0</v>
      </c>
      <c r="H30" s="1">
        <v>1</v>
      </c>
      <c r="I30" s="3">
        <v>1</v>
      </c>
      <c r="J30" s="3">
        <v>2</v>
      </c>
      <c r="K30" s="3">
        <v>1</v>
      </c>
      <c r="L30" s="3">
        <v>1</v>
      </c>
      <c r="M30" s="3"/>
      <c r="N30" s="3">
        <v>1</v>
      </c>
      <c r="O30" s="3">
        <v>0</v>
      </c>
      <c r="P30" s="3">
        <v>1</v>
      </c>
      <c r="Q30" s="3"/>
      <c r="R30" s="3">
        <v>0</v>
      </c>
      <c r="S30" s="3">
        <v>0</v>
      </c>
      <c r="T30" s="3">
        <v>1</v>
      </c>
      <c r="U30" s="3">
        <v>1</v>
      </c>
      <c r="V30" s="3">
        <v>0</v>
      </c>
      <c r="W30" s="3">
        <v>0</v>
      </c>
      <c r="X30" s="3">
        <v>0</v>
      </c>
      <c r="Y30" s="3">
        <v>1</v>
      </c>
      <c r="Z30" s="3">
        <v>1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28</v>
      </c>
      <c r="AH30" s="4">
        <v>2.15</v>
      </c>
      <c r="AI30" s="3">
        <v>118</v>
      </c>
      <c r="AJ30" s="3">
        <v>80</v>
      </c>
      <c r="AK30" s="5">
        <f t="shared" si="0"/>
        <v>92.666666666666671</v>
      </c>
      <c r="AL30" s="3">
        <v>76</v>
      </c>
      <c r="AM30" s="3">
        <v>1</v>
      </c>
      <c r="AN30" s="3">
        <v>4</v>
      </c>
      <c r="AO30" s="3">
        <v>20</v>
      </c>
      <c r="AP30" s="3">
        <v>10</v>
      </c>
      <c r="AQ30" s="3">
        <v>13</v>
      </c>
      <c r="AR30" s="1">
        <f t="shared" si="1"/>
        <v>10</v>
      </c>
      <c r="AS30" s="7">
        <f t="shared" si="2"/>
        <v>2.5</v>
      </c>
      <c r="AT30" s="3">
        <v>8</v>
      </c>
      <c r="AU30" s="4">
        <v>3.0959999999999996</v>
      </c>
      <c r="AV30" s="3">
        <v>1.44</v>
      </c>
      <c r="AW30" s="19">
        <f t="shared" si="3"/>
        <v>0.2958758314855876</v>
      </c>
      <c r="AX30" s="7">
        <f t="shared" si="4"/>
        <v>1.6149870801033595</v>
      </c>
      <c r="AY30" s="7">
        <f t="shared" si="5"/>
        <v>277.77777777777777</v>
      </c>
      <c r="AZ30" s="7">
        <f t="shared" si="6"/>
        <v>4925.9259259259261</v>
      </c>
      <c r="BA30" s="7">
        <f t="shared" si="7"/>
        <v>40.736842105263158</v>
      </c>
      <c r="BB30" s="7">
        <f t="shared" si="8"/>
        <v>18.94736842105263</v>
      </c>
      <c r="BC30" s="7">
        <f t="shared" si="9"/>
        <v>21.817263157894732</v>
      </c>
      <c r="BD30" s="7">
        <f t="shared" si="10"/>
        <v>2.3191578947368416</v>
      </c>
      <c r="BE30" s="19"/>
      <c r="BF30" s="19">
        <f t="shared" si="11"/>
        <v>0.31912144702842377</v>
      </c>
      <c r="BG30" s="19">
        <f t="shared" si="12"/>
        <v>0.49095607235142119</v>
      </c>
      <c r="BH30" s="19">
        <v>0.31912144702842377</v>
      </c>
      <c r="BI30" s="19">
        <f t="shared" si="13"/>
        <v>4.0736842105263156</v>
      </c>
      <c r="BJ30" s="19">
        <f t="shared" si="14"/>
        <v>0.5</v>
      </c>
      <c r="BK30" s="19"/>
      <c r="BL30" s="5">
        <v>0</v>
      </c>
      <c r="BM30" s="5"/>
      <c r="BN30" s="5"/>
      <c r="BO30" s="5"/>
      <c r="BP30" s="5"/>
      <c r="BQ30" s="3">
        <v>1</v>
      </c>
      <c r="BR30" s="9">
        <v>0</v>
      </c>
      <c r="BS30" s="3">
        <v>57.5</v>
      </c>
      <c r="BT30" s="3">
        <v>4.3</v>
      </c>
      <c r="BU30" s="3">
        <v>3.1</v>
      </c>
      <c r="BV30" s="3">
        <v>1.1000000000000001</v>
      </c>
      <c r="BW30" s="3"/>
      <c r="BX30" s="10"/>
      <c r="BY30" s="3">
        <v>1</v>
      </c>
      <c r="BZ30" s="3">
        <v>0</v>
      </c>
      <c r="CA30" s="3">
        <v>139</v>
      </c>
      <c r="CB30" s="3">
        <v>39</v>
      </c>
      <c r="CC30" s="4">
        <v>1.8</v>
      </c>
      <c r="CD30" s="28">
        <v>39</v>
      </c>
      <c r="CE30" s="8"/>
      <c r="CF30" s="8"/>
      <c r="CG30" s="3">
        <v>1495</v>
      </c>
      <c r="CH30" s="3">
        <v>1</v>
      </c>
      <c r="CI30" s="3">
        <v>2</v>
      </c>
      <c r="CJ30" s="12">
        <v>1010.4430379746835</v>
      </c>
      <c r="CK30" s="19">
        <f t="shared" si="15"/>
        <v>6.9181441651159616</v>
      </c>
      <c r="CL30" s="5">
        <v>591.03216016667329</v>
      </c>
      <c r="CM30" s="19">
        <f t="shared" si="16"/>
        <v>6.3818704324512465</v>
      </c>
      <c r="CN30" s="10"/>
      <c r="CO30" s="41">
        <v>40455</v>
      </c>
      <c r="CP30" s="41">
        <v>40471</v>
      </c>
      <c r="CQ30" s="20">
        <f>(CP30-CO30)</f>
        <v>16</v>
      </c>
      <c r="CR30" s="41">
        <v>41611</v>
      </c>
      <c r="CS30" s="43">
        <f>(CR30-CO30)</f>
        <v>1156</v>
      </c>
      <c r="CT30" s="36">
        <v>44272</v>
      </c>
      <c r="CU30" s="36">
        <v>44207</v>
      </c>
      <c r="CV30" s="1">
        <f t="shared" si="17"/>
        <v>3752</v>
      </c>
      <c r="CW30" s="3">
        <v>0</v>
      </c>
      <c r="CX30" s="3"/>
      <c r="CY30" s="3"/>
      <c r="CZ30" s="3">
        <v>1</v>
      </c>
      <c r="DA30" s="3">
        <v>16</v>
      </c>
      <c r="DB30" s="3">
        <v>0</v>
      </c>
      <c r="DC30" s="3" t="s">
        <v>146</v>
      </c>
      <c r="DD30" s="10"/>
      <c r="DE30" s="10"/>
      <c r="DF30" s="10"/>
      <c r="DG30" s="10"/>
      <c r="DH30" s="10"/>
      <c r="DI30" s="10"/>
      <c r="DJ30" s="10"/>
      <c r="DK30" s="10"/>
      <c r="DL30" s="10"/>
    </row>
    <row r="31" spans="1:116" x14ac:dyDescent="0.25">
      <c r="A31" s="2">
        <v>2037</v>
      </c>
      <c r="B31" s="3">
        <v>56</v>
      </c>
      <c r="C31" s="3">
        <v>0</v>
      </c>
      <c r="D31" s="3">
        <v>0</v>
      </c>
      <c r="E31" s="3">
        <v>1</v>
      </c>
      <c r="F31" s="3">
        <v>1</v>
      </c>
      <c r="G31" s="3">
        <v>0</v>
      </c>
      <c r="H31" s="1">
        <v>1</v>
      </c>
      <c r="I31" s="3">
        <v>0</v>
      </c>
      <c r="J31" s="3">
        <v>4</v>
      </c>
      <c r="K31" s="3">
        <v>0</v>
      </c>
      <c r="L31" s="3">
        <v>0</v>
      </c>
      <c r="M31" s="3"/>
      <c r="N31" s="3">
        <v>1</v>
      </c>
      <c r="O31" s="3">
        <v>1</v>
      </c>
      <c r="P31" s="3">
        <v>0</v>
      </c>
      <c r="Q31" s="3"/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</v>
      </c>
      <c r="Z31" s="3">
        <v>1</v>
      </c>
      <c r="AA31" s="3">
        <v>1</v>
      </c>
      <c r="AB31" s="3">
        <v>1</v>
      </c>
      <c r="AC31" s="3">
        <v>0</v>
      </c>
      <c r="AD31" s="3">
        <v>1</v>
      </c>
      <c r="AE31" s="3">
        <v>0</v>
      </c>
      <c r="AF31" s="3">
        <v>2</v>
      </c>
      <c r="AG31" s="3">
        <v>26.5</v>
      </c>
      <c r="AH31" s="4">
        <v>2.0099999999999998</v>
      </c>
      <c r="AI31" s="3">
        <v>104</v>
      </c>
      <c r="AJ31" s="3">
        <v>72</v>
      </c>
      <c r="AK31" s="5">
        <f t="shared" si="0"/>
        <v>82.666666666666671</v>
      </c>
      <c r="AL31" s="3">
        <v>88</v>
      </c>
      <c r="AM31" s="3">
        <v>1</v>
      </c>
      <c r="AN31" s="3">
        <v>5</v>
      </c>
      <c r="AO31" s="3">
        <v>22</v>
      </c>
      <c r="AP31" s="3">
        <v>10</v>
      </c>
      <c r="AQ31" s="3">
        <v>14</v>
      </c>
      <c r="AR31" s="1">
        <f t="shared" si="1"/>
        <v>12</v>
      </c>
      <c r="AS31" s="7">
        <f t="shared" si="2"/>
        <v>2.4</v>
      </c>
      <c r="AT31" s="3">
        <v>8</v>
      </c>
      <c r="AU31" s="4">
        <v>3.8390999999999993</v>
      </c>
      <c r="AV31" s="3">
        <v>1.91</v>
      </c>
      <c r="AW31" s="19">
        <f t="shared" si="3"/>
        <v>0.35009608277900961</v>
      </c>
      <c r="AX31" s="7">
        <f t="shared" si="4"/>
        <v>1.56286629678831</v>
      </c>
      <c r="AY31" s="7">
        <f t="shared" si="5"/>
        <v>251.30890052356023</v>
      </c>
      <c r="AZ31" s="7">
        <f t="shared" si="6"/>
        <v>3253.0541012216408</v>
      </c>
      <c r="BA31" s="7">
        <f t="shared" si="7"/>
        <v>43.626136363636355</v>
      </c>
      <c r="BB31" s="7">
        <f t="shared" si="8"/>
        <v>21.704545454545453</v>
      </c>
      <c r="BC31" s="7">
        <f t="shared" si="9"/>
        <v>22.040242424242422</v>
      </c>
      <c r="BD31" s="7">
        <f t="shared" si="10"/>
        <v>2.656636363636363</v>
      </c>
      <c r="BE31" s="19"/>
      <c r="BF31" s="19">
        <f t="shared" si="11"/>
        <v>0.32090854627386634</v>
      </c>
      <c r="BG31" s="19">
        <f t="shared" si="12"/>
        <v>0.50428485843036142</v>
      </c>
      <c r="BH31" s="19">
        <v>0.32090854627386634</v>
      </c>
      <c r="BI31" s="19">
        <f t="shared" si="13"/>
        <v>3.635511363636363</v>
      </c>
      <c r="BJ31" s="19">
        <f t="shared" si="14"/>
        <v>0.625</v>
      </c>
      <c r="BK31" s="19"/>
      <c r="BL31" s="5">
        <v>0</v>
      </c>
      <c r="BM31" s="5"/>
      <c r="BN31" s="5"/>
      <c r="BO31" s="5"/>
      <c r="BP31" s="5"/>
      <c r="BQ31" s="3">
        <v>1</v>
      </c>
      <c r="BR31" s="3">
        <v>0</v>
      </c>
      <c r="BS31" s="3">
        <v>35</v>
      </c>
      <c r="BT31" s="3">
        <v>4.8</v>
      </c>
      <c r="BU31" s="3">
        <v>4.2</v>
      </c>
      <c r="BV31" s="3">
        <v>1</v>
      </c>
      <c r="BW31" s="3">
        <v>4.5999999999999996</v>
      </c>
      <c r="BX31" s="10"/>
      <c r="BY31" s="3">
        <v>1</v>
      </c>
      <c r="BZ31" s="3">
        <v>1</v>
      </c>
      <c r="CA31" s="3">
        <v>136</v>
      </c>
      <c r="CB31" s="3">
        <v>21</v>
      </c>
      <c r="CC31" s="4">
        <v>1.3</v>
      </c>
      <c r="CD31" s="28">
        <v>69</v>
      </c>
      <c r="CE31" s="8"/>
      <c r="CF31" s="8"/>
      <c r="CG31" s="3">
        <v>448</v>
      </c>
      <c r="CH31" s="3">
        <v>0</v>
      </c>
      <c r="CI31" s="3">
        <v>1</v>
      </c>
      <c r="CJ31" s="12">
        <v>870.58823529411757</v>
      </c>
      <c r="CK31" s="19">
        <f t="shared" si="15"/>
        <v>6.7691691156959903</v>
      </c>
      <c r="CL31" s="5">
        <v>1616.9280484032786</v>
      </c>
      <c r="CM31" s="19">
        <f t="shared" si="16"/>
        <v>7.3882833616194183</v>
      </c>
      <c r="CN31" s="10"/>
      <c r="CO31" s="36">
        <v>40472</v>
      </c>
      <c r="CP31" s="10"/>
      <c r="CQ31" s="10"/>
      <c r="CR31" s="36"/>
      <c r="CT31" s="36">
        <v>44272</v>
      </c>
      <c r="CU31" s="36">
        <v>42115</v>
      </c>
      <c r="CV31" s="1">
        <f t="shared" si="17"/>
        <v>1643</v>
      </c>
      <c r="CW31" s="3">
        <v>1</v>
      </c>
      <c r="CX31" s="36">
        <v>42115</v>
      </c>
      <c r="CY31" s="20">
        <f>(CX31-CO31)</f>
        <v>1643</v>
      </c>
      <c r="CZ31" s="20">
        <v>1</v>
      </c>
      <c r="DA31" s="20">
        <v>1643</v>
      </c>
      <c r="DB31" s="3">
        <v>0</v>
      </c>
      <c r="DC31" s="3" t="s">
        <v>141</v>
      </c>
      <c r="DD31" s="10"/>
      <c r="DE31" s="10"/>
      <c r="DF31" s="10"/>
      <c r="DG31" s="10"/>
      <c r="DH31" s="10"/>
      <c r="DI31" s="10"/>
      <c r="DJ31" s="10"/>
      <c r="DK31" s="10"/>
      <c r="DL31" s="10"/>
    </row>
    <row r="32" spans="1:116" x14ac:dyDescent="0.25">
      <c r="A32" s="25">
        <v>1163</v>
      </c>
      <c r="B32" s="1">
        <v>78</v>
      </c>
      <c r="C32" s="1">
        <v>0</v>
      </c>
      <c r="D32" s="1">
        <v>0</v>
      </c>
      <c r="E32" s="1">
        <v>0</v>
      </c>
      <c r="F32" s="1">
        <v>2</v>
      </c>
      <c r="H32" s="1">
        <v>0</v>
      </c>
      <c r="J32" s="1">
        <v>4</v>
      </c>
      <c r="K32" s="1">
        <v>1</v>
      </c>
      <c r="L32" s="1">
        <v>1</v>
      </c>
      <c r="M32" s="1">
        <v>1</v>
      </c>
      <c r="N32" s="1">
        <v>0</v>
      </c>
      <c r="O32" s="1">
        <v>0</v>
      </c>
      <c r="P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1</v>
      </c>
      <c r="AF32" s="1">
        <v>0</v>
      </c>
      <c r="AG32" s="1">
        <v>34.1</v>
      </c>
      <c r="AH32" s="1">
        <v>2.19</v>
      </c>
      <c r="AI32" s="1">
        <v>116</v>
      </c>
      <c r="AJ32" s="1">
        <v>59</v>
      </c>
      <c r="AK32" s="5">
        <f t="shared" si="0"/>
        <v>78</v>
      </c>
      <c r="AL32" s="1">
        <v>90</v>
      </c>
      <c r="AM32" s="1">
        <v>1</v>
      </c>
      <c r="AN32" s="1">
        <v>2</v>
      </c>
      <c r="AO32" s="1">
        <v>41</v>
      </c>
      <c r="AP32" s="1">
        <v>10</v>
      </c>
      <c r="AQ32" s="1">
        <v>23</v>
      </c>
      <c r="AR32" s="1">
        <f t="shared" si="1"/>
        <v>31</v>
      </c>
      <c r="AS32" s="7">
        <f t="shared" si="2"/>
        <v>15.5</v>
      </c>
      <c r="AT32" s="1">
        <v>11</v>
      </c>
      <c r="AU32" s="19">
        <v>6.45</v>
      </c>
      <c r="AV32" s="1">
        <v>2.94</v>
      </c>
      <c r="AW32" s="19">
        <f t="shared" si="3"/>
        <v>0.50847006651884696</v>
      </c>
      <c r="AX32" s="7">
        <f t="shared" si="4"/>
        <v>1.8604651162790697</v>
      </c>
      <c r="AY32" s="7">
        <f t="shared" si="5"/>
        <v>326.53061224489795</v>
      </c>
      <c r="AZ32" s="7">
        <f t="shared" si="6"/>
        <v>2068.0272108843537</v>
      </c>
      <c r="BA32" s="7">
        <f t="shared" si="7"/>
        <v>71.666666666666671</v>
      </c>
      <c r="BB32" s="7">
        <f t="shared" si="8"/>
        <v>32.666666666666664</v>
      </c>
      <c r="BC32" s="7">
        <f t="shared" si="9"/>
        <v>29.765866666666664</v>
      </c>
      <c r="BD32" s="7">
        <f t="shared" si="10"/>
        <v>9.3295999999999992</v>
      </c>
      <c r="BE32" s="19">
        <v>1.7302325581395348</v>
      </c>
      <c r="BF32" s="19">
        <f t="shared" si="11"/>
        <v>0.32093023255813952</v>
      </c>
      <c r="BG32" s="19">
        <f t="shared" si="12"/>
        <v>0.5720930232558139</v>
      </c>
      <c r="BH32" s="19">
        <v>0.32093023255813952</v>
      </c>
      <c r="BI32" s="19">
        <f t="shared" si="13"/>
        <v>2.3118279569892475</v>
      </c>
      <c r="BJ32" s="19">
        <f t="shared" si="14"/>
        <v>0.18181818181818182</v>
      </c>
      <c r="BK32" s="19"/>
      <c r="BL32" s="20">
        <v>1</v>
      </c>
      <c r="BM32" s="1">
        <v>12</v>
      </c>
      <c r="BO32" s="1">
        <v>1</v>
      </c>
      <c r="BP32" s="1">
        <v>0</v>
      </c>
      <c r="BQ32" s="1">
        <v>1</v>
      </c>
      <c r="BR32" s="1">
        <v>0</v>
      </c>
      <c r="BS32" s="1">
        <v>55</v>
      </c>
      <c r="BT32" s="1">
        <v>4.7</v>
      </c>
      <c r="BU32" s="1">
        <v>3.1</v>
      </c>
      <c r="BV32" s="1">
        <v>0.4</v>
      </c>
      <c r="BZ32" s="1">
        <v>1</v>
      </c>
      <c r="CA32" s="25">
        <v>139</v>
      </c>
      <c r="CB32" s="25">
        <v>24</v>
      </c>
      <c r="CC32" s="44">
        <v>1.27</v>
      </c>
      <c r="CD32" s="27">
        <v>54</v>
      </c>
      <c r="CJ32" s="20">
        <v>2073.4930890000001</v>
      </c>
      <c r="CK32" s="19">
        <f t="shared" si="15"/>
        <v>7.6369899466690656</v>
      </c>
      <c r="CL32" s="20">
        <v>3550.0654060000002</v>
      </c>
      <c r="CM32" s="19">
        <f t="shared" si="16"/>
        <v>8.1747213065250897</v>
      </c>
      <c r="CN32" s="22"/>
      <c r="CO32" s="36">
        <v>43398</v>
      </c>
      <c r="CP32" s="36"/>
      <c r="CQ32" s="36"/>
      <c r="CR32" s="36"/>
      <c r="CT32" s="36">
        <v>44217</v>
      </c>
      <c r="CU32" s="36">
        <v>44202</v>
      </c>
      <c r="CV32" s="1">
        <f t="shared" si="17"/>
        <v>804</v>
      </c>
      <c r="CW32" s="1">
        <v>1</v>
      </c>
      <c r="CX32" s="36">
        <v>44202</v>
      </c>
      <c r="CY32" s="20">
        <f>(CX32-CO32)</f>
        <v>804</v>
      </c>
      <c r="CZ32" s="20">
        <v>1</v>
      </c>
      <c r="DA32" s="20">
        <v>804</v>
      </c>
      <c r="DB32" s="1">
        <v>1</v>
      </c>
      <c r="DC32"/>
    </row>
    <row r="33" spans="1:116" x14ac:dyDescent="0.25">
      <c r="A33" s="25">
        <v>1060</v>
      </c>
      <c r="B33" s="1">
        <v>78</v>
      </c>
      <c r="C33" s="1">
        <v>0</v>
      </c>
      <c r="D33" s="1">
        <v>1</v>
      </c>
      <c r="E33" s="1">
        <v>1</v>
      </c>
      <c r="F33" s="1">
        <v>2</v>
      </c>
      <c r="G33" s="1">
        <v>1</v>
      </c>
      <c r="H33" s="1">
        <v>0</v>
      </c>
      <c r="I33" s="1">
        <v>1</v>
      </c>
      <c r="J33" s="1">
        <v>3</v>
      </c>
      <c r="K33" s="1">
        <v>1</v>
      </c>
      <c r="L33" s="1">
        <v>0</v>
      </c>
      <c r="M33" s="1">
        <v>1</v>
      </c>
      <c r="N33" s="1">
        <v>0</v>
      </c>
      <c r="O33" s="1">
        <v>1</v>
      </c>
      <c r="P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0</v>
      </c>
      <c r="AC33" s="1">
        <v>0</v>
      </c>
      <c r="AD33" s="1">
        <v>1</v>
      </c>
      <c r="AE33" s="1">
        <v>0</v>
      </c>
      <c r="AF33" s="1">
        <v>0</v>
      </c>
      <c r="AG33" s="1">
        <v>35.6</v>
      </c>
      <c r="AH33" s="1">
        <v>1.95</v>
      </c>
      <c r="AI33" s="1">
        <v>136</v>
      </c>
      <c r="AJ33" s="1">
        <v>70</v>
      </c>
      <c r="AK33" s="5">
        <f t="shared" si="0"/>
        <v>92</v>
      </c>
      <c r="AL33" s="1">
        <v>60</v>
      </c>
      <c r="AM33" s="1">
        <v>1</v>
      </c>
      <c r="AN33" s="1">
        <v>2</v>
      </c>
      <c r="AO33" s="1">
        <v>37</v>
      </c>
      <c r="AP33" s="1">
        <v>23</v>
      </c>
      <c r="AQ33" s="1">
        <v>29</v>
      </c>
      <c r="AR33" s="1">
        <f t="shared" si="1"/>
        <v>14</v>
      </c>
      <c r="AS33" s="7">
        <f t="shared" si="2"/>
        <v>7</v>
      </c>
      <c r="AT33" s="1">
        <v>17</v>
      </c>
      <c r="AU33" s="19">
        <v>6.75</v>
      </c>
      <c r="AV33" s="1">
        <v>3.46</v>
      </c>
      <c r="AW33" s="19">
        <f t="shared" si="3"/>
        <v>0.70580931263858093</v>
      </c>
      <c r="AX33" s="7">
        <f t="shared" si="4"/>
        <v>1.7777777777777777</v>
      </c>
      <c r="AY33" s="7">
        <f t="shared" si="5"/>
        <v>277.45664739884393</v>
      </c>
      <c r="AZ33" s="7">
        <f t="shared" si="6"/>
        <v>2080.9248554913297</v>
      </c>
      <c r="BA33" s="7">
        <f t="shared" si="7"/>
        <v>112.5</v>
      </c>
      <c r="BB33" s="7">
        <f t="shared" si="8"/>
        <v>57.666666666666664</v>
      </c>
      <c r="BC33" s="7">
        <f t="shared" si="9"/>
        <v>58.819999999999993</v>
      </c>
      <c r="BD33" s="7">
        <f t="shared" si="10"/>
        <v>21.1752</v>
      </c>
      <c r="BE33" s="19">
        <v>1.4666666666666666</v>
      </c>
      <c r="BF33" s="19">
        <f t="shared" si="11"/>
        <v>0.25777777777777777</v>
      </c>
      <c r="BG33" s="19">
        <f t="shared" si="12"/>
        <v>0.3288888888888889</v>
      </c>
      <c r="BH33" s="19">
        <v>0.3288888888888889</v>
      </c>
      <c r="BI33" s="19">
        <f t="shared" si="13"/>
        <v>8.0357142857142865</v>
      </c>
      <c r="BJ33" s="19">
        <f t="shared" si="14"/>
        <v>0.11764705882352941</v>
      </c>
      <c r="BK33" s="19"/>
      <c r="BL33" s="20">
        <v>1</v>
      </c>
      <c r="BM33" s="1">
        <v>17</v>
      </c>
      <c r="BO33" s="1">
        <v>0</v>
      </c>
      <c r="BP33" s="1">
        <v>0</v>
      </c>
      <c r="BQ33" s="1">
        <v>1</v>
      </c>
      <c r="BR33" s="1">
        <v>0</v>
      </c>
      <c r="BS33" s="1">
        <v>65</v>
      </c>
      <c r="BT33" s="1">
        <v>4.9000000000000004</v>
      </c>
      <c r="BU33" s="1">
        <v>2.7</v>
      </c>
      <c r="BV33" s="1">
        <v>0.51</v>
      </c>
      <c r="BW33" s="1">
        <v>4.7</v>
      </c>
      <c r="BZ33" s="1">
        <v>1</v>
      </c>
      <c r="CA33" s="25">
        <v>137</v>
      </c>
      <c r="CB33" s="25">
        <v>26</v>
      </c>
      <c r="CC33" s="44">
        <v>1.3</v>
      </c>
      <c r="CD33" s="27">
        <v>39</v>
      </c>
      <c r="CJ33" s="20">
        <v>2262.454315</v>
      </c>
      <c r="CK33" s="19">
        <f t="shared" si="15"/>
        <v>7.7242054831050213</v>
      </c>
      <c r="CL33" s="20">
        <v>1185.8239040000001</v>
      </c>
      <c r="CM33" s="19">
        <f t="shared" si="16"/>
        <v>7.0781930896128422</v>
      </c>
      <c r="CN33" s="22"/>
      <c r="CO33" s="36">
        <v>43301</v>
      </c>
      <c r="CP33" s="36"/>
      <c r="CQ33" s="36"/>
      <c r="CR33" s="36"/>
      <c r="CT33" s="36">
        <v>44478</v>
      </c>
      <c r="CU33" s="36">
        <v>44475</v>
      </c>
      <c r="CV33" s="1">
        <f t="shared" si="17"/>
        <v>1174</v>
      </c>
      <c r="CW33" s="1">
        <v>0</v>
      </c>
      <c r="CZ33" s="1">
        <v>0</v>
      </c>
      <c r="DA33" s="1">
        <v>1174</v>
      </c>
      <c r="DB33" s="1">
        <v>1</v>
      </c>
      <c r="DC33" t="s">
        <v>129</v>
      </c>
    </row>
    <row r="34" spans="1:116" x14ac:dyDescent="0.25">
      <c r="A34" s="2">
        <v>2011</v>
      </c>
      <c r="B34" s="3">
        <v>49</v>
      </c>
      <c r="C34" s="3">
        <v>0</v>
      </c>
      <c r="D34" s="3">
        <v>0</v>
      </c>
      <c r="E34" s="3">
        <v>1</v>
      </c>
      <c r="F34" s="3">
        <v>1</v>
      </c>
      <c r="G34" s="3">
        <v>0</v>
      </c>
      <c r="H34" s="1">
        <v>1</v>
      </c>
      <c r="I34" s="3">
        <v>1</v>
      </c>
      <c r="J34" s="3">
        <v>2</v>
      </c>
      <c r="K34" s="3">
        <v>0</v>
      </c>
      <c r="L34" s="3">
        <v>1</v>
      </c>
      <c r="M34" s="3"/>
      <c r="N34" s="3">
        <v>1</v>
      </c>
      <c r="O34" s="3">
        <v>0</v>
      </c>
      <c r="P34" s="3">
        <v>1</v>
      </c>
      <c r="Q34" s="3"/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1</v>
      </c>
      <c r="AA34" s="3">
        <v>1</v>
      </c>
      <c r="AB34" s="3">
        <v>1</v>
      </c>
      <c r="AC34" s="3">
        <v>0</v>
      </c>
      <c r="AD34" s="3">
        <v>1</v>
      </c>
      <c r="AE34" s="3">
        <v>0</v>
      </c>
      <c r="AF34" s="3">
        <v>2</v>
      </c>
      <c r="AG34" s="3">
        <v>35.4</v>
      </c>
      <c r="AH34" s="4">
        <v>2.23</v>
      </c>
      <c r="AI34" s="3">
        <v>150</v>
      </c>
      <c r="AJ34" s="3">
        <v>84</v>
      </c>
      <c r="AK34" s="5">
        <f t="shared" ref="AK34:AK59" si="18">(AI34+2*AJ34)/3</f>
        <v>106</v>
      </c>
      <c r="AL34" s="3">
        <v>66</v>
      </c>
      <c r="AM34" s="3">
        <v>1</v>
      </c>
      <c r="AN34" s="3">
        <v>5</v>
      </c>
      <c r="AO34" s="3">
        <v>38</v>
      </c>
      <c r="AP34" s="3">
        <v>14</v>
      </c>
      <c r="AQ34" s="3">
        <v>25</v>
      </c>
      <c r="AR34" s="3">
        <f t="shared" ref="AR34:AR59" si="19">(AO34-AP34)</f>
        <v>24</v>
      </c>
      <c r="AS34" s="7">
        <f t="shared" ref="AS34:AS59" si="20">(AR34/AN34)</f>
        <v>4.8</v>
      </c>
      <c r="AT34" s="3">
        <v>16</v>
      </c>
      <c r="AU34" s="4">
        <v>4.9060000000000006</v>
      </c>
      <c r="AV34" s="3">
        <v>2.2000000000000002</v>
      </c>
      <c r="AW34" s="19">
        <f t="shared" ref="AW34:AW60" si="21">(AK34*AV34/451)</f>
        <v>0.51707317073170733</v>
      </c>
      <c r="AX34" s="7">
        <f t="shared" ref="AX34:AX65" si="22">((AQ34-AT34)/AU34)</f>
        <v>1.8344883815735831</v>
      </c>
      <c r="AY34" s="7">
        <f t="shared" ref="AY34:AY65" si="23">((AQ34-AT34)*80/AV34)</f>
        <v>327.27272727272725</v>
      </c>
      <c r="AZ34" s="7">
        <f t="shared" ref="AZ34:AZ60" si="24">((AK34-AN34)*80/AV34)</f>
        <v>3672.7272727272725</v>
      </c>
      <c r="BA34" s="7">
        <f t="shared" ref="BA34:BA65" si="25">(AU34/AL34*1000)</f>
        <v>74.333333333333343</v>
      </c>
      <c r="BB34" s="7">
        <f t="shared" ref="BB34:BB65" si="26">(AV34*1000/AL34)</f>
        <v>33.333333333333336</v>
      </c>
      <c r="BC34" s="7">
        <f t="shared" ref="BC34:BC60" si="27">(BB34*(AK34-AT34)*0.0136)</f>
        <v>40.799999999999997</v>
      </c>
      <c r="BD34" s="7">
        <f t="shared" ref="BD34:BD65" si="28">(BB34*(AQ34-AN34)*0.0136)</f>
        <v>9.0666666666666664</v>
      </c>
      <c r="BE34" s="19"/>
      <c r="BF34" s="19">
        <f t="shared" ref="BF34:BF65" si="29">(AQ34/BA34)</f>
        <v>0.33632286995515692</v>
      </c>
      <c r="BG34" s="19">
        <f t="shared" ref="BG34:BG59" si="30">(AO34/BA34)</f>
        <v>0.51121076233183849</v>
      </c>
      <c r="BH34" s="19">
        <v>0.33632286995515692</v>
      </c>
      <c r="BI34" s="19">
        <f t="shared" ref="BI34:BI59" si="31">(BA34/AR34)</f>
        <v>3.0972222222222228</v>
      </c>
      <c r="BJ34" s="19">
        <f t="shared" ref="BJ34:BJ65" si="32">(AN34/AT34)</f>
        <v>0.3125</v>
      </c>
      <c r="BK34" s="19"/>
      <c r="BL34" s="5">
        <v>0</v>
      </c>
      <c r="BM34" s="5"/>
      <c r="BN34" s="5"/>
      <c r="BO34" s="5"/>
      <c r="BP34" s="5"/>
      <c r="BQ34" s="3">
        <v>1</v>
      </c>
      <c r="BR34" s="3">
        <v>0</v>
      </c>
      <c r="BS34" s="3">
        <v>30</v>
      </c>
      <c r="BT34" s="3">
        <v>6.6</v>
      </c>
      <c r="BU34" s="3">
        <v>6</v>
      </c>
      <c r="BV34" s="3">
        <v>1</v>
      </c>
      <c r="BW34" s="3">
        <v>4.0999999999999996</v>
      </c>
      <c r="BX34" s="10"/>
      <c r="BY34" s="3">
        <v>1</v>
      </c>
      <c r="BZ34" s="3">
        <v>0</v>
      </c>
      <c r="CA34" s="3">
        <v>142</v>
      </c>
      <c r="CB34" s="3">
        <v>13</v>
      </c>
      <c r="CC34" s="4">
        <v>0.9</v>
      </c>
      <c r="CD34" s="28">
        <v>90</v>
      </c>
      <c r="CE34" s="8"/>
      <c r="CF34" s="8"/>
      <c r="CG34" s="3">
        <v>178</v>
      </c>
      <c r="CH34" s="3">
        <v>0</v>
      </c>
      <c r="CI34" s="3">
        <v>1</v>
      </c>
      <c r="CJ34" s="12">
        <v>2307.6923076923076</v>
      </c>
      <c r="CK34" s="19">
        <f t="shared" ref="CK34:CK65" si="33">LN(CJ34)</f>
        <v>7.7440033031827555</v>
      </c>
      <c r="CL34" s="5">
        <v>15440.159587835227</v>
      </c>
      <c r="CM34" s="19">
        <f t="shared" ref="CM34:CM65" si="34">LN(CL34)</f>
        <v>9.6447271595250417</v>
      </c>
      <c r="CN34" s="10"/>
      <c r="CO34" s="41">
        <v>40399</v>
      </c>
      <c r="CP34" s="41"/>
      <c r="CQ34" s="41"/>
      <c r="CR34" s="41"/>
      <c r="CT34" s="36">
        <v>44272</v>
      </c>
      <c r="CU34" s="36">
        <v>40552</v>
      </c>
      <c r="CV34" s="1">
        <f t="shared" ref="CV34:CV65" si="35">(CU34-CO34)</f>
        <v>153</v>
      </c>
      <c r="CW34" s="3">
        <v>1</v>
      </c>
      <c r="CX34" s="40">
        <v>40552</v>
      </c>
      <c r="CY34" s="20">
        <f>(CX34-CO34)</f>
        <v>153</v>
      </c>
      <c r="CZ34" s="20">
        <v>1</v>
      </c>
      <c r="DA34" s="20">
        <v>153</v>
      </c>
      <c r="DB34" s="1">
        <v>1</v>
      </c>
      <c r="DC34" s="3"/>
      <c r="DD34" s="10"/>
      <c r="DE34" s="10"/>
      <c r="DF34" s="10"/>
      <c r="DG34" s="10"/>
      <c r="DH34" s="10"/>
      <c r="DI34" s="10"/>
      <c r="DJ34" s="10"/>
      <c r="DK34" s="10"/>
      <c r="DL34" s="10"/>
    </row>
    <row r="35" spans="1:116" x14ac:dyDescent="0.25">
      <c r="A35" s="2">
        <v>2004</v>
      </c>
      <c r="B35" s="3">
        <v>62</v>
      </c>
      <c r="C35" s="3">
        <v>0</v>
      </c>
      <c r="D35" s="3">
        <v>0</v>
      </c>
      <c r="E35" s="3">
        <v>1</v>
      </c>
      <c r="F35" s="3">
        <v>1</v>
      </c>
      <c r="G35" s="3">
        <v>1</v>
      </c>
      <c r="H35" s="1">
        <v>0</v>
      </c>
      <c r="I35" s="3">
        <v>1</v>
      </c>
      <c r="J35" s="3">
        <v>2</v>
      </c>
      <c r="K35" s="3">
        <v>0</v>
      </c>
      <c r="L35" s="3">
        <v>0</v>
      </c>
      <c r="M35" s="3"/>
      <c r="N35" s="3">
        <v>0</v>
      </c>
      <c r="O35" s="3">
        <v>0</v>
      </c>
      <c r="P35" s="3">
        <v>1</v>
      </c>
      <c r="Q35" s="3"/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</v>
      </c>
      <c r="Z35" s="3">
        <v>0</v>
      </c>
      <c r="AA35" s="3">
        <v>0</v>
      </c>
      <c r="AB35" s="3">
        <v>1</v>
      </c>
      <c r="AC35" s="3">
        <v>0</v>
      </c>
      <c r="AD35" s="3">
        <v>1</v>
      </c>
      <c r="AE35" s="3">
        <v>0</v>
      </c>
      <c r="AF35" s="3">
        <v>0</v>
      </c>
      <c r="AG35" s="3">
        <v>38</v>
      </c>
      <c r="AH35" s="4">
        <v>2.4</v>
      </c>
      <c r="AI35" s="3">
        <v>107</v>
      </c>
      <c r="AJ35" s="3">
        <v>68</v>
      </c>
      <c r="AK35" s="5">
        <f t="shared" si="18"/>
        <v>81</v>
      </c>
      <c r="AL35" s="3">
        <v>60</v>
      </c>
      <c r="AM35" s="3">
        <v>1</v>
      </c>
      <c r="AN35" s="3">
        <v>15</v>
      </c>
      <c r="AO35" s="3">
        <v>37</v>
      </c>
      <c r="AP35" s="3">
        <v>20</v>
      </c>
      <c r="AQ35" s="3">
        <v>25</v>
      </c>
      <c r="AR35" s="3">
        <f t="shared" si="19"/>
        <v>17</v>
      </c>
      <c r="AS35" s="7">
        <f t="shared" si="20"/>
        <v>1.1333333333333333</v>
      </c>
      <c r="AT35" s="3">
        <v>21</v>
      </c>
      <c r="AU35" s="4">
        <v>4.4400000000000004</v>
      </c>
      <c r="AV35" s="3">
        <v>1.85</v>
      </c>
      <c r="AW35" s="19">
        <f t="shared" si="21"/>
        <v>0.33226164079822618</v>
      </c>
      <c r="AX35" s="7">
        <f t="shared" si="22"/>
        <v>0.9009009009009008</v>
      </c>
      <c r="AY35" s="7">
        <f t="shared" si="23"/>
        <v>172.97297297297297</v>
      </c>
      <c r="AZ35" s="7">
        <f t="shared" si="24"/>
        <v>2854.0540540540537</v>
      </c>
      <c r="BA35" s="7">
        <f t="shared" si="25"/>
        <v>74.000000000000014</v>
      </c>
      <c r="BB35" s="7">
        <f t="shared" si="26"/>
        <v>30.833333333333332</v>
      </c>
      <c r="BC35" s="7">
        <f t="shared" si="27"/>
        <v>25.16</v>
      </c>
      <c r="BD35" s="7">
        <f t="shared" si="28"/>
        <v>4.1933333333333325</v>
      </c>
      <c r="BE35" s="19">
        <v>1.36</v>
      </c>
      <c r="BF35" s="19">
        <f t="shared" si="29"/>
        <v>0.33783783783783777</v>
      </c>
      <c r="BG35" s="19">
        <f t="shared" si="30"/>
        <v>0.49999999999999989</v>
      </c>
      <c r="BH35" s="19">
        <v>0.33783783783783777</v>
      </c>
      <c r="BI35" s="19">
        <f t="shared" si="31"/>
        <v>4.3529411764705888</v>
      </c>
      <c r="BJ35" s="19">
        <f t="shared" si="32"/>
        <v>0.7142857142857143</v>
      </c>
      <c r="BK35" s="19"/>
      <c r="BL35" s="5">
        <v>1</v>
      </c>
      <c r="BM35" s="5">
        <v>26</v>
      </c>
      <c r="BN35" s="5"/>
      <c r="BO35" s="5">
        <v>0</v>
      </c>
      <c r="BP35" s="5">
        <v>0</v>
      </c>
      <c r="BQ35" s="3">
        <v>1</v>
      </c>
      <c r="BR35" s="3">
        <v>0</v>
      </c>
      <c r="BS35" s="3">
        <v>17.5</v>
      </c>
      <c r="BT35" s="3">
        <v>6.2</v>
      </c>
      <c r="BU35" s="3">
        <v>5.6</v>
      </c>
      <c r="BV35" s="3">
        <v>1.3</v>
      </c>
      <c r="BW35" s="3"/>
      <c r="BX35" s="10"/>
      <c r="BY35" s="3">
        <v>1</v>
      </c>
      <c r="BZ35" s="3">
        <v>0</v>
      </c>
      <c r="CA35" s="3">
        <v>140</v>
      </c>
      <c r="CB35" s="3">
        <v>27</v>
      </c>
      <c r="CC35" s="4">
        <v>1.97</v>
      </c>
      <c r="CD35" s="28">
        <v>49</v>
      </c>
      <c r="CE35" s="8"/>
      <c r="CF35" s="8"/>
      <c r="CG35" s="3">
        <v>337.2</v>
      </c>
      <c r="CH35" s="3">
        <v>0</v>
      </c>
      <c r="CI35" s="3">
        <v>1</v>
      </c>
      <c r="CJ35" s="12">
        <v>2489.808917197452</v>
      </c>
      <c r="CK35" s="19">
        <f t="shared" si="33"/>
        <v>7.8199612464327384</v>
      </c>
      <c r="CL35" s="5">
        <v>901.26268952488977</v>
      </c>
      <c r="CM35" s="19">
        <f t="shared" si="34"/>
        <v>6.8037967684166976</v>
      </c>
      <c r="CN35" s="10"/>
      <c r="CO35" s="36">
        <v>43409</v>
      </c>
      <c r="CP35" s="36"/>
      <c r="CQ35" s="36"/>
      <c r="CR35" s="36"/>
      <c r="CT35" s="36">
        <v>44217</v>
      </c>
      <c r="CU35" s="36">
        <v>43731</v>
      </c>
      <c r="CV35" s="1">
        <f t="shared" si="35"/>
        <v>322</v>
      </c>
      <c r="CW35" s="1">
        <v>1</v>
      </c>
      <c r="CX35" s="36">
        <v>43731</v>
      </c>
      <c r="CY35" s="20">
        <f>(CX35-CO35)</f>
        <v>322</v>
      </c>
      <c r="CZ35" s="20">
        <v>1</v>
      </c>
      <c r="DA35" s="20">
        <v>322</v>
      </c>
      <c r="DB35" s="1">
        <v>1</v>
      </c>
      <c r="DC35" s="39" t="s">
        <v>141</v>
      </c>
      <c r="DD35" s="10"/>
      <c r="DE35" s="10"/>
      <c r="DF35" s="10"/>
      <c r="DG35" s="10"/>
      <c r="DH35" s="10"/>
      <c r="DI35" s="10"/>
      <c r="DJ35" s="10"/>
      <c r="DK35" s="10"/>
      <c r="DL35" s="10"/>
    </row>
    <row r="36" spans="1:116" x14ac:dyDescent="0.25">
      <c r="A36" s="2">
        <v>2048</v>
      </c>
      <c r="B36" s="3">
        <v>66</v>
      </c>
      <c r="C36" s="3">
        <v>0</v>
      </c>
      <c r="D36" s="3">
        <v>0</v>
      </c>
      <c r="E36" s="3">
        <v>1</v>
      </c>
      <c r="F36" s="3">
        <v>1</v>
      </c>
      <c r="G36" s="3">
        <v>1</v>
      </c>
      <c r="H36" s="1">
        <v>0</v>
      </c>
      <c r="I36" s="3">
        <v>0</v>
      </c>
      <c r="J36" s="3">
        <v>4</v>
      </c>
      <c r="K36" s="3">
        <v>0</v>
      </c>
      <c r="L36" s="3">
        <v>0</v>
      </c>
      <c r="M36" s="3"/>
      <c r="N36" s="3">
        <v>0</v>
      </c>
      <c r="O36" s="3">
        <v>1</v>
      </c>
      <c r="P36" s="3">
        <v>1</v>
      </c>
      <c r="Q36" s="3">
        <v>1</v>
      </c>
      <c r="R36" s="3">
        <v>0</v>
      </c>
      <c r="S36" s="3">
        <v>1</v>
      </c>
      <c r="T36" s="3">
        <v>1</v>
      </c>
      <c r="U36" s="3">
        <v>0</v>
      </c>
      <c r="V36" s="3">
        <v>0</v>
      </c>
      <c r="W36" s="3">
        <v>0</v>
      </c>
      <c r="X36" s="3">
        <v>1</v>
      </c>
      <c r="Y36" s="3">
        <v>0</v>
      </c>
      <c r="Z36" s="3">
        <v>0</v>
      </c>
      <c r="AA36" s="3">
        <v>1</v>
      </c>
      <c r="AB36" s="3">
        <v>1</v>
      </c>
      <c r="AC36" s="3">
        <v>0</v>
      </c>
      <c r="AD36" s="3">
        <v>1</v>
      </c>
      <c r="AE36" s="3">
        <v>0</v>
      </c>
      <c r="AF36" s="3">
        <v>0</v>
      </c>
      <c r="AG36" s="3">
        <v>24.5</v>
      </c>
      <c r="AH36" s="4">
        <v>2.0499999999999998</v>
      </c>
      <c r="AI36" s="3">
        <v>75</v>
      </c>
      <c r="AJ36" s="3">
        <v>50</v>
      </c>
      <c r="AK36" s="5">
        <f t="shared" si="18"/>
        <v>58.333333333333336</v>
      </c>
      <c r="AL36" s="3">
        <v>72</v>
      </c>
      <c r="AM36" s="3">
        <v>2</v>
      </c>
      <c r="AN36" s="3">
        <v>6</v>
      </c>
      <c r="AO36" s="3">
        <v>36</v>
      </c>
      <c r="AP36" s="3">
        <v>12</v>
      </c>
      <c r="AQ36" s="3">
        <v>24</v>
      </c>
      <c r="AR36" s="1">
        <f t="shared" si="19"/>
        <v>24</v>
      </c>
      <c r="AS36" s="7">
        <f t="shared" si="20"/>
        <v>4</v>
      </c>
      <c r="AT36" s="3">
        <v>20</v>
      </c>
      <c r="AU36" s="4">
        <v>5.0839999999999996</v>
      </c>
      <c r="AV36" s="3">
        <v>2.48</v>
      </c>
      <c r="AW36" s="19">
        <f t="shared" si="21"/>
        <v>0.3207686622320769</v>
      </c>
      <c r="AX36" s="7">
        <f t="shared" si="22"/>
        <v>0.78678206136900086</v>
      </c>
      <c r="AY36" s="7">
        <f t="shared" si="23"/>
        <v>129.03225806451613</v>
      </c>
      <c r="AZ36" s="7">
        <f t="shared" si="24"/>
        <v>1688.1720430107528</v>
      </c>
      <c r="BA36" s="7">
        <f t="shared" si="25"/>
        <v>70.611111111111114</v>
      </c>
      <c r="BB36" s="7">
        <f t="shared" si="26"/>
        <v>34.444444444444443</v>
      </c>
      <c r="BC36" s="7">
        <f t="shared" si="27"/>
        <v>17.957037037037036</v>
      </c>
      <c r="BD36" s="7">
        <f t="shared" si="28"/>
        <v>8.4320000000000004</v>
      </c>
      <c r="BE36" s="19"/>
      <c r="BF36" s="19">
        <f t="shared" si="29"/>
        <v>0.3398898505114083</v>
      </c>
      <c r="BG36" s="19">
        <f t="shared" si="30"/>
        <v>0.50983477576711245</v>
      </c>
      <c r="BH36" s="19">
        <v>0.3398898505114083</v>
      </c>
      <c r="BI36" s="19">
        <f t="shared" si="31"/>
        <v>2.9421296296296298</v>
      </c>
      <c r="BJ36" s="19">
        <f t="shared" si="32"/>
        <v>0.3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7.5</v>
      </c>
      <c r="BT36" s="3">
        <v>8.5</v>
      </c>
      <c r="BU36" s="3">
        <v>8.1</v>
      </c>
      <c r="BV36" s="3">
        <v>0.79</v>
      </c>
      <c r="BW36" s="3"/>
      <c r="BX36" s="10"/>
      <c r="BY36" s="3">
        <v>1</v>
      </c>
      <c r="BZ36" s="3">
        <v>1</v>
      </c>
      <c r="CA36" s="3">
        <v>138</v>
      </c>
      <c r="CB36" s="3">
        <v>17</v>
      </c>
      <c r="CC36" s="4">
        <v>0.9</v>
      </c>
      <c r="CD36" s="28">
        <v>90</v>
      </c>
      <c r="CE36" s="8"/>
      <c r="CF36" s="8"/>
      <c r="CG36" s="3">
        <v>5257</v>
      </c>
      <c r="CH36" s="3">
        <v>1</v>
      </c>
      <c r="CI36" s="3">
        <v>3</v>
      </c>
      <c r="CJ36" s="12">
        <v>1318.0722891566265</v>
      </c>
      <c r="CK36" s="19">
        <f t="shared" si="33"/>
        <v>7.1839255611734201</v>
      </c>
      <c r="CL36" s="5">
        <v>1969.3144660751461</v>
      </c>
      <c r="CM36" s="19">
        <f t="shared" si="34"/>
        <v>7.5854407744067052</v>
      </c>
      <c r="CN36" s="10"/>
      <c r="CO36" s="41">
        <v>40238</v>
      </c>
      <c r="CP36" s="41"/>
      <c r="CQ36" s="41"/>
      <c r="CR36" s="41"/>
      <c r="CT36" s="36">
        <v>44272</v>
      </c>
      <c r="CU36" s="36">
        <v>40777</v>
      </c>
      <c r="CV36" s="1">
        <f t="shared" si="35"/>
        <v>539</v>
      </c>
      <c r="CW36" s="3">
        <v>1</v>
      </c>
      <c r="CX36" s="36">
        <v>40777</v>
      </c>
      <c r="CY36" s="20">
        <f>(CX36-CO36)</f>
        <v>539</v>
      </c>
      <c r="CZ36" s="20">
        <v>1</v>
      </c>
      <c r="DA36" s="20">
        <v>539</v>
      </c>
      <c r="DB36" s="3">
        <v>0</v>
      </c>
      <c r="DC36" t="s">
        <v>155</v>
      </c>
      <c r="DD36" s="10"/>
      <c r="DE36" s="10"/>
      <c r="DF36" s="10"/>
      <c r="DG36" s="10"/>
      <c r="DH36" s="10"/>
      <c r="DI36" s="10"/>
      <c r="DJ36" s="10"/>
      <c r="DK36" s="10"/>
      <c r="DL36" s="10"/>
    </row>
    <row r="37" spans="1:116" x14ac:dyDescent="0.25">
      <c r="A37" s="2">
        <v>2009</v>
      </c>
      <c r="B37" s="3">
        <v>35</v>
      </c>
      <c r="C37" s="3">
        <v>0</v>
      </c>
      <c r="D37" s="3">
        <v>1</v>
      </c>
      <c r="E37" s="3">
        <v>1</v>
      </c>
      <c r="F37" s="3">
        <v>1</v>
      </c>
      <c r="G37" s="3">
        <v>1</v>
      </c>
      <c r="H37" s="1">
        <v>0</v>
      </c>
      <c r="I37" s="3">
        <v>1</v>
      </c>
      <c r="J37" s="3">
        <v>2</v>
      </c>
      <c r="K37" s="3">
        <v>0</v>
      </c>
      <c r="L37" s="3">
        <v>1</v>
      </c>
      <c r="M37" s="3"/>
      <c r="N37" s="3">
        <v>0</v>
      </c>
      <c r="O37" s="3">
        <v>0</v>
      </c>
      <c r="P37" s="3">
        <v>0</v>
      </c>
      <c r="Q37" s="3"/>
      <c r="R37" s="3">
        <v>0</v>
      </c>
      <c r="S37" s="3">
        <v>0</v>
      </c>
      <c r="T37" s="3">
        <v>0</v>
      </c>
      <c r="U37" s="3">
        <v>1</v>
      </c>
      <c r="V37" s="3">
        <v>0</v>
      </c>
      <c r="W37" s="3">
        <v>0</v>
      </c>
      <c r="X37" s="3">
        <v>0</v>
      </c>
      <c r="Y37" s="3">
        <v>0</v>
      </c>
      <c r="Z37" s="3">
        <v>1</v>
      </c>
      <c r="AA37" s="3">
        <v>1</v>
      </c>
      <c r="AB37" s="3">
        <v>0</v>
      </c>
      <c r="AC37" s="3">
        <v>0</v>
      </c>
      <c r="AD37" s="3">
        <v>1</v>
      </c>
      <c r="AE37" s="3">
        <v>0</v>
      </c>
      <c r="AF37" s="3">
        <v>0</v>
      </c>
      <c r="AG37" s="3">
        <v>22</v>
      </c>
      <c r="AH37" s="4">
        <v>1.7</v>
      </c>
      <c r="AI37" s="3">
        <v>136</v>
      </c>
      <c r="AJ37" s="3">
        <v>88</v>
      </c>
      <c r="AK37" s="5">
        <f t="shared" si="18"/>
        <v>104</v>
      </c>
      <c r="AL37" s="3">
        <v>101</v>
      </c>
      <c r="AM37" s="3">
        <v>1</v>
      </c>
      <c r="AN37" s="3">
        <v>7</v>
      </c>
      <c r="AO37" s="3">
        <v>22</v>
      </c>
      <c r="AP37" s="3">
        <v>8</v>
      </c>
      <c r="AQ37" s="3">
        <v>16</v>
      </c>
      <c r="AR37" s="3">
        <f t="shared" si="19"/>
        <v>14</v>
      </c>
      <c r="AS37" s="7">
        <f t="shared" si="20"/>
        <v>2</v>
      </c>
      <c r="AT37" s="3">
        <v>10</v>
      </c>
      <c r="AU37" s="4">
        <v>4.5049999999999999</v>
      </c>
      <c r="AV37" s="3">
        <v>2.65</v>
      </c>
      <c r="AW37" s="19">
        <f t="shared" si="21"/>
        <v>0.61108647450110853</v>
      </c>
      <c r="AX37" s="7">
        <f t="shared" si="22"/>
        <v>1.3318534961154274</v>
      </c>
      <c r="AY37" s="7">
        <f t="shared" si="23"/>
        <v>181.13207547169813</v>
      </c>
      <c r="AZ37" s="7">
        <f t="shared" si="24"/>
        <v>2928.3018867924529</v>
      </c>
      <c r="BA37" s="7">
        <f t="shared" si="25"/>
        <v>44.603960396039604</v>
      </c>
      <c r="BB37" s="7">
        <f t="shared" si="26"/>
        <v>26.237623762376238</v>
      </c>
      <c r="BC37" s="7">
        <f t="shared" si="27"/>
        <v>33.542178217821778</v>
      </c>
      <c r="BD37" s="7">
        <f t="shared" si="28"/>
        <v>3.2114851485148512</v>
      </c>
      <c r="BE37" s="19"/>
      <c r="BF37" s="19">
        <f t="shared" si="29"/>
        <v>0.35871254162042177</v>
      </c>
      <c r="BG37" s="19">
        <f t="shared" si="30"/>
        <v>0.4932297447280799</v>
      </c>
      <c r="BH37" s="19">
        <v>0.35871254162042177</v>
      </c>
      <c r="BI37" s="19">
        <f t="shared" si="31"/>
        <v>3.185997171145686</v>
      </c>
      <c r="BJ37" s="19">
        <f t="shared" si="32"/>
        <v>0.7</v>
      </c>
      <c r="BK37" s="19"/>
      <c r="BL37" s="5">
        <v>0</v>
      </c>
      <c r="BM37" s="5"/>
      <c r="BN37" s="5"/>
      <c r="BO37" s="5"/>
      <c r="BP37" s="5"/>
      <c r="BQ37" s="3">
        <v>1</v>
      </c>
      <c r="BR37" s="3">
        <v>0</v>
      </c>
      <c r="BS37" s="3">
        <v>40</v>
      </c>
      <c r="BT37" s="3">
        <v>4.5</v>
      </c>
      <c r="BU37" s="3">
        <v>3</v>
      </c>
      <c r="BV37" s="3">
        <v>1.1000000000000001</v>
      </c>
      <c r="BW37" s="3"/>
      <c r="BX37" s="10"/>
      <c r="BY37" s="3">
        <v>1</v>
      </c>
      <c r="BZ37" s="3">
        <v>1</v>
      </c>
      <c r="CA37" s="3">
        <v>142</v>
      </c>
      <c r="CB37" s="3">
        <v>19</v>
      </c>
      <c r="CC37" s="4">
        <v>1.1000000000000001</v>
      </c>
      <c r="CD37" s="28">
        <v>56</v>
      </c>
      <c r="CE37" s="8"/>
      <c r="CF37" s="8"/>
      <c r="CG37" s="3">
        <v>442</v>
      </c>
      <c r="CH37" s="3">
        <v>0</v>
      </c>
      <c r="CI37" s="3">
        <v>1</v>
      </c>
      <c r="CJ37" s="12">
        <v>541.4860681114551</v>
      </c>
      <c r="CK37" s="19">
        <f t="shared" si="33"/>
        <v>6.2943173377840367</v>
      </c>
      <c r="CL37" s="5">
        <v>927.15472476583966</v>
      </c>
      <c r="CM37" s="19">
        <f t="shared" si="34"/>
        <v>6.8321204607705885</v>
      </c>
      <c r="CN37" s="10"/>
      <c r="CO37" s="36">
        <v>43425</v>
      </c>
      <c r="CP37" s="36"/>
      <c r="CQ37" s="36"/>
      <c r="CR37" s="36"/>
      <c r="CT37" s="36">
        <v>44478</v>
      </c>
      <c r="CU37" s="36">
        <v>44477</v>
      </c>
      <c r="CV37" s="1">
        <f t="shared" si="35"/>
        <v>1052</v>
      </c>
      <c r="CW37" s="1">
        <v>0</v>
      </c>
      <c r="CZ37" s="1">
        <v>0</v>
      </c>
      <c r="DA37" s="1">
        <v>1052</v>
      </c>
      <c r="DB37" s="3">
        <v>0</v>
      </c>
      <c r="DC37" s="3"/>
      <c r="DD37" s="10"/>
      <c r="DE37" s="10"/>
      <c r="DF37" s="10"/>
      <c r="DG37" s="10"/>
      <c r="DH37" s="10"/>
      <c r="DI37" s="10"/>
      <c r="DJ37" s="10"/>
      <c r="DK37" s="10"/>
      <c r="DL37" s="10"/>
    </row>
    <row r="38" spans="1:116" x14ac:dyDescent="0.25">
      <c r="A38" s="25">
        <v>1034</v>
      </c>
      <c r="B38" s="1">
        <v>83</v>
      </c>
      <c r="C38" s="1">
        <v>0</v>
      </c>
      <c r="D38" s="1">
        <v>1</v>
      </c>
      <c r="E38" s="1">
        <v>1</v>
      </c>
      <c r="F38" s="1">
        <v>2</v>
      </c>
      <c r="G38" s="1">
        <v>1</v>
      </c>
      <c r="H38" s="1">
        <v>0</v>
      </c>
      <c r="I38" s="1">
        <v>0</v>
      </c>
      <c r="J38" s="1">
        <v>4</v>
      </c>
      <c r="K38" s="1">
        <v>1</v>
      </c>
      <c r="L38" s="1">
        <v>0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0</v>
      </c>
      <c r="AD38" s="1">
        <v>1</v>
      </c>
      <c r="AE38" s="1">
        <v>0</v>
      </c>
      <c r="AF38" s="1">
        <v>2</v>
      </c>
      <c r="AG38" s="1">
        <v>38.299999999999997</v>
      </c>
      <c r="AH38" s="1">
        <v>1.97</v>
      </c>
      <c r="AI38" s="1">
        <v>122</v>
      </c>
      <c r="AJ38" s="1">
        <v>57</v>
      </c>
      <c r="AK38" s="5">
        <f t="shared" si="18"/>
        <v>78.666666666666671</v>
      </c>
      <c r="AL38" s="1">
        <v>61</v>
      </c>
      <c r="AM38" s="1">
        <v>2</v>
      </c>
      <c r="AN38" s="1">
        <v>10</v>
      </c>
      <c r="AO38" s="1">
        <v>34</v>
      </c>
      <c r="AP38" s="1">
        <v>15</v>
      </c>
      <c r="AQ38" s="1">
        <v>24</v>
      </c>
      <c r="AR38" s="1">
        <f t="shared" si="19"/>
        <v>19</v>
      </c>
      <c r="AS38" s="7">
        <f t="shared" si="20"/>
        <v>1.9</v>
      </c>
      <c r="AT38" s="1">
        <v>20</v>
      </c>
      <c r="AU38" s="19">
        <v>4.05</v>
      </c>
      <c r="AV38" s="1">
        <v>1.47</v>
      </c>
      <c r="AW38" s="19">
        <f t="shared" si="21"/>
        <v>0.2564079822616408</v>
      </c>
      <c r="AX38" s="7">
        <f t="shared" si="22"/>
        <v>0.98765432098765438</v>
      </c>
      <c r="AY38" s="7">
        <f t="shared" si="23"/>
        <v>217.68707482993199</v>
      </c>
      <c r="AZ38" s="7">
        <f t="shared" si="24"/>
        <v>3736.9614512471662</v>
      </c>
      <c r="BA38" s="7">
        <f t="shared" si="25"/>
        <v>66.393442622950815</v>
      </c>
      <c r="BB38" s="7">
        <f t="shared" si="26"/>
        <v>24.098360655737704</v>
      </c>
      <c r="BC38" s="7">
        <f t="shared" si="27"/>
        <v>19.227278688524589</v>
      </c>
      <c r="BD38" s="7">
        <f t="shared" si="28"/>
        <v>4.588327868852458</v>
      </c>
      <c r="BE38" s="19"/>
      <c r="BF38" s="19">
        <f t="shared" si="29"/>
        <v>0.36148148148148151</v>
      </c>
      <c r="BG38" s="19">
        <f t="shared" si="30"/>
        <v>0.51209876543209876</v>
      </c>
      <c r="BH38" s="19">
        <v>0.36148148148148151</v>
      </c>
      <c r="BI38" s="19">
        <f t="shared" si="31"/>
        <v>3.4943917169974115</v>
      </c>
      <c r="BJ38" s="19">
        <f t="shared" si="32"/>
        <v>0.5</v>
      </c>
      <c r="BK38" s="19"/>
      <c r="BL38" s="20">
        <v>1</v>
      </c>
      <c r="BO38" s="1">
        <v>3</v>
      </c>
      <c r="BP38" s="1"/>
      <c r="BQ38" s="1">
        <v>1</v>
      </c>
      <c r="BR38" s="1">
        <v>0</v>
      </c>
      <c r="BS38" s="1">
        <v>65</v>
      </c>
      <c r="BT38" s="1">
        <v>4</v>
      </c>
      <c r="BU38" s="1">
        <v>2.4</v>
      </c>
      <c r="BV38" s="1">
        <v>0.61</v>
      </c>
      <c r="BW38" s="1">
        <v>5.3</v>
      </c>
      <c r="BX38" s="1">
        <v>55.9</v>
      </c>
      <c r="BY38" s="1">
        <v>1</v>
      </c>
      <c r="CA38" s="25">
        <v>134</v>
      </c>
      <c r="CB38" s="25">
        <v>30</v>
      </c>
      <c r="CC38" s="44">
        <v>1.1000000000000001</v>
      </c>
      <c r="CD38" s="27">
        <v>46</v>
      </c>
      <c r="CE38" s="1">
        <v>252</v>
      </c>
      <c r="CF38" s="1">
        <v>1</v>
      </c>
      <c r="CI38" s="1">
        <v>2</v>
      </c>
      <c r="CJ38" s="20">
        <v>1050.7691319999999</v>
      </c>
      <c r="CK38" s="19">
        <f t="shared" si="33"/>
        <v>6.9572776816661683</v>
      </c>
      <c r="CL38" s="20">
        <v>1740.829612</v>
      </c>
      <c r="CM38" s="19">
        <f t="shared" si="34"/>
        <v>7.4621170670867984</v>
      </c>
      <c r="CN38" s="22"/>
      <c r="CO38" s="36">
        <v>43236</v>
      </c>
      <c r="CP38" s="36"/>
      <c r="CQ38" s="36"/>
      <c r="CR38" s="36"/>
      <c r="CT38" s="36">
        <v>44228</v>
      </c>
      <c r="CU38" s="36">
        <v>44228</v>
      </c>
      <c r="CV38" s="1">
        <f t="shared" si="35"/>
        <v>992</v>
      </c>
      <c r="CW38" s="1">
        <v>1</v>
      </c>
      <c r="CX38" s="36">
        <v>44228</v>
      </c>
      <c r="CY38" s="20">
        <f>(CX38-CO38)</f>
        <v>992</v>
      </c>
      <c r="CZ38" s="20">
        <v>1</v>
      </c>
      <c r="DA38" s="20">
        <v>992</v>
      </c>
      <c r="DB38" s="3">
        <v>0</v>
      </c>
      <c r="DC38"/>
    </row>
    <row r="39" spans="1:116" x14ac:dyDescent="0.25">
      <c r="A39" s="25">
        <v>1012</v>
      </c>
      <c r="B39" s="1">
        <v>59</v>
      </c>
      <c r="C39" s="1">
        <v>0</v>
      </c>
      <c r="D39" s="1">
        <v>1</v>
      </c>
      <c r="E39" s="1">
        <v>1</v>
      </c>
      <c r="F39" s="1">
        <v>2</v>
      </c>
      <c r="G39" s="1">
        <v>1</v>
      </c>
      <c r="H39" s="1">
        <v>0</v>
      </c>
      <c r="I39" s="1">
        <v>1</v>
      </c>
      <c r="J39" s="1">
        <v>2</v>
      </c>
      <c r="K39" s="1">
        <v>0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23.7</v>
      </c>
      <c r="AH39" s="1">
        <v>1.69</v>
      </c>
      <c r="AI39" s="1">
        <v>104</v>
      </c>
      <c r="AJ39" s="1">
        <v>62</v>
      </c>
      <c r="AK39" s="5">
        <f t="shared" si="18"/>
        <v>76</v>
      </c>
      <c r="AL39" s="1">
        <v>66</v>
      </c>
      <c r="AM39" s="1">
        <v>3</v>
      </c>
      <c r="AN39" s="1">
        <v>8</v>
      </c>
      <c r="AO39" s="1">
        <v>43</v>
      </c>
      <c r="AP39" s="1">
        <v>16</v>
      </c>
      <c r="AQ39" s="1">
        <v>27</v>
      </c>
      <c r="AR39" s="1">
        <f t="shared" si="19"/>
        <v>27</v>
      </c>
      <c r="AS39" s="7">
        <f t="shared" si="20"/>
        <v>3.375</v>
      </c>
      <c r="AT39" s="1">
        <v>22</v>
      </c>
      <c r="AU39" s="19">
        <v>7.45</v>
      </c>
      <c r="AV39" s="1">
        <v>4.41</v>
      </c>
      <c r="AW39" s="19">
        <f t="shared" si="21"/>
        <v>0.74314855875831487</v>
      </c>
      <c r="AX39" s="7">
        <f t="shared" si="22"/>
        <v>0.67114093959731547</v>
      </c>
      <c r="AY39" s="7">
        <f t="shared" si="23"/>
        <v>90.702947845804985</v>
      </c>
      <c r="AZ39" s="7">
        <f t="shared" si="24"/>
        <v>1233.5600907029477</v>
      </c>
      <c r="BA39" s="7">
        <f t="shared" si="25"/>
        <v>112.87878787878789</v>
      </c>
      <c r="BB39" s="7">
        <f t="shared" si="26"/>
        <v>66.818181818181813</v>
      </c>
      <c r="BC39" s="7">
        <f t="shared" si="27"/>
        <v>49.071272727272721</v>
      </c>
      <c r="BD39" s="7">
        <f t="shared" si="28"/>
        <v>17.26581818181818</v>
      </c>
      <c r="BE39" s="19"/>
      <c r="BF39" s="19">
        <f t="shared" si="29"/>
        <v>0.23919463087248319</v>
      </c>
      <c r="BG39" s="19">
        <f t="shared" si="30"/>
        <v>0.3809395973154362</v>
      </c>
      <c r="BH39" s="19">
        <v>0.3809395973154362</v>
      </c>
      <c r="BI39" s="19">
        <f t="shared" si="31"/>
        <v>4.1806958473625144</v>
      </c>
      <c r="BJ39" s="19">
        <f t="shared" si="32"/>
        <v>0.36363636363636365</v>
      </c>
      <c r="BK39" s="19"/>
      <c r="BL39" s="20">
        <v>1</v>
      </c>
      <c r="BO39" s="1">
        <v>0</v>
      </c>
      <c r="BP39" s="1">
        <v>0</v>
      </c>
      <c r="BQ39" s="1">
        <v>1</v>
      </c>
      <c r="BR39" s="1">
        <v>0</v>
      </c>
      <c r="BS39" s="1">
        <v>65</v>
      </c>
      <c r="BT39" s="1">
        <v>3.7</v>
      </c>
      <c r="BU39" s="1">
        <v>2.5</v>
      </c>
      <c r="BV39" s="1">
        <v>0.46</v>
      </c>
      <c r="BW39" s="1">
        <v>3.5</v>
      </c>
      <c r="BX39" s="1">
        <v>68.5</v>
      </c>
      <c r="BY39" s="1">
        <v>1</v>
      </c>
      <c r="BZ39" s="1">
        <v>1</v>
      </c>
      <c r="CA39" s="1">
        <v>134</v>
      </c>
      <c r="CB39" s="1">
        <v>13</v>
      </c>
      <c r="CC39" s="19">
        <v>0.79</v>
      </c>
      <c r="CD39" s="27">
        <v>83</v>
      </c>
      <c r="CJ39" s="20">
        <v>771.32060049999995</v>
      </c>
      <c r="CK39" s="19">
        <f t="shared" si="33"/>
        <v>6.6481041113865986</v>
      </c>
      <c r="CL39" s="20">
        <v>1076.284185</v>
      </c>
      <c r="CM39" s="19">
        <f t="shared" si="34"/>
        <v>6.9812698183037067</v>
      </c>
      <c r="CN39" s="22"/>
      <c r="CO39" s="36">
        <v>43208</v>
      </c>
      <c r="CP39" s="36"/>
      <c r="CQ39" s="36"/>
      <c r="CR39" s="36"/>
      <c r="CT39" s="36" t="s">
        <v>163</v>
      </c>
      <c r="CU39" s="36">
        <v>44427</v>
      </c>
      <c r="CV39" s="1">
        <f t="shared" si="35"/>
        <v>1219</v>
      </c>
      <c r="CW39" s="1">
        <v>0</v>
      </c>
      <c r="CZ39" s="1">
        <v>0</v>
      </c>
      <c r="DA39" s="1">
        <v>1219</v>
      </c>
      <c r="DB39" s="3">
        <v>0</v>
      </c>
      <c r="DC39"/>
    </row>
    <row r="40" spans="1:116" x14ac:dyDescent="0.25">
      <c r="A40" s="2">
        <v>2026</v>
      </c>
      <c r="B40" s="3">
        <v>63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1</v>
      </c>
      <c r="J40" s="3">
        <v>2</v>
      </c>
      <c r="K40" s="3">
        <v>1</v>
      </c>
      <c r="L40" s="3">
        <v>0</v>
      </c>
      <c r="M40" s="3"/>
      <c r="N40" s="3">
        <v>1</v>
      </c>
      <c r="O40" s="3">
        <v>1</v>
      </c>
      <c r="P40" s="3">
        <v>1</v>
      </c>
      <c r="Q40" s="3"/>
      <c r="R40" s="3">
        <v>0</v>
      </c>
      <c r="S40" s="3">
        <v>0</v>
      </c>
      <c r="T40" s="3">
        <v>1</v>
      </c>
      <c r="U40" s="3">
        <v>1</v>
      </c>
      <c r="V40" s="3">
        <v>0</v>
      </c>
      <c r="W40" s="3">
        <v>0</v>
      </c>
      <c r="X40" s="16">
        <v>0</v>
      </c>
      <c r="Y40" s="3">
        <v>1</v>
      </c>
      <c r="Z40" s="3">
        <v>1</v>
      </c>
      <c r="AA40" s="3">
        <v>1</v>
      </c>
      <c r="AB40" s="3">
        <v>1</v>
      </c>
      <c r="AC40" s="3">
        <v>0</v>
      </c>
      <c r="AD40" s="3">
        <v>1</v>
      </c>
      <c r="AE40" s="3">
        <v>0</v>
      </c>
      <c r="AF40" s="3">
        <v>0</v>
      </c>
      <c r="AG40" s="3">
        <v>30.8</v>
      </c>
      <c r="AH40" s="4">
        <v>2.5</v>
      </c>
      <c r="AI40" s="3">
        <v>176</v>
      </c>
      <c r="AJ40" s="3">
        <v>91</v>
      </c>
      <c r="AK40" s="5">
        <f t="shared" si="18"/>
        <v>119.33333333333333</v>
      </c>
      <c r="AL40" s="3">
        <v>74</v>
      </c>
      <c r="AM40" s="3">
        <v>1</v>
      </c>
      <c r="AN40" s="3">
        <v>10</v>
      </c>
      <c r="AO40" s="3">
        <v>40</v>
      </c>
      <c r="AP40" s="3">
        <v>18</v>
      </c>
      <c r="AQ40" s="3">
        <v>26</v>
      </c>
      <c r="AR40" s="1">
        <f t="shared" si="19"/>
        <v>22</v>
      </c>
      <c r="AS40" s="7">
        <f t="shared" si="20"/>
        <v>2.2000000000000002</v>
      </c>
      <c r="AT40" s="3">
        <v>16</v>
      </c>
      <c r="AU40" s="4">
        <v>7.1999999999999993</v>
      </c>
      <c r="AV40" s="3">
        <v>2.88</v>
      </c>
      <c r="AW40" s="19">
        <f t="shared" si="21"/>
        <v>0.76203991130820392</v>
      </c>
      <c r="AX40" s="7">
        <f t="shared" si="22"/>
        <v>1.3888888888888891</v>
      </c>
      <c r="AY40" s="7">
        <f t="shared" si="23"/>
        <v>277.77777777777777</v>
      </c>
      <c r="AZ40" s="7">
        <f t="shared" si="24"/>
        <v>3037.037037037037</v>
      </c>
      <c r="BA40" s="7">
        <f t="shared" si="25"/>
        <v>97.297297297297291</v>
      </c>
      <c r="BB40" s="7">
        <f t="shared" si="26"/>
        <v>38.918918918918919</v>
      </c>
      <c r="BC40" s="7">
        <f t="shared" si="27"/>
        <v>54.69405405405405</v>
      </c>
      <c r="BD40" s="7">
        <f t="shared" si="28"/>
        <v>8.4687567567567559</v>
      </c>
      <c r="BE40" s="19"/>
      <c r="BF40" s="19">
        <f t="shared" si="29"/>
        <v>0.26722222222222225</v>
      </c>
      <c r="BG40" s="19">
        <f t="shared" si="30"/>
        <v>0.41111111111111115</v>
      </c>
      <c r="BH40" s="19">
        <v>0.41111111111111115</v>
      </c>
      <c r="BI40" s="19">
        <f t="shared" si="31"/>
        <v>4.4226044226044223</v>
      </c>
      <c r="BJ40" s="19">
        <f t="shared" si="32"/>
        <v>0.625</v>
      </c>
      <c r="BK40" s="19"/>
      <c r="BL40" s="5">
        <v>0</v>
      </c>
      <c r="BM40" s="5"/>
      <c r="BN40" s="5"/>
      <c r="BO40" s="5"/>
      <c r="BP40" s="5"/>
      <c r="BQ40" s="3">
        <v>1</v>
      </c>
      <c r="BR40" s="9">
        <v>0</v>
      </c>
      <c r="BS40" s="3">
        <v>67.5</v>
      </c>
      <c r="BT40" s="3">
        <v>4.5999999999999996</v>
      </c>
      <c r="BU40" s="3">
        <v>2.9</v>
      </c>
      <c r="BV40" s="3">
        <v>0.98</v>
      </c>
      <c r="BW40" s="3"/>
      <c r="BX40" s="10"/>
      <c r="BY40" s="16">
        <v>1</v>
      </c>
      <c r="BZ40" s="3">
        <v>1</v>
      </c>
      <c r="CA40" s="3">
        <v>144</v>
      </c>
      <c r="CB40" s="3">
        <v>30</v>
      </c>
      <c r="CC40" s="4">
        <v>1.6</v>
      </c>
      <c r="CD40" s="28">
        <v>44</v>
      </c>
      <c r="CE40" s="8"/>
      <c r="CF40" s="8"/>
      <c r="CG40" s="3">
        <v>1380</v>
      </c>
      <c r="CH40" s="3">
        <v>1</v>
      </c>
      <c r="CI40" s="3">
        <v>2</v>
      </c>
      <c r="CJ40" s="12">
        <v>4296.0784313725489</v>
      </c>
      <c r="CK40" s="19">
        <f t="shared" si="33"/>
        <v>8.3654578928592329</v>
      </c>
      <c r="CL40" s="5">
        <v>689.58186405433935</v>
      </c>
      <c r="CM40" s="19">
        <f t="shared" si="34"/>
        <v>6.536085419778507</v>
      </c>
      <c r="CN40" s="10"/>
      <c r="CO40" s="41">
        <v>40438</v>
      </c>
      <c r="CP40" s="41"/>
      <c r="CQ40" s="41"/>
      <c r="CR40" s="41"/>
      <c r="CT40" s="36">
        <v>44272</v>
      </c>
      <c r="CU40" s="36">
        <v>42514</v>
      </c>
      <c r="CV40" s="1">
        <f t="shared" si="35"/>
        <v>2076</v>
      </c>
      <c r="CW40" s="3">
        <v>1</v>
      </c>
      <c r="CX40" s="40">
        <v>42514</v>
      </c>
      <c r="CY40" s="20">
        <f>(CX40-CO40)</f>
        <v>2076</v>
      </c>
      <c r="CZ40" s="20">
        <v>1</v>
      </c>
      <c r="DA40" s="20">
        <v>2076</v>
      </c>
      <c r="DB40" s="1">
        <v>1</v>
      </c>
      <c r="DC40" s="3"/>
      <c r="DD40" s="10"/>
      <c r="DE40" s="10"/>
      <c r="DF40" s="10"/>
      <c r="DG40" s="10"/>
      <c r="DH40" s="10"/>
      <c r="DI40" s="10"/>
      <c r="DJ40" s="10"/>
      <c r="DK40" s="10"/>
      <c r="DL40" s="10"/>
    </row>
    <row r="41" spans="1:116" x14ac:dyDescent="0.25">
      <c r="A41" s="2">
        <v>2008</v>
      </c>
      <c r="B41" s="3">
        <v>65</v>
      </c>
      <c r="C41" s="3">
        <v>0</v>
      </c>
      <c r="D41" s="3">
        <v>0</v>
      </c>
      <c r="E41" s="3">
        <v>1</v>
      </c>
      <c r="F41" s="3">
        <v>1</v>
      </c>
      <c r="G41" s="3">
        <v>1</v>
      </c>
      <c r="H41" s="1">
        <v>0</v>
      </c>
      <c r="I41" s="3">
        <v>1</v>
      </c>
      <c r="J41" s="3">
        <v>2</v>
      </c>
      <c r="K41" s="3">
        <v>1</v>
      </c>
      <c r="L41" s="3">
        <v>0</v>
      </c>
      <c r="M41" s="3"/>
      <c r="N41" s="3">
        <v>0</v>
      </c>
      <c r="O41" s="3">
        <v>0</v>
      </c>
      <c r="P41" s="3">
        <v>1</v>
      </c>
      <c r="Q41" s="3">
        <v>1</v>
      </c>
      <c r="R41" s="3">
        <v>0</v>
      </c>
      <c r="S41" s="3">
        <v>0</v>
      </c>
      <c r="T41" s="3">
        <v>1</v>
      </c>
      <c r="U41" s="3">
        <v>0</v>
      </c>
      <c r="V41" s="3">
        <v>1</v>
      </c>
      <c r="W41" s="3">
        <v>0</v>
      </c>
      <c r="X41" s="3">
        <v>1</v>
      </c>
      <c r="Y41" s="3">
        <v>1</v>
      </c>
      <c r="Z41" s="3">
        <v>0</v>
      </c>
      <c r="AA41" s="3">
        <v>0</v>
      </c>
      <c r="AB41" s="3">
        <v>1</v>
      </c>
      <c r="AC41" s="3">
        <v>0</v>
      </c>
      <c r="AD41" s="3">
        <v>1</v>
      </c>
      <c r="AE41" s="3">
        <v>0</v>
      </c>
      <c r="AF41" s="3">
        <v>0</v>
      </c>
      <c r="AG41" s="3">
        <v>28</v>
      </c>
      <c r="AH41" s="4">
        <v>2.15</v>
      </c>
      <c r="AI41" s="3">
        <v>98</v>
      </c>
      <c r="AJ41" s="3">
        <v>76</v>
      </c>
      <c r="AK41" s="5">
        <f t="shared" si="18"/>
        <v>83.333333333333329</v>
      </c>
      <c r="AL41" s="3">
        <v>78</v>
      </c>
      <c r="AM41" s="3">
        <v>3</v>
      </c>
      <c r="AN41" s="3">
        <v>6</v>
      </c>
      <c r="AO41" s="3">
        <v>27</v>
      </c>
      <c r="AP41" s="3">
        <v>10</v>
      </c>
      <c r="AQ41" s="3">
        <v>17</v>
      </c>
      <c r="AR41" s="3">
        <f t="shared" si="19"/>
        <v>17</v>
      </c>
      <c r="AS41" s="7">
        <f t="shared" si="20"/>
        <v>2.8333333333333335</v>
      </c>
      <c r="AT41" s="3">
        <v>9</v>
      </c>
      <c r="AU41" s="4">
        <v>3.0314999999999999</v>
      </c>
      <c r="AV41" s="3">
        <v>1.41</v>
      </c>
      <c r="AW41" s="19">
        <f t="shared" si="21"/>
        <v>0.26053215077605318</v>
      </c>
      <c r="AX41" s="7">
        <f t="shared" si="22"/>
        <v>2.6389576117433613</v>
      </c>
      <c r="AY41" s="7">
        <f t="shared" si="23"/>
        <v>453.90070921985819</v>
      </c>
      <c r="AZ41" s="7">
        <f t="shared" si="24"/>
        <v>4387.706855791962</v>
      </c>
      <c r="BA41" s="7">
        <f t="shared" si="25"/>
        <v>38.865384615384613</v>
      </c>
      <c r="BB41" s="7">
        <f t="shared" si="26"/>
        <v>18.076923076923077</v>
      </c>
      <c r="BC41" s="7">
        <f t="shared" si="27"/>
        <v>18.274564102564099</v>
      </c>
      <c r="BD41" s="7">
        <f t="shared" si="28"/>
        <v>2.7043076923076921</v>
      </c>
      <c r="BE41" s="19"/>
      <c r="BF41" s="19">
        <f t="shared" si="29"/>
        <v>0.43740722414646216</v>
      </c>
      <c r="BG41" s="19">
        <f t="shared" si="30"/>
        <v>0.69470559129143994</v>
      </c>
      <c r="BH41" s="19">
        <v>0.43740722414646216</v>
      </c>
      <c r="BI41" s="19">
        <f t="shared" si="31"/>
        <v>2.2861990950226243</v>
      </c>
      <c r="BJ41" s="19">
        <f t="shared" si="32"/>
        <v>0.66666666666666663</v>
      </c>
      <c r="BK41" s="19"/>
      <c r="BL41" s="5">
        <v>0</v>
      </c>
      <c r="BM41" s="5"/>
      <c r="BN41" s="5"/>
      <c r="BO41" s="5"/>
      <c r="BP41" s="5"/>
      <c r="BQ41" s="3">
        <v>1</v>
      </c>
      <c r="BR41" s="3">
        <v>0</v>
      </c>
      <c r="BS41" s="3"/>
      <c r="BT41" s="3"/>
      <c r="BU41" s="3"/>
      <c r="BV41" s="3"/>
      <c r="BW41" s="3">
        <v>4.2</v>
      </c>
      <c r="BX41" s="10"/>
      <c r="BY41" s="3">
        <v>1</v>
      </c>
      <c r="BZ41" s="3">
        <v>0</v>
      </c>
      <c r="CA41" s="3">
        <v>139</v>
      </c>
      <c r="CB41" s="3">
        <v>20</v>
      </c>
      <c r="CC41" s="4">
        <v>1.1000000000000001</v>
      </c>
      <c r="CD41" s="28">
        <v>87</v>
      </c>
      <c r="CE41" s="8"/>
      <c r="CF41" s="8"/>
      <c r="CG41" s="3">
        <v>1679</v>
      </c>
      <c r="CH41" s="3">
        <v>1</v>
      </c>
      <c r="CI41" s="3">
        <v>2</v>
      </c>
      <c r="CJ41" s="12">
        <v>472.17391304347825</v>
      </c>
      <c r="CK41" s="19">
        <f t="shared" si="33"/>
        <v>6.1573473775587768</v>
      </c>
      <c r="CL41" s="5">
        <v>2463.0543542197324</v>
      </c>
      <c r="CM41" s="19">
        <f t="shared" si="34"/>
        <v>7.8091574661757504</v>
      </c>
      <c r="CN41" s="10"/>
      <c r="CO41" s="36">
        <v>43419</v>
      </c>
      <c r="CP41" s="36"/>
      <c r="CQ41" s="36"/>
      <c r="CR41" s="36"/>
      <c r="CT41" s="36">
        <v>44478</v>
      </c>
      <c r="CU41" s="36">
        <v>44463</v>
      </c>
      <c r="CV41" s="1">
        <f t="shared" si="35"/>
        <v>1044</v>
      </c>
      <c r="CW41" s="1">
        <v>0</v>
      </c>
      <c r="CZ41" s="1">
        <v>0</v>
      </c>
      <c r="DA41" s="1">
        <v>1044</v>
      </c>
      <c r="DB41" s="3">
        <v>0</v>
      </c>
      <c r="DC41" s="3"/>
      <c r="DD41" s="10"/>
      <c r="DE41" s="10"/>
      <c r="DF41" s="10"/>
      <c r="DG41" s="10"/>
      <c r="DH41" s="10"/>
      <c r="DI41" s="10"/>
      <c r="DJ41" s="10"/>
      <c r="DK41" s="10"/>
      <c r="DL41" s="10"/>
    </row>
    <row r="42" spans="1:116" x14ac:dyDescent="0.25">
      <c r="A42" s="2">
        <v>2024</v>
      </c>
      <c r="B42" s="3">
        <v>55</v>
      </c>
      <c r="C42" s="3">
        <v>0</v>
      </c>
      <c r="D42" s="3">
        <v>0</v>
      </c>
      <c r="E42" s="3">
        <v>1</v>
      </c>
      <c r="F42" s="3">
        <v>1</v>
      </c>
      <c r="G42" s="3">
        <v>0</v>
      </c>
      <c r="H42" s="1">
        <v>1</v>
      </c>
      <c r="I42" s="3">
        <v>0</v>
      </c>
      <c r="J42" s="3">
        <v>3</v>
      </c>
      <c r="K42" s="3">
        <v>0</v>
      </c>
      <c r="L42" s="3">
        <v>0</v>
      </c>
      <c r="M42" s="3"/>
      <c r="N42" s="3">
        <v>1</v>
      </c>
      <c r="O42" s="3">
        <v>0</v>
      </c>
      <c r="P42" s="3">
        <v>0</v>
      </c>
      <c r="Q42" s="3"/>
      <c r="R42" s="3">
        <v>1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16">
        <v>0</v>
      </c>
      <c r="Y42" s="3">
        <v>0</v>
      </c>
      <c r="Z42" s="3">
        <v>1</v>
      </c>
      <c r="AA42" s="3">
        <v>1</v>
      </c>
      <c r="AB42" s="3">
        <v>1</v>
      </c>
      <c r="AC42" s="3">
        <v>0</v>
      </c>
      <c r="AD42" s="3">
        <v>1</v>
      </c>
      <c r="AE42" s="3">
        <v>0</v>
      </c>
      <c r="AF42" s="3">
        <v>0</v>
      </c>
      <c r="AG42" s="3">
        <v>31.6</v>
      </c>
      <c r="AH42" s="4">
        <v>2.0299999999999998</v>
      </c>
      <c r="AI42" s="3">
        <v>108</v>
      </c>
      <c r="AJ42" s="3">
        <v>64</v>
      </c>
      <c r="AK42" s="5">
        <f t="shared" si="18"/>
        <v>78.666666666666671</v>
      </c>
      <c r="AL42" s="3">
        <v>82</v>
      </c>
      <c r="AM42" s="3">
        <v>2</v>
      </c>
      <c r="AN42" s="3">
        <v>7</v>
      </c>
      <c r="AO42" s="3">
        <v>37</v>
      </c>
      <c r="AP42" s="3">
        <v>20</v>
      </c>
      <c r="AQ42" s="3">
        <v>25</v>
      </c>
      <c r="AR42" s="1">
        <f t="shared" si="19"/>
        <v>17</v>
      </c>
      <c r="AS42" s="7">
        <f t="shared" si="20"/>
        <v>2.4285714285714284</v>
      </c>
      <c r="AT42" s="3">
        <v>17</v>
      </c>
      <c r="AU42" s="4">
        <v>4.6689999999999996</v>
      </c>
      <c r="AV42" s="3">
        <v>2.2999999999999998</v>
      </c>
      <c r="AW42" s="19">
        <f t="shared" si="21"/>
        <v>0.40118255728011826</v>
      </c>
      <c r="AX42" s="7">
        <f t="shared" si="22"/>
        <v>1.7134289997858214</v>
      </c>
      <c r="AY42" s="7">
        <f t="shared" si="23"/>
        <v>278.26086956521743</v>
      </c>
      <c r="AZ42" s="7">
        <f t="shared" si="24"/>
        <v>2492.7536231884064</v>
      </c>
      <c r="BA42" s="7">
        <f t="shared" si="25"/>
        <v>56.939024390243901</v>
      </c>
      <c r="BB42" s="7">
        <f t="shared" si="26"/>
        <v>28.048780487804876</v>
      </c>
      <c r="BC42" s="7">
        <f t="shared" si="27"/>
        <v>23.523577235772358</v>
      </c>
      <c r="BD42" s="7">
        <f t="shared" si="28"/>
        <v>6.866341463414634</v>
      </c>
      <c r="BE42" s="19"/>
      <c r="BF42" s="19">
        <f t="shared" si="29"/>
        <v>0.43906618119511676</v>
      </c>
      <c r="BG42" s="19">
        <f t="shared" si="30"/>
        <v>0.64981794816877281</v>
      </c>
      <c r="BH42" s="19">
        <v>0.43906618119511676</v>
      </c>
      <c r="BI42" s="19">
        <f t="shared" si="31"/>
        <v>3.3493543758966999</v>
      </c>
      <c r="BJ42" s="19">
        <f t="shared" si="32"/>
        <v>0.41176470588235292</v>
      </c>
      <c r="BK42" s="19"/>
      <c r="BL42" s="5">
        <v>0</v>
      </c>
      <c r="BM42" s="5"/>
      <c r="BN42" s="5"/>
      <c r="BO42" s="5"/>
      <c r="BP42" s="5"/>
      <c r="BQ42" s="3">
        <v>1</v>
      </c>
      <c r="BR42" s="9">
        <v>0</v>
      </c>
      <c r="BS42" s="3">
        <v>20</v>
      </c>
      <c r="BT42" s="3">
        <v>8.8000000000000007</v>
      </c>
      <c r="BU42" s="3">
        <v>3.9</v>
      </c>
      <c r="BV42" s="3">
        <v>0.99</v>
      </c>
      <c r="BW42" s="16">
        <v>5.9</v>
      </c>
      <c r="BX42" s="10"/>
      <c r="BY42" s="16">
        <v>1</v>
      </c>
      <c r="BZ42" s="3">
        <v>0</v>
      </c>
      <c r="CA42" s="3">
        <v>138</v>
      </c>
      <c r="CB42" s="3">
        <v>64</v>
      </c>
      <c r="CC42" s="4">
        <v>2</v>
      </c>
      <c r="CD42" s="28">
        <v>35</v>
      </c>
      <c r="CE42" s="8"/>
      <c r="CF42" s="8"/>
      <c r="CG42" s="3">
        <v>2618</v>
      </c>
      <c r="CH42" s="3">
        <v>1</v>
      </c>
      <c r="CI42" s="3">
        <v>3</v>
      </c>
      <c r="CJ42" s="12">
        <v>778.84615384615381</v>
      </c>
      <c r="CK42" s="19">
        <f t="shared" si="33"/>
        <v>6.6578135345132035</v>
      </c>
      <c r="CL42" s="5">
        <v>325.40634333387641</v>
      </c>
      <c r="CM42" s="19">
        <f t="shared" si="34"/>
        <v>5.7850746885527577</v>
      </c>
      <c r="CN42" s="10"/>
      <c r="CO42" s="41">
        <v>40430</v>
      </c>
      <c r="CP42" s="41"/>
      <c r="CQ42" s="41"/>
      <c r="CR42" s="41"/>
      <c r="CT42" s="36">
        <v>44272</v>
      </c>
      <c r="CU42" s="36">
        <v>44216</v>
      </c>
      <c r="CV42" s="1">
        <f t="shared" si="35"/>
        <v>3786</v>
      </c>
      <c r="CW42" s="3">
        <v>0</v>
      </c>
      <c r="CX42" s="3"/>
      <c r="CY42" s="3"/>
      <c r="CZ42" s="3">
        <v>0</v>
      </c>
      <c r="DA42" s="3">
        <v>3786</v>
      </c>
      <c r="DB42" s="3">
        <v>0</v>
      </c>
      <c r="DC42" s="3" t="s">
        <v>144</v>
      </c>
      <c r="DD42" s="10"/>
      <c r="DE42" s="10"/>
      <c r="DF42" s="10"/>
      <c r="DG42" s="10"/>
      <c r="DH42" s="10"/>
      <c r="DI42" s="10"/>
      <c r="DJ42" s="10"/>
      <c r="DK42" s="10"/>
      <c r="DL42" s="10"/>
    </row>
    <row r="43" spans="1:116" x14ac:dyDescent="0.25">
      <c r="A43" s="2">
        <v>2055</v>
      </c>
      <c r="B43" s="3">
        <v>71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1">
        <v>0</v>
      </c>
      <c r="I43" s="3">
        <v>0</v>
      </c>
      <c r="J43" s="3">
        <v>4</v>
      </c>
      <c r="K43" s="3">
        <v>1</v>
      </c>
      <c r="L43" s="3">
        <v>0</v>
      </c>
      <c r="M43" s="3"/>
      <c r="N43" s="3">
        <v>0</v>
      </c>
      <c r="O43" s="3">
        <v>1</v>
      </c>
      <c r="P43" s="3">
        <v>0</v>
      </c>
      <c r="Q43" s="3"/>
      <c r="R43" s="3">
        <v>0</v>
      </c>
      <c r="S43" s="3">
        <v>0</v>
      </c>
      <c r="T43" s="3">
        <v>1</v>
      </c>
      <c r="U43" s="3">
        <v>0</v>
      </c>
      <c r="V43" s="3">
        <v>0</v>
      </c>
      <c r="W43" s="3">
        <v>0</v>
      </c>
      <c r="X43" s="3">
        <v>1</v>
      </c>
      <c r="Y43" s="3">
        <v>1</v>
      </c>
      <c r="Z43" s="3">
        <v>1</v>
      </c>
      <c r="AA43" s="3">
        <v>1</v>
      </c>
      <c r="AB43" s="3">
        <v>0</v>
      </c>
      <c r="AC43" s="3">
        <v>0</v>
      </c>
      <c r="AD43" s="3">
        <v>1</v>
      </c>
      <c r="AE43" s="3">
        <v>0</v>
      </c>
      <c r="AF43" s="3">
        <v>0</v>
      </c>
      <c r="AG43" s="3">
        <v>23.5</v>
      </c>
      <c r="AH43" s="4">
        <v>1.62</v>
      </c>
      <c r="AI43" s="3">
        <v>128</v>
      </c>
      <c r="AJ43" s="3">
        <v>60</v>
      </c>
      <c r="AK43" s="5">
        <f t="shared" si="18"/>
        <v>82.666666666666671</v>
      </c>
      <c r="AL43" s="3">
        <v>66</v>
      </c>
      <c r="AM43" s="3">
        <v>1</v>
      </c>
      <c r="AN43" s="3">
        <v>8</v>
      </c>
      <c r="AO43" s="3">
        <v>41</v>
      </c>
      <c r="AP43" s="3">
        <v>15</v>
      </c>
      <c r="AQ43" s="3">
        <v>24</v>
      </c>
      <c r="AR43" s="1">
        <f t="shared" si="19"/>
        <v>26</v>
      </c>
      <c r="AS43" s="7">
        <f t="shared" si="20"/>
        <v>3.25</v>
      </c>
      <c r="AT43" s="3">
        <v>10</v>
      </c>
      <c r="AU43" s="4">
        <v>3.5964000000000005</v>
      </c>
      <c r="AV43" s="3">
        <v>2.2200000000000002</v>
      </c>
      <c r="AW43" s="19">
        <f t="shared" si="21"/>
        <v>0.40691796008869185</v>
      </c>
      <c r="AX43" s="7">
        <f t="shared" si="22"/>
        <v>3.8927816705594478</v>
      </c>
      <c r="AY43" s="7">
        <f t="shared" si="23"/>
        <v>504.50450450450444</v>
      </c>
      <c r="AZ43" s="7">
        <f t="shared" si="24"/>
        <v>2690.6906906906906</v>
      </c>
      <c r="BA43" s="7">
        <f t="shared" si="25"/>
        <v>54.490909090909099</v>
      </c>
      <c r="BB43" s="7">
        <f t="shared" si="26"/>
        <v>33.636363636363633</v>
      </c>
      <c r="BC43" s="7">
        <f t="shared" si="27"/>
        <v>33.241696969696967</v>
      </c>
      <c r="BD43" s="7">
        <f t="shared" si="28"/>
        <v>7.3192727272727263</v>
      </c>
      <c r="BE43" s="19"/>
      <c r="BF43" s="19">
        <f t="shared" si="29"/>
        <v>0.44044044044044039</v>
      </c>
      <c r="BG43" s="19">
        <f t="shared" si="30"/>
        <v>0.752419085752419</v>
      </c>
      <c r="BH43" s="19">
        <v>0.44044044044044039</v>
      </c>
      <c r="BI43" s="19">
        <f t="shared" si="31"/>
        <v>2.0958041958041962</v>
      </c>
      <c r="BJ43" s="19">
        <f t="shared" si="32"/>
        <v>0.8</v>
      </c>
      <c r="BK43" s="19"/>
      <c r="BL43" s="5">
        <v>1</v>
      </c>
      <c r="BM43" s="5"/>
      <c r="BN43" s="5"/>
      <c r="BO43" s="5">
        <v>0</v>
      </c>
      <c r="BP43" s="5">
        <v>0</v>
      </c>
      <c r="BQ43" s="3">
        <v>1</v>
      </c>
      <c r="BR43" s="3">
        <v>0</v>
      </c>
      <c r="BS43" s="3">
        <v>27.5</v>
      </c>
      <c r="BT43" s="3">
        <v>4.0999999999999996</v>
      </c>
      <c r="BU43" s="3">
        <v>3.9</v>
      </c>
      <c r="BV43" s="3">
        <v>0.9</v>
      </c>
      <c r="BW43" s="3">
        <v>2.6</v>
      </c>
      <c r="BX43" s="10"/>
      <c r="BY43" s="3">
        <v>0</v>
      </c>
      <c r="BZ43" s="3">
        <v>1</v>
      </c>
      <c r="CA43" s="3">
        <v>139</v>
      </c>
      <c r="CB43" s="3">
        <v>28</v>
      </c>
      <c r="CC43" s="4">
        <v>1.3</v>
      </c>
      <c r="CD43" s="28">
        <v>49</v>
      </c>
      <c r="CE43" s="8"/>
      <c r="CF43" s="8"/>
      <c r="CG43" s="3">
        <v>391</v>
      </c>
      <c r="CH43" s="3">
        <v>0</v>
      </c>
      <c r="CI43" s="3">
        <v>1</v>
      </c>
      <c r="CJ43" s="12">
        <v>2978.2312925170068</v>
      </c>
      <c r="CK43" s="19">
        <f t="shared" si="33"/>
        <v>7.9990848772921632</v>
      </c>
      <c r="CL43" s="5">
        <v>2149.6969096298444</v>
      </c>
      <c r="CM43" s="19">
        <f t="shared" si="34"/>
        <v>7.6730821389189963</v>
      </c>
      <c r="CN43" s="10"/>
      <c r="CO43" s="41">
        <v>40261</v>
      </c>
      <c r="CP43" s="41"/>
      <c r="CQ43" s="41"/>
      <c r="CR43" s="41"/>
      <c r="CT43" s="36">
        <v>44272</v>
      </c>
      <c r="CU43" s="36">
        <v>44260</v>
      </c>
      <c r="CV43" s="1">
        <f t="shared" si="35"/>
        <v>3999</v>
      </c>
      <c r="CW43" s="3">
        <v>0</v>
      </c>
      <c r="CX43" s="3"/>
      <c r="CY43" s="3"/>
      <c r="CZ43" s="3">
        <v>0</v>
      </c>
      <c r="DA43" s="3">
        <v>3999</v>
      </c>
      <c r="DB43" s="1">
        <v>1</v>
      </c>
      <c r="DC43" s="3" t="s">
        <v>156</v>
      </c>
      <c r="DD43" s="10"/>
      <c r="DE43" s="10"/>
      <c r="DF43" s="10"/>
      <c r="DG43" s="10"/>
      <c r="DH43" s="10"/>
      <c r="DI43" s="10"/>
      <c r="DJ43" s="10"/>
      <c r="DK43" s="10"/>
      <c r="DL43" s="10"/>
    </row>
    <row r="44" spans="1:116" x14ac:dyDescent="0.25">
      <c r="A44" s="25">
        <v>1061</v>
      </c>
      <c r="B44" s="1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3</v>
      </c>
      <c r="K44" s="1">
        <v>1</v>
      </c>
      <c r="L44" s="1">
        <v>1</v>
      </c>
      <c r="M44" s="1">
        <v>1</v>
      </c>
      <c r="N44" s="1">
        <v>1</v>
      </c>
      <c r="O44" s="1">
        <v>0</v>
      </c>
      <c r="P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2</v>
      </c>
      <c r="Z44" s="1">
        <v>1</v>
      </c>
      <c r="AA44" s="1">
        <v>1</v>
      </c>
      <c r="AB44" s="1">
        <v>1</v>
      </c>
      <c r="AC44" s="1">
        <v>0</v>
      </c>
      <c r="AD44" s="1">
        <v>1</v>
      </c>
      <c r="AE44" s="1">
        <v>0</v>
      </c>
      <c r="AF44" s="1">
        <v>0</v>
      </c>
      <c r="AG44" s="1">
        <v>33.4</v>
      </c>
      <c r="AH44" s="1">
        <v>2.27</v>
      </c>
      <c r="AI44" s="1">
        <v>129</v>
      </c>
      <c r="AJ44" s="1">
        <v>71</v>
      </c>
      <c r="AK44" s="5">
        <f t="shared" si="18"/>
        <v>90.333333333333329</v>
      </c>
      <c r="AL44" s="1">
        <v>93</v>
      </c>
      <c r="AM44" s="1">
        <v>1</v>
      </c>
      <c r="AN44" s="1">
        <v>10</v>
      </c>
      <c r="AO44" s="1">
        <v>32</v>
      </c>
      <c r="AP44" s="1">
        <v>20</v>
      </c>
      <c r="AQ44" s="1">
        <v>24</v>
      </c>
      <c r="AR44" s="1">
        <f t="shared" si="19"/>
        <v>12</v>
      </c>
      <c r="AS44" s="7">
        <f t="shared" si="20"/>
        <v>1.2</v>
      </c>
      <c r="AT44" s="1">
        <v>15</v>
      </c>
      <c r="AU44" s="19">
        <v>5.05</v>
      </c>
      <c r="AV44" s="1">
        <v>2.2200000000000002</v>
      </c>
      <c r="AW44" s="19">
        <f t="shared" si="21"/>
        <v>0.44465631929046567</v>
      </c>
      <c r="AX44" s="7">
        <f t="shared" si="22"/>
        <v>1.7821782178217822</v>
      </c>
      <c r="AY44" s="7">
        <f t="shared" si="23"/>
        <v>324.32432432432432</v>
      </c>
      <c r="AZ44" s="7">
        <f t="shared" si="24"/>
        <v>2894.8948948948942</v>
      </c>
      <c r="BA44" s="7">
        <f t="shared" si="25"/>
        <v>54.3010752688172</v>
      </c>
      <c r="BB44" s="7">
        <f t="shared" si="26"/>
        <v>23.870967741935484</v>
      </c>
      <c r="BC44" s="7">
        <f t="shared" si="27"/>
        <v>24.456602150537634</v>
      </c>
      <c r="BD44" s="7">
        <f t="shared" si="28"/>
        <v>4.5450322580645155</v>
      </c>
      <c r="BE44" s="19">
        <v>2.0994059405940595</v>
      </c>
      <c r="BF44" s="19">
        <f t="shared" si="29"/>
        <v>0.44198019801980198</v>
      </c>
      <c r="BG44" s="19">
        <f t="shared" si="30"/>
        <v>0.58930693069306939</v>
      </c>
      <c r="BH44" s="19">
        <v>0.44198019801980198</v>
      </c>
      <c r="BI44" s="19">
        <f t="shared" si="31"/>
        <v>4.5250896057347667</v>
      </c>
      <c r="BJ44" s="19">
        <f t="shared" si="32"/>
        <v>0.66666666666666663</v>
      </c>
      <c r="BK44" s="19"/>
      <c r="BL44" s="20">
        <v>1</v>
      </c>
      <c r="BM44" s="1">
        <v>22</v>
      </c>
      <c r="BO44" s="1">
        <v>3</v>
      </c>
      <c r="BP44" s="1">
        <v>0</v>
      </c>
      <c r="BQ44" s="1">
        <v>1</v>
      </c>
      <c r="BR44" s="1">
        <v>0</v>
      </c>
      <c r="BS44" s="1">
        <v>25</v>
      </c>
      <c r="BT44" s="1"/>
      <c r="BU44" s="1"/>
      <c r="BV44" s="1"/>
      <c r="CA44" s="25">
        <v>139</v>
      </c>
      <c r="CB44" s="25">
        <v>35</v>
      </c>
      <c r="CC44" s="44">
        <v>1.58</v>
      </c>
      <c r="CD44" s="27">
        <v>47</v>
      </c>
      <c r="CE44" s="1">
        <v>399</v>
      </c>
      <c r="CF44" s="1">
        <v>1</v>
      </c>
      <c r="CI44" s="1">
        <v>2</v>
      </c>
      <c r="CJ44" s="20">
        <v>1312.3408890000001</v>
      </c>
      <c r="CK44" s="19">
        <f t="shared" si="33"/>
        <v>7.1795677596885685</v>
      </c>
      <c r="CL44" s="20">
        <v>1484.2853050000001</v>
      </c>
      <c r="CM44" s="19">
        <f t="shared" si="34"/>
        <v>7.3026886592920119</v>
      </c>
      <c r="CN44" s="22"/>
      <c r="CO44" s="36">
        <v>40312</v>
      </c>
      <c r="CP44" s="36"/>
      <c r="CQ44" s="36"/>
      <c r="CR44" s="36"/>
      <c r="CT44" s="36">
        <v>44272</v>
      </c>
      <c r="CU44" s="36">
        <v>40728</v>
      </c>
      <c r="CV44" s="1">
        <f t="shared" si="35"/>
        <v>416</v>
      </c>
      <c r="CW44" s="3">
        <v>1</v>
      </c>
      <c r="CX44" s="40">
        <v>40728</v>
      </c>
      <c r="CY44" s="20">
        <f>(CX44-CO44)</f>
        <v>416</v>
      </c>
      <c r="CZ44" s="20">
        <v>1</v>
      </c>
      <c r="DA44" s="20">
        <v>416</v>
      </c>
      <c r="DB44" s="3">
        <v>0</v>
      </c>
      <c r="DC44"/>
    </row>
    <row r="45" spans="1:116" x14ac:dyDescent="0.25">
      <c r="A45" s="2">
        <v>2049</v>
      </c>
      <c r="B45" s="3">
        <v>65</v>
      </c>
      <c r="C45" s="3">
        <v>1</v>
      </c>
      <c r="D45" s="3">
        <v>0</v>
      </c>
      <c r="E45" s="3">
        <v>1</v>
      </c>
      <c r="F45" s="3">
        <v>1</v>
      </c>
      <c r="G45" s="3">
        <v>1</v>
      </c>
      <c r="H45" s="1">
        <v>0</v>
      </c>
      <c r="I45" s="3">
        <v>0</v>
      </c>
      <c r="J45" s="3">
        <v>3</v>
      </c>
      <c r="K45" s="3">
        <v>1</v>
      </c>
      <c r="L45" s="3">
        <v>1</v>
      </c>
      <c r="M45" s="3"/>
      <c r="N45" s="3">
        <v>0</v>
      </c>
      <c r="O45" s="3">
        <v>0</v>
      </c>
      <c r="P45" s="3">
        <v>0</v>
      </c>
      <c r="Q45" s="3"/>
      <c r="R45" s="3">
        <v>1</v>
      </c>
      <c r="S45" s="3">
        <v>0</v>
      </c>
      <c r="T45" s="3">
        <v>1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1</v>
      </c>
      <c r="AA45" s="3">
        <v>1</v>
      </c>
      <c r="AB45" s="3">
        <v>1</v>
      </c>
      <c r="AC45" s="3">
        <v>0</v>
      </c>
      <c r="AD45" s="3">
        <v>1</v>
      </c>
      <c r="AE45" s="3">
        <v>0</v>
      </c>
      <c r="AF45" s="3">
        <v>2</v>
      </c>
      <c r="AG45" s="3">
        <v>27.5</v>
      </c>
      <c r="AH45" s="4">
        <v>1.99</v>
      </c>
      <c r="AI45" s="3">
        <v>140</v>
      </c>
      <c r="AJ45" s="3">
        <v>79</v>
      </c>
      <c r="AK45" s="5">
        <f t="shared" si="18"/>
        <v>99.333333333333329</v>
      </c>
      <c r="AL45" s="3">
        <v>105</v>
      </c>
      <c r="AM45" s="3">
        <v>1</v>
      </c>
      <c r="AN45" s="3">
        <v>4</v>
      </c>
      <c r="AO45" s="3">
        <v>38</v>
      </c>
      <c r="AP45" s="3">
        <v>18</v>
      </c>
      <c r="AQ45" s="3">
        <v>25</v>
      </c>
      <c r="AR45" s="1">
        <f t="shared" si="19"/>
        <v>20</v>
      </c>
      <c r="AS45" s="7">
        <f t="shared" si="20"/>
        <v>5</v>
      </c>
      <c r="AT45" s="3">
        <v>17</v>
      </c>
      <c r="AU45" s="4">
        <v>5.7709999999999999</v>
      </c>
      <c r="AV45" s="3">
        <v>2.9</v>
      </c>
      <c r="AW45" s="19">
        <f t="shared" si="21"/>
        <v>0.63872875092387282</v>
      </c>
      <c r="AX45" s="7">
        <f t="shared" si="22"/>
        <v>1.3862415525905389</v>
      </c>
      <c r="AY45" s="7">
        <f t="shared" si="23"/>
        <v>220.68965517241381</v>
      </c>
      <c r="AZ45" s="7">
        <f t="shared" si="24"/>
        <v>2629.8850574712642</v>
      </c>
      <c r="BA45" s="7">
        <f t="shared" si="25"/>
        <v>54.961904761904762</v>
      </c>
      <c r="BB45" s="7">
        <f t="shared" si="26"/>
        <v>27.61904761904762</v>
      </c>
      <c r="BC45" s="7">
        <f t="shared" si="27"/>
        <v>30.925968253968254</v>
      </c>
      <c r="BD45" s="7">
        <f t="shared" si="28"/>
        <v>7.8879999999999999</v>
      </c>
      <c r="BE45" s="19"/>
      <c r="BF45" s="19">
        <f t="shared" si="29"/>
        <v>0.4548605094437706</v>
      </c>
      <c r="BG45" s="19">
        <f t="shared" si="30"/>
        <v>0.69138797435453125</v>
      </c>
      <c r="BH45" s="19">
        <v>0.4548605094437706</v>
      </c>
      <c r="BI45" s="19">
        <f t="shared" si="31"/>
        <v>2.7480952380952379</v>
      </c>
      <c r="BJ45" s="19">
        <f t="shared" si="32"/>
        <v>0.23529411764705882</v>
      </c>
      <c r="BK45" s="19"/>
      <c r="BL45" s="5">
        <v>0</v>
      </c>
      <c r="BM45" s="5"/>
      <c r="BN45" s="5"/>
      <c r="BO45" s="5"/>
      <c r="BP45" s="5"/>
      <c r="BQ45" s="3">
        <v>1</v>
      </c>
      <c r="BR45" s="3">
        <v>0</v>
      </c>
      <c r="BS45" s="3">
        <v>35</v>
      </c>
      <c r="BT45" s="3">
        <v>4.9000000000000004</v>
      </c>
      <c r="BU45" s="3">
        <v>3.9</v>
      </c>
      <c r="BV45" s="3">
        <v>1.2</v>
      </c>
      <c r="BW45" s="3">
        <v>3.5</v>
      </c>
      <c r="BX45" s="10"/>
      <c r="BY45" s="3">
        <v>0</v>
      </c>
      <c r="BZ45" s="3">
        <v>0</v>
      </c>
      <c r="CA45" s="3">
        <v>141</v>
      </c>
      <c r="CB45" s="3">
        <v>82</v>
      </c>
      <c r="CC45" s="4">
        <v>2.8</v>
      </c>
      <c r="CD45" s="28">
        <v>28</v>
      </c>
      <c r="CE45" s="8"/>
      <c r="CF45" s="8"/>
      <c r="CG45" s="3">
        <v>178</v>
      </c>
      <c r="CH45" s="3">
        <v>0</v>
      </c>
      <c r="CI45" s="3">
        <v>1</v>
      </c>
      <c r="CJ45" s="12">
        <v>340</v>
      </c>
      <c r="CK45" s="19">
        <f t="shared" si="33"/>
        <v>5.8289456176102075</v>
      </c>
      <c r="CL45" s="5">
        <v>894.7261584805243</v>
      </c>
      <c r="CM45" s="19">
        <f t="shared" si="34"/>
        <v>6.7965177032788571</v>
      </c>
      <c r="CN45" s="10"/>
      <c r="CO45" s="41">
        <v>40245</v>
      </c>
      <c r="CP45" s="41"/>
      <c r="CQ45" s="41"/>
      <c r="CR45" s="41"/>
      <c r="CT45" s="36">
        <v>44272</v>
      </c>
      <c r="CU45" s="36">
        <v>43723</v>
      </c>
      <c r="CV45" s="1">
        <f t="shared" si="35"/>
        <v>3478</v>
      </c>
      <c r="CW45" s="3">
        <v>0</v>
      </c>
      <c r="CX45" s="3"/>
      <c r="CY45" s="3"/>
      <c r="CZ45" s="3">
        <v>0</v>
      </c>
      <c r="DA45" s="3">
        <v>3478</v>
      </c>
      <c r="DB45" s="3">
        <v>0</v>
      </c>
      <c r="DC45" t="s">
        <v>148</v>
      </c>
      <c r="DD45" s="10"/>
      <c r="DE45" s="10"/>
      <c r="DF45" s="10"/>
      <c r="DG45" s="10"/>
      <c r="DH45" s="10"/>
      <c r="DI45" s="10"/>
      <c r="DJ45" s="10"/>
      <c r="DK45" s="10"/>
      <c r="DL45" s="10"/>
    </row>
    <row r="46" spans="1:116" x14ac:dyDescent="0.25">
      <c r="A46" s="2">
        <v>2014</v>
      </c>
      <c r="B46" s="3">
        <v>59</v>
      </c>
      <c r="C46" s="3">
        <v>1</v>
      </c>
      <c r="D46" s="3">
        <v>0</v>
      </c>
      <c r="E46" s="3">
        <v>1</v>
      </c>
      <c r="F46" s="3">
        <v>1</v>
      </c>
      <c r="G46" s="3">
        <v>0</v>
      </c>
      <c r="H46" s="1">
        <v>1</v>
      </c>
      <c r="I46" s="3">
        <v>1</v>
      </c>
      <c r="J46" s="3">
        <v>4</v>
      </c>
      <c r="K46" s="3">
        <v>1</v>
      </c>
      <c r="L46" s="3">
        <v>1</v>
      </c>
      <c r="M46" s="3"/>
      <c r="N46" s="3">
        <v>1</v>
      </c>
      <c r="O46" s="3">
        <v>0</v>
      </c>
      <c r="P46" s="3">
        <v>1</v>
      </c>
      <c r="Q46" s="3"/>
      <c r="R46" s="3">
        <v>0</v>
      </c>
      <c r="S46" s="3">
        <v>0</v>
      </c>
      <c r="T46" s="3">
        <v>0</v>
      </c>
      <c r="U46" s="3">
        <v>1</v>
      </c>
      <c r="V46" s="3">
        <v>0</v>
      </c>
      <c r="W46" s="3">
        <v>0</v>
      </c>
      <c r="X46" s="3">
        <v>0</v>
      </c>
      <c r="Y46" s="3">
        <v>1</v>
      </c>
      <c r="Z46" s="3">
        <v>1</v>
      </c>
      <c r="AA46" s="3">
        <v>1</v>
      </c>
      <c r="AB46" s="3">
        <v>0</v>
      </c>
      <c r="AC46" s="3">
        <v>0</v>
      </c>
      <c r="AD46" s="3">
        <v>1</v>
      </c>
      <c r="AE46" s="3">
        <v>0</v>
      </c>
      <c r="AF46" s="3">
        <v>0</v>
      </c>
      <c r="AG46" s="3">
        <v>26</v>
      </c>
      <c r="AH46" s="4">
        <v>1.72</v>
      </c>
      <c r="AI46" s="3">
        <v>121</v>
      </c>
      <c r="AJ46" s="3">
        <v>88</v>
      </c>
      <c r="AK46" s="5">
        <f t="shared" si="18"/>
        <v>99</v>
      </c>
      <c r="AL46" s="3">
        <v>100</v>
      </c>
      <c r="AM46" s="3">
        <v>1</v>
      </c>
      <c r="AN46" s="3">
        <v>7</v>
      </c>
      <c r="AO46" s="3">
        <v>24</v>
      </c>
      <c r="AP46" s="3">
        <v>12</v>
      </c>
      <c r="AQ46" s="3">
        <v>16</v>
      </c>
      <c r="AR46" s="3">
        <f t="shared" si="19"/>
        <v>12</v>
      </c>
      <c r="AS46" s="7">
        <f t="shared" si="20"/>
        <v>1.7142857142857142</v>
      </c>
      <c r="AT46" s="3">
        <v>10</v>
      </c>
      <c r="AU46" s="4">
        <v>3.4055999999999997</v>
      </c>
      <c r="AV46" s="3">
        <v>1.98</v>
      </c>
      <c r="AW46" s="19">
        <f t="shared" si="21"/>
        <v>0.43463414634146341</v>
      </c>
      <c r="AX46" s="7">
        <f t="shared" si="22"/>
        <v>1.7618040873854828</v>
      </c>
      <c r="AY46" s="7">
        <f t="shared" si="23"/>
        <v>242.42424242424244</v>
      </c>
      <c r="AZ46" s="7">
        <f t="shared" si="24"/>
        <v>3717.1717171717173</v>
      </c>
      <c r="BA46" s="7">
        <f t="shared" si="25"/>
        <v>34.055999999999997</v>
      </c>
      <c r="BB46" s="7">
        <f t="shared" si="26"/>
        <v>19.8</v>
      </c>
      <c r="BC46" s="7">
        <f t="shared" si="27"/>
        <v>23.965920000000001</v>
      </c>
      <c r="BD46" s="7">
        <f t="shared" si="28"/>
        <v>2.4235199999999999</v>
      </c>
      <c r="BE46" s="19"/>
      <c r="BF46" s="19">
        <f t="shared" si="29"/>
        <v>0.46981442330279544</v>
      </c>
      <c r="BG46" s="19">
        <f t="shared" si="30"/>
        <v>0.70472163495419315</v>
      </c>
      <c r="BH46" s="19">
        <v>0.46981442330279544</v>
      </c>
      <c r="BI46" s="19">
        <f t="shared" si="31"/>
        <v>2.8379999999999996</v>
      </c>
      <c r="BJ46" s="19">
        <f t="shared" si="32"/>
        <v>0.7</v>
      </c>
      <c r="BK46" s="19"/>
      <c r="BL46" s="5">
        <v>0</v>
      </c>
      <c r="BM46" s="5"/>
      <c r="BN46" s="5"/>
      <c r="BO46" s="5"/>
      <c r="BP46" s="5"/>
      <c r="BQ46" s="3">
        <v>1</v>
      </c>
      <c r="BR46" s="3">
        <v>0</v>
      </c>
      <c r="BS46" s="3">
        <v>32.5</v>
      </c>
      <c r="BT46" s="3">
        <v>4</v>
      </c>
      <c r="BU46" s="3">
        <v>3.6</v>
      </c>
      <c r="BV46" s="3">
        <v>0.8</v>
      </c>
      <c r="BW46" s="3"/>
      <c r="BX46" s="10"/>
      <c r="BY46" s="3">
        <v>1</v>
      </c>
      <c r="BZ46" s="3">
        <v>0</v>
      </c>
      <c r="CA46" s="3">
        <v>142</v>
      </c>
      <c r="CB46" s="3">
        <v>29</v>
      </c>
      <c r="CC46" s="4">
        <v>1.6</v>
      </c>
      <c r="CD46" s="28">
        <v>54</v>
      </c>
      <c r="CE46" s="8"/>
      <c r="CF46" s="8"/>
      <c r="CG46" s="3">
        <v>1297</v>
      </c>
      <c r="CH46" s="3">
        <v>1</v>
      </c>
      <c r="CI46" s="3">
        <v>2</v>
      </c>
      <c r="CJ46" s="12">
        <v>3544.0559440559441</v>
      </c>
      <c r="CK46" s="19">
        <f t="shared" si="33"/>
        <v>8.1730270971692143</v>
      </c>
      <c r="CL46" s="5">
        <v>1426.0904365045594</v>
      </c>
      <c r="CM46" s="19">
        <f t="shared" si="34"/>
        <v>7.2626920186719639</v>
      </c>
      <c r="CN46" s="10"/>
      <c r="CO46" s="41">
        <v>40408</v>
      </c>
      <c r="CP46" s="41"/>
      <c r="CQ46" s="41"/>
      <c r="CR46" s="41"/>
      <c r="CT46" s="36">
        <v>44272</v>
      </c>
      <c r="CU46" s="36">
        <v>41593</v>
      </c>
      <c r="CV46" s="1">
        <f t="shared" si="35"/>
        <v>1185</v>
      </c>
      <c r="CW46" s="3">
        <v>1</v>
      </c>
      <c r="CX46" s="40">
        <v>41593</v>
      </c>
      <c r="CY46" s="3">
        <f>(CX46-CO46)</f>
        <v>1185</v>
      </c>
      <c r="CZ46" s="3">
        <v>1</v>
      </c>
      <c r="DA46" s="3">
        <v>1185</v>
      </c>
      <c r="DB46" s="1">
        <v>1</v>
      </c>
      <c r="DC46" s="3"/>
      <c r="DD46" s="10"/>
      <c r="DE46" s="10"/>
      <c r="DF46" s="10"/>
      <c r="DG46" s="10"/>
      <c r="DH46" s="10"/>
      <c r="DI46" s="10"/>
      <c r="DJ46" s="10"/>
      <c r="DK46" s="10"/>
      <c r="DL46" s="10"/>
    </row>
    <row r="47" spans="1:116" s="1" customFormat="1" x14ac:dyDescent="0.25">
      <c r="A47" s="2">
        <v>2053</v>
      </c>
      <c r="B47" s="3">
        <v>62</v>
      </c>
      <c r="C47" s="3">
        <v>0</v>
      </c>
      <c r="D47" s="3">
        <v>0</v>
      </c>
      <c r="E47" s="3">
        <v>1</v>
      </c>
      <c r="F47" s="3">
        <v>1</v>
      </c>
      <c r="G47" s="3">
        <v>0</v>
      </c>
      <c r="H47" s="1">
        <v>1</v>
      </c>
      <c r="I47" s="3">
        <v>0</v>
      </c>
      <c r="J47" s="3">
        <v>4</v>
      </c>
      <c r="K47" s="3">
        <v>1</v>
      </c>
      <c r="L47" s="3">
        <v>0</v>
      </c>
      <c r="M47" s="3"/>
      <c r="N47" s="3">
        <v>1</v>
      </c>
      <c r="O47" s="3">
        <v>0</v>
      </c>
      <c r="P47" s="3">
        <v>1</v>
      </c>
      <c r="Q47" s="3">
        <v>1</v>
      </c>
      <c r="R47" s="3">
        <v>1</v>
      </c>
      <c r="S47" s="3">
        <v>1</v>
      </c>
      <c r="T47" s="3">
        <v>0</v>
      </c>
      <c r="U47" s="3">
        <v>0</v>
      </c>
      <c r="V47" s="3">
        <v>0</v>
      </c>
      <c r="W47" s="3">
        <v>0</v>
      </c>
      <c r="X47" s="3">
        <v>1</v>
      </c>
      <c r="Y47" s="3">
        <v>1</v>
      </c>
      <c r="Z47" s="3">
        <v>1</v>
      </c>
      <c r="AA47" s="3">
        <v>1</v>
      </c>
      <c r="AB47" s="3">
        <v>1</v>
      </c>
      <c r="AC47" s="3">
        <v>0</v>
      </c>
      <c r="AD47" s="3">
        <v>1</v>
      </c>
      <c r="AE47" s="3">
        <v>0</v>
      </c>
      <c r="AF47" s="3">
        <v>0</v>
      </c>
      <c r="AG47" s="3">
        <v>32.299999999999997</v>
      </c>
      <c r="AH47" s="4">
        <v>2.13</v>
      </c>
      <c r="AI47" s="3">
        <v>93</v>
      </c>
      <c r="AJ47" s="3">
        <v>62</v>
      </c>
      <c r="AK47" s="5">
        <f t="shared" si="18"/>
        <v>72.333333333333329</v>
      </c>
      <c r="AL47" s="3">
        <v>85</v>
      </c>
      <c r="AM47" s="3">
        <v>3</v>
      </c>
      <c r="AN47" s="3">
        <v>8</v>
      </c>
      <c r="AO47" s="3">
        <v>32</v>
      </c>
      <c r="AP47" s="3">
        <v>17</v>
      </c>
      <c r="AQ47" s="3">
        <v>21</v>
      </c>
      <c r="AR47" s="1">
        <f t="shared" si="19"/>
        <v>15</v>
      </c>
      <c r="AS47" s="7">
        <f t="shared" si="20"/>
        <v>1.875</v>
      </c>
      <c r="AT47" s="3">
        <v>12</v>
      </c>
      <c r="AU47" s="4">
        <v>3.5996999999999999</v>
      </c>
      <c r="AV47" s="3">
        <v>1.69</v>
      </c>
      <c r="AW47" s="19">
        <f t="shared" si="21"/>
        <v>0.27104951958610496</v>
      </c>
      <c r="AX47" s="7">
        <f t="shared" si="22"/>
        <v>2.5002083506958912</v>
      </c>
      <c r="AY47" s="7">
        <f t="shared" si="23"/>
        <v>426.03550295857991</v>
      </c>
      <c r="AZ47" s="7">
        <f t="shared" si="24"/>
        <v>3045.3648915187373</v>
      </c>
      <c r="BA47" s="7">
        <f t="shared" si="25"/>
        <v>42.349411764705877</v>
      </c>
      <c r="BB47" s="7">
        <f t="shared" si="26"/>
        <v>19.882352941176471</v>
      </c>
      <c r="BC47" s="7">
        <f t="shared" si="27"/>
        <v>16.314133333333331</v>
      </c>
      <c r="BD47" s="7">
        <f t="shared" si="28"/>
        <v>3.5152000000000001</v>
      </c>
      <c r="BE47" s="19"/>
      <c r="BF47" s="19">
        <f t="shared" si="29"/>
        <v>0.49587465622135185</v>
      </c>
      <c r="BG47" s="19">
        <f t="shared" si="30"/>
        <v>0.75561852376586947</v>
      </c>
      <c r="BH47" s="19">
        <v>0.49587465622135185</v>
      </c>
      <c r="BI47" s="19">
        <f t="shared" si="31"/>
        <v>2.8232941176470585</v>
      </c>
      <c r="BJ47" s="19">
        <f t="shared" si="32"/>
        <v>0.66666666666666663</v>
      </c>
      <c r="BK47" s="19"/>
      <c r="BL47" s="5">
        <v>0</v>
      </c>
      <c r="BM47" s="5"/>
      <c r="BN47" s="5"/>
      <c r="BO47" s="5"/>
      <c r="BP47" s="5"/>
      <c r="BQ47" s="3">
        <v>1</v>
      </c>
      <c r="BR47" s="3">
        <v>0</v>
      </c>
      <c r="BS47" s="15">
        <v>17.5</v>
      </c>
      <c r="BT47" s="3">
        <v>6.8</v>
      </c>
      <c r="BU47" s="3">
        <v>6.4</v>
      </c>
      <c r="BV47" s="3">
        <v>1</v>
      </c>
      <c r="BW47" s="3"/>
      <c r="BX47" s="10"/>
      <c r="BY47" s="3">
        <v>1</v>
      </c>
      <c r="BZ47" s="3">
        <v>0</v>
      </c>
      <c r="CA47" s="3">
        <v>135</v>
      </c>
      <c r="CB47" s="3">
        <v>19</v>
      </c>
      <c r="CC47" s="4">
        <v>1.1000000000000001</v>
      </c>
      <c r="CD47" s="28">
        <v>88</v>
      </c>
      <c r="CE47" s="8"/>
      <c r="CF47" s="8"/>
      <c r="CG47" s="3">
        <v>5804</v>
      </c>
      <c r="CH47" s="3">
        <v>1</v>
      </c>
      <c r="CI47" s="3">
        <v>3</v>
      </c>
      <c r="CJ47" s="12">
        <v>1333.3333333333335</v>
      </c>
      <c r="CK47" s="19">
        <f t="shared" si="33"/>
        <v>7.1954373514339185</v>
      </c>
      <c r="CL47" s="5">
        <v>2469.0765157083802</v>
      </c>
      <c r="CM47" s="19">
        <f t="shared" si="34"/>
        <v>7.811599479431357</v>
      </c>
      <c r="CN47" s="10"/>
      <c r="CO47" s="36">
        <v>40521</v>
      </c>
      <c r="CP47" s="36"/>
      <c r="CQ47" s="36"/>
      <c r="CR47" s="36"/>
      <c r="CS47" s="22"/>
      <c r="CT47" s="36">
        <v>44274</v>
      </c>
      <c r="CU47" s="36">
        <v>43879</v>
      </c>
      <c r="CV47" s="3">
        <f t="shared" si="35"/>
        <v>3358</v>
      </c>
      <c r="CW47" s="3">
        <v>0</v>
      </c>
      <c r="CX47" s="3"/>
      <c r="CY47" s="3"/>
      <c r="CZ47" s="3">
        <v>0</v>
      </c>
      <c r="DA47" s="3">
        <v>3358</v>
      </c>
      <c r="DB47" s="3">
        <v>0</v>
      </c>
      <c r="DC47" s="9" t="s">
        <v>141</v>
      </c>
      <c r="DD47" s="10"/>
      <c r="DE47" s="10"/>
      <c r="DF47" s="10"/>
      <c r="DG47" s="10"/>
      <c r="DH47" s="10"/>
      <c r="DI47" s="10"/>
      <c r="DJ47" s="10"/>
      <c r="DK47" s="10"/>
      <c r="DL47" s="10"/>
    </row>
    <row r="48" spans="1:116" s="10" customFormat="1" x14ac:dyDescent="0.25">
      <c r="A48" s="25">
        <v>1023</v>
      </c>
      <c r="B48" s="1">
        <v>69</v>
      </c>
      <c r="C48" s="1">
        <v>0</v>
      </c>
      <c r="D48" s="1">
        <v>1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4</v>
      </c>
      <c r="K48" s="1">
        <v>1</v>
      </c>
      <c r="L48" s="1">
        <v>1</v>
      </c>
      <c r="M48" s="1">
        <v>0</v>
      </c>
      <c r="N48" s="1">
        <v>0</v>
      </c>
      <c r="O48" s="1">
        <v>1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1</v>
      </c>
      <c r="AC48" s="1">
        <v>0</v>
      </c>
      <c r="AD48" s="1">
        <v>1</v>
      </c>
      <c r="AE48" s="1">
        <v>0</v>
      </c>
      <c r="AF48" s="1">
        <v>0</v>
      </c>
      <c r="AG48" s="1">
        <v>59.74</v>
      </c>
      <c r="AH48" s="1">
        <v>2.42</v>
      </c>
      <c r="AI48" s="1">
        <v>123</v>
      </c>
      <c r="AJ48" s="1">
        <v>65</v>
      </c>
      <c r="AK48" s="5">
        <f t="shared" si="18"/>
        <v>84.333333333333329</v>
      </c>
      <c r="AL48" s="1">
        <v>65</v>
      </c>
      <c r="AM48" s="1">
        <v>1</v>
      </c>
      <c r="AN48" s="1">
        <v>16</v>
      </c>
      <c r="AO48" s="1">
        <v>54</v>
      </c>
      <c r="AP48" s="1">
        <v>24</v>
      </c>
      <c r="AQ48" s="1">
        <v>39</v>
      </c>
      <c r="AR48" s="1">
        <f t="shared" si="19"/>
        <v>30</v>
      </c>
      <c r="AS48" s="7">
        <f t="shared" si="20"/>
        <v>1.875</v>
      </c>
      <c r="AT48" s="1">
        <v>26</v>
      </c>
      <c r="AU48" s="19">
        <v>6.95</v>
      </c>
      <c r="AV48" s="1">
        <v>2.87</v>
      </c>
      <c r="AW48" s="19">
        <f t="shared" si="21"/>
        <v>0.53666666666666663</v>
      </c>
      <c r="AX48" s="7">
        <f t="shared" si="22"/>
        <v>1.8705035971223021</v>
      </c>
      <c r="AY48" s="7">
        <f t="shared" si="23"/>
        <v>362.36933797909404</v>
      </c>
      <c r="AZ48" s="7">
        <f t="shared" si="24"/>
        <v>1904.7619047619046</v>
      </c>
      <c r="BA48" s="7">
        <f t="shared" si="25"/>
        <v>106.92307692307692</v>
      </c>
      <c r="BB48" s="7">
        <f t="shared" si="26"/>
        <v>44.153846153846153</v>
      </c>
      <c r="BC48" s="7">
        <f t="shared" si="27"/>
        <v>35.02871794871794</v>
      </c>
      <c r="BD48" s="7">
        <f t="shared" si="28"/>
        <v>13.811323076923076</v>
      </c>
      <c r="BE48" s="19">
        <v>1.2</v>
      </c>
      <c r="BF48" s="19">
        <f t="shared" si="29"/>
        <v>0.36474820143884895</v>
      </c>
      <c r="BG48" s="19">
        <f t="shared" si="30"/>
        <v>0.50503597122302157</v>
      </c>
      <c r="BH48" s="19">
        <v>0.50503597122302157</v>
      </c>
      <c r="BI48" s="19">
        <f t="shared" si="31"/>
        <v>3.5641025641025639</v>
      </c>
      <c r="BJ48" s="19">
        <f t="shared" si="32"/>
        <v>0.61538461538461542</v>
      </c>
      <c r="BK48" s="19"/>
      <c r="BL48" s="20">
        <v>1</v>
      </c>
      <c r="BM48" s="1">
        <v>32</v>
      </c>
      <c r="BN48" s="20"/>
      <c r="BO48" s="1">
        <v>0</v>
      </c>
      <c r="BP48" s="1">
        <v>0</v>
      </c>
      <c r="BQ48" s="1">
        <v>1</v>
      </c>
      <c r="BR48" s="1">
        <v>0</v>
      </c>
      <c r="BS48" s="1">
        <v>40</v>
      </c>
      <c r="BT48" s="1"/>
      <c r="BU48" s="1"/>
      <c r="BV48" s="1"/>
      <c r="BW48" s="1"/>
      <c r="BX48" s="1"/>
      <c r="BY48" s="1"/>
      <c r="BZ48" s="1"/>
      <c r="CA48" s="25">
        <v>138</v>
      </c>
      <c r="CB48" s="25">
        <v>32</v>
      </c>
      <c r="CC48" s="44">
        <v>1.74</v>
      </c>
      <c r="CD48" s="27">
        <v>29</v>
      </c>
      <c r="CE48" s="1">
        <v>311</v>
      </c>
      <c r="CF48" s="1">
        <v>1</v>
      </c>
      <c r="CG48" s="1"/>
      <c r="CH48" s="1"/>
      <c r="CI48" s="1">
        <v>2</v>
      </c>
      <c r="CJ48" s="20">
        <v>1391.337</v>
      </c>
      <c r="CK48" s="19">
        <f t="shared" si="33"/>
        <v>7.2380204343273267</v>
      </c>
      <c r="CL48" s="20">
        <v>1929.7621999999999</v>
      </c>
      <c r="CM48" s="19">
        <f t="shared" si="34"/>
        <v>7.5651520618724222</v>
      </c>
      <c r="CN48" s="22"/>
      <c r="CO48" s="36">
        <v>43217</v>
      </c>
      <c r="CP48" s="36"/>
      <c r="CQ48" s="36"/>
      <c r="CR48" s="36"/>
      <c r="CS48" s="20"/>
      <c r="CT48" s="36">
        <v>44217</v>
      </c>
      <c r="CU48" s="36">
        <v>43369</v>
      </c>
      <c r="CV48" s="1">
        <f t="shared" si="35"/>
        <v>152</v>
      </c>
      <c r="CW48" s="1">
        <v>1</v>
      </c>
      <c r="CX48" s="36">
        <v>43369</v>
      </c>
      <c r="CY48" s="20">
        <f>(CX48-CO48)</f>
        <v>152</v>
      </c>
      <c r="CZ48" s="20">
        <v>1</v>
      </c>
      <c r="DA48" s="20">
        <v>152</v>
      </c>
      <c r="DB48" s="3">
        <v>0</v>
      </c>
      <c r="DC48" t="s">
        <v>129</v>
      </c>
      <c r="DD48"/>
      <c r="DE48"/>
      <c r="DF48"/>
      <c r="DG48"/>
      <c r="DH48"/>
      <c r="DI48"/>
      <c r="DJ48"/>
      <c r="DK48"/>
      <c r="DL48"/>
    </row>
    <row r="49" spans="1:116" s="10" customFormat="1" x14ac:dyDescent="0.25">
      <c r="A49" s="25">
        <v>1064</v>
      </c>
      <c r="B49" s="1">
        <v>55</v>
      </c>
      <c r="C49" s="1">
        <v>0</v>
      </c>
      <c r="D49" s="1">
        <v>0</v>
      </c>
      <c r="E49" s="1">
        <v>1</v>
      </c>
      <c r="F49" s="1">
        <v>2</v>
      </c>
      <c r="G49" s="1">
        <v>1</v>
      </c>
      <c r="H49" s="1">
        <v>0</v>
      </c>
      <c r="I49" s="1">
        <v>1</v>
      </c>
      <c r="J49" s="1">
        <v>2</v>
      </c>
      <c r="K49" s="1">
        <v>1</v>
      </c>
      <c r="L49" s="1">
        <v>0</v>
      </c>
      <c r="M49" s="1">
        <v>1</v>
      </c>
      <c r="N49" s="1">
        <v>0</v>
      </c>
      <c r="O49" s="1">
        <v>1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2</v>
      </c>
      <c r="Z49" s="1">
        <v>1</v>
      </c>
      <c r="AA49" s="1">
        <v>1</v>
      </c>
      <c r="AB49" s="1">
        <v>1</v>
      </c>
      <c r="AC49" s="1">
        <v>0</v>
      </c>
      <c r="AD49" s="1">
        <v>0</v>
      </c>
      <c r="AE49" s="1">
        <v>0</v>
      </c>
      <c r="AF49" s="1">
        <v>0</v>
      </c>
      <c r="AG49" s="1">
        <v>27.2</v>
      </c>
      <c r="AH49" s="1">
        <v>2.08</v>
      </c>
      <c r="AI49" s="1">
        <v>159</v>
      </c>
      <c r="AJ49" s="1">
        <v>71</v>
      </c>
      <c r="AK49" s="5">
        <f t="shared" si="18"/>
        <v>100.33333333333333</v>
      </c>
      <c r="AL49" s="1">
        <v>67</v>
      </c>
      <c r="AM49" s="1">
        <v>1</v>
      </c>
      <c r="AN49" s="1">
        <v>6</v>
      </c>
      <c r="AO49" s="1">
        <v>41</v>
      </c>
      <c r="AP49" s="1">
        <v>12</v>
      </c>
      <c r="AQ49" s="1">
        <v>27</v>
      </c>
      <c r="AR49" s="1">
        <f t="shared" si="19"/>
        <v>29</v>
      </c>
      <c r="AS49" s="7">
        <f t="shared" si="20"/>
        <v>4.833333333333333</v>
      </c>
      <c r="AT49" s="1">
        <v>17</v>
      </c>
      <c r="AU49" s="19">
        <v>5.17</v>
      </c>
      <c r="AV49" s="1">
        <v>2.48</v>
      </c>
      <c r="AW49" s="19">
        <f t="shared" si="21"/>
        <v>0.55172209903917213</v>
      </c>
      <c r="AX49" s="7">
        <f t="shared" si="22"/>
        <v>1.9342359767891684</v>
      </c>
      <c r="AY49" s="7">
        <f t="shared" si="23"/>
        <v>322.58064516129031</v>
      </c>
      <c r="AZ49" s="7">
        <f t="shared" si="24"/>
        <v>3043.010752688172</v>
      </c>
      <c r="BA49" s="7">
        <f t="shared" si="25"/>
        <v>77.164179104477611</v>
      </c>
      <c r="BB49" s="7">
        <f t="shared" si="26"/>
        <v>37.014925373134325</v>
      </c>
      <c r="BC49" s="7">
        <f t="shared" si="27"/>
        <v>41.950248756218897</v>
      </c>
      <c r="BD49" s="7">
        <f t="shared" si="28"/>
        <v>10.571462686567163</v>
      </c>
      <c r="BE49" s="19">
        <v>2.1771760154738877</v>
      </c>
      <c r="BF49" s="19">
        <f t="shared" si="29"/>
        <v>0.34990328820116057</v>
      </c>
      <c r="BG49" s="19">
        <f t="shared" si="30"/>
        <v>0.53133462282398458</v>
      </c>
      <c r="BH49" s="19">
        <v>0.53133462282398458</v>
      </c>
      <c r="BI49" s="19">
        <f t="shared" si="31"/>
        <v>2.660833762223366</v>
      </c>
      <c r="BJ49" s="19">
        <f t="shared" si="32"/>
        <v>0.35294117647058826</v>
      </c>
      <c r="BK49" s="19"/>
      <c r="BL49" s="20">
        <v>1</v>
      </c>
      <c r="BM49" s="1">
        <v>32</v>
      </c>
      <c r="BN49" s="20"/>
      <c r="BO49" s="1"/>
      <c r="BP49" s="1">
        <v>0</v>
      </c>
      <c r="BQ49" s="1">
        <v>1</v>
      </c>
      <c r="BR49" s="1">
        <v>0</v>
      </c>
      <c r="BS49" s="1">
        <v>70</v>
      </c>
      <c r="BT49" s="1"/>
      <c r="BU49" s="1"/>
      <c r="BV49" s="1"/>
      <c r="BW49" s="1"/>
      <c r="BX49" s="1"/>
      <c r="BY49" s="1"/>
      <c r="BZ49" s="1"/>
      <c r="CA49" s="25">
        <v>136</v>
      </c>
      <c r="CB49" s="25">
        <v>16</v>
      </c>
      <c r="CC49" s="44">
        <v>0.86</v>
      </c>
      <c r="CD49" s="27">
        <v>90</v>
      </c>
      <c r="CE49" s="1"/>
      <c r="CF49" s="1"/>
      <c r="CG49" s="1"/>
      <c r="CH49" s="1"/>
      <c r="CI49" s="1"/>
      <c r="CJ49" s="20">
        <v>7055.5934989999996</v>
      </c>
      <c r="CK49" s="19">
        <f t="shared" si="33"/>
        <v>8.8615759853411262</v>
      </c>
      <c r="CL49" s="20">
        <v>1826.90464</v>
      </c>
      <c r="CM49" s="19">
        <f t="shared" si="34"/>
        <v>7.5103783601608542</v>
      </c>
      <c r="CN49" s="22"/>
      <c r="CO49" s="36">
        <v>43350</v>
      </c>
      <c r="CP49" s="36"/>
      <c r="CQ49" s="36"/>
      <c r="CR49" s="36"/>
      <c r="CS49" s="20"/>
      <c r="CT49" s="36">
        <v>44478</v>
      </c>
      <c r="CU49" s="36">
        <v>44446</v>
      </c>
      <c r="CV49" s="1">
        <f t="shared" si="35"/>
        <v>1096</v>
      </c>
      <c r="CW49" s="1">
        <v>0</v>
      </c>
      <c r="CX49" s="1"/>
      <c r="CY49" s="1"/>
      <c r="CZ49" s="1">
        <v>0</v>
      </c>
      <c r="DA49" s="1">
        <v>1096</v>
      </c>
      <c r="DB49" s="1">
        <v>1</v>
      </c>
      <c r="DC49"/>
      <c r="DD49"/>
      <c r="DE49"/>
      <c r="DF49"/>
      <c r="DG49"/>
      <c r="DH49"/>
      <c r="DI49"/>
      <c r="DJ49"/>
      <c r="DK49"/>
      <c r="DL49"/>
    </row>
    <row r="50" spans="1:116" s="10" customFormat="1" x14ac:dyDescent="0.25">
      <c r="A50" s="25">
        <v>1033</v>
      </c>
      <c r="B50" s="1">
        <v>84</v>
      </c>
      <c r="C50" s="1">
        <v>0</v>
      </c>
      <c r="D50" s="1">
        <v>1</v>
      </c>
      <c r="E50" s="1">
        <v>1</v>
      </c>
      <c r="F50" s="1">
        <v>1</v>
      </c>
      <c r="G50" s="1">
        <v>0</v>
      </c>
      <c r="H50" s="1">
        <v>1</v>
      </c>
      <c r="I50" s="1">
        <v>0</v>
      </c>
      <c r="J50" s="1">
        <v>4</v>
      </c>
      <c r="K50" s="1">
        <v>1</v>
      </c>
      <c r="L50" s="1">
        <v>0</v>
      </c>
      <c r="M50" s="1">
        <v>1</v>
      </c>
      <c r="N50" s="1">
        <v>1</v>
      </c>
      <c r="O50" s="1">
        <v>0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1</v>
      </c>
      <c r="AE50" s="1">
        <v>0</v>
      </c>
      <c r="AF50" s="1">
        <v>0</v>
      </c>
      <c r="AG50" s="1">
        <v>17.7</v>
      </c>
      <c r="AH50" s="1">
        <v>1.62</v>
      </c>
      <c r="AI50" s="1">
        <v>121</v>
      </c>
      <c r="AJ50" s="1">
        <v>55</v>
      </c>
      <c r="AK50" s="5">
        <f t="shared" si="18"/>
        <v>77</v>
      </c>
      <c r="AL50" s="1">
        <v>63</v>
      </c>
      <c r="AM50" s="1">
        <v>1</v>
      </c>
      <c r="AN50" s="1">
        <v>5</v>
      </c>
      <c r="AO50" s="1">
        <v>49</v>
      </c>
      <c r="AP50" s="1">
        <v>22</v>
      </c>
      <c r="AQ50" s="1">
        <v>32</v>
      </c>
      <c r="AR50" s="1">
        <f t="shared" si="19"/>
        <v>27</v>
      </c>
      <c r="AS50" s="7">
        <f t="shared" si="20"/>
        <v>5.4</v>
      </c>
      <c r="AT50" s="1">
        <v>6</v>
      </c>
      <c r="AU50" s="19">
        <v>5.75</v>
      </c>
      <c r="AV50" s="1">
        <v>3.55</v>
      </c>
      <c r="AW50" s="19">
        <f t="shared" si="21"/>
        <v>0.60609756097560963</v>
      </c>
      <c r="AX50" s="7">
        <f t="shared" si="22"/>
        <v>4.5217391304347823</v>
      </c>
      <c r="AY50" s="7">
        <f t="shared" si="23"/>
        <v>585.91549295774655</v>
      </c>
      <c r="AZ50" s="7">
        <f t="shared" si="24"/>
        <v>1622.5352112676057</v>
      </c>
      <c r="BA50" s="7">
        <f t="shared" si="25"/>
        <v>91.269841269841265</v>
      </c>
      <c r="BB50" s="7">
        <f t="shared" si="26"/>
        <v>56.349206349206348</v>
      </c>
      <c r="BC50" s="7">
        <f t="shared" si="27"/>
        <v>54.410793650793643</v>
      </c>
      <c r="BD50" s="7">
        <f t="shared" si="28"/>
        <v>20.69142857142857</v>
      </c>
      <c r="BE50" s="19"/>
      <c r="BF50" s="19">
        <f t="shared" si="29"/>
        <v>0.35060869565217395</v>
      </c>
      <c r="BG50" s="19">
        <f t="shared" si="30"/>
        <v>0.53686956521739138</v>
      </c>
      <c r="BH50" s="19">
        <v>0.53686956521739138</v>
      </c>
      <c r="BI50" s="19">
        <f t="shared" si="31"/>
        <v>3.3803644914756026</v>
      </c>
      <c r="BJ50" s="19">
        <f t="shared" si="32"/>
        <v>0.83333333333333337</v>
      </c>
      <c r="BK50" s="19"/>
      <c r="BL50" s="20">
        <v>1</v>
      </c>
      <c r="BM50" s="1">
        <v>11</v>
      </c>
      <c r="BN50" s="20"/>
      <c r="BO50" s="1">
        <v>3</v>
      </c>
      <c r="BP50" s="1">
        <v>1</v>
      </c>
      <c r="BQ50" s="1">
        <v>1</v>
      </c>
      <c r="BR50" s="1">
        <v>0</v>
      </c>
      <c r="BS50" s="1">
        <v>15</v>
      </c>
      <c r="BT50" s="1">
        <v>6.1</v>
      </c>
      <c r="BU50" s="1">
        <v>5.6</v>
      </c>
      <c r="BV50" s="1">
        <v>0.28000000000000003</v>
      </c>
      <c r="BW50" s="1">
        <v>4.7</v>
      </c>
      <c r="BX50" s="1">
        <v>36.299999999999997</v>
      </c>
      <c r="BY50" s="1">
        <v>1</v>
      </c>
      <c r="BZ50" s="1"/>
      <c r="CA50" s="25">
        <v>142</v>
      </c>
      <c r="CB50" s="25">
        <v>27</v>
      </c>
      <c r="CC50" s="44">
        <v>1.82</v>
      </c>
      <c r="CD50" s="27">
        <v>25</v>
      </c>
      <c r="CE50" s="1">
        <v>2746</v>
      </c>
      <c r="CF50" s="1">
        <v>1</v>
      </c>
      <c r="CG50" s="1"/>
      <c r="CH50" s="1"/>
      <c r="CI50" s="1">
        <v>3</v>
      </c>
      <c r="CJ50" s="20">
        <v>3473.2943679999998</v>
      </c>
      <c r="CK50" s="19">
        <f t="shared" si="33"/>
        <v>8.1528588081502171</v>
      </c>
      <c r="CL50" s="20">
        <v>1289.2461390000001</v>
      </c>
      <c r="CM50" s="19">
        <f t="shared" si="34"/>
        <v>7.1618129381621864</v>
      </c>
      <c r="CN50" s="22"/>
      <c r="CO50" s="36">
        <v>40296</v>
      </c>
      <c r="CP50" s="36"/>
      <c r="CQ50" s="36"/>
      <c r="CR50" s="36"/>
      <c r="CS50" s="20"/>
      <c r="CT50" s="36">
        <v>44272</v>
      </c>
      <c r="CU50" s="36">
        <v>42050</v>
      </c>
      <c r="CV50" s="1">
        <f t="shared" si="35"/>
        <v>1754</v>
      </c>
      <c r="CW50" s="3">
        <v>1</v>
      </c>
      <c r="CX50" s="40">
        <v>42050</v>
      </c>
      <c r="CY50" s="20">
        <f>(CX50-CO50)</f>
        <v>1754</v>
      </c>
      <c r="CZ50" s="20">
        <v>1</v>
      </c>
      <c r="DA50" s="20">
        <v>1754</v>
      </c>
      <c r="DB50" s="1">
        <v>1</v>
      </c>
      <c r="DC50" t="s">
        <v>129</v>
      </c>
      <c r="DD50"/>
      <c r="DE50"/>
      <c r="DF50"/>
      <c r="DG50"/>
      <c r="DH50"/>
      <c r="DI50"/>
      <c r="DJ50"/>
      <c r="DK50"/>
      <c r="DL50"/>
    </row>
    <row r="51" spans="1:116" s="10" customFormat="1" x14ac:dyDescent="0.25">
      <c r="A51" s="25">
        <v>1016</v>
      </c>
      <c r="B51" s="1">
        <v>53</v>
      </c>
      <c r="C51" s="1">
        <v>0</v>
      </c>
      <c r="D51" s="1">
        <v>1</v>
      </c>
      <c r="E51" s="1">
        <v>1</v>
      </c>
      <c r="F51" s="1">
        <v>2</v>
      </c>
      <c r="G51" s="1">
        <v>1</v>
      </c>
      <c r="H51" s="1">
        <v>0</v>
      </c>
      <c r="I51" s="1">
        <v>1</v>
      </c>
      <c r="J51" s="1">
        <v>4</v>
      </c>
      <c r="K51" s="1">
        <v>0</v>
      </c>
      <c r="L51" s="1">
        <v>1</v>
      </c>
      <c r="M51" s="1">
        <v>1</v>
      </c>
      <c r="N51" s="1">
        <v>0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2</v>
      </c>
      <c r="Z51" s="1">
        <v>1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43.48</v>
      </c>
      <c r="AH51" s="1">
        <v>2.5099999999999998</v>
      </c>
      <c r="AI51" s="1">
        <v>137</v>
      </c>
      <c r="AJ51" s="1">
        <v>71</v>
      </c>
      <c r="AK51" s="5">
        <f t="shared" si="18"/>
        <v>93</v>
      </c>
      <c r="AL51" s="1">
        <v>73</v>
      </c>
      <c r="AM51" s="1">
        <v>1</v>
      </c>
      <c r="AN51" s="1">
        <v>6</v>
      </c>
      <c r="AO51" s="1">
        <v>38</v>
      </c>
      <c r="AP51" s="1">
        <v>17</v>
      </c>
      <c r="AQ51" s="1">
        <v>26</v>
      </c>
      <c r="AR51" s="1">
        <f t="shared" si="19"/>
        <v>21</v>
      </c>
      <c r="AS51" s="7">
        <f t="shared" si="20"/>
        <v>3.5</v>
      </c>
      <c r="AT51" s="1">
        <v>13</v>
      </c>
      <c r="AU51" s="19">
        <v>5.13</v>
      </c>
      <c r="AV51" s="1">
        <v>2.04</v>
      </c>
      <c r="AW51" s="19">
        <f t="shared" si="21"/>
        <v>0.42066518847006651</v>
      </c>
      <c r="AX51" s="7">
        <f t="shared" si="22"/>
        <v>2.53411306042885</v>
      </c>
      <c r="AY51" s="7">
        <f t="shared" si="23"/>
        <v>509.80392156862746</v>
      </c>
      <c r="AZ51" s="7">
        <f t="shared" si="24"/>
        <v>3411.7647058823527</v>
      </c>
      <c r="BA51" s="7">
        <f t="shared" si="25"/>
        <v>70.273972602739718</v>
      </c>
      <c r="BB51" s="7">
        <f t="shared" si="26"/>
        <v>27.945205479452056</v>
      </c>
      <c r="BC51" s="7">
        <f t="shared" si="27"/>
        <v>30.404383561643836</v>
      </c>
      <c r="BD51" s="7">
        <f t="shared" si="28"/>
        <v>7.6010958904109591</v>
      </c>
      <c r="BE51" s="19"/>
      <c r="BF51" s="19">
        <f t="shared" si="29"/>
        <v>0.36998050682261213</v>
      </c>
      <c r="BG51" s="19">
        <f t="shared" si="30"/>
        <v>0.54074074074074086</v>
      </c>
      <c r="BH51" s="19">
        <v>0.54074074074074086</v>
      </c>
      <c r="BI51" s="19">
        <f t="shared" si="31"/>
        <v>3.3463796477495102</v>
      </c>
      <c r="BJ51" s="19">
        <f t="shared" si="32"/>
        <v>0.46153846153846156</v>
      </c>
      <c r="BK51" s="19"/>
      <c r="BL51" s="20">
        <v>1</v>
      </c>
      <c r="BM51" s="1"/>
      <c r="BN51" s="20"/>
      <c r="BO51" s="1">
        <v>0</v>
      </c>
      <c r="BP51" s="1">
        <v>0</v>
      </c>
      <c r="BQ51" s="1">
        <v>1</v>
      </c>
      <c r="BR51" s="1">
        <v>0</v>
      </c>
      <c r="BS51" s="1">
        <v>55</v>
      </c>
      <c r="BT51" s="1">
        <v>4.7</v>
      </c>
      <c r="BU51" s="1">
        <v>3.7</v>
      </c>
      <c r="BV51" s="1">
        <v>0.31</v>
      </c>
      <c r="BW51" s="1"/>
      <c r="BX51" s="1">
        <v>37</v>
      </c>
      <c r="BY51" s="1">
        <v>1</v>
      </c>
      <c r="BZ51" s="1"/>
      <c r="CA51" s="25">
        <v>133</v>
      </c>
      <c r="CB51" s="25">
        <v>18</v>
      </c>
      <c r="CC51" s="44">
        <v>1.27</v>
      </c>
      <c r="CD51" s="27">
        <v>48</v>
      </c>
      <c r="CE51" s="1">
        <v>70</v>
      </c>
      <c r="CF51" s="1">
        <v>0</v>
      </c>
      <c r="CG51" s="1"/>
      <c r="CH51" s="1"/>
      <c r="CI51" s="1">
        <v>1</v>
      </c>
      <c r="CJ51" s="20">
        <v>983.77614300000005</v>
      </c>
      <c r="CK51" s="19">
        <f t="shared" si="33"/>
        <v>6.8913983742196772</v>
      </c>
      <c r="CL51" s="20">
        <v>718.5312113</v>
      </c>
      <c r="CM51" s="19">
        <f t="shared" si="34"/>
        <v>6.5772091441024028</v>
      </c>
      <c r="CN51" s="22"/>
      <c r="CO51" s="36">
        <v>43213</v>
      </c>
      <c r="CP51" s="36"/>
      <c r="CQ51" s="36"/>
      <c r="CR51" s="36"/>
      <c r="CS51" s="20"/>
      <c r="CT51" s="36" t="s">
        <v>163</v>
      </c>
      <c r="CU51" s="36">
        <v>44291</v>
      </c>
      <c r="CV51" s="1">
        <f t="shared" si="35"/>
        <v>1078</v>
      </c>
      <c r="CW51" s="1">
        <v>0</v>
      </c>
      <c r="CX51" s="1"/>
      <c r="CY51" s="1"/>
      <c r="CZ51" s="1">
        <v>0</v>
      </c>
      <c r="DA51" s="1">
        <v>906</v>
      </c>
      <c r="DB51" s="3">
        <v>0</v>
      </c>
      <c r="DC51"/>
      <c r="DD51"/>
      <c r="DE51"/>
      <c r="DF51"/>
      <c r="DG51"/>
      <c r="DH51"/>
      <c r="DI51"/>
      <c r="DJ51"/>
      <c r="DK51"/>
      <c r="DL51"/>
    </row>
    <row r="52" spans="1:116" s="10" customFormat="1" x14ac:dyDescent="0.25">
      <c r="A52" s="2">
        <v>2059</v>
      </c>
      <c r="B52" s="3">
        <v>76</v>
      </c>
      <c r="C52" s="3">
        <v>0</v>
      </c>
      <c r="D52" s="3">
        <v>0</v>
      </c>
      <c r="E52" s="3">
        <v>1</v>
      </c>
      <c r="F52" s="3">
        <v>2</v>
      </c>
      <c r="G52" s="3">
        <v>0</v>
      </c>
      <c r="H52" s="1">
        <v>1</v>
      </c>
      <c r="I52" s="3">
        <v>0</v>
      </c>
      <c r="J52" s="3">
        <v>4</v>
      </c>
      <c r="K52" s="3">
        <v>1</v>
      </c>
      <c r="L52" s="3">
        <v>1</v>
      </c>
      <c r="M52" s="3"/>
      <c r="N52" s="3">
        <v>1</v>
      </c>
      <c r="O52" s="3">
        <v>0</v>
      </c>
      <c r="P52" s="3">
        <v>1</v>
      </c>
      <c r="Q52" s="3">
        <v>1</v>
      </c>
      <c r="R52" s="3">
        <v>0</v>
      </c>
      <c r="S52" s="3">
        <v>0</v>
      </c>
      <c r="T52" s="3">
        <v>1</v>
      </c>
      <c r="U52" s="3">
        <v>0</v>
      </c>
      <c r="V52" s="3">
        <v>0</v>
      </c>
      <c r="W52" s="3">
        <v>0</v>
      </c>
      <c r="X52" s="3">
        <v>1</v>
      </c>
      <c r="Y52" s="3">
        <v>1</v>
      </c>
      <c r="Z52" s="3">
        <v>1</v>
      </c>
      <c r="AA52" s="3">
        <v>0</v>
      </c>
      <c r="AB52" s="3">
        <v>0</v>
      </c>
      <c r="AC52" s="3">
        <v>0</v>
      </c>
      <c r="AD52" s="3">
        <v>1</v>
      </c>
      <c r="AE52" s="3">
        <v>0</v>
      </c>
      <c r="AF52" s="3">
        <v>0</v>
      </c>
      <c r="AG52" s="3">
        <v>40.700000000000003</v>
      </c>
      <c r="AH52" s="4">
        <v>2.44</v>
      </c>
      <c r="AI52" s="3">
        <v>119</v>
      </c>
      <c r="AJ52" s="3">
        <v>54</v>
      </c>
      <c r="AK52" s="5">
        <f t="shared" si="18"/>
        <v>75.666666666666671</v>
      </c>
      <c r="AL52" s="3">
        <v>64</v>
      </c>
      <c r="AM52" s="3">
        <v>3</v>
      </c>
      <c r="AN52" s="3">
        <v>14</v>
      </c>
      <c r="AO52" s="3">
        <v>44</v>
      </c>
      <c r="AP52" s="3">
        <v>30</v>
      </c>
      <c r="AQ52" s="3">
        <v>35</v>
      </c>
      <c r="AR52" s="1">
        <f t="shared" si="19"/>
        <v>14</v>
      </c>
      <c r="AS52" s="7">
        <f t="shared" si="20"/>
        <v>1</v>
      </c>
      <c r="AT52" s="3">
        <v>22</v>
      </c>
      <c r="AU52" s="4">
        <v>4.8311999999999999</v>
      </c>
      <c r="AV52" s="3">
        <v>1.98</v>
      </c>
      <c r="AW52" s="19">
        <f t="shared" si="21"/>
        <v>0.33219512195121959</v>
      </c>
      <c r="AX52" s="7">
        <f t="shared" si="22"/>
        <v>2.6908428547772809</v>
      </c>
      <c r="AY52" s="7">
        <f t="shared" si="23"/>
        <v>525.25252525252529</v>
      </c>
      <c r="AZ52" s="7">
        <f t="shared" si="24"/>
        <v>2491.5824915824919</v>
      </c>
      <c r="BA52" s="7">
        <f t="shared" si="25"/>
        <v>75.487499999999997</v>
      </c>
      <c r="BB52" s="7">
        <f t="shared" si="26"/>
        <v>30.9375</v>
      </c>
      <c r="BC52" s="7">
        <f t="shared" si="27"/>
        <v>22.580250000000003</v>
      </c>
      <c r="BD52" s="7">
        <f t="shared" si="28"/>
        <v>8.8357499999999991</v>
      </c>
      <c r="BE52" s="19"/>
      <c r="BF52" s="19">
        <f t="shared" si="29"/>
        <v>0.46365292266931613</v>
      </c>
      <c r="BG52" s="19">
        <f t="shared" si="30"/>
        <v>0.58287795992714031</v>
      </c>
      <c r="BH52" s="19">
        <v>0.58287795992714031</v>
      </c>
      <c r="BI52" s="19">
        <f t="shared" si="31"/>
        <v>5.3919642857142858</v>
      </c>
      <c r="BJ52" s="19">
        <f t="shared" si="32"/>
        <v>0.63636363636363635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3">
        <v>67.5</v>
      </c>
      <c r="BT52" s="3">
        <v>4.4000000000000004</v>
      </c>
      <c r="BU52" s="3">
        <v>2.6</v>
      </c>
      <c r="BV52" s="3">
        <v>1.2</v>
      </c>
      <c r="BW52" s="3">
        <v>5.6</v>
      </c>
      <c r="BY52" s="3">
        <v>1</v>
      </c>
      <c r="BZ52" s="3">
        <v>0</v>
      </c>
      <c r="CA52" s="3">
        <v>134</v>
      </c>
      <c r="CB52" s="3">
        <v>85</v>
      </c>
      <c r="CC52" s="4">
        <v>1.6</v>
      </c>
      <c r="CD52" s="28">
        <v>42</v>
      </c>
      <c r="CE52" s="8"/>
      <c r="CF52" s="8"/>
      <c r="CG52" s="3">
        <v>1041</v>
      </c>
      <c r="CH52" s="3">
        <v>1</v>
      </c>
      <c r="CI52" s="3">
        <v>2</v>
      </c>
      <c r="CJ52" s="12">
        <v>1748.9795918367345</v>
      </c>
      <c r="CK52" s="19">
        <f t="shared" si="33"/>
        <v>7.466787806475244</v>
      </c>
      <c r="CL52" s="5">
        <v>1179.6479512122871</v>
      </c>
      <c r="CM52" s="19">
        <f t="shared" si="34"/>
        <v>7.0729713265152947</v>
      </c>
      <c r="CO52" s="36">
        <v>40584</v>
      </c>
      <c r="CP52" s="36"/>
      <c r="CQ52" s="36"/>
      <c r="CR52" s="36"/>
      <c r="CS52" s="22"/>
      <c r="CT52" s="36">
        <v>44274</v>
      </c>
      <c r="CU52" s="36">
        <v>44251</v>
      </c>
      <c r="CV52" s="3">
        <f t="shared" si="35"/>
        <v>3667</v>
      </c>
      <c r="CW52" s="3">
        <v>0</v>
      </c>
      <c r="CX52" s="3"/>
      <c r="CY52" s="3"/>
      <c r="CZ52" s="3">
        <v>0</v>
      </c>
      <c r="DA52" s="3">
        <v>3667</v>
      </c>
      <c r="DB52" s="1">
        <v>1</v>
      </c>
      <c r="DC52" s="3"/>
    </row>
    <row r="53" spans="1:116" s="10" customFormat="1" x14ac:dyDescent="0.25">
      <c r="A53" s="2">
        <v>2039</v>
      </c>
      <c r="B53" s="3">
        <v>61</v>
      </c>
      <c r="C53" s="3">
        <v>0</v>
      </c>
      <c r="D53" s="3">
        <v>1</v>
      </c>
      <c r="E53" s="3">
        <v>1</v>
      </c>
      <c r="F53" s="3">
        <v>1</v>
      </c>
      <c r="G53" s="3">
        <v>0</v>
      </c>
      <c r="H53" s="1">
        <v>1</v>
      </c>
      <c r="I53" s="3">
        <v>0</v>
      </c>
      <c r="J53" s="3">
        <v>4</v>
      </c>
      <c r="K53" s="3">
        <v>1</v>
      </c>
      <c r="L53" s="3">
        <v>1</v>
      </c>
      <c r="M53" s="3"/>
      <c r="N53" s="3">
        <v>1</v>
      </c>
      <c r="O53" s="3">
        <v>0</v>
      </c>
      <c r="P53" s="3">
        <v>1</v>
      </c>
      <c r="Q53" s="3">
        <v>1</v>
      </c>
      <c r="R53" s="3">
        <v>1</v>
      </c>
      <c r="S53" s="3">
        <v>1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1</v>
      </c>
      <c r="AA53" s="3">
        <v>1</v>
      </c>
      <c r="AB53" s="3">
        <v>1</v>
      </c>
      <c r="AC53" s="3">
        <v>0</v>
      </c>
      <c r="AD53" s="3">
        <v>0</v>
      </c>
      <c r="AE53" s="3">
        <v>0</v>
      </c>
      <c r="AF53" s="3">
        <v>0</v>
      </c>
      <c r="AG53" s="3">
        <v>32</v>
      </c>
      <c r="AH53" s="4">
        <v>2.13</v>
      </c>
      <c r="AI53" s="3">
        <v>129</v>
      </c>
      <c r="AJ53" s="3">
        <v>69</v>
      </c>
      <c r="AK53" s="5">
        <f t="shared" si="18"/>
        <v>89</v>
      </c>
      <c r="AL53" s="3">
        <v>60</v>
      </c>
      <c r="AM53" s="3">
        <v>1</v>
      </c>
      <c r="AN53" s="3">
        <v>9</v>
      </c>
      <c r="AO53" s="3">
        <v>46</v>
      </c>
      <c r="AP53" s="3">
        <v>21</v>
      </c>
      <c r="AQ53" s="3">
        <v>29</v>
      </c>
      <c r="AR53" s="1">
        <f t="shared" si="19"/>
        <v>25</v>
      </c>
      <c r="AS53" s="7">
        <f t="shared" si="20"/>
        <v>2.7777777777777777</v>
      </c>
      <c r="AT53" s="3">
        <v>22</v>
      </c>
      <c r="AU53" s="4">
        <v>4.6646999999999998</v>
      </c>
      <c r="AV53" s="3">
        <v>2.19</v>
      </c>
      <c r="AW53" s="19">
        <f t="shared" si="21"/>
        <v>0.43217294900221731</v>
      </c>
      <c r="AX53" s="7">
        <f t="shared" si="22"/>
        <v>1.5006324093725214</v>
      </c>
      <c r="AY53" s="7">
        <f t="shared" si="23"/>
        <v>255.70776255707764</v>
      </c>
      <c r="AZ53" s="7">
        <f t="shared" si="24"/>
        <v>2922.3744292237443</v>
      </c>
      <c r="BA53" s="7">
        <f t="shared" si="25"/>
        <v>77.74499999999999</v>
      </c>
      <c r="BB53" s="7">
        <f t="shared" si="26"/>
        <v>36.5</v>
      </c>
      <c r="BC53" s="7">
        <f t="shared" si="27"/>
        <v>33.258800000000001</v>
      </c>
      <c r="BD53" s="7">
        <f t="shared" si="28"/>
        <v>9.927999999999999</v>
      </c>
      <c r="BE53" s="19"/>
      <c r="BF53" s="19">
        <f t="shared" si="29"/>
        <v>0.3730143417583125</v>
      </c>
      <c r="BG53" s="19">
        <f t="shared" si="30"/>
        <v>0.59167792140973707</v>
      </c>
      <c r="BH53" s="19">
        <v>0.59167792140973707</v>
      </c>
      <c r="BI53" s="19">
        <f t="shared" si="31"/>
        <v>3.1097999999999995</v>
      </c>
      <c r="BJ53" s="19">
        <f t="shared" si="32"/>
        <v>0.40909090909090912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>
        <v>25</v>
      </c>
      <c r="BT53" s="3"/>
      <c r="BU53" s="3"/>
      <c r="BV53" s="3"/>
      <c r="BW53" s="3"/>
      <c r="BY53" s="3"/>
      <c r="BZ53" s="3"/>
      <c r="CA53" s="3">
        <v>140</v>
      </c>
      <c r="CB53" s="3">
        <v>19</v>
      </c>
      <c r="CC53" s="4">
        <v>0.8</v>
      </c>
      <c r="CD53" s="28">
        <v>90</v>
      </c>
      <c r="CE53" s="8"/>
      <c r="CF53" s="8"/>
      <c r="CG53" s="3">
        <v>1638</v>
      </c>
      <c r="CH53" s="3">
        <v>1</v>
      </c>
      <c r="CI53" s="3">
        <v>2</v>
      </c>
      <c r="CJ53" s="12">
        <v>1255.3191489361702</v>
      </c>
      <c r="CK53" s="19">
        <f t="shared" si="33"/>
        <v>7.1351451211777981</v>
      </c>
      <c r="CL53" s="5">
        <v>973.95189601715515</v>
      </c>
      <c r="CM53" s="19">
        <f t="shared" si="34"/>
        <v>6.8813619143501681</v>
      </c>
      <c r="CO53" s="36">
        <v>40493</v>
      </c>
      <c r="CP53" s="36"/>
      <c r="CQ53" s="36"/>
      <c r="CR53" s="36"/>
      <c r="CS53" s="20"/>
      <c r="CT53" s="36">
        <v>44274</v>
      </c>
      <c r="CU53" s="36">
        <v>41691</v>
      </c>
      <c r="CV53" s="1">
        <f t="shared" si="35"/>
        <v>1198</v>
      </c>
      <c r="CW53" s="3">
        <v>1</v>
      </c>
      <c r="CX53" s="40">
        <v>41691</v>
      </c>
      <c r="CY53" s="3">
        <f>(CX53-CO53)</f>
        <v>1198</v>
      </c>
      <c r="CZ53" s="3">
        <v>1</v>
      </c>
      <c r="DA53" s="3">
        <v>1198</v>
      </c>
      <c r="DB53" s="3">
        <v>0</v>
      </c>
      <c r="DC53" s="3" t="s">
        <v>141</v>
      </c>
    </row>
    <row r="54" spans="1:116" s="10" customFormat="1" x14ac:dyDescent="0.25">
      <c r="A54" s="2">
        <v>2042</v>
      </c>
      <c r="B54" s="3">
        <v>76</v>
      </c>
      <c r="C54" s="3">
        <v>0</v>
      </c>
      <c r="D54" s="3">
        <v>0</v>
      </c>
      <c r="E54" s="3">
        <v>1</v>
      </c>
      <c r="F54" s="3">
        <v>1</v>
      </c>
      <c r="G54" s="3">
        <v>0</v>
      </c>
      <c r="H54" s="1">
        <v>1</v>
      </c>
      <c r="I54" s="3">
        <v>0</v>
      </c>
      <c r="J54" s="3">
        <v>2</v>
      </c>
      <c r="K54" s="3">
        <v>0</v>
      </c>
      <c r="L54" s="3">
        <v>0</v>
      </c>
      <c r="M54" s="3"/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</v>
      </c>
      <c r="T54" s="3">
        <v>0</v>
      </c>
      <c r="U54" s="3">
        <v>0</v>
      </c>
      <c r="V54" s="3">
        <v>0</v>
      </c>
      <c r="W54" s="3">
        <v>0</v>
      </c>
      <c r="X54" s="3">
        <v>1</v>
      </c>
      <c r="Y54" s="3">
        <v>1</v>
      </c>
      <c r="Z54" s="3">
        <v>1</v>
      </c>
      <c r="AA54" s="3">
        <v>1</v>
      </c>
      <c r="AB54" s="3">
        <v>1</v>
      </c>
      <c r="AC54" s="3">
        <v>0</v>
      </c>
      <c r="AD54" s="3">
        <v>1</v>
      </c>
      <c r="AE54" s="3">
        <v>0</v>
      </c>
      <c r="AF54" s="3">
        <v>1</v>
      </c>
      <c r="AG54" s="3">
        <v>24.5</v>
      </c>
      <c r="AH54" s="4">
        <v>1.95</v>
      </c>
      <c r="AI54" s="3">
        <v>90</v>
      </c>
      <c r="AJ54" s="3">
        <v>64</v>
      </c>
      <c r="AK54" s="5">
        <f t="shared" si="18"/>
        <v>72.666666666666671</v>
      </c>
      <c r="AL54" s="3">
        <v>69</v>
      </c>
      <c r="AM54" s="3">
        <v>2</v>
      </c>
      <c r="AN54" s="3">
        <v>22</v>
      </c>
      <c r="AO54" s="3">
        <v>37</v>
      </c>
      <c r="AP54" s="3">
        <v>24</v>
      </c>
      <c r="AQ54" s="3">
        <v>28</v>
      </c>
      <c r="AR54" s="1">
        <f t="shared" si="19"/>
        <v>13</v>
      </c>
      <c r="AS54" s="7">
        <f t="shared" si="20"/>
        <v>0.59090909090909094</v>
      </c>
      <c r="AT54" s="3">
        <v>21</v>
      </c>
      <c r="AU54" s="4">
        <v>4.3094999999999999</v>
      </c>
      <c r="AV54" s="3">
        <v>2.21</v>
      </c>
      <c r="AW54" s="19">
        <f t="shared" si="21"/>
        <v>0.35608277900960827</v>
      </c>
      <c r="AX54" s="7">
        <f t="shared" si="22"/>
        <v>1.6243183663998144</v>
      </c>
      <c r="AY54" s="7">
        <f t="shared" si="23"/>
        <v>253.39366515837105</v>
      </c>
      <c r="AZ54" s="7">
        <f t="shared" si="24"/>
        <v>1834.087481146305</v>
      </c>
      <c r="BA54" s="7">
        <f t="shared" si="25"/>
        <v>62.45652173913043</v>
      </c>
      <c r="BB54" s="7">
        <f t="shared" si="26"/>
        <v>32.028985507246375</v>
      </c>
      <c r="BC54" s="7">
        <f t="shared" si="27"/>
        <v>22.505700483091786</v>
      </c>
      <c r="BD54" s="7">
        <f t="shared" si="28"/>
        <v>2.613565217391304</v>
      </c>
      <c r="BE54" s="19"/>
      <c r="BF54" s="19">
        <f t="shared" si="29"/>
        <v>0.44831186912634879</v>
      </c>
      <c r="BG54" s="19">
        <f t="shared" si="30"/>
        <v>0.59241211277410377</v>
      </c>
      <c r="BH54" s="19">
        <v>0.59241211277410377</v>
      </c>
      <c r="BI54" s="19">
        <f t="shared" si="31"/>
        <v>4.8043478260869561</v>
      </c>
      <c r="BJ54" s="19">
        <f t="shared" si="32"/>
        <v>1.0476190476190477</v>
      </c>
      <c r="BK54" s="19"/>
      <c r="BL54" s="5">
        <v>0</v>
      </c>
      <c r="BM54" s="5"/>
      <c r="BN54" s="5"/>
      <c r="BO54" s="5"/>
      <c r="BP54" s="5"/>
      <c r="BQ54" s="3">
        <v>1</v>
      </c>
      <c r="BR54" s="3">
        <v>0</v>
      </c>
      <c r="BS54" s="3">
        <v>22.5</v>
      </c>
      <c r="BT54" s="3">
        <v>5.2</v>
      </c>
      <c r="BU54" s="3">
        <v>4.7</v>
      </c>
      <c r="BV54" s="3">
        <v>0.99</v>
      </c>
      <c r="BW54" s="3">
        <v>4.8</v>
      </c>
      <c r="BY54" s="3">
        <v>1</v>
      </c>
      <c r="BZ54" s="3">
        <v>0</v>
      </c>
      <c r="CA54" s="3">
        <v>139</v>
      </c>
      <c r="CB54" s="3">
        <v>90</v>
      </c>
      <c r="CC54" s="4">
        <v>3</v>
      </c>
      <c r="CD54" s="28">
        <v>20</v>
      </c>
      <c r="CE54" s="8"/>
      <c r="CF54" s="8"/>
      <c r="CG54" s="3">
        <v>6106</v>
      </c>
      <c r="CH54" s="3">
        <v>1</v>
      </c>
      <c r="CI54" s="3">
        <v>3</v>
      </c>
      <c r="CJ54" s="12">
        <v>1805.0847457627117</v>
      </c>
      <c r="CK54" s="19">
        <f t="shared" si="33"/>
        <v>7.4983628202258972</v>
      </c>
      <c r="CL54" s="5">
        <v>1099.2744118101134</v>
      </c>
      <c r="CM54" s="19">
        <f t="shared" si="34"/>
        <v>7.0024056155105923</v>
      </c>
      <c r="CO54" s="36">
        <v>40504</v>
      </c>
      <c r="CP54" s="36"/>
      <c r="CQ54" s="36"/>
      <c r="CR54" s="36"/>
      <c r="CS54" s="20"/>
      <c r="CT54" s="36">
        <v>44272</v>
      </c>
      <c r="CU54" s="36">
        <v>40985</v>
      </c>
      <c r="CV54" s="1">
        <f t="shared" si="35"/>
        <v>481</v>
      </c>
      <c r="CW54" s="3">
        <v>1</v>
      </c>
      <c r="CX54" s="40">
        <v>40985</v>
      </c>
      <c r="CY54" s="3">
        <f>(CX54-CO54)</f>
        <v>481</v>
      </c>
      <c r="CZ54" s="3">
        <v>1</v>
      </c>
      <c r="DA54" s="3">
        <v>481</v>
      </c>
      <c r="DB54" s="1">
        <v>1</v>
      </c>
      <c r="DC54" s="3"/>
    </row>
    <row r="55" spans="1:116" s="10" customFormat="1" x14ac:dyDescent="0.25">
      <c r="A55" s="2">
        <v>2001</v>
      </c>
      <c r="B55" s="3">
        <v>28</v>
      </c>
      <c r="C55" s="3">
        <v>1</v>
      </c>
      <c r="D55" s="3">
        <v>0</v>
      </c>
      <c r="E55" s="3">
        <v>1</v>
      </c>
      <c r="F55" s="3">
        <v>1</v>
      </c>
      <c r="G55" s="3">
        <v>1</v>
      </c>
      <c r="H55" s="1">
        <v>0</v>
      </c>
      <c r="I55" s="3">
        <v>1</v>
      </c>
      <c r="J55" s="3">
        <v>2</v>
      </c>
      <c r="K55" s="3">
        <v>1</v>
      </c>
      <c r="L55" s="3">
        <v>0</v>
      </c>
      <c r="M55" s="3"/>
      <c r="N55" s="3">
        <v>0</v>
      </c>
      <c r="O55" s="3">
        <v>0</v>
      </c>
      <c r="P55" s="3">
        <v>0</v>
      </c>
      <c r="Q55" s="3"/>
      <c r="R55" s="3">
        <v>0</v>
      </c>
      <c r="S55" s="3">
        <v>0</v>
      </c>
      <c r="T55" s="3">
        <v>0</v>
      </c>
      <c r="U55" s="3">
        <v>1</v>
      </c>
      <c r="V55" s="3">
        <v>0</v>
      </c>
      <c r="W55" s="3">
        <v>0</v>
      </c>
      <c r="X55" s="3">
        <v>0</v>
      </c>
      <c r="Y55" s="3">
        <v>1</v>
      </c>
      <c r="Z55" s="3">
        <v>0</v>
      </c>
      <c r="AA55" s="3">
        <v>0</v>
      </c>
      <c r="AB55" s="3">
        <v>0</v>
      </c>
      <c r="AC55" s="3">
        <v>0</v>
      </c>
      <c r="AD55" s="3">
        <v>1</v>
      </c>
      <c r="AE55" s="3">
        <v>0</v>
      </c>
      <c r="AF55" s="3">
        <v>0</v>
      </c>
      <c r="AG55" s="3">
        <v>32.200000000000003</v>
      </c>
      <c r="AH55" s="4">
        <v>2.2400000000000002</v>
      </c>
      <c r="AI55" s="3">
        <v>166</v>
      </c>
      <c r="AJ55" s="3">
        <v>90</v>
      </c>
      <c r="AK55" s="5">
        <f t="shared" si="18"/>
        <v>115.33333333333333</v>
      </c>
      <c r="AL55" s="3">
        <v>72</v>
      </c>
      <c r="AM55" s="3">
        <v>1</v>
      </c>
      <c r="AN55" s="3">
        <v>12</v>
      </c>
      <c r="AO55" s="3">
        <v>48</v>
      </c>
      <c r="AP55" s="3">
        <v>18</v>
      </c>
      <c r="AQ55" s="3">
        <v>26</v>
      </c>
      <c r="AR55" s="3">
        <f t="shared" si="19"/>
        <v>30</v>
      </c>
      <c r="AS55" s="7">
        <f t="shared" si="20"/>
        <v>2.5</v>
      </c>
      <c r="AT55" s="3">
        <v>17</v>
      </c>
      <c r="AU55" s="4">
        <v>5.6896000000000004</v>
      </c>
      <c r="AV55" s="3">
        <v>2.54</v>
      </c>
      <c r="AW55" s="19">
        <f t="shared" si="21"/>
        <v>0.6495491500369549</v>
      </c>
      <c r="AX55" s="7">
        <f t="shared" si="22"/>
        <v>1.5818335208098986</v>
      </c>
      <c r="AY55" s="7">
        <f t="shared" si="23"/>
        <v>283.46456692913387</v>
      </c>
      <c r="AZ55" s="7">
        <f t="shared" si="24"/>
        <v>3254.5931758530182</v>
      </c>
      <c r="BA55" s="7">
        <f t="shared" si="25"/>
        <v>79.022222222222226</v>
      </c>
      <c r="BB55" s="7">
        <f t="shared" si="26"/>
        <v>35.277777777777779</v>
      </c>
      <c r="BC55" s="7">
        <f t="shared" si="27"/>
        <v>47.178148148148146</v>
      </c>
      <c r="BD55" s="7">
        <f t="shared" si="28"/>
        <v>6.7168888888888887</v>
      </c>
      <c r="BE55" s="19"/>
      <c r="BF55" s="19">
        <f t="shared" si="29"/>
        <v>0.32902137232845891</v>
      </c>
      <c r="BG55" s="19">
        <f t="shared" si="30"/>
        <v>0.60742407199100112</v>
      </c>
      <c r="BH55" s="19">
        <v>0.60742407199100112</v>
      </c>
      <c r="BI55" s="19">
        <f t="shared" si="31"/>
        <v>2.634074074074074</v>
      </c>
      <c r="BJ55" s="19">
        <f t="shared" si="32"/>
        <v>0.70588235294117652</v>
      </c>
      <c r="BK55" s="19"/>
      <c r="BL55" s="5">
        <v>0</v>
      </c>
      <c r="BM55" s="5"/>
      <c r="BN55" s="5"/>
      <c r="BO55" s="5"/>
      <c r="BP55" s="5"/>
      <c r="BQ55" s="3">
        <v>1</v>
      </c>
      <c r="BR55" s="3">
        <v>0</v>
      </c>
      <c r="BS55" s="3">
        <v>57.5</v>
      </c>
      <c r="BT55" s="3">
        <v>4.0999999999999996</v>
      </c>
      <c r="BU55" s="3">
        <v>2.7</v>
      </c>
      <c r="BV55" s="3">
        <v>1.3</v>
      </c>
      <c r="BW55" s="3"/>
      <c r="BY55" s="3">
        <v>1</v>
      </c>
      <c r="BZ55" s="3">
        <v>1</v>
      </c>
      <c r="CA55" s="3">
        <v>129</v>
      </c>
      <c r="CB55" s="3">
        <v>71</v>
      </c>
      <c r="CC55" s="4">
        <v>1.8</v>
      </c>
      <c r="CD55" s="28">
        <v>54</v>
      </c>
      <c r="CE55" s="8"/>
      <c r="CF55" s="8"/>
      <c r="CG55" s="3"/>
      <c r="CH55" s="3"/>
      <c r="CI55" s="3"/>
      <c r="CJ55" s="12">
        <v>3500</v>
      </c>
      <c r="CK55" s="19">
        <f t="shared" si="33"/>
        <v>8.1605182474775049</v>
      </c>
      <c r="CL55" s="5">
        <v>3497.6899248076479</v>
      </c>
      <c r="CM55" s="19">
        <f t="shared" si="34"/>
        <v>8.1598580080839085</v>
      </c>
      <c r="CO55" s="36">
        <v>43399</v>
      </c>
      <c r="CP55" s="36"/>
      <c r="CQ55" s="36"/>
      <c r="CR55" s="36"/>
      <c r="CS55" s="20"/>
      <c r="CT55" s="36">
        <v>44217</v>
      </c>
      <c r="CU55" s="36">
        <v>43619</v>
      </c>
      <c r="CV55" s="1">
        <f t="shared" si="35"/>
        <v>220</v>
      </c>
      <c r="CW55" s="1">
        <v>1</v>
      </c>
      <c r="CX55" s="36">
        <v>43619</v>
      </c>
      <c r="CY55" s="20">
        <f>(CX55-CO55)</f>
        <v>220</v>
      </c>
      <c r="CZ55" s="20">
        <v>1</v>
      </c>
      <c r="DA55" s="20">
        <v>220</v>
      </c>
      <c r="DB55" s="1">
        <v>1</v>
      </c>
      <c r="DC55" t="s">
        <v>140</v>
      </c>
    </row>
    <row r="56" spans="1:116" s="10" customFormat="1" x14ac:dyDescent="0.25">
      <c r="A56" s="25">
        <v>1076</v>
      </c>
      <c r="B56" s="1">
        <v>63</v>
      </c>
      <c r="C56" s="1">
        <v>0</v>
      </c>
      <c r="D56" s="1">
        <v>0</v>
      </c>
      <c r="E56" s="1">
        <v>1</v>
      </c>
      <c r="F56" s="1">
        <v>1</v>
      </c>
      <c r="G56" s="1">
        <v>0</v>
      </c>
      <c r="H56" s="1">
        <v>1</v>
      </c>
      <c r="I56" s="1">
        <v>0</v>
      </c>
      <c r="J56" s="1">
        <v>4</v>
      </c>
      <c r="K56" s="1">
        <v>1</v>
      </c>
      <c r="L56" s="1">
        <v>0</v>
      </c>
      <c r="M56" s="1">
        <v>1</v>
      </c>
      <c r="N56" s="1">
        <v>1</v>
      </c>
      <c r="O56" s="1">
        <v>0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2</v>
      </c>
      <c r="Z56" s="1">
        <v>1</v>
      </c>
      <c r="AA56" s="1">
        <v>1</v>
      </c>
      <c r="AB56" s="1">
        <v>1</v>
      </c>
      <c r="AC56" s="1">
        <v>0</v>
      </c>
      <c r="AD56" s="1">
        <v>0</v>
      </c>
      <c r="AE56" s="1">
        <v>0</v>
      </c>
      <c r="AF56" s="1">
        <v>2</v>
      </c>
      <c r="AG56" s="1">
        <v>28.39</v>
      </c>
      <c r="AH56" s="1">
        <v>2.09</v>
      </c>
      <c r="AI56" s="1">
        <v>139</v>
      </c>
      <c r="AJ56" s="1">
        <v>91</v>
      </c>
      <c r="AK56" s="5">
        <f t="shared" si="18"/>
        <v>107</v>
      </c>
      <c r="AL56" s="1">
        <v>97</v>
      </c>
      <c r="AM56" s="1">
        <v>1</v>
      </c>
      <c r="AN56" s="1">
        <v>6</v>
      </c>
      <c r="AO56" s="1">
        <v>35</v>
      </c>
      <c r="AP56" s="1">
        <v>20</v>
      </c>
      <c r="AQ56" s="1">
        <v>27</v>
      </c>
      <c r="AR56" s="1">
        <f t="shared" si="19"/>
        <v>15</v>
      </c>
      <c r="AS56" s="7">
        <f t="shared" si="20"/>
        <v>2.5</v>
      </c>
      <c r="AT56" s="1">
        <v>13</v>
      </c>
      <c r="AU56" s="19">
        <v>5.53</v>
      </c>
      <c r="AV56" s="1">
        <v>2.65</v>
      </c>
      <c r="AW56" s="19">
        <f t="shared" si="21"/>
        <v>0.62871396895787146</v>
      </c>
      <c r="AX56" s="7">
        <f t="shared" si="22"/>
        <v>2.5316455696202529</v>
      </c>
      <c r="AY56" s="7">
        <f t="shared" si="23"/>
        <v>422.64150943396226</v>
      </c>
      <c r="AZ56" s="7">
        <f t="shared" si="24"/>
        <v>3049.0566037735848</v>
      </c>
      <c r="BA56" s="7">
        <f t="shared" si="25"/>
        <v>57.010309278350519</v>
      </c>
      <c r="BB56" s="7">
        <f t="shared" si="26"/>
        <v>27.319587628865978</v>
      </c>
      <c r="BC56" s="7">
        <f t="shared" si="27"/>
        <v>34.925360824742263</v>
      </c>
      <c r="BD56" s="7">
        <f t="shared" si="28"/>
        <v>7.8024742268041232</v>
      </c>
      <c r="BE56" s="19"/>
      <c r="BF56" s="19">
        <f t="shared" si="29"/>
        <v>0.47359855334538875</v>
      </c>
      <c r="BG56" s="19">
        <f t="shared" si="30"/>
        <v>0.61392405063291133</v>
      </c>
      <c r="BH56" s="19">
        <v>0.61392405063291133</v>
      </c>
      <c r="BI56" s="19">
        <f t="shared" si="31"/>
        <v>3.800687285223368</v>
      </c>
      <c r="BJ56" s="19">
        <f t="shared" si="32"/>
        <v>0.46153846153846156</v>
      </c>
      <c r="BK56" s="19"/>
      <c r="BL56" s="20">
        <v>1</v>
      </c>
      <c r="BM56" s="1"/>
      <c r="BN56" s="20"/>
      <c r="BO56" s="1">
        <v>1</v>
      </c>
      <c r="BP56" s="1">
        <v>0</v>
      </c>
      <c r="BQ56" s="1">
        <v>1</v>
      </c>
      <c r="BR56" s="1">
        <v>0</v>
      </c>
      <c r="BS56" s="1">
        <v>27</v>
      </c>
      <c r="BT56" s="1">
        <v>6.4</v>
      </c>
      <c r="BU56" s="1">
        <v>5.5</v>
      </c>
      <c r="BV56" s="1">
        <v>0.31</v>
      </c>
      <c r="BW56" s="1">
        <v>3.9</v>
      </c>
      <c r="BX56" s="1">
        <v>33.799999999999997</v>
      </c>
      <c r="BY56" s="1">
        <v>0</v>
      </c>
      <c r="BZ56" s="1"/>
      <c r="CA56" s="25">
        <v>136</v>
      </c>
      <c r="CB56" s="25">
        <v>13</v>
      </c>
      <c r="CC56" s="44">
        <v>0.93</v>
      </c>
      <c r="CD56" s="27">
        <v>85</v>
      </c>
      <c r="CE56" s="1">
        <v>415</v>
      </c>
      <c r="CF56" s="1">
        <v>1</v>
      </c>
      <c r="CG56" s="1"/>
      <c r="CH56" s="1"/>
      <c r="CI56" s="1">
        <v>2</v>
      </c>
      <c r="CJ56" s="20">
        <v>1069.420601</v>
      </c>
      <c r="CK56" s="19">
        <f t="shared" si="33"/>
        <v>6.9748722864023938</v>
      </c>
      <c r="CL56" s="20">
        <v>1613.4683110000001</v>
      </c>
      <c r="CM56" s="19">
        <f t="shared" si="34"/>
        <v>7.3861413713859188</v>
      </c>
      <c r="CN56" s="22"/>
      <c r="CO56" s="41">
        <v>40373</v>
      </c>
      <c r="CP56" s="41"/>
      <c r="CQ56" s="41"/>
      <c r="CR56" s="41"/>
      <c r="CS56" s="20"/>
      <c r="CT56" s="36">
        <v>44272</v>
      </c>
      <c r="CU56" s="36">
        <v>41156</v>
      </c>
      <c r="CV56" s="1">
        <f t="shared" si="35"/>
        <v>783</v>
      </c>
      <c r="CW56" s="3">
        <v>1</v>
      </c>
      <c r="CX56" s="36">
        <v>41156</v>
      </c>
      <c r="CY56" s="20">
        <f>(CX56-CO56)</f>
        <v>783</v>
      </c>
      <c r="CZ56" s="20">
        <v>1</v>
      </c>
      <c r="DA56" s="20">
        <v>783</v>
      </c>
      <c r="DB56" s="3">
        <v>0</v>
      </c>
      <c r="DC56" t="s">
        <v>135</v>
      </c>
      <c r="DD56"/>
      <c r="DE56"/>
      <c r="DF56"/>
      <c r="DG56"/>
      <c r="DH56"/>
      <c r="DI56"/>
      <c r="DJ56"/>
      <c r="DK56"/>
      <c r="DL56"/>
    </row>
    <row r="57" spans="1:116" s="10" customFormat="1" x14ac:dyDescent="0.25">
      <c r="A57" s="2">
        <v>2031</v>
      </c>
      <c r="B57" s="3">
        <v>63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0</v>
      </c>
      <c r="J57" s="3">
        <v>3</v>
      </c>
      <c r="K57" s="3">
        <v>1</v>
      </c>
      <c r="L57" s="3">
        <v>0</v>
      </c>
      <c r="M57" s="3"/>
      <c r="N57" s="3">
        <v>1</v>
      </c>
      <c r="O57" s="3">
        <v>0</v>
      </c>
      <c r="P57" s="3">
        <v>1</v>
      </c>
      <c r="Q57" s="3"/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1</v>
      </c>
      <c r="Y57" s="3">
        <v>0</v>
      </c>
      <c r="Z57" s="3">
        <v>1</v>
      </c>
      <c r="AA57" s="3">
        <v>1</v>
      </c>
      <c r="AB57" s="3">
        <v>1</v>
      </c>
      <c r="AC57" s="3">
        <v>0</v>
      </c>
      <c r="AD57" s="3">
        <v>1</v>
      </c>
      <c r="AE57" s="3">
        <v>0</v>
      </c>
      <c r="AF57" s="3">
        <v>2</v>
      </c>
      <c r="AG57" s="3">
        <v>29.5</v>
      </c>
      <c r="AH57" s="4">
        <v>2.09</v>
      </c>
      <c r="AI57" s="3">
        <v>120</v>
      </c>
      <c r="AJ57" s="3">
        <v>74</v>
      </c>
      <c r="AK57" s="5">
        <f t="shared" si="18"/>
        <v>89.333333333333329</v>
      </c>
      <c r="AL57" s="3">
        <v>103</v>
      </c>
      <c r="AM57" s="3">
        <v>1</v>
      </c>
      <c r="AN57" s="3">
        <v>11</v>
      </c>
      <c r="AO57" s="3">
        <v>35</v>
      </c>
      <c r="AP57" s="3">
        <v>17</v>
      </c>
      <c r="AQ57" s="3">
        <v>27</v>
      </c>
      <c r="AR57" s="1">
        <f t="shared" si="19"/>
        <v>18</v>
      </c>
      <c r="AS57" s="7">
        <f t="shared" si="20"/>
        <v>1.6363636363636365</v>
      </c>
      <c r="AT57" s="3">
        <v>20</v>
      </c>
      <c r="AU57" s="4">
        <v>5.83</v>
      </c>
      <c r="AV57" s="3">
        <v>2.79</v>
      </c>
      <c r="AW57" s="19">
        <f t="shared" si="21"/>
        <v>0.55263858093126383</v>
      </c>
      <c r="AX57" s="7">
        <f t="shared" si="22"/>
        <v>1.2006861063464838</v>
      </c>
      <c r="AY57" s="7">
        <f t="shared" si="23"/>
        <v>200.71684587813621</v>
      </c>
      <c r="AZ57" s="7">
        <f t="shared" si="24"/>
        <v>2246.117084826762</v>
      </c>
      <c r="BA57" s="7">
        <f t="shared" si="25"/>
        <v>56.601941747572816</v>
      </c>
      <c r="BB57" s="7">
        <f t="shared" si="26"/>
        <v>27.087378640776699</v>
      </c>
      <c r="BC57" s="7">
        <f t="shared" si="27"/>
        <v>25.541592233009705</v>
      </c>
      <c r="BD57" s="7">
        <f t="shared" si="28"/>
        <v>5.894213592233009</v>
      </c>
      <c r="BE57" s="19">
        <v>2.25</v>
      </c>
      <c r="BF57" s="19">
        <f t="shared" si="29"/>
        <v>0.47701543739279589</v>
      </c>
      <c r="BG57" s="19">
        <f t="shared" si="30"/>
        <v>0.61835334476843906</v>
      </c>
      <c r="BH57" s="19">
        <v>0.61835334476843906</v>
      </c>
      <c r="BI57" s="19">
        <f t="shared" si="31"/>
        <v>3.144552319309601</v>
      </c>
      <c r="BJ57" s="19">
        <f t="shared" si="32"/>
        <v>0.55000000000000004</v>
      </c>
      <c r="BK57" s="19"/>
      <c r="BL57" s="5">
        <v>1</v>
      </c>
      <c r="BM57" s="5">
        <v>16</v>
      </c>
      <c r="BN57" s="5"/>
      <c r="BO57" s="5">
        <v>3</v>
      </c>
      <c r="BP57" s="5">
        <v>0</v>
      </c>
      <c r="BQ57" s="3">
        <v>1</v>
      </c>
      <c r="BR57" s="9">
        <v>0</v>
      </c>
      <c r="BS57" s="3">
        <v>35</v>
      </c>
      <c r="BT57" s="3">
        <v>5.7</v>
      </c>
      <c r="BU57" s="3">
        <v>5.2</v>
      </c>
      <c r="BV57" s="3">
        <v>1.1000000000000001</v>
      </c>
      <c r="BW57" s="3">
        <v>4.4000000000000004</v>
      </c>
      <c r="BY57" s="3">
        <v>1</v>
      </c>
      <c r="BZ57" s="3">
        <v>0</v>
      </c>
      <c r="CA57" s="3">
        <v>136</v>
      </c>
      <c r="CB57" s="3">
        <v>43</v>
      </c>
      <c r="CC57" s="4">
        <v>2</v>
      </c>
      <c r="CD57" s="28">
        <v>34</v>
      </c>
      <c r="CE57" s="8"/>
      <c r="CF57" s="8"/>
      <c r="CG57" s="3">
        <v>1971</v>
      </c>
      <c r="CH57" s="3">
        <v>1</v>
      </c>
      <c r="CI57" s="3">
        <v>2</v>
      </c>
      <c r="CJ57" s="12">
        <v>900</v>
      </c>
      <c r="CK57" s="19">
        <f t="shared" si="33"/>
        <v>6.8023947633243109</v>
      </c>
      <c r="CL57" s="5">
        <v>1319.4023438573167</v>
      </c>
      <c r="CM57" s="19">
        <f t="shared" si="34"/>
        <v>7.1849341432441554</v>
      </c>
      <c r="CO57" s="41">
        <v>40459</v>
      </c>
      <c r="CP57" s="41"/>
      <c r="CQ57" s="41"/>
      <c r="CR57" s="41"/>
      <c r="CS57" s="20"/>
      <c r="CT57" s="36">
        <v>44272</v>
      </c>
      <c r="CU57" s="36">
        <v>44271</v>
      </c>
      <c r="CV57" s="1">
        <f t="shared" si="35"/>
        <v>3812</v>
      </c>
      <c r="CW57" s="3">
        <v>0</v>
      </c>
      <c r="CX57" s="3"/>
      <c r="CY57" s="3"/>
      <c r="CZ57" s="3">
        <v>0</v>
      </c>
      <c r="DA57" s="3">
        <v>3812</v>
      </c>
      <c r="DB57" s="3">
        <v>0</v>
      </c>
      <c r="DC57" s="3" t="s">
        <v>144</v>
      </c>
    </row>
    <row r="58" spans="1:116" s="10" customFormat="1" x14ac:dyDescent="0.25">
      <c r="A58" s="25">
        <v>1158</v>
      </c>
      <c r="B58" s="1">
        <v>61</v>
      </c>
      <c r="C58" s="1">
        <v>0</v>
      </c>
      <c r="D58" s="1">
        <v>0</v>
      </c>
      <c r="E58" s="1">
        <v>0</v>
      </c>
      <c r="F58" s="1">
        <v>2</v>
      </c>
      <c r="G58" s="1"/>
      <c r="H58" s="1">
        <v>0</v>
      </c>
      <c r="I58" s="1"/>
      <c r="J58" s="1">
        <v>1</v>
      </c>
      <c r="K58" s="1">
        <v>1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0</v>
      </c>
      <c r="AA58" s="1">
        <v>1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38.700000000000003</v>
      </c>
      <c r="AH58" s="1">
        <v>2.35</v>
      </c>
      <c r="AI58" s="1">
        <v>128</v>
      </c>
      <c r="AJ58" s="1">
        <v>88</v>
      </c>
      <c r="AK58" s="5">
        <f t="shared" si="18"/>
        <v>101.33333333333333</v>
      </c>
      <c r="AL58" s="1">
        <v>93</v>
      </c>
      <c r="AM58" s="1">
        <v>3</v>
      </c>
      <c r="AN58" s="1">
        <v>7</v>
      </c>
      <c r="AO58" s="1">
        <v>45</v>
      </c>
      <c r="AP58" s="1">
        <v>19</v>
      </c>
      <c r="AQ58" s="1">
        <v>30</v>
      </c>
      <c r="AR58" s="1">
        <f t="shared" si="19"/>
        <v>26</v>
      </c>
      <c r="AS58" s="7">
        <f t="shared" si="20"/>
        <v>3.7142857142857144</v>
      </c>
      <c r="AT58" s="1">
        <v>18</v>
      </c>
      <c r="AU58" s="19">
        <v>6.75</v>
      </c>
      <c r="AV58" s="1">
        <v>2.87</v>
      </c>
      <c r="AW58" s="19">
        <f t="shared" si="21"/>
        <v>0.64484848484848478</v>
      </c>
      <c r="AX58" s="7">
        <f t="shared" si="22"/>
        <v>1.7777777777777777</v>
      </c>
      <c r="AY58" s="7">
        <f t="shared" si="23"/>
        <v>334.49477351916374</v>
      </c>
      <c r="AZ58" s="7">
        <f t="shared" si="24"/>
        <v>2629.5005807200928</v>
      </c>
      <c r="BA58" s="7">
        <f t="shared" si="25"/>
        <v>72.580645161290334</v>
      </c>
      <c r="BB58" s="7">
        <f t="shared" si="26"/>
        <v>30.86021505376344</v>
      </c>
      <c r="BC58" s="7">
        <f t="shared" si="27"/>
        <v>34.97491039426523</v>
      </c>
      <c r="BD58" s="7">
        <f t="shared" si="28"/>
        <v>9.6530752688172026</v>
      </c>
      <c r="BE58" s="19">
        <v>1.7635555555555553</v>
      </c>
      <c r="BF58" s="19">
        <f t="shared" si="29"/>
        <v>0.41333333333333327</v>
      </c>
      <c r="BG58" s="19">
        <f t="shared" si="30"/>
        <v>0.61999999999999988</v>
      </c>
      <c r="BH58" s="19">
        <v>0.61999999999999988</v>
      </c>
      <c r="BI58" s="19">
        <f t="shared" si="31"/>
        <v>2.7915632754342434</v>
      </c>
      <c r="BJ58" s="19">
        <f t="shared" si="32"/>
        <v>0.3888888888888889</v>
      </c>
      <c r="BK58" s="19"/>
      <c r="BL58" s="20">
        <v>1</v>
      </c>
      <c r="BM58" s="1">
        <v>13</v>
      </c>
      <c r="BN58" s="20"/>
      <c r="BO58" s="1">
        <v>1</v>
      </c>
      <c r="BP58" s="1">
        <v>0</v>
      </c>
      <c r="BQ58" s="1">
        <v>1</v>
      </c>
      <c r="BR58" s="1">
        <v>0</v>
      </c>
      <c r="BS58" s="1">
        <v>55</v>
      </c>
      <c r="BT58" s="1"/>
      <c r="BU58" s="1"/>
      <c r="BV58" s="1"/>
      <c r="BW58" s="1"/>
      <c r="BX58" s="1">
        <v>43.8</v>
      </c>
      <c r="BY58" s="1">
        <v>1</v>
      </c>
      <c r="BZ58" s="1"/>
      <c r="CA58" s="25">
        <v>137</v>
      </c>
      <c r="CB58" s="25">
        <v>19</v>
      </c>
      <c r="CC58" s="44">
        <v>1.2</v>
      </c>
      <c r="CD58" s="27">
        <v>90</v>
      </c>
      <c r="CE58" s="1"/>
      <c r="CF58" s="1"/>
      <c r="CG58" s="1"/>
      <c r="CH58" s="1"/>
      <c r="CI58" s="1"/>
      <c r="CJ58" s="20">
        <v>537.90439760000004</v>
      </c>
      <c r="CK58" s="19">
        <f t="shared" si="33"/>
        <v>6.2876808447430825</v>
      </c>
      <c r="CL58" s="20">
        <v>1319.47444</v>
      </c>
      <c r="CM58" s="19">
        <f t="shared" si="34"/>
        <v>7.1849887847819049</v>
      </c>
      <c r="CN58" s="22"/>
      <c r="CO58" s="36">
        <v>43397</v>
      </c>
      <c r="CP58" s="36"/>
      <c r="CQ58" s="36"/>
      <c r="CR58" s="36"/>
      <c r="CS58" s="20"/>
      <c r="CT58" s="36">
        <v>44478</v>
      </c>
      <c r="CU58" s="36">
        <v>44432</v>
      </c>
      <c r="CV58" s="1">
        <f t="shared" si="35"/>
        <v>1035</v>
      </c>
      <c r="CW58" s="1">
        <v>0</v>
      </c>
      <c r="CX58" s="1"/>
      <c r="CY58" s="1"/>
      <c r="CZ58" s="1">
        <v>0</v>
      </c>
      <c r="DA58" s="1">
        <v>1035</v>
      </c>
      <c r="DB58" s="3">
        <v>0</v>
      </c>
      <c r="DC58" t="s">
        <v>132</v>
      </c>
      <c r="DD58"/>
      <c r="DE58"/>
      <c r="DF58"/>
      <c r="DG58"/>
      <c r="DH58"/>
      <c r="DI58"/>
      <c r="DJ58"/>
      <c r="DK58"/>
      <c r="DL58"/>
    </row>
    <row r="59" spans="1:116" s="10" customFormat="1" x14ac:dyDescent="0.25">
      <c r="A59" s="25">
        <v>1037</v>
      </c>
      <c r="B59" s="1">
        <v>63</v>
      </c>
      <c r="C59" s="1">
        <v>0</v>
      </c>
      <c r="D59" s="1">
        <v>1</v>
      </c>
      <c r="E59" s="1">
        <v>1</v>
      </c>
      <c r="F59" s="1">
        <v>2</v>
      </c>
      <c r="G59" s="1">
        <v>1</v>
      </c>
      <c r="H59" s="1">
        <v>0</v>
      </c>
      <c r="I59" s="1">
        <v>1</v>
      </c>
      <c r="J59" s="1">
        <v>2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48.9</v>
      </c>
      <c r="AH59" s="1">
        <v>2.02</v>
      </c>
      <c r="AI59" s="1">
        <v>150</v>
      </c>
      <c r="AJ59" s="1">
        <v>71</v>
      </c>
      <c r="AK59" s="5">
        <f t="shared" si="18"/>
        <v>97.333333333333329</v>
      </c>
      <c r="AL59" s="1">
        <v>76</v>
      </c>
      <c r="AM59" s="1">
        <v>1</v>
      </c>
      <c r="AN59" s="1">
        <v>14</v>
      </c>
      <c r="AO59" s="1">
        <v>43</v>
      </c>
      <c r="AP59" s="1">
        <v>20</v>
      </c>
      <c r="AQ59" s="1">
        <v>30</v>
      </c>
      <c r="AR59" s="1">
        <f t="shared" si="19"/>
        <v>23</v>
      </c>
      <c r="AS59" s="7">
        <f t="shared" si="20"/>
        <v>1.6428571428571428</v>
      </c>
      <c r="AT59" s="1">
        <v>27</v>
      </c>
      <c r="AU59" s="19">
        <v>5.12</v>
      </c>
      <c r="AV59" s="1">
        <v>2.54</v>
      </c>
      <c r="AW59" s="19">
        <f t="shared" si="21"/>
        <v>0.54817442719881748</v>
      </c>
      <c r="AX59" s="7">
        <f t="shared" si="22"/>
        <v>0.5859375</v>
      </c>
      <c r="AY59" s="7">
        <f t="shared" si="23"/>
        <v>94.488188976377955</v>
      </c>
      <c r="AZ59" s="7">
        <f t="shared" si="24"/>
        <v>2624.6719160104985</v>
      </c>
      <c r="BA59" s="7">
        <f t="shared" si="25"/>
        <v>67.368421052631575</v>
      </c>
      <c r="BB59" s="7">
        <f t="shared" si="26"/>
        <v>33.421052631578945</v>
      </c>
      <c r="BC59" s="7">
        <f t="shared" si="27"/>
        <v>31.968350877192975</v>
      </c>
      <c r="BD59" s="7">
        <f t="shared" si="28"/>
        <v>7.2724210526315778</v>
      </c>
      <c r="BE59" s="19">
        <v>2.1226562499999999</v>
      </c>
      <c r="BF59" s="19">
        <f t="shared" si="29"/>
        <v>0.4453125</v>
      </c>
      <c r="BG59" s="19">
        <f t="shared" si="30"/>
        <v>0.63828125000000002</v>
      </c>
      <c r="BH59" s="19">
        <v>0.63828125000000002</v>
      </c>
      <c r="BI59" s="19">
        <f t="shared" si="31"/>
        <v>2.9290617848970251</v>
      </c>
      <c r="BJ59" s="19">
        <f t="shared" si="32"/>
        <v>0.51851851851851849</v>
      </c>
      <c r="BK59" s="19"/>
      <c r="BL59" s="20">
        <v>1</v>
      </c>
      <c r="BM59" s="1">
        <v>20</v>
      </c>
      <c r="BN59" s="20"/>
      <c r="BO59" s="1">
        <v>0</v>
      </c>
      <c r="BP59" s="1">
        <v>0</v>
      </c>
      <c r="BQ59" s="1">
        <v>1</v>
      </c>
      <c r="BR59" s="1">
        <v>0</v>
      </c>
      <c r="BS59" s="1">
        <v>60</v>
      </c>
      <c r="BT59" s="1">
        <v>4.8</v>
      </c>
      <c r="BU59" s="1">
        <v>3.1</v>
      </c>
      <c r="BV59" s="1">
        <v>0.38</v>
      </c>
      <c r="BW59" s="1">
        <v>3.6</v>
      </c>
      <c r="BX59" s="1">
        <v>22</v>
      </c>
      <c r="BY59" s="1">
        <v>0</v>
      </c>
      <c r="BZ59" s="1"/>
      <c r="CA59" s="25">
        <v>140</v>
      </c>
      <c r="CB59" s="25">
        <v>14</v>
      </c>
      <c r="CC59" s="44">
        <v>0.93</v>
      </c>
      <c r="CD59" s="27">
        <v>66</v>
      </c>
      <c r="CE59" s="1">
        <v>164</v>
      </c>
      <c r="CF59" s="1">
        <v>1</v>
      </c>
      <c r="CG59" s="1"/>
      <c r="CH59" s="1"/>
      <c r="CI59" s="1">
        <v>1</v>
      </c>
      <c r="CJ59" s="20">
        <v>1676.4175700000001</v>
      </c>
      <c r="CK59" s="19">
        <f t="shared" si="33"/>
        <v>7.4244143967881673</v>
      </c>
      <c r="CL59" s="20">
        <v>1397.1778730000001</v>
      </c>
      <c r="CM59" s="19">
        <f t="shared" si="34"/>
        <v>7.2422096761339292</v>
      </c>
      <c r="CN59" s="22"/>
      <c r="CO59" s="36">
        <v>43244</v>
      </c>
      <c r="CP59" s="36"/>
      <c r="CQ59" s="36"/>
      <c r="CR59" s="36"/>
      <c r="CS59" s="20"/>
      <c r="CT59" s="36">
        <v>44217</v>
      </c>
      <c r="CU59" s="36">
        <v>43405</v>
      </c>
      <c r="CV59" s="1">
        <f t="shared" si="35"/>
        <v>161</v>
      </c>
      <c r="CW59" s="1">
        <v>1</v>
      </c>
      <c r="CX59" s="36">
        <v>43405</v>
      </c>
      <c r="CY59" s="20">
        <f>(CX59-CO59)</f>
        <v>161</v>
      </c>
      <c r="CZ59" s="20">
        <v>1</v>
      </c>
      <c r="DA59" s="20">
        <v>161</v>
      </c>
      <c r="DB59" s="1">
        <v>1</v>
      </c>
      <c r="DC59"/>
      <c r="DD59"/>
      <c r="DE59"/>
      <c r="DF59"/>
      <c r="DG59"/>
      <c r="DH59"/>
      <c r="DI59"/>
      <c r="DJ59"/>
      <c r="DK59"/>
      <c r="DL59"/>
    </row>
    <row r="60" spans="1:116" s="10" customFormat="1" x14ac:dyDescent="0.25">
      <c r="A60" s="2">
        <v>2021</v>
      </c>
      <c r="B60" s="3">
        <v>63</v>
      </c>
      <c r="C60" s="3">
        <v>0</v>
      </c>
      <c r="D60" s="3">
        <v>0</v>
      </c>
      <c r="E60" s="3">
        <v>1</v>
      </c>
      <c r="F60" s="3">
        <v>1</v>
      </c>
      <c r="G60" s="3">
        <v>0</v>
      </c>
      <c r="H60" s="1">
        <v>1</v>
      </c>
      <c r="I60" s="3">
        <v>0</v>
      </c>
      <c r="J60" s="3">
        <v>4</v>
      </c>
      <c r="K60" s="3">
        <v>0</v>
      </c>
      <c r="L60" s="3">
        <v>1</v>
      </c>
      <c r="M60" s="3"/>
      <c r="N60" s="3">
        <v>1</v>
      </c>
      <c r="O60" s="3">
        <v>0</v>
      </c>
      <c r="P60" s="3">
        <v>1</v>
      </c>
      <c r="Q60" s="3">
        <v>1</v>
      </c>
      <c r="R60" s="3">
        <v>0</v>
      </c>
      <c r="S60" s="3">
        <v>0</v>
      </c>
      <c r="T60" s="3">
        <v>1</v>
      </c>
      <c r="U60" s="3">
        <v>0</v>
      </c>
      <c r="V60" s="3">
        <v>0</v>
      </c>
      <c r="W60" s="3">
        <v>0</v>
      </c>
      <c r="X60" s="16">
        <v>0</v>
      </c>
      <c r="Y60" s="3">
        <v>1</v>
      </c>
      <c r="Z60" s="3">
        <v>0</v>
      </c>
      <c r="AA60" s="3">
        <v>0</v>
      </c>
      <c r="AB60" s="3">
        <v>0</v>
      </c>
      <c r="AC60" s="3">
        <v>1</v>
      </c>
      <c r="AD60" s="3">
        <v>0</v>
      </c>
      <c r="AE60" s="3">
        <v>0</v>
      </c>
      <c r="AF60" s="3">
        <v>0</v>
      </c>
      <c r="AG60" s="9">
        <v>26</v>
      </c>
      <c r="AH60" s="11">
        <v>2.0699999999999998</v>
      </c>
      <c r="AI60" s="3"/>
      <c r="AJ60" s="3"/>
      <c r="AK60" s="5">
        <v>61</v>
      </c>
      <c r="AL60" s="3">
        <v>100</v>
      </c>
      <c r="AM60" s="3">
        <v>3</v>
      </c>
      <c r="AN60" s="3">
        <v>11</v>
      </c>
      <c r="AO60" s="3"/>
      <c r="AP60" s="3"/>
      <c r="AQ60" s="3">
        <v>32</v>
      </c>
      <c r="AR60" s="3"/>
      <c r="AS60" s="8"/>
      <c r="AT60" s="3">
        <v>22</v>
      </c>
      <c r="AU60" s="4">
        <v>4.9679999999999991</v>
      </c>
      <c r="AV60" s="3">
        <v>2.4</v>
      </c>
      <c r="AW60" s="19">
        <f t="shared" si="21"/>
        <v>0.32461197339246123</v>
      </c>
      <c r="AX60" s="7">
        <f t="shared" si="22"/>
        <v>2.0128824476650569</v>
      </c>
      <c r="AY60" s="7">
        <f t="shared" si="23"/>
        <v>333.33333333333337</v>
      </c>
      <c r="AZ60" s="7">
        <f t="shared" si="24"/>
        <v>1666.6666666666667</v>
      </c>
      <c r="BA60" s="7">
        <f t="shared" si="25"/>
        <v>49.679999999999986</v>
      </c>
      <c r="BB60" s="7">
        <f t="shared" si="26"/>
        <v>24</v>
      </c>
      <c r="BC60" s="7">
        <f t="shared" si="27"/>
        <v>12.7296</v>
      </c>
      <c r="BD60" s="7">
        <f t="shared" si="28"/>
        <v>6.8544</v>
      </c>
      <c r="BE60" s="19"/>
      <c r="BF60" s="19">
        <f t="shared" si="29"/>
        <v>0.64412238325281823</v>
      </c>
      <c r="BG60" s="19"/>
      <c r="BH60" s="46">
        <v>0.64</v>
      </c>
      <c r="BI60" s="19"/>
      <c r="BJ60" s="19">
        <f t="shared" si="32"/>
        <v>0.5</v>
      </c>
      <c r="BK60" s="19"/>
      <c r="BL60" s="5">
        <v>0</v>
      </c>
      <c r="BM60" s="5"/>
      <c r="BN60" s="5"/>
      <c r="BO60" s="5"/>
      <c r="BP60" s="5"/>
      <c r="BQ60" s="3">
        <v>1</v>
      </c>
      <c r="BR60" s="9">
        <v>0</v>
      </c>
      <c r="BS60" s="3">
        <v>7.5</v>
      </c>
      <c r="BT60" s="3">
        <v>6.9</v>
      </c>
      <c r="BU60" s="3">
        <v>6.6</v>
      </c>
      <c r="BV60" s="3">
        <v>0.8</v>
      </c>
      <c r="BW60" s="3"/>
      <c r="BY60" s="16">
        <v>1</v>
      </c>
      <c r="BZ60" s="3">
        <v>1</v>
      </c>
      <c r="CA60" s="3">
        <v>138</v>
      </c>
      <c r="CB60" s="3">
        <v>40</v>
      </c>
      <c r="CC60" s="4">
        <v>1.9</v>
      </c>
      <c r="CD60" s="28">
        <v>44</v>
      </c>
      <c r="CE60" s="8"/>
      <c r="CF60" s="8"/>
      <c r="CG60" s="3">
        <v>25777</v>
      </c>
      <c r="CH60" s="3">
        <v>1</v>
      </c>
      <c r="CI60" s="3">
        <v>3</v>
      </c>
      <c r="CJ60" s="12">
        <v>2177.4193548387098</v>
      </c>
      <c r="CK60" s="19">
        <f t="shared" si="33"/>
        <v>7.6858956723754748</v>
      </c>
      <c r="CL60" s="5">
        <v>982.30118875678568</v>
      </c>
      <c r="CM60" s="19">
        <f t="shared" si="34"/>
        <v>6.8898979708570085</v>
      </c>
      <c r="CO60" s="41">
        <v>40413</v>
      </c>
      <c r="CP60" s="41"/>
      <c r="CQ60" s="41"/>
      <c r="CR60" s="41"/>
      <c r="CS60" s="20"/>
      <c r="CT60" s="36">
        <v>44272</v>
      </c>
      <c r="CU60" s="36">
        <v>41774</v>
      </c>
      <c r="CV60" s="1">
        <f t="shared" si="35"/>
        <v>1361</v>
      </c>
      <c r="CW60" s="3">
        <v>1</v>
      </c>
      <c r="CX60" s="36">
        <v>41774</v>
      </c>
      <c r="CY60" s="20">
        <f>(CX60-CO60)</f>
        <v>1361</v>
      </c>
      <c r="CZ60" s="20">
        <v>1</v>
      </c>
      <c r="DA60" s="20">
        <v>1361</v>
      </c>
      <c r="DB60" s="1">
        <v>1</v>
      </c>
      <c r="DC60" s="3" t="s">
        <v>154</v>
      </c>
    </row>
    <row r="61" spans="1:116" s="10" customFormat="1" x14ac:dyDescent="0.25">
      <c r="A61" s="2">
        <v>2057</v>
      </c>
      <c r="B61" s="3">
        <v>68</v>
      </c>
      <c r="C61" s="3">
        <v>1</v>
      </c>
      <c r="D61" s="3">
        <v>0</v>
      </c>
      <c r="E61" s="3">
        <v>0</v>
      </c>
      <c r="F61" s="3">
        <v>1</v>
      </c>
      <c r="G61" s="3">
        <v>0</v>
      </c>
      <c r="H61" s="1">
        <v>1</v>
      </c>
      <c r="I61" s="3">
        <v>1</v>
      </c>
      <c r="J61" s="3">
        <v>1</v>
      </c>
      <c r="K61" s="3">
        <v>1</v>
      </c>
      <c r="L61" s="3">
        <v>0</v>
      </c>
      <c r="M61" s="3"/>
      <c r="N61" s="3">
        <v>1</v>
      </c>
      <c r="O61" s="3">
        <v>0</v>
      </c>
      <c r="P61" s="3">
        <v>1</v>
      </c>
      <c r="Q61" s="3"/>
      <c r="R61" s="3">
        <v>1</v>
      </c>
      <c r="S61" s="3">
        <v>0</v>
      </c>
      <c r="T61" s="3">
        <v>0</v>
      </c>
      <c r="U61" s="3">
        <v>0</v>
      </c>
      <c r="V61" s="3">
        <v>1</v>
      </c>
      <c r="W61" s="3">
        <v>0</v>
      </c>
      <c r="X61" s="3">
        <v>1</v>
      </c>
      <c r="Y61" s="3">
        <v>1</v>
      </c>
      <c r="Z61" s="3">
        <v>1</v>
      </c>
      <c r="AA61" s="3">
        <v>1</v>
      </c>
      <c r="AB61" s="3">
        <v>1</v>
      </c>
      <c r="AC61" s="3">
        <v>0</v>
      </c>
      <c r="AD61" s="3">
        <v>1</v>
      </c>
      <c r="AE61" s="3">
        <v>0</v>
      </c>
      <c r="AF61" s="3">
        <v>0</v>
      </c>
      <c r="AG61" s="3">
        <v>28</v>
      </c>
      <c r="AH61" s="4">
        <v>2.35</v>
      </c>
      <c r="AI61" s="3"/>
      <c r="AJ61" s="3"/>
      <c r="AK61" s="5"/>
      <c r="AL61" s="3">
        <v>74</v>
      </c>
      <c r="AM61" s="3">
        <v>1</v>
      </c>
      <c r="AN61" s="3">
        <v>16</v>
      </c>
      <c r="AO61" s="3">
        <v>37</v>
      </c>
      <c r="AP61" s="3">
        <v>20</v>
      </c>
      <c r="AQ61" s="3">
        <v>26</v>
      </c>
      <c r="AR61" s="1">
        <f t="shared" ref="AR61:AR71" si="36">(AO61-AP61)</f>
        <v>17</v>
      </c>
      <c r="AS61" s="7">
        <f t="shared" ref="AS61:AS71" si="37">(AR61/AN61)</f>
        <v>1.0625</v>
      </c>
      <c r="AT61" s="3">
        <v>22</v>
      </c>
      <c r="AU61" s="4">
        <v>4.2065000000000001</v>
      </c>
      <c r="AV61" s="3">
        <v>1.79</v>
      </c>
      <c r="AW61" s="19"/>
      <c r="AX61" s="7">
        <f t="shared" si="22"/>
        <v>0.95090930702484244</v>
      </c>
      <c r="AY61" s="7">
        <f t="shared" si="23"/>
        <v>178.77094972067039</v>
      </c>
      <c r="AZ61" s="7"/>
      <c r="BA61" s="7">
        <f t="shared" si="25"/>
        <v>56.844594594594597</v>
      </c>
      <c r="BB61" s="7">
        <f t="shared" si="26"/>
        <v>24.189189189189189</v>
      </c>
      <c r="BC61" s="7"/>
      <c r="BD61" s="7">
        <f t="shared" si="28"/>
        <v>3.2897297297297299</v>
      </c>
      <c r="BE61" s="19"/>
      <c r="BF61" s="19">
        <f t="shared" si="29"/>
        <v>0.45738737667894924</v>
      </c>
      <c r="BG61" s="19">
        <f t="shared" ref="BG61:BG71" si="38">(AO61/BA61)</f>
        <v>0.65089742065850464</v>
      </c>
      <c r="BH61" s="19">
        <v>0.65089742065850464</v>
      </c>
      <c r="BI61" s="19">
        <f t="shared" ref="BI61:BI71" si="39">(BA61/AR61)</f>
        <v>3.3437996820349762</v>
      </c>
      <c r="BJ61" s="19">
        <f t="shared" si="32"/>
        <v>0.72727272727272729</v>
      </c>
      <c r="BK61" s="19"/>
      <c r="BL61" s="5">
        <v>0</v>
      </c>
      <c r="BM61" s="5"/>
      <c r="BN61" s="5"/>
      <c r="BO61" s="5"/>
      <c r="BP61" s="5"/>
      <c r="BQ61" s="3">
        <v>1</v>
      </c>
      <c r="BR61" s="3">
        <v>0</v>
      </c>
      <c r="BS61" s="3"/>
      <c r="BT61" s="3">
        <v>6.2</v>
      </c>
      <c r="BU61" s="3">
        <v>5.4</v>
      </c>
      <c r="BV61" s="3">
        <v>1</v>
      </c>
      <c r="BW61" s="3"/>
      <c r="BY61" s="3">
        <v>1</v>
      </c>
      <c r="BZ61" s="3">
        <v>0</v>
      </c>
      <c r="CA61" s="3">
        <v>142</v>
      </c>
      <c r="CB61" s="3">
        <v>26</v>
      </c>
      <c r="CC61" s="4">
        <v>2</v>
      </c>
      <c r="CD61" s="28">
        <v>42</v>
      </c>
      <c r="CE61" s="8"/>
      <c r="CF61" s="8"/>
      <c r="CG61" s="3">
        <v>1145</v>
      </c>
      <c r="CH61" s="3">
        <v>1</v>
      </c>
      <c r="CI61" s="3">
        <v>2</v>
      </c>
      <c r="CJ61" s="12">
        <v>1241.5966386554621</v>
      </c>
      <c r="CK61" s="19">
        <f t="shared" si="33"/>
        <v>7.1241534421568149</v>
      </c>
      <c r="CL61" s="5">
        <v>1058.9701844312465</v>
      </c>
      <c r="CM61" s="19">
        <f t="shared" si="34"/>
        <v>6.965052190749204</v>
      </c>
      <c r="CO61" s="36">
        <v>40549</v>
      </c>
      <c r="CP61" s="36"/>
      <c r="CQ61" s="36"/>
      <c r="CR61" s="36"/>
      <c r="CS61" s="22"/>
      <c r="CT61" s="36">
        <v>44274</v>
      </c>
      <c r="CU61" s="36">
        <v>44272</v>
      </c>
      <c r="CV61" s="3">
        <f t="shared" si="35"/>
        <v>3723</v>
      </c>
      <c r="CW61" s="3">
        <v>0</v>
      </c>
      <c r="CX61" s="3"/>
      <c r="CY61" s="3"/>
      <c r="CZ61" s="3">
        <v>0</v>
      </c>
      <c r="DA61" s="3">
        <v>3723</v>
      </c>
      <c r="DB61" s="3">
        <v>0</v>
      </c>
      <c r="DC61" s="3"/>
    </row>
    <row r="62" spans="1:116" s="10" customFormat="1" x14ac:dyDescent="0.25">
      <c r="A62" s="2">
        <v>2012</v>
      </c>
      <c r="B62" s="3">
        <v>62</v>
      </c>
      <c r="C62" s="3">
        <v>0</v>
      </c>
      <c r="D62" s="3">
        <v>1</v>
      </c>
      <c r="E62" s="3">
        <v>1</v>
      </c>
      <c r="F62" s="3">
        <v>2</v>
      </c>
      <c r="G62" s="3">
        <v>1</v>
      </c>
      <c r="H62" s="1">
        <v>0</v>
      </c>
      <c r="I62" s="3">
        <v>1</v>
      </c>
      <c r="J62" s="3">
        <v>3</v>
      </c>
      <c r="K62" s="3">
        <v>1</v>
      </c>
      <c r="L62" s="3">
        <v>0</v>
      </c>
      <c r="M62" s="3"/>
      <c r="N62" s="3">
        <v>1</v>
      </c>
      <c r="O62" s="3">
        <v>1</v>
      </c>
      <c r="P62" s="3">
        <v>0</v>
      </c>
      <c r="Q62" s="3"/>
      <c r="R62" s="3">
        <v>1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1</v>
      </c>
      <c r="AA62" s="3">
        <v>0</v>
      </c>
      <c r="AB62" s="3">
        <v>1</v>
      </c>
      <c r="AC62" s="3">
        <v>0</v>
      </c>
      <c r="AD62" s="3">
        <v>0</v>
      </c>
      <c r="AE62" s="3">
        <v>0</v>
      </c>
      <c r="AF62" s="3">
        <v>0</v>
      </c>
      <c r="AG62" s="3">
        <v>25.5</v>
      </c>
      <c r="AH62" s="4">
        <v>1.64</v>
      </c>
      <c r="AI62" s="3">
        <v>182</v>
      </c>
      <c r="AJ62" s="3">
        <v>80</v>
      </c>
      <c r="AK62" s="5">
        <f t="shared" ref="AK62:AK106" si="40">(AI62+2*AJ62)/3</f>
        <v>114</v>
      </c>
      <c r="AL62" s="3">
        <v>71</v>
      </c>
      <c r="AM62" s="3">
        <v>1</v>
      </c>
      <c r="AN62" s="3">
        <v>8</v>
      </c>
      <c r="AO62" s="3">
        <v>36</v>
      </c>
      <c r="AP62" s="3">
        <v>19</v>
      </c>
      <c r="AQ62" s="3">
        <v>27</v>
      </c>
      <c r="AR62" s="3">
        <f t="shared" si="36"/>
        <v>17</v>
      </c>
      <c r="AS62" s="7">
        <f t="shared" si="37"/>
        <v>2.125</v>
      </c>
      <c r="AT62" s="3">
        <v>19</v>
      </c>
      <c r="AU62" s="4">
        <v>3.8375999999999997</v>
      </c>
      <c r="AV62" s="3">
        <v>2.34</v>
      </c>
      <c r="AW62" s="19">
        <f t="shared" ref="AW62:AW106" si="41">(AK62*AV62/451)</f>
        <v>0.59148558758314851</v>
      </c>
      <c r="AX62" s="7">
        <f t="shared" si="22"/>
        <v>2.0846362309776945</v>
      </c>
      <c r="AY62" s="7">
        <f t="shared" si="23"/>
        <v>273.5042735042735</v>
      </c>
      <c r="AZ62" s="7">
        <f t="shared" ref="AZ62:AZ106" si="42">((AK62-AN62)*80/AV62)</f>
        <v>3623.931623931624</v>
      </c>
      <c r="BA62" s="7">
        <f t="shared" si="25"/>
        <v>54.050704225352113</v>
      </c>
      <c r="BB62" s="7">
        <f t="shared" si="26"/>
        <v>32.95774647887324</v>
      </c>
      <c r="BC62" s="7">
        <f t="shared" ref="BC62:BC106" si="43">(BB62*(AK62-AT62)*0.0136)</f>
        <v>42.581408450704224</v>
      </c>
      <c r="BD62" s="7">
        <f t="shared" si="28"/>
        <v>8.5162816901408451</v>
      </c>
      <c r="BE62" s="19">
        <v>4.68</v>
      </c>
      <c r="BF62" s="19">
        <f t="shared" si="29"/>
        <v>0.49953095684803001</v>
      </c>
      <c r="BG62" s="19">
        <f t="shared" si="38"/>
        <v>0.66604127579737338</v>
      </c>
      <c r="BH62" s="19">
        <v>0.66604127579737338</v>
      </c>
      <c r="BI62" s="19">
        <f t="shared" si="39"/>
        <v>3.179453189726595</v>
      </c>
      <c r="BJ62" s="19">
        <f t="shared" si="32"/>
        <v>0.42105263157894735</v>
      </c>
      <c r="BK62" s="19"/>
      <c r="BL62" s="5">
        <v>1</v>
      </c>
      <c r="BM62" s="5">
        <v>20</v>
      </c>
      <c r="BN62" s="5">
        <v>75</v>
      </c>
      <c r="BO62" s="5">
        <v>1</v>
      </c>
      <c r="BP62" s="5">
        <v>0</v>
      </c>
      <c r="BQ62" s="3">
        <v>1</v>
      </c>
      <c r="BR62" s="3">
        <v>1</v>
      </c>
      <c r="BS62" s="3">
        <v>75</v>
      </c>
      <c r="BT62" s="3"/>
      <c r="BU62" s="3"/>
      <c r="BV62" s="3"/>
      <c r="BW62" s="3"/>
      <c r="BY62" s="3"/>
      <c r="BZ62" s="3"/>
      <c r="CA62" s="3">
        <v>136</v>
      </c>
      <c r="CB62" s="3">
        <v>15</v>
      </c>
      <c r="CC62" s="4">
        <v>0.9</v>
      </c>
      <c r="CD62" s="28">
        <v>65</v>
      </c>
      <c r="CE62" s="8"/>
      <c r="CF62" s="8"/>
      <c r="CG62" s="3">
        <v>1497</v>
      </c>
      <c r="CH62" s="3">
        <v>1</v>
      </c>
      <c r="CI62" s="3">
        <v>2</v>
      </c>
      <c r="CJ62" s="12">
        <v>1902.5974025974026</v>
      </c>
      <c r="CK62" s="19">
        <f t="shared" si="33"/>
        <v>7.550975285585575</v>
      </c>
      <c r="CL62" s="5">
        <v>7138.0228918452531</v>
      </c>
      <c r="CM62" s="19">
        <f t="shared" si="34"/>
        <v>8.8731911110840844</v>
      </c>
      <c r="CO62" s="36">
        <v>43425</v>
      </c>
      <c r="CP62" s="36"/>
      <c r="CQ62" s="36"/>
      <c r="CR62" s="36"/>
      <c r="CS62" s="20"/>
      <c r="CT62" s="36">
        <v>44479</v>
      </c>
      <c r="CU62" s="36">
        <v>44452</v>
      </c>
      <c r="CV62" s="1">
        <f t="shared" si="35"/>
        <v>1027</v>
      </c>
      <c r="CW62" s="1">
        <v>0</v>
      </c>
      <c r="CX62" s="1"/>
      <c r="CY62" s="1"/>
      <c r="CZ62" s="1">
        <v>0</v>
      </c>
      <c r="DA62" s="1">
        <v>1027</v>
      </c>
      <c r="DB62" s="1">
        <v>1</v>
      </c>
      <c r="DC62" s="3"/>
    </row>
    <row r="63" spans="1:116" s="10" customFormat="1" x14ac:dyDescent="0.25">
      <c r="A63" s="25">
        <v>1007</v>
      </c>
      <c r="B63" s="1">
        <v>86</v>
      </c>
      <c r="C63" s="1">
        <v>0</v>
      </c>
      <c r="D63" s="1">
        <v>1</v>
      </c>
      <c r="E63" s="1">
        <v>1</v>
      </c>
      <c r="F63" s="1">
        <v>2</v>
      </c>
      <c r="G63" s="1">
        <v>1</v>
      </c>
      <c r="H63" s="1">
        <v>0</v>
      </c>
      <c r="I63" s="1">
        <v>1</v>
      </c>
      <c r="J63" s="1">
        <v>2</v>
      </c>
      <c r="K63" s="1">
        <v>1</v>
      </c>
      <c r="L63" s="1">
        <v>0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1</v>
      </c>
      <c r="AA63" s="1">
        <v>1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25.8</v>
      </c>
      <c r="AH63" s="1">
        <v>1.98</v>
      </c>
      <c r="AI63" s="1">
        <v>131</v>
      </c>
      <c r="AJ63" s="1">
        <v>62</v>
      </c>
      <c r="AK63" s="5">
        <f t="shared" si="40"/>
        <v>85</v>
      </c>
      <c r="AL63" s="1">
        <v>62</v>
      </c>
      <c r="AM63" s="1">
        <v>3</v>
      </c>
      <c r="AN63" s="1">
        <v>10</v>
      </c>
      <c r="AO63" s="1">
        <v>53</v>
      </c>
      <c r="AP63" s="1">
        <v>21</v>
      </c>
      <c r="AQ63" s="1">
        <v>34</v>
      </c>
      <c r="AR63" s="1">
        <f t="shared" si="36"/>
        <v>32</v>
      </c>
      <c r="AS63" s="7">
        <f t="shared" si="37"/>
        <v>3.2</v>
      </c>
      <c r="AT63" s="1">
        <v>22</v>
      </c>
      <c r="AU63" s="19">
        <v>4.91</v>
      </c>
      <c r="AV63" s="1">
        <v>2.48</v>
      </c>
      <c r="AW63" s="19">
        <f t="shared" si="41"/>
        <v>0.46740576496674058</v>
      </c>
      <c r="AX63" s="7">
        <f t="shared" si="22"/>
        <v>2.4439918533604885</v>
      </c>
      <c r="AY63" s="7">
        <f t="shared" si="23"/>
        <v>387.09677419354841</v>
      </c>
      <c r="AZ63" s="7">
        <f t="shared" si="42"/>
        <v>2419.3548387096776</v>
      </c>
      <c r="BA63" s="7">
        <f t="shared" si="25"/>
        <v>79.193548387096769</v>
      </c>
      <c r="BB63" s="7">
        <f t="shared" si="26"/>
        <v>40</v>
      </c>
      <c r="BC63" s="7">
        <f t="shared" si="43"/>
        <v>34.271999999999998</v>
      </c>
      <c r="BD63" s="7">
        <f t="shared" si="28"/>
        <v>13.055999999999999</v>
      </c>
      <c r="BE63" s="19"/>
      <c r="BF63" s="19">
        <f t="shared" si="29"/>
        <v>0.42932790224032591</v>
      </c>
      <c r="BG63" s="19">
        <f t="shared" si="38"/>
        <v>0.66924643584521393</v>
      </c>
      <c r="BH63" s="19">
        <v>0.66924643584521393</v>
      </c>
      <c r="BI63" s="19">
        <f t="shared" si="39"/>
        <v>2.474798387096774</v>
      </c>
      <c r="BJ63" s="19">
        <f t="shared" si="32"/>
        <v>0.45454545454545453</v>
      </c>
      <c r="BK63" s="19"/>
      <c r="BL63" s="20">
        <v>1</v>
      </c>
      <c r="BM63" s="1"/>
      <c r="BN63" s="20"/>
      <c r="BO63" s="1">
        <v>1</v>
      </c>
      <c r="BP63" s="1">
        <v>1</v>
      </c>
      <c r="BQ63" s="1">
        <v>1</v>
      </c>
      <c r="BR63" s="1">
        <v>0</v>
      </c>
      <c r="BS63" s="1">
        <v>60</v>
      </c>
      <c r="BT63" s="1">
        <v>4.7</v>
      </c>
      <c r="BU63" s="1">
        <v>3</v>
      </c>
      <c r="BV63" s="1">
        <v>0.76</v>
      </c>
      <c r="BW63" s="1">
        <v>5.8</v>
      </c>
      <c r="BX63" s="1">
        <v>72</v>
      </c>
      <c r="BY63" s="1">
        <v>1</v>
      </c>
      <c r="BZ63" s="1">
        <v>1</v>
      </c>
      <c r="CA63" s="1">
        <v>139</v>
      </c>
      <c r="CB63" s="1">
        <v>24</v>
      </c>
      <c r="CC63" s="19">
        <v>1.02</v>
      </c>
      <c r="CD63" s="27">
        <v>50</v>
      </c>
      <c r="CE63" s="1">
        <v>248</v>
      </c>
      <c r="CF63" s="1">
        <v>1</v>
      </c>
      <c r="CG63" s="1"/>
      <c r="CH63" s="1"/>
      <c r="CI63" s="1">
        <v>2</v>
      </c>
      <c r="CJ63" s="20">
        <v>1041.878201</v>
      </c>
      <c r="CK63" s="19">
        <f t="shared" si="33"/>
        <v>6.9487803258458696</v>
      </c>
      <c r="CL63" s="20">
        <v>817.92866249999997</v>
      </c>
      <c r="CM63" s="19">
        <f t="shared" si="34"/>
        <v>6.7067751231420623</v>
      </c>
      <c r="CN63" s="22"/>
      <c r="CO63" s="36">
        <v>43206</v>
      </c>
      <c r="CP63" s="36"/>
      <c r="CQ63" s="36"/>
      <c r="CR63" s="36"/>
      <c r="CS63" s="20"/>
      <c r="CT63" s="36">
        <v>44479</v>
      </c>
      <c r="CU63" s="36">
        <v>44466</v>
      </c>
      <c r="CV63" s="1">
        <f t="shared" si="35"/>
        <v>1260</v>
      </c>
      <c r="CW63" s="1">
        <v>0</v>
      </c>
      <c r="CX63" s="1"/>
      <c r="CY63" s="1"/>
      <c r="CZ63" s="1">
        <v>0</v>
      </c>
      <c r="DA63" s="1">
        <v>1260</v>
      </c>
      <c r="DB63" s="3">
        <v>0</v>
      </c>
      <c r="DC63" t="s">
        <v>134</v>
      </c>
      <c r="DD63"/>
      <c r="DE63"/>
      <c r="DF63"/>
      <c r="DG63"/>
      <c r="DH63"/>
      <c r="DI63"/>
      <c r="DJ63"/>
      <c r="DK63"/>
      <c r="DL63"/>
    </row>
    <row r="64" spans="1:116" s="10" customFormat="1" x14ac:dyDescent="0.25">
      <c r="A64" s="2">
        <v>2019</v>
      </c>
      <c r="B64" s="3">
        <v>74</v>
      </c>
      <c r="C64" s="3">
        <v>0</v>
      </c>
      <c r="D64" s="3">
        <v>0</v>
      </c>
      <c r="E64" s="3">
        <v>1</v>
      </c>
      <c r="F64" s="3">
        <v>1</v>
      </c>
      <c r="G64" s="3">
        <v>1</v>
      </c>
      <c r="H64" s="1">
        <v>0</v>
      </c>
      <c r="I64" s="3">
        <v>0</v>
      </c>
      <c r="J64" s="3">
        <v>4</v>
      </c>
      <c r="K64" s="3">
        <v>0</v>
      </c>
      <c r="L64" s="3">
        <v>0</v>
      </c>
      <c r="M64" s="3"/>
      <c r="N64" s="3">
        <v>0</v>
      </c>
      <c r="O64" s="3">
        <v>0</v>
      </c>
      <c r="P64" s="3">
        <v>1</v>
      </c>
      <c r="Q64" s="3">
        <v>1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16">
        <v>0</v>
      </c>
      <c r="Y64" s="3">
        <v>0</v>
      </c>
      <c r="Z64" s="3">
        <v>0</v>
      </c>
      <c r="AA64" s="3">
        <v>1</v>
      </c>
      <c r="AB64" s="3">
        <v>0</v>
      </c>
      <c r="AC64" s="3">
        <v>0</v>
      </c>
      <c r="AD64" s="3">
        <v>1</v>
      </c>
      <c r="AE64" s="3">
        <v>0</v>
      </c>
      <c r="AF64" s="3">
        <v>0</v>
      </c>
      <c r="AG64" s="9">
        <v>35</v>
      </c>
      <c r="AH64" s="11">
        <v>2.27</v>
      </c>
      <c r="AI64" s="9">
        <v>101</v>
      </c>
      <c r="AJ64" s="9">
        <v>79</v>
      </c>
      <c r="AK64" s="5">
        <f t="shared" si="40"/>
        <v>86.333333333333329</v>
      </c>
      <c r="AL64" s="9">
        <v>79</v>
      </c>
      <c r="AM64" s="9">
        <v>3</v>
      </c>
      <c r="AN64" s="9">
        <v>9</v>
      </c>
      <c r="AO64" s="9">
        <v>45</v>
      </c>
      <c r="AP64" s="9">
        <v>22</v>
      </c>
      <c r="AQ64" s="9">
        <v>32</v>
      </c>
      <c r="AR64" s="9">
        <f t="shared" si="36"/>
        <v>23</v>
      </c>
      <c r="AS64" s="7">
        <f t="shared" si="37"/>
        <v>2.5555555555555554</v>
      </c>
      <c r="AT64" s="9">
        <v>25</v>
      </c>
      <c r="AU64" s="4">
        <v>5.2891000000000004</v>
      </c>
      <c r="AV64" s="9">
        <v>2.33</v>
      </c>
      <c r="AW64" s="19">
        <f t="shared" si="41"/>
        <v>0.44602365114560238</v>
      </c>
      <c r="AX64" s="7">
        <f t="shared" si="22"/>
        <v>1.3234765839178688</v>
      </c>
      <c r="AY64" s="7">
        <f t="shared" si="23"/>
        <v>240.34334763948496</v>
      </c>
      <c r="AZ64" s="7">
        <f t="shared" si="42"/>
        <v>2655.2217453505004</v>
      </c>
      <c r="BA64" s="7">
        <f t="shared" si="25"/>
        <v>66.950632911392418</v>
      </c>
      <c r="BB64" s="7">
        <f t="shared" si="26"/>
        <v>29.49367088607595</v>
      </c>
      <c r="BC64" s="7">
        <f t="shared" si="43"/>
        <v>24.601654008438818</v>
      </c>
      <c r="BD64" s="7">
        <f t="shared" si="28"/>
        <v>9.225620253164557</v>
      </c>
      <c r="BE64" s="19"/>
      <c r="BF64" s="19">
        <f t="shared" si="29"/>
        <v>0.47796411487776741</v>
      </c>
      <c r="BG64" s="19">
        <f t="shared" si="38"/>
        <v>0.67213703654686041</v>
      </c>
      <c r="BH64" s="19">
        <v>0.67213703654686041</v>
      </c>
      <c r="BI64" s="19">
        <f t="shared" si="39"/>
        <v>2.9108970831040182</v>
      </c>
      <c r="BJ64" s="19">
        <f t="shared" si="32"/>
        <v>0.36</v>
      </c>
      <c r="BK64" s="19"/>
      <c r="BL64" s="5">
        <v>1</v>
      </c>
      <c r="BM64" s="5"/>
      <c r="BN64" s="5"/>
      <c r="BO64" s="5">
        <v>0</v>
      </c>
      <c r="BP64" s="5">
        <v>0</v>
      </c>
      <c r="BQ64" s="9">
        <v>1</v>
      </c>
      <c r="BR64" s="9">
        <v>0</v>
      </c>
      <c r="BS64" s="16">
        <v>27.5</v>
      </c>
      <c r="BT64" s="16">
        <v>5.8</v>
      </c>
      <c r="BU64" s="16">
        <v>4.8</v>
      </c>
      <c r="BV64" s="16">
        <v>0.99</v>
      </c>
      <c r="BW64" s="3"/>
      <c r="BY64" s="9">
        <v>1</v>
      </c>
      <c r="BZ64" s="16">
        <v>0</v>
      </c>
      <c r="CA64" s="9">
        <v>139</v>
      </c>
      <c r="CB64" s="9">
        <v>23</v>
      </c>
      <c r="CC64" s="11">
        <v>1</v>
      </c>
      <c r="CD64" s="29">
        <v>90</v>
      </c>
      <c r="CE64" s="13"/>
      <c r="CF64" s="13"/>
      <c r="CG64" s="9">
        <v>1810</v>
      </c>
      <c r="CH64" s="9">
        <v>1</v>
      </c>
      <c r="CI64" s="9">
        <v>2</v>
      </c>
      <c r="CJ64" s="12">
        <v>11228.571428571429</v>
      </c>
      <c r="CK64" s="19">
        <f t="shared" si="33"/>
        <v>9.326216829361984</v>
      </c>
      <c r="CL64" s="5">
        <v>2889.9638055224937</v>
      </c>
      <c r="CM64" s="19">
        <f t="shared" si="34"/>
        <v>7.9689992569873915</v>
      </c>
      <c r="CO64" s="36">
        <v>43585</v>
      </c>
      <c r="CP64" s="36"/>
      <c r="CQ64" s="36"/>
      <c r="CR64" s="36"/>
      <c r="CS64" s="20"/>
      <c r="CT64" s="36">
        <v>44478</v>
      </c>
      <c r="CU64" s="36">
        <v>44473</v>
      </c>
      <c r="CV64" s="1">
        <f t="shared" si="35"/>
        <v>888</v>
      </c>
      <c r="CW64" s="1">
        <v>0</v>
      </c>
      <c r="CX64" s="1"/>
      <c r="CY64" s="1"/>
      <c r="CZ64" s="1">
        <v>0</v>
      </c>
      <c r="DA64" s="1">
        <v>888</v>
      </c>
      <c r="DB64" s="1">
        <v>1</v>
      </c>
      <c r="DC64" s="3" t="s">
        <v>141</v>
      </c>
    </row>
    <row r="65" spans="1:116" s="10" customFormat="1" x14ac:dyDescent="0.25">
      <c r="A65" s="25">
        <v>1145</v>
      </c>
      <c r="B65" s="1">
        <v>67</v>
      </c>
      <c r="C65" s="1">
        <v>0</v>
      </c>
      <c r="D65" s="1">
        <v>1</v>
      </c>
      <c r="E65" s="1">
        <v>1</v>
      </c>
      <c r="F65" s="1">
        <v>1</v>
      </c>
      <c r="G65" s="1">
        <v>1</v>
      </c>
      <c r="H65" s="1">
        <v>0</v>
      </c>
      <c r="I65" s="1">
        <v>1</v>
      </c>
      <c r="J65" s="1">
        <v>1</v>
      </c>
      <c r="K65" s="1">
        <v>1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21.1</v>
      </c>
      <c r="AH65" s="1">
        <v>1.68</v>
      </c>
      <c r="AI65" s="1">
        <v>94</v>
      </c>
      <c r="AJ65" s="1">
        <v>64</v>
      </c>
      <c r="AK65" s="5">
        <f t="shared" si="40"/>
        <v>74</v>
      </c>
      <c r="AL65" s="1">
        <v>62</v>
      </c>
      <c r="AM65" s="1">
        <v>1</v>
      </c>
      <c r="AN65" s="1">
        <v>9</v>
      </c>
      <c r="AO65" s="1">
        <v>48</v>
      </c>
      <c r="AP65" s="1">
        <v>22</v>
      </c>
      <c r="AQ65" s="1">
        <v>33</v>
      </c>
      <c r="AR65" s="1">
        <f t="shared" si="36"/>
        <v>26</v>
      </c>
      <c r="AS65" s="7">
        <f t="shared" si="37"/>
        <v>2.8888888888888888</v>
      </c>
      <c r="AT65" s="1">
        <v>23</v>
      </c>
      <c r="AU65" s="19">
        <v>4.29</v>
      </c>
      <c r="AV65" s="1">
        <v>2.56</v>
      </c>
      <c r="AW65" s="19">
        <f t="shared" si="41"/>
        <v>0.42004434589800443</v>
      </c>
      <c r="AX65" s="7">
        <f t="shared" si="22"/>
        <v>2.3310023310023311</v>
      </c>
      <c r="AY65" s="7">
        <f t="shared" si="23"/>
        <v>312.5</v>
      </c>
      <c r="AZ65" s="7">
        <f t="shared" si="42"/>
        <v>2031.25</v>
      </c>
      <c r="BA65" s="7">
        <f t="shared" si="25"/>
        <v>69.193548387096783</v>
      </c>
      <c r="BB65" s="7">
        <f t="shared" si="26"/>
        <v>41.29032258064516</v>
      </c>
      <c r="BC65" s="7">
        <f t="shared" si="43"/>
        <v>28.638967741935478</v>
      </c>
      <c r="BD65" s="7">
        <f t="shared" si="28"/>
        <v>13.477161290322581</v>
      </c>
      <c r="BE65" s="19"/>
      <c r="BF65" s="19">
        <f t="shared" si="29"/>
        <v>0.47692307692307684</v>
      </c>
      <c r="BG65" s="19">
        <f t="shared" si="38"/>
        <v>0.69370629370629366</v>
      </c>
      <c r="BH65" s="19">
        <v>0.69370629370629366</v>
      </c>
      <c r="BI65" s="19">
        <f t="shared" si="39"/>
        <v>2.6612903225806455</v>
      </c>
      <c r="BJ65" s="19">
        <f t="shared" si="32"/>
        <v>0.39130434782608697</v>
      </c>
      <c r="BK65" s="19"/>
      <c r="BL65" s="20">
        <v>0</v>
      </c>
      <c r="BM65" s="1"/>
      <c r="BN65" s="20"/>
      <c r="BO65" s="1">
        <v>0</v>
      </c>
      <c r="BP65" s="1">
        <v>0</v>
      </c>
      <c r="BQ65" s="1">
        <v>1</v>
      </c>
      <c r="BR65" s="1">
        <v>0</v>
      </c>
      <c r="BS65" s="1">
        <v>35</v>
      </c>
      <c r="BT65" s="1">
        <v>5.3</v>
      </c>
      <c r="BU65" s="1">
        <v>4.4000000000000004</v>
      </c>
      <c r="BV65" s="1">
        <v>0.5</v>
      </c>
      <c r="BW65" s="1">
        <v>4</v>
      </c>
      <c r="BX65" s="1">
        <v>56.4</v>
      </c>
      <c r="BY65" s="1">
        <v>1</v>
      </c>
      <c r="BZ65" s="1">
        <v>0</v>
      </c>
      <c r="CA65" s="25">
        <v>141</v>
      </c>
      <c r="CB65" s="25">
        <v>18</v>
      </c>
      <c r="CC65" s="44">
        <v>1.01</v>
      </c>
      <c r="CD65" s="27">
        <v>65</v>
      </c>
      <c r="CE65" s="1"/>
      <c r="CF65" s="1"/>
      <c r="CG65" s="1"/>
      <c r="CH65" s="1"/>
      <c r="CI65" s="1"/>
      <c r="CJ65" s="20">
        <v>3197.5624950000001</v>
      </c>
      <c r="CK65" s="19">
        <f t="shared" si="33"/>
        <v>8.0701440782189948</v>
      </c>
      <c r="CL65" s="20">
        <v>516.0676618</v>
      </c>
      <c r="CM65" s="19">
        <f t="shared" si="34"/>
        <v>6.246237884404481</v>
      </c>
      <c r="CN65" s="22"/>
      <c r="CO65" s="36">
        <v>43396</v>
      </c>
      <c r="CP65" s="36"/>
      <c r="CQ65" s="36"/>
      <c r="CR65" s="36"/>
      <c r="CS65" s="20"/>
      <c r="CT65" s="36">
        <v>44217</v>
      </c>
      <c r="CU65" s="36">
        <v>43738</v>
      </c>
      <c r="CV65" s="1">
        <f t="shared" si="35"/>
        <v>342</v>
      </c>
      <c r="CW65" s="1">
        <v>1</v>
      </c>
      <c r="CX65" s="36">
        <v>43738</v>
      </c>
      <c r="CY65" s="20">
        <f>(CX65-CO65)</f>
        <v>342</v>
      </c>
      <c r="CZ65" s="20">
        <v>1</v>
      </c>
      <c r="DA65" s="20">
        <v>342</v>
      </c>
      <c r="DB65" s="1">
        <v>1</v>
      </c>
      <c r="DC65" t="s">
        <v>136</v>
      </c>
      <c r="DD65"/>
      <c r="DE65"/>
      <c r="DF65"/>
      <c r="DG65"/>
      <c r="DH65"/>
      <c r="DI65"/>
      <c r="DJ65"/>
      <c r="DK65"/>
      <c r="DL65"/>
    </row>
    <row r="66" spans="1:116" s="10" customFormat="1" x14ac:dyDescent="0.25">
      <c r="A66" s="2">
        <v>2050</v>
      </c>
      <c r="B66" s="3">
        <v>63</v>
      </c>
      <c r="C66" s="3">
        <v>0</v>
      </c>
      <c r="D66" s="3">
        <v>1</v>
      </c>
      <c r="E66" s="3">
        <v>1</v>
      </c>
      <c r="F66" s="3">
        <v>1</v>
      </c>
      <c r="G66" s="3">
        <v>1</v>
      </c>
      <c r="H66" s="1">
        <v>0</v>
      </c>
      <c r="I66" s="3">
        <v>0</v>
      </c>
      <c r="J66" s="3">
        <v>4</v>
      </c>
      <c r="K66" s="3">
        <v>0</v>
      </c>
      <c r="L66" s="3">
        <v>0</v>
      </c>
      <c r="M66" s="3"/>
      <c r="N66" s="3">
        <v>1</v>
      </c>
      <c r="O66" s="3">
        <v>0</v>
      </c>
      <c r="P66" s="3">
        <v>1</v>
      </c>
      <c r="Q66" s="3"/>
      <c r="R66" s="3">
        <v>1</v>
      </c>
      <c r="S66" s="3">
        <v>1</v>
      </c>
      <c r="T66" s="3">
        <v>0</v>
      </c>
      <c r="U66" s="3">
        <v>0</v>
      </c>
      <c r="V66" s="3">
        <v>0</v>
      </c>
      <c r="W66" s="3">
        <v>0</v>
      </c>
      <c r="X66" s="3">
        <v>1</v>
      </c>
      <c r="Y66" s="3">
        <v>1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 s="3">
        <v>0</v>
      </c>
      <c r="AF66" s="3">
        <v>0</v>
      </c>
      <c r="AG66" s="3">
        <v>22.5</v>
      </c>
      <c r="AH66" s="4">
        <v>1.49</v>
      </c>
      <c r="AI66" s="3">
        <v>114</v>
      </c>
      <c r="AJ66" s="3">
        <v>62</v>
      </c>
      <c r="AK66" s="5">
        <f t="shared" si="40"/>
        <v>79.333333333333329</v>
      </c>
      <c r="AL66" s="3">
        <v>87</v>
      </c>
      <c r="AM66" s="3">
        <v>2</v>
      </c>
      <c r="AN66" s="3">
        <v>1</v>
      </c>
      <c r="AO66" s="3">
        <v>40</v>
      </c>
      <c r="AP66" s="3">
        <v>16</v>
      </c>
      <c r="AQ66" s="3">
        <v>24</v>
      </c>
      <c r="AR66" s="1">
        <f t="shared" si="36"/>
        <v>24</v>
      </c>
      <c r="AS66" s="7">
        <f t="shared" si="37"/>
        <v>24</v>
      </c>
      <c r="AT66" s="3">
        <v>18</v>
      </c>
      <c r="AU66" s="4">
        <v>2.8756999999999997</v>
      </c>
      <c r="AV66" s="3">
        <v>1.93</v>
      </c>
      <c r="AW66" s="19">
        <f t="shared" si="41"/>
        <v>0.33949741315594972</v>
      </c>
      <c r="AX66" s="7">
        <f t="shared" ref="AX66:AX97" si="44">((AQ66-AT66)/AU66)</f>
        <v>2.0864485168828462</v>
      </c>
      <c r="AY66" s="7">
        <f t="shared" ref="AY66:AY97" si="45">((AQ66-AT66)*80/AV66)</f>
        <v>248.70466321243524</v>
      </c>
      <c r="AZ66" s="7">
        <f t="shared" si="42"/>
        <v>3246.9775474956818</v>
      </c>
      <c r="BA66" s="7">
        <f t="shared" ref="BA66:BA97" si="46">(AU66/AL66*1000)</f>
        <v>33.054022988505743</v>
      </c>
      <c r="BB66" s="7">
        <f t="shared" ref="BB66:BB97" si="47">(AV66*1000/AL66)</f>
        <v>22.183908045977013</v>
      </c>
      <c r="BC66" s="7">
        <f t="shared" si="43"/>
        <v>18.504337164750957</v>
      </c>
      <c r="BD66" s="7">
        <f t="shared" ref="BD66:BD97" si="48">(BB66*(AQ66-AN66)*0.0136)</f>
        <v>6.939126436781609</v>
      </c>
      <c r="BE66" s="19"/>
      <c r="BF66" s="19">
        <f t="shared" ref="BF66:BF97" si="49">(AQ66/BA66)</f>
        <v>0.72608408387523049</v>
      </c>
      <c r="BG66" s="19">
        <f t="shared" si="38"/>
        <v>1.2101401397920508</v>
      </c>
      <c r="BH66" s="19">
        <v>0.72608408387523049</v>
      </c>
      <c r="BI66" s="19">
        <f t="shared" si="39"/>
        <v>1.3772509578544059</v>
      </c>
      <c r="BJ66" s="19">
        <f t="shared" ref="BJ66:BJ97" si="50">(AN66/AT66)</f>
        <v>5.5555555555555552E-2</v>
      </c>
      <c r="BK66" s="19"/>
      <c r="BL66" s="5">
        <v>0</v>
      </c>
      <c r="BM66" s="5"/>
      <c r="BN66" s="5"/>
      <c r="BO66" s="5"/>
      <c r="BP66" s="5"/>
      <c r="BQ66" s="3">
        <v>1</v>
      </c>
      <c r="BR66" s="3">
        <v>0</v>
      </c>
      <c r="BS66" s="3">
        <v>17.5</v>
      </c>
      <c r="BT66" s="3">
        <v>7.5</v>
      </c>
      <c r="BU66" s="3">
        <v>7.3</v>
      </c>
      <c r="BV66" s="3">
        <v>1.5</v>
      </c>
      <c r="BW66" s="3"/>
      <c r="BY66" s="3">
        <v>1</v>
      </c>
      <c r="BZ66" s="3">
        <v>1</v>
      </c>
      <c r="CA66" s="3">
        <v>128</v>
      </c>
      <c r="CB66" s="3">
        <v>36</v>
      </c>
      <c r="CC66" s="4">
        <v>1.9</v>
      </c>
      <c r="CD66" s="28">
        <v>27</v>
      </c>
      <c r="CE66" s="8"/>
      <c r="CF66" s="8"/>
      <c r="CG66" s="3">
        <v>3770</v>
      </c>
      <c r="CH66" s="3">
        <v>1</v>
      </c>
      <c r="CI66" s="3">
        <v>3</v>
      </c>
      <c r="CJ66" s="12">
        <v>1674.4047619047619</v>
      </c>
      <c r="CK66" s="19">
        <f t="shared" ref="CK66:CK97" si="51">LN(CJ66)</f>
        <v>7.4232130150746896</v>
      </c>
      <c r="CL66" s="5">
        <v>1031.2854540383419</v>
      </c>
      <c r="CM66" s="19">
        <f t="shared" ref="CM66:CM97" si="52">LN(CL66)</f>
        <v>6.9385613167314668</v>
      </c>
      <c r="CO66" s="41">
        <v>40246</v>
      </c>
      <c r="CP66" s="41"/>
      <c r="CQ66" s="41"/>
      <c r="CR66" s="41"/>
      <c r="CS66" s="20"/>
      <c r="CT66" s="36">
        <v>44272</v>
      </c>
      <c r="CU66" s="36">
        <v>44239</v>
      </c>
      <c r="CV66" s="1">
        <f t="shared" ref="CV66:CV97" si="53">(CU66-CO66)</f>
        <v>3993</v>
      </c>
      <c r="CW66" s="3">
        <v>0</v>
      </c>
      <c r="CX66" s="3"/>
      <c r="CY66" s="3"/>
      <c r="CZ66" s="3">
        <v>0</v>
      </c>
      <c r="DA66" s="3">
        <v>3993</v>
      </c>
      <c r="DB66" s="1">
        <v>1</v>
      </c>
      <c r="DC66" s="3" t="s">
        <v>141</v>
      </c>
    </row>
    <row r="67" spans="1:116" s="10" customFormat="1" x14ac:dyDescent="0.25">
      <c r="A67" s="25">
        <v>1071</v>
      </c>
      <c r="B67" s="1">
        <v>46</v>
      </c>
      <c r="C67" s="1">
        <v>0</v>
      </c>
      <c r="D67" s="1">
        <v>0</v>
      </c>
      <c r="E67" s="1">
        <v>1</v>
      </c>
      <c r="F67" s="1">
        <v>1</v>
      </c>
      <c r="G67" s="1">
        <v>0</v>
      </c>
      <c r="H67" s="1">
        <v>1</v>
      </c>
      <c r="I67" s="1">
        <v>1</v>
      </c>
      <c r="J67" s="1">
        <v>4</v>
      </c>
      <c r="K67" s="1">
        <v>1</v>
      </c>
      <c r="L67" s="1">
        <v>1</v>
      </c>
      <c r="M67" s="1">
        <v>1</v>
      </c>
      <c r="N67" s="1">
        <v>1</v>
      </c>
      <c r="O67" s="1">
        <v>0</v>
      </c>
      <c r="P67" s="1">
        <v>0</v>
      </c>
      <c r="Q67" s="1"/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0</v>
      </c>
      <c r="AD67" s="1">
        <v>1</v>
      </c>
      <c r="AE67" s="1">
        <v>0</v>
      </c>
      <c r="AF67" s="1">
        <v>0</v>
      </c>
      <c r="AG67" s="1">
        <v>38.94</v>
      </c>
      <c r="AH67" s="1">
        <v>2.4300000000000002</v>
      </c>
      <c r="AI67" s="1">
        <v>174</v>
      </c>
      <c r="AJ67" s="1">
        <v>106</v>
      </c>
      <c r="AK67" s="5">
        <f t="shared" si="40"/>
        <v>128.66666666666666</v>
      </c>
      <c r="AL67" s="1">
        <v>94</v>
      </c>
      <c r="AM67" s="1">
        <v>1</v>
      </c>
      <c r="AN67" s="1">
        <v>6</v>
      </c>
      <c r="AO67" s="1">
        <v>44</v>
      </c>
      <c r="AP67" s="1">
        <v>21</v>
      </c>
      <c r="AQ67" s="1">
        <v>30</v>
      </c>
      <c r="AR67" s="1">
        <f t="shared" si="36"/>
        <v>23</v>
      </c>
      <c r="AS67" s="7">
        <f t="shared" si="37"/>
        <v>3.8333333333333335</v>
      </c>
      <c r="AT67" s="1">
        <v>19</v>
      </c>
      <c r="AU67" s="19">
        <v>5.6</v>
      </c>
      <c r="AV67" s="1">
        <v>2.2999999999999998</v>
      </c>
      <c r="AW67" s="19">
        <f t="shared" si="41"/>
        <v>0.656171470805617</v>
      </c>
      <c r="AX67" s="7">
        <f t="shared" si="44"/>
        <v>1.9642857142857144</v>
      </c>
      <c r="AY67" s="7">
        <f t="shared" si="45"/>
        <v>382.60869565217394</v>
      </c>
      <c r="AZ67" s="7">
        <f t="shared" si="42"/>
        <v>4266.6666666666661</v>
      </c>
      <c r="BA67" s="7">
        <f t="shared" si="46"/>
        <v>59.574468085106382</v>
      </c>
      <c r="BB67" s="7">
        <f t="shared" si="47"/>
        <v>24.468085106382979</v>
      </c>
      <c r="BC67" s="7">
        <f t="shared" si="43"/>
        <v>36.493333333333325</v>
      </c>
      <c r="BD67" s="7">
        <f t="shared" si="48"/>
        <v>7.9863829787234044</v>
      </c>
      <c r="BE67" s="19"/>
      <c r="BF67" s="19">
        <f t="shared" si="49"/>
        <v>0.50357142857142856</v>
      </c>
      <c r="BG67" s="19">
        <f t="shared" si="38"/>
        <v>0.73857142857142855</v>
      </c>
      <c r="BH67" s="19">
        <v>0.73857142857142855</v>
      </c>
      <c r="BI67" s="19">
        <f t="shared" si="39"/>
        <v>2.5901942645698428</v>
      </c>
      <c r="BJ67" s="19">
        <f t="shared" si="50"/>
        <v>0.31578947368421051</v>
      </c>
      <c r="BK67" s="19"/>
      <c r="BL67" s="20">
        <v>0</v>
      </c>
      <c r="BM67" s="1"/>
      <c r="BN67" s="20"/>
      <c r="BO67" s="1"/>
      <c r="BP67" s="1"/>
      <c r="BQ67" s="1">
        <v>1</v>
      </c>
      <c r="BR67" s="1">
        <v>0</v>
      </c>
      <c r="BS67" s="1">
        <v>25</v>
      </c>
      <c r="BT67" s="1">
        <v>5.6</v>
      </c>
      <c r="BU67" s="1">
        <v>4.8</v>
      </c>
      <c r="BV67" s="1">
        <v>0.37</v>
      </c>
      <c r="BW67" s="1">
        <v>5</v>
      </c>
      <c r="BX67" s="1">
        <v>32.6</v>
      </c>
      <c r="BY67" s="1">
        <v>0</v>
      </c>
      <c r="BZ67" s="1">
        <v>1</v>
      </c>
      <c r="CA67" s="25">
        <v>139</v>
      </c>
      <c r="CB67" s="25">
        <v>13</v>
      </c>
      <c r="CC67" s="44">
        <v>1.03</v>
      </c>
      <c r="CD67" s="27">
        <v>87</v>
      </c>
      <c r="CE67" s="1">
        <v>829</v>
      </c>
      <c r="CF67" s="1">
        <v>1</v>
      </c>
      <c r="CG67" s="1"/>
      <c r="CH67" s="1"/>
      <c r="CI67" s="1">
        <v>3</v>
      </c>
      <c r="CJ67" s="20">
        <v>10797.23126</v>
      </c>
      <c r="CK67" s="19">
        <f t="shared" si="51"/>
        <v>9.2870450154304205</v>
      </c>
      <c r="CL67" s="20">
        <v>2303.646295</v>
      </c>
      <c r="CM67" s="19">
        <f t="shared" si="52"/>
        <v>7.7422484922355803</v>
      </c>
      <c r="CN67" s="22"/>
      <c r="CO67" s="41">
        <v>40371</v>
      </c>
      <c r="CP67" s="41"/>
      <c r="CQ67" s="41"/>
      <c r="CR67" s="41"/>
      <c r="CS67" s="20"/>
      <c r="CT67" s="36">
        <v>44272</v>
      </c>
      <c r="CU67" s="36">
        <v>44270</v>
      </c>
      <c r="CV67" s="1">
        <f t="shared" si="53"/>
        <v>3899</v>
      </c>
      <c r="CW67" s="3">
        <v>0</v>
      </c>
      <c r="CX67" s="3"/>
      <c r="CY67" s="3"/>
      <c r="CZ67" s="3">
        <v>0</v>
      </c>
      <c r="DA67" s="3">
        <v>3899</v>
      </c>
      <c r="DB67" s="1">
        <v>1</v>
      </c>
      <c r="DC67"/>
      <c r="DD67"/>
      <c r="DE67"/>
      <c r="DF67"/>
      <c r="DG67"/>
      <c r="DH67"/>
      <c r="DI67"/>
      <c r="DJ67"/>
      <c r="DK67"/>
      <c r="DL67"/>
    </row>
    <row r="68" spans="1:116" s="10" customFormat="1" x14ac:dyDescent="0.25">
      <c r="A68" s="2">
        <v>2047</v>
      </c>
      <c r="B68" s="3">
        <v>51</v>
      </c>
      <c r="C68" s="3">
        <v>1</v>
      </c>
      <c r="D68" s="3">
        <v>0</v>
      </c>
      <c r="E68" s="3">
        <v>1</v>
      </c>
      <c r="F68" s="3">
        <v>2</v>
      </c>
      <c r="G68" s="3">
        <v>1</v>
      </c>
      <c r="H68" s="1">
        <v>0</v>
      </c>
      <c r="I68" s="3">
        <v>0</v>
      </c>
      <c r="J68" s="3">
        <v>4</v>
      </c>
      <c r="K68" s="3">
        <v>1</v>
      </c>
      <c r="L68" s="3">
        <v>0</v>
      </c>
      <c r="M68" s="3"/>
      <c r="N68" s="3">
        <v>0</v>
      </c>
      <c r="O68" s="3">
        <v>1</v>
      </c>
      <c r="P68" s="3">
        <v>1</v>
      </c>
      <c r="Q68" s="3">
        <v>1</v>
      </c>
      <c r="R68" s="3">
        <v>0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1</v>
      </c>
      <c r="Y68" s="3">
        <v>0</v>
      </c>
      <c r="Z68" s="3">
        <v>0</v>
      </c>
      <c r="AA68" s="3">
        <v>1</v>
      </c>
      <c r="AB68" s="3">
        <v>1</v>
      </c>
      <c r="AC68" s="3">
        <v>0</v>
      </c>
      <c r="AD68" s="3">
        <v>1</v>
      </c>
      <c r="AE68" s="3">
        <v>0</v>
      </c>
      <c r="AF68" s="3">
        <v>0</v>
      </c>
      <c r="AG68" s="3">
        <v>32</v>
      </c>
      <c r="AH68" s="4">
        <v>2.19</v>
      </c>
      <c r="AI68" s="3">
        <v>116</v>
      </c>
      <c r="AJ68" s="3">
        <v>82</v>
      </c>
      <c r="AK68" s="5">
        <f t="shared" si="40"/>
        <v>93.333333333333329</v>
      </c>
      <c r="AL68" s="3">
        <v>60</v>
      </c>
      <c r="AM68" s="3">
        <v>3</v>
      </c>
      <c r="AN68" s="3">
        <v>16</v>
      </c>
      <c r="AO68" s="3">
        <v>62</v>
      </c>
      <c r="AP68" s="3">
        <v>27</v>
      </c>
      <c r="AQ68" s="3">
        <v>40</v>
      </c>
      <c r="AR68" s="1">
        <f t="shared" si="36"/>
        <v>35</v>
      </c>
      <c r="AS68" s="7">
        <f t="shared" si="37"/>
        <v>2.1875</v>
      </c>
      <c r="AT68" s="3">
        <v>22</v>
      </c>
      <c r="AU68" s="4">
        <v>4.9931999999999999</v>
      </c>
      <c r="AV68" s="3">
        <v>2.2799999999999998</v>
      </c>
      <c r="AW68" s="19">
        <f t="shared" si="41"/>
        <v>0.471840354767184</v>
      </c>
      <c r="AX68" s="7">
        <f t="shared" si="44"/>
        <v>3.6049026676279743</v>
      </c>
      <c r="AY68" s="7">
        <f t="shared" si="45"/>
        <v>631.57894736842115</v>
      </c>
      <c r="AZ68" s="7">
        <f t="shared" si="42"/>
        <v>2713.4502923976606</v>
      </c>
      <c r="BA68" s="7">
        <f t="shared" si="46"/>
        <v>83.22</v>
      </c>
      <c r="BB68" s="7">
        <f t="shared" si="47"/>
        <v>38</v>
      </c>
      <c r="BC68" s="7">
        <f t="shared" si="43"/>
        <v>36.865066666666664</v>
      </c>
      <c r="BD68" s="7">
        <f t="shared" si="48"/>
        <v>12.4032</v>
      </c>
      <c r="BE68" s="19"/>
      <c r="BF68" s="19">
        <f t="shared" si="49"/>
        <v>0.48065368901706323</v>
      </c>
      <c r="BG68" s="19">
        <f t="shared" si="38"/>
        <v>0.74501321797644793</v>
      </c>
      <c r="BH68" s="19">
        <v>0.74501321797644793</v>
      </c>
      <c r="BI68" s="19">
        <f t="shared" si="39"/>
        <v>2.3777142857142857</v>
      </c>
      <c r="BJ68" s="19">
        <f t="shared" si="50"/>
        <v>0.72727272727272729</v>
      </c>
      <c r="BK68" s="19"/>
      <c r="BL68" s="5">
        <v>0</v>
      </c>
      <c r="BM68" s="5"/>
      <c r="BN68" s="5"/>
      <c r="BO68" s="5"/>
      <c r="BP68" s="5"/>
      <c r="BQ68" s="3">
        <v>1</v>
      </c>
      <c r="BR68" s="3">
        <v>0</v>
      </c>
      <c r="BS68" s="3">
        <v>67.5</v>
      </c>
      <c r="BT68" s="3">
        <v>5.5</v>
      </c>
      <c r="BU68" s="3">
        <v>3.6</v>
      </c>
      <c r="BV68" s="3">
        <v>1.3</v>
      </c>
      <c r="BW68" s="3">
        <v>4.8</v>
      </c>
      <c r="BY68" s="3">
        <v>1</v>
      </c>
      <c r="BZ68" s="3">
        <v>1</v>
      </c>
      <c r="CA68" s="3">
        <v>137</v>
      </c>
      <c r="CB68" s="3">
        <v>44</v>
      </c>
      <c r="CC68" s="4">
        <v>1.4</v>
      </c>
      <c r="CD68" s="28">
        <v>85</v>
      </c>
      <c r="CE68" s="8"/>
      <c r="CF68" s="8"/>
      <c r="CG68" s="3">
        <v>2051</v>
      </c>
      <c r="CH68" s="3">
        <v>1</v>
      </c>
      <c r="CI68" s="3">
        <v>2</v>
      </c>
      <c r="CJ68" s="12">
        <v>1391.304347826087</v>
      </c>
      <c r="CK68" s="19">
        <f t="shared" si="51"/>
        <v>7.2379969658527141</v>
      </c>
      <c r="CL68" s="5">
        <v>1443.0164213863575</v>
      </c>
      <c r="CM68" s="19">
        <f t="shared" si="52"/>
        <v>7.2744909387412449</v>
      </c>
      <c r="CO68" s="41">
        <v>40232</v>
      </c>
      <c r="CP68" s="41"/>
      <c r="CQ68" s="41"/>
      <c r="CR68" s="41"/>
      <c r="CS68" s="20"/>
      <c r="CT68" s="36">
        <v>44272</v>
      </c>
      <c r="CU68" s="36">
        <v>41391</v>
      </c>
      <c r="CV68" s="1">
        <f t="shared" si="53"/>
        <v>1159</v>
      </c>
      <c r="CW68" s="3">
        <v>0</v>
      </c>
      <c r="CX68" s="3"/>
      <c r="CY68" s="3"/>
      <c r="CZ68" s="3">
        <v>0</v>
      </c>
      <c r="DA68" s="3">
        <v>1159</v>
      </c>
      <c r="DB68" s="3">
        <v>0</v>
      </c>
      <c r="DC68" s="3" t="s">
        <v>141</v>
      </c>
    </row>
    <row r="69" spans="1:116" s="10" customFormat="1" x14ac:dyDescent="0.25">
      <c r="A69" s="25">
        <v>1069</v>
      </c>
      <c r="B69" s="1">
        <v>61</v>
      </c>
      <c r="C69" s="1">
        <v>0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1</v>
      </c>
      <c r="J69" s="1">
        <v>3</v>
      </c>
      <c r="K69" s="1">
        <v>1</v>
      </c>
      <c r="L69" s="1">
        <v>1</v>
      </c>
      <c r="M69" s="1">
        <v>1</v>
      </c>
      <c r="N69" s="1">
        <v>0</v>
      </c>
      <c r="O69" s="1">
        <v>0</v>
      </c>
      <c r="P69" s="1">
        <v>0</v>
      </c>
      <c r="Q69" s="1"/>
      <c r="R69" s="1">
        <v>0</v>
      </c>
      <c r="S69" s="1">
        <v>0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1</v>
      </c>
      <c r="AA69" s="1">
        <v>1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47.88</v>
      </c>
      <c r="AH69" s="1">
        <v>2.4700000000000002</v>
      </c>
      <c r="AI69" s="1">
        <v>130</v>
      </c>
      <c r="AJ69" s="1">
        <v>82</v>
      </c>
      <c r="AK69" s="5">
        <f t="shared" si="40"/>
        <v>98</v>
      </c>
      <c r="AL69" s="1">
        <v>104</v>
      </c>
      <c r="AM69" s="1">
        <v>1</v>
      </c>
      <c r="AN69" s="1">
        <v>16</v>
      </c>
      <c r="AO69" s="1">
        <v>48</v>
      </c>
      <c r="AP69" s="1">
        <v>24</v>
      </c>
      <c r="AQ69" s="1">
        <v>37</v>
      </c>
      <c r="AR69" s="1">
        <f t="shared" si="36"/>
        <v>24</v>
      </c>
      <c r="AS69" s="7">
        <f t="shared" si="37"/>
        <v>1.5</v>
      </c>
      <c r="AT69" s="1">
        <v>22</v>
      </c>
      <c r="AU69" s="19">
        <v>6.46</v>
      </c>
      <c r="AV69" s="1">
        <v>2.61</v>
      </c>
      <c r="AW69" s="19">
        <f t="shared" si="41"/>
        <v>0.56713968957871397</v>
      </c>
      <c r="AX69" s="7">
        <f t="shared" si="44"/>
        <v>2.321981424148607</v>
      </c>
      <c r="AY69" s="7">
        <f t="shared" si="45"/>
        <v>459.77011494252878</v>
      </c>
      <c r="AZ69" s="7">
        <f t="shared" si="42"/>
        <v>2513.4099616858239</v>
      </c>
      <c r="BA69" s="7">
        <f t="shared" si="46"/>
        <v>62.115384615384613</v>
      </c>
      <c r="BB69" s="7">
        <f t="shared" si="47"/>
        <v>25.096153846153847</v>
      </c>
      <c r="BC69" s="7">
        <f t="shared" si="43"/>
        <v>25.939384615384615</v>
      </c>
      <c r="BD69" s="7">
        <f t="shared" si="48"/>
        <v>7.1674615384615388</v>
      </c>
      <c r="BE69" s="19">
        <v>2.2699690402476782</v>
      </c>
      <c r="BF69" s="19">
        <f t="shared" si="49"/>
        <v>0.59566563467492262</v>
      </c>
      <c r="BG69" s="19">
        <f t="shared" si="38"/>
        <v>0.77275541795665637</v>
      </c>
      <c r="BH69" s="19">
        <v>0.77275541795665637</v>
      </c>
      <c r="BI69" s="19">
        <f t="shared" si="39"/>
        <v>2.5881410256410255</v>
      </c>
      <c r="BJ69" s="19">
        <f t="shared" si="50"/>
        <v>0.72727272727272729</v>
      </c>
      <c r="BK69" s="19"/>
      <c r="BL69" s="20">
        <v>1</v>
      </c>
      <c r="BM69" s="1">
        <v>18</v>
      </c>
      <c r="BN69" s="20"/>
      <c r="BO69" s="1">
        <v>0</v>
      </c>
      <c r="BP69" s="1">
        <v>0</v>
      </c>
      <c r="BQ69" s="1">
        <v>1</v>
      </c>
      <c r="BR69" s="1">
        <v>0</v>
      </c>
      <c r="BS69" s="1">
        <v>60</v>
      </c>
      <c r="BT69" s="1">
        <v>4.9000000000000004</v>
      </c>
      <c r="BU69" s="1">
        <v>3</v>
      </c>
      <c r="BV69" s="1">
        <v>0.48</v>
      </c>
      <c r="BW69" s="1">
        <v>4.7</v>
      </c>
      <c r="BX69" s="1">
        <v>27</v>
      </c>
      <c r="BY69" s="1">
        <v>0</v>
      </c>
      <c r="BZ69" s="1">
        <v>1</v>
      </c>
      <c r="CA69" s="25">
        <v>138</v>
      </c>
      <c r="CB69" s="25">
        <v>17</v>
      </c>
      <c r="CC69" s="44">
        <v>0.79</v>
      </c>
      <c r="CD69" s="27">
        <v>90</v>
      </c>
      <c r="CE69" s="1">
        <v>61</v>
      </c>
      <c r="CF69" s="1">
        <v>0</v>
      </c>
      <c r="CG69" s="1"/>
      <c r="CH69" s="1"/>
      <c r="CI69" s="1">
        <v>1</v>
      </c>
      <c r="CJ69" s="20">
        <v>678.26408739999999</v>
      </c>
      <c r="CK69" s="19">
        <f t="shared" si="51"/>
        <v>6.5195367215408142</v>
      </c>
      <c r="CL69" s="20">
        <v>1079.3661910000001</v>
      </c>
      <c r="CM69" s="19">
        <f t="shared" si="52"/>
        <v>6.9841292876632393</v>
      </c>
      <c r="CN69" s="22"/>
      <c r="CO69" s="36">
        <v>43369</v>
      </c>
      <c r="CP69" s="36"/>
      <c r="CQ69" s="36"/>
      <c r="CR69" s="36"/>
      <c r="CS69" s="20"/>
      <c r="CT69" s="36">
        <v>44478</v>
      </c>
      <c r="CU69" s="36">
        <v>44463</v>
      </c>
      <c r="CV69" s="1">
        <f t="shared" si="53"/>
        <v>1094</v>
      </c>
      <c r="CW69" s="1">
        <v>0</v>
      </c>
      <c r="CX69" s="1"/>
      <c r="CY69" s="1"/>
      <c r="CZ69" s="1">
        <v>0</v>
      </c>
      <c r="DA69" s="1">
        <v>1094</v>
      </c>
      <c r="DB69" s="3">
        <v>0</v>
      </c>
      <c r="DC69"/>
      <c r="DD69"/>
      <c r="DE69"/>
      <c r="DF69"/>
      <c r="DG69"/>
      <c r="DH69"/>
      <c r="DI69"/>
      <c r="DJ69"/>
      <c r="DK69"/>
      <c r="DL69"/>
    </row>
    <row r="70" spans="1:116" s="10" customFormat="1" x14ac:dyDescent="0.25">
      <c r="A70" s="25">
        <v>1013</v>
      </c>
      <c r="B70" s="1">
        <v>65</v>
      </c>
      <c r="C70" s="1">
        <v>1</v>
      </c>
      <c r="D70" s="1">
        <v>1</v>
      </c>
      <c r="E70" s="1">
        <v>1</v>
      </c>
      <c r="F70" s="1">
        <v>2</v>
      </c>
      <c r="G70" s="1">
        <v>1</v>
      </c>
      <c r="H70" s="1">
        <v>0</v>
      </c>
      <c r="I70" s="1">
        <v>1</v>
      </c>
      <c r="J70" s="1">
        <v>4</v>
      </c>
      <c r="K70" s="1">
        <v>1</v>
      </c>
      <c r="L70" s="1">
        <v>1</v>
      </c>
      <c r="M70" s="1">
        <v>1</v>
      </c>
      <c r="N70" s="1">
        <v>0</v>
      </c>
      <c r="O70" s="1">
        <v>0</v>
      </c>
      <c r="P70" s="1">
        <v>0</v>
      </c>
      <c r="Q70" s="1"/>
      <c r="R70" s="1">
        <v>0</v>
      </c>
      <c r="S70" s="1">
        <v>0</v>
      </c>
      <c r="T70" s="1">
        <v>1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43.8</v>
      </c>
      <c r="AH70" s="1">
        <v>2.06</v>
      </c>
      <c r="AI70" s="1">
        <v>139</v>
      </c>
      <c r="AJ70" s="1">
        <v>103</v>
      </c>
      <c r="AK70" s="5">
        <f t="shared" si="40"/>
        <v>115</v>
      </c>
      <c r="AL70" s="1">
        <v>84</v>
      </c>
      <c r="AM70" s="1">
        <v>1</v>
      </c>
      <c r="AN70" s="1">
        <v>9</v>
      </c>
      <c r="AO70" s="1">
        <v>59</v>
      </c>
      <c r="AP70" s="1">
        <v>25</v>
      </c>
      <c r="AQ70" s="1">
        <v>39</v>
      </c>
      <c r="AR70" s="1">
        <f t="shared" si="36"/>
        <v>34</v>
      </c>
      <c r="AS70" s="7">
        <f t="shared" si="37"/>
        <v>3.7777777777777777</v>
      </c>
      <c r="AT70" s="1">
        <v>17</v>
      </c>
      <c r="AU70" s="19">
        <v>5.9</v>
      </c>
      <c r="AV70" s="1">
        <v>2.87</v>
      </c>
      <c r="AW70" s="19">
        <f t="shared" si="41"/>
        <v>0.73181818181818181</v>
      </c>
      <c r="AX70" s="7">
        <f t="shared" si="44"/>
        <v>3.7288135593220337</v>
      </c>
      <c r="AY70" s="7">
        <f t="shared" si="45"/>
        <v>613.24041811846689</v>
      </c>
      <c r="AZ70" s="7">
        <f t="shared" si="42"/>
        <v>2954.7038327526129</v>
      </c>
      <c r="BA70" s="7">
        <f t="shared" si="46"/>
        <v>70.238095238095241</v>
      </c>
      <c r="BB70" s="7">
        <f t="shared" si="47"/>
        <v>34.166666666666664</v>
      </c>
      <c r="BC70" s="7">
        <f t="shared" si="43"/>
        <v>45.537333333333329</v>
      </c>
      <c r="BD70" s="7">
        <f t="shared" si="48"/>
        <v>13.94</v>
      </c>
      <c r="BE70" s="19"/>
      <c r="BF70" s="19">
        <f t="shared" si="49"/>
        <v>0.55525423728813561</v>
      </c>
      <c r="BG70" s="19">
        <f t="shared" si="38"/>
        <v>0.84</v>
      </c>
      <c r="BH70" s="19">
        <v>0.84</v>
      </c>
      <c r="BI70" s="19">
        <f t="shared" si="39"/>
        <v>2.0658263305322131</v>
      </c>
      <c r="BJ70" s="19">
        <f t="shared" si="50"/>
        <v>0.52941176470588236</v>
      </c>
      <c r="BK70" s="19"/>
      <c r="BL70" s="20">
        <v>0</v>
      </c>
      <c r="BM70" s="1"/>
      <c r="BN70" s="20"/>
      <c r="BO70" s="1"/>
      <c r="BP70" s="1">
        <v>0</v>
      </c>
      <c r="BQ70" s="1">
        <v>1</v>
      </c>
      <c r="BR70" s="1">
        <v>0</v>
      </c>
      <c r="BS70" s="1">
        <v>72</v>
      </c>
      <c r="BT70" s="1">
        <v>3.8</v>
      </c>
      <c r="BU70" s="1">
        <v>2</v>
      </c>
      <c r="BV70" s="1">
        <v>0.47</v>
      </c>
      <c r="BW70" s="1">
        <v>3.8</v>
      </c>
      <c r="BX70" s="1">
        <v>47.7</v>
      </c>
      <c r="BY70" s="1">
        <v>1</v>
      </c>
      <c r="BZ70" s="1">
        <v>1</v>
      </c>
      <c r="CA70" s="25">
        <v>140</v>
      </c>
      <c r="CB70" s="25">
        <v>25</v>
      </c>
      <c r="CC70" s="44">
        <v>1.1100000000000001</v>
      </c>
      <c r="CD70" s="27">
        <v>60</v>
      </c>
      <c r="CE70" s="1">
        <v>67</v>
      </c>
      <c r="CF70" s="1">
        <v>0</v>
      </c>
      <c r="CG70" s="1"/>
      <c r="CH70" s="1"/>
      <c r="CI70" s="1">
        <v>1</v>
      </c>
      <c r="CJ70" s="20">
        <v>2038.4509190000001</v>
      </c>
      <c r="CK70" s="19">
        <f t="shared" si="51"/>
        <v>7.6199454449520374</v>
      </c>
      <c r="CL70" s="20">
        <v>1513.5492879999999</v>
      </c>
      <c r="CM70" s="19">
        <f t="shared" si="52"/>
        <v>7.3222126935080052</v>
      </c>
      <c r="CN70" s="22"/>
      <c r="CO70" s="36">
        <v>43209</v>
      </c>
      <c r="CP70" s="36"/>
      <c r="CQ70" s="36"/>
      <c r="CR70" s="36"/>
      <c r="CS70" s="20"/>
      <c r="CT70" s="36">
        <v>44217</v>
      </c>
      <c r="CU70" s="36">
        <v>43231</v>
      </c>
      <c r="CV70" s="1">
        <f t="shared" si="53"/>
        <v>22</v>
      </c>
      <c r="CW70" s="1">
        <v>1</v>
      </c>
      <c r="CX70" s="36">
        <v>43231</v>
      </c>
      <c r="CY70" s="20">
        <f>(CX70-CO70)</f>
        <v>22</v>
      </c>
      <c r="CZ70" s="20">
        <v>1</v>
      </c>
      <c r="DA70" s="20">
        <v>22</v>
      </c>
      <c r="DB70" s="1">
        <v>1</v>
      </c>
      <c r="DC70" t="s">
        <v>129</v>
      </c>
      <c r="DD70"/>
      <c r="DE70"/>
      <c r="DF70"/>
      <c r="DG70"/>
      <c r="DH70"/>
      <c r="DI70"/>
      <c r="DJ70"/>
      <c r="DK70"/>
      <c r="DL70"/>
    </row>
    <row r="71" spans="1:116" s="10" customFormat="1" x14ac:dyDescent="0.25">
      <c r="A71" s="25">
        <v>1021</v>
      </c>
      <c r="B71" s="1">
        <v>78</v>
      </c>
      <c r="C71" s="1">
        <v>0</v>
      </c>
      <c r="D71" s="1">
        <v>1</v>
      </c>
      <c r="E71" s="1">
        <v>1</v>
      </c>
      <c r="F71" s="1">
        <v>2</v>
      </c>
      <c r="G71" s="1">
        <v>1</v>
      </c>
      <c r="H71" s="1">
        <v>0</v>
      </c>
      <c r="I71" s="1">
        <v>1</v>
      </c>
      <c r="J71" s="1">
        <v>3</v>
      </c>
      <c r="K71" s="1">
        <v>1</v>
      </c>
      <c r="L71" s="1">
        <v>1</v>
      </c>
      <c r="M71" s="1">
        <v>1</v>
      </c>
      <c r="N71" s="1">
        <v>1</v>
      </c>
      <c r="O71" s="1">
        <v>0</v>
      </c>
      <c r="P71" s="1">
        <v>1</v>
      </c>
      <c r="Q71" s="1">
        <v>1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0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33</v>
      </c>
      <c r="AH71" s="1">
        <v>1.88</v>
      </c>
      <c r="AI71" s="1">
        <v>122</v>
      </c>
      <c r="AJ71" s="1">
        <v>54</v>
      </c>
      <c r="AK71" s="5">
        <f t="shared" si="40"/>
        <v>76.666666666666671</v>
      </c>
      <c r="AL71" s="1">
        <v>59</v>
      </c>
      <c r="AM71" s="1">
        <v>3</v>
      </c>
      <c r="AN71" s="1">
        <v>10</v>
      </c>
      <c r="AO71" s="1">
        <v>56</v>
      </c>
      <c r="AP71" s="1">
        <v>20</v>
      </c>
      <c r="AQ71" s="1">
        <v>35</v>
      </c>
      <c r="AR71" s="1">
        <f t="shared" si="36"/>
        <v>36</v>
      </c>
      <c r="AS71" s="7">
        <f t="shared" si="37"/>
        <v>3.6</v>
      </c>
      <c r="AT71" s="1">
        <v>17</v>
      </c>
      <c r="AU71" s="19">
        <v>3.8</v>
      </c>
      <c r="AV71" s="1">
        <v>2.02</v>
      </c>
      <c r="AW71" s="19">
        <f t="shared" si="41"/>
        <v>0.34338507021433851</v>
      </c>
      <c r="AX71" s="7">
        <f t="shared" si="44"/>
        <v>4.7368421052631584</v>
      </c>
      <c r="AY71" s="7">
        <f t="shared" si="45"/>
        <v>712.87128712871288</v>
      </c>
      <c r="AZ71" s="7">
        <f t="shared" si="42"/>
        <v>2640.2640264026404</v>
      </c>
      <c r="BA71" s="7">
        <f t="shared" si="46"/>
        <v>64.406779661016941</v>
      </c>
      <c r="BB71" s="7">
        <f t="shared" si="47"/>
        <v>34.237288135593218</v>
      </c>
      <c r="BC71" s="7">
        <f t="shared" si="43"/>
        <v>27.782418079096043</v>
      </c>
      <c r="BD71" s="7">
        <f t="shared" si="48"/>
        <v>11.640677966101693</v>
      </c>
      <c r="BE71" s="19"/>
      <c r="BF71" s="19">
        <f t="shared" si="49"/>
        <v>0.54342105263157903</v>
      </c>
      <c r="BG71" s="19">
        <f t="shared" si="38"/>
        <v>0.8694736842105264</v>
      </c>
      <c r="BH71" s="19">
        <v>0.8694736842105264</v>
      </c>
      <c r="BI71" s="19">
        <f t="shared" si="39"/>
        <v>1.7890772128060262</v>
      </c>
      <c r="BJ71" s="19">
        <f t="shared" si="50"/>
        <v>0.58823529411764708</v>
      </c>
      <c r="BK71" s="19"/>
      <c r="BL71" s="20">
        <v>0</v>
      </c>
      <c r="BM71" s="1"/>
      <c r="BN71" s="20"/>
      <c r="BO71" s="1"/>
      <c r="BP71" s="1"/>
      <c r="BQ71" s="1">
        <v>1</v>
      </c>
      <c r="BR71" s="1">
        <v>0</v>
      </c>
      <c r="BS71" s="1">
        <v>70</v>
      </c>
      <c r="BT71" s="1">
        <v>4.2</v>
      </c>
      <c r="BU71" s="1">
        <v>2.2000000000000002</v>
      </c>
      <c r="BV71" s="1">
        <v>0.51</v>
      </c>
      <c r="BW71" s="1">
        <v>4.7</v>
      </c>
      <c r="BX71" s="1">
        <v>51.5</v>
      </c>
      <c r="BY71" s="1">
        <v>1</v>
      </c>
      <c r="BZ71" s="1"/>
      <c r="CA71" s="25">
        <v>139</v>
      </c>
      <c r="CB71" s="25">
        <v>37</v>
      </c>
      <c r="CC71" s="44">
        <v>1.2</v>
      </c>
      <c r="CD71" s="27">
        <v>43</v>
      </c>
      <c r="CE71" s="1">
        <v>215</v>
      </c>
      <c r="CF71" s="1">
        <v>1</v>
      </c>
      <c r="CG71" s="1"/>
      <c r="CH71" s="1"/>
      <c r="CI71" s="1">
        <v>2</v>
      </c>
      <c r="CJ71" s="20">
        <v>1268.335</v>
      </c>
      <c r="CK71" s="19">
        <f t="shared" si="51"/>
        <v>7.1454602956872604</v>
      </c>
      <c r="CL71" s="20">
        <v>2576.056</v>
      </c>
      <c r="CM71" s="19">
        <f t="shared" si="52"/>
        <v>7.8540148261183873</v>
      </c>
      <c r="CN71" s="22"/>
      <c r="CO71" s="36">
        <v>43215</v>
      </c>
      <c r="CP71" s="36"/>
      <c r="CQ71" s="36"/>
      <c r="CR71" s="36"/>
      <c r="CS71" s="20"/>
      <c r="CT71" s="36">
        <v>44217</v>
      </c>
      <c r="CU71" s="36">
        <v>43252</v>
      </c>
      <c r="CV71" s="1">
        <f t="shared" si="53"/>
        <v>37</v>
      </c>
      <c r="CW71" s="1">
        <v>1</v>
      </c>
      <c r="CX71" s="36">
        <v>43252</v>
      </c>
      <c r="CY71" s="20">
        <f>(CX71-CO71)</f>
        <v>37</v>
      </c>
      <c r="CZ71" s="20">
        <v>1</v>
      </c>
      <c r="DA71" s="20">
        <v>37</v>
      </c>
      <c r="DB71" s="3">
        <v>0</v>
      </c>
      <c r="DC71" t="s">
        <v>129</v>
      </c>
      <c r="DD71"/>
      <c r="DE71"/>
      <c r="DF71"/>
      <c r="DG71"/>
      <c r="DH71"/>
      <c r="DI71"/>
      <c r="DJ71"/>
      <c r="DK71"/>
      <c r="DL71"/>
    </row>
    <row r="72" spans="1:116" s="10" customFormat="1" x14ac:dyDescent="0.25">
      <c r="A72" s="2">
        <v>2052</v>
      </c>
      <c r="B72" s="3">
        <v>53</v>
      </c>
      <c r="C72" s="3">
        <v>1</v>
      </c>
      <c r="D72" s="3">
        <v>0</v>
      </c>
      <c r="E72" s="3">
        <v>1</v>
      </c>
      <c r="F72" s="3">
        <v>1</v>
      </c>
      <c r="G72" s="3">
        <v>1</v>
      </c>
      <c r="H72" s="1">
        <v>0</v>
      </c>
      <c r="I72" s="3">
        <v>0</v>
      </c>
      <c r="J72" s="3">
        <v>4</v>
      </c>
      <c r="K72" s="3">
        <v>1</v>
      </c>
      <c r="L72" s="3">
        <v>0</v>
      </c>
      <c r="M72" s="3"/>
      <c r="N72" s="3">
        <v>0</v>
      </c>
      <c r="O72" s="3">
        <v>0</v>
      </c>
      <c r="P72" s="3">
        <v>1</v>
      </c>
      <c r="Q72" s="3">
        <v>1</v>
      </c>
      <c r="R72" s="3">
        <v>1</v>
      </c>
      <c r="S72" s="3">
        <v>1</v>
      </c>
      <c r="T72" s="3">
        <v>1</v>
      </c>
      <c r="U72" s="3">
        <v>0</v>
      </c>
      <c r="V72" s="3">
        <v>0</v>
      </c>
      <c r="W72" s="3">
        <v>1</v>
      </c>
      <c r="X72" s="3">
        <v>1</v>
      </c>
      <c r="Y72" s="3">
        <v>1</v>
      </c>
      <c r="Z72" s="3">
        <v>1</v>
      </c>
      <c r="AA72" s="3">
        <v>0</v>
      </c>
      <c r="AB72" s="3">
        <v>1</v>
      </c>
      <c r="AC72" s="3">
        <v>1</v>
      </c>
      <c r="AD72" s="3">
        <v>1</v>
      </c>
      <c r="AE72" s="3">
        <v>0</v>
      </c>
      <c r="AF72" s="3">
        <v>0</v>
      </c>
      <c r="AG72" s="3">
        <v>31</v>
      </c>
      <c r="AH72" s="4">
        <v>2.3199999999999998</v>
      </c>
      <c r="AI72" s="3">
        <v>100</v>
      </c>
      <c r="AJ72" s="3">
        <v>62</v>
      </c>
      <c r="AK72" s="5">
        <f t="shared" si="40"/>
        <v>74.666666666666671</v>
      </c>
      <c r="AL72" s="3">
        <v>81</v>
      </c>
      <c r="AM72" s="3">
        <v>3</v>
      </c>
      <c r="AN72" s="3">
        <v>27</v>
      </c>
      <c r="AO72" s="3"/>
      <c r="AP72" s="3"/>
      <c r="AQ72" s="3">
        <v>43</v>
      </c>
      <c r="AR72" s="3"/>
      <c r="AS72" s="8"/>
      <c r="AT72" s="3">
        <v>34</v>
      </c>
      <c r="AU72" s="4">
        <v>3.9439999999999995</v>
      </c>
      <c r="AV72" s="3">
        <v>1.7</v>
      </c>
      <c r="AW72" s="19">
        <f t="shared" si="41"/>
        <v>0.28144863266814485</v>
      </c>
      <c r="AX72" s="7">
        <f t="shared" si="44"/>
        <v>2.2819472616632863</v>
      </c>
      <c r="AY72" s="7">
        <f t="shared" si="45"/>
        <v>423.52941176470591</v>
      </c>
      <c r="AZ72" s="7">
        <f t="shared" si="42"/>
        <v>2243.1372549019611</v>
      </c>
      <c r="BA72" s="7">
        <f t="shared" si="46"/>
        <v>48.691358024691347</v>
      </c>
      <c r="BB72" s="7">
        <f t="shared" si="47"/>
        <v>20.987654320987655</v>
      </c>
      <c r="BC72" s="7">
        <f t="shared" si="43"/>
        <v>11.607572016460907</v>
      </c>
      <c r="BD72" s="7">
        <f t="shared" si="48"/>
        <v>4.5669135802469132</v>
      </c>
      <c r="BE72" s="19"/>
      <c r="BF72" s="19">
        <f t="shared" si="49"/>
        <v>0.88311359026369185</v>
      </c>
      <c r="BG72" s="19"/>
      <c r="BH72" s="46">
        <v>0.88</v>
      </c>
      <c r="BI72" s="19"/>
      <c r="BJ72" s="19">
        <f t="shared" si="50"/>
        <v>0.79411764705882348</v>
      </c>
      <c r="BK72" s="19"/>
      <c r="BL72" s="5">
        <v>0</v>
      </c>
      <c r="BM72" s="5"/>
      <c r="BN72" s="5"/>
      <c r="BO72" s="5"/>
      <c r="BP72" s="5"/>
      <c r="BQ72" s="3">
        <v>1</v>
      </c>
      <c r="BR72" s="3">
        <v>0</v>
      </c>
      <c r="BS72" s="3">
        <v>15</v>
      </c>
      <c r="BT72" s="3">
        <v>7.3</v>
      </c>
      <c r="BU72" s="3">
        <v>7.1</v>
      </c>
      <c r="BV72" s="3">
        <v>0.95</v>
      </c>
      <c r="BW72" s="3"/>
      <c r="BY72" s="3">
        <v>1</v>
      </c>
      <c r="BZ72" s="3">
        <v>1</v>
      </c>
      <c r="CA72" s="3">
        <v>127</v>
      </c>
      <c r="CB72" s="3">
        <v>64</v>
      </c>
      <c r="CC72" s="4">
        <v>2.9</v>
      </c>
      <c r="CD72" s="28">
        <v>28</v>
      </c>
      <c r="CE72" s="8"/>
      <c r="CF72" s="8"/>
      <c r="CG72" s="3">
        <v>5827</v>
      </c>
      <c r="CH72" s="3">
        <v>1</v>
      </c>
      <c r="CI72" s="3">
        <v>3</v>
      </c>
      <c r="CJ72" s="12">
        <v>3090.1960784313724</v>
      </c>
      <c r="CK72" s="19">
        <f t="shared" si="51"/>
        <v>8.0359898236815894</v>
      </c>
      <c r="CL72" s="5">
        <v>1572.3566174930843</v>
      </c>
      <c r="CM72" s="19">
        <f t="shared" si="52"/>
        <v>7.3603308031728716</v>
      </c>
      <c r="CO72" s="41">
        <v>40260</v>
      </c>
      <c r="CP72" s="41"/>
      <c r="CQ72" s="41"/>
      <c r="CR72" s="41"/>
      <c r="CS72" s="20"/>
      <c r="CT72" s="36">
        <v>44272</v>
      </c>
      <c r="CU72" s="36">
        <v>44263</v>
      </c>
      <c r="CV72" s="1">
        <f t="shared" si="53"/>
        <v>4003</v>
      </c>
      <c r="CW72" s="3">
        <v>0</v>
      </c>
      <c r="CX72" s="3"/>
      <c r="CY72" s="3"/>
      <c r="CZ72" s="3">
        <v>0</v>
      </c>
      <c r="DA72" s="3">
        <v>4003</v>
      </c>
      <c r="DB72" s="1">
        <v>1</v>
      </c>
      <c r="DC72" s="3" t="s">
        <v>149</v>
      </c>
    </row>
    <row r="73" spans="1:116" s="10" customFormat="1" x14ac:dyDescent="0.25">
      <c r="A73" s="2">
        <v>2032</v>
      </c>
      <c r="B73" s="3">
        <v>52</v>
      </c>
      <c r="C73" s="3">
        <v>1</v>
      </c>
      <c r="D73" s="3">
        <v>0</v>
      </c>
      <c r="E73" s="3">
        <v>1</v>
      </c>
      <c r="F73" s="3">
        <v>1</v>
      </c>
      <c r="G73" s="3">
        <v>1</v>
      </c>
      <c r="H73" s="1">
        <v>0</v>
      </c>
      <c r="I73" s="3">
        <v>0</v>
      </c>
      <c r="J73" s="3">
        <v>3</v>
      </c>
      <c r="K73" s="3">
        <v>1</v>
      </c>
      <c r="L73" s="3">
        <v>1</v>
      </c>
      <c r="M73" s="3"/>
      <c r="N73" s="3">
        <v>0</v>
      </c>
      <c r="O73" s="3">
        <v>0</v>
      </c>
      <c r="P73" s="3">
        <v>0</v>
      </c>
      <c r="Q73" s="3"/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1</v>
      </c>
      <c r="Y73" s="3">
        <v>2</v>
      </c>
      <c r="Z73" s="3">
        <v>1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2</v>
      </c>
      <c r="AG73" s="9">
        <v>24.5</v>
      </c>
      <c r="AH73" s="11">
        <v>1.9</v>
      </c>
      <c r="AI73" s="3">
        <v>110</v>
      </c>
      <c r="AJ73" s="3">
        <v>83</v>
      </c>
      <c r="AK73" s="5">
        <f t="shared" si="40"/>
        <v>92</v>
      </c>
      <c r="AL73" s="3">
        <v>84</v>
      </c>
      <c r="AM73" s="3">
        <v>1</v>
      </c>
      <c r="AN73" s="9">
        <v>8</v>
      </c>
      <c r="AO73" s="3">
        <v>41</v>
      </c>
      <c r="AP73" s="3">
        <v>23</v>
      </c>
      <c r="AQ73" s="9">
        <v>28</v>
      </c>
      <c r="AR73" s="1">
        <f t="shared" ref="AR73:AR106" si="54">(AO73-AP73)</f>
        <v>18</v>
      </c>
      <c r="AS73" s="7">
        <f t="shared" ref="AS73:AS106" si="55">(AR73/AN73)</f>
        <v>2.25</v>
      </c>
      <c r="AT73" s="9">
        <v>23</v>
      </c>
      <c r="AU73" s="4">
        <v>3.8569999999999993</v>
      </c>
      <c r="AV73" s="3">
        <v>2.0299999999999998</v>
      </c>
      <c r="AW73" s="19">
        <f t="shared" si="41"/>
        <v>0.41410199556541016</v>
      </c>
      <c r="AX73" s="7">
        <f t="shared" si="44"/>
        <v>1.2963443090484834</v>
      </c>
      <c r="AY73" s="7">
        <f t="shared" si="45"/>
        <v>197.04433497536948</v>
      </c>
      <c r="AZ73" s="7">
        <f t="shared" si="42"/>
        <v>3310.3448275862074</v>
      </c>
      <c r="BA73" s="7">
        <f t="shared" si="46"/>
        <v>45.916666666666664</v>
      </c>
      <c r="BB73" s="7">
        <f t="shared" si="47"/>
        <v>24.166666666666664</v>
      </c>
      <c r="BC73" s="7">
        <f t="shared" si="43"/>
        <v>22.677999999999997</v>
      </c>
      <c r="BD73" s="7">
        <f t="shared" si="48"/>
        <v>6.5733333333333324</v>
      </c>
      <c r="BE73" s="19"/>
      <c r="BF73" s="19">
        <f t="shared" si="49"/>
        <v>0.60980036297640661</v>
      </c>
      <c r="BG73" s="19">
        <f t="shared" ref="BG73:BG106" si="56">(AO73/BA73)</f>
        <v>0.89292196007259528</v>
      </c>
      <c r="BH73" s="19">
        <v>0.89292196007259528</v>
      </c>
      <c r="BI73" s="19">
        <f t="shared" ref="BI73:BI106" si="57">(BA73/AR73)</f>
        <v>2.5509259259259256</v>
      </c>
      <c r="BJ73" s="19">
        <f t="shared" si="50"/>
        <v>0.34782608695652173</v>
      </c>
      <c r="BK73" s="19"/>
      <c r="BL73" s="5">
        <v>0</v>
      </c>
      <c r="BM73" s="5"/>
      <c r="BN73" s="5"/>
      <c r="BO73" s="5"/>
      <c r="BP73" s="5"/>
      <c r="BQ73" s="9">
        <v>1</v>
      </c>
      <c r="BR73" s="9">
        <v>0</v>
      </c>
      <c r="BS73" s="3">
        <v>17.5</v>
      </c>
      <c r="BT73" s="3"/>
      <c r="BU73" s="3"/>
      <c r="BV73" s="3"/>
      <c r="BW73" s="3"/>
      <c r="BY73" s="3">
        <v>1</v>
      </c>
      <c r="BZ73" s="3"/>
      <c r="CA73" s="5">
        <v>139</v>
      </c>
      <c r="CB73" s="5">
        <v>13</v>
      </c>
      <c r="CC73" s="4">
        <v>1</v>
      </c>
      <c r="CD73" s="28">
        <v>90</v>
      </c>
      <c r="CE73" s="8"/>
      <c r="CF73" s="8"/>
      <c r="CG73" s="3">
        <v>770</v>
      </c>
      <c r="CH73" s="3">
        <v>1</v>
      </c>
      <c r="CI73" s="3">
        <v>2</v>
      </c>
      <c r="CJ73" s="12">
        <v>545.69892473118284</v>
      </c>
      <c r="CK73" s="19">
        <f t="shared" si="51"/>
        <v>6.3020674037507778</v>
      </c>
      <c r="CL73" s="5">
        <v>852.07614837044071</v>
      </c>
      <c r="CM73" s="19">
        <f t="shared" si="52"/>
        <v>6.7476758988571612</v>
      </c>
      <c r="CO73" s="41">
        <v>40214</v>
      </c>
      <c r="CP73" s="41"/>
      <c r="CQ73" s="41"/>
      <c r="CR73" s="41"/>
      <c r="CS73" s="20"/>
      <c r="CT73" s="36">
        <v>44272</v>
      </c>
      <c r="CU73" s="36">
        <v>40769</v>
      </c>
      <c r="CV73" s="1">
        <f t="shared" si="53"/>
        <v>555</v>
      </c>
      <c r="CW73" s="3">
        <v>1</v>
      </c>
      <c r="CX73" s="36">
        <v>40769</v>
      </c>
      <c r="CY73" s="20">
        <f>(CX73-CO73)</f>
        <v>555</v>
      </c>
      <c r="CZ73" s="20">
        <v>1</v>
      </c>
      <c r="DA73" s="20">
        <v>555</v>
      </c>
      <c r="DB73" s="3">
        <v>0</v>
      </c>
      <c r="DC73" s="3"/>
    </row>
    <row r="74" spans="1:116" s="10" customFormat="1" x14ac:dyDescent="0.25">
      <c r="A74" s="25">
        <v>1063</v>
      </c>
      <c r="B74" s="1">
        <v>65</v>
      </c>
      <c r="C74" s="1">
        <v>0</v>
      </c>
      <c r="D74" s="1">
        <v>0</v>
      </c>
      <c r="E74" s="1">
        <v>1</v>
      </c>
      <c r="F74" s="1">
        <v>1</v>
      </c>
      <c r="G74" s="1">
        <v>1</v>
      </c>
      <c r="H74" s="1">
        <v>0</v>
      </c>
      <c r="I74" s="1">
        <v>0</v>
      </c>
      <c r="J74" s="1">
        <v>4</v>
      </c>
      <c r="K74" s="1">
        <v>1</v>
      </c>
      <c r="L74" s="1">
        <v>1</v>
      </c>
      <c r="M74" s="1">
        <v>1</v>
      </c>
      <c r="N74" s="1">
        <v>0</v>
      </c>
      <c r="O74" s="1">
        <v>0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</v>
      </c>
      <c r="AA74" s="1">
        <v>1</v>
      </c>
      <c r="AB74" s="1">
        <v>1</v>
      </c>
      <c r="AC74" s="1">
        <v>0</v>
      </c>
      <c r="AD74" s="1">
        <v>1</v>
      </c>
      <c r="AE74" s="1">
        <v>0</v>
      </c>
      <c r="AF74" s="1">
        <v>0</v>
      </c>
      <c r="AG74" s="1">
        <v>30.5</v>
      </c>
      <c r="AH74" s="1">
        <v>2.0299999999999998</v>
      </c>
      <c r="AI74" s="1">
        <v>83</v>
      </c>
      <c r="AJ74" s="1">
        <v>61</v>
      </c>
      <c r="AK74" s="5">
        <f t="shared" si="40"/>
        <v>68.333333333333329</v>
      </c>
      <c r="AL74" s="1">
        <v>81</v>
      </c>
      <c r="AM74" s="1">
        <v>1</v>
      </c>
      <c r="AN74" s="1">
        <v>11</v>
      </c>
      <c r="AO74" s="1">
        <v>53</v>
      </c>
      <c r="AP74" s="1">
        <v>23</v>
      </c>
      <c r="AQ74" s="1">
        <v>35</v>
      </c>
      <c r="AR74" s="1">
        <f t="shared" si="54"/>
        <v>30</v>
      </c>
      <c r="AS74" s="7">
        <f t="shared" si="55"/>
        <v>2.7272727272727271</v>
      </c>
      <c r="AT74" s="1">
        <v>23</v>
      </c>
      <c r="AU74" s="19">
        <v>4.72</v>
      </c>
      <c r="AV74" s="1">
        <v>2.3199999999999998</v>
      </c>
      <c r="AW74" s="19">
        <f t="shared" si="41"/>
        <v>0.35151515151515145</v>
      </c>
      <c r="AX74" s="7">
        <f t="shared" si="44"/>
        <v>2.5423728813559325</v>
      </c>
      <c r="AY74" s="7">
        <f t="shared" si="45"/>
        <v>413.79310344827587</v>
      </c>
      <c r="AZ74" s="7">
        <f t="shared" si="42"/>
        <v>1977.0114942528735</v>
      </c>
      <c r="BA74" s="7">
        <f t="shared" si="46"/>
        <v>58.271604938271601</v>
      </c>
      <c r="BB74" s="7">
        <f t="shared" si="47"/>
        <v>28.641975308641975</v>
      </c>
      <c r="BC74" s="7">
        <f t="shared" si="43"/>
        <v>17.658732510288061</v>
      </c>
      <c r="BD74" s="7">
        <f t="shared" si="48"/>
        <v>9.3487407407407392</v>
      </c>
      <c r="BE74" s="19"/>
      <c r="BF74" s="19">
        <f t="shared" si="49"/>
        <v>0.60063559322033899</v>
      </c>
      <c r="BG74" s="19">
        <f t="shared" si="56"/>
        <v>0.9095338983050848</v>
      </c>
      <c r="BH74" s="19">
        <v>0.9095338983050848</v>
      </c>
      <c r="BI74" s="19">
        <f t="shared" si="57"/>
        <v>1.94238683127572</v>
      </c>
      <c r="BJ74" s="19">
        <f t="shared" si="50"/>
        <v>0.47826086956521741</v>
      </c>
      <c r="BK74" s="19"/>
      <c r="BL74" s="20">
        <v>0</v>
      </c>
      <c r="BM74" s="1"/>
      <c r="BN74" s="20"/>
      <c r="BO74" s="1"/>
      <c r="BP74" s="1">
        <v>0</v>
      </c>
      <c r="BQ74" s="1">
        <v>1</v>
      </c>
      <c r="BR74" s="1">
        <v>0</v>
      </c>
      <c r="BS74" s="1">
        <v>30</v>
      </c>
      <c r="BT74" s="1">
        <v>6.7</v>
      </c>
      <c r="BU74" s="1">
        <v>6.1</v>
      </c>
      <c r="BV74" s="1">
        <v>0.32</v>
      </c>
      <c r="BW74" s="1">
        <v>5.5</v>
      </c>
      <c r="BX74" s="1">
        <v>42</v>
      </c>
      <c r="BY74" s="1">
        <v>1</v>
      </c>
      <c r="BZ74" s="1"/>
      <c r="CA74" s="25">
        <v>131</v>
      </c>
      <c r="CB74" s="25">
        <v>18</v>
      </c>
      <c r="CC74" s="44">
        <v>0.97</v>
      </c>
      <c r="CD74" s="27">
        <v>82</v>
      </c>
      <c r="CE74" s="1">
        <v>758</v>
      </c>
      <c r="CF74" s="1">
        <v>1</v>
      </c>
      <c r="CG74" s="1"/>
      <c r="CH74" s="1"/>
      <c r="CI74" s="1">
        <v>2</v>
      </c>
      <c r="CJ74" s="20">
        <v>3260.009423</v>
      </c>
      <c r="CK74" s="19">
        <f t="shared" si="51"/>
        <v>8.0894853648473735</v>
      </c>
      <c r="CL74" s="20">
        <v>955.70465360000003</v>
      </c>
      <c r="CM74" s="19">
        <f t="shared" si="52"/>
        <v>6.8624489255707317</v>
      </c>
      <c r="CN74" s="22"/>
      <c r="CO74" s="36">
        <v>43318</v>
      </c>
      <c r="CP74" s="36"/>
      <c r="CQ74" s="36"/>
      <c r="CR74" s="36"/>
      <c r="CS74" s="20"/>
      <c r="CT74" s="36">
        <v>44217</v>
      </c>
      <c r="CU74" s="36">
        <v>43844</v>
      </c>
      <c r="CV74" s="1">
        <f t="shared" si="53"/>
        <v>526</v>
      </c>
      <c r="CW74" s="1">
        <v>1</v>
      </c>
      <c r="CX74" s="36">
        <v>43844</v>
      </c>
      <c r="CY74" s="20">
        <f>(CX74-CO74)</f>
        <v>526</v>
      </c>
      <c r="CZ74" s="20">
        <v>1</v>
      </c>
      <c r="DA74" s="20">
        <v>526</v>
      </c>
      <c r="DB74" s="1">
        <v>1</v>
      </c>
      <c r="DC74" t="s">
        <v>129</v>
      </c>
      <c r="DD74"/>
      <c r="DE74"/>
      <c r="DF74"/>
      <c r="DG74"/>
      <c r="DH74"/>
      <c r="DI74"/>
      <c r="DJ74"/>
      <c r="DK74"/>
      <c r="DL74"/>
    </row>
    <row r="75" spans="1:116" s="10" customFormat="1" x14ac:dyDescent="0.25">
      <c r="A75" s="25">
        <v>1054</v>
      </c>
      <c r="B75" s="1">
        <v>71</v>
      </c>
      <c r="C75" s="1">
        <v>0</v>
      </c>
      <c r="D75" s="1">
        <v>0</v>
      </c>
      <c r="E75" s="1">
        <v>1</v>
      </c>
      <c r="F75" s="1">
        <v>1</v>
      </c>
      <c r="G75" s="1">
        <v>1</v>
      </c>
      <c r="H75" s="1">
        <v>0</v>
      </c>
      <c r="I75" s="1">
        <v>1</v>
      </c>
      <c r="J75" s="1">
        <v>3</v>
      </c>
      <c r="K75" s="1">
        <v>0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/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0</v>
      </c>
      <c r="AD75" s="1">
        <v>1</v>
      </c>
      <c r="AE75" s="1">
        <v>0</v>
      </c>
      <c r="AF75" s="1">
        <v>0</v>
      </c>
      <c r="AG75" s="1">
        <v>34.090000000000003</v>
      </c>
      <c r="AH75" s="1">
        <v>2.0099999999999998</v>
      </c>
      <c r="AI75" s="1">
        <v>111</v>
      </c>
      <c r="AJ75" s="1">
        <v>67</v>
      </c>
      <c r="AK75" s="5">
        <f t="shared" si="40"/>
        <v>81.666666666666671</v>
      </c>
      <c r="AL75" s="1">
        <v>73</v>
      </c>
      <c r="AM75" s="1">
        <v>1</v>
      </c>
      <c r="AN75" s="1">
        <v>11</v>
      </c>
      <c r="AO75" s="1">
        <v>48</v>
      </c>
      <c r="AP75" s="1">
        <v>23</v>
      </c>
      <c r="AQ75" s="1">
        <v>33</v>
      </c>
      <c r="AR75" s="1">
        <f t="shared" si="54"/>
        <v>25</v>
      </c>
      <c r="AS75" s="7">
        <f t="shared" si="55"/>
        <v>2.2727272727272729</v>
      </c>
      <c r="AT75" s="1">
        <v>22</v>
      </c>
      <c r="AU75" s="19">
        <v>3.73</v>
      </c>
      <c r="AV75" s="1">
        <v>1.72</v>
      </c>
      <c r="AW75" s="19">
        <f t="shared" si="41"/>
        <v>0.31145602365114561</v>
      </c>
      <c r="AX75" s="7">
        <f t="shared" si="44"/>
        <v>2.9490616621983916</v>
      </c>
      <c r="AY75" s="7">
        <f t="shared" si="45"/>
        <v>511.62790697674421</v>
      </c>
      <c r="AZ75" s="7">
        <f t="shared" si="42"/>
        <v>3286.8217054263569</v>
      </c>
      <c r="BA75" s="7">
        <f t="shared" si="46"/>
        <v>51.095890410958901</v>
      </c>
      <c r="BB75" s="7">
        <f t="shared" si="47"/>
        <v>23.561643835616437</v>
      </c>
      <c r="BC75" s="7">
        <f t="shared" si="43"/>
        <v>19.119488584474883</v>
      </c>
      <c r="BD75" s="7">
        <f t="shared" si="48"/>
        <v>7.049643835616437</v>
      </c>
      <c r="BE75" s="19"/>
      <c r="BF75" s="19">
        <f t="shared" si="49"/>
        <v>0.64584450402144777</v>
      </c>
      <c r="BG75" s="19">
        <f t="shared" si="56"/>
        <v>0.93941018766756035</v>
      </c>
      <c r="BH75" s="19">
        <v>0.93941018766756035</v>
      </c>
      <c r="BI75" s="19">
        <f t="shared" si="57"/>
        <v>2.043835616438356</v>
      </c>
      <c r="BJ75" s="19">
        <f t="shared" si="50"/>
        <v>0.5</v>
      </c>
      <c r="BK75" s="19"/>
      <c r="BL75" s="20">
        <v>0</v>
      </c>
      <c r="BM75" s="1"/>
      <c r="BN75" s="20"/>
      <c r="BO75" s="1"/>
      <c r="BP75" s="1">
        <v>0</v>
      </c>
      <c r="BQ75" s="1">
        <v>1</v>
      </c>
      <c r="BR75" s="1">
        <v>0</v>
      </c>
      <c r="BS75" s="1">
        <v>25</v>
      </c>
      <c r="BT75" s="1">
        <v>7.5</v>
      </c>
      <c r="BU75" s="1">
        <v>5.8</v>
      </c>
      <c r="BV75" s="1">
        <v>0.25</v>
      </c>
      <c r="BW75" s="1">
        <v>5.4</v>
      </c>
      <c r="BX75" s="1">
        <v>40</v>
      </c>
      <c r="BY75" s="1">
        <v>1</v>
      </c>
      <c r="BZ75" s="1"/>
      <c r="CA75" s="25">
        <v>135</v>
      </c>
      <c r="CB75" s="25">
        <v>29</v>
      </c>
      <c r="CC75" s="44">
        <v>1.48</v>
      </c>
      <c r="CD75" s="27">
        <v>47</v>
      </c>
      <c r="CE75" s="1">
        <v>2478</v>
      </c>
      <c r="CF75" s="1">
        <v>1</v>
      </c>
      <c r="CG75" s="1"/>
      <c r="CH75" s="1"/>
      <c r="CI75" s="1">
        <v>3</v>
      </c>
      <c r="CJ75" s="20">
        <v>10597.938480000001</v>
      </c>
      <c r="CK75" s="19">
        <f t="shared" si="51"/>
        <v>9.2684147781670152</v>
      </c>
      <c r="CL75" s="20">
        <v>1855.385577</v>
      </c>
      <c r="CM75" s="19">
        <f t="shared" si="52"/>
        <v>7.5258478116630325</v>
      </c>
      <c r="CN75" s="22"/>
      <c r="CO75" s="36">
        <v>43272</v>
      </c>
      <c r="CP75" s="36"/>
      <c r="CQ75" s="36"/>
      <c r="CR75" s="36"/>
      <c r="CS75" s="20"/>
      <c r="CT75" s="36">
        <v>44217</v>
      </c>
      <c r="CU75" s="36">
        <v>43609</v>
      </c>
      <c r="CV75" s="1">
        <f t="shared" si="53"/>
        <v>337</v>
      </c>
      <c r="CW75" s="1">
        <v>1</v>
      </c>
      <c r="CX75" s="36">
        <v>43609</v>
      </c>
      <c r="CY75" s="20">
        <f>(CX75-CO75)</f>
        <v>337</v>
      </c>
      <c r="CZ75" s="20">
        <v>1</v>
      </c>
      <c r="DA75" s="20">
        <v>337</v>
      </c>
      <c r="DB75" s="1">
        <v>1</v>
      </c>
      <c r="DC75" t="s">
        <v>129</v>
      </c>
      <c r="DD75"/>
      <c r="DE75"/>
      <c r="DF75"/>
      <c r="DG75"/>
      <c r="DH75"/>
      <c r="DI75"/>
      <c r="DJ75"/>
      <c r="DK75"/>
      <c r="DL75"/>
    </row>
    <row r="76" spans="1:116" s="10" customFormat="1" x14ac:dyDescent="0.25">
      <c r="A76" s="25">
        <v>1030</v>
      </c>
      <c r="B76" s="1">
        <v>80</v>
      </c>
      <c r="C76" s="1">
        <v>0</v>
      </c>
      <c r="D76" s="1">
        <v>0</v>
      </c>
      <c r="E76" s="1">
        <v>1</v>
      </c>
      <c r="F76" s="1">
        <v>1</v>
      </c>
      <c r="G76" s="1">
        <v>0</v>
      </c>
      <c r="H76" s="1">
        <v>1</v>
      </c>
      <c r="I76" s="1">
        <v>0</v>
      </c>
      <c r="J76" s="1">
        <v>3</v>
      </c>
      <c r="K76" s="1">
        <v>1</v>
      </c>
      <c r="L76" s="1">
        <v>1</v>
      </c>
      <c r="M76" s="1">
        <v>1</v>
      </c>
      <c r="N76" s="1">
        <v>1</v>
      </c>
      <c r="O76" s="1">
        <v>0</v>
      </c>
      <c r="P76" s="1">
        <v>1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2</v>
      </c>
      <c r="Z76" s="1">
        <v>1</v>
      </c>
      <c r="AA76" s="1">
        <v>1</v>
      </c>
      <c r="AB76" s="1">
        <v>1</v>
      </c>
      <c r="AC76" s="1">
        <v>0</v>
      </c>
      <c r="AD76" s="1">
        <v>1</v>
      </c>
      <c r="AE76" s="1">
        <v>0</v>
      </c>
      <c r="AF76" s="1">
        <v>0</v>
      </c>
      <c r="AG76" s="1">
        <v>25.8</v>
      </c>
      <c r="AH76" s="1">
        <v>2.06</v>
      </c>
      <c r="AI76" s="1">
        <v>102</v>
      </c>
      <c r="AJ76" s="1">
        <v>63</v>
      </c>
      <c r="AK76" s="5">
        <f t="shared" si="40"/>
        <v>76</v>
      </c>
      <c r="AL76" s="1">
        <v>80</v>
      </c>
      <c r="AM76" s="1">
        <v>2</v>
      </c>
      <c r="AN76" s="1">
        <v>9</v>
      </c>
      <c r="AO76" s="1">
        <v>42</v>
      </c>
      <c r="AP76" s="1">
        <v>16</v>
      </c>
      <c r="AQ76" s="1">
        <v>27</v>
      </c>
      <c r="AR76" s="1">
        <f t="shared" si="54"/>
        <v>26</v>
      </c>
      <c r="AS76" s="7">
        <f t="shared" si="55"/>
        <v>2.8888888888888888</v>
      </c>
      <c r="AT76" s="1">
        <v>20</v>
      </c>
      <c r="AU76" s="19">
        <v>3.57</v>
      </c>
      <c r="AV76" s="1">
        <v>1.73</v>
      </c>
      <c r="AW76" s="19">
        <f t="shared" si="41"/>
        <v>0.29152993348115297</v>
      </c>
      <c r="AX76" s="7">
        <f t="shared" si="44"/>
        <v>1.9607843137254903</v>
      </c>
      <c r="AY76" s="7">
        <f t="shared" si="45"/>
        <v>323.69942196531792</v>
      </c>
      <c r="AZ76" s="7">
        <f t="shared" si="42"/>
        <v>3098.2658959537571</v>
      </c>
      <c r="BA76" s="7">
        <f t="shared" si="46"/>
        <v>44.625</v>
      </c>
      <c r="BB76" s="7">
        <f t="shared" si="47"/>
        <v>21.625</v>
      </c>
      <c r="BC76" s="7">
        <f t="shared" si="43"/>
        <v>16.4696</v>
      </c>
      <c r="BD76" s="7">
        <f t="shared" si="48"/>
        <v>5.2938000000000001</v>
      </c>
      <c r="BE76" s="19"/>
      <c r="BF76" s="19">
        <f t="shared" si="49"/>
        <v>0.60504201680672265</v>
      </c>
      <c r="BG76" s="19">
        <f t="shared" si="56"/>
        <v>0.94117647058823528</v>
      </c>
      <c r="BH76" s="19">
        <v>0.94117647058823528</v>
      </c>
      <c r="BI76" s="19">
        <f t="shared" si="57"/>
        <v>1.7163461538461537</v>
      </c>
      <c r="BJ76" s="19">
        <f t="shared" si="50"/>
        <v>0.45</v>
      </c>
      <c r="BK76" s="19"/>
      <c r="BL76" s="20">
        <v>0</v>
      </c>
      <c r="BM76" s="1"/>
      <c r="BN76" s="20"/>
      <c r="BO76" s="1"/>
      <c r="BP76" s="1"/>
      <c r="BQ76" s="1">
        <v>1</v>
      </c>
      <c r="BR76" s="1">
        <v>0</v>
      </c>
      <c r="BS76" s="1">
        <v>20</v>
      </c>
      <c r="BT76" s="1">
        <v>7.5</v>
      </c>
      <c r="BU76" s="1">
        <v>6.9</v>
      </c>
      <c r="BV76" s="1">
        <v>0.28999999999999998</v>
      </c>
      <c r="BW76" s="1">
        <v>5.6</v>
      </c>
      <c r="BX76" s="1">
        <v>39.5</v>
      </c>
      <c r="BY76" s="1">
        <v>1</v>
      </c>
      <c r="BZ76" s="1"/>
      <c r="CA76" s="25">
        <v>142</v>
      </c>
      <c r="CB76" s="25">
        <v>39</v>
      </c>
      <c r="CC76" s="44">
        <v>1.24</v>
      </c>
      <c r="CD76" s="27">
        <v>55</v>
      </c>
      <c r="CE76" s="1">
        <v>1647</v>
      </c>
      <c r="CF76" s="1">
        <v>1</v>
      </c>
      <c r="CG76" s="1"/>
      <c r="CH76" s="1"/>
      <c r="CI76" s="1">
        <v>3</v>
      </c>
      <c r="CJ76" s="20">
        <v>1115.944195</v>
      </c>
      <c r="CK76" s="19">
        <f t="shared" si="51"/>
        <v>7.0174561372107043</v>
      </c>
      <c r="CL76" s="20">
        <v>2764.9858049999998</v>
      </c>
      <c r="CM76" s="19">
        <f t="shared" si="52"/>
        <v>7.9247907801277053</v>
      </c>
      <c r="CN76" s="22"/>
      <c r="CO76" s="41">
        <v>40283</v>
      </c>
      <c r="CP76" s="41"/>
      <c r="CQ76" s="41"/>
      <c r="CR76" s="41"/>
      <c r="CS76" s="20"/>
      <c r="CT76" s="36">
        <v>44274</v>
      </c>
      <c r="CU76" s="36">
        <v>44274</v>
      </c>
      <c r="CV76" s="1">
        <f t="shared" si="53"/>
        <v>3991</v>
      </c>
      <c r="CW76" s="3">
        <v>0</v>
      </c>
      <c r="CX76" s="3"/>
      <c r="CY76" s="3"/>
      <c r="CZ76" s="3">
        <v>0</v>
      </c>
      <c r="DA76" s="3">
        <v>3991</v>
      </c>
      <c r="DB76" s="3">
        <v>0</v>
      </c>
      <c r="DC76" t="s">
        <v>129</v>
      </c>
      <c r="DD76"/>
      <c r="DE76"/>
      <c r="DF76"/>
      <c r="DG76"/>
      <c r="DH76"/>
      <c r="DI76"/>
      <c r="DJ76"/>
      <c r="DK76"/>
      <c r="DL76"/>
    </row>
    <row r="77" spans="1:116" s="10" customFormat="1" x14ac:dyDescent="0.25">
      <c r="A77" s="2">
        <v>2036</v>
      </c>
      <c r="B77" s="3">
        <v>53</v>
      </c>
      <c r="C77" s="3">
        <v>0</v>
      </c>
      <c r="D77" s="3">
        <v>1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3</v>
      </c>
      <c r="K77" s="3">
        <v>0</v>
      </c>
      <c r="L77" s="3">
        <v>1</v>
      </c>
      <c r="M77" s="3"/>
      <c r="N77" s="3">
        <v>1</v>
      </c>
      <c r="O77" s="3">
        <v>0</v>
      </c>
      <c r="P77" s="3">
        <v>1</v>
      </c>
      <c r="Q77" s="3"/>
      <c r="R77" s="3">
        <v>1</v>
      </c>
      <c r="S77" s="3">
        <v>1</v>
      </c>
      <c r="T77" s="3">
        <v>0</v>
      </c>
      <c r="U77" s="3">
        <v>0</v>
      </c>
      <c r="V77" s="3">
        <v>0</v>
      </c>
      <c r="W77" s="3">
        <v>0</v>
      </c>
      <c r="X77" s="3">
        <v>1</v>
      </c>
      <c r="Y77" s="3">
        <v>1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21</v>
      </c>
      <c r="AH77" s="4">
        <v>1.47</v>
      </c>
      <c r="AI77" s="3">
        <v>74</v>
      </c>
      <c r="AJ77" s="3">
        <v>44</v>
      </c>
      <c r="AK77" s="5">
        <f t="shared" si="40"/>
        <v>54</v>
      </c>
      <c r="AL77" s="3">
        <v>57</v>
      </c>
      <c r="AM77" s="3">
        <v>1</v>
      </c>
      <c r="AN77" s="3">
        <v>7</v>
      </c>
      <c r="AO77" s="3">
        <v>45</v>
      </c>
      <c r="AP77" s="3">
        <v>14</v>
      </c>
      <c r="AQ77" s="3">
        <v>27</v>
      </c>
      <c r="AR77" s="1">
        <f t="shared" si="54"/>
        <v>31</v>
      </c>
      <c r="AS77" s="7">
        <f t="shared" si="55"/>
        <v>4.4285714285714288</v>
      </c>
      <c r="AT77" s="3">
        <v>15</v>
      </c>
      <c r="AU77" s="4">
        <v>2.6313</v>
      </c>
      <c r="AV77" s="3">
        <v>1.79</v>
      </c>
      <c r="AW77" s="19">
        <f t="shared" si="41"/>
        <v>0.21432372505543237</v>
      </c>
      <c r="AX77" s="7">
        <f t="shared" si="44"/>
        <v>4.5604834112415915</v>
      </c>
      <c r="AY77" s="7">
        <f t="shared" si="45"/>
        <v>536.31284916201116</v>
      </c>
      <c r="AZ77" s="7">
        <f t="shared" si="42"/>
        <v>2100.558659217877</v>
      </c>
      <c r="BA77" s="7">
        <f t="shared" si="46"/>
        <v>46.163157894736841</v>
      </c>
      <c r="BB77" s="7">
        <f t="shared" si="47"/>
        <v>31.403508771929825</v>
      </c>
      <c r="BC77" s="7">
        <f t="shared" si="43"/>
        <v>16.656421052631579</v>
      </c>
      <c r="BD77" s="7">
        <f t="shared" si="48"/>
        <v>8.5417543859649125</v>
      </c>
      <c r="BE77" s="19"/>
      <c r="BF77" s="19">
        <f t="shared" si="49"/>
        <v>0.58488199749173408</v>
      </c>
      <c r="BG77" s="19">
        <f t="shared" si="56"/>
        <v>0.97480332915289025</v>
      </c>
      <c r="BH77" s="19">
        <v>0.97480332915289025</v>
      </c>
      <c r="BI77" s="19">
        <f t="shared" si="57"/>
        <v>1.4891341256366724</v>
      </c>
      <c r="BJ77" s="19">
        <f t="shared" si="50"/>
        <v>0.46666666666666667</v>
      </c>
      <c r="BK77" s="19"/>
      <c r="BL77" s="5">
        <v>0</v>
      </c>
      <c r="BM77" s="5"/>
      <c r="BN77" s="5"/>
      <c r="BO77" s="5"/>
      <c r="BP77" s="5"/>
      <c r="BQ77" s="3">
        <v>1</v>
      </c>
      <c r="BR77" s="3">
        <v>0</v>
      </c>
      <c r="BS77" s="3">
        <v>22.5</v>
      </c>
      <c r="BT77" s="3">
        <v>5.8</v>
      </c>
      <c r="BU77" s="3">
        <v>5</v>
      </c>
      <c r="BV77" s="3">
        <v>0.88</v>
      </c>
      <c r="BW77" s="3">
        <v>4.3</v>
      </c>
      <c r="BY77" s="3">
        <v>1</v>
      </c>
      <c r="BZ77" s="3">
        <v>1</v>
      </c>
      <c r="CA77" s="3">
        <v>122</v>
      </c>
      <c r="CB77" s="3">
        <v>123</v>
      </c>
      <c r="CC77" s="4">
        <v>2.5</v>
      </c>
      <c r="CD77" s="28">
        <v>20</v>
      </c>
      <c r="CE77" s="8"/>
      <c r="CF77" s="8"/>
      <c r="CG77" s="3">
        <v>9846</v>
      </c>
      <c r="CH77" s="3">
        <v>1</v>
      </c>
      <c r="CI77" s="3">
        <v>3</v>
      </c>
      <c r="CJ77" s="12">
        <v>2583.333333333333</v>
      </c>
      <c r="CK77" s="19">
        <f t="shared" si="51"/>
        <v>7.8568358336792832</v>
      </c>
      <c r="CL77" s="5">
        <v>1012.1407676471865</v>
      </c>
      <c r="CM77" s="19">
        <f t="shared" si="52"/>
        <v>6.9198229386397152</v>
      </c>
      <c r="CO77" s="41">
        <v>40469</v>
      </c>
      <c r="CP77" s="36">
        <v>40603</v>
      </c>
      <c r="CQ77" s="20">
        <f>(CP77-CO77)</f>
        <v>134</v>
      </c>
      <c r="CR77" s="41"/>
      <c r="CS77" s="20"/>
      <c r="CT77" s="36">
        <v>44272</v>
      </c>
      <c r="CU77" s="36">
        <v>40688</v>
      </c>
      <c r="CV77" s="1">
        <f t="shared" si="53"/>
        <v>219</v>
      </c>
      <c r="CW77" s="3">
        <v>1</v>
      </c>
      <c r="CX77" s="36">
        <v>40688</v>
      </c>
      <c r="CY77" s="20">
        <f>(CX77-CO77)</f>
        <v>219</v>
      </c>
      <c r="CZ77" s="20">
        <v>1</v>
      </c>
      <c r="DA77" s="20">
        <v>134</v>
      </c>
      <c r="DB77" s="1">
        <v>1</v>
      </c>
      <c r="DC77" s="3" t="s">
        <v>141</v>
      </c>
    </row>
    <row r="78" spans="1:116" s="10" customFormat="1" x14ac:dyDescent="0.25">
      <c r="A78" s="25">
        <v>1028</v>
      </c>
      <c r="B78" s="1">
        <v>55</v>
      </c>
      <c r="C78" s="1">
        <v>0</v>
      </c>
      <c r="D78" s="1">
        <v>1</v>
      </c>
      <c r="E78" s="1">
        <v>1</v>
      </c>
      <c r="F78" s="1">
        <v>2</v>
      </c>
      <c r="G78" s="1">
        <v>1</v>
      </c>
      <c r="H78" s="1">
        <v>0</v>
      </c>
      <c r="I78" s="1">
        <v>1</v>
      </c>
      <c r="J78" s="1">
        <v>2</v>
      </c>
      <c r="K78" s="1">
        <v>0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1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26.1</v>
      </c>
      <c r="AH78" s="1">
        <v>1.66</v>
      </c>
      <c r="AI78" s="1">
        <v>150</v>
      </c>
      <c r="AJ78" s="1">
        <v>65</v>
      </c>
      <c r="AK78" s="5">
        <f t="shared" si="40"/>
        <v>93.333333333333329</v>
      </c>
      <c r="AL78" s="1">
        <v>79</v>
      </c>
      <c r="AM78" s="1">
        <v>1</v>
      </c>
      <c r="AN78" s="1">
        <v>2</v>
      </c>
      <c r="AO78" s="1">
        <v>72</v>
      </c>
      <c r="AP78" s="1">
        <v>21</v>
      </c>
      <c r="AQ78" s="1">
        <v>44</v>
      </c>
      <c r="AR78" s="1">
        <f t="shared" si="54"/>
        <v>51</v>
      </c>
      <c r="AS78" s="7">
        <f t="shared" si="55"/>
        <v>25.5</v>
      </c>
      <c r="AT78" s="1">
        <v>17</v>
      </c>
      <c r="AU78" s="19">
        <v>5.67</v>
      </c>
      <c r="AV78" s="1">
        <v>3.41</v>
      </c>
      <c r="AW78" s="19">
        <f t="shared" si="41"/>
        <v>0.7056910569105691</v>
      </c>
      <c r="AX78" s="7">
        <f t="shared" si="44"/>
        <v>4.7619047619047619</v>
      </c>
      <c r="AY78" s="7">
        <f t="shared" si="45"/>
        <v>633.43108504398822</v>
      </c>
      <c r="AZ78" s="7">
        <f t="shared" si="42"/>
        <v>2142.717497556207</v>
      </c>
      <c r="BA78" s="7">
        <f t="shared" si="46"/>
        <v>71.77215189873418</v>
      </c>
      <c r="BB78" s="7">
        <f t="shared" si="47"/>
        <v>43.164556962025316</v>
      </c>
      <c r="BC78" s="7">
        <f t="shared" si="43"/>
        <v>44.810565400843878</v>
      </c>
      <c r="BD78" s="7">
        <f t="shared" si="48"/>
        <v>24.655594936708859</v>
      </c>
      <c r="BE78" s="19">
        <v>2.2200000000000002</v>
      </c>
      <c r="BF78" s="19">
        <f t="shared" si="49"/>
        <v>0.61305114638447966</v>
      </c>
      <c r="BG78" s="19">
        <f t="shared" si="56"/>
        <v>1.0031746031746032</v>
      </c>
      <c r="BH78" s="19">
        <v>1.0031746031746032</v>
      </c>
      <c r="BI78" s="19">
        <f t="shared" si="57"/>
        <v>1.4072970960536113</v>
      </c>
      <c r="BJ78" s="19">
        <f t="shared" si="50"/>
        <v>0.11764705882352941</v>
      </c>
      <c r="BK78" s="19"/>
      <c r="BL78" s="20">
        <v>1</v>
      </c>
      <c r="BM78" s="1">
        <v>9</v>
      </c>
      <c r="BN78" s="20"/>
      <c r="BO78" s="1">
        <v>1</v>
      </c>
      <c r="BP78" s="1">
        <v>0</v>
      </c>
      <c r="BQ78" s="1">
        <v>1</v>
      </c>
      <c r="BR78" s="1">
        <v>0</v>
      </c>
      <c r="BS78" s="1">
        <v>56</v>
      </c>
      <c r="BT78" s="1">
        <v>3.71</v>
      </c>
      <c r="BU78" s="1">
        <v>3</v>
      </c>
      <c r="BV78" s="1">
        <v>0.57999999999999996</v>
      </c>
      <c r="BW78" s="1"/>
      <c r="BX78" s="1">
        <v>15.9</v>
      </c>
      <c r="BY78" s="1">
        <v>0</v>
      </c>
      <c r="BZ78" s="1"/>
      <c r="CA78" s="25">
        <v>144</v>
      </c>
      <c r="CB78" s="25">
        <v>25</v>
      </c>
      <c r="CC78" s="44">
        <v>1.1200000000000001</v>
      </c>
      <c r="CD78" s="27">
        <v>55</v>
      </c>
      <c r="CE78" s="1"/>
      <c r="CF78" s="1"/>
      <c r="CG78" s="1"/>
      <c r="CH78" s="1"/>
      <c r="CI78" s="1"/>
      <c r="CJ78" s="20">
        <v>869.66</v>
      </c>
      <c r="CK78" s="19">
        <f t="shared" si="51"/>
        <v>6.7681023306669097</v>
      </c>
      <c r="CL78" s="20">
        <v>1325.69</v>
      </c>
      <c r="CM78" s="19">
        <f t="shared" si="52"/>
        <v>7.1896883575916215</v>
      </c>
      <c r="CN78" s="22"/>
      <c r="CO78" s="36">
        <v>43231</v>
      </c>
      <c r="CP78" s="36"/>
      <c r="CQ78" s="36"/>
      <c r="CR78" s="36"/>
      <c r="CS78" s="20"/>
      <c r="CT78" s="36" t="s">
        <v>163</v>
      </c>
      <c r="CU78" s="36">
        <v>44462</v>
      </c>
      <c r="CV78" s="1">
        <f t="shared" si="53"/>
        <v>1231</v>
      </c>
      <c r="CW78" s="1">
        <v>0</v>
      </c>
      <c r="CX78" s="36"/>
      <c r="CY78" s="20"/>
      <c r="CZ78" s="20">
        <v>0</v>
      </c>
      <c r="DA78" s="20">
        <v>1231</v>
      </c>
      <c r="DB78" s="3">
        <v>0</v>
      </c>
      <c r="DC78" s="20"/>
      <c r="DD78"/>
      <c r="DE78"/>
      <c r="DF78"/>
      <c r="DG78"/>
      <c r="DH78"/>
      <c r="DI78"/>
      <c r="DJ78"/>
      <c r="DK78"/>
      <c r="DL78"/>
    </row>
    <row r="79" spans="1:116" s="10" customFormat="1" x14ac:dyDescent="0.25">
      <c r="A79" s="2">
        <v>2028</v>
      </c>
      <c r="B79" s="3">
        <v>69</v>
      </c>
      <c r="C79" s="3">
        <v>0</v>
      </c>
      <c r="D79" s="3">
        <v>0</v>
      </c>
      <c r="E79" s="3">
        <v>1</v>
      </c>
      <c r="F79" s="3">
        <v>1</v>
      </c>
      <c r="G79" s="3">
        <v>0</v>
      </c>
      <c r="H79" s="1">
        <v>1</v>
      </c>
      <c r="I79" s="3">
        <v>0</v>
      </c>
      <c r="J79" s="3">
        <v>2</v>
      </c>
      <c r="K79" s="3">
        <v>1</v>
      </c>
      <c r="L79" s="3">
        <v>0</v>
      </c>
      <c r="M79" s="3"/>
      <c r="N79" s="3">
        <v>1</v>
      </c>
      <c r="O79" s="3">
        <v>0</v>
      </c>
      <c r="P79" s="3">
        <v>0</v>
      </c>
      <c r="Q79" s="3"/>
      <c r="R79" s="3">
        <v>1</v>
      </c>
      <c r="S79" s="3">
        <v>0</v>
      </c>
      <c r="T79" s="3">
        <v>1</v>
      </c>
      <c r="U79" s="3">
        <v>0</v>
      </c>
      <c r="V79" s="3">
        <v>0</v>
      </c>
      <c r="W79" s="3">
        <v>0</v>
      </c>
      <c r="X79" s="16">
        <v>1</v>
      </c>
      <c r="Y79" s="3">
        <v>1</v>
      </c>
      <c r="Z79" s="3">
        <v>1</v>
      </c>
      <c r="AA79" s="3">
        <v>1</v>
      </c>
      <c r="AB79" s="3">
        <v>1</v>
      </c>
      <c r="AC79" s="3">
        <v>0</v>
      </c>
      <c r="AD79" s="3">
        <v>1</v>
      </c>
      <c r="AE79" s="3">
        <v>0</v>
      </c>
      <c r="AF79" s="3">
        <v>2</v>
      </c>
      <c r="AG79" s="3">
        <v>26</v>
      </c>
      <c r="AH79" s="4">
        <v>1.86</v>
      </c>
      <c r="AI79" s="3">
        <v>96</v>
      </c>
      <c r="AJ79" s="3">
        <v>59</v>
      </c>
      <c r="AK79" s="5">
        <f t="shared" si="40"/>
        <v>71.333333333333329</v>
      </c>
      <c r="AL79" s="3">
        <v>55</v>
      </c>
      <c r="AM79" s="3">
        <v>1</v>
      </c>
      <c r="AN79" s="3">
        <v>10</v>
      </c>
      <c r="AO79" s="3">
        <v>65</v>
      </c>
      <c r="AP79" s="3">
        <v>24</v>
      </c>
      <c r="AQ79" s="3">
        <v>37</v>
      </c>
      <c r="AR79" s="1">
        <f t="shared" si="54"/>
        <v>41</v>
      </c>
      <c r="AS79" s="7">
        <f t="shared" si="55"/>
        <v>4.0999999999999996</v>
      </c>
      <c r="AT79" s="3">
        <v>27</v>
      </c>
      <c r="AU79" s="4">
        <v>3.5339999999999998</v>
      </c>
      <c r="AV79" s="3">
        <v>1.9</v>
      </c>
      <c r="AW79" s="19">
        <f t="shared" si="41"/>
        <v>0.30051736881005175</v>
      </c>
      <c r="AX79" s="7">
        <f t="shared" si="44"/>
        <v>2.8296547821165818</v>
      </c>
      <c r="AY79" s="7">
        <f t="shared" si="45"/>
        <v>421.0526315789474</v>
      </c>
      <c r="AZ79" s="7">
        <f t="shared" si="42"/>
        <v>2582.4561403508769</v>
      </c>
      <c r="BA79" s="7">
        <f t="shared" si="46"/>
        <v>64.25454545454545</v>
      </c>
      <c r="BB79" s="7">
        <f t="shared" si="47"/>
        <v>34.545454545454547</v>
      </c>
      <c r="BC79" s="7">
        <f t="shared" si="43"/>
        <v>20.828606060606059</v>
      </c>
      <c r="BD79" s="7">
        <f t="shared" si="48"/>
        <v>12.685090909090908</v>
      </c>
      <c r="BE79" s="19"/>
      <c r="BF79" s="19">
        <f t="shared" si="49"/>
        <v>0.57583474816072444</v>
      </c>
      <c r="BG79" s="19">
        <f t="shared" si="56"/>
        <v>1.0116015846066782</v>
      </c>
      <c r="BH79" s="19">
        <v>1.0116015846066782</v>
      </c>
      <c r="BI79" s="19">
        <f t="shared" si="57"/>
        <v>1.5671840354767184</v>
      </c>
      <c r="BJ79" s="19">
        <f t="shared" si="50"/>
        <v>0.37037037037037035</v>
      </c>
      <c r="BK79" s="19"/>
      <c r="BL79" s="5">
        <v>0</v>
      </c>
      <c r="BM79" s="5"/>
      <c r="BN79" s="5"/>
      <c r="BO79" s="5"/>
      <c r="BP79" s="5"/>
      <c r="BQ79" s="3">
        <v>1</v>
      </c>
      <c r="BR79" s="9">
        <v>0</v>
      </c>
      <c r="BS79" s="3">
        <v>35</v>
      </c>
      <c r="BT79" s="3">
        <v>5.8</v>
      </c>
      <c r="BU79" s="3">
        <v>4.8</v>
      </c>
      <c r="BV79" s="3">
        <v>1.1000000000000001</v>
      </c>
      <c r="BW79" s="3">
        <v>4.5999999999999996</v>
      </c>
      <c r="BY79" s="3">
        <v>1</v>
      </c>
      <c r="BZ79" s="3">
        <v>1</v>
      </c>
      <c r="CA79" s="3">
        <v>143</v>
      </c>
      <c r="CB79" s="3">
        <v>15</v>
      </c>
      <c r="CC79" s="4">
        <v>1.3</v>
      </c>
      <c r="CD79" s="28">
        <v>69</v>
      </c>
      <c r="CE79" s="8"/>
      <c r="CF79" s="8"/>
      <c r="CG79" s="3">
        <v>6396</v>
      </c>
      <c r="CH79" s="3">
        <v>1</v>
      </c>
      <c r="CI79" s="3">
        <v>3</v>
      </c>
      <c r="CJ79" s="12">
        <v>1752.4691358024691</v>
      </c>
      <c r="CK79" s="19">
        <f t="shared" si="51"/>
        <v>7.468781007228678</v>
      </c>
      <c r="CL79" s="5">
        <v>1922.5382525973459</v>
      </c>
      <c r="CM79" s="19">
        <f t="shared" si="52"/>
        <v>7.561401598501666</v>
      </c>
      <c r="CO79" s="41">
        <v>40441</v>
      </c>
      <c r="CP79" s="41"/>
      <c r="CQ79" s="41"/>
      <c r="CR79" s="41"/>
      <c r="CS79" s="20"/>
      <c r="CT79" s="36">
        <v>44272</v>
      </c>
      <c r="CU79" s="36">
        <v>41203</v>
      </c>
      <c r="CV79" s="1">
        <f t="shared" si="53"/>
        <v>762</v>
      </c>
      <c r="CW79" s="3">
        <v>1</v>
      </c>
      <c r="CX79" s="36">
        <v>41203</v>
      </c>
      <c r="CY79" s="20">
        <f>(CX79-CO79)</f>
        <v>762</v>
      </c>
      <c r="CZ79" s="20">
        <v>1</v>
      </c>
      <c r="DA79" s="20">
        <v>762</v>
      </c>
      <c r="DB79" s="1">
        <v>1</v>
      </c>
      <c r="DC79" s="3"/>
    </row>
    <row r="80" spans="1:116" s="10" customFormat="1" x14ac:dyDescent="0.25">
      <c r="A80" s="25">
        <v>1068</v>
      </c>
      <c r="B80" s="1">
        <v>58</v>
      </c>
      <c r="C80" s="1">
        <v>0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3</v>
      </c>
      <c r="K80" s="1">
        <v>0</v>
      </c>
      <c r="L80" s="1">
        <v>0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1</v>
      </c>
      <c r="Y80" s="1">
        <v>1</v>
      </c>
      <c r="Z80" s="1">
        <v>1</v>
      </c>
      <c r="AA80" s="1">
        <v>0</v>
      </c>
      <c r="AB80" s="1">
        <v>1</v>
      </c>
      <c r="AC80" s="1">
        <v>0</v>
      </c>
      <c r="AD80" s="1">
        <v>1</v>
      </c>
      <c r="AE80" s="1">
        <v>0</v>
      </c>
      <c r="AF80" s="1">
        <v>0</v>
      </c>
      <c r="AG80" s="1">
        <v>31.87</v>
      </c>
      <c r="AH80" s="1">
        <v>2.14</v>
      </c>
      <c r="AI80" s="1">
        <v>87</v>
      </c>
      <c r="AJ80" s="1">
        <v>41</v>
      </c>
      <c r="AK80" s="5">
        <f t="shared" si="40"/>
        <v>56.333333333333336</v>
      </c>
      <c r="AL80" s="1">
        <v>87</v>
      </c>
      <c r="AM80" s="1">
        <v>1</v>
      </c>
      <c r="AN80" s="1">
        <v>18</v>
      </c>
      <c r="AO80" s="1">
        <v>42</v>
      </c>
      <c r="AP80" s="1">
        <v>17</v>
      </c>
      <c r="AQ80" s="1">
        <v>29</v>
      </c>
      <c r="AR80" s="1">
        <f t="shared" si="54"/>
        <v>25</v>
      </c>
      <c r="AS80" s="7">
        <f t="shared" si="55"/>
        <v>1.3888888888888888</v>
      </c>
      <c r="AT80" s="1">
        <v>19</v>
      </c>
      <c r="AU80" s="19">
        <v>3.58</v>
      </c>
      <c r="AV80" s="1">
        <v>1.67</v>
      </c>
      <c r="AW80" s="19">
        <f t="shared" si="41"/>
        <v>0.20859571322985956</v>
      </c>
      <c r="AX80" s="7">
        <f t="shared" si="44"/>
        <v>2.7932960893854748</v>
      </c>
      <c r="AY80" s="7">
        <f t="shared" si="45"/>
        <v>479.04191616766468</v>
      </c>
      <c r="AZ80" s="7">
        <f t="shared" si="42"/>
        <v>1836.3273453093816</v>
      </c>
      <c r="BA80" s="7">
        <f t="shared" si="46"/>
        <v>41.149425287356323</v>
      </c>
      <c r="BB80" s="7">
        <f t="shared" si="47"/>
        <v>19.195402298850574</v>
      </c>
      <c r="BC80" s="7">
        <f t="shared" si="43"/>
        <v>9.7461455938697306</v>
      </c>
      <c r="BD80" s="7">
        <f t="shared" si="48"/>
        <v>2.8716321839080456</v>
      </c>
      <c r="BE80" s="19"/>
      <c r="BF80" s="19">
        <f t="shared" si="49"/>
        <v>0.70474860335195533</v>
      </c>
      <c r="BG80" s="19">
        <f t="shared" si="56"/>
        <v>1.0206703910614525</v>
      </c>
      <c r="BH80" s="19">
        <v>1.0206703910614525</v>
      </c>
      <c r="BI80" s="19">
        <f t="shared" si="57"/>
        <v>1.6459770114942529</v>
      </c>
      <c r="BJ80" s="19">
        <f t="shared" si="50"/>
        <v>0.94736842105263153</v>
      </c>
      <c r="BK80" s="19"/>
      <c r="BL80" s="20">
        <v>1</v>
      </c>
      <c r="BM80" s="1"/>
      <c r="BN80" s="20"/>
      <c r="BO80" s="1">
        <v>1</v>
      </c>
      <c r="BP80" s="1">
        <v>0</v>
      </c>
      <c r="BQ80" s="1">
        <v>1</v>
      </c>
      <c r="BR80" s="1">
        <v>0</v>
      </c>
      <c r="BS80" s="1">
        <v>15</v>
      </c>
      <c r="BT80" s="1">
        <v>5.0999999999999996</v>
      </c>
      <c r="BU80" s="1">
        <v>4.7</v>
      </c>
      <c r="BV80" s="1">
        <v>0.36</v>
      </c>
      <c r="BW80" s="1">
        <v>4.4000000000000004</v>
      </c>
      <c r="BX80" s="1"/>
      <c r="BY80" s="1"/>
      <c r="BZ80" s="1"/>
      <c r="CA80" s="25">
        <v>135</v>
      </c>
      <c r="CB80" s="25">
        <v>37</v>
      </c>
      <c r="CC80" s="44">
        <v>1.37</v>
      </c>
      <c r="CD80" s="27">
        <v>56</v>
      </c>
      <c r="CE80" s="1">
        <v>293</v>
      </c>
      <c r="CF80" s="1">
        <v>1</v>
      </c>
      <c r="CG80" s="1"/>
      <c r="CH80" s="1"/>
      <c r="CI80" s="1">
        <v>2</v>
      </c>
      <c r="CJ80" s="20">
        <v>2726.2166569999999</v>
      </c>
      <c r="CK80" s="19">
        <f t="shared" si="51"/>
        <v>7.9106700870879987</v>
      </c>
      <c r="CL80" s="20">
        <v>3661.8003060000001</v>
      </c>
      <c r="CM80" s="19">
        <f t="shared" si="52"/>
        <v>8.205710192343961</v>
      </c>
      <c r="CN80" s="22"/>
      <c r="CO80" s="41">
        <v>40352</v>
      </c>
      <c r="CP80" s="41"/>
      <c r="CQ80" s="41"/>
      <c r="CR80" s="41"/>
      <c r="CS80" s="20"/>
      <c r="CT80" s="36">
        <v>44272</v>
      </c>
      <c r="CU80" s="36">
        <v>40986</v>
      </c>
      <c r="CV80" s="1">
        <f t="shared" si="53"/>
        <v>634</v>
      </c>
      <c r="CW80" s="3">
        <v>1</v>
      </c>
      <c r="CX80" s="36">
        <v>40986</v>
      </c>
      <c r="CY80" s="20">
        <f>(CX80-CO80)</f>
        <v>634</v>
      </c>
      <c r="CZ80" s="20">
        <v>1</v>
      </c>
      <c r="DA80" s="20">
        <v>634</v>
      </c>
      <c r="DB80" s="1">
        <v>1</v>
      </c>
      <c r="DC80" t="s">
        <v>129</v>
      </c>
      <c r="DD80"/>
      <c r="DE80"/>
      <c r="DF80"/>
      <c r="DG80"/>
      <c r="DH80"/>
      <c r="DI80"/>
      <c r="DJ80"/>
      <c r="DK80"/>
      <c r="DL80"/>
    </row>
    <row r="81" spans="1:116" s="10" customFormat="1" x14ac:dyDescent="0.25">
      <c r="A81" s="25">
        <v>1036</v>
      </c>
      <c r="B81" s="1">
        <v>64</v>
      </c>
      <c r="C81" s="1">
        <v>0</v>
      </c>
      <c r="D81" s="1">
        <v>0</v>
      </c>
      <c r="E81" s="1">
        <v>1</v>
      </c>
      <c r="F81" s="1">
        <v>1</v>
      </c>
      <c r="G81" s="1">
        <v>0</v>
      </c>
      <c r="H81" s="1">
        <v>1</v>
      </c>
      <c r="I81" s="1">
        <v>1</v>
      </c>
      <c r="J81" s="1">
        <v>3</v>
      </c>
      <c r="K81" s="1">
        <v>1</v>
      </c>
      <c r="L81" s="1">
        <v>0</v>
      </c>
      <c r="M81" s="1">
        <v>1</v>
      </c>
      <c r="N81" s="1">
        <v>1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2</v>
      </c>
      <c r="Z81" s="1">
        <v>1</v>
      </c>
      <c r="AA81" s="1">
        <v>1</v>
      </c>
      <c r="AB81" s="1">
        <v>1</v>
      </c>
      <c r="AC81" s="1">
        <v>0</v>
      </c>
      <c r="AD81" s="1">
        <v>1</v>
      </c>
      <c r="AE81" s="1">
        <v>0</v>
      </c>
      <c r="AF81" s="1">
        <v>0</v>
      </c>
      <c r="AG81" s="1">
        <v>23.8</v>
      </c>
      <c r="AH81" s="1">
        <v>1.88</v>
      </c>
      <c r="AI81" s="1">
        <v>120</v>
      </c>
      <c r="AJ81" s="1">
        <v>42</v>
      </c>
      <c r="AK81" s="5">
        <f t="shared" si="40"/>
        <v>68</v>
      </c>
      <c r="AL81" s="1">
        <v>66</v>
      </c>
      <c r="AM81" s="1">
        <v>1</v>
      </c>
      <c r="AN81" s="1">
        <v>12</v>
      </c>
      <c r="AO81" s="1">
        <v>57</v>
      </c>
      <c r="AP81" s="1">
        <v>28</v>
      </c>
      <c r="AQ81" s="1">
        <v>33</v>
      </c>
      <c r="AR81" s="1">
        <f t="shared" si="54"/>
        <v>29</v>
      </c>
      <c r="AS81" s="7">
        <f t="shared" si="55"/>
        <v>2.4166666666666665</v>
      </c>
      <c r="AT81" s="1">
        <v>23</v>
      </c>
      <c r="AU81" s="19">
        <v>3.59</v>
      </c>
      <c r="AV81" s="1">
        <v>1.91</v>
      </c>
      <c r="AW81" s="19">
        <f t="shared" si="41"/>
        <v>0.28798226164079821</v>
      </c>
      <c r="AX81" s="7">
        <f t="shared" si="44"/>
        <v>2.785515320334262</v>
      </c>
      <c r="AY81" s="7">
        <f t="shared" si="45"/>
        <v>418.84816753926702</v>
      </c>
      <c r="AZ81" s="7">
        <f t="shared" si="42"/>
        <v>2345.5497382198955</v>
      </c>
      <c r="BA81" s="7">
        <f t="shared" si="46"/>
        <v>54.393939393939391</v>
      </c>
      <c r="BB81" s="7">
        <f t="shared" si="47"/>
        <v>28.939393939393938</v>
      </c>
      <c r="BC81" s="7">
        <f t="shared" si="43"/>
        <v>17.710909090909091</v>
      </c>
      <c r="BD81" s="7">
        <f t="shared" si="48"/>
        <v>8.2650909090909082</v>
      </c>
      <c r="BE81" s="19">
        <v>2.5186629526462396</v>
      </c>
      <c r="BF81" s="19">
        <f t="shared" si="49"/>
        <v>0.60668523676880226</v>
      </c>
      <c r="BG81" s="19">
        <f t="shared" si="56"/>
        <v>1.0479108635097494</v>
      </c>
      <c r="BH81" s="19">
        <v>1.0479108635097494</v>
      </c>
      <c r="BI81" s="19">
        <f t="shared" si="57"/>
        <v>1.8756530825496343</v>
      </c>
      <c r="BJ81" s="19">
        <f t="shared" si="50"/>
        <v>0.52173913043478259</v>
      </c>
      <c r="BK81" s="19"/>
      <c r="BL81" s="20">
        <v>1</v>
      </c>
      <c r="BM81" s="1">
        <v>34</v>
      </c>
      <c r="BN81" s="20"/>
      <c r="BO81" s="1">
        <v>3</v>
      </c>
      <c r="BP81" s="1"/>
      <c r="BQ81" s="1">
        <v>1</v>
      </c>
      <c r="BR81" s="1">
        <v>0</v>
      </c>
      <c r="BS81" s="1">
        <v>17</v>
      </c>
      <c r="BT81" s="1">
        <v>6.2</v>
      </c>
      <c r="BU81" s="1">
        <v>5.8</v>
      </c>
      <c r="BV81" s="1">
        <v>0.36</v>
      </c>
      <c r="BW81" s="1">
        <v>5.0999999999999996</v>
      </c>
      <c r="BX81" s="1">
        <v>54.8</v>
      </c>
      <c r="BY81" s="1">
        <v>1</v>
      </c>
      <c r="BZ81" s="1"/>
      <c r="CA81" s="25">
        <v>141</v>
      </c>
      <c r="CB81" s="25">
        <v>15</v>
      </c>
      <c r="CC81" s="44">
        <v>1.18</v>
      </c>
      <c r="CD81" s="27">
        <v>65</v>
      </c>
      <c r="CE81" s="1">
        <v>3018</v>
      </c>
      <c r="CF81" s="1">
        <v>1</v>
      </c>
      <c r="CG81" s="1"/>
      <c r="CH81" s="1"/>
      <c r="CI81" s="1">
        <v>3</v>
      </c>
      <c r="CJ81" s="20">
        <v>1350.73224</v>
      </c>
      <c r="CK81" s="19">
        <f t="shared" si="51"/>
        <v>7.2084021243867644</v>
      </c>
      <c r="CL81" s="20">
        <v>945.8621905</v>
      </c>
      <c r="CM81" s="19">
        <f t="shared" si="52"/>
        <v>6.8520968824358706</v>
      </c>
      <c r="CN81" s="22"/>
      <c r="CO81" s="36">
        <v>40301</v>
      </c>
      <c r="CP81" s="36"/>
      <c r="CQ81" s="36"/>
      <c r="CR81" s="36"/>
      <c r="CS81" s="20"/>
      <c r="CT81" s="36">
        <v>44272</v>
      </c>
      <c r="CU81" s="36">
        <v>41094</v>
      </c>
      <c r="CV81" s="1">
        <f t="shared" si="53"/>
        <v>793</v>
      </c>
      <c r="CW81" s="3">
        <v>1</v>
      </c>
      <c r="CX81" s="40">
        <v>41094</v>
      </c>
      <c r="CY81" s="20">
        <f>(CX81-CO81)</f>
        <v>793</v>
      </c>
      <c r="CZ81" s="20">
        <v>1</v>
      </c>
      <c r="DA81" s="20">
        <v>793</v>
      </c>
      <c r="DB81" s="3">
        <v>0</v>
      </c>
      <c r="DC81"/>
      <c r="DD81"/>
      <c r="DE81"/>
      <c r="DF81"/>
      <c r="DG81"/>
      <c r="DH81"/>
      <c r="DI81"/>
      <c r="DJ81"/>
      <c r="DK81"/>
      <c r="DL81"/>
    </row>
    <row r="82" spans="1:116" s="10" customFormat="1" x14ac:dyDescent="0.25">
      <c r="A82" s="25">
        <v>1039</v>
      </c>
      <c r="B82" s="1">
        <v>57</v>
      </c>
      <c r="C82" s="1">
        <v>0</v>
      </c>
      <c r="D82" s="1">
        <v>1</v>
      </c>
      <c r="E82" s="1">
        <v>1</v>
      </c>
      <c r="F82" s="1">
        <v>1</v>
      </c>
      <c r="G82" s="1">
        <v>0</v>
      </c>
      <c r="H82" s="1">
        <v>1</v>
      </c>
      <c r="I82" s="1">
        <v>0</v>
      </c>
      <c r="J82" s="1">
        <v>4</v>
      </c>
      <c r="K82" s="1">
        <v>1</v>
      </c>
      <c r="L82" s="1">
        <v>1</v>
      </c>
      <c r="M82" s="1">
        <v>1</v>
      </c>
      <c r="N82" s="1">
        <v>1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2</v>
      </c>
      <c r="Z82" s="1">
        <v>1</v>
      </c>
      <c r="AA82" s="1">
        <v>1</v>
      </c>
      <c r="AB82" s="1">
        <v>1</v>
      </c>
      <c r="AC82" s="1">
        <v>0</v>
      </c>
      <c r="AD82" s="1">
        <v>1</v>
      </c>
      <c r="AE82" s="1">
        <v>1</v>
      </c>
      <c r="AF82" s="1">
        <v>0</v>
      </c>
      <c r="AG82" s="1">
        <v>27.1</v>
      </c>
      <c r="AH82" s="1">
        <v>1.7</v>
      </c>
      <c r="AI82" s="1">
        <v>126</v>
      </c>
      <c r="AJ82" s="1">
        <v>64</v>
      </c>
      <c r="AK82" s="5">
        <f t="shared" si="40"/>
        <v>84.666666666666671</v>
      </c>
      <c r="AL82" s="1">
        <v>65</v>
      </c>
      <c r="AM82" s="1">
        <v>1</v>
      </c>
      <c r="AN82" s="1">
        <v>10</v>
      </c>
      <c r="AO82" s="1">
        <v>50</v>
      </c>
      <c r="AP82" s="1">
        <v>20</v>
      </c>
      <c r="AQ82" s="1">
        <v>31</v>
      </c>
      <c r="AR82" s="1">
        <f t="shared" si="54"/>
        <v>30</v>
      </c>
      <c r="AS82" s="7">
        <f t="shared" si="55"/>
        <v>3</v>
      </c>
      <c r="AT82" s="1">
        <v>15</v>
      </c>
      <c r="AU82" s="19">
        <v>3.1</v>
      </c>
      <c r="AV82" s="1">
        <v>1.82</v>
      </c>
      <c r="AW82" s="19">
        <f t="shared" si="41"/>
        <v>0.34167036215816704</v>
      </c>
      <c r="AX82" s="7">
        <f t="shared" si="44"/>
        <v>5.161290322580645</v>
      </c>
      <c r="AY82" s="7">
        <f t="shared" si="45"/>
        <v>703.2967032967033</v>
      </c>
      <c r="AZ82" s="7">
        <f t="shared" si="42"/>
        <v>3282.0512820512822</v>
      </c>
      <c r="BA82" s="7">
        <f t="shared" si="46"/>
        <v>47.692307692307693</v>
      </c>
      <c r="BB82" s="7">
        <f t="shared" si="47"/>
        <v>28</v>
      </c>
      <c r="BC82" s="7">
        <f t="shared" si="43"/>
        <v>26.529066666666665</v>
      </c>
      <c r="BD82" s="7">
        <f t="shared" si="48"/>
        <v>7.9967999999999995</v>
      </c>
      <c r="BE82" s="19">
        <v>2.6838709677419352</v>
      </c>
      <c r="BF82" s="19">
        <f t="shared" si="49"/>
        <v>0.65</v>
      </c>
      <c r="BG82" s="19">
        <f t="shared" si="56"/>
        <v>1.0483870967741935</v>
      </c>
      <c r="BH82" s="19">
        <v>1.0483870967741935</v>
      </c>
      <c r="BI82" s="19">
        <f t="shared" si="57"/>
        <v>1.5897435897435899</v>
      </c>
      <c r="BJ82" s="19">
        <f t="shared" si="50"/>
        <v>0.66666666666666663</v>
      </c>
      <c r="BK82" s="19"/>
      <c r="BL82" s="20">
        <v>1</v>
      </c>
      <c r="BM82" s="1">
        <v>26</v>
      </c>
      <c r="BN82" s="20"/>
      <c r="BO82" s="1">
        <v>3</v>
      </c>
      <c r="BP82" s="1">
        <v>1</v>
      </c>
      <c r="BQ82" s="1">
        <v>1</v>
      </c>
      <c r="BR82" s="1">
        <v>0</v>
      </c>
      <c r="BS82" s="1">
        <v>19</v>
      </c>
      <c r="BT82" s="1">
        <v>4.5</v>
      </c>
      <c r="BU82" s="1">
        <v>3.6</v>
      </c>
      <c r="BV82" s="1">
        <v>0.5</v>
      </c>
      <c r="BW82" s="1">
        <v>4.2</v>
      </c>
      <c r="BX82" s="1">
        <v>34.4</v>
      </c>
      <c r="BY82" s="1">
        <v>1</v>
      </c>
      <c r="BZ82" s="1">
        <v>1</v>
      </c>
      <c r="CA82" s="25">
        <v>135</v>
      </c>
      <c r="CB82" s="25">
        <v>10</v>
      </c>
      <c r="CC82" s="44">
        <v>0.97</v>
      </c>
      <c r="CD82" s="27">
        <v>65</v>
      </c>
      <c r="CE82" s="1">
        <v>1326</v>
      </c>
      <c r="CF82" s="1">
        <v>1</v>
      </c>
      <c r="CG82" s="1"/>
      <c r="CH82" s="1"/>
      <c r="CI82" s="1">
        <v>3</v>
      </c>
      <c r="CJ82" s="20">
        <v>2355.1615790000001</v>
      </c>
      <c r="CK82" s="19">
        <f t="shared" si="51"/>
        <v>7.7643646151372279</v>
      </c>
      <c r="CL82" s="20">
        <v>4622.8931570000004</v>
      </c>
      <c r="CM82" s="19">
        <f t="shared" si="52"/>
        <v>8.438776012537943</v>
      </c>
      <c r="CN82" s="22"/>
      <c r="CO82" s="37">
        <v>40304</v>
      </c>
      <c r="CP82" s="37">
        <v>40310</v>
      </c>
      <c r="CQ82" s="43">
        <f>(CP82-CO82)</f>
        <v>6</v>
      </c>
      <c r="CR82" s="37">
        <v>40818</v>
      </c>
      <c r="CS82" s="43">
        <f>(CR82-CO82)</f>
        <v>514</v>
      </c>
      <c r="CT82" s="36">
        <v>44272</v>
      </c>
      <c r="CU82" s="36">
        <v>44260</v>
      </c>
      <c r="CV82" s="1">
        <f t="shared" si="53"/>
        <v>3956</v>
      </c>
      <c r="CW82" s="3">
        <v>0</v>
      </c>
      <c r="CX82" s="3"/>
      <c r="CY82" s="3"/>
      <c r="CZ82" s="3">
        <v>1</v>
      </c>
      <c r="DA82" s="3">
        <v>6</v>
      </c>
      <c r="DB82" s="1">
        <v>1</v>
      </c>
      <c r="DC82" t="s">
        <v>150</v>
      </c>
      <c r="DD82"/>
      <c r="DE82"/>
      <c r="DF82"/>
      <c r="DG82"/>
      <c r="DH82"/>
      <c r="DI82"/>
      <c r="DJ82"/>
      <c r="DK82"/>
      <c r="DL82"/>
    </row>
    <row r="83" spans="1:116" s="10" customFormat="1" x14ac:dyDescent="0.25">
      <c r="A83" s="2">
        <v>2034</v>
      </c>
      <c r="B83" s="3">
        <v>57</v>
      </c>
      <c r="C83" s="9">
        <v>1</v>
      </c>
      <c r="D83" s="3">
        <v>0</v>
      </c>
      <c r="E83" s="3">
        <v>1</v>
      </c>
      <c r="F83" s="3">
        <v>2</v>
      </c>
      <c r="G83" s="3">
        <v>1</v>
      </c>
      <c r="H83" s="1">
        <v>0</v>
      </c>
      <c r="I83" s="3">
        <v>1</v>
      </c>
      <c r="J83" s="3">
        <v>3</v>
      </c>
      <c r="K83" s="3">
        <v>1</v>
      </c>
      <c r="L83" s="3">
        <v>1</v>
      </c>
      <c r="M83" s="3"/>
      <c r="N83" s="3">
        <v>1</v>
      </c>
      <c r="O83" s="3">
        <v>1</v>
      </c>
      <c r="P83" s="3">
        <v>1</v>
      </c>
      <c r="Q83" s="3">
        <v>1</v>
      </c>
      <c r="R83" s="3">
        <v>0</v>
      </c>
      <c r="S83" s="3">
        <v>0</v>
      </c>
      <c r="T83" s="3">
        <v>1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1</v>
      </c>
      <c r="AA83" s="3">
        <v>1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36.5</v>
      </c>
      <c r="AH83" s="4">
        <v>2.2999999999999998</v>
      </c>
      <c r="AI83" s="3">
        <v>119</v>
      </c>
      <c r="AJ83" s="3">
        <v>87</v>
      </c>
      <c r="AK83" s="5">
        <f t="shared" si="40"/>
        <v>97.666666666666671</v>
      </c>
      <c r="AL83" s="3">
        <v>94</v>
      </c>
      <c r="AM83" s="3">
        <v>1</v>
      </c>
      <c r="AN83" s="3">
        <v>12</v>
      </c>
      <c r="AO83" s="3">
        <v>81</v>
      </c>
      <c r="AP83" s="3">
        <v>30</v>
      </c>
      <c r="AQ83" s="3">
        <v>56</v>
      </c>
      <c r="AR83" s="1">
        <f t="shared" si="54"/>
        <v>51</v>
      </c>
      <c r="AS83" s="7">
        <f t="shared" si="55"/>
        <v>4.25</v>
      </c>
      <c r="AT83" s="3">
        <v>27</v>
      </c>
      <c r="AU83" s="4">
        <v>7.11</v>
      </c>
      <c r="AV83" s="3">
        <v>3.09</v>
      </c>
      <c r="AW83" s="19">
        <f t="shared" si="41"/>
        <v>0.66915742793791577</v>
      </c>
      <c r="AX83" s="7">
        <f t="shared" si="44"/>
        <v>4.0787623066104075</v>
      </c>
      <c r="AY83" s="7">
        <f t="shared" si="45"/>
        <v>750.80906148867314</v>
      </c>
      <c r="AZ83" s="7">
        <f t="shared" si="42"/>
        <v>2217.9072276159659</v>
      </c>
      <c r="BA83" s="7">
        <f t="shared" si="46"/>
        <v>75.638297872340431</v>
      </c>
      <c r="BB83" s="7">
        <f t="shared" si="47"/>
        <v>32.872340425531917</v>
      </c>
      <c r="BC83" s="7">
        <f t="shared" si="43"/>
        <v>31.592510638297874</v>
      </c>
      <c r="BD83" s="7">
        <f t="shared" si="48"/>
        <v>19.670808510638299</v>
      </c>
      <c r="BE83" s="19">
        <v>1.57</v>
      </c>
      <c r="BF83" s="19">
        <f t="shared" si="49"/>
        <v>0.74036568213783394</v>
      </c>
      <c r="BG83" s="19">
        <f t="shared" si="56"/>
        <v>1.070886075949367</v>
      </c>
      <c r="BH83" s="19">
        <v>1.070886075949367</v>
      </c>
      <c r="BI83" s="19">
        <f t="shared" si="57"/>
        <v>1.4831038798498124</v>
      </c>
      <c r="BJ83" s="19">
        <f t="shared" si="50"/>
        <v>0.44444444444444442</v>
      </c>
      <c r="BK83" s="19"/>
      <c r="BL83" s="5">
        <v>1</v>
      </c>
      <c r="BM83" s="5">
        <v>20</v>
      </c>
      <c r="BN83" s="5"/>
      <c r="BO83" s="5">
        <v>0</v>
      </c>
      <c r="BP83" s="5">
        <v>0</v>
      </c>
      <c r="BQ83" s="3">
        <v>1</v>
      </c>
      <c r="BR83" s="3">
        <v>0</v>
      </c>
      <c r="BS83" s="3">
        <v>65.5</v>
      </c>
      <c r="BT83" s="3">
        <v>5</v>
      </c>
      <c r="BU83" s="3">
        <v>3.1</v>
      </c>
      <c r="BV83" s="3">
        <v>1.2</v>
      </c>
      <c r="BW83" s="3">
        <v>3.8</v>
      </c>
      <c r="BY83" s="3">
        <v>1</v>
      </c>
      <c r="BZ83" s="3">
        <v>1</v>
      </c>
      <c r="CA83" s="3">
        <v>136</v>
      </c>
      <c r="CB83" s="3">
        <v>18</v>
      </c>
      <c r="CC83" s="4">
        <v>0.8</v>
      </c>
      <c r="CD83" s="28">
        <v>90</v>
      </c>
      <c r="CE83" s="8"/>
      <c r="CF83" s="8"/>
      <c r="CG83" s="3">
        <v>599</v>
      </c>
      <c r="CH83" s="3">
        <v>0</v>
      </c>
      <c r="CI83" s="3">
        <v>1</v>
      </c>
      <c r="CJ83" s="12">
        <v>2131.521739130435</v>
      </c>
      <c r="CK83" s="19">
        <f t="shared" si="51"/>
        <v>7.6645914351353976</v>
      </c>
      <c r="CL83" s="5">
        <v>891.33206970368622</v>
      </c>
      <c r="CM83" s="19">
        <f t="shared" si="52"/>
        <v>6.7927170513080535</v>
      </c>
      <c r="CO83" s="41">
        <v>40217</v>
      </c>
      <c r="CP83" s="41"/>
      <c r="CQ83" s="41"/>
      <c r="CR83" s="41"/>
      <c r="CS83" s="20"/>
      <c r="CT83" s="36">
        <v>44272</v>
      </c>
      <c r="CU83" s="36">
        <v>43850</v>
      </c>
      <c r="CV83" s="1">
        <f t="shared" si="53"/>
        <v>3633</v>
      </c>
      <c r="CW83" s="3">
        <v>1</v>
      </c>
      <c r="CX83" s="40">
        <v>43850</v>
      </c>
      <c r="CY83" s="20">
        <f>(CX83-CO83)</f>
        <v>3633</v>
      </c>
      <c r="CZ83" s="20">
        <v>1</v>
      </c>
      <c r="DA83" s="20">
        <v>3633</v>
      </c>
      <c r="DB83" s="1">
        <v>1</v>
      </c>
      <c r="DC83" s="3" t="s">
        <v>147</v>
      </c>
    </row>
    <row r="84" spans="1:116" s="10" customFormat="1" x14ac:dyDescent="0.25">
      <c r="A84" s="25">
        <v>1075</v>
      </c>
      <c r="B84" s="1">
        <v>67</v>
      </c>
      <c r="C84" s="1">
        <v>2</v>
      </c>
      <c r="D84" s="1">
        <v>1</v>
      </c>
      <c r="E84" s="1">
        <v>1</v>
      </c>
      <c r="F84" s="1">
        <v>1</v>
      </c>
      <c r="G84" s="1">
        <v>1</v>
      </c>
      <c r="H84" s="1">
        <v>0</v>
      </c>
      <c r="I84" s="1">
        <v>1</v>
      </c>
      <c r="J84" s="1">
        <v>3</v>
      </c>
      <c r="K84" s="1">
        <v>1</v>
      </c>
      <c r="L84" s="1">
        <v>1</v>
      </c>
      <c r="M84" s="1">
        <v>1</v>
      </c>
      <c r="N84" s="1">
        <v>1</v>
      </c>
      <c r="O84" s="1">
        <v>0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</v>
      </c>
      <c r="AA84" s="1">
        <v>1</v>
      </c>
      <c r="AB84" s="1">
        <v>1</v>
      </c>
      <c r="AC84" s="1">
        <v>0</v>
      </c>
      <c r="AD84" s="1">
        <v>1</v>
      </c>
      <c r="AE84" s="1">
        <v>0</v>
      </c>
      <c r="AF84" s="1">
        <v>0</v>
      </c>
      <c r="AG84" s="1">
        <v>28.42</v>
      </c>
      <c r="AH84" s="1">
        <v>1.45</v>
      </c>
      <c r="AI84" s="1">
        <v>130</v>
      </c>
      <c r="AJ84" s="1">
        <v>60</v>
      </c>
      <c r="AK84" s="5">
        <f t="shared" si="40"/>
        <v>83.333333333333329</v>
      </c>
      <c r="AL84" s="1">
        <v>73</v>
      </c>
      <c r="AM84" s="1">
        <v>1</v>
      </c>
      <c r="AN84" s="1">
        <v>10</v>
      </c>
      <c r="AO84" s="1">
        <v>51</v>
      </c>
      <c r="AP84" s="1">
        <v>24</v>
      </c>
      <c r="AQ84" s="1">
        <v>39</v>
      </c>
      <c r="AR84" s="1">
        <f t="shared" si="54"/>
        <v>27</v>
      </c>
      <c r="AS84" s="7">
        <f t="shared" si="55"/>
        <v>2.7</v>
      </c>
      <c r="AT84" s="1">
        <v>22</v>
      </c>
      <c r="AU84" s="19">
        <v>3.4</v>
      </c>
      <c r="AV84" s="1">
        <v>2.34</v>
      </c>
      <c r="AW84" s="19">
        <f t="shared" si="41"/>
        <v>0.4323725055432372</v>
      </c>
      <c r="AX84" s="7">
        <f t="shared" si="44"/>
        <v>5</v>
      </c>
      <c r="AY84" s="7">
        <f t="shared" si="45"/>
        <v>581.19658119658118</v>
      </c>
      <c r="AZ84" s="7">
        <f t="shared" si="42"/>
        <v>2507.1225071225072</v>
      </c>
      <c r="BA84" s="7">
        <f t="shared" si="46"/>
        <v>46.575342465753423</v>
      </c>
      <c r="BB84" s="7">
        <f t="shared" si="47"/>
        <v>32.054794520547944</v>
      </c>
      <c r="BC84" s="7">
        <f t="shared" si="43"/>
        <v>26.737972602739724</v>
      </c>
      <c r="BD84" s="7">
        <f t="shared" si="48"/>
        <v>12.642410958904108</v>
      </c>
      <c r="BE84" s="19">
        <v>3.1132352941176471</v>
      </c>
      <c r="BF84" s="19">
        <f t="shared" si="49"/>
        <v>0.83735294117647063</v>
      </c>
      <c r="BG84" s="19">
        <f t="shared" si="56"/>
        <v>1.095</v>
      </c>
      <c r="BH84" s="19">
        <v>1.095</v>
      </c>
      <c r="BI84" s="19">
        <f t="shared" si="57"/>
        <v>1.7250126839167934</v>
      </c>
      <c r="BJ84" s="19">
        <f t="shared" si="50"/>
        <v>0.45454545454545453</v>
      </c>
      <c r="BK84" s="19"/>
      <c r="BL84" s="20">
        <v>1</v>
      </c>
      <c r="BM84" s="1">
        <v>27</v>
      </c>
      <c r="BN84" s="20"/>
      <c r="BO84" s="1">
        <v>1</v>
      </c>
      <c r="BP84" s="1">
        <v>0</v>
      </c>
      <c r="BQ84" s="1">
        <v>1</v>
      </c>
      <c r="BR84" s="1">
        <v>0</v>
      </c>
      <c r="BS84" s="1">
        <v>22.5</v>
      </c>
      <c r="BT84" s="1"/>
      <c r="BU84" s="1"/>
      <c r="BV84" s="1"/>
      <c r="BW84" s="1"/>
      <c r="BX84" s="1"/>
      <c r="BY84" s="1"/>
      <c r="BZ84" s="1"/>
      <c r="CA84" s="25">
        <v>135</v>
      </c>
      <c r="CB84" s="25">
        <v>28</v>
      </c>
      <c r="CC84" s="44">
        <v>1.23</v>
      </c>
      <c r="CD84" s="27">
        <v>45</v>
      </c>
      <c r="CE84" s="1">
        <v>42</v>
      </c>
      <c r="CF84" s="1">
        <v>0</v>
      </c>
      <c r="CG84" s="1"/>
      <c r="CH84" s="1"/>
      <c r="CI84" s="1">
        <v>1</v>
      </c>
      <c r="CJ84" s="20">
        <v>1491.492393</v>
      </c>
      <c r="CK84" s="19">
        <f t="shared" si="51"/>
        <v>7.3075325037071339</v>
      </c>
      <c r="CL84" s="20">
        <v>187.0216633</v>
      </c>
      <c r="CM84" s="19">
        <f t="shared" si="52"/>
        <v>5.2312244566689605</v>
      </c>
      <c r="CN84" s="22"/>
      <c r="CO84" s="36">
        <v>43370</v>
      </c>
      <c r="CP84" s="36"/>
      <c r="CQ84" s="36"/>
      <c r="CR84" s="36"/>
      <c r="CS84" s="20"/>
      <c r="CT84" s="36">
        <v>44478</v>
      </c>
      <c r="CU84" s="36">
        <v>44448</v>
      </c>
      <c r="CV84" s="1">
        <f t="shared" si="53"/>
        <v>1078</v>
      </c>
      <c r="CW84" s="1">
        <v>0</v>
      </c>
      <c r="CX84" s="1"/>
      <c r="CY84" s="1"/>
      <c r="CZ84" s="1">
        <v>0</v>
      </c>
      <c r="DA84" s="1">
        <v>1078</v>
      </c>
      <c r="DB84" s="3">
        <v>0</v>
      </c>
      <c r="DC84"/>
      <c r="DD84"/>
      <c r="DE84"/>
      <c r="DF84"/>
      <c r="DG84"/>
      <c r="DH84"/>
      <c r="DI84"/>
      <c r="DJ84"/>
      <c r="DK84"/>
      <c r="DL84"/>
    </row>
    <row r="85" spans="1:116" s="10" customFormat="1" x14ac:dyDescent="0.25">
      <c r="A85" s="2">
        <v>2020</v>
      </c>
      <c r="B85" s="3">
        <v>38</v>
      </c>
      <c r="C85" s="3">
        <v>0</v>
      </c>
      <c r="D85" s="3">
        <v>0</v>
      </c>
      <c r="E85" s="3">
        <v>1</v>
      </c>
      <c r="F85" s="3">
        <v>1</v>
      </c>
      <c r="G85" s="3">
        <v>0</v>
      </c>
      <c r="H85" s="1">
        <v>1</v>
      </c>
      <c r="I85" s="3">
        <v>0</v>
      </c>
      <c r="J85" s="3">
        <v>4</v>
      </c>
      <c r="K85" s="3">
        <v>1</v>
      </c>
      <c r="L85" s="3">
        <v>1</v>
      </c>
      <c r="M85" s="3"/>
      <c r="N85" s="3">
        <v>1</v>
      </c>
      <c r="O85" s="3">
        <v>0</v>
      </c>
      <c r="P85" s="3">
        <v>0</v>
      </c>
      <c r="Q85" s="3"/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16">
        <v>1</v>
      </c>
      <c r="Y85" s="3">
        <v>1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27.5</v>
      </c>
      <c r="AH85" s="4">
        <v>2.0499999999999998</v>
      </c>
      <c r="AI85" s="3">
        <v>98</v>
      </c>
      <c r="AJ85" s="3">
        <v>58</v>
      </c>
      <c r="AK85" s="5">
        <f t="shared" si="40"/>
        <v>71.333333333333329</v>
      </c>
      <c r="AL85" s="3">
        <v>90</v>
      </c>
      <c r="AM85" s="3">
        <v>1</v>
      </c>
      <c r="AN85" s="3">
        <v>16</v>
      </c>
      <c r="AO85" s="3">
        <v>46</v>
      </c>
      <c r="AP85" s="3">
        <v>28</v>
      </c>
      <c r="AQ85" s="3">
        <v>34</v>
      </c>
      <c r="AR85" s="3">
        <f t="shared" si="54"/>
        <v>18</v>
      </c>
      <c r="AS85" s="7">
        <f t="shared" si="55"/>
        <v>1.125</v>
      </c>
      <c r="AT85" s="3">
        <v>29</v>
      </c>
      <c r="AU85" s="4">
        <v>3.5669999999999997</v>
      </c>
      <c r="AV85" s="3">
        <v>1.74</v>
      </c>
      <c r="AW85" s="19">
        <f t="shared" si="41"/>
        <v>0.27521064301552106</v>
      </c>
      <c r="AX85" s="7">
        <f t="shared" si="44"/>
        <v>1.4017381553125876</v>
      </c>
      <c r="AY85" s="7">
        <f t="shared" si="45"/>
        <v>229.88505747126436</v>
      </c>
      <c r="AZ85" s="7">
        <f t="shared" si="42"/>
        <v>2544.0613026819919</v>
      </c>
      <c r="BA85" s="7">
        <f t="shared" si="46"/>
        <v>39.633333333333333</v>
      </c>
      <c r="BB85" s="7">
        <f t="shared" si="47"/>
        <v>19.333333333333332</v>
      </c>
      <c r="BC85" s="7">
        <f t="shared" si="43"/>
        <v>11.130844444444442</v>
      </c>
      <c r="BD85" s="7">
        <f t="shared" si="48"/>
        <v>4.7328000000000001</v>
      </c>
      <c r="BE85" s="19"/>
      <c r="BF85" s="19">
        <f t="shared" si="49"/>
        <v>0.85786375105130364</v>
      </c>
      <c r="BG85" s="19">
        <f t="shared" si="56"/>
        <v>1.1606391925988226</v>
      </c>
      <c r="BH85" s="19">
        <v>1.1606391925988226</v>
      </c>
      <c r="BI85" s="19">
        <f t="shared" si="57"/>
        <v>2.2018518518518517</v>
      </c>
      <c r="BJ85" s="19">
        <f t="shared" si="50"/>
        <v>0.55172413793103448</v>
      </c>
      <c r="BK85" s="19"/>
      <c r="BL85" s="12">
        <v>0</v>
      </c>
      <c r="BM85" s="12"/>
      <c r="BN85" s="5"/>
      <c r="BO85" s="12"/>
      <c r="BP85" s="12"/>
      <c r="BQ85" s="3">
        <v>1</v>
      </c>
      <c r="BR85" s="9">
        <v>0</v>
      </c>
      <c r="BS85" s="3">
        <v>17.5</v>
      </c>
      <c r="BT85" s="3">
        <v>6.2</v>
      </c>
      <c r="BU85" s="3">
        <v>5.9</v>
      </c>
      <c r="BV85" s="3">
        <v>0.92</v>
      </c>
      <c r="BW85" s="16">
        <v>4.5999999999999996</v>
      </c>
      <c r="BY85" s="16">
        <v>1</v>
      </c>
      <c r="BZ85" s="3">
        <v>0</v>
      </c>
      <c r="CA85" s="3">
        <v>135</v>
      </c>
      <c r="CB85" s="3">
        <v>25</v>
      </c>
      <c r="CC85" s="4">
        <v>1</v>
      </c>
      <c r="CD85" s="28">
        <v>87</v>
      </c>
      <c r="CE85" s="8"/>
      <c r="CF85" s="8"/>
      <c r="CG85" s="3">
        <v>166</v>
      </c>
      <c r="CH85" s="3">
        <v>0</v>
      </c>
      <c r="CI85" s="3">
        <v>1</v>
      </c>
      <c r="CJ85" s="12">
        <v>1719.0789473684208</v>
      </c>
      <c r="CK85" s="19">
        <f t="shared" si="51"/>
        <v>7.4495439306624274</v>
      </c>
      <c r="CL85" s="5">
        <v>1318.5283583206808</v>
      </c>
      <c r="CM85" s="19">
        <f t="shared" si="52"/>
        <v>7.1842715135792492</v>
      </c>
      <c r="CO85" s="41">
        <v>40410</v>
      </c>
      <c r="CP85" s="41"/>
      <c r="CQ85" s="41"/>
      <c r="CR85" s="41"/>
      <c r="CS85" s="20"/>
      <c r="CT85" s="36">
        <v>44272</v>
      </c>
      <c r="CU85" s="36">
        <v>40607</v>
      </c>
      <c r="CV85" s="1">
        <f t="shared" si="53"/>
        <v>197</v>
      </c>
      <c r="CW85" s="3">
        <v>1</v>
      </c>
      <c r="CX85" s="40">
        <v>40607</v>
      </c>
      <c r="CY85" s="3">
        <f>(CX85-CO85)</f>
        <v>197</v>
      </c>
      <c r="CZ85" s="3">
        <v>1</v>
      </c>
      <c r="DA85" s="3">
        <v>197</v>
      </c>
      <c r="DB85" s="1">
        <v>1</v>
      </c>
      <c r="DC85" s="3" t="s">
        <v>143</v>
      </c>
    </row>
    <row r="86" spans="1:116" s="10" customFormat="1" x14ac:dyDescent="0.25">
      <c r="A86" s="2">
        <v>2035</v>
      </c>
      <c r="B86" s="3">
        <v>45</v>
      </c>
      <c r="C86" s="3">
        <v>0</v>
      </c>
      <c r="D86" s="3">
        <v>1</v>
      </c>
      <c r="E86" s="3">
        <v>1</v>
      </c>
      <c r="F86" s="3">
        <v>1</v>
      </c>
      <c r="G86" s="3">
        <v>1</v>
      </c>
      <c r="H86" s="1">
        <v>0</v>
      </c>
      <c r="I86" s="3">
        <v>0</v>
      </c>
      <c r="J86" s="3">
        <v>3</v>
      </c>
      <c r="K86" s="3">
        <v>0</v>
      </c>
      <c r="L86" s="3">
        <v>0</v>
      </c>
      <c r="M86" s="3"/>
      <c r="N86" s="3">
        <v>1</v>
      </c>
      <c r="O86" s="3">
        <v>1</v>
      </c>
      <c r="P86" s="3">
        <v>1</v>
      </c>
      <c r="Q86" s="3"/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1</v>
      </c>
      <c r="AE86" s="3">
        <v>0</v>
      </c>
      <c r="AF86" s="3">
        <v>2</v>
      </c>
      <c r="AG86" s="3">
        <v>23.5</v>
      </c>
      <c r="AH86" s="4">
        <v>1.83</v>
      </c>
      <c r="AI86" s="3">
        <v>106</v>
      </c>
      <c r="AJ86" s="3">
        <v>63</v>
      </c>
      <c r="AK86" s="5">
        <f t="shared" si="40"/>
        <v>77.333333333333329</v>
      </c>
      <c r="AL86" s="3">
        <v>72</v>
      </c>
      <c r="AM86" s="3">
        <v>1</v>
      </c>
      <c r="AN86" s="3">
        <v>8</v>
      </c>
      <c r="AO86" s="3">
        <v>55</v>
      </c>
      <c r="AP86" s="3">
        <v>35</v>
      </c>
      <c r="AQ86" s="3">
        <v>45</v>
      </c>
      <c r="AR86" s="1">
        <f t="shared" si="54"/>
        <v>20</v>
      </c>
      <c r="AS86" s="7">
        <f t="shared" si="55"/>
        <v>2.5</v>
      </c>
      <c r="AT86" s="3">
        <v>19</v>
      </c>
      <c r="AU86" s="4">
        <v>3.39</v>
      </c>
      <c r="AV86" s="3">
        <v>1.85</v>
      </c>
      <c r="AW86" s="19">
        <f t="shared" si="41"/>
        <v>0.31722099039172208</v>
      </c>
      <c r="AX86" s="7">
        <f t="shared" si="44"/>
        <v>7.6696165191740411</v>
      </c>
      <c r="AY86" s="7">
        <f t="shared" si="45"/>
        <v>1124.3243243243244</v>
      </c>
      <c r="AZ86" s="7">
        <f t="shared" si="42"/>
        <v>2998.1981981981976</v>
      </c>
      <c r="BA86" s="7">
        <f t="shared" si="46"/>
        <v>47.083333333333336</v>
      </c>
      <c r="BB86" s="7">
        <f t="shared" si="47"/>
        <v>25.694444444444443</v>
      </c>
      <c r="BC86" s="7">
        <f t="shared" si="43"/>
        <v>20.384259259259256</v>
      </c>
      <c r="BD86" s="7">
        <f t="shared" si="48"/>
        <v>12.929444444444442</v>
      </c>
      <c r="BE86" s="19">
        <v>2.25</v>
      </c>
      <c r="BF86" s="19">
        <f t="shared" si="49"/>
        <v>0.95575221238938046</v>
      </c>
      <c r="BG86" s="19">
        <f t="shared" si="56"/>
        <v>1.168141592920354</v>
      </c>
      <c r="BH86" s="19">
        <v>1.168141592920354</v>
      </c>
      <c r="BI86" s="19">
        <f t="shared" si="57"/>
        <v>2.354166666666667</v>
      </c>
      <c r="BJ86" s="19">
        <f t="shared" si="50"/>
        <v>0.42105263157894735</v>
      </c>
      <c r="BK86" s="19"/>
      <c r="BL86" s="5">
        <v>1</v>
      </c>
      <c r="BM86" s="5">
        <v>19</v>
      </c>
      <c r="BN86" s="5">
        <v>50</v>
      </c>
      <c r="BO86" s="5">
        <v>0</v>
      </c>
      <c r="BP86" s="5">
        <v>0</v>
      </c>
      <c r="BQ86" s="3">
        <v>1</v>
      </c>
      <c r="BR86" s="3" t="s">
        <v>60</v>
      </c>
      <c r="BS86" s="5">
        <v>50</v>
      </c>
      <c r="BT86" s="3">
        <v>5.4</v>
      </c>
      <c r="BU86" s="3">
        <v>4.3</v>
      </c>
      <c r="BV86" s="3">
        <v>0.83</v>
      </c>
      <c r="BW86" s="3">
        <v>4.5</v>
      </c>
      <c r="BY86" s="3">
        <v>1</v>
      </c>
      <c r="BZ86" s="3">
        <v>1</v>
      </c>
      <c r="CA86" s="3">
        <v>141</v>
      </c>
      <c r="CB86" s="3">
        <v>9</v>
      </c>
      <c r="CC86" s="4">
        <v>0.5</v>
      </c>
      <c r="CD86" s="28">
        <v>90</v>
      </c>
      <c r="CE86" s="8"/>
      <c r="CF86" s="8"/>
      <c r="CG86" s="3">
        <v>596</v>
      </c>
      <c r="CH86" s="3">
        <v>0</v>
      </c>
      <c r="CI86" s="3">
        <v>1</v>
      </c>
      <c r="CJ86" s="12">
        <v>906.66666666666663</v>
      </c>
      <c r="CK86" s="19">
        <f t="shared" si="51"/>
        <v>6.8097748706219337</v>
      </c>
      <c r="CL86" s="5">
        <v>379.67119750501365</v>
      </c>
      <c r="CM86" s="19">
        <f t="shared" si="52"/>
        <v>5.9393056084348554</v>
      </c>
      <c r="CO86" s="41">
        <v>40224</v>
      </c>
      <c r="CP86" s="41"/>
      <c r="CQ86" s="41"/>
      <c r="CR86" s="41"/>
      <c r="CS86" s="20"/>
      <c r="CT86" s="36">
        <v>44272</v>
      </c>
      <c r="CU86" s="36">
        <v>44085</v>
      </c>
      <c r="CV86" s="1">
        <f t="shared" si="53"/>
        <v>3861</v>
      </c>
      <c r="CW86" s="3">
        <v>0</v>
      </c>
      <c r="CX86" s="3"/>
      <c r="CY86" s="3"/>
      <c r="CZ86" s="3">
        <v>0</v>
      </c>
      <c r="DA86" s="3">
        <v>3861</v>
      </c>
      <c r="DB86" s="3">
        <v>0</v>
      </c>
      <c r="DC86" s="3" t="s">
        <v>144</v>
      </c>
    </row>
    <row r="87" spans="1:116" s="10" customFormat="1" ht="14.25" customHeight="1" x14ac:dyDescent="0.25">
      <c r="A87" s="25">
        <v>1046</v>
      </c>
      <c r="B87" s="1">
        <v>73</v>
      </c>
      <c r="C87" s="1">
        <v>0</v>
      </c>
      <c r="D87" s="1">
        <v>0</v>
      </c>
      <c r="E87" s="1">
        <v>1</v>
      </c>
      <c r="F87" s="1">
        <v>1</v>
      </c>
      <c r="G87" s="1">
        <v>0</v>
      </c>
      <c r="H87" s="1">
        <v>1</v>
      </c>
      <c r="I87" s="1">
        <v>0</v>
      </c>
      <c r="J87" s="1">
        <v>4</v>
      </c>
      <c r="K87" s="1">
        <v>1</v>
      </c>
      <c r="L87" s="1">
        <v>1</v>
      </c>
      <c r="M87" s="1">
        <v>1</v>
      </c>
      <c r="N87" s="1">
        <v>1</v>
      </c>
      <c r="O87" s="1">
        <v>0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0</v>
      </c>
      <c r="AD87" s="1">
        <v>1</v>
      </c>
      <c r="AE87" s="1">
        <v>0</v>
      </c>
      <c r="AF87" s="1">
        <v>0</v>
      </c>
      <c r="AG87" s="1">
        <v>26.8</v>
      </c>
      <c r="AH87" s="1">
        <v>1.71</v>
      </c>
      <c r="AI87" s="1">
        <v>106</v>
      </c>
      <c r="AJ87" s="1">
        <v>56</v>
      </c>
      <c r="AK87" s="5">
        <f t="shared" si="40"/>
        <v>72.666666666666671</v>
      </c>
      <c r="AL87" s="1">
        <v>82</v>
      </c>
      <c r="AM87" s="1">
        <v>1</v>
      </c>
      <c r="AN87" s="1">
        <v>3</v>
      </c>
      <c r="AO87" s="1">
        <v>48</v>
      </c>
      <c r="AP87" s="1">
        <v>21</v>
      </c>
      <c r="AQ87" s="1">
        <v>31</v>
      </c>
      <c r="AR87" s="1">
        <f t="shared" si="54"/>
        <v>27</v>
      </c>
      <c r="AS87" s="7">
        <f t="shared" si="55"/>
        <v>9</v>
      </c>
      <c r="AT87" s="1">
        <v>20</v>
      </c>
      <c r="AU87" s="19">
        <v>3.2</v>
      </c>
      <c r="AV87" s="1">
        <v>1.87</v>
      </c>
      <c r="AW87" s="19">
        <f t="shared" si="41"/>
        <v>0.30130081300813011</v>
      </c>
      <c r="AX87" s="7">
        <f t="shared" si="44"/>
        <v>3.4375</v>
      </c>
      <c r="AY87" s="7">
        <f t="shared" si="45"/>
        <v>470.58823529411762</v>
      </c>
      <c r="AZ87" s="7">
        <f t="shared" si="42"/>
        <v>2980.3921568627452</v>
      </c>
      <c r="BA87" s="7">
        <f t="shared" si="46"/>
        <v>39.024390243902438</v>
      </c>
      <c r="BB87" s="7">
        <f t="shared" si="47"/>
        <v>22.804878048780488</v>
      </c>
      <c r="BC87" s="7">
        <f t="shared" si="43"/>
        <v>16.334373983739837</v>
      </c>
      <c r="BD87" s="7">
        <f t="shared" si="48"/>
        <v>8.6840975609756086</v>
      </c>
      <c r="BE87" s="19">
        <v>2.7162500000000001</v>
      </c>
      <c r="BF87" s="19">
        <f t="shared" si="49"/>
        <v>0.79437500000000005</v>
      </c>
      <c r="BG87" s="19">
        <f t="shared" si="56"/>
        <v>1.23</v>
      </c>
      <c r="BH87" s="19">
        <v>1.23</v>
      </c>
      <c r="BI87" s="19">
        <f t="shared" si="57"/>
        <v>1.4453477868112015</v>
      </c>
      <c r="BJ87" s="19">
        <f t="shared" si="50"/>
        <v>0.15</v>
      </c>
      <c r="BK87" s="19"/>
      <c r="BL87" s="20">
        <v>1</v>
      </c>
      <c r="BM87" s="1">
        <v>15</v>
      </c>
      <c r="BN87" s="20"/>
      <c r="BO87" s="1">
        <v>3</v>
      </c>
      <c r="BP87" s="1">
        <v>0</v>
      </c>
      <c r="BQ87" s="1">
        <v>1</v>
      </c>
      <c r="BR87" s="1">
        <v>0</v>
      </c>
      <c r="BS87" s="1">
        <v>24</v>
      </c>
      <c r="BT87" s="1">
        <v>5.0999999999999996</v>
      </c>
      <c r="BU87" s="1">
        <v>4.7</v>
      </c>
      <c r="BV87" s="1">
        <v>0.39</v>
      </c>
      <c r="BW87" s="1">
        <v>3.9</v>
      </c>
      <c r="BX87" s="1">
        <v>42</v>
      </c>
      <c r="BY87" s="1">
        <v>1</v>
      </c>
      <c r="BZ87" s="1">
        <v>1</v>
      </c>
      <c r="CA87" s="25">
        <v>132</v>
      </c>
      <c r="CB87" s="25">
        <v>34</v>
      </c>
      <c r="CC87" s="44">
        <v>1.29</v>
      </c>
      <c r="CD87" s="27">
        <v>54</v>
      </c>
      <c r="CE87" s="1">
        <v>4700</v>
      </c>
      <c r="CF87" s="1">
        <v>1</v>
      </c>
      <c r="CG87" s="1"/>
      <c r="CH87" s="1"/>
      <c r="CI87" s="1">
        <v>3</v>
      </c>
      <c r="CJ87" s="20">
        <v>2051.4208060000001</v>
      </c>
      <c r="CK87" s="19">
        <f t="shared" si="51"/>
        <v>7.6262879081636932</v>
      </c>
      <c r="CL87" s="20">
        <v>1849.4345290000001</v>
      </c>
      <c r="CM87" s="19">
        <f t="shared" si="52"/>
        <v>7.522635211348832</v>
      </c>
      <c r="CN87" s="22"/>
      <c r="CO87" s="36">
        <v>40323</v>
      </c>
      <c r="CP87" s="36"/>
      <c r="CQ87" s="36"/>
      <c r="CR87" s="36"/>
      <c r="CS87" s="20"/>
      <c r="CT87" s="36">
        <v>44272</v>
      </c>
      <c r="CU87" s="36">
        <v>40609</v>
      </c>
      <c r="CV87" s="1">
        <f t="shared" si="53"/>
        <v>286</v>
      </c>
      <c r="CW87" s="3">
        <v>1</v>
      </c>
      <c r="CX87" s="40">
        <v>40609</v>
      </c>
      <c r="CY87" s="3">
        <f>(CX87-CO87)</f>
        <v>286</v>
      </c>
      <c r="CZ87" s="3">
        <v>1</v>
      </c>
      <c r="DA87" s="3">
        <v>286</v>
      </c>
      <c r="DB87" s="1">
        <v>1</v>
      </c>
      <c r="DC87" t="s">
        <v>130</v>
      </c>
      <c r="DD87"/>
      <c r="DE87"/>
      <c r="DF87"/>
      <c r="DG87"/>
      <c r="DH87"/>
      <c r="DI87"/>
      <c r="DJ87"/>
      <c r="DK87"/>
      <c r="DL87"/>
    </row>
    <row r="88" spans="1:116" s="10" customFormat="1" x14ac:dyDescent="0.25">
      <c r="A88" s="2">
        <v>2018</v>
      </c>
      <c r="B88" s="3">
        <v>65</v>
      </c>
      <c r="C88" s="3">
        <v>0</v>
      </c>
      <c r="D88" s="3">
        <v>1</v>
      </c>
      <c r="E88" s="3">
        <v>1</v>
      </c>
      <c r="F88" s="3">
        <v>1</v>
      </c>
      <c r="G88" s="3">
        <v>1</v>
      </c>
      <c r="H88" s="1">
        <v>0</v>
      </c>
      <c r="I88" s="3">
        <v>1</v>
      </c>
      <c r="J88" s="3">
        <v>3</v>
      </c>
      <c r="K88" s="3">
        <v>0</v>
      </c>
      <c r="L88" s="3">
        <v>1</v>
      </c>
      <c r="M88" s="3"/>
      <c r="N88" s="3">
        <v>0</v>
      </c>
      <c r="O88" s="3">
        <v>0</v>
      </c>
      <c r="P88" s="3">
        <v>0</v>
      </c>
      <c r="Q88" s="3"/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1</v>
      </c>
      <c r="AA88" s="3">
        <v>1</v>
      </c>
      <c r="AB88" s="3">
        <v>1</v>
      </c>
      <c r="AC88" s="3">
        <v>0</v>
      </c>
      <c r="AD88" s="3">
        <v>0</v>
      </c>
      <c r="AE88" s="3">
        <v>0</v>
      </c>
      <c r="AF88" s="3">
        <v>0</v>
      </c>
      <c r="AG88" s="3">
        <v>27.5</v>
      </c>
      <c r="AH88" s="4">
        <v>2</v>
      </c>
      <c r="AI88" s="3">
        <v>135</v>
      </c>
      <c r="AJ88" s="3">
        <v>81</v>
      </c>
      <c r="AK88" s="5">
        <f t="shared" si="40"/>
        <v>99</v>
      </c>
      <c r="AL88" s="3">
        <v>91</v>
      </c>
      <c r="AM88" s="3">
        <v>1</v>
      </c>
      <c r="AN88" s="3">
        <v>10</v>
      </c>
      <c r="AO88" s="3">
        <v>57</v>
      </c>
      <c r="AP88" s="3">
        <v>30</v>
      </c>
      <c r="AQ88" s="3">
        <v>41</v>
      </c>
      <c r="AR88" s="3">
        <f t="shared" si="54"/>
        <v>27</v>
      </c>
      <c r="AS88" s="7">
        <f t="shared" si="55"/>
        <v>2.7</v>
      </c>
      <c r="AT88" s="3">
        <v>31</v>
      </c>
      <c r="AU88" s="4">
        <v>4.2</v>
      </c>
      <c r="AV88" s="3">
        <v>2.1</v>
      </c>
      <c r="AW88" s="19">
        <f t="shared" si="41"/>
        <v>0.46097560975609758</v>
      </c>
      <c r="AX88" s="7">
        <f t="shared" si="44"/>
        <v>2.3809523809523809</v>
      </c>
      <c r="AY88" s="7">
        <f t="shared" si="45"/>
        <v>380.95238095238096</v>
      </c>
      <c r="AZ88" s="7">
        <f t="shared" si="42"/>
        <v>3390.4761904761904</v>
      </c>
      <c r="BA88" s="7">
        <f t="shared" si="46"/>
        <v>46.153846153846153</v>
      </c>
      <c r="BB88" s="7">
        <f t="shared" si="47"/>
        <v>23.076923076923077</v>
      </c>
      <c r="BC88" s="7">
        <f t="shared" si="43"/>
        <v>21.341538461538462</v>
      </c>
      <c r="BD88" s="7">
        <f t="shared" si="48"/>
        <v>9.7292307692307691</v>
      </c>
      <c r="BE88" s="19"/>
      <c r="BF88" s="19">
        <f t="shared" si="49"/>
        <v>0.88833333333333331</v>
      </c>
      <c r="BG88" s="19">
        <f t="shared" si="56"/>
        <v>1.2350000000000001</v>
      </c>
      <c r="BH88" s="19">
        <v>1.2350000000000001</v>
      </c>
      <c r="BI88" s="19">
        <f t="shared" si="57"/>
        <v>1.7094017094017093</v>
      </c>
      <c r="BJ88" s="19">
        <f t="shared" si="50"/>
        <v>0.32258064516129031</v>
      </c>
      <c r="BK88" s="19"/>
      <c r="BL88" s="5">
        <v>1</v>
      </c>
      <c r="BM88" s="5"/>
      <c r="BN88" s="5"/>
      <c r="BO88" s="5">
        <v>0</v>
      </c>
      <c r="BP88" s="5">
        <v>0</v>
      </c>
      <c r="BQ88" s="3">
        <v>1</v>
      </c>
      <c r="BR88" s="3">
        <v>0</v>
      </c>
      <c r="BS88" s="15">
        <v>15</v>
      </c>
      <c r="BT88" s="3">
        <v>6.3</v>
      </c>
      <c r="BU88" s="3">
        <v>5.5</v>
      </c>
      <c r="BV88" s="3">
        <v>1.1000000000000001</v>
      </c>
      <c r="BW88" s="3"/>
      <c r="BY88" s="3">
        <v>0</v>
      </c>
      <c r="BZ88" s="3">
        <v>1</v>
      </c>
      <c r="CA88" s="3">
        <v>147</v>
      </c>
      <c r="CB88" s="3">
        <v>16</v>
      </c>
      <c r="CC88" s="4">
        <v>1</v>
      </c>
      <c r="CD88" s="28">
        <v>68</v>
      </c>
      <c r="CE88" s="8"/>
      <c r="CF88" s="8"/>
      <c r="CG88" s="3">
        <v>2924</v>
      </c>
      <c r="CH88" s="3">
        <v>1</v>
      </c>
      <c r="CI88" s="3">
        <v>3</v>
      </c>
      <c r="CJ88" s="12">
        <v>1548.6301369863013</v>
      </c>
      <c r="CK88" s="19">
        <f t="shared" si="51"/>
        <v>7.3451260365577244</v>
      </c>
      <c r="CL88" s="5">
        <v>876.09138954460275</v>
      </c>
      <c r="CM88" s="19">
        <f t="shared" si="52"/>
        <v>6.7754704114589748</v>
      </c>
      <c r="CO88" s="36">
        <v>43427</v>
      </c>
      <c r="CP88" s="36"/>
      <c r="CQ88" s="36"/>
      <c r="CR88" s="36"/>
      <c r="CS88" s="20"/>
      <c r="CT88" s="36">
        <v>44479</v>
      </c>
      <c r="CU88" s="36">
        <v>44406</v>
      </c>
      <c r="CV88" s="1">
        <f t="shared" si="53"/>
        <v>979</v>
      </c>
      <c r="CW88" s="1">
        <v>0</v>
      </c>
      <c r="CX88" s="1"/>
      <c r="CY88" s="1"/>
      <c r="CZ88" s="1">
        <v>0</v>
      </c>
      <c r="DA88" s="1">
        <v>979</v>
      </c>
      <c r="DB88" s="1">
        <v>1</v>
      </c>
      <c r="DC88" s="3" t="s">
        <v>141</v>
      </c>
    </row>
    <row r="89" spans="1:116" s="10" customFormat="1" x14ac:dyDescent="0.25">
      <c r="A89" s="2">
        <v>2027</v>
      </c>
      <c r="B89" s="3">
        <v>42</v>
      </c>
      <c r="C89" s="3">
        <v>1</v>
      </c>
      <c r="D89" s="3">
        <v>0</v>
      </c>
      <c r="E89" s="3">
        <v>1</v>
      </c>
      <c r="F89" s="3">
        <v>1</v>
      </c>
      <c r="G89" s="3">
        <v>1</v>
      </c>
      <c r="H89" s="1">
        <v>0</v>
      </c>
      <c r="I89" s="3">
        <v>0</v>
      </c>
      <c r="J89" s="3">
        <v>3</v>
      </c>
      <c r="K89" s="3">
        <v>0</v>
      </c>
      <c r="L89" s="3">
        <v>0</v>
      </c>
      <c r="M89" s="3"/>
      <c r="N89" s="3">
        <v>0</v>
      </c>
      <c r="O89" s="3">
        <v>1</v>
      </c>
      <c r="P89" s="3">
        <v>0</v>
      </c>
      <c r="Q89" s="3"/>
      <c r="R89" s="3">
        <v>1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16">
        <v>1</v>
      </c>
      <c r="Y89" s="3">
        <v>2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1</v>
      </c>
      <c r="AG89" s="3">
        <v>22.5</v>
      </c>
      <c r="AH89" s="4">
        <v>2.14</v>
      </c>
      <c r="AI89" s="3">
        <v>95</v>
      </c>
      <c r="AJ89" s="3">
        <v>66</v>
      </c>
      <c r="AK89" s="5">
        <f t="shared" si="40"/>
        <v>75.666666666666671</v>
      </c>
      <c r="AL89" s="3">
        <v>78</v>
      </c>
      <c r="AM89" s="3">
        <v>2</v>
      </c>
      <c r="AN89" s="3">
        <v>13</v>
      </c>
      <c r="AO89" s="3">
        <v>50</v>
      </c>
      <c r="AP89" s="3">
        <v>25</v>
      </c>
      <c r="AQ89" s="3">
        <v>33</v>
      </c>
      <c r="AR89" s="1">
        <f t="shared" si="54"/>
        <v>25</v>
      </c>
      <c r="AS89" s="7">
        <f t="shared" si="55"/>
        <v>1.9230769230769231</v>
      </c>
      <c r="AT89" s="3">
        <v>28</v>
      </c>
      <c r="AU89" s="4">
        <v>3.1457999999999999</v>
      </c>
      <c r="AV89" s="3">
        <v>1.47</v>
      </c>
      <c r="AW89" s="19">
        <f t="shared" si="41"/>
        <v>0.24662971175166298</v>
      </c>
      <c r="AX89" s="7">
        <f t="shared" si="44"/>
        <v>1.589420815054994</v>
      </c>
      <c r="AY89" s="7">
        <f t="shared" si="45"/>
        <v>272.108843537415</v>
      </c>
      <c r="AZ89" s="7">
        <f t="shared" si="42"/>
        <v>3410.4308390022679</v>
      </c>
      <c r="BA89" s="7">
        <f t="shared" si="46"/>
        <v>40.330769230769235</v>
      </c>
      <c r="BB89" s="7">
        <f t="shared" si="47"/>
        <v>18.846153846153847</v>
      </c>
      <c r="BC89" s="7">
        <f t="shared" si="43"/>
        <v>12.217333333333334</v>
      </c>
      <c r="BD89" s="7">
        <f t="shared" si="48"/>
        <v>5.1261538461538461</v>
      </c>
      <c r="BE89" s="19"/>
      <c r="BF89" s="19">
        <f t="shared" si="49"/>
        <v>0.81823383559031082</v>
      </c>
      <c r="BG89" s="19">
        <f t="shared" si="56"/>
        <v>1.2397482357428951</v>
      </c>
      <c r="BH89" s="19">
        <v>1.2397482357428951</v>
      </c>
      <c r="BI89" s="19">
        <f t="shared" si="57"/>
        <v>1.6132307692307695</v>
      </c>
      <c r="BJ89" s="19">
        <f t="shared" si="50"/>
        <v>0.4642857142857143</v>
      </c>
      <c r="BK89" s="19"/>
      <c r="BL89" s="5">
        <v>0</v>
      </c>
      <c r="BM89" s="5"/>
      <c r="BN89" s="5"/>
      <c r="BO89" s="5"/>
      <c r="BP89" s="5"/>
      <c r="BQ89" s="3">
        <v>1</v>
      </c>
      <c r="BR89" s="9">
        <v>0</v>
      </c>
      <c r="BS89" s="15">
        <v>10</v>
      </c>
      <c r="BT89" s="3">
        <v>8.6999999999999993</v>
      </c>
      <c r="BU89" s="3">
        <v>7.9</v>
      </c>
      <c r="BV89" s="3">
        <v>0.93</v>
      </c>
      <c r="BW89" s="16">
        <v>4.7</v>
      </c>
      <c r="BY89" s="16">
        <v>1</v>
      </c>
      <c r="BZ89" s="9">
        <v>0</v>
      </c>
      <c r="CA89" s="3">
        <v>136</v>
      </c>
      <c r="CB89" s="3">
        <v>17</v>
      </c>
      <c r="CC89" s="4">
        <v>1</v>
      </c>
      <c r="CD89" s="29">
        <v>90</v>
      </c>
      <c r="CE89" s="8"/>
      <c r="CF89" s="8"/>
      <c r="CG89" s="3">
        <v>1932</v>
      </c>
      <c r="CH89" s="3">
        <v>1</v>
      </c>
      <c r="CI89" s="3">
        <v>2</v>
      </c>
      <c r="CJ89" s="12">
        <v>1465.0980392156862</v>
      </c>
      <c r="CK89" s="19">
        <f t="shared" si="51"/>
        <v>7.2896774401783988</v>
      </c>
      <c r="CL89" s="5">
        <v>1424.1356669546039</v>
      </c>
      <c r="CM89" s="19">
        <f t="shared" si="52"/>
        <v>7.2613203591716413</v>
      </c>
      <c r="CO89" s="36">
        <v>43678</v>
      </c>
      <c r="CP89" s="36"/>
      <c r="CQ89" s="36"/>
      <c r="CR89" s="36"/>
      <c r="CS89" s="20"/>
      <c r="CT89" s="36">
        <v>44479</v>
      </c>
      <c r="CU89" s="36">
        <v>44474</v>
      </c>
      <c r="CV89" s="1">
        <f t="shared" si="53"/>
        <v>796</v>
      </c>
      <c r="CW89" s="1">
        <v>0</v>
      </c>
      <c r="CX89" s="1"/>
      <c r="CY89" s="1"/>
      <c r="CZ89" s="1">
        <v>0</v>
      </c>
      <c r="DA89" s="1">
        <v>796</v>
      </c>
      <c r="DB89" s="3">
        <v>0</v>
      </c>
      <c r="DC89" s="3" t="s">
        <v>144</v>
      </c>
    </row>
    <row r="90" spans="1:116" s="10" customFormat="1" x14ac:dyDescent="0.25">
      <c r="A90" s="2">
        <v>2054</v>
      </c>
      <c r="B90" s="3">
        <v>69</v>
      </c>
      <c r="C90" s="3">
        <v>0</v>
      </c>
      <c r="D90" s="3">
        <v>0</v>
      </c>
      <c r="E90" s="3">
        <v>1</v>
      </c>
      <c r="F90" s="3">
        <v>1</v>
      </c>
      <c r="G90" s="3">
        <v>0</v>
      </c>
      <c r="H90" s="1">
        <v>1</v>
      </c>
      <c r="I90" s="3">
        <v>0</v>
      </c>
      <c r="J90" s="3">
        <v>3</v>
      </c>
      <c r="K90" s="9">
        <v>1</v>
      </c>
      <c r="L90" s="3">
        <v>0</v>
      </c>
      <c r="M90" s="9"/>
      <c r="N90" s="3">
        <v>1</v>
      </c>
      <c r="O90" s="9">
        <v>1</v>
      </c>
      <c r="P90" s="3">
        <v>0</v>
      </c>
      <c r="Q90" s="3"/>
      <c r="R90" s="3">
        <v>1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1</v>
      </c>
      <c r="AA90" s="3">
        <v>1</v>
      </c>
      <c r="AB90" s="3">
        <v>0</v>
      </c>
      <c r="AC90" s="3">
        <v>0</v>
      </c>
      <c r="AD90" s="3">
        <v>1</v>
      </c>
      <c r="AE90" s="3">
        <v>0</v>
      </c>
      <c r="AF90" s="3">
        <v>0</v>
      </c>
      <c r="AG90" s="3">
        <v>26.5</v>
      </c>
      <c r="AH90" s="4">
        <v>1.8</v>
      </c>
      <c r="AI90" s="3">
        <v>119</v>
      </c>
      <c r="AJ90" s="3">
        <v>71</v>
      </c>
      <c r="AK90" s="5">
        <f t="shared" si="40"/>
        <v>87</v>
      </c>
      <c r="AL90" s="3">
        <v>71</v>
      </c>
      <c r="AM90" s="3">
        <v>1</v>
      </c>
      <c r="AN90" s="3">
        <v>9</v>
      </c>
      <c r="AO90" s="3">
        <v>79</v>
      </c>
      <c r="AP90" s="3">
        <v>26</v>
      </c>
      <c r="AQ90" s="3">
        <v>45</v>
      </c>
      <c r="AR90" s="1">
        <f t="shared" si="54"/>
        <v>53</v>
      </c>
      <c r="AS90" s="7">
        <f t="shared" si="55"/>
        <v>5.8888888888888893</v>
      </c>
      <c r="AT90" s="3">
        <v>18</v>
      </c>
      <c r="AU90" s="4">
        <v>4.2300000000000004</v>
      </c>
      <c r="AV90" s="3">
        <v>2.35</v>
      </c>
      <c r="AW90" s="19">
        <f t="shared" si="41"/>
        <v>0.45332594235033263</v>
      </c>
      <c r="AX90" s="7">
        <f t="shared" si="44"/>
        <v>6.3829787234042543</v>
      </c>
      <c r="AY90" s="7">
        <f t="shared" si="45"/>
        <v>919.14893617021278</v>
      </c>
      <c r="AZ90" s="7">
        <f t="shared" si="42"/>
        <v>2655.3191489361702</v>
      </c>
      <c r="BA90" s="7">
        <f t="shared" si="46"/>
        <v>59.577464788732399</v>
      </c>
      <c r="BB90" s="7">
        <f t="shared" si="47"/>
        <v>33.098591549295776</v>
      </c>
      <c r="BC90" s="7">
        <f t="shared" si="43"/>
        <v>31.059718309859157</v>
      </c>
      <c r="BD90" s="7">
        <f t="shared" si="48"/>
        <v>16.205070422535208</v>
      </c>
      <c r="BE90" s="19"/>
      <c r="BF90" s="19">
        <f t="shared" si="49"/>
        <v>0.75531914893617014</v>
      </c>
      <c r="BG90" s="19">
        <f t="shared" si="56"/>
        <v>1.3260047281323877</v>
      </c>
      <c r="BH90" s="19">
        <v>1.3260047281323877</v>
      </c>
      <c r="BI90" s="19">
        <f t="shared" si="57"/>
        <v>1.124103109221366</v>
      </c>
      <c r="BJ90" s="19">
        <f t="shared" si="50"/>
        <v>0.5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22.5</v>
      </c>
      <c r="BT90" s="3">
        <v>5.8</v>
      </c>
      <c r="BU90" s="3">
        <v>4.8</v>
      </c>
      <c r="BV90" s="3">
        <v>1</v>
      </c>
      <c r="BW90" s="3"/>
      <c r="BY90" s="3">
        <v>1</v>
      </c>
      <c r="BZ90" s="3">
        <v>1</v>
      </c>
      <c r="CA90" s="3">
        <v>139</v>
      </c>
      <c r="CB90" s="3">
        <v>30</v>
      </c>
      <c r="CC90" s="4">
        <v>1.3</v>
      </c>
      <c r="CD90" s="28">
        <v>55</v>
      </c>
      <c r="CE90" s="8"/>
      <c r="CF90" s="8"/>
      <c r="CG90" s="3">
        <v>3667</v>
      </c>
      <c r="CH90" s="3">
        <v>1</v>
      </c>
      <c r="CI90" s="3">
        <v>3</v>
      </c>
      <c r="CJ90" s="12">
        <v>1696.4705882352941</v>
      </c>
      <c r="CK90" s="19">
        <f t="shared" si="51"/>
        <v>7.436305247342669</v>
      </c>
      <c r="CL90" s="5">
        <v>2170.7995250837321</v>
      </c>
      <c r="CM90" s="19">
        <f t="shared" si="52"/>
        <v>7.6828508234144568</v>
      </c>
      <c r="CO90" s="36">
        <v>40526</v>
      </c>
      <c r="CP90" s="36"/>
      <c r="CQ90" s="36"/>
      <c r="CR90" s="36">
        <v>42037</v>
      </c>
      <c r="CS90" s="43">
        <f>(CR90-CO90)</f>
        <v>1511</v>
      </c>
      <c r="CT90" s="36">
        <v>44274</v>
      </c>
      <c r="CU90" s="36">
        <v>44263</v>
      </c>
      <c r="CV90" s="3">
        <f t="shared" si="53"/>
        <v>3737</v>
      </c>
      <c r="CW90" s="3">
        <v>0</v>
      </c>
      <c r="CX90" s="3"/>
      <c r="CY90" s="3"/>
      <c r="CZ90" s="3">
        <v>1</v>
      </c>
      <c r="DA90" s="3">
        <v>1511</v>
      </c>
      <c r="DB90" s="1">
        <v>1</v>
      </c>
      <c r="DC90" s="3" t="s">
        <v>141</v>
      </c>
    </row>
    <row r="91" spans="1:116" s="10" customFormat="1" x14ac:dyDescent="0.25">
      <c r="A91" s="2">
        <v>2033</v>
      </c>
      <c r="B91" s="3">
        <v>62</v>
      </c>
      <c r="C91" s="3">
        <v>0</v>
      </c>
      <c r="D91" s="3">
        <v>0</v>
      </c>
      <c r="E91" s="3">
        <v>1</v>
      </c>
      <c r="F91" s="3">
        <v>1</v>
      </c>
      <c r="G91" s="3">
        <v>0</v>
      </c>
      <c r="H91" s="1">
        <v>1</v>
      </c>
      <c r="I91" s="3">
        <v>0</v>
      </c>
      <c r="J91" s="3">
        <v>4</v>
      </c>
      <c r="K91" s="3">
        <v>1</v>
      </c>
      <c r="L91" s="3">
        <v>1</v>
      </c>
      <c r="M91" s="3"/>
      <c r="N91" s="3">
        <v>1</v>
      </c>
      <c r="O91" s="3">
        <v>0</v>
      </c>
      <c r="P91" s="3">
        <v>1</v>
      </c>
      <c r="Q91" s="3"/>
      <c r="R91" s="3">
        <v>1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1</v>
      </c>
      <c r="Z91" s="3">
        <v>1</v>
      </c>
      <c r="AA91" s="3">
        <v>1</v>
      </c>
      <c r="AB91" s="3">
        <v>0</v>
      </c>
      <c r="AC91" s="3">
        <v>0</v>
      </c>
      <c r="AD91" s="3">
        <v>1</v>
      </c>
      <c r="AE91" s="3">
        <v>0</v>
      </c>
      <c r="AF91" s="3">
        <v>2</v>
      </c>
      <c r="AG91" s="3">
        <v>23</v>
      </c>
      <c r="AH91" s="4">
        <v>1.94</v>
      </c>
      <c r="AI91" s="3">
        <v>93</v>
      </c>
      <c r="AJ91" s="3">
        <v>75</v>
      </c>
      <c r="AK91" s="5">
        <f t="shared" si="40"/>
        <v>81</v>
      </c>
      <c r="AL91" s="3">
        <v>88</v>
      </c>
      <c r="AM91" s="3">
        <v>1</v>
      </c>
      <c r="AN91" s="3">
        <v>6</v>
      </c>
      <c r="AO91" s="3">
        <v>51</v>
      </c>
      <c r="AP91" s="3">
        <v>26</v>
      </c>
      <c r="AQ91" s="3">
        <v>34</v>
      </c>
      <c r="AR91" s="1">
        <f t="shared" si="54"/>
        <v>25</v>
      </c>
      <c r="AS91" s="7">
        <f t="shared" si="55"/>
        <v>4.166666666666667</v>
      </c>
      <c r="AT91" s="3">
        <v>22</v>
      </c>
      <c r="AU91" s="4">
        <v>3.298</v>
      </c>
      <c r="AV91" s="3">
        <v>1.7</v>
      </c>
      <c r="AW91" s="19">
        <f t="shared" si="41"/>
        <v>0.30532150776053213</v>
      </c>
      <c r="AX91" s="7">
        <f t="shared" si="44"/>
        <v>3.6385688295936931</v>
      </c>
      <c r="AY91" s="7">
        <f t="shared" si="45"/>
        <v>564.70588235294122</v>
      </c>
      <c r="AZ91" s="7">
        <f t="shared" si="42"/>
        <v>3529.4117647058824</v>
      </c>
      <c r="BA91" s="7">
        <f t="shared" si="46"/>
        <v>37.477272727272727</v>
      </c>
      <c r="BB91" s="7">
        <f t="shared" si="47"/>
        <v>19.318181818181817</v>
      </c>
      <c r="BC91" s="7">
        <f t="shared" si="43"/>
        <v>15.50090909090909</v>
      </c>
      <c r="BD91" s="7">
        <f t="shared" si="48"/>
        <v>7.3563636363636355</v>
      </c>
      <c r="BE91" s="19"/>
      <c r="BF91" s="19">
        <f t="shared" si="49"/>
        <v>0.90721649484536082</v>
      </c>
      <c r="BG91" s="19">
        <f t="shared" si="56"/>
        <v>1.3608247422680413</v>
      </c>
      <c r="BH91" s="19">
        <v>1.3608247422680413</v>
      </c>
      <c r="BI91" s="19">
        <f t="shared" si="57"/>
        <v>1.499090909090909</v>
      </c>
      <c r="BJ91" s="19">
        <f t="shared" si="50"/>
        <v>0.27272727272727271</v>
      </c>
      <c r="BK91" s="19"/>
      <c r="BL91" s="5">
        <v>0</v>
      </c>
      <c r="BM91" s="5"/>
      <c r="BN91" s="5"/>
      <c r="BO91" s="5"/>
      <c r="BP91" s="5"/>
      <c r="BQ91" s="9">
        <v>1</v>
      </c>
      <c r="BR91" s="9">
        <v>0</v>
      </c>
      <c r="BS91" s="3">
        <v>12.5</v>
      </c>
      <c r="BT91" s="3">
        <v>5.7</v>
      </c>
      <c r="BU91" s="3">
        <v>5.3</v>
      </c>
      <c r="BV91" s="3">
        <v>0.88</v>
      </c>
      <c r="BW91" s="3">
        <v>4.8</v>
      </c>
      <c r="BY91" s="3">
        <v>1</v>
      </c>
      <c r="BZ91" s="3">
        <v>0</v>
      </c>
      <c r="CA91" s="3">
        <v>132</v>
      </c>
      <c r="CB91" s="3">
        <v>37</v>
      </c>
      <c r="CC91" s="4">
        <v>0.9</v>
      </c>
      <c r="CD91" s="28">
        <v>90</v>
      </c>
      <c r="CE91" s="8"/>
      <c r="CF91" s="8"/>
      <c r="CG91" s="3">
        <v>2454</v>
      </c>
      <c r="CH91" s="3">
        <v>1</v>
      </c>
      <c r="CI91" s="3">
        <v>3</v>
      </c>
      <c r="CJ91" s="12">
        <v>2695.833333333333</v>
      </c>
      <c r="CK91" s="19">
        <f t="shared" si="51"/>
        <v>7.8994626501410465</v>
      </c>
      <c r="CL91" s="5">
        <v>1680.7069826280497</v>
      </c>
      <c r="CM91" s="19">
        <f t="shared" si="52"/>
        <v>7.4269698068690291</v>
      </c>
      <c r="CO91" s="41">
        <v>40462</v>
      </c>
      <c r="CP91" s="41"/>
      <c r="CQ91" s="41"/>
      <c r="CR91" s="41"/>
      <c r="CS91" s="20"/>
      <c r="CT91" s="36">
        <v>44272</v>
      </c>
      <c r="CU91" s="36">
        <v>41848</v>
      </c>
      <c r="CV91" s="1">
        <f t="shared" si="53"/>
        <v>1386</v>
      </c>
      <c r="CW91" s="3">
        <v>1</v>
      </c>
      <c r="CX91" s="40">
        <v>41848</v>
      </c>
      <c r="CY91" s="20">
        <f>(CX91-CO91)</f>
        <v>1386</v>
      </c>
      <c r="CZ91" s="20">
        <v>1</v>
      </c>
      <c r="DA91" s="20">
        <v>1386</v>
      </c>
      <c r="DB91" s="1">
        <v>1</v>
      </c>
      <c r="DC91" s="3" t="s">
        <v>141</v>
      </c>
    </row>
    <row r="92" spans="1:116" s="10" customFormat="1" x14ac:dyDescent="0.25">
      <c r="A92" s="2">
        <v>2022</v>
      </c>
      <c r="B92" s="3">
        <v>68</v>
      </c>
      <c r="C92" s="3">
        <v>0</v>
      </c>
      <c r="D92" s="3">
        <v>0</v>
      </c>
      <c r="E92" s="3">
        <v>1</v>
      </c>
      <c r="F92" s="3">
        <v>1</v>
      </c>
      <c r="G92" s="3">
        <v>0</v>
      </c>
      <c r="H92" s="1">
        <v>1</v>
      </c>
      <c r="I92" s="3">
        <v>0</v>
      </c>
      <c r="J92" s="3">
        <v>4</v>
      </c>
      <c r="K92" s="3">
        <v>1</v>
      </c>
      <c r="L92" s="3">
        <v>0</v>
      </c>
      <c r="M92" s="3"/>
      <c r="N92" s="3">
        <v>1</v>
      </c>
      <c r="O92" s="3">
        <v>0</v>
      </c>
      <c r="P92" s="3">
        <v>1</v>
      </c>
      <c r="Q92" s="3">
        <v>1</v>
      </c>
      <c r="R92" s="3">
        <v>1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16">
        <v>1</v>
      </c>
      <c r="Y92" s="3">
        <v>1</v>
      </c>
      <c r="Z92" s="3">
        <v>1</v>
      </c>
      <c r="AA92" s="3">
        <v>0</v>
      </c>
      <c r="AB92" s="3">
        <v>0</v>
      </c>
      <c r="AC92" s="3">
        <v>1</v>
      </c>
      <c r="AD92" s="3">
        <v>1</v>
      </c>
      <c r="AE92" s="3">
        <v>0</v>
      </c>
      <c r="AF92" s="3">
        <v>0</v>
      </c>
      <c r="AG92" s="3">
        <v>23.5</v>
      </c>
      <c r="AH92" s="4">
        <v>1.78</v>
      </c>
      <c r="AI92" s="3">
        <v>108</v>
      </c>
      <c r="AJ92" s="3">
        <v>65</v>
      </c>
      <c r="AK92" s="5">
        <f t="shared" si="40"/>
        <v>79.333333333333329</v>
      </c>
      <c r="AL92" s="3">
        <v>68</v>
      </c>
      <c r="AM92" s="3">
        <v>3</v>
      </c>
      <c r="AN92" s="3">
        <v>9</v>
      </c>
      <c r="AO92" s="3">
        <v>49</v>
      </c>
      <c r="AP92" s="3">
        <v>25</v>
      </c>
      <c r="AQ92" s="3">
        <v>33</v>
      </c>
      <c r="AR92" s="1">
        <f t="shared" si="54"/>
        <v>24</v>
      </c>
      <c r="AS92" s="7">
        <f t="shared" si="55"/>
        <v>2.6666666666666665</v>
      </c>
      <c r="AT92" s="3">
        <v>25</v>
      </c>
      <c r="AU92" s="4">
        <v>2.4386000000000001</v>
      </c>
      <c r="AV92" s="3">
        <v>1.37</v>
      </c>
      <c r="AW92" s="19">
        <f t="shared" si="41"/>
        <v>0.24099039172209905</v>
      </c>
      <c r="AX92" s="7">
        <f t="shared" si="44"/>
        <v>3.2805708193225618</v>
      </c>
      <c r="AY92" s="7">
        <f t="shared" si="45"/>
        <v>467.15328467153279</v>
      </c>
      <c r="AZ92" s="7">
        <f t="shared" si="42"/>
        <v>4107.0559610705586</v>
      </c>
      <c r="BA92" s="7">
        <f t="shared" si="46"/>
        <v>35.861764705882358</v>
      </c>
      <c r="BB92" s="7">
        <f t="shared" si="47"/>
        <v>20.147058823529413</v>
      </c>
      <c r="BC92" s="7">
        <f t="shared" si="43"/>
        <v>14.887333333333334</v>
      </c>
      <c r="BD92" s="7">
        <f t="shared" si="48"/>
        <v>6.5759999999999996</v>
      </c>
      <c r="BE92" s="19"/>
      <c r="BF92" s="19">
        <f t="shared" si="49"/>
        <v>0.92020011481997854</v>
      </c>
      <c r="BG92" s="19">
        <f t="shared" si="56"/>
        <v>1.3663577462478469</v>
      </c>
      <c r="BH92" s="19">
        <v>1.3663577462478469</v>
      </c>
      <c r="BI92" s="19">
        <f t="shared" si="57"/>
        <v>1.4942401960784315</v>
      </c>
      <c r="BJ92" s="19">
        <f t="shared" si="50"/>
        <v>0.36</v>
      </c>
      <c r="BK92" s="19"/>
      <c r="BL92" s="5">
        <v>0</v>
      </c>
      <c r="BM92" s="5"/>
      <c r="BN92" s="5"/>
      <c r="BO92" s="5"/>
      <c r="BP92" s="5"/>
      <c r="BQ92" s="9">
        <v>1</v>
      </c>
      <c r="BR92" s="9">
        <v>0</v>
      </c>
      <c r="BS92" s="9">
        <v>22.5</v>
      </c>
      <c r="BT92" s="9">
        <v>7.5</v>
      </c>
      <c r="BU92" s="9">
        <v>7.2</v>
      </c>
      <c r="BV92" s="9">
        <v>0.7</v>
      </c>
      <c r="BW92" s="3"/>
      <c r="BY92" s="16">
        <v>1</v>
      </c>
      <c r="BZ92" s="9">
        <v>1</v>
      </c>
      <c r="CA92" s="3">
        <v>141</v>
      </c>
      <c r="CB92" s="3">
        <v>21</v>
      </c>
      <c r="CC92" s="4">
        <v>1.1000000000000001</v>
      </c>
      <c r="CD92" s="28">
        <v>71</v>
      </c>
      <c r="CE92" s="8"/>
      <c r="CF92" s="8"/>
      <c r="CG92" s="3">
        <v>8219</v>
      </c>
      <c r="CH92" s="3">
        <v>1</v>
      </c>
      <c r="CI92" s="3">
        <v>3</v>
      </c>
      <c r="CJ92" s="12">
        <v>5793.75</v>
      </c>
      <c r="CK92" s="19">
        <f t="shared" si="51"/>
        <v>8.6645350293141661</v>
      </c>
      <c r="CL92" s="5">
        <v>1416.1098919364965</v>
      </c>
      <c r="CM92" s="19">
        <f t="shared" si="52"/>
        <v>7.2556688785421599</v>
      </c>
      <c r="CO92" s="41">
        <v>40414</v>
      </c>
      <c r="CP92" s="41"/>
      <c r="CQ92" s="41"/>
      <c r="CR92" s="41"/>
      <c r="CS92" s="20"/>
      <c r="CT92" s="36">
        <v>44272</v>
      </c>
      <c r="CU92" s="36">
        <v>42769</v>
      </c>
      <c r="CV92" s="1">
        <f t="shared" si="53"/>
        <v>2355</v>
      </c>
      <c r="CW92" s="3">
        <v>1</v>
      </c>
      <c r="CX92" s="40">
        <v>42769</v>
      </c>
      <c r="CY92" s="3">
        <f>(CX92-CO92)</f>
        <v>2355</v>
      </c>
      <c r="CZ92" s="3">
        <v>1</v>
      </c>
      <c r="DA92" s="3">
        <v>2355</v>
      </c>
      <c r="DB92" s="1">
        <v>1</v>
      </c>
      <c r="DC92" s="3" t="s">
        <v>143</v>
      </c>
    </row>
    <row r="93" spans="1:116" s="10" customFormat="1" x14ac:dyDescent="0.25">
      <c r="A93" s="25">
        <v>1065</v>
      </c>
      <c r="B93" s="1">
        <v>35</v>
      </c>
      <c r="C93" s="1">
        <v>0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0</v>
      </c>
      <c r="J93" s="1">
        <v>4</v>
      </c>
      <c r="K93" s="1">
        <v>1</v>
      </c>
      <c r="L93" s="1">
        <v>0</v>
      </c>
      <c r="M93" s="1">
        <v>1</v>
      </c>
      <c r="N93" s="1">
        <v>1</v>
      </c>
      <c r="O93" s="1">
        <v>0</v>
      </c>
      <c r="P93" s="1">
        <v>1</v>
      </c>
      <c r="Q93" s="1"/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1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22.1</v>
      </c>
      <c r="AH93" s="1">
        <v>1.65</v>
      </c>
      <c r="AI93" s="1">
        <v>101</v>
      </c>
      <c r="AJ93" s="1">
        <v>74</v>
      </c>
      <c r="AK93" s="5">
        <f t="shared" si="40"/>
        <v>83</v>
      </c>
      <c r="AL93" s="1">
        <v>82</v>
      </c>
      <c r="AM93" s="1">
        <v>1</v>
      </c>
      <c r="AN93" s="1">
        <v>2</v>
      </c>
      <c r="AO93" s="1">
        <v>53</v>
      </c>
      <c r="AP93" s="1">
        <v>25</v>
      </c>
      <c r="AQ93" s="1">
        <v>36</v>
      </c>
      <c r="AR93" s="1">
        <f t="shared" si="54"/>
        <v>28</v>
      </c>
      <c r="AS93" s="7">
        <f t="shared" si="55"/>
        <v>14</v>
      </c>
      <c r="AT93" s="1">
        <v>24</v>
      </c>
      <c r="AU93" s="19">
        <v>3.17</v>
      </c>
      <c r="AV93" s="1">
        <v>1.93</v>
      </c>
      <c r="AW93" s="19">
        <f t="shared" si="41"/>
        <v>0.35518847006651882</v>
      </c>
      <c r="AX93" s="7">
        <f t="shared" si="44"/>
        <v>3.7854889589905363</v>
      </c>
      <c r="AY93" s="7">
        <f t="shared" si="45"/>
        <v>497.40932642487047</v>
      </c>
      <c r="AZ93" s="7">
        <f t="shared" si="42"/>
        <v>3357.512953367876</v>
      </c>
      <c r="BA93" s="7">
        <f t="shared" si="46"/>
        <v>38.658536585365852</v>
      </c>
      <c r="BB93" s="7">
        <f t="shared" si="47"/>
        <v>23.536585365853657</v>
      </c>
      <c r="BC93" s="7">
        <f t="shared" si="43"/>
        <v>18.885756097560972</v>
      </c>
      <c r="BD93" s="7">
        <f t="shared" si="48"/>
        <v>10.883317073170732</v>
      </c>
      <c r="BE93" s="19"/>
      <c r="BF93" s="19">
        <f t="shared" si="49"/>
        <v>0.93123028391167195</v>
      </c>
      <c r="BG93" s="19">
        <f t="shared" si="56"/>
        <v>1.3709779179810726</v>
      </c>
      <c r="BH93" s="19">
        <v>1.3709779179810726</v>
      </c>
      <c r="BI93" s="19">
        <f t="shared" si="57"/>
        <v>1.3806620209059233</v>
      </c>
      <c r="BJ93" s="19">
        <f t="shared" si="50"/>
        <v>8.3333333333333329E-2</v>
      </c>
      <c r="BK93" s="19"/>
      <c r="BL93" s="20">
        <v>0</v>
      </c>
      <c r="BM93" s="1"/>
      <c r="BN93" s="20"/>
      <c r="BO93" s="1"/>
      <c r="BP93" s="1">
        <v>0</v>
      </c>
      <c r="BQ93" s="1">
        <v>1</v>
      </c>
      <c r="BR93" s="1">
        <v>0</v>
      </c>
      <c r="BS93" s="1">
        <v>20</v>
      </c>
      <c r="BT93" s="1">
        <v>7.1</v>
      </c>
      <c r="BU93" s="1">
        <v>6.1</v>
      </c>
      <c r="BV93" s="1">
        <v>0.27</v>
      </c>
      <c r="BW93" s="1"/>
      <c r="BX93" s="1"/>
      <c r="BY93" s="1"/>
      <c r="BZ93" s="1">
        <v>0</v>
      </c>
      <c r="CA93" s="25">
        <v>135</v>
      </c>
      <c r="CB93" s="25">
        <v>23</v>
      </c>
      <c r="CC93" s="44">
        <v>1.1200000000000001</v>
      </c>
      <c r="CD93" s="27">
        <v>85</v>
      </c>
      <c r="CE93" s="1">
        <v>2641</v>
      </c>
      <c r="CF93" s="1">
        <v>1</v>
      </c>
      <c r="CG93" s="1"/>
      <c r="CH93" s="1"/>
      <c r="CI93" s="1">
        <v>3</v>
      </c>
      <c r="CJ93" s="20">
        <v>4104.5503419999995</v>
      </c>
      <c r="CK93" s="19">
        <f t="shared" si="51"/>
        <v>8.3198514767880223</v>
      </c>
      <c r="CL93" s="20">
        <v>1344.134491</v>
      </c>
      <c r="CM93" s="19">
        <f t="shared" si="52"/>
        <v>7.2035055837849891</v>
      </c>
      <c r="CN93" s="22"/>
      <c r="CO93" s="41">
        <v>40345</v>
      </c>
      <c r="CP93" s="41"/>
      <c r="CQ93" s="41"/>
      <c r="CR93" s="41"/>
      <c r="CS93" s="20"/>
      <c r="CT93" s="36">
        <v>44272</v>
      </c>
      <c r="CU93" s="36">
        <v>41727</v>
      </c>
      <c r="CV93" s="1">
        <f t="shared" si="53"/>
        <v>1382</v>
      </c>
      <c r="CW93" s="3">
        <v>1</v>
      </c>
      <c r="CX93" s="40">
        <v>41727</v>
      </c>
      <c r="CY93" s="3">
        <f>(CX93-CO93)</f>
        <v>1382</v>
      </c>
      <c r="CZ93" s="3">
        <v>1</v>
      </c>
      <c r="DA93" s="3">
        <v>1382</v>
      </c>
      <c r="DB93" s="1">
        <v>1</v>
      </c>
      <c r="DC93" t="s">
        <v>129</v>
      </c>
      <c r="DD93"/>
      <c r="DE93"/>
      <c r="DF93"/>
      <c r="DG93"/>
      <c r="DH93"/>
      <c r="DI93"/>
      <c r="DJ93"/>
      <c r="DK93"/>
      <c r="DL93"/>
    </row>
    <row r="94" spans="1:116" s="10" customFormat="1" x14ac:dyDescent="0.25">
      <c r="A94" s="2">
        <v>2025</v>
      </c>
      <c r="B94" s="3">
        <v>56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1">
        <v>0</v>
      </c>
      <c r="I94" s="3">
        <v>0</v>
      </c>
      <c r="J94" s="3">
        <v>3</v>
      </c>
      <c r="K94" s="3">
        <v>1</v>
      </c>
      <c r="L94" s="3">
        <v>1</v>
      </c>
      <c r="M94" s="3"/>
      <c r="N94" s="3">
        <v>1</v>
      </c>
      <c r="O94" s="3">
        <v>0</v>
      </c>
      <c r="P94" s="3">
        <v>1</v>
      </c>
      <c r="Q94" s="3"/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16">
        <v>0</v>
      </c>
      <c r="Y94" s="3">
        <v>1</v>
      </c>
      <c r="Z94" s="3">
        <v>0</v>
      </c>
      <c r="AA94" s="3">
        <v>1</v>
      </c>
      <c r="AB94" s="3">
        <v>1</v>
      </c>
      <c r="AC94" s="3">
        <v>1</v>
      </c>
      <c r="AD94" s="3">
        <v>1</v>
      </c>
      <c r="AE94" s="3">
        <v>0</v>
      </c>
      <c r="AF94" s="3">
        <v>0</v>
      </c>
      <c r="AG94" s="3">
        <v>33.5</v>
      </c>
      <c r="AH94" s="4">
        <v>1.85</v>
      </c>
      <c r="AI94" s="3">
        <v>124</v>
      </c>
      <c r="AJ94" s="3">
        <v>77</v>
      </c>
      <c r="AK94" s="5">
        <f t="shared" si="40"/>
        <v>92.666666666666671</v>
      </c>
      <c r="AL94" s="3">
        <v>72</v>
      </c>
      <c r="AM94" s="3">
        <v>1</v>
      </c>
      <c r="AN94" s="3">
        <v>14</v>
      </c>
      <c r="AO94" s="9">
        <v>61</v>
      </c>
      <c r="AP94" s="9">
        <v>31</v>
      </c>
      <c r="AQ94" s="3">
        <v>43</v>
      </c>
      <c r="AR94" s="1">
        <f t="shared" si="54"/>
        <v>30</v>
      </c>
      <c r="AS94" s="7">
        <f t="shared" si="55"/>
        <v>2.1428571428571428</v>
      </c>
      <c r="AT94" s="3">
        <v>38</v>
      </c>
      <c r="AU94" s="4">
        <v>3.1635</v>
      </c>
      <c r="AV94" s="3">
        <v>1.71</v>
      </c>
      <c r="AW94" s="19">
        <f t="shared" si="41"/>
        <v>0.35135254988913528</v>
      </c>
      <c r="AX94" s="7">
        <f t="shared" si="44"/>
        <v>1.5805278963173701</v>
      </c>
      <c r="AY94" s="7">
        <f t="shared" si="45"/>
        <v>233.91812865497076</v>
      </c>
      <c r="AZ94" s="7">
        <f t="shared" si="42"/>
        <v>3680.3118908382071</v>
      </c>
      <c r="BA94" s="7">
        <f t="shared" si="46"/>
        <v>43.9375</v>
      </c>
      <c r="BB94" s="7">
        <f t="shared" si="47"/>
        <v>23.75</v>
      </c>
      <c r="BC94" s="7">
        <f t="shared" si="43"/>
        <v>17.657333333333334</v>
      </c>
      <c r="BD94" s="7">
        <f t="shared" si="48"/>
        <v>9.3669999999999991</v>
      </c>
      <c r="BE94" s="19">
        <v>3.1</v>
      </c>
      <c r="BF94" s="19">
        <f t="shared" si="49"/>
        <v>0.97866287339971547</v>
      </c>
      <c r="BG94" s="19">
        <f t="shared" si="56"/>
        <v>1.3883357041251778</v>
      </c>
      <c r="BH94" s="19">
        <v>1.3883357041251778</v>
      </c>
      <c r="BI94" s="19">
        <f t="shared" si="57"/>
        <v>1.4645833333333333</v>
      </c>
      <c r="BJ94" s="19">
        <f t="shared" si="50"/>
        <v>0.36842105263157893</v>
      </c>
      <c r="BK94" s="19"/>
      <c r="BL94" s="5">
        <v>1</v>
      </c>
      <c r="BM94" s="5">
        <v>25</v>
      </c>
      <c r="BN94" s="5"/>
      <c r="BO94" s="5">
        <v>1</v>
      </c>
      <c r="BP94" s="5">
        <v>0</v>
      </c>
      <c r="BQ94" s="3">
        <v>1</v>
      </c>
      <c r="BR94" s="9">
        <v>0</v>
      </c>
      <c r="BS94" s="3">
        <v>25</v>
      </c>
      <c r="BT94" s="3">
        <v>7.1</v>
      </c>
      <c r="BU94" s="3">
        <v>6.3</v>
      </c>
      <c r="BV94" s="3">
        <v>1.1000000000000001</v>
      </c>
      <c r="BW94" s="3"/>
      <c r="BY94" s="16">
        <v>1</v>
      </c>
      <c r="BZ94" s="3">
        <v>1</v>
      </c>
      <c r="CA94" s="3">
        <v>133</v>
      </c>
      <c r="CB94" s="3">
        <v>60</v>
      </c>
      <c r="CC94" s="4">
        <v>2.4</v>
      </c>
      <c r="CD94" s="28">
        <v>25</v>
      </c>
      <c r="CE94" s="8"/>
      <c r="CF94" s="8"/>
      <c r="CG94" s="3">
        <v>17859</v>
      </c>
      <c r="CH94" s="3">
        <v>1</v>
      </c>
      <c r="CI94" s="3">
        <v>3</v>
      </c>
      <c r="CJ94" s="12">
        <v>1656.5217391304348</v>
      </c>
      <c r="CK94" s="19">
        <f t="shared" si="51"/>
        <v>7.4124753451856424</v>
      </c>
      <c r="CL94" s="5">
        <v>638.67617881904835</v>
      </c>
      <c r="CM94" s="19">
        <f t="shared" si="52"/>
        <v>6.4593975635185625</v>
      </c>
      <c r="CO94" s="36">
        <v>43662</v>
      </c>
      <c r="CP94" s="36"/>
      <c r="CQ94" s="36"/>
      <c r="CR94" s="36"/>
      <c r="CS94" s="20"/>
      <c r="CT94" s="36">
        <v>44479</v>
      </c>
      <c r="CU94" s="36">
        <v>44465</v>
      </c>
      <c r="CV94" s="1">
        <f t="shared" si="53"/>
        <v>803</v>
      </c>
      <c r="CW94" s="1">
        <v>0</v>
      </c>
      <c r="CX94" s="1"/>
      <c r="CY94" s="1"/>
      <c r="CZ94" s="1">
        <v>0</v>
      </c>
      <c r="DA94" s="1">
        <v>803</v>
      </c>
      <c r="DB94" s="1">
        <v>1</v>
      </c>
      <c r="DC94" s="3" t="s">
        <v>141</v>
      </c>
    </row>
    <row r="95" spans="1:116" s="10" customFormat="1" x14ac:dyDescent="0.25">
      <c r="A95" s="25">
        <v>1043</v>
      </c>
      <c r="B95" s="1">
        <v>65</v>
      </c>
      <c r="C95" s="1">
        <v>0</v>
      </c>
      <c r="D95" s="1">
        <v>0</v>
      </c>
      <c r="E95" s="1">
        <v>1</v>
      </c>
      <c r="F95" s="1">
        <v>2</v>
      </c>
      <c r="G95" s="1">
        <v>1</v>
      </c>
      <c r="H95" s="1">
        <v>0</v>
      </c>
      <c r="I95" s="1">
        <v>1</v>
      </c>
      <c r="J95" s="1">
        <v>3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0</v>
      </c>
      <c r="Q95" s="1"/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1</v>
      </c>
      <c r="AC95" s="1">
        <v>0</v>
      </c>
      <c r="AD95" s="1">
        <v>1</v>
      </c>
      <c r="AE95" s="1">
        <v>0</v>
      </c>
      <c r="AF95" s="1">
        <v>0</v>
      </c>
      <c r="AG95" s="1">
        <v>23.48</v>
      </c>
      <c r="AH95" s="1">
        <v>1.87</v>
      </c>
      <c r="AI95" s="1">
        <v>106</v>
      </c>
      <c r="AJ95" s="1">
        <v>52</v>
      </c>
      <c r="AK95" s="5">
        <f t="shared" si="40"/>
        <v>70</v>
      </c>
      <c r="AL95" s="1">
        <v>66</v>
      </c>
      <c r="AM95" s="1">
        <v>1</v>
      </c>
      <c r="AN95" s="1">
        <v>17</v>
      </c>
      <c r="AO95" s="1">
        <v>100</v>
      </c>
      <c r="AP95" s="1">
        <v>37</v>
      </c>
      <c r="AQ95" s="1">
        <v>65</v>
      </c>
      <c r="AR95" s="1">
        <f t="shared" si="54"/>
        <v>63</v>
      </c>
      <c r="AS95" s="7">
        <f t="shared" si="55"/>
        <v>3.7058823529411766</v>
      </c>
      <c r="AT95" s="1">
        <v>33</v>
      </c>
      <c r="AU95" s="19">
        <v>4.72</v>
      </c>
      <c r="AV95" s="1">
        <v>2.52</v>
      </c>
      <c r="AW95" s="19">
        <f t="shared" si="41"/>
        <v>0.39113082039911312</v>
      </c>
      <c r="AX95" s="7">
        <f t="shared" si="44"/>
        <v>6.7796610169491531</v>
      </c>
      <c r="AY95" s="7">
        <f t="shared" si="45"/>
        <v>1015.8730158730159</v>
      </c>
      <c r="AZ95" s="7">
        <f t="shared" si="42"/>
        <v>1682.5396825396824</v>
      </c>
      <c r="BA95" s="7">
        <f t="shared" si="46"/>
        <v>71.515151515151516</v>
      </c>
      <c r="BB95" s="7">
        <f t="shared" si="47"/>
        <v>38.18181818181818</v>
      </c>
      <c r="BC95" s="7">
        <f t="shared" si="43"/>
        <v>19.213090909090909</v>
      </c>
      <c r="BD95" s="7">
        <f t="shared" si="48"/>
        <v>24.925090909090905</v>
      </c>
      <c r="BE95" s="19">
        <v>1.3703389830508474</v>
      </c>
      <c r="BF95" s="19">
        <f t="shared" si="49"/>
        <v>0.90889830508474578</v>
      </c>
      <c r="BG95" s="19">
        <f t="shared" si="56"/>
        <v>1.3983050847457628</v>
      </c>
      <c r="BH95" s="19">
        <v>1.3983050847457628</v>
      </c>
      <c r="BI95" s="19">
        <f t="shared" si="57"/>
        <v>1.1351611351611353</v>
      </c>
      <c r="BJ95" s="19">
        <f t="shared" si="50"/>
        <v>0.51515151515151514</v>
      </c>
      <c r="BK95" s="19"/>
      <c r="BL95" s="20">
        <v>1</v>
      </c>
      <c r="BM95" s="1">
        <v>19</v>
      </c>
      <c r="BN95" s="20"/>
      <c r="BO95" s="1">
        <v>2</v>
      </c>
      <c r="BP95" s="1">
        <v>0</v>
      </c>
      <c r="BQ95" s="1">
        <v>1</v>
      </c>
      <c r="BR95" s="1">
        <v>0</v>
      </c>
      <c r="BS95" s="1">
        <v>75</v>
      </c>
      <c r="BT95" s="1">
        <v>3.4</v>
      </c>
      <c r="BU95" s="1">
        <v>2.2000000000000002</v>
      </c>
      <c r="BV95" s="1">
        <v>0.89</v>
      </c>
      <c r="BW95" s="1"/>
      <c r="BX95" s="1">
        <v>69.7</v>
      </c>
      <c r="BY95" s="1">
        <v>1</v>
      </c>
      <c r="BZ95" s="1"/>
      <c r="CA95" s="25">
        <v>140</v>
      </c>
      <c r="CB95" s="25">
        <v>10</v>
      </c>
      <c r="CC95" s="44">
        <v>0.9</v>
      </c>
      <c r="CD95" s="27">
        <v>89</v>
      </c>
      <c r="CE95" s="1">
        <v>148</v>
      </c>
      <c r="CF95" s="1">
        <v>0</v>
      </c>
      <c r="CG95" s="1"/>
      <c r="CH95" s="1"/>
      <c r="CI95" s="1">
        <v>1</v>
      </c>
      <c r="CJ95" s="20">
        <v>2773.1953469999999</v>
      </c>
      <c r="CK95" s="19">
        <f t="shared" si="51"/>
        <v>7.9277554892218394</v>
      </c>
      <c r="CL95" s="20">
        <v>3204.6363689999998</v>
      </c>
      <c r="CM95" s="19">
        <f t="shared" si="52"/>
        <v>8.0723539055076952</v>
      </c>
      <c r="CN95" s="22"/>
      <c r="CO95" s="36">
        <v>43250</v>
      </c>
      <c r="CP95" s="36"/>
      <c r="CQ95" s="36"/>
      <c r="CR95" s="36"/>
      <c r="CS95" s="20"/>
      <c r="CT95" s="36">
        <v>44478</v>
      </c>
      <c r="CU95" s="36">
        <v>44476</v>
      </c>
      <c r="CV95" s="1">
        <f t="shared" si="53"/>
        <v>1226</v>
      </c>
      <c r="CW95" s="1">
        <v>0</v>
      </c>
      <c r="CX95" s="1"/>
      <c r="CY95" s="1"/>
      <c r="CZ95" s="1">
        <v>0</v>
      </c>
      <c r="DA95" s="1">
        <v>1226</v>
      </c>
      <c r="DB95" s="1">
        <v>1</v>
      </c>
      <c r="DC95" t="s">
        <v>133</v>
      </c>
      <c r="DD95"/>
      <c r="DE95"/>
      <c r="DF95"/>
      <c r="DG95"/>
      <c r="DH95"/>
      <c r="DI95"/>
      <c r="DJ95"/>
      <c r="DK95"/>
      <c r="DL95"/>
    </row>
    <row r="96" spans="1:116" s="10" customFormat="1" x14ac:dyDescent="0.25">
      <c r="A96" s="2">
        <v>2043</v>
      </c>
      <c r="B96" s="3">
        <v>62</v>
      </c>
      <c r="C96" s="3">
        <v>0</v>
      </c>
      <c r="D96" s="3">
        <v>1</v>
      </c>
      <c r="E96" s="3">
        <v>1</v>
      </c>
      <c r="F96" s="3">
        <v>1</v>
      </c>
      <c r="G96" s="3">
        <v>1</v>
      </c>
      <c r="H96" s="1">
        <v>0</v>
      </c>
      <c r="I96" s="3">
        <v>0</v>
      </c>
      <c r="J96" s="3">
        <v>4</v>
      </c>
      <c r="K96" s="3">
        <v>0</v>
      </c>
      <c r="L96" s="3">
        <v>0</v>
      </c>
      <c r="M96" s="3"/>
      <c r="N96" s="3">
        <v>0</v>
      </c>
      <c r="O96" s="3">
        <v>1</v>
      </c>
      <c r="P96" s="3">
        <v>1</v>
      </c>
      <c r="Q96" s="3"/>
      <c r="R96" s="3">
        <v>1</v>
      </c>
      <c r="S96" s="3">
        <v>1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1</v>
      </c>
      <c r="Z96" s="3">
        <v>0</v>
      </c>
      <c r="AA96" s="3">
        <v>0</v>
      </c>
      <c r="AB96" s="3">
        <v>1</v>
      </c>
      <c r="AC96" s="3">
        <v>0</v>
      </c>
      <c r="AD96" s="3">
        <v>1</v>
      </c>
      <c r="AE96" s="3">
        <v>0</v>
      </c>
      <c r="AF96" s="3">
        <v>0</v>
      </c>
      <c r="AG96" s="3">
        <v>34</v>
      </c>
      <c r="AH96" s="4">
        <v>1.95</v>
      </c>
      <c r="AI96" s="3">
        <v>96</v>
      </c>
      <c r="AJ96" s="3">
        <v>72</v>
      </c>
      <c r="AK96" s="5">
        <f t="shared" si="40"/>
        <v>80</v>
      </c>
      <c r="AL96" s="3">
        <v>84</v>
      </c>
      <c r="AM96" s="3">
        <v>1</v>
      </c>
      <c r="AN96" s="3">
        <v>12</v>
      </c>
      <c r="AO96" s="3">
        <v>63</v>
      </c>
      <c r="AP96" s="3">
        <v>26</v>
      </c>
      <c r="AQ96" s="3">
        <v>46</v>
      </c>
      <c r="AR96" s="1">
        <f t="shared" si="54"/>
        <v>37</v>
      </c>
      <c r="AS96" s="7">
        <f t="shared" si="55"/>
        <v>3.0833333333333335</v>
      </c>
      <c r="AT96" s="3">
        <v>38</v>
      </c>
      <c r="AU96" s="4">
        <v>3.7049999999999996</v>
      </c>
      <c r="AV96" s="3">
        <v>1.9</v>
      </c>
      <c r="AW96" s="19">
        <f t="shared" si="41"/>
        <v>0.33702882483370289</v>
      </c>
      <c r="AX96" s="7">
        <f t="shared" si="44"/>
        <v>2.1592442645074228</v>
      </c>
      <c r="AY96" s="7">
        <f t="shared" si="45"/>
        <v>336.84210526315792</v>
      </c>
      <c r="AZ96" s="7">
        <f t="shared" si="42"/>
        <v>2863.1578947368421</v>
      </c>
      <c r="BA96" s="7">
        <f t="shared" si="46"/>
        <v>44.107142857142854</v>
      </c>
      <c r="BB96" s="7">
        <f t="shared" si="47"/>
        <v>22.61904761904762</v>
      </c>
      <c r="BC96" s="7">
        <f t="shared" si="43"/>
        <v>12.92</v>
      </c>
      <c r="BD96" s="7">
        <f t="shared" si="48"/>
        <v>10.459047619047618</v>
      </c>
      <c r="BE96" s="19"/>
      <c r="BF96" s="19">
        <f t="shared" si="49"/>
        <v>1.0429149797570851</v>
      </c>
      <c r="BG96" s="19">
        <f t="shared" si="56"/>
        <v>1.42834008097166</v>
      </c>
      <c r="BH96" s="19">
        <v>1.42834008097166</v>
      </c>
      <c r="BI96" s="19">
        <f t="shared" si="57"/>
        <v>1.192084942084942</v>
      </c>
      <c r="BJ96" s="19">
        <f t="shared" si="50"/>
        <v>0.31578947368421051</v>
      </c>
      <c r="BK96" s="19"/>
      <c r="BL96" s="5">
        <v>0</v>
      </c>
      <c r="BM96" s="5"/>
      <c r="BN96" s="5"/>
      <c r="BO96" s="5"/>
      <c r="BP96" s="5"/>
      <c r="BQ96" s="3">
        <v>1</v>
      </c>
      <c r="BR96" s="3">
        <v>0</v>
      </c>
      <c r="BS96" s="3">
        <v>27.5</v>
      </c>
      <c r="BT96" s="3">
        <v>7.1</v>
      </c>
      <c r="BU96" s="3">
        <v>6</v>
      </c>
      <c r="BV96" s="3">
        <v>0.87</v>
      </c>
      <c r="BW96" s="3">
        <v>4.8</v>
      </c>
      <c r="BY96" s="3">
        <v>1</v>
      </c>
      <c r="BZ96" s="3">
        <v>0</v>
      </c>
      <c r="CA96" s="3">
        <v>136</v>
      </c>
      <c r="CB96" s="3">
        <v>44</v>
      </c>
      <c r="CC96" s="4">
        <v>1.5</v>
      </c>
      <c r="CD96" s="28">
        <v>35</v>
      </c>
      <c r="CE96" s="8"/>
      <c r="CF96" s="8"/>
      <c r="CG96" s="3">
        <v>6067</v>
      </c>
      <c r="CH96" s="3">
        <v>1</v>
      </c>
      <c r="CI96" s="3">
        <v>3</v>
      </c>
      <c r="CJ96" s="12">
        <v>2101.5151515151515</v>
      </c>
      <c r="CK96" s="19">
        <f t="shared" si="51"/>
        <v>7.6504138642764978</v>
      </c>
      <c r="CL96" s="5">
        <v>1213.3708008492986</v>
      </c>
      <c r="CM96" s="19">
        <f t="shared" si="52"/>
        <v>7.1011575513067555</v>
      </c>
      <c r="CO96" s="41">
        <v>40231</v>
      </c>
      <c r="CP96" s="41"/>
      <c r="CQ96" s="41"/>
      <c r="CR96" s="41"/>
      <c r="CS96" s="20"/>
      <c r="CT96" s="36">
        <v>44272</v>
      </c>
      <c r="CU96" s="36">
        <v>41394</v>
      </c>
      <c r="CV96" s="1">
        <f t="shared" si="53"/>
        <v>1163</v>
      </c>
      <c r="CW96" s="3">
        <v>1</v>
      </c>
      <c r="CX96" s="40">
        <v>44210</v>
      </c>
      <c r="CY96" s="20">
        <f>(CX96-CO96)</f>
        <v>3979</v>
      </c>
      <c r="CZ96" s="20">
        <v>1</v>
      </c>
      <c r="DA96" s="20">
        <v>3979</v>
      </c>
      <c r="DB96" s="1">
        <v>1</v>
      </c>
      <c r="DC96" s="3" t="s">
        <v>144</v>
      </c>
    </row>
    <row r="97" spans="1:116" s="10" customFormat="1" x14ac:dyDescent="0.25">
      <c r="A97" s="2">
        <v>2013</v>
      </c>
      <c r="B97" s="3">
        <v>60</v>
      </c>
      <c r="C97" s="3">
        <v>0</v>
      </c>
      <c r="D97" s="3">
        <v>0</v>
      </c>
      <c r="E97" s="3">
        <v>1</v>
      </c>
      <c r="F97" s="3">
        <v>1</v>
      </c>
      <c r="G97" s="3">
        <v>0</v>
      </c>
      <c r="H97" s="1">
        <v>1</v>
      </c>
      <c r="I97" s="3">
        <v>0</v>
      </c>
      <c r="J97" s="3">
        <v>4</v>
      </c>
      <c r="K97" s="3">
        <v>1</v>
      </c>
      <c r="L97" s="3">
        <v>1</v>
      </c>
      <c r="M97" s="3"/>
      <c r="N97" s="3">
        <v>1</v>
      </c>
      <c r="O97" s="3">
        <v>1</v>
      </c>
      <c r="P97" s="3">
        <v>1</v>
      </c>
      <c r="Q97" s="3"/>
      <c r="R97" s="3">
        <v>1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1</v>
      </c>
      <c r="Y97" s="3">
        <v>1</v>
      </c>
      <c r="Z97" s="3">
        <v>1</v>
      </c>
      <c r="AA97" s="3">
        <v>0</v>
      </c>
      <c r="AB97" s="3">
        <v>1</v>
      </c>
      <c r="AC97" s="3">
        <v>1</v>
      </c>
      <c r="AD97" s="3">
        <v>0</v>
      </c>
      <c r="AE97" s="3">
        <v>0</v>
      </c>
      <c r="AF97" s="3">
        <v>0</v>
      </c>
      <c r="AG97" s="3">
        <v>37.6</v>
      </c>
      <c r="AH97" s="4">
        <v>1.79</v>
      </c>
      <c r="AI97" s="3">
        <v>85</v>
      </c>
      <c r="AJ97" s="3">
        <v>60</v>
      </c>
      <c r="AK97" s="5">
        <f t="shared" si="40"/>
        <v>68.333333333333329</v>
      </c>
      <c r="AL97" s="3">
        <v>75</v>
      </c>
      <c r="AM97" s="3">
        <v>2</v>
      </c>
      <c r="AN97" s="3">
        <v>16</v>
      </c>
      <c r="AO97" s="3">
        <v>58</v>
      </c>
      <c r="AP97" s="3">
        <v>29</v>
      </c>
      <c r="AQ97" s="3">
        <v>39</v>
      </c>
      <c r="AR97" s="3">
        <f t="shared" si="54"/>
        <v>29</v>
      </c>
      <c r="AS97" s="7">
        <f t="shared" si="55"/>
        <v>1.8125</v>
      </c>
      <c r="AT97" s="3">
        <v>30</v>
      </c>
      <c r="AU97" s="4">
        <v>3.0251000000000001</v>
      </c>
      <c r="AV97" s="3">
        <v>1.69</v>
      </c>
      <c r="AW97" s="19">
        <f t="shared" si="41"/>
        <v>0.25606060606060604</v>
      </c>
      <c r="AX97" s="7">
        <f t="shared" si="44"/>
        <v>2.9751082608839376</v>
      </c>
      <c r="AY97" s="7">
        <f t="shared" si="45"/>
        <v>426.03550295857991</v>
      </c>
      <c r="AZ97" s="7">
        <f t="shared" si="42"/>
        <v>2477.3175542406307</v>
      </c>
      <c r="BA97" s="7">
        <f t="shared" si="46"/>
        <v>40.334666666666671</v>
      </c>
      <c r="BB97" s="7">
        <f t="shared" si="47"/>
        <v>22.533333333333335</v>
      </c>
      <c r="BC97" s="7">
        <f t="shared" si="43"/>
        <v>11.747377777777777</v>
      </c>
      <c r="BD97" s="7">
        <f t="shared" si="48"/>
        <v>7.048426666666666</v>
      </c>
      <c r="BE97" s="19"/>
      <c r="BF97" s="19">
        <f t="shared" si="49"/>
        <v>0.96691018478727964</v>
      </c>
      <c r="BG97" s="19">
        <f t="shared" si="56"/>
        <v>1.4379689927605697</v>
      </c>
      <c r="BH97" s="19">
        <v>1.4379689927605697</v>
      </c>
      <c r="BI97" s="19">
        <f t="shared" si="57"/>
        <v>1.3908505747126438</v>
      </c>
      <c r="BJ97" s="19">
        <f t="shared" si="50"/>
        <v>0.53333333333333333</v>
      </c>
      <c r="BK97" s="19"/>
      <c r="BL97" s="5">
        <v>0</v>
      </c>
      <c r="BM97" s="5"/>
      <c r="BN97" s="5"/>
      <c r="BO97" s="5"/>
      <c r="BP97" s="5"/>
      <c r="BQ97" s="3">
        <v>1</v>
      </c>
      <c r="BR97" s="3">
        <v>0</v>
      </c>
      <c r="BS97" s="3">
        <v>20</v>
      </c>
      <c r="BT97" s="3">
        <v>7</v>
      </c>
      <c r="BU97" s="3">
        <v>6.7</v>
      </c>
      <c r="BV97" s="3">
        <v>1.3</v>
      </c>
      <c r="BW97" s="3"/>
      <c r="BY97" s="3">
        <v>1</v>
      </c>
      <c r="BZ97" s="3">
        <v>1</v>
      </c>
      <c r="CA97" s="3">
        <v>139</v>
      </c>
      <c r="CB97" s="3">
        <v>56</v>
      </c>
      <c r="CC97" s="4">
        <v>1.8</v>
      </c>
      <c r="CD97" s="28">
        <v>47</v>
      </c>
      <c r="CE97" s="8"/>
      <c r="CF97" s="8"/>
      <c r="CG97" s="3">
        <v>10322</v>
      </c>
      <c r="CH97" s="3">
        <v>1</v>
      </c>
      <c r="CI97" s="3">
        <v>3</v>
      </c>
      <c r="CJ97" s="12">
        <v>1468.8888888888889</v>
      </c>
      <c r="CK97" s="19">
        <f t="shared" si="51"/>
        <v>7.292261536069458</v>
      </c>
      <c r="CL97" s="5">
        <v>7069.3969057780678</v>
      </c>
      <c r="CM97" s="19">
        <f t="shared" si="52"/>
        <v>8.8635304519675131</v>
      </c>
      <c r="CO97" s="41">
        <v>40402</v>
      </c>
      <c r="CP97" s="41"/>
      <c r="CQ97" s="41"/>
      <c r="CR97" s="41"/>
      <c r="CS97" s="20"/>
      <c r="CT97" s="36">
        <v>44272</v>
      </c>
      <c r="CU97" s="36">
        <v>43476</v>
      </c>
      <c r="CV97" s="1">
        <f t="shared" si="53"/>
        <v>3074</v>
      </c>
      <c r="CW97" s="3">
        <v>1</v>
      </c>
      <c r="CX97" s="40">
        <v>43476</v>
      </c>
      <c r="CY97" s="20">
        <f>(CX97-CO97)</f>
        <v>3074</v>
      </c>
      <c r="CZ97" s="20">
        <v>1</v>
      </c>
      <c r="DA97" s="20">
        <v>3074</v>
      </c>
      <c r="DB97" s="3">
        <v>0</v>
      </c>
      <c r="DC97" s="3"/>
    </row>
    <row r="98" spans="1:116" s="10" customFormat="1" x14ac:dyDescent="0.25">
      <c r="A98" s="25">
        <v>1055</v>
      </c>
      <c r="B98" s="1">
        <v>66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0</v>
      </c>
      <c r="I98" s="1">
        <v>0</v>
      </c>
      <c r="J98" s="1">
        <v>4</v>
      </c>
      <c r="K98" s="1">
        <v>1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1</v>
      </c>
      <c r="Z98" s="1">
        <v>0</v>
      </c>
      <c r="AA98" s="1">
        <v>1</v>
      </c>
      <c r="AB98" s="1">
        <v>1</v>
      </c>
      <c r="AC98" s="1">
        <v>0</v>
      </c>
      <c r="AD98" s="1">
        <v>1</v>
      </c>
      <c r="AE98" s="1">
        <v>0</v>
      </c>
      <c r="AF98" s="1">
        <v>0</v>
      </c>
      <c r="AG98" s="1">
        <v>18.5</v>
      </c>
      <c r="AH98" s="1">
        <v>1.33</v>
      </c>
      <c r="AI98" s="1">
        <v>122</v>
      </c>
      <c r="AJ98" s="1">
        <v>64</v>
      </c>
      <c r="AK98" s="5">
        <f t="shared" si="40"/>
        <v>83.333333333333329</v>
      </c>
      <c r="AL98" s="1">
        <v>81</v>
      </c>
      <c r="AM98" s="1">
        <v>2</v>
      </c>
      <c r="AN98" s="1">
        <v>12</v>
      </c>
      <c r="AO98" s="1">
        <v>54</v>
      </c>
      <c r="AP98" s="1">
        <v>20</v>
      </c>
      <c r="AQ98" s="1">
        <v>37</v>
      </c>
      <c r="AR98" s="1">
        <f t="shared" si="54"/>
        <v>34</v>
      </c>
      <c r="AS98" s="7">
        <f t="shared" si="55"/>
        <v>2.8333333333333335</v>
      </c>
      <c r="AT98" s="1">
        <v>22</v>
      </c>
      <c r="AU98" s="19">
        <v>2.59</v>
      </c>
      <c r="AV98" s="1">
        <v>1.95</v>
      </c>
      <c r="AW98" s="19">
        <f t="shared" si="41"/>
        <v>0.36031042128603102</v>
      </c>
      <c r="AX98" s="7">
        <f t="shared" ref="AX98:AX106" si="58">((AQ98-AT98)/AU98)</f>
        <v>5.7915057915057915</v>
      </c>
      <c r="AY98" s="7">
        <f t="shared" ref="AY98:AY106" si="59">((AQ98-AT98)*80/AV98)</f>
        <v>615.38461538461536</v>
      </c>
      <c r="AZ98" s="7">
        <f t="shared" si="42"/>
        <v>2926.4957264957261</v>
      </c>
      <c r="BA98" s="7">
        <f t="shared" ref="BA98:BA106" si="60">(AU98/AL98*1000)</f>
        <v>31.975308641975307</v>
      </c>
      <c r="BB98" s="7">
        <f t="shared" ref="BB98:BB106" si="61">(AV98*1000/AL98)</f>
        <v>24.074074074074073</v>
      </c>
      <c r="BC98" s="7">
        <f t="shared" si="43"/>
        <v>20.080987654320982</v>
      </c>
      <c r="BD98" s="7">
        <f t="shared" ref="BD98:BD106" si="62">(BB98*(AQ98-AN98)*0.0136)</f>
        <v>8.1851851851851851</v>
      </c>
      <c r="BE98" s="19"/>
      <c r="BF98" s="19">
        <f t="shared" ref="BF98:BF106" si="63">(AQ98/BA98)</f>
        <v>1.1571428571428573</v>
      </c>
      <c r="BG98" s="19">
        <f t="shared" si="56"/>
        <v>1.6888030888030889</v>
      </c>
      <c r="BH98" s="19">
        <v>1.6888030888030889</v>
      </c>
      <c r="BI98" s="19">
        <f t="shared" si="57"/>
        <v>0.94045025417574435</v>
      </c>
      <c r="BJ98" s="19">
        <f t="shared" ref="BJ98:BJ106" si="64">(AN98/AT98)</f>
        <v>0.54545454545454541</v>
      </c>
      <c r="BK98" s="19"/>
      <c r="BL98" s="20">
        <v>0</v>
      </c>
      <c r="BM98" s="1"/>
      <c r="BN98" s="20"/>
      <c r="BO98" s="1"/>
      <c r="BP98" s="1"/>
      <c r="BQ98" s="1">
        <v>1</v>
      </c>
      <c r="BR98" s="1">
        <v>0</v>
      </c>
      <c r="BS98" s="1">
        <v>25</v>
      </c>
      <c r="BT98" s="1">
        <v>5.3</v>
      </c>
      <c r="BU98" s="1">
        <v>4.7</v>
      </c>
      <c r="BV98" s="1">
        <v>0.27</v>
      </c>
      <c r="BW98" s="1">
        <v>3.9</v>
      </c>
      <c r="BX98" s="1">
        <v>58</v>
      </c>
      <c r="BY98" s="1">
        <v>1</v>
      </c>
      <c r="BZ98" s="1"/>
      <c r="CA98" s="25">
        <v>137</v>
      </c>
      <c r="CB98" s="25">
        <v>14</v>
      </c>
      <c r="CC98" s="44">
        <v>0.68</v>
      </c>
      <c r="CD98" s="27">
        <v>90</v>
      </c>
      <c r="CE98" s="1"/>
      <c r="CF98" s="1"/>
      <c r="CG98" s="1"/>
      <c r="CH98" s="1"/>
      <c r="CI98" s="1"/>
      <c r="CJ98" s="20">
        <v>8171.9039730000004</v>
      </c>
      <c r="CK98" s="19">
        <f t="shared" ref="CK98:CK106" si="65">LN(CJ98)</f>
        <v>9.008457205134258</v>
      </c>
      <c r="CL98" s="20">
        <v>646.74728149999999</v>
      </c>
      <c r="CM98" s="19">
        <f t="shared" ref="CM98:CM102" si="66">LN(CL98)</f>
        <v>6.4719556177329904</v>
      </c>
      <c r="CN98" s="22"/>
      <c r="CO98" s="36">
        <v>43283</v>
      </c>
      <c r="CP98" s="36"/>
      <c r="CQ98" s="36"/>
      <c r="CR98" s="36"/>
      <c r="CS98" s="20"/>
      <c r="CT98" s="36">
        <v>44482</v>
      </c>
      <c r="CU98" s="36">
        <v>44482</v>
      </c>
      <c r="CV98" s="1">
        <f t="shared" ref="CV98:CV106" si="67">(CU98-CO98)</f>
        <v>1199</v>
      </c>
      <c r="CW98" s="1">
        <v>0</v>
      </c>
      <c r="CX98" s="1"/>
      <c r="CY98" s="1"/>
      <c r="CZ98" s="1">
        <v>0</v>
      </c>
      <c r="DA98" s="1">
        <v>1199</v>
      </c>
      <c r="DB98" s="1">
        <v>1</v>
      </c>
      <c r="DC98"/>
      <c r="DD98"/>
      <c r="DE98"/>
      <c r="DF98"/>
      <c r="DG98"/>
      <c r="DH98"/>
      <c r="DI98"/>
      <c r="DJ98"/>
      <c r="DK98"/>
      <c r="DL98"/>
    </row>
    <row r="99" spans="1:116" s="10" customFormat="1" x14ac:dyDescent="0.25">
      <c r="A99" s="2">
        <v>2051</v>
      </c>
      <c r="B99" s="3">
        <v>63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1">
        <v>0</v>
      </c>
      <c r="I99" s="3">
        <v>0</v>
      </c>
      <c r="J99" s="3">
        <v>3</v>
      </c>
      <c r="K99" s="3">
        <v>0</v>
      </c>
      <c r="L99" s="3">
        <v>0</v>
      </c>
      <c r="M99" s="3"/>
      <c r="N99" s="3">
        <v>0</v>
      </c>
      <c r="O99" s="3">
        <v>0</v>
      </c>
      <c r="P99" s="3">
        <v>1</v>
      </c>
      <c r="Q99" s="3"/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1</v>
      </c>
      <c r="Y99" s="3">
        <v>1</v>
      </c>
      <c r="Z99" s="3">
        <v>0</v>
      </c>
      <c r="AA99" s="3">
        <v>1</v>
      </c>
      <c r="AB99" s="3">
        <v>1</v>
      </c>
      <c r="AC99" s="3">
        <v>0</v>
      </c>
      <c r="AD99" s="3">
        <v>1</v>
      </c>
      <c r="AE99" s="3">
        <v>0</v>
      </c>
      <c r="AF99" s="3">
        <v>0</v>
      </c>
      <c r="AG99" s="3">
        <v>20.5</v>
      </c>
      <c r="AH99" s="4">
        <v>1.78</v>
      </c>
      <c r="AI99" s="3">
        <v>110</v>
      </c>
      <c r="AJ99" s="3">
        <v>74</v>
      </c>
      <c r="AK99" s="5">
        <f t="shared" si="40"/>
        <v>86</v>
      </c>
      <c r="AL99" s="3">
        <v>82</v>
      </c>
      <c r="AM99" s="3">
        <v>1</v>
      </c>
      <c r="AN99" s="3">
        <v>10</v>
      </c>
      <c r="AO99" s="3">
        <v>58</v>
      </c>
      <c r="AP99" s="3">
        <v>25</v>
      </c>
      <c r="AQ99" s="3">
        <v>37</v>
      </c>
      <c r="AR99" s="1">
        <f t="shared" si="54"/>
        <v>33</v>
      </c>
      <c r="AS99" s="7">
        <f t="shared" si="55"/>
        <v>3.3</v>
      </c>
      <c r="AT99" s="3">
        <v>30</v>
      </c>
      <c r="AU99" s="4">
        <v>2.7234000000000003</v>
      </c>
      <c r="AV99" s="3">
        <v>1.53</v>
      </c>
      <c r="AW99" s="19">
        <f t="shared" si="41"/>
        <v>0.29175166297117522</v>
      </c>
      <c r="AX99" s="7">
        <f t="shared" si="58"/>
        <v>2.570316516119556</v>
      </c>
      <c r="AY99" s="7">
        <f t="shared" si="59"/>
        <v>366.01307189542484</v>
      </c>
      <c r="AZ99" s="7">
        <f t="shared" si="42"/>
        <v>3973.8562091503268</v>
      </c>
      <c r="BA99" s="7">
        <f t="shared" si="60"/>
        <v>33.212195121951218</v>
      </c>
      <c r="BB99" s="7">
        <f t="shared" si="61"/>
        <v>18.658536585365855</v>
      </c>
      <c r="BC99" s="7">
        <f t="shared" si="43"/>
        <v>14.210341463414634</v>
      </c>
      <c r="BD99" s="7">
        <f t="shared" si="62"/>
        <v>6.8514146341463418</v>
      </c>
      <c r="BE99" s="19"/>
      <c r="BF99" s="19">
        <f t="shared" si="63"/>
        <v>1.1140486157009621</v>
      </c>
      <c r="BG99" s="19">
        <f t="shared" si="56"/>
        <v>1.7463464786663729</v>
      </c>
      <c r="BH99" s="19">
        <v>1.7463464786663729</v>
      </c>
      <c r="BI99" s="19">
        <f t="shared" si="57"/>
        <v>1.0064301552106429</v>
      </c>
      <c r="BJ99" s="19">
        <f t="shared" si="64"/>
        <v>0.33333333333333331</v>
      </c>
      <c r="BK99" s="19"/>
      <c r="BL99" s="5">
        <v>0</v>
      </c>
      <c r="BM99" s="5"/>
      <c r="BN99" s="5"/>
      <c r="BO99" s="5"/>
      <c r="BP99" s="5"/>
      <c r="BQ99" s="3">
        <v>1</v>
      </c>
      <c r="BR99" s="3">
        <v>0</v>
      </c>
      <c r="BS99" s="3">
        <v>15</v>
      </c>
      <c r="BT99" s="3"/>
      <c r="BU99" s="3"/>
      <c r="BV99" s="3"/>
      <c r="BW99" s="3"/>
      <c r="BY99" s="3"/>
      <c r="BZ99" s="3"/>
      <c r="CA99" s="3">
        <v>141</v>
      </c>
      <c r="CB99" s="3">
        <v>29</v>
      </c>
      <c r="CC99" s="4">
        <v>1.3</v>
      </c>
      <c r="CD99" s="28">
        <v>50</v>
      </c>
      <c r="CE99" s="8"/>
      <c r="CF99" s="8"/>
      <c r="CG99" s="3">
        <v>7169</v>
      </c>
      <c r="CH99" s="3">
        <v>1</v>
      </c>
      <c r="CI99" s="3">
        <v>3</v>
      </c>
      <c r="CJ99" s="12">
        <v>1015.267175572519</v>
      </c>
      <c r="CK99" s="19">
        <f t="shared" si="65"/>
        <v>6.9229070840027394</v>
      </c>
      <c r="CL99" s="5">
        <v>1100.9825710385651</v>
      </c>
      <c r="CM99" s="19">
        <f t="shared" si="66"/>
        <v>7.0039583064780047</v>
      </c>
      <c r="CO99" s="41">
        <v>40252</v>
      </c>
      <c r="CP99" s="41"/>
      <c r="CQ99" s="41"/>
      <c r="CR99" s="41"/>
      <c r="CS99" s="20"/>
      <c r="CT99" s="36">
        <v>44272</v>
      </c>
      <c r="CU99" s="36">
        <v>44260</v>
      </c>
      <c r="CV99" s="1">
        <f t="shared" si="67"/>
        <v>4008</v>
      </c>
      <c r="CW99" s="3">
        <v>0</v>
      </c>
      <c r="CX99" s="3"/>
      <c r="CY99" s="3"/>
      <c r="CZ99" s="3">
        <v>0</v>
      </c>
      <c r="DA99" s="3">
        <v>4008</v>
      </c>
      <c r="DB99" s="3">
        <v>0</v>
      </c>
      <c r="DC99" s="3"/>
    </row>
    <row r="100" spans="1:116" s="10" customFormat="1" x14ac:dyDescent="0.25">
      <c r="A100" s="2">
        <v>2038</v>
      </c>
      <c r="B100" s="3">
        <v>58</v>
      </c>
      <c r="C100" s="3">
        <v>0</v>
      </c>
      <c r="D100" s="3">
        <v>0</v>
      </c>
      <c r="E100" s="3">
        <v>1</v>
      </c>
      <c r="F100" s="3">
        <v>1</v>
      </c>
      <c r="G100" s="3">
        <v>0</v>
      </c>
      <c r="H100" s="1">
        <v>1</v>
      </c>
      <c r="I100" s="3">
        <v>0</v>
      </c>
      <c r="J100" s="3">
        <v>3</v>
      </c>
      <c r="K100" s="3">
        <v>1</v>
      </c>
      <c r="L100" s="3">
        <v>1</v>
      </c>
      <c r="M100" s="3"/>
      <c r="N100" s="3">
        <v>1</v>
      </c>
      <c r="O100" s="3">
        <v>0</v>
      </c>
      <c r="P100" s="3">
        <v>1</v>
      </c>
      <c r="Q100" s="3"/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1</v>
      </c>
      <c r="Y100" s="3">
        <v>0</v>
      </c>
      <c r="Z100" s="3">
        <v>1</v>
      </c>
      <c r="AA100" s="3">
        <v>0</v>
      </c>
      <c r="AB100" s="3">
        <v>1</v>
      </c>
      <c r="AC100" s="3">
        <v>0</v>
      </c>
      <c r="AD100" s="3">
        <v>1</v>
      </c>
      <c r="AE100" s="3">
        <v>0</v>
      </c>
      <c r="AF100" s="3">
        <v>0</v>
      </c>
      <c r="AG100" s="3">
        <v>38</v>
      </c>
      <c r="AH100" s="4">
        <v>2.46</v>
      </c>
      <c r="AI100" s="3">
        <v>105</v>
      </c>
      <c r="AJ100" s="3">
        <v>71</v>
      </c>
      <c r="AK100" s="5">
        <f t="shared" si="40"/>
        <v>82.333333333333329</v>
      </c>
      <c r="AL100" s="3">
        <v>90</v>
      </c>
      <c r="AM100" s="3">
        <v>1</v>
      </c>
      <c r="AN100" s="3">
        <v>17</v>
      </c>
      <c r="AO100" s="3">
        <v>62</v>
      </c>
      <c r="AP100" s="3">
        <v>27</v>
      </c>
      <c r="AQ100" s="3">
        <v>42</v>
      </c>
      <c r="AR100" s="1">
        <f t="shared" si="54"/>
        <v>35</v>
      </c>
      <c r="AS100" s="7">
        <f t="shared" si="55"/>
        <v>2.0588235294117645</v>
      </c>
      <c r="AT100" s="3">
        <v>27</v>
      </c>
      <c r="AU100" s="4">
        <v>3.0996000000000001</v>
      </c>
      <c r="AV100" s="3">
        <v>1.26</v>
      </c>
      <c r="AW100" s="19">
        <f t="shared" si="41"/>
        <v>0.23002217294900221</v>
      </c>
      <c r="AX100" s="7">
        <f t="shared" si="58"/>
        <v>4.8393341076267902</v>
      </c>
      <c r="AY100" s="7">
        <f t="shared" si="59"/>
        <v>952.38095238095241</v>
      </c>
      <c r="AZ100" s="7">
        <f t="shared" si="42"/>
        <v>4148.1481481481478</v>
      </c>
      <c r="BA100" s="7">
        <f t="shared" si="60"/>
        <v>34.44</v>
      </c>
      <c r="BB100" s="7">
        <f t="shared" si="61"/>
        <v>14</v>
      </c>
      <c r="BC100" s="7">
        <f t="shared" si="43"/>
        <v>10.535466666666666</v>
      </c>
      <c r="BD100" s="7">
        <f t="shared" si="62"/>
        <v>4.76</v>
      </c>
      <c r="BE100" s="19"/>
      <c r="BF100" s="19">
        <f t="shared" si="63"/>
        <v>1.2195121951219512</v>
      </c>
      <c r="BG100" s="19">
        <f t="shared" si="56"/>
        <v>1.8002322880371662</v>
      </c>
      <c r="BH100" s="19">
        <v>1.8002322880371662</v>
      </c>
      <c r="BI100" s="19">
        <f t="shared" si="57"/>
        <v>0.98399999999999999</v>
      </c>
      <c r="BJ100" s="19">
        <f t="shared" si="64"/>
        <v>0.62962962962962965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22.5</v>
      </c>
      <c r="BT100" s="3">
        <v>7.1</v>
      </c>
      <c r="BU100" s="3">
        <v>6.5</v>
      </c>
      <c r="BV100" s="3">
        <v>1.1000000000000001</v>
      </c>
      <c r="BW100" s="3">
        <v>5.9</v>
      </c>
      <c r="BY100" s="3">
        <v>1</v>
      </c>
      <c r="BZ100" s="3">
        <v>0</v>
      </c>
      <c r="CA100" s="3">
        <v>136</v>
      </c>
      <c r="CB100" s="3">
        <v>26</v>
      </c>
      <c r="CC100" s="4">
        <v>1.2</v>
      </c>
      <c r="CD100" s="28">
        <v>90</v>
      </c>
      <c r="CE100" s="8"/>
      <c r="CF100" s="8"/>
      <c r="CG100" s="3">
        <v>2124</v>
      </c>
      <c r="CH100" s="3">
        <v>1</v>
      </c>
      <c r="CI100" s="3">
        <v>2</v>
      </c>
      <c r="CJ100" s="12">
        <v>1160.204081632653</v>
      </c>
      <c r="CK100" s="19">
        <f t="shared" si="65"/>
        <v>7.0563512010680558</v>
      </c>
      <c r="CL100" s="5">
        <v>673.80102216712953</v>
      </c>
      <c r="CM100" s="19">
        <f t="shared" si="66"/>
        <v>6.5129348479898974</v>
      </c>
      <c r="CO100" s="36">
        <v>40490</v>
      </c>
      <c r="CP100" s="36"/>
      <c r="CQ100" s="36"/>
      <c r="CR100" s="36"/>
      <c r="CS100" s="20"/>
      <c r="CT100" s="36">
        <v>44272</v>
      </c>
      <c r="CU100" s="36">
        <v>40543</v>
      </c>
      <c r="CV100" s="1">
        <f t="shared" si="67"/>
        <v>53</v>
      </c>
      <c r="CW100" s="3">
        <v>1</v>
      </c>
      <c r="CX100" s="40">
        <v>40543</v>
      </c>
      <c r="CY100" s="20">
        <f>(CX100-CO100)</f>
        <v>53</v>
      </c>
      <c r="CZ100" s="20">
        <v>1</v>
      </c>
      <c r="DA100" s="20">
        <v>53</v>
      </c>
      <c r="DB100" s="3">
        <v>0</v>
      </c>
      <c r="DC100" s="3" t="s">
        <v>144</v>
      </c>
    </row>
    <row r="101" spans="1:116" s="10" customFormat="1" x14ac:dyDescent="0.25">
      <c r="A101" s="25">
        <v>1035</v>
      </c>
      <c r="B101" s="1">
        <v>57</v>
      </c>
      <c r="C101" s="1">
        <v>0</v>
      </c>
      <c r="D101" s="1">
        <v>1</v>
      </c>
      <c r="E101" s="1">
        <v>1</v>
      </c>
      <c r="F101" s="1">
        <v>1</v>
      </c>
      <c r="G101" s="1">
        <v>1</v>
      </c>
      <c r="H101" s="1">
        <v>0</v>
      </c>
      <c r="I101" s="1">
        <v>1</v>
      </c>
      <c r="J101" s="1">
        <v>3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0</v>
      </c>
      <c r="AF101" s="1">
        <v>0</v>
      </c>
      <c r="AG101" s="1">
        <v>51.6</v>
      </c>
      <c r="AH101" s="1">
        <v>2.2000000000000002</v>
      </c>
      <c r="AI101" s="1">
        <v>163</v>
      </c>
      <c r="AJ101" s="1">
        <v>80</v>
      </c>
      <c r="AK101" s="5">
        <f t="shared" si="40"/>
        <v>107.66666666666667</v>
      </c>
      <c r="AL101" s="1">
        <v>82</v>
      </c>
      <c r="AM101" s="1">
        <v>1</v>
      </c>
      <c r="AN101" s="1">
        <v>13</v>
      </c>
      <c r="AO101" s="1">
        <v>77</v>
      </c>
      <c r="AP101" s="1">
        <v>31</v>
      </c>
      <c r="AQ101" s="1">
        <v>49</v>
      </c>
      <c r="AR101" s="1">
        <f t="shared" si="54"/>
        <v>46</v>
      </c>
      <c r="AS101" s="7">
        <f t="shared" si="55"/>
        <v>3.5384615384615383</v>
      </c>
      <c r="AT101" s="1">
        <v>15</v>
      </c>
      <c r="AU101" s="19">
        <v>3.24</v>
      </c>
      <c r="AV101" s="1">
        <v>1.47</v>
      </c>
      <c r="AW101" s="19">
        <f t="shared" si="41"/>
        <v>0.35093126385809315</v>
      </c>
      <c r="AX101" s="7">
        <f t="shared" si="58"/>
        <v>10.493827160493826</v>
      </c>
      <c r="AY101" s="7">
        <f t="shared" si="59"/>
        <v>1850.3401360544217</v>
      </c>
      <c r="AZ101" s="7">
        <f t="shared" si="42"/>
        <v>5151.9274376417243</v>
      </c>
      <c r="BA101" s="7">
        <f t="shared" si="60"/>
        <v>39.512195121951223</v>
      </c>
      <c r="BB101" s="7">
        <f t="shared" si="61"/>
        <v>17.926829268292682</v>
      </c>
      <c r="BC101" s="7">
        <f t="shared" si="43"/>
        <v>22.592585365853658</v>
      </c>
      <c r="BD101" s="7">
        <f t="shared" si="62"/>
        <v>8.7769756097560965</v>
      </c>
      <c r="BE101" s="19"/>
      <c r="BF101" s="19">
        <f t="shared" si="63"/>
        <v>1.2401234567901234</v>
      </c>
      <c r="BG101" s="19">
        <f t="shared" si="56"/>
        <v>1.9487654320987653</v>
      </c>
      <c r="BH101" s="19">
        <v>1.9487654320987653</v>
      </c>
      <c r="BI101" s="19">
        <f t="shared" si="57"/>
        <v>0.85896076352067874</v>
      </c>
      <c r="BJ101" s="19">
        <f t="shared" si="64"/>
        <v>0.8666666666666667</v>
      </c>
      <c r="BK101" s="19"/>
      <c r="BL101" s="20">
        <v>0</v>
      </c>
      <c r="BM101" s="1"/>
      <c r="BN101" s="20"/>
      <c r="BO101" s="1"/>
      <c r="BP101" s="1"/>
      <c r="BQ101" s="1">
        <v>1</v>
      </c>
      <c r="BR101" s="1">
        <v>0</v>
      </c>
      <c r="BS101" s="1">
        <v>70</v>
      </c>
      <c r="BT101" s="1">
        <v>3.9</v>
      </c>
      <c r="BU101" s="1">
        <v>2.1</v>
      </c>
      <c r="BV101" s="1">
        <v>0.53</v>
      </c>
      <c r="BW101" s="1">
        <v>3.6</v>
      </c>
      <c r="BX101" s="1"/>
      <c r="BY101" s="1"/>
      <c r="BZ101" s="1"/>
      <c r="CA101" s="25">
        <v>139</v>
      </c>
      <c r="CB101" s="25">
        <v>21</v>
      </c>
      <c r="CC101" s="44">
        <v>0.93</v>
      </c>
      <c r="CD101" s="27">
        <v>69</v>
      </c>
      <c r="CE101" s="1">
        <v>189</v>
      </c>
      <c r="CF101" s="1">
        <v>1</v>
      </c>
      <c r="CG101" s="1"/>
      <c r="CH101" s="1"/>
      <c r="CI101" s="1">
        <v>1</v>
      </c>
      <c r="CJ101" s="20">
        <v>2366.0682160000001</v>
      </c>
      <c r="CK101" s="19">
        <f t="shared" si="65"/>
        <v>7.7689848759063054</v>
      </c>
      <c r="CL101" s="20">
        <v>1390.4658810000001</v>
      </c>
      <c r="CM101" s="19">
        <f t="shared" si="66"/>
        <v>7.2373941361561487</v>
      </c>
      <c r="CN101" s="22"/>
      <c r="CO101" s="36">
        <v>43236</v>
      </c>
      <c r="CP101" s="36"/>
      <c r="CQ101" s="36"/>
      <c r="CR101" s="36"/>
      <c r="CS101" s="20"/>
      <c r="CT101" s="36" t="s">
        <v>163</v>
      </c>
      <c r="CU101" s="36">
        <v>44403</v>
      </c>
      <c r="CV101" s="1">
        <f t="shared" si="67"/>
        <v>1167</v>
      </c>
      <c r="CW101" s="1">
        <v>1</v>
      </c>
      <c r="CX101" s="36">
        <v>44403</v>
      </c>
      <c r="CY101" s="20">
        <f>(CX101-CO101)</f>
        <v>1167</v>
      </c>
      <c r="CZ101" s="1">
        <v>1</v>
      </c>
      <c r="DA101" s="1">
        <v>1019</v>
      </c>
      <c r="DB101" s="1">
        <v>1</v>
      </c>
      <c r="DC101"/>
      <c r="DD101"/>
      <c r="DE101"/>
      <c r="DF101"/>
      <c r="DG101"/>
      <c r="DH101"/>
      <c r="DI101"/>
      <c r="DJ101"/>
      <c r="DK101"/>
      <c r="DL101"/>
    </row>
    <row r="102" spans="1:116" s="10" customFormat="1" x14ac:dyDescent="0.25">
      <c r="A102" s="25">
        <v>1031</v>
      </c>
      <c r="B102" s="1">
        <v>73</v>
      </c>
      <c r="C102" s="1">
        <v>0</v>
      </c>
      <c r="D102" s="1">
        <v>0</v>
      </c>
      <c r="E102" s="1">
        <v>1</v>
      </c>
      <c r="F102" s="1">
        <v>1</v>
      </c>
      <c r="G102" s="1">
        <v>0</v>
      </c>
      <c r="H102" s="1">
        <v>1</v>
      </c>
      <c r="I102" s="1">
        <v>0</v>
      </c>
      <c r="J102" s="1">
        <v>3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/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1</v>
      </c>
      <c r="AB102" s="1">
        <v>1</v>
      </c>
      <c r="AC102" s="1">
        <v>0</v>
      </c>
      <c r="AD102" s="1">
        <v>1</v>
      </c>
      <c r="AE102" s="1">
        <v>0</v>
      </c>
      <c r="AF102" s="1">
        <v>0</v>
      </c>
      <c r="AG102" s="1">
        <v>20.25</v>
      </c>
      <c r="AH102" s="1">
        <v>1.77</v>
      </c>
      <c r="AI102" s="1">
        <v>128</v>
      </c>
      <c r="AJ102" s="1">
        <v>87</v>
      </c>
      <c r="AK102" s="5">
        <f t="shared" si="40"/>
        <v>100.66666666666667</v>
      </c>
      <c r="AL102" s="1">
        <v>74</v>
      </c>
      <c r="AM102" s="1">
        <v>1</v>
      </c>
      <c r="AN102" s="1">
        <v>15</v>
      </c>
      <c r="AO102" s="1">
        <v>71</v>
      </c>
      <c r="AP102" s="1">
        <v>30</v>
      </c>
      <c r="AQ102" s="1">
        <v>46</v>
      </c>
      <c r="AR102" s="1">
        <f t="shared" si="54"/>
        <v>41</v>
      </c>
      <c r="AS102" s="7">
        <f t="shared" si="55"/>
        <v>2.7333333333333334</v>
      </c>
      <c r="AT102" s="1">
        <v>23</v>
      </c>
      <c r="AU102" s="19">
        <v>2.65</v>
      </c>
      <c r="AV102" s="1">
        <v>1.5</v>
      </c>
      <c r="AW102" s="19">
        <f t="shared" si="41"/>
        <v>0.33481152993348118</v>
      </c>
      <c r="AX102" s="7">
        <f t="shared" si="58"/>
        <v>8.6792452830188687</v>
      </c>
      <c r="AY102" s="7">
        <f t="shared" si="59"/>
        <v>1226.6666666666667</v>
      </c>
      <c r="AZ102" s="7">
        <f t="shared" si="42"/>
        <v>4568.8888888888896</v>
      </c>
      <c r="BA102" s="7">
        <f t="shared" si="60"/>
        <v>35.810810810810814</v>
      </c>
      <c r="BB102" s="7">
        <f t="shared" si="61"/>
        <v>20.27027027027027</v>
      </c>
      <c r="BC102" s="7">
        <f t="shared" si="43"/>
        <v>21.410810810810812</v>
      </c>
      <c r="BD102" s="7">
        <f t="shared" si="62"/>
        <v>8.5459459459459453</v>
      </c>
      <c r="BE102" s="19"/>
      <c r="BF102" s="19">
        <f t="shared" si="63"/>
        <v>1.2845283018867923</v>
      </c>
      <c r="BG102" s="19">
        <f t="shared" si="56"/>
        <v>1.982641509433962</v>
      </c>
      <c r="BH102" s="19">
        <v>1.982641509433962</v>
      </c>
      <c r="BI102" s="19">
        <f t="shared" si="57"/>
        <v>0.87343441001977595</v>
      </c>
      <c r="BJ102" s="19">
        <f t="shared" si="64"/>
        <v>0.65217391304347827</v>
      </c>
      <c r="BK102" s="19"/>
      <c r="BL102" s="20">
        <v>0</v>
      </c>
      <c r="BM102" s="1"/>
      <c r="BN102" s="20"/>
      <c r="BO102" s="1"/>
      <c r="BP102" s="1"/>
      <c r="BQ102" s="1">
        <v>1</v>
      </c>
      <c r="BR102" s="1">
        <v>0</v>
      </c>
      <c r="BS102" s="1">
        <v>21</v>
      </c>
      <c r="BT102" s="1">
        <v>6.1</v>
      </c>
      <c r="BU102" s="1">
        <v>5.8</v>
      </c>
      <c r="BV102" s="1">
        <v>0.32</v>
      </c>
      <c r="BW102" s="1">
        <v>4.3</v>
      </c>
      <c r="BX102" s="1">
        <v>40.4</v>
      </c>
      <c r="BY102" s="1">
        <v>1</v>
      </c>
      <c r="BZ102" s="1">
        <v>1</v>
      </c>
      <c r="CA102" s="25">
        <v>136</v>
      </c>
      <c r="CB102" s="25">
        <v>22</v>
      </c>
      <c r="CC102" s="44">
        <v>0.89</v>
      </c>
      <c r="CD102" s="27">
        <v>85</v>
      </c>
      <c r="CE102" s="1">
        <v>1546</v>
      </c>
      <c r="CF102" s="1">
        <v>1</v>
      </c>
      <c r="CG102" s="1"/>
      <c r="CH102" s="1"/>
      <c r="CI102" s="1">
        <v>3</v>
      </c>
      <c r="CJ102" s="20">
        <v>2921.0889999999999</v>
      </c>
      <c r="CK102" s="19">
        <f t="shared" si="65"/>
        <v>7.9797117709410292</v>
      </c>
      <c r="CL102" s="20">
        <v>2411.0205000000001</v>
      </c>
      <c r="CM102" s="19">
        <f t="shared" si="66"/>
        <v>7.7878053808410002</v>
      </c>
      <c r="CN102" s="22"/>
      <c r="CO102" s="36">
        <v>40296</v>
      </c>
      <c r="CP102" s="36"/>
      <c r="CQ102" s="36"/>
      <c r="CR102" s="36"/>
      <c r="CS102" s="20"/>
      <c r="CT102" s="36">
        <v>44272</v>
      </c>
      <c r="CU102" s="36">
        <v>40847</v>
      </c>
      <c r="CV102" s="1">
        <f t="shared" si="67"/>
        <v>551</v>
      </c>
      <c r="CW102" s="3">
        <v>1</v>
      </c>
      <c r="CX102" s="40">
        <v>40847</v>
      </c>
      <c r="CY102" s="20">
        <f>(CX102-CO102)</f>
        <v>551</v>
      </c>
      <c r="CZ102" s="20">
        <v>1</v>
      </c>
      <c r="DA102" s="20">
        <v>551</v>
      </c>
      <c r="DB102" s="1">
        <v>1</v>
      </c>
      <c r="DC102" t="s">
        <v>137</v>
      </c>
      <c r="DD102"/>
      <c r="DE102"/>
      <c r="DF102"/>
      <c r="DG102"/>
      <c r="DH102"/>
      <c r="DI102"/>
      <c r="DJ102"/>
      <c r="DK102"/>
      <c r="DL102"/>
    </row>
    <row r="103" spans="1:116" s="14" customFormat="1" x14ac:dyDescent="0.25">
      <c r="A103" s="2">
        <v>2064</v>
      </c>
      <c r="B103" s="9">
        <v>65</v>
      </c>
      <c r="C103" s="9">
        <v>0</v>
      </c>
      <c r="D103" s="9">
        <v>1</v>
      </c>
      <c r="E103" s="9">
        <v>1</v>
      </c>
      <c r="F103" s="9">
        <v>1</v>
      </c>
      <c r="G103" s="9">
        <v>1</v>
      </c>
      <c r="H103" s="1">
        <v>0</v>
      </c>
      <c r="I103" s="9">
        <v>0</v>
      </c>
      <c r="J103" s="9">
        <v>4</v>
      </c>
      <c r="K103" s="9">
        <v>1</v>
      </c>
      <c r="L103" s="9">
        <v>0</v>
      </c>
      <c r="M103" s="9"/>
      <c r="N103" s="9">
        <v>0</v>
      </c>
      <c r="O103" s="9">
        <v>1</v>
      </c>
      <c r="P103" s="9">
        <v>1</v>
      </c>
      <c r="Q103" s="9">
        <v>1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1</v>
      </c>
      <c r="Y103" s="9">
        <v>1</v>
      </c>
      <c r="Z103" s="9">
        <v>0</v>
      </c>
      <c r="AA103" s="9">
        <v>1</v>
      </c>
      <c r="AB103" s="9">
        <v>1</v>
      </c>
      <c r="AC103" s="9">
        <v>0</v>
      </c>
      <c r="AD103" s="9">
        <v>1</v>
      </c>
      <c r="AE103" s="9">
        <v>0</v>
      </c>
      <c r="AF103" s="9">
        <v>0</v>
      </c>
      <c r="AG103" s="9">
        <v>25</v>
      </c>
      <c r="AH103" s="11">
        <v>1.6</v>
      </c>
      <c r="AI103" s="9">
        <v>116</v>
      </c>
      <c r="AJ103" s="9">
        <v>46</v>
      </c>
      <c r="AK103" s="5">
        <f t="shared" si="40"/>
        <v>69.333333333333329</v>
      </c>
      <c r="AL103" s="9">
        <v>90</v>
      </c>
      <c r="AM103" s="9">
        <v>3</v>
      </c>
      <c r="AN103" s="9">
        <v>20</v>
      </c>
      <c r="AO103" s="9">
        <v>44</v>
      </c>
      <c r="AP103" s="9">
        <v>25</v>
      </c>
      <c r="AQ103" s="9">
        <v>31</v>
      </c>
      <c r="AR103" s="1">
        <f t="shared" si="54"/>
        <v>19</v>
      </c>
      <c r="AS103" s="7">
        <f t="shared" si="55"/>
        <v>0.95</v>
      </c>
      <c r="AT103" s="9">
        <v>27</v>
      </c>
      <c r="AU103" s="4">
        <v>1.968</v>
      </c>
      <c r="AV103" s="9">
        <v>1.23</v>
      </c>
      <c r="AW103" s="19">
        <f t="shared" si="41"/>
        <v>0.18909090909090906</v>
      </c>
      <c r="AX103" s="7">
        <f t="shared" si="58"/>
        <v>2.0325203252032522</v>
      </c>
      <c r="AY103" s="7">
        <f t="shared" si="59"/>
        <v>260.16260162601628</v>
      </c>
      <c r="AZ103" s="7">
        <f t="shared" si="42"/>
        <v>3208.6720867208669</v>
      </c>
      <c r="BA103" s="7">
        <f t="shared" si="60"/>
        <v>21.866666666666667</v>
      </c>
      <c r="BB103" s="7">
        <f t="shared" si="61"/>
        <v>13.666666666666666</v>
      </c>
      <c r="BC103" s="7">
        <f t="shared" si="43"/>
        <v>7.8683555555555538</v>
      </c>
      <c r="BD103" s="7">
        <f t="shared" si="62"/>
        <v>2.0445333333333329</v>
      </c>
      <c r="BE103" s="19"/>
      <c r="BF103" s="19">
        <f t="shared" si="63"/>
        <v>1.4176829268292683</v>
      </c>
      <c r="BG103" s="19">
        <f t="shared" si="56"/>
        <v>2.0121951219512195</v>
      </c>
      <c r="BH103" s="19">
        <v>2.0121951219512195</v>
      </c>
      <c r="BI103" s="19">
        <f t="shared" si="57"/>
        <v>1.1508771929824562</v>
      </c>
      <c r="BJ103" s="19">
        <f t="shared" si="64"/>
        <v>0.7407407407407407</v>
      </c>
      <c r="BK103" s="19"/>
      <c r="BL103" s="12">
        <v>0</v>
      </c>
      <c r="BM103" s="12"/>
      <c r="BN103" s="12"/>
      <c r="BO103" s="12"/>
      <c r="BP103" s="12"/>
      <c r="BQ103" s="9">
        <v>1</v>
      </c>
      <c r="BR103" s="9">
        <v>0</v>
      </c>
      <c r="BS103" s="9">
        <v>40</v>
      </c>
      <c r="BT103" s="9"/>
      <c r="BU103" s="9"/>
      <c r="BV103" s="9"/>
      <c r="BW103" s="9">
        <v>4.9000000000000004</v>
      </c>
      <c r="BY103" s="9">
        <v>1</v>
      </c>
      <c r="BZ103" s="9">
        <v>0</v>
      </c>
      <c r="CA103" s="9">
        <v>136</v>
      </c>
      <c r="CB103" s="9">
        <v>49</v>
      </c>
      <c r="CC103" s="11">
        <v>2</v>
      </c>
      <c r="CD103" s="29">
        <v>25</v>
      </c>
      <c r="CE103" s="13"/>
      <c r="CF103" s="13"/>
      <c r="CG103" s="9">
        <v>4992</v>
      </c>
      <c r="CH103" s="9">
        <v>1</v>
      </c>
      <c r="CI103" s="9">
        <v>3</v>
      </c>
      <c r="CJ103" s="12">
        <v>1145.3125</v>
      </c>
      <c r="CK103" s="19">
        <f t="shared" si="65"/>
        <v>7.0434328045150707</v>
      </c>
      <c r="CL103" s="12"/>
      <c r="CM103" s="31"/>
      <c r="CO103" s="41">
        <v>40273</v>
      </c>
      <c r="CP103" s="41"/>
      <c r="CQ103" s="41"/>
      <c r="CR103" s="41"/>
      <c r="CS103" s="20"/>
      <c r="CT103" s="36">
        <v>44272</v>
      </c>
      <c r="CU103" s="36">
        <v>44272</v>
      </c>
      <c r="CV103" s="1">
        <f t="shared" si="67"/>
        <v>3999</v>
      </c>
      <c r="CW103" s="3">
        <v>0</v>
      </c>
      <c r="CX103" s="10"/>
      <c r="CY103" s="3"/>
      <c r="CZ103" s="3">
        <v>0</v>
      </c>
      <c r="DA103" s="3">
        <v>3999</v>
      </c>
      <c r="DB103" s="3">
        <v>0</v>
      </c>
      <c r="DC103" s="10" t="s">
        <v>141</v>
      </c>
      <c r="DD103" s="10"/>
      <c r="DE103" s="10"/>
    </row>
    <row r="104" spans="1:116" s="14" customFormat="1" x14ac:dyDescent="0.25">
      <c r="A104" s="2">
        <v>2002</v>
      </c>
      <c r="B104" s="3">
        <v>19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1">
        <v>0</v>
      </c>
      <c r="I104" s="3">
        <v>1</v>
      </c>
      <c r="J104" s="3">
        <v>4</v>
      </c>
      <c r="K104" s="3">
        <v>1</v>
      </c>
      <c r="L104" s="3">
        <v>0</v>
      </c>
      <c r="M104" s="3"/>
      <c r="N104" s="3">
        <v>1</v>
      </c>
      <c r="O104" s="3">
        <v>0</v>
      </c>
      <c r="P104" s="3">
        <v>0</v>
      </c>
      <c r="Q104" s="3"/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0</v>
      </c>
      <c r="X104" s="3">
        <v>1</v>
      </c>
      <c r="Y104" s="3">
        <v>1</v>
      </c>
      <c r="Z104" s="3">
        <v>0</v>
      </c>
      <c r="AA104" s="3">
        <v>0</v>
      </c>
      <c r="AB104" s="3">
        <v>0</v>
      </c>
      <c r="AC104" s="3">
        <v>0</v>
      </c>
      <c r="AD104" s="3">
        <v>1</v>
      </c>
      <c r="AE104" s="3">
        <v>0</v>
      </c>
      <c r="AF104" s="3">
        <v>2</v>
      </c>
      <c r="AG104" s="3">
        <v>29</v>
      </c>
      <c r="AH104" s="4">
        <v>1.75</v>
      </c>
      <c r="AI104" s="3">
        <v>115</v>
      </c>
      <c r="AJ104" s="3">
        <v>84</v>
      </c>
      <c r="AK104" s="5">
        <f t="shared" si="40"/>
        <v>94.333333333333329</v>
      </c>
      <c r="AL104" s="3">
        <v>69</v>
      </c>
      <c r="AM104" s="3">
        <v>1</v>
      </c>
      <c r="AN104" s="3">
        <v>7</v>
      </c>
      <c r="AO104" s="3">
        <v>103</v>
      </c>
      <c r="AP104" s="3">
        <v>46</v>
      </c>
      <c r="AQ104" s="3">
        <v>64</v>
      </c>
      <c r="AR104" s="3">
        <f t="shared" si="54"/>
        <v>57</v>
      </c>
      <c r="AS104" s="7">
        <f t="shared" si="55"/>
        <v>8.1428571428571423</v>
      </c>
      <c r="AT104" s="3">
        <v>10</v>
      </c>
      <c r="AU104" s="4">
        <v>2.835</v>
      </c>
      <c r="AV104" s="3">
        <v>1.62</v>
      </c>
      <c r="AW104" s="19">
        <f t="shared" si="41"/>
        <v>0.33884700665188466</v>
      </c>
      <c r="AX104" s="7">
        <f t="shared" si="58"/>
        <v>19.047619047619047</v>
      </c>
      <c r="AY104" s="7">
        <f t="shared" si="59"/>
        <v>2666.6666666666665</v>
      </c>
      <c r="AZ104" s="7">
        <f t="shared" si="42"/>
        <v>4312.7572016460899</v>
      </c>
      <c r="BA104" s="7">
        <f t="shared" si="60"/>
        <v>41.086956521739133</v>
      </c>
      <c r="BB104" s="7">
        <f t="shared" si="61"/>
        <v>23.478260869565219</v>
      </c>
      <c r="BC104" s="7">
        <f t="shared" si="43"/>
        <v>26.927999999999997</v>
      </c>
      <c r="BD104" s="7">
        <f t="shared" si="62"/>
        <v>18.200347826086958</v>
      </c>
      <c r="BE104" s="19"/>
      <c r="BF104" s="19">
        <f t="shared" si="63"/>
        <v>1.5576719576719575</v>
      </c>
      <c r="BG104" s="19">
        <f t="shared" si="56"/>
        <v>2.5068783068783067</v>
      </c>
      <c r="BH104" s="19">
        <v>2.5068783068783067</v>
      </c>
      <c r="BI104" s="19">
        <f t="shared" si="57"/>
        <v>0.7208237986270023</v>
      </c>
      <c r="BJ104" s="19">
        <f t="shared" si="64"/>
        <v>0.7</v>
      </c>
      <c r="BK104" s="19"/>
      <c r="BL104" s="5">
        <v>0</v>
      </c>
      <c r="BM104" s="5"/>
      <c r="BN104" s="5"/>
      <c r="BO104" s="5"/>
      <c r="BP104" s="5"/>
      <c r="BQ104" s="3">
        <v>1</v>
      </c>
      <c r="BR104" s="3">
        <v>0</v>
      </c>
      <c r="BS104" s="3">
        <v>62.5</v>
      </c>
      <c r="BT104" s="3">
        <v>3.8</v>
      </c>
      <c r="BU104" s="3">
        <v>2.2999999999999998</v>
      </c>
      <c r="BV104" s="3">
        <v>1</v>
      </c>
      <c r="BW104" s="3">
        <v>3.7</v>
      </c>
      <c r="BX104" s="10"/>
      <c r="BY104" s="3">
        <v>1</v>
      </c>
      <c r="BZ104" s="3">
        <v>0</v>
      </c>
      <c r="CA104" s="3">
        <v>135</v>
      </c>
      <c r="CB104" s="3">
        <v>28</v>
      </c>
      <c r="CC104" s="4">
        <v>1.3</v>
      </c>
      <c r="CD104" s="28">
        <v>70</v>
      </c>
      <c r="CE104" s="8"/>
      <c r="CF104" s="8"/>
      <c r="CG104" s="3">
        <v>399</v>
      </c>
      <c r="CH104" s="3">
        <v>0</v>
      </c>
      <c r="CI104" s="3">
        <v>1</v>
      </c>
      <c r="CJ104" s="12">
        <v>916.38418079096039</v>
      </c>
      <c r="CK104" s="19">
        <f t="shared" si="65"/>
        <v>6.8204356880896206</v>
      </c>
      <c r="CL104" s="5">
        <v>1628.7263151153088</v>
      </c>
      <c r="CM104" s="19">
        <f>LN(CL104)</f>
        <v>7.3955535865775639</v>
      </c>
      <c r="CN104" s="10"/>
      <c r="CO104" s="36">
        <v>43404</v>
      </c>
      <c r="CP104" s="36"/>
      <c r="CQ104" s="36"/>
      <c r="CR104" s="36"/>
      <c r="CS104" s="20"/>
      <c r="CT104" s="36">
        <v>44478</v>
      </c>
      <c r="CU104" s="36">
        <v>44274</v>
      </c>
      <c r="CV104" s="1">
        <f t="shared" si="67"/>
        <v>870</v>
      </c>
      <c r="CW104" s="1">
        <v>1</v>
      </c>
      <c r="CX104" s="36">
        <v>44274</v>
      </c>
      <c r="CY104" s="20">
        <f>(CX104-CO104)</f>
        <v>870</v>
      </c>
      <c r="CZ104" s="1">
        <v>1</v>
      </c>
      <c r="DA104" s="1">
        <v>870</v>
      </c>
      <c r="DB104" s="3">
        <v>0</v>
      </c>
      <c r="DC104" s="3" t="s">
        <v>141</v>
      </c>
      <c r="DD104" s="10"/>
      <c r="DE104" s="10"/>
      <c r="DF104" s="10"/>
      <c r="DG104" s="10"/>
      <c r="DH104" s="10"/>
      <c r="DI104" s="10"/>
      <c r="DJ104" s="10"/>
      <c r="DK104" s="10"/>
      <c r="DL104" s="10"/>
    </row>
    <row r="105" spans="1:116" s="14" customFormat="1" x14ac:dyDescent="0.25">
      <c r="A105" s="2">
        <v>2046</v>
      </c>
      <c r="B105" s="3">
        <v>53</v>
      </c>
      <c r="C105" s="3">
        <v>1</v>
      </c>
      <c r="D105" s="3">
        <v>0</v>
      </c>
      <c r="E105" s="3">
        <v>1</v>
      </c>
      <c r="F105" s="3">
        <v>1</v>
      </c>
      <c r="G105" s="3">
        <v>0</v>
      </c>
      <c r="H105" s="1">
        <v>1</v>
      </c>
      <c r="I105" s="3">
        <v>0</v>
      </c>
      <c r="J105" s="3">
        <v>4</v>
      </c>
      <c r="K105" s="3">
        <v>0</v>
      </c>
      <c r="L105" s="3">
        <v>0</v>
      </c>
      <c r="M105" s="3"/>
      <c r="N105" s="3">
        <v>1</v>
      </c>
      <c r="O105" s="3">
        <v>0</v>
      </c>
      <c r="P105" s="3">
        <v>0</v>
      </c>
      <c r="Q105" s="3"/>
      <c r="R105" s="3">
        <v>1</v>
      </c>
      <c r="S105" s="3">
        <v>0</v>
      </c>
      <c r="T105" s="3">
        <v>1</v>
      </c>
      <c r="U105" s="3">
        <v>0</v>
      </c>
      <c r="V105" s="3">
        <v>0</v>
      </c>
      <c r="W105" s="3">
        <v>0</v>
      </c>
      <c r="X105" s="3">
        <v>1</v>
      </c>
      <c r="Y105" s="3">
        <v>1</v>
      </c>
      <c r="Z105" s="3">
        <v>1</v>
      </c>
      <c r="AA105" s="3">
        <v>1</v>
      </c>
      <c r="AB105" s="3">
        <v>1</v>
      </c>
      <c r="AC105" s="3">
        <v>0</v>
      </c>
      <c r="AD105" s="3">
        <v>0</v>
      </c>
      <c r="AE105" s="3">
        <v>0</v>
      </c>
      <c r="AF105" s="3">
        <v>1</v>
      </c>
      <c r="AG105" s="3">
        <v>37.5</v>
      </c>
      <c r="AH105" s="4">
        <v>2.41</v>
      </c>
      <c r="AI105" s="3">
        <v>102</v>
      </c>
      <c r="AJ105" s="3">
        <v>76</v>
      </c>
      <c r="AK105" s="5">
        <f t="shared" si="40"/>
        <v>84.666666666666671</v>
      </c>
      <c r="AL105" s="3">
        <v>105</v>
      </c>
      <c r="AM105" s="3">
        <v>1</v>
      </c>
      <c r="AN105" s="3">
        <v>15</v>
      </c>
      <c r="AO105" s="3">
        <v>76</v>
      </c>
      <c r="AP105" s="3">
        <v>36</v>
      </c>
      <c r="AQ105" s="3">
        <v>52</v>
      </c>
      <c r="AR105" s="1">
        <f t="shared" si="54"/>
        <v>40</v>
      </c>
      <c r="AS105" s="7">
        <f t="shared" si="55"/>
        <v>2.6666666666666665</v>
      </c>
      <c r="AT105" s="3">
        <v>37</v>
      </c>
      <c r="AU105" s="4">
        <v>2.6028000000000002</v>
      </c>
      <c r="AV105" s="3">
        <v>1.08</v>
      </c>
      <c r="AW105" s="19">
        <f t="shared" si="41"/>
        <v>0.20274944567627498</v>
      </c>
      <c r="AX105" s="7">
        <f t="shared" si="58"/>
        <v>5.7630244352236044</v>
      </c>
      <c r="AY105" s="7">
        <f t="shared" si="59"/>
        <v>1111.1111111111111</v>
      </c>
      <c r="AZ105" s="7">
        <f t="shared" si="42"/>
        <v>5160.4938271604942</v>
      </c>
      <c r="BA105" s="7">
        <f t="shared" si="60"/>
        <v>24.78857142857143</v>
      </c>
      <c r="BB105" s="7">
        <f t="shared" si="61"/>
        <v>10.285714285714286</v>
      </c>
      <c r="BC105" s="7">
        <f t="shared" si="43"/>
        <v>6.6678857142857151</v>
      </c>
      <c r="BD105" s="7">
        <f t="shared" si="62"/>
        <v>5.1757714285714291</v>
      </c>
      <c r="BE105" s="19"/>
      <c r="BF105" s="19">
        <f t="shared" si="63"/>
        <v>2.0977408944213924</v>
      </c>
      <c r="BG105" s="19">
        <f t="shared" si="56"/>
        <v>3.0659289995389578</v>
      </c>
      <c r="BH105" s="19">
        <v>3.0659289995389578</v>
      </c>
      <c r="BI105" s="19">
        <f t="shared" si="57"/>
        <v>0.61971428571428577</v>
      </c>
      <c r="BJ105" s="19">
        <f t="shared" si="64"/>
        <v>0.40540540540540543</v>
      </c>
      <c r="BK105" s="19"/>
      <c r="BL105" s="5">
        <v>0</v>
      </c>
      <c r="BM105" s="5"/>
      <c r="BN105" s="5"/>
      <c r="BO105" s="5"/>
      <c r="BP105" s="5"/>
      <c r="BQ105" s="3">
        <v>1</v>
      </c>
      <c r="BR105" s="3">
        <v>0</v>
      </c>
      <c r="BS105" s="3">
        <v>10</v>
      </c>
      <c r="BT105" s="3">
        <v>6.5</v>
      </c>
      <c r="BU105" s="3">
        <v>5.8</v>
      </c>
      <c r="BV105" s="3">
        <v>0.8</v>
      </c>
      <c r="BW105" s="3">
        <v>5.3</v>
      </c>
      <c r="BX105" s="10"/>
      <c r="BY105" s="3">
        <v>1</v>
      </c>
      <c r="BZ105" s="3">
        <v>1</v>
      </c>
      <c r="CA105" s="3">
        <v>131</v>
      </c>
      <c r="CB105" s="3">
        <v>43</v>
      </c>
      <c r="CC105" s="4">
        <v>1.6</v>
      </c>
      <c r="CD105" s="28">
        <v>55</v>
      </c>
      <c r="CE105" s="8"/>
      <c r="CF105" s="8"/>
      <c r="CG105" s="3">
        <v>2077</v>
      </c>
      <c r="CH105" s="3">
        <v>1</v>
      </c>
      <c r="CI105" s="3">
        <v>2</v>
      </c>
      <c r="CJ105" s="12">
        <v>2145.7831325301204</v>
      </c>
      <c r="CK105" s="19">
        <f t="shared" si="65"/>
        <v>7.6712598614811549</v>
      </c>
      <c r="CL105" s="5">
        <v>2292.2977080661281</v>
      </c>
      <c r="CM105" s="19">
        <f>LN(CL105)</f>
        <v>7.7373099594808519</v>
      </c>
      <c r="CN105" s="10"/>
      <c r="CO105" s="36">
        <v>40519</v>
      </c>
      <c r="CP105" s="36"/>
      <c r="CQ105" s="36"/>
      <c r="CR105" s="36"/>
      <c r="CS105" s="20"/>
      <c r="CT105" s="36">
        <v>44274</v>
      </c>
      <c r="CU105" s="36">
        <v>44275</v>
      </c>
      <c r="CV105" s="1">
        <f t="shared" si="67"/>
        <v>3756</v>
      </c>
      <c r="CW105" s="3">
        <v>0</v>
      </c>
      <c r="CX105" s="3"/>
      <c r="CY105" s="3"/>
      <c r="CZ105" s="3">
        <v>0</v>
      </c>
      <c r="DA105" s="3">
        <v>3756</v>
      </c>
      <c r="DB105" s="1">
        <v>1</v>
      </c>
      <c r="DC105" s="3"/>
      <c r="DD105" s="10"/>
      <c r="DE105" s="10"/>
      <c r="DF105" s="10"/>
      <c r="DG105" s="10"/>
      <c r="DH105" s="10"/>
      <c r="DI105" s="10"/>
      <c r="DJ105" s="10"/>
      <c r="DK105" s="10"/>
      <c r="DL105" s="10"/>
    </row>
    <row r="106" spans="1:116" s="14" customFormat="1" x14ac:dyDescent="0.25">
      <c r="A106" s="2">
        <v>2045</v>
      </c>
      <c r="B106" s="3">
        <v>61</v>
      </c>
      <c r="C106" s="3">
        <v>0</v>
      </c>
      <c r="D106" s="3">
        <v>0</v>
      </c>
      <c r="E106" s="3">
        <v>1</v>
      </c>
      <c r="F106" s="3">
        <v>1</v>
      </c>
      <c r="G106" s="3">
        <v>0</v>
      </c>
      <c r="H106" s="1">
        <v>1</v>
      </c>
      <c r="I106" s="3">
        <v>0</v>
      </c>
      <c r="J106" s="3">
        <v>4</v>
      </c>
      <c r="K106" s="3">
        <v>0</v>
      </c>
      <c r="L106" s="3">
        <v>0</v>
      </c>
      <c r="M106" s="3"/>
      <c r="N106" s="3">
        <v>1</v>
      </c>
      <c r="O106" s="3">
        <v>0</v>
      </c>
      <c r="P106" s="3">
        <v>1</v>
      </c>
      <c r="Q106" s="3">
        <v>0</v>
      </c>
      <c r="R106" s="3">
        <v>1</v>
      </c>
      <c r="S106" s="3">
        <v>0</v>
      </c>
      <c r="T106" s="3">
        <v>1</v>
      </c>
      <c r="U106" s="3">
        <v>0</v>
      </c>
      <c r="V106" s="3">
        <v>0</v>
      </c>
      <c r="W106" s="3">
        <v>0</v>
      </c>
      <c r="X106" s="3">
        <v>1</v>
      </c>
      <c r="Y106" s="3">
        <v>1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 s="3">
        <v>0</v>
      </c>
      <c r="AF106" s="3">
        <v>2</v>
      </c>
      <c r="AG106" s="3">
        <v>20</v>
      </c>
      <c r="AH106" s="4">
        <v>1.57</v>
      </c>
      <c r="AI106" s="3">
        <v>92</v>
      </c>
      <c r="AJ106" s="3">
        <v>74</v>
      </c>
      <c r="AK106" s="5">
        <f t="shared" si="40"/>
        <v>80</v>
      </c>
      <c r="AL106" s="3">
        <v>112</v>
      </c>
      <c r="AM106" s="3">
        <v>1</v>
      </c>
      <c r="AN106" s="3">
        <v>8</v>
      </c>
      <c r="AO106" s="3">
        <v>68</v>
      </c>
      <c r="AP106" s="3">
        <v>36</v>
      </c>
      <c r="AQ106" s="3">
        <v>49</v>
      </c>
      <c r="AR106" s="1">
        <f t="shared" si="54"/>
        <v>32</v>
      </c>
      <c r="AS106" s="7">
        <f t="shared" si="55"/>
        <v>4</v>
      </c>
      <c r="AT106" s="3">
        <v>36</v>
      </c>
      <c r="AU106" s="4">
        <v>2.3707000000000003</v>
      </c>
      <c r="AV106" s="3">
        <v>1.51</v>
      </c>
      <c r="AW106" s="19">
        <f t="shared" si="41"/>
        <v>0.2678492239467849</v>
      </c>
      <c r="AX106" s="7">
        <f t="shared" si="58"/>
        <v>5.4836124351457372</v>
      </c>
      <c r="AY106" s="7">
        <f t="shared" si="59"/>
        <v>688.74172185430461</v>
      </c>
      <c r="AZ106" s="7">
        <f t="shared" si="42"/>
        <v>3814.5695364238409</v>
      </c>
      <c r="BA106" s="7">
        <f t="shared" si="60"/>
        <v>21.16696428571429</v>
      </c>
      <c r="BB106" s="7">
        <f t="shared" si="61"/>
        <v>13.482142857142858</v>
      </c>
      <c r="BC106" s="7">
        <f t="shared" si="43"/>
        <v>8.0677142857142865</v>
      </c>
      <c r="BD106" s="7">
        <f t="shared" si="62"/>
        <v>7.5176428571428566</v>
      </c>
      <c r="BE106" s="19"/>
      <c r="BF106" s="19">
        <f t="shared" si="63"/>
        <v>2.3149280803138308</v>
      </c>
      <c r="BG106" s="19">
        <f t="shared" si="56"/>
        <v>3.2125532543130717</v>
      </c>
      <c r="BH106" s="19">
        <v>3.2125532543130717</v>
      </c>
      <c r="BI106" s="19">
        <f t="shared" si="57"/>
        <v>0.66146763392857155</v>
      </c>
      <c r="BJ106" s="19">
        <f t="shared" si="64"/>
        <v>0.22222222222222221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3">
        <v>0</v>
      </c>
      <c r="BS106" s="3">
        <v>10</v>
      </c>
      <c r="BT106" s="3">
        <v>7.8</v>
      </c>
      <c r="BU106" s="3">
        <v>7.8</v>
      </c>
      <c r="BV106" s="3">
        <v>0.99</v>
      </c>
      <c r="BW106" s="3">
        <v>4.5999999999999996</v>
      </c>
      <c r="BX106" s="10"/>
      <c r="BY106" s="3">
        <v>1</v>
      </c>
      <c r="BZ106" s="3">
        <v>0</v>
      </c>
      <c r="CA106" s="3">
        <v>139</v>
      </c>
      <c r="CB106" s="3">
        <v>28</v>
      </c>
      <c r="CC106" s="4">
        <v>1.5</v>
      </c>
      <c r="CD106" s="28">
        <v>47</v>
      </c>
      <c r="CE106" s="8"/>
      <c r="CF106" s="8"/>
      <c r="CG106" s="3">
        <v>7304</v>
      </c>
      <c r="CH106" s="3">
        <v>1</v>
      </c>
      <c r="CI106" s="3">
        <v>3</v>
      </c>
      <c r="CJ106" s="12">
        <v>1180.6451612903227</v>
      </c>
      <c r="CK106" s="19">
        <f t="shared" si="65"/>
        <v>7.0738163149043114</v>
      </c>
      <c r="CL106" s="5">
        <v>1407.1194706034428</v>
      </c>
      <c r="CM106" s="19">
        <f>LN(CL106)</f>
        <v>7.2492999650969834</v>
      </c>
      <c r="CN106" s="10"/>
      <c r="CO106" s="36">
        <v>40511</v>
      </c>
      <c r="CP106" s="36"/>
      <c r="CQ106" s="36"/>
      <c r="CR106" s="36"/>
      <c r="CS106" s="20"/>
      <c r="CT106" s="36">
        <v>44274</v>
      </c>
      <c r="CU106" s="36">
        <v>41039</v>
      </c>
      <c r="CV106" s="1">
        <f t="shared" si="67"/>
        <v>528</v>
      </c>
      <c r="CW106" s="3">
        <v>1</v>
      </c>
      <c r="CX106" s="40">
        <v>41039</v>
      </c>
      <c r="CY106" s="3">
        <f>(CX106-CO106)</f>
        <v>528</v>
      </c>
      <c r="CZ106" s="3">
        <v>1</v>
      </c>
      <c r="DA106" s="3">
        <v>528</v>
      </c>
      <c r="DB106" s="3">
        <v>0</v>
      </c>
      <c r="DC106" s="3"/>
      <c r="DD106" s="10"/>
      <c r="DE106" s="10"/>
      <c r="DF106" s="10"/>
      <c r="DG106" s="10"/>
      <c r="DH106" s="10"/>
      <c r="DI106" s="10"/>
      <c r="DJ106" s="10"/>
      <c r="DK106" s="10"/>
      <c r="DL106" s="10"/>
    </row>
    <row r="108" spans="1:116" s="14" customFormat="1" x14ac:dyDescent="0.25">
      <c r="A108" t="s">
        <v>111</v>
      </c>
      <c r="B108"/>
      <c r="C108" s="1" t="s">
        <v>16</v>
      </c>
      <c r="D108" s="1" t="s">
        <v>19</v>
      </c>
      <c r="E108" t="s">
        <v>54</v>
      </c>
      <c r="F108" s="1" t="s">
        <v>24</v>
      </c>
      <c r="G108" s="1" t="s">
        <v>26</v>
      </c>
      <c r="H108" s="1" t="s">
        <v>97</v>
      </c>
      <c r="I108" s="1" t="s">
        <v>55</v>
      </c>
      <c r="J108" s="1" t="s">
        <v>28</v>
      </c>
      <c r="K108" s="1" t="s">
        <v>22</v>
      </c>
      <c r="L108" s="1" t="s">
        <v>22</v>
      </c>
      <c r="M108" s="1" t="s">
        <v>22</v>
      </c>
      <c r="N108" s="1" t="s">
        <v>22</v>
      </c>
      <c r="O108" s="1" t="s">
        <v>22</v>
      </c>
      <c r="P108" s="1" t="s">
        <v>22</v>
      </c>
      <c r="Q108" s="1" t="s">
        <v>54</v>
      </c>
      <c r="R108" s="1" t="s">
        <v>22</v>
      </c>
      <c r="S108" s="1" t="s">
        <v>22</v>
      </c>
      <c r="T108" s="1" t="s">
        <v>22</v>
      </c>
      <c r="U108" s="1" t="s">
        <v>22</v>
      </c>
      <c r="V108" s="1" t="s">
        <v>22</v>
      </c>
      <c r="W108" s="1" t="s">
        <v>22</v>
      </c>
      <c r="X108" s="1" t="s">
        <v>22</v>
      </c>
      <c r="Y108" s="1" t="s">
        <v>40</v>
      </c>
      <c r="Z108" s="1" t="s">
        <v>22</v>
      </c>
      <c r="AA108" s="1" t="s">
        <v>22</v>
      </c>
      <c r="AB108" s="1" t="s">
        <v>22</v>
      </c>
      <c r="AC108" s="1" t="s">
        <v>22</v>
      </c>
      <c r="AD108" s="1" t="s">
        <v>22</v>
      </c>
      <c r="AE108" s="1" t="s">
        <v>22</v>
      </c>
      <c r="AF108" s="1" t="s">
        <v>45</v>
      </c>
      <c r="AG108" s="1"/>
      <c r="AH108" s="19"/>
      <c r="AI108" s="1"/>
      <c r="AJ108" s="1"/>
      <c r="AK108" s="20"/>
      <c r="AL108" s="1"/>
      <c r="AM108" s="1" t="s">
        <v>56</v>
      </c>
      <c r="AN108" s="1"/>
      <c r="AO108" s="1"/>
      <c r="AP108" s="1"/>
      <c r="AQ108" s="1"/>
      <c r="AR108" s="1"/>
      <c r="AS108" s="7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7"/>
      <c r="BE108" s="1"/>
      <c r="BF108" s="19">
        <f>MEDIAN(BF2:BF106)</f>
        <v>0.44831186912634879</v>
      </c>
      <c r="BG108" s="19">
        <f>MEDIAN(BG2:BG106)</f>
        <v>0.63828125000000002</v>
      </c>
      <c r="BH108" s="47">
        <f>MEDIAN(BH2:BH106)</f>
        <v>0.59241211277410377</v>
      </c>
      <c r="BI108" s="1"/>
      <c r="BJ108" s="1"/>
      <c r="BK108" s="1"/>
      <c r="BL108" s="1" t="s">
        <v>22</v>
      </c>
      <c r="BM108" s="7"/>
      <c r="BN108" s="20"/>
      <c r="BO108" s="1"/>
      <c r="BP108" s="1" t="s">
        <v>22</v>
      </c>
      <c r="BQ108" s="1" t="s">
        <v>22</v>
      </c>
      <c r="BR108" s="1" t="s">
        <v>100</v>
      </c>
      <c r="BS108" s="1"/>
      <c r="BT108" s="1"/>
      <c r="BU108" s="1"/>
      <c r="BV108" s="1"/>
      <c r="BW108" s="1"/>
      <c r="BX108" s="1"/>
      <c r="BY108" s="1" t="s">
        <v>97</v>
      </c>
      <c r="BZ108" s="1" t="s">
        <v>97</v>
      </c>
      <c r="CA108" s="1"/>
      <c r="CB108" s="1"/>
      <c r="CC108" s="19"/>
      <c r="CD108" s="27"/>
      <c r="CE108" s="7"/>
      <c r="CF108" s="7"/>
      <c r="CG108" s="1"/>
      <c r="CH108" s="1"/>
      <c r="CI108" s="1"/>
      <c r="CJ108" s="45">
        <f>MEDIAN(CJ2:CJ106)</f>
        <v>1391.304347826087</v>
      </c>
      <c r="CK108" s="32"/>
      <c r="CL108" s="20"/>
      <c r="CM108" s="33"/>
      <c r="CN108"/>
      <c r="CO108" s="1"/>
      <c r="CP108" s="1"/>
      <c r="CQ108" s="1"/>
      <c r="CR108" s="1"/>
      <c r="CS108" s="20"/>
      <c r="CT108" s="1"/>
      <c r="CU108" s="1"/>
      <c r="CV108" s="1"/>
      <c r="CW108" s="1"/>
      <c r="CX108" s="1"/>
      <c r="CY108" s="1"/>
      <c r="CZ108" s="1"/>
      <c r="DA108" s="1"/>
      <c r="DB108" s="1" t="s">
        <v>161</v>
      </c>
      <c r="DC108"/>
      <c r="DD108"/>
      <c r="DE108"/>
      <c r="DF108"/>
      <c r="DG108"/>
      <c r="DH108"/>
      <c r="DI108"/>
      <c r="DJ108"/>
      <c r="DK108"/>
      <c r="DL108"/>
    </row>
    <row r="109" spans="1:116" s="10" customFormat="1" x14ac:dyDescent="0.25">
      <c r="A109" t="s">
        <v>112</v>
      </c>
      <c r="B109"/>
      <c r="C109" s="1" t="s">
        <v>17</v>
      </c>
      <c r="D109" s="1" t="s">
        <v>20</v>
      </c>
      <c r="E109" t="s">
        <v>53</v>
      </c>
      <c r="F109" s="1" t="s">
        <v>25</v>
      </c>
      <c r="G109" s="1" t="s">
        <v>27</v>
      </c>
      <c r="H109" s="1" t="s">
        <v>108</v>
      </c>
      <c r="I109" s="1" t="s">
        <v>57</v>
      </c>
      <c r="J109" s="1" t="s">
        <v>29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 t="s">
        <v>23</v>
      </c>
      <c r="Q109" s="1" t="s">
        <v>53</v>
      </c>
      <c r="R109" s="1" t="s">
        <v>23</v>
      </c>
      <c r="S109" s="1" t="s">
        <v>23</v>
      </c>
      <c r="T109" s="1" t="s">
        <v>23</v>
      </c>
      <c r="U109" s="1" t="s">
        <v>23</v>
      </c>
      <c r="V109" s="1" t="s">
        <v>23</v>
      </c>
      <c r="W109" s="1" t="s">
        <v>23</v>
      </c>
      <c r="X109" s="1" t="s">
        <v>23</v>
      </c>
      <c r="Y109" s="1" t="s">
        <v>41</v>
      </c>
      <c r="Z109" s="1" t="s">
        <v>23</v>
      </c>
      <c r="AA109" s="1" t="s">
        <v>23</v>
      </c>
      <c r="AB109" s="1" t="s">
        <v>23</v>
      </c>
      <c r="AC109" s="1" t="s">
        <v>23</v>
      </c>
      <c r="AD109" s="1" t="s">
        <v>23</v>
      </c>
      <c r="AE109" s="1" t="s">
        <v>23</v>
      </c>
      <c r="AF109" s="1" t="s">
        <v>46</v>
      </c>
      <c r="AG109" s="1"/>
      <c r="AH109" s="19"/>
      <c r="AI109" s="1"/>
      <c r="AJ109" s="1"/>
      <c r="AK109" s="20"/>
      <c r="AL109" s="1"/>
      <c r="AM109" s="1" t="s">
        <v>81</v>
      </c>
      <c r="AN109" s="1"/>
      <c r="AO109" s="1"/>
      <c r="AP109" s="1"/>
      <c r="AQ109" s="1"/>
      <c r="AR109" s="1"/>
      <c r="AS109" s="7"/>
      <c r="AT109" s="1"/>
      <c r="AU109" s="1"/>
      <c r="AV109" s="1"/>
      <c r="AW109" s="1"/>
      <c r="AX109" s="1"/>
      <c r="AY109" s="1"/>
      <c r="AZ109" s="20"/>
      <c r="BA109" s="20"/>
      <c r="BB109" s="20"/>
      <c r="BC109" s="1"/>
      <c r="BD109" s="7"/>
      <c r="BE109" s="1"/>
      <c r="BF109" s="19">
        <f>AVERAGE(BF2:BF106)</f>
        <v>0.55374026521415098</v>
      </c>
      <c r="BG109" s="19">
        <f>AVERAGE(BG2:BG106)</f>
        <v>0.82970327648635123</v>
      </c>
      <c r="BH109" s="19">
        <f>AVERAGE(BH2:BH106)</f>
        <v>0.75274040470633874</v>
      </c>
      <c r="BI109" s="1"/>
      <c r="BJ109" s="1"/>
      <c r="BK109" s="1"/>
      <c r="BL109" s="1" t="s">
        <v>23</v>
      </c>
      <c r="BM109" s="1"/>
      <c r="BN109" s="20"/>
      <c r="BO109" s="1"/>
      <c r="BP109" s="1" t="s">
        <v>23</v>
      </c>
      <c r="BQ109" s="1" t="s">
        <v>23</v>
      </c>
      <c r="BR109" s="1" t="s">
        <v>101</v>
      </c>
      <c r="BS109" s="1"/>
      <c r="BT109" s="1"/>
      <c r="BU109" s="1"/>
      <c r="BV109" s="1"/>
      <c r="BW109" s="1"/>
      <c r="BX109" s="1"/>
      <c r="BY109" s="1" t="s">
        <v>108</v>
      </c>
      <c r="BZ109" s="1" t="s">
        <v>108</v>
      </c>
      <c r="CA109" s="1"/>
      <c r="CB109" s="1"/>
      <c r="CC109" s="19"/>
      <c r="CD109" s="27"/>
      <c r="CE109" s="1"/>
      <c r="CF109" s="1"/>
      <c r="CG109" s="1"/>
      <c r="CH109" s="1"/>
      <c r="CI109" s="1"/>
      <c r="CJ109" s="7">
        <f>QUARTILE(CJ2:CJ106,1)</f>
        <v>916.93023249999999</v>
      </c>
      <c r="CK109" s="33"/>
      <c r="CL109" s="26"/>
      <c r="CM109" s="33"/>
      <c r="CN109"/>
      <c r="CO109" s="3"/>
      <c r="CP109" s="3"/>
      <c r="CQ109" s="3"/>
      <c r="CR109" s="3"/>
      <c r="CS109" s="5"/>
      <c r="CT109" s="1"/>
      <c r="CU109" s="1"/>
      <c r="CV109" s="3"/>
      <c r="CW109" s="3"/>
      <c r="CX109" s="3"/>
      <c r="CY109" s="3"/>
      <c r="CZ109" s="3"/>
      <c r="DA109" s="3"/>
      <c r="DB109" s="1" t="s">
        <v>162</v>
      </c>
      <c r="DC109"/>
      <c r="DD109"/>
      <c r="DE109"/>
      <c r="DF109"/>
      <c r="DG109"/>
      <c r="DH109"/>
      <c r="DI109"/>
      <c r="DJ109"/>
      <c r="DK109"/>
      <c r="DL109"/>
    </row>
    <row r="110" spans="1:116" x14ac:dyDescent="0.25">
      <c r="A110" s="23"/>
      <c r="B110" s="10"/>
      <c r="C110" s="1" t="s">
        <v>18</v>
      </c>
      <c r="D110" s="10"/>
      <c r="E110" s="10"/>
      <c r="F110" s="10"/>
      <c r="G110" s="10"/>
      <c r="H110" s="10"/>
      <c r="I110" s="3"/>
      <c r="J110" s="1" t="s">
        <v>30</v>
      </c>
      <c r="K110" s="10"/>
      <c r="L110" s="3"/>
      <c r="M110" s="10"/>
      <c r="N110" s="10"/>
      <c r="O110" s="10"/>
      <c r="P110" s="10"/>
      <c r="Q110" s="3"/>
      <c r="R110" s="3"/>
      <c r="S110" s="3"/>
      <c r="T110" s="10"/>
      <c r="U110" s="10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4"/>
      <c r="AI110" s="3"/>
      <c r="AJ110" s="3"/>
      <c r="AK110" s="5"/>
      <c r="AL110" s="3"/>
      <c r="AM110" s="3"/>
      <c r="AN110" s="3"/>
      <c r="AO110" s="3"/>
      <c r="AP110" s="3"/>
      <c r="AQ110" s="3"/>
      <c r="AR110" s="3"/>
      <c r="AS110" s="8"/>
      <c r="AT110" s="3"/>
      <c r="AU110" s="3"/>
      <c r="AV110" s="3"/>
      <c r="AW110" s="3"/>
      <c r="AX110" s="3"/>
      <c r="AY110" s="8"/>
      <c r="AZ110" s="3"/>
      <c r="BA110" s="3"/>
      <c r="BB110" s="3"/>
      <c r="BC110" s="10"/>
      <c r="BD110" s="8"/>
      <c r="BE110" s="3"/>
      <c r="BF110" s="3"/>
      <c r="BG110" s="3"/>
      <c r="BH110" s="3"/>
      <c r="BI110" s="3"/>
      <c r="BJ110" s="3"/>
      <c r="BK110" s="3"/>
      <c r="BL110" s="5"/>
      <c r="BM110" s="8"/>
      <c r="BN110" s="5"/>
      <c r="BO110" s="10"/>
      <c r="BP110" s="10"/>
      <c r="BQ110" s="3"/>
      <c r="BR110" s="3"/>
      <c r="BS110" s="3"/>
      <c r="BT110" s="3"/>
      <c r="BU110" s="3"/>
      <c r="BV110" s="3"/>
      <c r="BW110" s="3"/>
      <c r="BX110" s="10"/>
      <c r="BY110" s="3"/>
      <c r="BZ110" s="3"/>
      <c r="CA110" s="3"/>
      <c r="CB110" s="3"/>
      <c r="CC110" s="4"/>
      <c r="CD110" s="28"/>
      <c r="CE110" s="8"/>
      <c r="CF110" s="8"/>
      <c r="CG110" s="3"/>
      <c r="CH110" s="3"/>
      <c r="CI110" s="3"/>
      <c r="CJ110" s="13">
        <f>QUARTILE(CJ2:CJ106,3)</f>
        <v>2262.454315</v>
      </c>
      <c r="CK110" s="31"/>
      <c r="CL110" s="5"/>
      <c r="CM110" s="34"/>
      <c r="CN110" s="10"/>
      <c r="DB110" s="3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</row>
    <row r="111" spans="1:116" x14ac:dyDescent="0.25">
      <c r="A111" s="23"/>
      <c r="B111" s="10"/>
      <c r="C111" s="1" t="s">
        <v>21</v>
      </c>
      <c r="D111" s="10"/>
      <c r="E111" s="10"/>
      <c r="F111" s="10"/>
      <c r="G111" s="10"/>
      <c r="H111" s="10"/>
      <c r="I111" s="3"/>
      <c r="J111" s="1" t="s">
        <v>31</v>
      </c>
      <c r="K111" s="10"/>
      <c r="L111" s="3"/>
      <c r="M111" s="10"/>
      <c r="N111" s="10"/>
      <c r="O111" s="10"/>
      <c r="P111" s="10"/>
      <c r="Q111" s="3"/>
      <c r="R111" s="3"/>
      <c r="S111" s="3"/>
      <c r="T111" s="10"/>
      <c r="U111" s="10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4"/>
      <c r="AI111" s="3"/>
      <c r="AJ111" s="3"/>
      <c r="AK111" s="5"/>
      <c r="AL111" s="3"/>
      <c r="AM111" s="3"/>
      <c r="AN111" s="3"/>
      <c r="AO111" s="3"/>
      <c r="AP111" s="3"/>
      <c r="AQ111" s="3"/>
      <c r="AR111" s="3"/>
      <c r="AS111" s="8"/>
      <c r="AT111" s="3"/>
      <c r="AU111" s="3"/>
      <c r="AV111" s="3"/>
      <c r="AW111" s="3"/>
      <c r="AX111" s="3"/>
      <c r="AY111" s="8"/>
      <c r="AZ111" s="3"/>
      <c r="BA111" s="3"/>
      <c r="BB111" s="3"/>
      <c r="BC111" s="10"/>
      <c r="BD111" s="8"/>
      <c r="BE111" s="3"/>
      <c r="BF111" s="3"/>
      <c r="BG111" s="3"/>
      <c r="BH111" s="3"/>
      <c r="BI111" s="3"/>
      <c r="BJ111" s="3"/>
      <c r="BK111" s="3"/>
      <c r="BL111" s="5"/>
      <c r="BM111" s="8"/>
      <c r="BN111" s="5"/>
      <c r="BO111" s="3"/>
      <c r="BP111" s="3"/>
      <c r="BQ111" s="3"/>
      <c r="BR111" s="3"/>
      <c r="BS111" s="3"/>
      <c r="BT111" s="3"/>
      <c r="BU111" s="3"/>
      <c r="BV111" s="3"/>
      <c r="BW111" s="3"/>
      <c r="BX111" s="10"/>
      <c r="BY111" s="3"/>
      <c r="BZ111" s="3"/>
      <c r="CA111" s="3"/>
      <c r="CB111" s="3"/>
      <c r="CC111" s="4"/>
      <c r="CD111" s="28"/>
      <c r="CE111" s="8"/>
      <c r="CF111" s="8"/>
      <c r="CG111" s="3"/>
      <c r="CH111" s="3"/>
      <c r="CI111" s="3"/>
      <c r="CJ111" s="14"/>
      <c r="CK111" s="31"/>
      <c r="CL111" s="5"/>
      <c r="CM111" s="34"/>
      <c r="CN111" s="10"/>
      <c r="DC111"/>
      <c r="DF111" s="10"/>
      <c r="DG111" s="10"/>
      <c r="DH111" s="10"/>
      <c r="DI111" s="10"/>
      <c r="DJ111" s="10"/>
      <c r="DK111" s="10"/>
      <c r="DL111" s="10"/>
    </row>
    <row r="112" spans="1:116" x14ac:dyDescent="0.25">
      <c r="A112"/>
      <c r="B112"/>
      <c r="D112"/>
      <c r="E112"/>
      <c r="G112"/>
      <c r="H112"/>
      <c r="K112"/>
      <c r="M112"/>
      <c r="N112"/>
      <c r="T112"/>
      <c r="U112"/>
      <c r="Y112" s="1" t="s">
        <v>42</v>
      </c>
      <c r="AF112" s="1" t="s">
        <v>47</v>
      </c>
      <c r="AH112" s="19"/>
      <c r="AK112" s="20"/>
      <c r="AM112" s="1" t="s">
        <v>58</v>
      </c>
      <c r="AT112" s="7"/>
      <c r="BD112" s="20"/>
      <c r="BM112" s="7"/>
      <c r="BO112" s="7"/>
      <c r="BP112" s="7"/>
      <c r="BT112" s="1"/>
      <c r="BU112" s="1"/>
      <c r="BV112" s="1"/>
      <c r="BY112" s="1" t="s">
        <v>109</v>
      </c>
      <c r="CJ112" s="7"/>
      <c r="CL112" s="26"/>
      <c r="CM112" s="33"/>
      <c r="CN112"/>
      <c r="DC112"/>
    </row>
    <row r="113" spans="1:116" x14ac:dyDescent="0.25">
      <c r="A113"/>
      <c r="B113"/>
      <c r="D113"/>
      <c r="E113"/>
      <c r="F113"/>
      <c r="G113"/>
      <c r="H113"/>
      <c r="K113"/>
      <c r="M113"/>
      <c r="N113"/>
      <c r="O113"/>
      <c r="P113"/>
      <c r="T113"/>
      <c r="U113"/>
      <c r="AH113" s="19"/>
      <c r="AK113" s="20"/>
      <c r="AX113" s="7"/>
      <c r="BD113" s="20"/>
      <c r="BM113" s="20"/>
      <c r="BO113" s="7"/>
      <c r="BP113" s="7"/>
      <c r="BT113" s="1"/>
      <c r="BU113" s="1"/>
      <c r="BV113" s="1"/>
      <c r="CG113" s="7"/>
      <c r="CH113" s="7"/>
      <c r="CI113" s="7"/>
      <c r="CL113" s="17"/>
      <c r="CM113" s="33"/>
      <c r="CN113"/>
      <c r="CO113" s="3"/>
      <c r="CP113" s="3"/>
      <c r="CQ113" s="3"/>
      <c r="CR113" s="3"/>
      <c r="CS113" s="5"/>
      <c r="DC113"/>
    </row>
    <row r="114" spans="1:116" x14ac:dyDescent="0.25">
      <c r="A114"/>
      <c r="B114"/>
      <c r="C114"/>
      <c r="D114"/>
      <c r="E114"/>
      <c r="F114"/>
      <c r="G114"/>
      <c r="H114"/>
      <c r="K114"/>
      <c r="M114"/>
      <c r="N114"/>
      <c r="O114"/>
      <c r="P114"/>
      <c r="Q114"/>
      <c r="R114"/>
      <c r="T114"/>
      <c r="U114"/>
      <c r="V114"/>
      <c r="AK114" s="19"/>
      <c r="AN114" s="20"/>
      <c r="AQ114" s="21"/>
      <c r="AV114" s="7"/>
      <c r="AW114" s="7"/>
      <c r="BE114" s="7"/>
      <c r="BP114" s="1"/>
      <c r="BR114" s="20"/>
      <c r="BS114" s="20"/>
      <c r="CM114" s="33"/>
      <c r="CN114" s="10"/>
      <c r="DC114"/>
    </row>
    <row r="115" spans="1:116" x14ac:dyDescent="0.25">
      <c r="A115"/>
      <c r="B115"/>
      <c r="C115"/>
      <c r="D115"/>
      <c r="E115"/>
      <c r="F115"/>
      <c r="G115"/>
      <c r="H115"/>
      <c r="K115"/>
      <c r="L115"/>
      <c r="M115"/>
      <c r="N115"/>
      <c r="O115"/>
      <c r="P115"/>
      <c r="Q115"/>
      <c r="R115"/>
      <c r="S115"/>
      <c r="T115"/>
      <c r="U115"/>
      <c r="V115"/>
      <c r="AL115" s="19"/>
      <c r="AR115" s="21"/>
      <c r="BB115" s="7"/>
      <c r="BP115" s="1"/>
      <c r="BQ115" s="20"/>
      <c r="BR115" s="20"/>
      <c r="BS115" s="7"/>
      <c r="BV115" s="1"/>
      <c r="CM115" s="34"/>
      <c r="CN115" s="10"/>
      <c r="CO115" s="3"/>
      <c r="CP115" s="3"/>
      <c r="CQ115" s="3"/>
      <c r="CR115" s="3"/>
      <c r="CS115" s="5"/>
      <c r="CV115" s="5"/>
      <c r="CW115" s="3"/>
      <c r="CX115" s="3"/>
      <c r="CY115" s="3"/>
      <c r="CZ115" s="3"/>
      <c r="DA115" s="3"/>
      <c r="DB115" s="3"/>
      <c r="DC115" s="10"/>
      <c r="DD115" s="10"/>
      <c r="DE115" s="10"/>
    </row>
    <row r="116" spans="1:116" s="10" customFormat="1" x14ac:dyDescent="0.25">
      <c r="A116" s="23"/>
      <c r="I116" s="3"/>
      <c r="J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4"/>
      <c r="AM116" s="3"/>
      <c r="AN116" s="3"/>
      <c r="AO116" s="3"/>
      <c r="AP116" s="3"/>
      <c r="AQ116" s="3"/>
      <c r="AR116" s="6"/>
      <c r="AS116" s="3"/>
      <c r="AT116" s="3"/>
      <c r="AU116" s="3"/>
      <c r="AV116" s="3"/>
      <c r="AW116" s="3"/>
      <c r="AX116" s="3"/>
      <c r="AY116" s="3"/>
      <c r="BC116" s="8"/>
      <c r="BD116" s="3"/>
      <c r="BE116" s="3"/>
      <c r="BF116" s="3"/>
      <c r="BG116" s="3"/>
      <c r="BH116" s="3"/>
      <c r="BI116" s="3"/>
      <c r="BJ116" s="3"/>
      <c r="BK116" s="3"/>
      <c r="BL116" s="5"/>
      <c r="BM116" s="3"/>
      <c r="BN116" s="5"/>
      <c r="BO116" s="3"/>
      <c r="BP116" s="3"/>
      <c r="BQ116" s="3"/>
      <c r="BR116" s="5"/>
      <c r="BS116" s="5"/>
      <c r="BT116" s="7"/>
      <c r="BU116" s="8"/>
      <c r="BV116" s="8"/>
      <c r="BW116" s="3"/>
      <c r="BX116" s="3"/>
      <c r="BY116" s="3"/>
      <c r="BZ116" s="3"/>
      <c r="CA116" s="3"/>
      <c r="CB116" s="3"/>
      <c r="CC116" s="4"/>
      <c r="CD116" s="28"/>
      <c r="CE116" s="3"/>
      <c r="CF116" s="3"/>
      <c r="CG116" s="3"/>
      <c r="CH116" s="3"/>
      <c r="CI116" s="3"/>
      <c r="CJ116" s="3"/>
      <c r="CK116" s="4"/>
      <c r="CL116" s="3"/>
      <c r="CM116" s="34"/>
      <c r="CO116" s="5"/>
      <c r="CP116" s="5"/>
      <c r="CQ116" s="5"/>
      <c r="CR116" s="5"/>
      <c r="CS116" s="5"/>
      <c r="CT116" s="20"/>
      <c r="CU116" s="20"/>
      <c r="CV116" s="3"/>
      <c r="CW116" s="3"/>
      <c r="CX116" s="3"/>
      <c r="CY116" s="3"/>
      <c r="CZ116" s="3"/>
      <c r="DA116" s="3"/>
      <c r="DB116" s="3"/>
    </row>
    <row r="117" spans="1:116" s="10" customFormat="1" x14ac:dyDescent="0.25">
      <c r="A117" s="23"/>
      <c r="I117" s="3"/>
      <c r="J117" s="3"/>
      <c r="P117" s="14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/>
      <c r="AH117" s="3"/>
      <c r="AI117" s="3"/>
      <c r="AJ117" s="3"/>
      <c r="AK117" s="3"/>
      <c r="AL117" s="3"/>
      <c r="AM117" s="4"/>
      <c r="AN117" s="3"/>
      <c r="AO117" s="5"/>
      <c r="AP117" s="3"/>
      <c r="AQ117" s="3"/>
      <c r="AR117" s="3"/>
      <c r="AS117" s="6"/>
      <c r="AT117" s="3"/>
      <c r="AU117" s="3"/>
      <c r="AV117" s="3"/>
      <c r="AW117" s="3"/>
      <c r="AX117" s="3"/>
      <c r="AY117" s="3"/>
      <c r="AZ117" s="3"/>
      <c r="BA117" s="3"/>
      <c r="BB117" s="8"/>
      <c r="BC117" s="3"/>
      <c r="BD117" s="3"/>
      <c r="BE117" s="3"/>
      <c r="BF117" s="3"/>
      <c r="BG117" s="3"/>
      <c r="BH117" s="3"/>
      <c r="BI117" s="3"/>
      <c r="BJ117" s="3"/>
      <c r="BK117" s="3"/>
      <c r="BL117" s="5"/>
      <c r="BM117" s="3"/>
      <c r="BN117" s="5"/>
      <c r="BO117" s="3"/>
      <c r="BP117" s="3"/>
      <c r="BQ117" s="5"/>
      <c r="BR117" s="7"/>
      <c r="BS117" s="8"/>
      <c r="BT117" s="8"/>
      <c r="BU117" s="3"/>
      <c r="BV117" s="3"/>
      <c r="BW117" s="3"/>
      <c r="BX117" s="3"/>
      <c r="BY117" s="3"/>
      <c r="BZ117" s="3"/>
      <c r="CA117" s="3"/>
      <c r="CB117" s="3"/>
      <c r="CC117" s="4"/>
      <c r="CD117" s="28"/>
      <c r="CE117" s="3"/>
      <c r="CF117" s="3"/>
      <c r="CG117" s="3"/>
      <c r="CH117" s="3"/>
      <c r="CI117" s="3"/>
      <c r="CJ117" s="3"/>
      <c r="CK117" s="4"/>
      <c r="CL117" s="3"/>
      <c r="CM117" s="34"/>
      <c r="CN117" s="24"/>
      <c r="CO117" s="1"/>
      <c r="CP117" s="1"/>
      <c r="CQ117" s="1"/>
      <c r="CR117" s="1"/>
      <c r="CS117" s="20"/>
      <c r="CT117" s="1"/>
      <c r="CU117" s="1"/>
      <c r="CV117" s="1"/>
      <c r="CW117" s="1"/>
      <c r="CX117" s="1"/>
      <c r="CY117" s="1"/>
      <c r="CZ117" s="1"/>
      <c r="DA117" s="1"/>
      <c r="DB117" s="1"/>
      <c r="DC117"/>
      <c r="DD117"/>
      <c r="DE117"/>
    </row>
    <row r="118" spans="1:11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L118" s="22"/>
      <c r="BM118"/>
      <c r="BN118" s="22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 s="33"/>
      <c r="CD118" s="30"/>
      <c r="CE118"/>
      <c r="CF118"/>
      <c r="CG118"/>
      <c r="CH118"/>
      <c r="CI118"/>
      <c r="CL118"/>
      <c r="CM118" s="33"/>
      <c r="CN118"/>
      <c r="DC118"/>
    </row>
    <row r="119" spans="1:11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L119" s="22"/>
      <c r="BM119"/>
      <c r="BN119" s="22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 s="33"/>
      <c r="CD119" s="30"/>
      <c r="CE119"/>
      <c r="CF119"/>
      <c r="CG119"/>
      <c r="CH119"/>
      <c r="CI119"/>
      <c r="CL119"/>
      <c r="CM119" s="33"/>
      <c r="CN119"/>
      <c r="DD119" s="1"/>
      <c r="DE119" s="1"/>
    </row>
    <row r="120" spans="1:116" x14ac:dyDescent="0.25">
      <c r="BP120" s="1"/>
      <c r="BT120" s="1"/>
      <c r="BU120" s="1"/>
      <c r="BV120" s="1"/>
      <c r="BW120" s="19"/>
      <c r="BZ120" s="7"/>
      <c r="DD120" s="1"/>
      <c r="DE120" s="1"/>
      <c r="DF120" s="1"/>
      <c r="DG120" s="1"/>
      <c r="DH120" s="1"/>
      <c r="DI120" s="1"/>
    </row>
    <row r="121" spans="1:116" x14ac:dyDescent="0.25">
      <c r="BP121" s="1"/>
      <c r="BT121" s="1"/>
      <c r="BU121" s="1"/>
      <c r="BV121" s="1"/>
      <c r="BY121" s="19"/>
      <c r="CA121" s="7"/>
      <c r="CB121" s="7"/>
      <c r="DD121" s="1"/>
      <c r="DE121" s="1"/>
      <c r="DF121" s="1"/>
      <c r="DG121" s="1"/>
      <c r="DH121" s="1"/>
      <c r="DI121" s="1"/>
      <c r="DJ121" s="1"/>
      <c r="DK121" s="1"/>
      <c r="DL121" s="1"/>
    </row>
    <row r="122" spans="1:116" x14ac:dyDescent="0.25">
      <c r="BP122" s="1"/>
      <c r="BT122" s="1"/>
      <c r="BU122" s="1"/>
      <c r="BV122" s="1"/>
      <c r="BY122" s="19"/>
      <c r="CA122" s="7"/>
      <c r="CB122" s="7"/>
      <c r="DD122" s="1"/>
      <c r="DE122" s="1"/>
      <c r="DF122" s="1"/>
      <c r="DG122" s="1"/>
      <c r="DH122" s="1"/>
      <c r="DI122" s="1"/>
      <c r="DJ122" s="1"/>
      <c r="DK122" s="1"/>
      <c r="DL122" s="1"/>
    </row>
    <row r="123" spans="1:116" x14ac:dyDescent="0.25">
      <c r="BP123" s="1"/>
      <c r="BT123" s="1"/>
      <c r="BU123" s="1"/>
      <c r="BV123" s="1"/>
      <c r="BY123" s="19"/>
      <c r="CA123" s="7"/>
      <c r="CB123" s="7"/>
      <c r="DD123" s="1"/>
      <c r="DE123" s="1"/>
      <c r="DF123" s="1"/>
      <c r="DG123" s="1"/>
      <c r="DH123" s="1"/>
      <c r="DI123" s="1"/>
      <c r="DJ123" s="1"/>
      <c r="DK123" s="1"/>
      <c r="DL123" s="1"/>
    </row>
    <row r="124" spans="1:116" x14ac:dyDescent="0.25">
      <c r="BP124" s="1"/>
      <c r="BS124" s="19"/>
      <c r="BT124" s="1"/>
      <c r="BU124" s="1"/>
      <c r="BV124" s="1"/>
      <c r="BX124" s="7"/>
      <c r="BY124" s="7"/>
    </row>
  </sheetData>
  <sortState xmlns:xlrd2="http://schemas.microsoft.com/office/spreadsheetml/2017/richdata2" ref="A2:DL106">
    <sortCondition ref="BH2:BH106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F8168-3256-4479-A1AB-708E0099E44D}">
  <sheetPr codeName="Sheet12"/>
  <dimension ref="A1:DK137"/>
  <sheetViews>
    <sheetView topLeftCell="CJ1" workbookViewId="0">
      <pane xSplit="20925" ySplit="660" topLeftCell="A31" activePane="bottomLeft"/>
      <selection activeCell="BJ55" sqref="BJ55"/>
      <selection pane="topRight" activeCell="CL1" sqref="CL1:CL1048576"/>
      <selection pane="bottomLeft" activeCell="CJ63" sqref="CJ63"/>
      <selection pane="bottomRight" activeCell="BE64" sqref="BE64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27.85546875" style="1" customWidth="1"/>
    <col min="22" max="22" width="20.7109375" style="1" customWidth="1"/>
    <col min="23" max="23" width="26.28515625" style="1" customWidth="1"/>
    <col min="24" max="24" width="22.85546875" style="1" customWidth="1"/>
    <col min="25" max="25" width="29.140625" style="1" customWidth="1"/>
    <col min="26" max="26" width="29.5703125" style="1" customWidth="1"/>
    <col min="27" max="27" width="26.140625" style="1" customWidth="1"/>
    <col min="28" max="29" width="25" style="1" customWidth="1"/>
    <col min="30" max="30" width="19.140625" style="1" customWidth="1"/>
    <col min="31" max="31" width="24.28515625" style="1" customWidth="1"/>
    <col min="32" max="32" width="32.85546875" style="1" customWidth="1"/>
    <col min="33" max="33" width="15.28515625" style="1" customWidth="1"/>
    <col min="34" max="34" width="18.42578125" style="1" customWidth="1"/>
    <col min="35" max="35" width="21.7109375" style="1" customWidth="1"/>
    <col min="36" max="36" width="17.85546875" style="1" customWidth="1"/>
    <col min="37" max="37" width="29" style="1" customWidth="1"/>
    <col min="38" max="38" width="28.7109375" style="1" customWidth="1"/>
    <col min="39" max="39" width="33.85546875" style="1" customWidth="1"/>
    <col min="40" max="40" width="18.140625" style="1" customWidth="1"/>
    <col min="41" max="41" width="29.5703125" style="1" customWidth="1"/>
    <col min="42" max="42" width="21.28515625" style="1" customWidth="1"/>
    <col min="43" max="43" width="27.7109375" style="1" customWidth="1"/>
    <col min="44" max="44" width="36.7109375" style="1" customWidth="1"/>
    <col min="45" max="45" width="25.140625" style="1" customWidth="1"/>
    <col min="46" max="46" width="23" style="1" customWidth="1"/>
    <col min="47" max="49" width="21.42578125" style="1" customWidth="1"/>
    <col min="50" max="50" width="18.28515625" style="1" customWidth="1"/>
    <col min="51" max="51" width="27.42578125" style="1" customWidth="1"/>
    <col min="52" max="53" width="22.7109375" style="1" customWidth="1"/>
    <col min="54" max="54" width="17.5703125" style="1" customWidth="1"/>
    <col min="55" max="55" width="22.42578125" style="1" customWidth="1"/>
    <col min="56" max="56" width="23.7109375" style="1" customWidth="1"/>
    <col min="57" max="57" width="24.7109375" style="1" customWidth="1"/>
    <col min="58" max="59" width="27.42578125" style="1" customWidth="1"/>
    <col min="60" max="60" width="32.5703125" style="1" customWidth="1"/>
    <col min="61" max="62" width="25.28515625" style="1" customWidth="1"/>
    <col min="63" max="63" width="26.5703125" style="20" customWidth="1"/>
    <col min="64" max="64" width="11" style="1" customWidth="1"/>
    <col min="65" max="65" width="15.28515625" style="20" customWidth="1"/>
    <col min="66" max="66" width="31.85546875" style="1" customWidth="1"/>
    <col min="67" max="67" width="23.5703125" style="19" customWidth="1"/>
    <col min="68" max="68" width="20.140625" style="1" customWidth="1"/>
    <col min="69" max="69" width="29.140625" style="1" customWidth="1"/>
    <col min="70" max="70" width="31" style="1" customWidth="1"/>
    <col min="71" max="71" width="27.7109375" style="7" customWidth="1"/>
    <col min="72" max="72" width="19.28515625" style="7" customWidth="1"/>
    <col min="73" max="73" width="22.7109375" style="7" customWidth="1"/>
    <col min="74" max="74" width="31.7109375" style="1" customWidth="1"/>
    <col min="75" max="75" width="33.7109375" style="1" customWidth="1"/>
    <col min="76" max="76" width="40.85546875" style="1" customWidth="1"/>
    <col min="77" max="77" width="34" style="1" customWidth="1"/>
    <col min="78" max="78" width="27" style="1" customWidth="1"/>
    <col min="79" max="79" width="19.5703125" style="1" customWidth="1"/>
    <col min="80" max="80" width="23.7109375" style="19" customWidth="1"/>
    <col min="81" max="81" width="23.7109375" style="27" customWidth="1"/>
    <col min="82" max="82" width="23.28515625" style="1" customWidth="1"/>
    <col min="83" max="83" width="24.42578125" style="1" customWidth="1"/>
    <col min="84" max="84" width="22.42578125" style="1" customWidth="1"/>
    <col min="85" max="86" width="26.28515625" style="1" customWidth="1"/>
    <col min="87" max="87" width="39.140625" style="1" customWidth="1"/>
    <col min="88" max="88" width="39.140625" style="19" customWidth="1"/>
    <col min="89" max="89" width="37" style="1" customWidth="1"/>
    <col min="90" max="90" width="30.42578125" style="19" customWidth="1"/>
    <col min="91" max="91" width="11.85546875" style="1" customWidth="1"/>
    <col min="92" max="95" width="19.28515625" style="1" customWidth="1"/>
    <col min="96" max="96" width="19.28515625" style="20" customWidth="1"/>
    <col min="97" max="97" width="26.85546875" style="1" customWidth="1"/>
    <col min="98" max="98" width="35.140625" style="1" customWidth="1"/>
    <col min="99" max="99" width="20.140625" style="1" customWidth="1"/>
    <col min="100" max="100" width="30.140625" style="1" customWidth="1"/>
    <col min="101" max="105" width="22.42578125" style="1" customWidth="1"/>
    <col min="106" max="106" width="73.7109375" style="1" customWidth="1"/>
  </cols>
  <sheetData>
    <row r="1" spans="1:115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39</v>
      </c>
      <c r="V1" s="1" t="s">
        <v>38</v>
      </c>
      <c r="W1" s="1" t="s">
        <v>61</v>
      </c>
      <c r="X1" s="1" t="s">
        <v>80</v>
      </c>
      <c r="Y1" s="1" t="s">
        <v>43</v>
      </c>
      <c r="Z1" s="1" t="s">
        <v>6</v>
      </c>
      <c r="AA1" s="1" t="s">
        <v>44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64</v>
      </c>
      <c r="AI1" s="1" t="s">
        <v>93</v>
      </c>
      <c r="AJ1" s="1" t="s">
        <v>92</v>
      </c>
      <c r="AK1" s="1" t="s">
        <v>91</v>
      </c>
      <c r="AL1" s="1" t="s">
        <v>90</v>
      </c>
      <c r="AM1" s="1" t="s">
        <v>13</v>
      </c>
      <c r="AN1" s="1" t="s">
        <v>89</v>
      </c>
      <c r="AO1" s="1" t="s">
        <v>88</v>
      </c>
      <c r="AP1" s="1" t="s">
        <v>87</v>
      </c>
      <c r="AQ1" s="1" t="s">
        <v>86</v>
      </c>
      <c r="AR1" s="1" t="s">
        <v>85</v>
      </c>
      <c r="AS1" s="1" t="s">
        <v>63</v>
      </c>
      <c r="AT1" s="1" t="s">
        <v>84</v>
      </c>
      <c r="AU1" s="19" t="s">
        <v>82</v>
      </c>
      <c r="AV1" s="1" t="s">
        <v>83</v>
      </c>
      <c r="AW1" s="1" t="s">
        <v>114</v>
      </c>
      <c r="AX1" s="1" t="s">
        <v>48</v>
      </c>
      <c r="AY1" s="1" t="s">
        <v>62</v>
      </c>
      <c r="AZ1" s="1" t="s">
        <v>65</v>
      </c>
      <c r="BA1" s="1" t="s">
        <v>115</v>
      </c>
      <c r="BB1" s="7" t="s">
        <v>116</v>
      </c>
      <c r="BC1" s="7" t="s">
        <v>94</v>
      </c>
      <c r="BD1" s="7" t="s">
        <v>95</v>
      </c>
      <c r="BE1" s="1" t="s">
        <v>117</v>
      </c>
      <c r="BF1" s="7" t="s">
        <v>120</v>
      </c>
      <c r="BG1" s="7" t="s">
        <v>121</v>
      </c>
      <c r="BH1" s="7" t="s">
        <v>119</v>
      </c>
      <c r="BI1" s="7" t="s">
        <v>118</v>
      </c>
      <c r="BJ1" s="7"/>
      <c r="BK1" s="20" t="s">
        <v>96</v>
      </c>
      <c r="BL1" s="1" t="s">
        <v>14</v>
      </c>
      <c r="BM1" s="20" t="s">
        <v>66</v>
      </c>
      <c r="BN1" s="1" t="s">
        <v>98</v>
      </c>
      <c r="BO1" s="1" t="s">
        <v>99</v>
      </c>
      <c r="BP1" s="1" t="s">
        <v>67</v>
      </c>
      <c r="BQ1" s="1" t="s">
        <v>49</v>
      </c>
      <c r="BR1" s="1" t="s">
        <v>15</v>
      </c>
      <c r="BS1" s="1" t="s">
        <v>102</v>
      </c>
      <c r="BT1" s="1" t="s">
        <v>103</v>
      </c>
      <c r="BU1" s="1" t="s">
        <v>104</v>
      </c>
      <c r="BV1" s="1" t="s">
        <v>105</v>
      </c>
      <c r="BW1" s="1" t="s">
        <v>106</v>
      </c>
      <c r="BX1" s="1" t="s">
        <v>107</v>
      </c>
      <c r="BY1" s="1" t="s">
        <v>68</v>
      </c>
      <c r="BZ1" s="1" t="s">
        <v>76</v>
      </c>
      <c r="CA1" s="1" t="s">
        <v>164</v>
      </c>
      <c r="CB1" s="19" t="s">
        <v>75</v>
      </c>
      <c r="CC1" s="27" t="s">
        <v>74</v>
      </c>
      <c r="CD1" s="1" t="s">
        <v>73</v>
      </c>
      <c r="CE1" s="1" t="s">
        <v>69</v>
      </c>
      <c r="CF1" s="1" t="s">
        <v>72</v>
      </c>
      <c r="CG1" s="1" t="s">
        <v>70</v>
      </c>
      <c r="CH1" s="1" t="s">
        <v>165</v>
      </c>
      <c r="CI1" s="20" t="s">
        <v>77</v>
      </c>
      <c r="CJ1" s="19" t="s">
        <v>122</v>
      </c>
      <c r="CK1" s="20" t="s">
        <v>71</v>
      </c>
      <c r="CL1" s="19" t="s">
        <v>123</v>
      </c>
      <c r="CM1" s="22"/>
      <c r="CN1" s="1" t="s">
        <v>124</v>
      </c>
      <c r="CO1" s="1" t="s">
        <v>152</v>
      </c>
      <c r="CP1" s="1" t="s">
        <v>125</v>
      </c>
      <c r="CQ1" s="1" t="s">
        <v>151</v>
      </c>
      <c r="CR1" s="20" t="s">
        <v>125</v>
      </c>
      <c r="CS1" s="1" t="s">
        <v>127</v>
      </c>
      <c r="CT1" s="1" t="s">
        <v>138</v>
      </c>
      <c r="CU1" s="1" t="s">
        <v>125</v>
      </c>
      <c r="CV1" s="1" t="s">
        <v>131</v>
      </c>
      <c r="CW1" s="1" t="s">
        <v>126</v>
      </c>
      <c r="CX1" s="1" t="s">
        <v>125</v>
      </c>
      <c r="CY1" s="1" t="s">
        <v>158</v>
      </c>
      <c r="CZ1" s="1" t="s">
        <v>125</v>
      </c>
      <c r="DA1" s="1" t="s">
        <v>160</v>
      </c>
      <c r="DB1" s="1" t="s">
        <v>128</v>
      </c>
    </row>
    <row r="2" spans="1:115" x14ac:dyDescent="0.25">
      <c r="A2" s="2">
        <v>2007</v>
      </c>
      <c r="B2" s="3">
        <v>41</v>
      </c>
      <c r="C2" s="3">
        <v>1</v>
      </c>
      <c r="D2" s="3">
        <v>0</v>
      </c>
      <c r="E2" s="3">
        <v>0</v>
      </c>
      <c r="F2" s="3">
        <v>1</v>
      </c>
      <c r="G2" s="3">
        <v>1</v>
      </c>
      <c r="H2" s="1">
        <v>0</v>
      </c>
      <c r="I2" s="3">
        <v>1</v>
      </c>
      <c r="J2" s="3">
        <v>1</v>
      </c>
      <c r="K2" s="3">
        <v>1</v>
      </c>
      <c r="L2" s="3">
        <v>1</v>
      </c>
      <c r="M2" s="3"/>
      <c r="N2" s="3">
        <v>0</v>
      </c>
      <c r="O2" s="3">
        <v>0</v>
      </c>
      <c r="P2" s="3">
        <v>0</v>
      </c>
      <c r="Q2" s="3"/>
      <c r="R2" s="3">
        <v>0</v>
      </c>
      <c r="S2" s="3">
        <v>0</v>
      </c>
      <c r="T2" s="3">
        <v>0</v>
      </c>
      <c r="U2" s="3">
        <v>1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</v>
      </c>
      <c r="AB2" s="3">
        <v>1</v>
      </c>
      <c r="AC2" s="3">
        <v>0</v>
      </c>
      <c r="AD2" s="3">
        <v>1</v>
      </c>
      <c r="AE2" s="3">
        <v>0</v>
      </c>
      <c r="AF2" s="3">
        <v>0</v>
      </c>
      <c r="AG2" s="3">
        <v>36.799999999999997</v>
      </c>
      <c r="AH2" s="4">
        <v>2.38</v>
      </c>
      <c r="AI2" s="3">
        <v>131</v>
      </c>
      <c r="AJ2" s="3">
        <v>74</v>
      </c>
      <c r="AK2" s="5">
        <f t="shared" ref="AK2:AK41" si="0">(AI2+2*AJ2)/3</f>
        <v>93</v>
      </c>
      <c r="AL2" s="3">
        <v>97</v>
      </c>
      <c r="AM2" s="3">
        <v>1</v>
      </c>
      <c r="AN2" s="3">
        <v>3</v>
      </c>
      <c r="AO2" s="3">
        <v>35</v>
      </c>
      <c r="AP2" s="3">
        <v>13</v>
      </c>
      <c r="AQ2" s="3">
        <v>20</v>
      </c>
      <c r="AR2" s="3">
        <f t="shared" ref="AR2:AR33" si="1">(AO2-AP2)</f>
        <v>22</v>
      </c>
      <c r="AS2" s="7">
        <f t="shared" ref="AS2:AS33" si="2">(AR2/AN2)</f>
        <v>7.333333333333333</v>
      </c>
      <c r="AT2" s="3">
        <v>13</v>
      </c>
      <c r="AU2" s="4">
        <v>9.2343999999999991</v>
      </c>
      <c r="AV2" s="3">
        <v>3.88</v>
      </c>
      <c r="AW2" s="19">
        <f t="shared" ref="AW2:AW41" si="3">(AK2*AV2/451)</f>
        <v>0.80008869179600883</v>
      </c>
      <c r="AX2" s="7">
        <f t="shared" ref="AX2:AX33" si="4">((AQ2-AT2)/AU2)</f>
        <v>0.75803517283201949</v>
      </c>
      <c r="AY2" s="7">
        <f t="shared" ref="AY2:AY33" si="5">((AQ2-AT2)*80/AV2)</f>
        <v>144.32989690721649</v>
      </c>
      <c r="AZ2" s="7">
        <f t="shared" ref="AZ2:AZ41" si="6">((AK2-AN2)*80/AV2)</f>
        <v>1855.6701030927836</v>
      </c>
      <c r="BA2" s="7">
        <f t="shared" ref="BA2:BA33" si="7">(AU2/AL2*1000)</f>
        <v>95.199999999999989</v>
      </c>
      <c r="BB2" s="7">
        <f t="shared" ref="BB2:BB33" si="8">(AV2*1000/AL2)</f>
        <v>40</v>
      </c>
      <c r="BC2" s="7">
        <f t="shared" ref="BC2:BC41" si="9">(BB2*(AK2-AT2)*0.0136)</f>
        <v>43.519999999999996</v>
      </c>
      <c r="BD2" s="7">
        <f t="shared" ref="BD2:BD33" si="10">(BB2*(AQ2-AN2)*0.0136)</f>
        <v>9.2479999999999993</v>
      </c>
      <c r="BE2" s="19"/>
      <c r="BF2" s="19">
        <f t="shared" ref="BF2:BF33" si="11">(AQ2/BA2)</f>
        <v>0.21008403361344541</v>
      </c>
      <c r="BG2" s="19">
        <f t="shared" ref="BG2:BG33" si="12">(AO2/BA2)</f>
        <v>0.36764705882352944</v>
      </c>
      <c r="BH2" s="19">
        <f t="shared" ref="BH2:BH33" si="13">(BA2/AR2)</f>
        <v>4.3272727272727272</v>
      </c>
      <c r="BI2" s="19">
        <f t="shared" ref="BI2:BI33" si="14">(AN2/AT2)</f>
        <v>0.23076923076923078</v>
      </c>
      <c r="BJ2" s="19"/>
      <c r="BK2" s="5">
        <v>0</v>
      </c>
      <c r="BL2" s="5"/>
      <c r="BM2" s="5"/>
      <c r="BN2" s="5"/>
      <c r="BO2" s="5"/>
      <c r="BP2" s="3">
        <v>1</v>
      </c>
      <c r="BQ2" s="3">
        <v>0</v>
      </c>
      <c r="BR2" s="3">
        <v>67.5</v>
      </c>
      <c r="BS2" s="3">
        <v>4.9000000000000004</v>
      </c>
      <c r="BT2" s="3">
        <v>3.8</v>
      </c>
      <c r="BU2" s="3">
        <v>1.1000000000000001</v>
      </c>
      <c r="BV2" s="3">
        <v>5.2</v>
      </c>
      <c r="BW2" s="10"/>
      <c r="BX2" s="3">
        <v>1</v>
      </c>
      <c r="BY2" s="3">
        <v>1</v>
      </c>
      <c r="BZ2" s="3">
        <v>142</v>
      </c>
      <c r="CA2" s="3">
        <v>28</v>
      </c>
      <c r="CB2" s="4">
        <v>2</v>
      </c>
      <c r="CC2" s="28">
        <v>45</v>
      </c>
      <c r="CD2" s="8"/>
      <c r="CE2" s="8"/>
      <c r="CF2" s="3">
        <v>50</v>
      </c>
      <c r="CG2" s="3">
        <v>0</v>
      </c>
      <c r="CH2" s="3">
        <v>1</v>
      </c>
      <c r="CI2" s="12">
        <v>332.38636363636363</v>
      </c>
      <c r="CJ2" s="19">
        <f t="shared" ref="CJ2:CJ33" si="15">LN(CI2)</f>
        <v>5.8062980381817964</v>
      </c>
      <c r="CK2" s="5">
        <v>1337.2336203378434</v>
      </c>
      <c r="CL2" s="19">
        <f t="shared" ref="CL2:CL37" si="16">LN(CK2)</f>
        <v>7.1983582965704747</v>
      </c>
      <c r="CM2" s="10"/>
      <c r="CN2" s="41">
        <v>40245</v>
      </c>
      <c r="CO2" s="41"/>
      <c r="CP2" s="41"/>
      <c r="CQ2" s="41"/>
      <c r="CS2" s="36">
        <v>44272</v>
      </c>
      <c r="CT2" s="36">
        <v>43723</v>
      </c>
      <c r="CU2" s="1">
        <f t="shared" ref="CU2:CU33" si="17">(CT2-CN2)</f>
        <v>3478</v>
      </c>
      <c r="CV2" s="3">
        <v>0</v>
      </c>
      <c r="CW2" s="3"/>
      <c r="CX2" s="3"/>
      <c r="CY2" s="3">
        <v>0</v>
      </c>
      <c r="CZ2" s="3">
        <v>3478</v>
      </c>
      <c r="DA2" s="3">
        <v>0</v>
      </c>
      <c r="DB2" s="3"/>
      <c r="DC2" s="10"/>
      <c r="DD2" s="10"/>
      <c r="DE2" s="10"/>
      <c r="DF2" s="10"/>
      <c r="DG2" s="10"/>
      <c r="DH2" s="10"/>
      <c r="DI2" s="10"/>
      <c r="DJ2" s="10"/>
      <c r="DK2" s="10"/>
    </row>
    <row r="3" spans="1:115" x14ac:dyDescent="0.25">
      <c r="A3" s="2">
        <v>2049</v>
      </c>
      <c r="B3" s="3">
        <v>65</v>
      </c>
      <c r="C3" s="3">
        <v>1</v>
      </c>
      <c r="D3" s="3">
        <v>0</v>
      </c>
      <c r="E3" s="3">
        <v>1</v>
      </c>
      <c r="F3" s="3">
        <v>1</v>
      </c>
      <c r="G3" s="3">
        <v>1</v>
      </c>
      <c r="H3" s="1">
        <v>0</v>
      </c>
      <c r="I3" s="3">
        <v>0</v>
      </c>
      <c r="J3" s="3">
        <v>3</v>
      </c>
      <c r="K3" s="3">
        <v>1</v>
      </c>
      <c r="L3" s="3">
        <v>1</v>
      </c>
      <c r="M3" s="3"/>
      <c r="N3" s="3">
        <v>0</v>
      </c>
      <c r="O3" s="3">
        <v>0</v>
      </c>
      <c r="P3" s="3">
        <v>0</v>
      </c>
      <c r="Q3" s="3"/>
      <c r="R3" s="3">
        <v>1</v>
      </c>
      <c r="S3" s="3">
        <v>0</v>
      </c>
      <c r="T3" s="3">
        <v>1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1</v>
      </c>
      <c r="AA3" s="3">
        <v>1</v>
      </c>
      <c r="AB3" s="3">
        <v>1</v>
      </c>
      <c r="AC3" s="3">
        <v>0</v>
      </c>
      <c r="AD3" s="3">
        <v>1</v>
      </c>
      <c r="AE3" s="3">
        <v>0</v>
      </c>
      <c r="AF3" s="3">
        <v>2</v>
      </c>
      <c r="AG3" s="3">
        <v>27.5</v>
      </c>
      <c r="AH3" s="4">
        <v>1.99</v>
      </c>
      <c r="AI3" s="3">
        <v>140</v>
      </c>
      <c r="AJ3" s="3">
        <v>79</v>
      </c>
      <c r="AK3" s="5">
        <f t="shared" si="0"/>
        <v>99.333333333333329</v>
      </c>
      <c r="AL3" s="3">
        <v>105</v>
      </c>
      <c r="AM3" s="3">
        <v>1</v>
      </c>
      <c r="AN3" s="3">
        <v>4</v>
      </c>
      <c r="AO3" s="3">
        <v>38</v>
      </c>
      <c r="AP3" s="3">
        <v>18</v>
      </c>
      <c r="AQ3" s="3">
        <v>25</v>
      </c>
      <c r="AR3" s="1">
        <f t="shared" si="1"/>
        <v>20</v>
      </c>
      <c r="AS3" s="7">
        <f t="shared" si="2"/>
        <v>5</v>
      </c>
      <c r="AT3" s="3">
        <v>17</v>
      </c>
      <c r="AU3" s="4">
        <v>5.7709999999999999</v>
      </c>
      <c r="AV3" s="3">
        <v>2.9</v>
      </c>
      <c r="AW3" s="19">
        <f t="shared" si="3"/>
        <v>0.63872875092387282</v>
      </c>
      <c r="AX3" s="7">
        <f t="shared" si="4"/>
        <v>1.3862415525905389</v>
      </c>
      <c r="AY3" s="7">
        <f t="shared" si="5"/>
        <v>220.68965517241381</v>
      </c>
      <c r="AZ3" s="7">
        <f t="shared" si="6"/>
        <v>2629.8850574712642</v>
      </c>
      <c r="BA3" s="7">
        <f t="shared" si="7"/>
        <v>54.961904761904762</v>
      </c>
      <c r="BB3" s="7">
        <f t="shared" si="8"/>
        <v>27.61904761904762</v>
      </c>
      <c r="BC3" s="7">
        <f t="shared" si="9"/>
        <v>30.925968253968254</v>
      </c>
      <c r="BD3" s="7">
        <f t="shared" si="10"/>
        <v>7.8879999999999999</v>
      </c>
      <c r="BE3" s="19"/>
      <c r="BF3" s="19">
        <f t="shared" si="11"/>
        <v>0.4548605094437706</v>
      </c>
      <c r="BG3" s="19">
        <f t="shared" si="12"/>
        <v>0.69138797435453125</v>
      </c>
      <c r="BH3" s="19">
        <f t="shared" si="13"/>
        <v>2.7480952380952379</v>
      </c>
      <c r="BI3" s="19">
        <f t="shared" si="14"/>
        <v>0.23529411764705882</v>
      </c>
      <c r="BJ3" s="19"/>
      <c r="BK3" s="5">
        <v>0</v>
      </c>
      <c r="BL3" s="5"/>
      <c r="BM3" s="5"/>
      <c r="BN3" s="5"/>
      <c r="BO3" s="5"/>
      <c r="BP3" s="3">
        <v>1</v>
      </c>
      <c r="BQ3" s="3">
        <v>0</v>
      </c>
      <c r="BR3" s="3">
        <v>35</v>
      </c>
      <c r="BS3" s="3">
        <v>4.9000000000000004</v>
      </c>
      <c r="BT3" s="3">
        <v>3.9</v>
      </c>
      <c r="BU3" s="3">
        <v>1.2</v>
      </c>
      <c r="BV3" s="3">
        <v>3.5</v>
      </c>
      <c r="BW3" s="10"/>
      <c r="BX3" s="3">
        <v>0</v>
      </c>
      <c r="BY3" s="3">
        <v>0</v>
      </c>
      <c r="BZ3" s="3">
        <v>141</v>
      </c>
      <c r="CA3" s="3">
        <v>82</v>
      </c>
      <c r="CB3" s="4">
        <v>2.8</v>
      </c>
      <c r="CC3" s="28">
        <v>28</v>
      </c>
      <c r="CD3" s="8"/>
      <c r="CE3" s="8"/>
      <c r="CF3" s="3">
        <v>178</v>
      </c>
      <c r="CG3" s="3">
        <v>0</v>
      </c>
      <c r="CH3" s="3">
        <v>1</v>
      </c>
      <c r="CI3" s="12">
        <v>340</v>
      </c>
      <c r="CJ3" s="19">
        <f t="shared" si="15"/>
        <v>5.8289456176102075</v>
      </c>
      <c r="CK3" s="5">
        <v>894.7261584805243</v>
      </c>
      <c r="CL3" s="19">
        <f t="shared" si="16"/>
        <v>6.7965177032788571</v>
      </c>
      <c r="CM3" s="10"/>
      <c r="CN3" s="36">
        <v>40472</v>
      </c>
      <c r="CO3" s="10"/>
      <c r="CP3" s="10"/>
      <c r="CQ3" s="36"/>
      <c r="CS3" s="36">
        <v>44272</v>
      </c>
      <c r="CT3" s="36">
        <v>42115</v>
      </c>
      <c r="CU3" s="1">
        <f t="shared" si="17"/>
        <v>1643</v>
      </c>
      <c r="CV3" s="3">
        <v>1</v>
      </c>
      <c r="CW3" s="36">
        <v>42115</v>
      </c>
      <c r="CX3" s="20">
        <f>(CW3-CN3)</f>
        <v>1643</v>
      </c>
      <c r="CY3" s="20">
        <v>1</v>
      </c>
      <c r="CZ3" s="20">
        <v>1643</v>
      </c>
      <c r="DA3" s="3">
        <v>0</v>
      </c>
      <c r="DB3" t="s">
        <v>148</v>
      </c>
      <c r="DC3" s="10"/>
      <c r="DD3" s="10"/>
      <c r="DE3" s="10"/>
      <c r="DF3" s="10"/>
      <c r="DG3" s="10"/>
      <c r="DH3" s="10"/>
      <c r="DI3" s="10"/>
      <c r="DJ3" s="10"/>
      <c r="DK3" s="10"/>
    </row>
    <row r="4" spans="1:115" x14ac:dyDescent="0.25">
      <c r="A4" s="2">
        <v>2008</v>
      </c>
      <c r="B4" s="3">
        <v>65</v>
      </c>
      <c r="C4" s="3">
        <v>0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1</v>
      </c>
      <c r="J4" s="3">
        <v>2</v>
      </c>
      <c r="K4" s="3">
        <v>1</v>
      </c>
      <c r="L4" s="3">
        <v>0</v>
      </c>
      <c r="M4" s="3"/>
      <c r="N4" s="3">
        <v>0</v>
      </c>
      <c r="O4" s="3">
        <v>0</v>
      </c>
      <c r="P4" s="3">
        <v>1</v>
      </c>
      <c r="Q4" s="3">
        <v>1</v>
      </c>
      <c r="R4" s="3">
        <v>0</v>
      </c>
      <c r="S4" s="3">
        <v>0</v>
      </c>
      <c r="T4" s="3">
        <v>1</v>
      </c>
      <c r="U4" s="3">
        <v>0</v>
      </c>
      <c r="V4" s="3">
        <v>1</v>
      </c>
      <c r="W4" s="3">
        <v>0</v>
      </c>
      <c r="X4" s="3">
        <v>1</v>
      </c>
      <c r="Y4" s="3">
        <v>1</v>
      </c>
      <c r="Z4" s="3">
        <v>0</v>
      </c>
      <c r="AA4" s="3">
        <v>0</v>
      </c>
      <c r="AB4" s="3">
        <v>1</v>
      </c>
      <c r="AC4" s="3">
        <v>0</v>
      </c>
      <c r="AD4" s="3">
        <v>1</v>
      </c>
      <c r="AE4" s="3">
        <v>0</v>
      </c>
      <c r="AF4" s="3">
        <v>0</v>
      </c>
      <c r="AG4" s="3">
        <v>28</v>
      </c>
      <c r="AH4" s="4">
        <v>2.15</v>
      </c>
      <c r="AI4" s="3">
        <v>98</v>
      </c>
      <c r="AJ4" s="3">
        <v>76</v>
      </c>
      <c r="AK4" s="5">
        <f t="shared" si="0"/>
        <v>83.333333333333329</v>
      </c>
      <c r="AL4" s="3">
        <v>78</v>
      </c>
      <c r="AM4" s="3">
        <v>3</v>
      </c>
      <c r="AN4" s="3">
        <v>6</v>
      </c>
      <c r="AO4" s="3">
        <v>27</v>
      </c>
      <c r="AP4" s="3">
        <v>10</v>
      </c>
      <c r="AQ4" s="3">
        <v>17</v>
      </c>
      <c r="AR4" s="3">
        <f t="shared" si="1"/>
        <v>17</v>
      </c>
      <c r="AS4" s="7">
        <f t="shared" si="2"/>
        <v>2.8333333333333335</v>
      </c>
      <c r="AT4" s="3">
        <v>9</v>
      </c>
      <c r="AU4" s="4">
        <v>3.0314999999999999</v>
      </c>
      <c r="AV4" s="3">
        <v>1.41</v>
      </c>
      <c r="AW4" s="19">
        <f t="shared" si="3"/>
        <v>0.26053215077605318</v>
      </c>
      <c r="AX4" s="7">
        <f t="shared" si="4"/>
        <v>2.6389576117433613</v>
      </c>
      <c r="AY4" s="7">
        <f t="shared" si="5"/>
        <v>453.90070921985819</v>
      </c>
      <c r="AZ4" s="7">
        <f t="shared" si="6"/>
        <v>4387.706855791962</v>
      </c>
      <c r="BA4" s="7">
        <f t="shared" si="7"/>
        <v>38.865384615384613</v>
      </c>
      <c r="BB4" s="7">
        <f t="shared" si="8"/>
        <v>18.076923076923077</v>
      </c>
      <c r="BC4" s="7">
        <f t="shared" si="9"/>
        <v>18.274564102564099</v>
      </c>
      <c r="BD4" s="7">
        <f t="shared" si="10"/>
        <v>2.7043076923076921</v>
      </c>
      <c r="BE4" s="19"/>
      <c r="BF4" s="19">
        <f t="shared" si="11"/>
        <v>0.43740722414646216</v>
      </c>
      <c r="BG4" s="19">
        <f t="shared" si="12"/>
        <v>0.69470559129143994</v>
      </c>
      <c r="BH4" s="19">
        <f t="shared" si="13"/>
        <v>2.2861990950226243</v>
      </c>
      <c r="BI4" s="19">
        <f t="shared" si="14"/>
        <v>0.66666666666666663</v>
      </c>
      <c r="BJ4" s="19"/>
      <c r="BK4" s="5">
        <v>0</v>
      </c>
      <c r="BL4" s="5"/>
      <c r="BM4" s="5"/>
      <c r="BN4" s="5"/>
      <c r="BO4" s="5"/>
      <c r="BP4" s="3">
        <v>1</v>
      </c>
      <c r="BQ4" s="3">
        <v>0</v>
      </c>
      <c r="BR4" s="3"/>
      <c r="BS4" s="3"/>
      <c r="BT4" s="3"/>
      <c r="BU4" s="3"/>
      <c r="BV4" s="3">
        <v>4.2</v>
      </c>
      <c r="BW4" s="10"/>
      <c r="BX4" s="3">
        <v>1</v>
      </c>
      <c r="BY4" s="3">
        <v>0</v>
      </c>
      <c r="BZ4" s="3">
        <v>139</v>
      </c>
      <c r="CA4" s="3">
        <v>20</v>
      </c>
      <c r="CB4" s="4">
        <v>1.1000000000000001</v>
      </c>
      <c r="CC4" s="28">
        <v>87</v>
      </c>
      <c r="CD4" s="8"/>
      <c r="CE4" s="8"/>
      <c r="CF4" s="3">
        <v>1679</v>
      </c>
      <c r="CG4" s="3">
        <v>1</v>
      </c>
      <c r="CH4" s="3">
        <v>2</v>
      </c>
      <c r="CI4" s="12">
        <v>472.17391304347825</v>
      </c>
      <c r="CJ4" s="19">
        <f t="shared" si="15"/>
        <v>6.1573473775587768</v>
      </c>
      <c r="CK4" s="5">
        <v>2463.0543542197324</v>
      </c>
      <c r="CL4" s="19">
        <f t="shared" si="16"/>
        <v>7.8091574661757504</v>
      </c>
      <c r="CM4" s="10"/>
      <c r="CN4" s="41">
        <v>40246</v>
      </c>
      <c r="CO4" s="41"/>
      <c r="CP4" s="41"/>
      <c r="CQ4" s="41"/>
      <c r="CS4" s="36">
        <v>44272</v>
      </c>
      <c r="CT4" s="36">
        <v>44239</v>
      </c>
      <c r="CU4" s="1">
        <f t="shared" si="17"/>
        <v>3993</v>
      </c>
      <c r="CV4" s="3">
        <v>0</v>
      </c>
      <c r="CW4" s="3"/>
      <c r="CX4" s="3"/>
      <c r="CY4" s="3">
        <v>0</v>
      </c>
      <c r="CZ4" s="3">
        <v>3993</v>
      </c>
      <c r="DA4" s="3">
        <v>0</v>
      </c>
      <c r="DB4" s="3"/>
      <c r="DC4" s="10"/>
      <c r="DD4" s="10"/>
      <c r="DE4" s="10"/>
      <c r="DF4" s="10"/>
      <c r="DG4" s="10"/>
      <c r="DH4" s="10"/>
      <c r="DI4" s="10"/>
      <c r="DJ4" s="10"/>
      <c r="DK4" s="10"/>
    </row>
    <row r="5" spans="1:115" x14ac:dyDescent="0.25">
      <c r="A5" s="25">
        <v>1119</v>
      </c>
      <c r="B5" s="1">
        <v>58</v>
      </c>
      <c r="C5" s="1">
        <v>0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3</v>
      </c>
      <c r="K5" s="1">
        <v>1</v>
      </c>
      <c r="L5" s="1">
        <v>1</v>
      </c>
      <c r="M5" s="1">
        <v>1</v>
      </c>
      <c r="N5" s="1">
        <v>1</v>
      </c>
      <c r="O5" s="1">
        <v>0</v>
      </c>
      <c r="P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38</v>
      </c>
      <c r="AH5" s="1">
        <v>2.04</v>
      </c>
      <c r="AI5" s="1">
        <v>141</v>
      </c>
      <c r="AJ5" s="1">
        <v>74</v>
      </c>
      <c r="AK5" s="5">
        <f t="shared" si="0"/>
        <v>96.333333333333329</v>
      </c>
      <c r="AL5" s="1">
        <v>85</v>
      </c>
      <c r="AM5" s="1">
        <v>1</v>
      </c>
      <c r="AN5" s="1">
        <v>5</v>
      </c>
      <c r="AO5" s="1">
        <v>20</v>
      </c>
      <c r="AP5" s="1">
        <v>7</v>
      </c>
      <c r="AQ5" s="1">
        <v>14</v>
      </c>
      <c r="AR5" s="1">
        <f t="shared" si="1"/>
        <v>13</v>
      </c>
      <c r="AS5" s="7">
        <f t="shared" si="2"/>
        <v>2.6</v>
      </c>
      <c r="AT5" s="1">
        <v>10</v>
      </c>
      <c r="AU5" s="19">
        <v>5.47</v>
      </c>
      <c r="AV5" s="1">
        <v>2.68</v>
      </c>
      <c r="AW5" s="19">
        <f t="shared" si="3"/>
        <v>0.5724464153732447</v>
      </c>
      <c r="AX5" s="7">
        <f t="shared" si="4"/>
        <v>0.73126142595978061</v>
      </c>
      <c r="AY5" s="7">
        <f t="shared" si="5"/>
        <v>119.40298507462686</v>
      </c>
      <c r="AZ5" s="7">
        <f t="shared" si="6"/>
        <v>2726.3681592039798</v>
      </c>
      <c r="BA5" s="7">
        <f t="shared" si="7"/>
        <v>64.35294117647058</v>
      </c>
      <c r="BB5" s="7">
        <f t="shared" si="8"/>
        <v>31.529411764705884</v>
      </c>
      <c r="BC5" s="7">
        <f t="shared" si="9"/>
        <v>37.019733333333328</v>
      </c>
      <c r="BD5" s="7">
        <f t="shared" si="10"/>
        <v>3.8591999999999995</v>
      </c>
      <c r="BE5" s="19">
        <v>2.1910420475319929</v>
      </c>
      <c r="BF5" s="19">
        <f t="shared" si="11"/>
        <v>0.21755027422303477</v>
      </c>
      <c r="BG5" s="19">
        <f t="shared" si="12"/>
        <v>0.31078610603290679</v>
      </c>
      <c r="BH5" s="19">
        <f t="shared" si="13"/>
        <v>4.9502262443438907</v>
      </c>
      <c r="BI5" s="19">
        <f t="shared" si="14"/>
        <v>0.5</v>
      </c>
      <c r="BJ5" s="19"/>
      <c r="BK5" s="20">
        <v>1</v>
      </c>
      <c r="BL5" s="1">
        <v>12</v>
      </c>
      <c r="BO5" s="1"/>
      <c r="BP5" s="1">
        <v>1</v>
      </c>
      <c r="BQ5" s="1">
        <v>0</v>
      </c>
      <c r="BR5" s="1">
        <v>66</v>
      </c>
      <c r="BS5" s="1">
        <v>4.3</v>
      </c>
      <c r="BT5" s="1">
        <v>2.8</v>
      </c>
      <c r="BU5" s="1">
        <v>0.44</v>
      </c>
      <c r="BW5" s="1">
        <v>15</v>
      </c>
      <c r="BX5" s="1">
        <v>0</v>
      </c>
      <c r="BY5" s="1">
        <v>1</v>
      </c>
      <c r="BZ5" s="25">
        <v>139</v>
      </c>
      <c r="CA5" s="25">
        <v>30</v>
      </c>
      <c r="CB5" s="44">
        <v>1.19</v>
      </c>
      <c r="CC5" s="27">
        <v>50</v>
      </c>
      <c r="CD5" s="1">
        <v>20</v>
      </c>
      <c r="CE5" s="1">
        <v>0</v>
      </c>
      <c r="CH5" s="1">
        <v>1</v>
      </c>
      <c r="CI5" s="20">
        <v>508.3518795</v>
      </c>
      <c r="CJ5" s="19">
        <f t="shared" si="15"/>
        <v>6.2311738839701629</v>
      </c>
      <c r="CK5" s="20">
        <v>899.50075409999999</v>
      </c>
      <c r="CL5" s="19">
        <f t="shared" si="16"/>
        <v>6.8018398917448781</v>
      </c>
      <c r="CM5" s="22"/>
      <c r="CN5" s="36">
        <v>43585</v>
      </c>
      <c r="CO5" s="36"/>
      <c r="CP5" s="36"/>
      <c r="CQ5" s="36"/>
      <c r="CS5" s="36">
        <v>44274</v>
      </c>
      <c r="CT5" s="36">
        <v>44274</v>
      </c>
      <c r="CU5" s="1">
        <f t="shared" si="17"/>
        <v>689</v>
      </c>
      <c r="CV5" s="1">
        <v>0</v>
      </c>
      <c r="CY5" s="1">
        <v>0</v>
      </c>
      <c r="CZ5" s="1">
        <v>689</v>
      </c>
      <c r="DA5" s="3">
        <v>0</v>
      </c>
      <c r="DB5"/>
    </row>
    <row r="6" spans="1:115" x14ac:dyDescent="0.25">
      <c r="A6" s="25">
        <v>1158</v>
      </c>
      <c r="B6" s="1">
        <v>61</v>
      </c>
      <c r="C6" s="1">
        <v>0</v>
      </c>
      <c r="D6" s="1">
        <v>0</v>
      </c>
      <c r="E6" s="1">
        <v>0</v>
      </c>
      <c r="F6" s="1">
        <v>2</v>
      </c>
      <c r="H6" s="1">
        <v>0</v>
      </c>
      <c r="J6" s="1">
        <v>1</v>
      </c>
      <c r="K6" s="1">
        <v>1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1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38.700000000000003</v>
      </c>
      <c r="AH6" s="1">
        <v>2.35</v>
      </c>
      <c r="AI6" s="1">
        <v>128</v>
      </c>
      <c r="AJ6" s="1">
        <v>88</v>
      </c>
      <c r="AK6" s="5">
        <f t="shared" si="0"/>
        <v>101.33333333333333</v>
      </c>
      <c r="AL6" s="1">
        <v>93</v>
      </c>
      <c r="AM6" s="1">
        <v>3</v>
      </c>
      <c r="AN6" s="1">
        <v>7</v>
      </c>
      <c r="AO6" s="1">
        <v>45</v>
      </c>
      <c r="AP6" s="1">
        <v>19</v>
      </c>
      <c r="AQ6" s="1">
        <v>30</v>
      </c>
      <c r="AR6" s="1">
        <f t="shared" si="1"/>
        <v>26</v>
      </c>
      <c r="AS6" s="7">
        <f t="shared" si="2"/>
        <v>3.7142857142857144</v>
      </c>
      <c r="AT6" s="1">
        <v>18</v>
      </c>
      <c r="AU6" s="19">
        <v>6.75</v>
      </c>
      <c r="AV6" s="1">
        <v>2.87</v>
      </c>
      <c r="AW6" s="19">
        <f t="shared" si="3"/>
        <v>0.64484848484848478</v>
      </c>
      <c r="AX6" s="7">
        <f t="shared" si="4"/>
        <v>1.7777777777777777</v>
      </c>
      <c r="AY6" s="7">
        <f t="shared" si="5"/>
        <v>334.49477351916374</v>
      </c>
      <c r="AZ6" s="7">
        <f t="shared" si="6"/>
        <v>2629.5005807200928</v>
      </c>
      <c r="BA6" s="7">
        <f t="shared" si="7"/>
        <v>72.580645161290334</v>
      </c>
      <c r="BB6" s="7">
        <f t="shared" si="8"/>
        <v>30.86021505376344</v>
      </c>
      <c r="BC6" s="7">
        <f t="shared" si="9"/>
        <v>34.97491039426523</v>
      </c>
      <c r="BD6" s="7">
        <f t="shared" si="10"/>
        <v>9.6530752688172026</v>
      </c>
      <c r="BE6" s="19">
        <v>1.7635555555555553</v>
      </c>
      <c r="BF6" s="19">
        <f t="shared" si="11"/>
        <v>0.41333333333333327</v>
      </c>
      <c r="BG6" s="19">
        <f t="shared" si="12"/>
        <v>0.61999999999999988</v>
      </c>
      <c r="BH6" s="19">
        <f t="shared" si="13"/>
        <v>2.7915632754342434</v>
      </c>
      <c r="BI6" s="19">
        <f t="shared" si="14"/>
        <v>0.3888888888888889</v>
      </c>
      <c r="BJ6" s="19"/>
      <c r="BK6" s="20">
        <v>1</v>
      </c>
      <c r="BL6" s="1">
        <v>13</v>
      </c>
      <c r="BN6" s="1">
        <v>1</v>
      </c>
      <c r="BO6" s="1">
        <v>0</v>
      </c>
      <c r="BP6" s="1">
        <v>1</v>
      </c>
      <c r="BQ6" s="1">
        <v>0</v>
      </c>
      <c r="BR6" s="1">
        <v>55</v>
      </c>
      <c r="BS6" s="1"/>
      <c r="BT6" s="1"/>
      <c r="BU6" s="1"/>
      <c r="BW6" s="1">
        <v>43.8</v>
      </c>
      <c r="BX6" s="1">
        <v>1</v>
      </c>
      <c r="BZ6" s="25">
        <v>137</v>
      </c>
      <c r="CA6" s="25">
        <v>19</v>
      </c>
      <c r="CB6" s="44">
        <v>1.2</v>
      </c>
      <c r="CC6" s="27">
        <v>90</v>
      </c>
      <c r="CI6" s="20">
        <v>537.90439760000004</v>
      </c>
      <c r="CJ6" s="19">
        <f t="shared" si="15"/>
        <v>6.2876808447430825</v>
      </c>
      <c r="CK6" s="20">
        <v>1319.47444</v>
      </c>
      <c r="CL6" s="19">
        <f t="shared" si="16"/>
        <v>7.1849887847819049</v>
      </c>
      <c r="CM6" s="22"/>
      <c r="CN6" s="36">
        <v>43662</v>
      </c>
      <c r="CO6" s="36"/>
      <c r="CP6" s="36"/>
      <c r="CQ6" s="36"/>
      <c r="CS6" s="36">
        <v>44217</v>
      </c>
      <c r="CT6" s="37">
        <v>44217</v>
      </c>
      <c r="CU6" s="1">
        <f t="shared" si="17"/>
        <v>555</v>
      </c>
      <c r="CV6" s="1">
        <v>0</v>
      </c>
      <c r="CY6" s="1">
        <v>0</v>
      </c>
      <c r="CZ6" s="1">
        <v>555</v>
      </c>
      <c r="DA6" s="3">
        <v>0</v>
      </c>
      <c r="DB6" t="s">
        <v>132</v>
      </c>
    </row>
    <row r="7" spans="1:115" x14ac:dyDescent="0.25">
      <c r="A7" s="2">
        <v>2009</v>
      </c>
      <c r="B7" s="3">
        <v>35</v>
      </c>
      <c r="C7" s="3">
        <v>0</v>
      </c>
      <c r="D7" s="3">
        <v>1</v>
      </c>
      <c r="E7" s="3">
        <v>1</v>
      </c>
      <c r="F7" s="3">
        <v>1</v>
      </c>
      <c r="G7" s="3">
        <v>1</v>
      </c>
      <c r="H7" s="1">
        <v>0</v>
      </c>
      <c r="I7" s="3">
        <v>1</v>
      </c>
      <c r="J7" s="3">
        <v>2</v>
      </c>
      <c r="K7" s="3">
        <v>0</v>
      </c>
      <c r="L7" s="3">
        <v>1</v>
      </c>
      <c r="M7" s="3"/>
      <c r="N7" s="3">
        <v>0</v>
      </c>
      <c r="O7" s="3">
        <v>0</v>
      </c>
      <c r="P7" s="3">
        <v>0</v>
      </c>
      <c r="Q7" s="3"/>
      <c r="R7" s="3">
        <v>0</v>
      </c>
      <c r="S7" s="3">
        <v>0</v>
      </c>
      <c r="T7" s="3">
        <v>0</v>
      </c>
      <c r="U7" s="3">
        <v>1</v>
      </c>
      <c r="V7" s="3">
        <v>0</v>
      </c>
      <c r="W7" s="3">
        <v>0</v>
      </c>
      <c r="X7" s="3">
        <v>0</v>
      </c>
      <c r="Y7" s="3">
        <v>0</v>
      </c>
      <c r="Z7" s="3">
        <v>1</v>
      </c>
      <c r="AA7" s="3">
        <v>1</v>
      </c>
      <c r="AB7" s="3">
        <v>0</v>
      </c>
      <c r="AC7" s="3">
        <v>0</v>
      </c>
      <c r="AD7" s="3">
        <v>1</v>
      </c>
      <c r="AE7" s="3">
        <v>0</v>
      </c>
      <c r="AF7" s="3">
        <v>0</v>
      </c>
      <c r="AG7" s="3">
        <v>22</v>
      </c>
      <c r="AH7" s="4">
        <v>1.7</v>
      </c>
      <c r="AI7" s="3">
        <v>136</v>
      </c>
      <c r="AJ7" s="3">
        <v>88</v>
      </c>
      <c r="AK7" s="5">
        <f t="shared" si="0"/>
        <v>104</v>
      </c>
      <c r="AL7" s="3">
        <v>101</v>
      </c>
      <c r="AM7" s="3">
        <v>1</v>
      </c>
      <c r="AN7" s="3">
        <v>7</v>
      </c>
      <c r="AO7" s="3">
        <v>22</v>
      </c>
      <c r="AP7" s="3">
        <v>8</v>
      </c>
      <c r="AQ7" s="3">
        <v>16</v>
      </c>
      <c r="AR7" s="3">
        <f t="shared" si="1"/>
        <v>14</v>
      </c>
      <c r="AS7" s="7">
        <f t="shared" si="2"/>
        <v>2</v>
      </c>
      <c r="AT7" s="3">
        <v>10</v>
      </c>
      <c r="AU7" s="4">
        <v>4.5049999999999999</v>
      </c>
      <c r="AV7" s="3">
        <v>2.65</v>
      </c>
      <c r="AW7" s="19">
        <f t="shared" si="3"/>
        <v>0.61108647450110853</v>
      </c>
      <c r="AX7" s="7">
        <f t="shared" si="4"/>
        <v>1.3318534961154274</v>
      </c>
      <c r="AY7" s="7">
        <f t="shared" si="5"/>
        <v>181.13207547169813</v>
      </c>
      <c r="AZ7" s="7">
        <f t="shared" si="6"/>
        <v>2928.3018867924529</v>
      </c>
      <c r="BA7" s="7">
        <f t="shared" si="7"/>
        <v>44.603960396039604</v>
      </c>
      <c r="BB7" s="7">
        <f t="shared" si="8"/>
        <v>26.237623762376238</v>
      </c>
      <c r="BC7" s="7">
        <f t="shared" si="9"/>
        <v>33.542178217821778</v>
      </c>
      <c r="BD7" s="7">
        <f t="shared" si="10"/>
        <v>3.2114851485148512</v>
      </c>
      <c r="BE7" s="19"/>
      <c r="BF7" s="19">
        <f t="shared" si="11"/>
        <v>0.35871254162042177</v>
      </c>
      <c r="BG7" s="19">
        <f t="shared" si="12"/>
        <v>0.4932297447280799</v>
      </c>
      <c r="BH7" s="19">
        <f t="shared" si="13"/>
        <v>3.185997171145686</v>
      </c>
      <c r="BI7" s="19">
        <f t="shared" si="14"/>
        <v>0.7</v>
      </c>
      <c r="BJ7" s="19"/>
      <c r="BK7" s="5">
        <v>0</v>
      </c>
      <c r="BL7" s="5"/>
      <c r="BM7" s="5"/>
      <c r="BN7" s="5"/>
      <c r="BO7" s="5"/>
      <c r="BP7" s="3">
        <v>1</v>
      </c>
      <c r="BQ7" s="3">
        <v>0</v>
      </c>
      <c r="BR7" s="3">
        <v>40</v>
      </c>
      <c r="BS7" s="3">
        <v>4.5</v>
      </c>
      <c r="BT7" s="3">
        <v>3</v>
      </c>
      <c r="BU7" s="3">
        <v>1.1000000000000001</v>
      </c>
      <c r="BV7" s="3"/>
      <c r="BW7" s="10"/>
      <c r="BX7" s="3">
        <v>1</v>
      </c>
      <c r="BY7" s="3">
        <v>1</v>
      </c>
      <c r="BZ7" s="3">
        <v>142</v>
      </c>
      <c r="CA7" s="3">
        <v>19</v>
      </c>
      <c r="CB7" s="4">
        <v>1.1000000000000001</v>
      </c>
      <c r="CC7" s="28">
        <v>56</v>
      </c>
      <c r="CD7" s="8"/>
      <c r="CE7" s="8"/>
      <c r="CF7" s="3">
        <v>442</v>
      </c>
      <c r="CG7" s="3">
        <v>0</v>
      </c>
      <c r="CH7" s="3">
        <v>1</v>
      </c>
      <c r="CI7" s="12">
        <v>541.4860681114551</v>
      </c>
      <c r="CJ7" s="19">
        <f t="shared" si="15"/>
        <v>6.2943173377840367</v>
      </c>
      <c r="CK7" s="5">
        <v>927.15472476583966</v>
      </c>
      <c r="CL7" s="19">
        <f t="shared" si="16"/>
        <v>6.8321204607705885</v>
      </c>
      <c r="CM7" s="10"/>
      <c r="CN7" s="41">
        <v>40252</v>
      </c>
      <c r="CO7" s="41"/>
      <c r="CP7" s="41"/>
      <c r="CQ7" s="41"/>
      <c r="CS7" s="36">
        <v>44272</v>
      </c>
      <c r="CT7" s="36">
        <v>44260</v>
      </c>
      <c r="CU7" s="1">
        <f t="shared" si="17"/>
        <v>4008</v>
      </c>
      <c r="CV7" s="3">
        <v>0</v>
      </c>
      <c r="CW7" s="3"/>
      <c r="CX7" s="3"/>
      <c r="CY7" s="3">
        <v>0</v>
      </c>
      <c r="CZ7" s="3">
        <v>4008</v>
      </c>
      <c r="DA7" s="3">
        <v>0</v>
      </c>
      <c r="DB7" s="3"/>
      <c r="DC7" s="10"/>
      <c r="DD7" s="10"/>
      <c r="DE7" s="10"/>
      <c r="DF7" s="10"/>
      <c r="DG7" s="10"/>
      <c r="DH7" s="10"/>
      <c r="DI7" s="10"/>
      <c r="DJ7" s="10"/>
      <c r="DK7" s="10"/>
    </row>
    <row r="8" spans="1:115" x14ac:dyDescent="0.25">
      <c r="A8" s="25">
        <v>1032</v>
      </c>
      <c r="B8" s="1">
        <v>85</v>
      </c>
      <c r="C8" s="1">
        <v>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1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1</v>
      </c>
      <c r="AA8" s="1">
        <v>0</v>
      </c>
      <c r="AB8" s="1">
        <v>1</v>
      </c>
      <c r="AC8" s="1">
        <v>1</v>
      </c>
      <c r="AD8" s="1">
        <v>1</v>
      </c>
      <c r="AE8" s="1">
        <v>0</v>
      </c>
      <c r="AF8" s="1">
        <v>0</v>
      </c>
      <c r="AG8" s="1">
        <v>26.2</v>
      </c>
      <c r="AH8" s="1">
        <v>1.86</v>
      </c>
      <c r="AI8" s="1">
        <v>150</v>
      </c>
      <c r="AJ8" s="1">
        <v>81</v>
      </c>
      <c r="AK8" s="5">
        <f t="shared" si="0"/>
        <v>104</v>
      </c>
      <c r="AL8" s="1">
        <v>75</v>
      </c>
      <c r="AM8" s="1">
        <v>1</v>
      </c>
      <c r="AN8" s="1">
        <v>5</v>
      </c>
      <c r="AO8" s="1">
        <v>47</v>
      </c>
      <c r="AP8" s="1">
        <v>4</v>
      </c>
      <c r="AQ8" s="1">
        <v>25</v>
      </c>
      <c r="AR8" s="1">
        <f t="shared" si="1"/>
        <v>43</v>
      </c>
      <c r="AS8" s="7">
        <f t="shared" si="2"/>
        <v>8.6</v>
      </c>
      <c r="AT8" s="1">
        <v>5</v>
      </c>
      <c r="AU8" s="19">
        <v>5.97</v>
      </c>
      <c r="AV8" s="1">
        <v>3.21</v>
      </c>
      <c r="AW8" s="19">
        <f t="shared" si="3"/>
        <v>0.74022172949002207</v>
      </c>
      <c r="AX8" s="7">
        <f t="shared" si="4"/>
        <v>3.3500837520938025</v>
      </c>
      <c r="AY8" s="7">
        <f t="shared" si="5"/>
        <v>498.44236760124613</v>
      </c>
      <c r="AZ8" s="7">
        <f t="shared" si="6"/>
        <v>2467.2897196261683</v>
      </c>
      <c r="BA8" s="7">
        <f t="shared" si="7"/>
        <v>79.599999999999994</v>
      </c>
      <c r="BB8" s="7">
        <f t="shared" si="8"/>
        <v>42.8</v>
      </c>
      <c r="BC8" s="7">
        <f t="shared" si="9"/>
        <v>57.625919999999994</v>
      </c>
      <c r="BD8" s="7">
        <f t="shared" si="10"/>
        <v>11.641599999999999</v>
      </c>
      <c r="BE8" s="19"/>
      <c r="BF8" s="19">
        <f t="shared" si="11"/>
        <v>0.314070351758794</v>
      </c>
      <c r="BG8" s="19">
        <f t="shared" si="12"/>
        <v>0.59045226130653272</v>
      </c>
      <c r="BH8" s="19">
        <f t="shared" si="13"/>
        <v>1.8511627906976742</v>
      </c>
      <c r="BI8" s="19">
        <f t="shared" si="14"/>
        <v>1</v>
      </c>
      <c r="BJ8" s="19"/>
      <c r="BK8" s="20">
        <v>1</v>
      </c>
      <c r="BN8" s="1">
        <v>3</v>
      </c>
      <c r="BO8" s="1">
        <v>0</v>
      </c>
      <c r="BP8" s="1">
        <v>1</v>
      </c>
      <c r="BQ8" s="1">
        <v>0</v>
      </c>
      <c r="BR8" s="1">
        <v>70</v>
      </c>
      <c r="BS8" s="1">
        <v>4.5999999999999996</v>
      </c>
      <c r="BT8" s="1">
        <v>1.6</v>
      </c>
      <c r="BU8" s="1">
        <v>0.46</v>
      </c>
      <c r="BW8" s="1">
        <v>38</v>
      </c>
      <c r="BX8" s="1">
        <v>1</v>
      </c>
      <c r="BY8" s="1">
        <v>1</v>
      </c>
      <c r="BZ8" s="25">
        <v>138</v>
      </c>
      <c r="CA8" s="25">
        <v>35</v>
      </c>
      <c r="CB8" s="44">
        <v>1.78</v>
      </c>
      <c r="CC8" s="27">
        <v>34</v>
      </c>
      <c r="CD8" s="1">
        <v>724</v>
      </c>
      <c r="CE8" s="1">
        <v>1</v>
      </c>
      <c r="CH8" s="1">
        <v>2</v>
      </c>
      <c r="CI8" s="20">
        <v>541.53700000000003</v>
      </c>
      <c r="CJ8" s="19">
        <f t="shared" si="15"/>
        <v>6.2944113928232728</v>
      </c>
      <c r="CK8" s="20">
        <v>3221.5210000000002</v>
      </c>
      <c r="CL8" s="19">
        <f t="shared" si="16"/>
        <v>8.0776088872599185</v>
      </c>
      <c r="CM8" s="22"/>
      <c r="CN8" s="36">
        <v>43236</v>
      </c>
      <c r="CO8" s="36"/>
      <c r="CP8" s="36"/>
      <c r="CQ8" s="36"/>
      <c r="CS8" s="36">
        <v>44274</v>
      </c>
      <c r="CT8" s="36">
        <v>44255</v>
      </c>
      <c r="CU8" s="1">
        <f t="shared" si="17"/>
        <v>1019</v>
      </c>
      <c r="CV8" s="1">
        <v>0</v>
      </c>
      <c r="CY8" s="1">
        <v>0</v>
      </c>
      <c r="CZ8" s="1">
        <v>1019</v>
      </c>
      <c r="DA8" s="3">
        <v>0</v>
      </c>
      <c r="DB8"/>
    </row>
    <row r="9" spans="1:115" x14ac:dyDescent="0.25">
      <c r="A9" s="2">
        <v>2032</v>
      </c>
      <c r="B9" s="3">
        <v>52</v>
      </c>
      <c r="C9" s="3">
        <v>1</v>
      </c>
      <c r="D9" s="3">
        <v>0</v>
      </c>
      <c r="E9" s="3">
        <v>1</v>
      </c>
      <c r="F9" s="3">
        <v>1</v>
      </c>
      <c r="G9" s="3">
        <v>1</v>
      </c>
      <c r="H9" s="1">
        <v>0</v>
      </c>
      <c r="I9" s="3">
        <v>0</v>
      </c>
      <c r="J9" s="3">
        <v>3</v>
      </c>
      <c r="K9" s="3">
        <v>1</v>
      </c>
      <c r="L9" s="3">
        <v>1</v>
      </c>
      <c r="M9" s="3"/>
      <c r="N9" s="3">
        <v>0</v>
      </c>
      <c r="O9" s="3">
        <v>0</v>
      </c>
      <c r="P9" s="3">
        <v>0</v>
      </c>
      <c r="Q9" s="3"/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1</v>
      </c>
      <c r="Y9" s="3">
        <v>2</v>
      </c>
      <c r="Z9" s="3">
        <v>1</v>
      </c>
      <c r="AA9" s="3">
        <v>1</v>
      </c>
      <c r="AB9" s="3">
        <v>0</v>
      </c>
      <c r="AC9" s="3">
        <v>0</v>
      </c>
      <c r="AD9" s="3">
        <v>0</v>
      </c>
      <c r="AE9" s="3">
        <v>0</v>
      </c>
      <c r="AF9" s="3">
        <v>2</v>
      </c>
      <c r="AG9" s="9">
        <v>24.5</v>
      </c>
      <c r="AH9" s="11">
        <v>1.9</v>
      </c>
      <c r="AI9" s="3">
        <v>110</v>
      </c>
      <c r="AJ9" s="3">
        <v>83</v>
      </c>
      <c r="AK9" s="5">
        <f t="shared" si="0"/>
        <v>92</v>
      </c>
      <c r="AL9" s="3">
        <v>84</v>
      </c>
      <c r="AM9" s="3">
        <v>1</v>
      </c>
      <c r="AN9" s="9">
        <v>8</v>
      </c>
      <c r="AO9" s="3">
        <v>41</v>
      </c>
      <c r="AP9" s="3">
        <v>23</v>
      </c>
      <c r="AQ9" s="9">
        <v>28</v>
      </c>
      <c r="AR9" s="1">
        <f t="shared" si="1"/>
        <v>18</v>
      </c>
      <c r="AS9" s="7">
        <f t="shared" si="2"/>
        <v>2.25</v>
      </c>
      <c r="AT9" s="9">
        <v>23</v>
      </c>
      <c r="AU9" s="4">
        <v>3.8569999999999993</v>
      </c>
      <c r="AV9" s="3">
        <v>2.0299999999999998</v>
      </c>
      <c r="AW9" s="19">
        <f t="shared" si="3"/>
        <v>0.41410199556541016</v>
      </c>
      <c r="AX9" s="7">
        <f t="shared" si="4"/>
        <v>1.2963443090484834</v>
      </c>
      <c r="AY9" s="7">
        <f t="shared" si="5"/>
        <v>197.04433497536948</v>
      </c>
      <c r="AZ9" s="7">
        <f t="shared" si="6"/>
        <v>3310.3448275862074</v>
      </c>
      <c r="BA9" s="7">
        <f t="shared" si="7"/>
        <v>45.916666666666664</v>
      </c>
      <c r="BB9" s="7">
        <f t="shared" si="8"/>
        <v>24.166666666666664</v>
      </c>
      <c r="BC9" s="7">
        <f t="shared" si="9"/>
        <v>22.677999999999997</v>
      </c>
      <c r="BD9" s="7">
        <f t="shared" si="10"/>
        <v>6.5733333333333324</v>
      </c>
      <c r="BE9" s="19"/>
      <c r="BF9" s="19">
        <f t="shared" si="11"/>
        <v>0.60980036297640661</v>
      </c>
      <c r="BG9" s="19">
        <f t="shared" si="12"/>
        <v>0.89292196007259528</v>
      </c>
      <c r="BH9" s="19">
        <f t="shared" si="13"/>
        <v>2.5509259259259256</v>
      </c>
      <c r="BI9" s="19">
        <f t="shared" si="14"/>
        <v>0.34782608695652173</v>
      </c>
      <c r="BJ9" s="19"/>
      <c r="BK9" s="5">
        <v>0</v>
      </c>
      <c r="BL9" s="5"/>
      <c r="BM9" s="5"/>
      <c r="BN9" s="5"/>
      <c r="BO9" s="5"/>
      <c r="BP9" s="9">
        <v>1</v>
      </c>
      <c r="BQ9" s="9">
        <v>0</v>
      </c>
      <c r="BR9" s="3">
        <v>17.5</v>
      </c>
      <c r="BS9" s="3"/>
      <c r="BT9" s="3"/>
      <c r="BU9" s="3"/>
      <c r="BV9" s="3"/>
      <c r="BW9" s="10"/>
      <c r="BX9" s="3">
        <v>1</v>
      </c>
      <c r="BY9" s="3"/>
      <c r="BZ9" s="5">
        <v>139</v>
      </c>
      <c r="CA9" s="5">
        <v>13</v>
      </c>
      <c r="CB9" s="4">
        <v>1</v>
      </c>
      <c r="CC9" s="28">
        <v>90</v>
      </c>
      <c r="CD9" s="8"/>
      <c r="CE9" s="8"/>
      <c r="CF9" s="3">
        <v>770</v>
      </c>
      <c r="CG9" s="3">
        <v>1</v>
      </c>
      <c r="CH9" s="3">
        <v>2</v>
      </c>
      <c r="CI9" s="12">
        <v>545.69892473118284</v>
      </c>
      <c r="CJ9" s="19">
        <f t="shared" si="15"/>
        <v>6.3020674037507778</v>
      </c>
      <c r="CK9" s="5">
        <v>852.07614837044071</v>
      </c>
      <c r="CL9" s="19">
        <f t="shared" si="16"/>
        <v>6.7476758988571612</v>
      </c>
      <c r="CM9" s="10"/>
      <c r="CN9" s="41">
        <v>40374</v>
      </c>
      <c r="CO9" s="41"/>
      <c r="CP9" s="41"/>
      <c r="CQ9" s="41"/>
      <c r="CS9" s="36">
        <v>44272</v>
      </c>
      <c r="CT9" s="36">
        <v>42398</v>
      </c>
      <c r="CU9" s="1">
        <f t="shared" si="17"/>
        <v>2024</v>
      </c>
      <c r="CV9" s="3">
        <v>0</v>
      </c>
      <c r="CW9" s="3"/>
      <c r="CX9" s="20"/>
      <c r="CY9" s="20">
        <v>0</v>
      </c>
      <c r="CZ9" s="20">
        <v>2024</v>
      </c>
      <c r="DA9" s="3">
        <v>0</v>
      </c>
      <c r="DB9" s="3"/>
      <c r="DC9" s="10"/>
      <c r="DD9" s="10"/>
      <c r="DE9" s="10"/>
      <c r="DF9" s="10"/>
      <c r="DG9" s="10"/>
      <c r="DH9" s="10"/>
      <c r="DI9" s="10"/>
      <c r="DJ9" s="10"/>
      <c r="DK9" s="10"/>
    </row>
    <row r="10" spans="1:115" x14ac:dyDescent="0.25">
      <c r="A10" s="25">
        <v>1069</v>
      </c>
      <c r="B10" s="1">
        <v>61</v>
      </c>
      <c r="C10" s="1">
        <v>0</v>
      </c>
      <c r="D10" s="1">
        <v>0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3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1</v>
      </c>
      <c r="AA10" s="1">
        <v>1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47.88</v>
      </c>
      <c r="AH10" s="1">
        <v>2.4700000000000002</v>
      </c>
      <c r="AI10" s="1">
        <v>130</v>
      </c>
      <c r="AJ10" s="1">
        <v>82</v>
      </c>
      <c r="AK10" s="5">
        <f t="shared" si="0"/>
        <v>98</v>
      </c>
      <c r="AL10" s="1">
        <v>104</v>
      </c>
      <c r="AM10" s="1">
        <v>1</v>
      </c>
      <c r="AN10" s="1">
        <v>16</v>
      </c>
      <c r="AO10" s="1">
        <v>48</v>
      </c>
      <c r="AP10" s="1">
        <v>24</v>
      </c>
      <c r="AQ10" s="1">
        <v>37</v>
      </c>
      <c r="AR10" s="1">
        <f t="shared" si="1"/>
        <v>24</v>
      </c>
      <c r="AS10" s="7">
        <f t="shared" si="2"/>
        <v>1.5</v>
      </c>
      <c r="AT10" s="1">
        <v>22</v>
      </c>
      <c r="AU10" s="19">
        <v>6.46</v>
      </c>
      <c r="AV10" s="1">
        <v>2.61</v>
      </c>
      <c r="AW10" s="19">
        <f t="shared" si="3"/>
        <v>0.56713968957871397</v>
      </c>
      <c r="AX10" s="7">
        <f t="shared" si="4"/>
        <v>2.321981424148607</v>
      </c>
      <c r="AY10" s="7">
        <f t="shared" si="5"/>
        <v>459.77011494252878</v>
      </c>
      <c r="AZ10" s="7">
        <f t="shared" si="6"/>
        <v>2513.4099616858239</v>
      </c>
      <c r="BA10" s="7">
        <f t="shared" si="7"/>
        <v>62.115384615384613</v>
      </c>
      <c r="BB10" s="7">
        <f t="shared" si="8"/>
        <v>25.096153846153847</v>
      </c>
      <c r="BC10" s="7">
        <f t="shared" si="9"/>
        <v>25.939384615384615</v>
      </c>
      <c r="BD10" s="7">
        <f t="shared" si="10"/>
        <v>7.1674615384615388</v>
      </c>
      <c r="BE10" s="19">
        <v>2.2699690402476782</v>
      </c>
      <c r="BF10" s="19">
        <f t="shared" si="11"/>
        <v>0.59566563467492262</v>
      </c>
      <c r="BG10" s="19">
        <f t="shared" si="12"/>
        <v>0.77275541795665637</v>
      </c>
      <c r="BH10" s="19">
        <f t="shared" si="13"/>
        <v>2.5881410256410255</v>
      </c>
      <c r="BI10" s="19">
        <f t="shared" si="14"/>
        <v>0.72727272727272729</v>
      </c>
      <c r="BJ10" s="19"/>
      <c r="BK10" s="20">
        <v>1</v>
      </c>
      <c r="BL10" s="1">
        <v>18</v>
      </c>
      <c r="BN10" s="1">
        <v>0</v>
      </c>
      <c r="BO10" s="1">
        <v>0</v>
      </c>
      <c r="BP10" s="1">
        <v>1</v>
      </c>
      <c r="BQ10" s="1">
        <v>0</v>
      </c>
      <c r="BR10" s="1">
        <v>60</v>
      </c>
      <c r="BS10" s="1">
        <v>4.9000000000000004</v>
      </c>
      <c r="BT10" s="1">
        <v>3</v>
      </c>
      <c r="BU10" s="1">
        <v>0.48</v>
      </c>
      <c r="BV10" s="1">
        <v>4.7</v>
      </c>
      <c r="BW10" s="1">
        <v>27</v>
      </c>
      <c r="BX10" s="1">
        <v>0</v>
      </c>
      <c r="BY10" s="1">
        <v>1</v>
      </c>
      <c r="BZ10" s="25">
        <v>138</v>
      </c>
      <c r="CA10" s="25">
        <v>17</v>
      </c>
      <c r="CB10" s="44">
        <v>0.79</v>
      </c>
      <c r="CC10" s="27">
        <v>90</v>
      </c>
      <c r="CD10" s="1">
        <v>61</v>
      </c>
      <c r="CE10" s="1">
        <v>0</v>
      </c>
      <c r="CH10" s="1">
        <v>1</v>
      </c>
      <c r="CI10" s="20">
        <v>678.26408739999999</v>
      </c>
      <c r="CJ10" s="19">
        <f t="shared" si="15"/>
        <v>6.5195367215408142</v>
      </c>
      <c r="CK10" s="20">
        <v>1079.3661910000001</v>
      </c>
      <c r="CL10" s="19">
        <f t="shared" si="16"/>
        <v>6.9841292876632393</v>
      </c>
      <c r="CM10" s="22"/>
      <c r="CN10" s="36">
        <v>43419</v>
      </c>
      <c r="CO10" s="36"/>
      <c r="CP10" s="36"/>
      <c r="CQ10" s="36"/>
      <c r="CS10" s="36">
        <v>44274</v>
      </c>
      <c r="CT10" s="36">
        <v>44246</v>
      </c>
      <c r="CU10" s="1">
        <f t="shared" si="17"/>
        <v>827</v>
      </c>
      <c r="CV10" s="1">
        <v>0</v>
      </c>
      <c r="CY10" s="1">
        <v>0</v>
      </c>
      <c r="CZ10" s="1">
        <v>827</v>
      </c>
      <c r="DA10" s="3">
        <v>0</v>
      </c>
      <c r="DB10"/>
    </row>
    <row r="11" spans="1:115" x14ac:dyDescent="0.25">
      <c r="A11" s="25">
        <v>1072</v>
      </c>
      <c r="B11" s="1">
        <v>53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2</v>
      </c>
      <c r="J11" s="1">
        <v>2</v>
      </c>
      <c r="K11" s="1">
        <v>1</v>
      </c>
      <c r="L11" s="1">
        <v>0</v>
      </c>
      <c r="M11" s="1">
        <v>1</v>
      </c>
      <c r="N11" s="1">
        <v>1</v>
      </c>
      <c r="O11" s="1">
        <v>0</v>
      </c>
      <c r="P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2</v>
      </c>
      <c r="Z11" s="1">
        <v>1</v>
      </c>
      <c r="AA11" s="1">
        <v>1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26.89</v>
      </c>
      <c r="AH11" s="1">
        <v>2.42</v>
      </c>
      <c r="AI11" s="1">
        <v>117</v>
      </c>
      <c r="AJ11" s="1">
        <v>72</v>
      </c>
      <c r="AK11" s="5">
        <f t="shared" si="0"/>
        <v>87</v>
      </c>
      <c r="AL11" s="1">
        <v>81</v>
      </c>
      <c r="AM11" s="1">
        <v>1</v>
      </c>
      <c r="AN11" s="1">
        <v>5</v>
      </c>
      <c r="AO11" s="1">
        <v>31</v>
      </c>
      <c r="AP11" s="1">
        <v>14</v>
      </c>
      <c r="AQ11" s="1">
        <v>23</v>
      </c>
      <c r="AR11" s="1">
        <f t="shared" si="1"/>
        <v>17</v>
      </c>
      <c r="AS11" s="7">
        <f t="shared" si="2"/>
        <v>3.4</v>
      </c>
      <c r="AT11" s="1">
        <v>17</v>
      </c>
      <c r="AU11" s="19">
        <v>6.78</v>
      </c>
      <c r="AV11" s="1">
        <v>2.8</v>
      </c>
      <c r="AW11" s="19">
        <f t="shared" si="3"/>
        <v>0.54013303769401333</v>
      </c>
      <c r="AX11" s="7">
        <f t="shared" si="4"/>
        <v>0.88495575221238931</v>
      </c>
      <c r="AY11" s="7">
        <f t="shared" si="5"/>
        <v>171.42857142857144</v>
      </c>
      <c r="AZ11" s="7">
        <f t="shared" si="6"/>
        <v>2342.8571428571431</v>
      </c>
      <c r="BA11" s="7">
        <f t="shared" si="7"/>
        <v>83.703703703703709</v>
      </c>
      <c r="BB11" s="7">
        <f t="shared" si="8"/>
        <v>34.567901234567898</v>
      </c>
      <c r="BC11" s="7">
        <f t="shared" si="9"/>
        <v>32.90864197530864</v>
      </c>
      <c r="BD11" s="7">
        <f t="shared" si="10"/>
        <v>8.4622222222222216</v>
      </c>
      <c r="BE11" s="19">
        <v>1.4814159292035398</v>
      </c>
      <c r="BF11" s="19">
        <f t="shared" si="11"/>
        <v>0.27477876106194687</v>
      </c>
      <c r="BG11" s="19">
        <f t="shared" si="12"/>
        <v>0.37035398230088495</v>
      </c>
      <c r="BH11" s="19">
        <f t="shared" si="13"/>
        <v>4.9237472766884531</v>
      </c>
      <c r="BI11" s="19">
        <f t="shared" si="14"/>
        <v>0.29411764705882354</v>
      </c>
      <c r="BJ11" s="19"/>
      <c r="BK11" s="20">
        <v>1</v>
      </c>
      <c r="BL11" s="1">
        <v>7</v>
      </c>
      <c r="BN11" s="1">
        <v>0</v>
      </c>
      <c r="BO11" s="1">
        <v>0</v>
      </c>
      <c r="BP11" s="1">
        <v>1</v>
      </c>
      <c r="BQ11" s="1">
        <v>0</v>
      </c>
      <c r="BR11" s="1">
        <v>16</v>
      </c>
      <c r="BS11" s="1">
        <v>7.1</v>
      </c>
      <c r="BT11" s="1">
        <v>6.6</v>
      </c>
      <c r="BU11" s="1">
        <v>0.25</v>
      </c>
      <c r="BW11" s="1">
        <v>56</v>
      </c>
      <c r="BX11" s="1">
        <v>1</v>
      </c>
      <c r="BY11" s="1">
        <v>1</v>
      </c>
      <c r="BZ11" s="25">
        <v>137</v>
      </c>
      <c r="CA11" s="25">
        <v>15</v>
      </c>
      <c r="CB11" s="44">
        <v>1.07</v>
      </c>
      <c r="CC11" s="27">
        <v>79</v>
      </c>
      <c r="CD11" s="1">
        <v>413</v>
      </c>
      <c r="CE11" s="1">
        <v>1</v>
      </c>
      <c r="CH11" s="1">
        <v>2</v>
      </c>
      <c r="CI11" s="20">
        <v>707.43604130000006</v>
      </c>
      <c r="CJ11" s="19">
        <f t="shared" si="15"/>
        <v>6.561647224441578</v>
      </c>
      <c r="CK11" s="20">
        <v>1465.024105</v>
      </c>
      <c r="CL11" s="19">
        <f t="shared" si="16"/>
        <v>7.2896269752407177</v>
      </c>
      <c r="CM11" s="22"/>
      <c r="CN11" s="36">
        <v>43425</v>
      </c>
      <c r="CO11" s="36"/>
      <c r="CP11" s="36"/>
      <c r="CQ11" s="36"/>
      <c r="CS11" s="36">
        <v>44274</v>
      </c>
      <c r="CT11" s="36">
        <v>44246</v>
      </c>
      <c r="CU11" s="1">
        <f t="shared" si="17"/>
        <v>821</v>
      </c>
      <c r="CV11" s="1">
        <v>0</v>
      </c>
      <c r="CY11" s="1">
        <v>0</v>
      </c>
      <c r="CZ11" s="1">
        <v>821</v>
      </c>
      <c r="DA11" s="3">
        <v>0</v>
      </c>
      <c r="DB11"/>
    </row>
    <row r="12" spans="1:115" x14ac:dyDescent="0.25">
      <c r="A12" s="2">
        <v>2041</v>
      </c>
      <c r="B12" s="3">
        <v>47</v>
      </c>
      <c r="C12" s="3">
        <v>0</v>
      </c>
      <c r="D12" s="3">
        <v>0</v>
      </c>
      <c r="E12" s="3">
        <v>0</v>
      </c>
      <c r="F12" s="3">
        <v>1</v>
      </c>
      <c r="G12" s="3">
        <v>0</v>
      </c>
      <c r="H12" s="1">
        <v>1</v>
      </c>
      <c r="I12" s="3">
        <v>1</v>
      </c>
      <c r="J12" s="3">
        <v>1</v>
      </c>
      <c r="K12" s="3">
        <v>1</v>
      </c>
      <c r="L12" s="3">
        <v>0</v>
      </c>
      <c r="M12" s="3"/>
      <c r="N12" s="3">
        <v>1</v>
      </c>
      <c r="O12" s="3">
        <v>0</v>
      </c>
      <c r="P12" s="3">
        <v>1</v>
      </c>
      <c r="Q12" s="3"/>
      <c r="R12" s="3">
        <v>0</v>
      </c>
      <c r="S12" s="3">
        <v>0</v>
      </c>
      <c r="T12" s="3">
        <v>0</v>
      </c>
      <c r="U12" s="3">
        <v>1</v>
      </c>
      <c r="V12" s="3">
        <v>0</v>
      </c>
      <c r="W12" s="3">
        <v>0</v>
      </c>
      <c r="X12" s="3">
        <v>0</v>
      </c>
      <c r="Y12" s="3">
        <v>0</v>
      </c>
      <c r="Z12" s="3">
        <v>1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26</v>
      </c>
      <c r="AH12" s="4">
        <v>2.04</v>
      </c>
      <c r="AI12" s="3">
        <v>152</v>
      </c>
      <c r="AJ12" s="3">
        <v>88</v>
      </c>
      <c r="AK12" s="5">
        <f t="shared" si="0"/>
        <v>109.33333333333333</v>
      </c>
      <c r="AL12" s="3">
        <v>81</v>
      </c>
      <c r="AM12" s="3">
        <v>2</v>
      </c>
      <c r="AN12" s="3">
        <v>1</v>
      </c>
      <c r="AO12" s="3">
        <v>20</v>
      </c>
      <c r="AP12" s="3">
        <v>8</v>
      </c>
      <c r="AQ12" s="3">
        <v>13</v>
      </c>
      <c r="AR12" s="1">
        <f t="shared" si="1"/>
        <v>12</v>
      </c>
      <c r="AS12" s="7">
        <f t="shared" si="2"/>
        <v>12</v>
      </c>
      <c r="AT12" s="3">
        <v>8</v>
      </c>
      <c r="AU12" s="4">
        <v>6.8952</v>
      </c>
      <c r="AV12" s="3">
        <v>3.38</v>
      </c>
      <c r="AW12" s="19">
        <f t="shared" si="3"/>
        <v>0.81939393939393934</v>
      </c>
      <c r="AX12" s="7">
        <f t="shared" si="4"/>
        <v>0.72514212785706</v>
      </c>
      <c r="AY12" s="7">
        <f t="shared" si="5"/>
        <v>118.34319526627219</v>
      </c>
      <c r="AZ12" s="7">
        <f t="shared" si="6"/>
        <v>2564.102564102564</v>
      </c>
      <c r="BA12" s="7">
        <f t="shared" si="7"/>
        <v>85.125925925925927</v>
      </c>
      <c r="BB12" s="7">
        <f t="shared" si="8"/>
        <v>41.728395061728392</v>
      </c>
      <c r="BC12" s="7">
        <f t="shared" si="9"/>
        <v>57.50729218106995</v>
      </c>
      <c r="BD12" s="7">
        <f t="shared" si="10"/>
        <v>6.8100740740740733</v>
      </c>
      <c r="BE12" s="19"/>
      <c r="BF12" s="19">
        <f t="shared" si="11"/>
        <v>0.15271493212669685</v>
      </c>
      <c r="BG12" s="19">
        <f t="shared" si="12"/>
        <v>0.23494604942568742</v>
      </c>
      <c r="BH12" s="19">
        <f t="shared" si="13"/>
        <v>7.0938271604938272</v>
      </c>
      <c r="BI12" s="19">
        <f t="shared" si="14"/>
        <v>0.125</v>
      </c>
      <c r="BJ12" s="19"/>
      <c r="BK12" s="5">
        <v>0</v>
      </c>
      <c r="BL12" s="5"/>
      <c r="BM12" s="5"/>
      <c r="BN12" s="5"/>
      <c r="BO12" s="5"/>
      <c r="BP12" s="3">
        <v>1</v>
      </c>
      <c r="BQ12" s="3">
        <v>0</v>
      </c>
      <c r="BR12" s="3">
        <v>57.5</v>
      </c>
      <c r="BS12" s="3">
        <v>4.5999999999999996</v>
      </c>
      <c r="BT12" s="3">
        <v>2.9</v>
      </c>
      <c r="BU12" s="3">
        <v>1.1000000000000001</v>
      </c>
      <c r="BV12" s="3"/>
      <c r="BW12" s="10"/>
      <c r="BX12" s="3">
        <v>1</v>
      </c>
      <c r="BY12" s="3">
        <v>1</v>
      </c>
      <c r="BZ12" s="3">
        <v>142</v>
      </c>
      <c r="CA12" s="3">
        <v>30</v>
      </c>
      <c r="CB12" s="4">
        <v>1.4</v>
      </c>
      <c r="CC12" s="28">
        <v>54</v>
      </c>
      <c r="CD12" s="8"/>
      <c r="CE12" s="8"/>
      <c r="CF12" s="3">
        <v>137</v>
      </c>
      <c r="CG12" s="3">
        <v>0</v>
      </c>
      <c r="CH12" s="3">
        <v>1</v>
      </c>
      <c r="CI12" s="12">
        <v>714.92537313432831</v>
      </c>
      <c r="CJ12" s="19">
        <f t="shared" si="15"/>
        <v>6.5721781640080401</v>
      </c>
      <c r="CK12" s="5">
        <v>407.89328149453138</v>
      </c>
      <c r="CL12" s="19">
        <f t="shared" si="16"/>
        <v>6.0110055752256963</v>
      </c>
      <c r="CM12" s="10"/>
      <c r="CN12" s="41">
        <v>40430</v>
      </c>
      <c r="CO12" s="41"/>
      <c r="CP12" s="41"/>
      <c r="CQ12" s="41"/>
      <c r="CS12" s="36">
        <v>44272</v>
      </c>
      <c r="CT12" s="36">
        <v>44216</v>
      </c>
      <c r="CU12" s="1">
        <f t="shared" si="17"/>
        <v>3786</v>
      </c>
      <c r="CV12" s="3">
        <v>0</v>
      </c>
      <c r="CW12" s="3"/>
      <c r="CX12" s="3"/>
      <c r="CY12" s="3">
        <v>0</v>
      </c>
      <c r="CZ12" s="3">
        <v>3786</v>
      </c>
      <c r="DA12" s="3">
        <v>0</v>
      </c>
      <c r="DB12" s="3"/>
      <c r="DC12" s="10"/>
      <c r="DD12" s="10"/>
      <c r="DE12" s="10"/>
      <c r="DF12" s="10"/>
      <c r="DG12" s="10"/>
      <c r="DH12" s="10"/>
      <c r="DI12" s="10"/>
      <c r="DJ12" s="10"/>
      <c r="DK12" s="10"/>
    </row>
    <row r="13" spans="1:115" x14ac:dyDescent="0.25">
      <c r="A13" s="25">
        <v>1050</v>
      </c>
      <c r="B13" s="1">
        <v>61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2</v>
      </c>
      <c r="Z13" s="1">
        <v>1</v>
      </c>
      <c r="AA13" s="1">
        <v>1</v>
      </c>
      <c r="AB13" s="1">
        <v>1</v>
      </c>
      <c r="AC13" s="1">
        <v>0</v>
      </c>
      <c r="AD13" s="1">
        <v>1</v>
      </c>
      <c r="AE13" s="1">
        <v>0</v>
      </c>
      <c r="AF13" s="1">
        <v>0</v>
      </c>
      <c r="AG13" s="1">
        <v>32.200000000000003</v>
      </c>
      <c r="AH13" s="1">
        <v>2.2799999999999998</v>
      </c>
      <c r="AI13" s="1">
        <v>129</v>
      </c>
      <c r="AJ13" s="1">
        <v>67</v>
      </c>
      <c r="AK13" s="5">
        <f t="shared" si="0"/>
        <v>87.666666666666671</v>
      </c>
      <c r="AL13" s="1">
        <v>68</v>
      </c>
      <c r="AM13" s="1">
        <v>1</v>
      </c>
      <c r="AN13" s="1">
        <v>4</v>
      </c>
      <c r="AO13" s="1">
        <v>26</v>
      </c>
      <c r="AP13" s="1">
        <v>9</v>
      </c>
      <c r="AQ13" s="1">
        <v>16</v>
      </c>
      <c r="AR13" s="1">
        <f t="shared" si="1"/>
        <v>17</v>
      </c>
      <c r="AS13" s="7">
        <f t="shared" si="2"/>
        <v>4.25</v>
      </c>
      <c r="AT13" s="1">
        <v>8</v>
      </c>
      <c r="AU13" s="19">
        <v>6.03</v>
      </c>
      <c r="AV13" s="1">
        <v>2.64</v>
      </c>
      <c r="AW13" s="19">
        <f t="shared" si="3"/>
        <v>0.51317073170731708</v>
      </c>
      <c r="AX13" s="7">
        <f t="shared" si="4"/>
        <v>1.3266998341625207</v>
      </c>
      <c r="AY13" s="7">
        <f t="shared" si="5"/>
        <v>242.42424242424241</v>
      </c>
      <c r="AZ13" s="7">
        <f t="shared" si="6"/>
        <v>2535.3535353535353</v>
      </c>
      <c r="BA13" s="7">
        <f t="shared" si="7"/>
        <v>88.676470588235304</v>
      </c>
      <c r="BB13" s="7">
        <f t="shared" si="8"/>
        <v>38.823529411764703</v>
      </c>
      <c r="BC13" s="7">
        <f t="shared" si="9"/>
        <v>42.064</v>
      </c>
      <c r="BD13" s="7">
        <f t="shared" si="10"/>
        <v>6.3359999999999994</v>
      </c>
      <c r="BE13" s="19">
        <v>1.1276948590381426</v>
      </c>
      <c r="BF13" s="19">
        <f t="shared" si="11"/>
        <v>0.18043117744610279</v>
      </c>
      <c r="BG13" s="19">
        <f t="shared" si="12"/>
        <v>0.29320066334991707</v>
      </c>
      <c r="BH13" s="19">
        <f t="shared" si="13"/>
        <v>5.2162629757785473</v>
      </c>
      <c r="BI13" s="19">
        <f t="shared" si="14"/>
        <v>0.5</v>
      </c>
      <c r="BJ13" s="19"/>
      <c r="BK13" s="20">
        <v>1</v>
      </c>
      <c r="BL13" s="1">
        <v>13</v>
      </c>
      <c r="BN13" s="1">
        <v>0</v>
      </c>
      <c r="BO13" s="1">
        <v>0</v>
      </c>
      <c r="BP13" s="1">
        <v>1</v>
      </c>
      <c r="BQ13" s="1">
        <v>0</v>
      </c>
      <c r="BR13" s="1">
        <v>65</v>
      </c>
      <c r="BS13" s="1"/>
      <c r="BT13" s="1"/>
      <c r="BU13" s="1"/>
      <c r="BZ13" s="25">
        <v>140</v>
      </c>
      <c r="CA13" s="25">
        <v>15</v>
      </c>
      <c r="CB13" s="44">
        <v>1.1200000000000001</v>
      </c>
      <c r="CC13" s="27">
        <v>71</v>
      </c>
      <c r="CI13" s="20">
        <v>730.12165189999996</v>
      </c>
      <c r="CJ13" s="19">
        <f t="shared" si="15"/>
        <v>6.5932111666968174</v>
      </c>
      <c r="CK13" s="20">
        <v>1215.8277880000001</v>
      </c>
      <c r="CL13" s="19">
        <f t="shared" si="16"/>
        <v>7.1031804307862849</v>
      </c>
      <c r="CM13" s="22"/>
      <c r="CN13" s="36">
        <v>43350</v>
      </c>
      <c r="CO13" s="36"/>
      <c r="CP13" s="36"/>
      <c r="CQ13" s="36"/>
      <c r="CS13" s="36">
        <v>44274</v>
      </c>
      <c r="CT13" s="36">
        <v>44257</v>
      </c>
      <c r="CU13" s="1">
        <f t="shared" si="17"/>
        <v>907</v>
      </c>
      <c r="CV13" s="1">
        <v>0</v>
      </c>
      <c r="CY13" s="1">
        <v>0</v>
      </c>
      <c r="CZ13" s="1">
        <v>907</v>
      </c>
      <c r="DA13" s="3">
        <v>0</v>
      </c>
      <c r="DB13"/>
    </row>
    <row r="14" spans="1:115" x14ac:dyDescent="0.25">
      <c r="A14" s="2">
        <v>2058</v>
      </c>
      <c r="B14" s="3">
        <v>61</v>
      </c>
      <c r="C14" s="3">
        <v>0</v>
      </c>
      <c r="D14" s="3">
        <v>0</v>
      </c>
      <c r="E14" s="3">
        <v>0</v>
      </c>
      <c r="F14" s="3">
        <v>1</v>
      </c>
      <c r="G14" s="3">
        <v>0</v>
      </c>
      <c r="H14" s="1">
        <v>1</v>
      </c>
      <c r="I14" s="3">
        <v>1</v>
      </c>
      <c r="J14" s="3">
        <v>1</v>
      </c>
      <c r="K14" s="3">
        <v>0</v>
      </c>
      <c r="L14" s="3">
        <v>1</v>
      </c>
      <c r="M14" s="3"/>
      <c r="N14" s="3">
        <v>1</v>
      </c>
      <c r="O14" s="3">
        <v>0</v>
      </c>
      <c r="P14" s="3">
        <v>1</v>
      </c>
      <c r="Q14" s="3">
        <v>1</v>
      </c>
      <c r="R14" s="3">
        <v>0</v>
      </c>
      <c r="S14" s="3">
        <v>0</v>
      </c>
      <c r="T14" s="3">
        <v>0</v>
      </c>
      <c r="U14" s="3">
        <v>1</v>
      </c>
      <c r="V14" s="3">
        <v>0</v>
      </c>
      <c r="W14" s="3">
        <v>0</v>
      </c>
      <c r="X14" s="3">
        <v>0</v>
      </c>
      <c r="Y14" s="3">
        <v>1</v>
      </c>
      <c r="Z14" s="3">
        <v>1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34.5</v>
      </c>
      <c r="AH14" s="4">
        <v>2.15</v>
      </c>
      <c r="AI14" s="3">
        <v>120</v>
      </c>
      <c r="AJ14" s="3">
        <v>70</v>
      </c>
      <c r="AK14" s="5">
        <f t="shared" si="0"/>
        <v>86.666666666666671</v>
      </c>
      <c r="AL14" s="3">
        <v>94</v>
      </c>
      <c r="AM14" s="3">
        <v>1</v>
      </c>
      <c r="AN14" s="3">
        <v>10</v>
      </c>
      <c r="AO14" s="3">
        <v>27</v>
      </c>
      <c r="AP14" s="3">
        <v>17</v>
      </c>
      <c r="AQ14" s="3">
        <v>20</v>
      </c>
      <c r="AR14" s="1">
        <f t="shared" si="1"/>
        <v>10</v>
      </c>
      <c r="AS14" s="7">
        <f t="shared" si="2"/>
        <v>1</v>
      </c>
      <c r="AT14" s="3">
        <v>14</v>
      </c>
      <c r="AU14" s="4">
        <v>6.4929999999999994</v>
      </c>
      <c r="AV14" s="3">
        <v>3.02</v>
      </c>
      <c r="AW14" s="19">
        <f t="shared" si="3"/>
        <v>0.58033998521803398</v>
      </c>
      <c r="AX14" s="7">
        <f t="shared" si="4"/>
        <v>0.92407207762205457</v>
      </c>
      <c r="AY14" s="7">
        <f t="shared" si="5"/>
        <v>158.94039735099338</v>
      </c>
      <c r="AZ14" s="7">
        <f t="shared" si="6"/>
        <v>2030.9050772626933</v>
      </c>
      <c r="BA14" s="7">
        <f t="shared" si="7"/>
        <v>69.074468085106375</v>
      </c>
      <c r="BB14" s="7">
        <f t="shared" si="8"/>
        <v>32.127659574468083</v>
      </c>
      <c r="BC14" s="7">
        <f t="shared" si="9"/>
        <v>31.750695035460993</v>
      </c>
      <c r="BD14" s="7">
        <f t="shared" si="10"/>
        <v>4.3693617021276587</v>
      </c>
      <c r="BE14" s="19"/>
      <c r="BF14" s="19">
        <f t="shared" si="11"/>
        <v>0.28954258432157709</v>
      </c>
      <c r="BG14" s="19">
        <f t="shared" si="12"/>
        <v>0.39088248883412913</v>
      </c>
      <c r="BH14" s="19">
        <f t="shared" si="13"/>
        <v>6.9074468085106373</v>
      </c>
      <c r="BI14" s="19">
        <f t="shared" si="14"/>
        <v>0.7142857142857143</v>
      </c>
      <c r="BJ14" s="19"/>
      <c r="BK14" s="5">
        <v>0</v>
      </c>
      <c r="BL14" s="5"/>
      <c r="BM14" s="5"/>
      <c r="BN14" s="5"/>
      <c r="BO14" s="5"/>
      <c r="BP14" s="3">
        <v>1</v>
      </c>
      <c r="BQ14" s="3">
        <v>0</v>
      </c>
      <c r="BR14" s="3">
        <v>55</v>
      </c>
      <c r="BS14" s="3">
        <v>4.5999999999999996</v>
      </c>
      <c r="BT14" s="3">
        <v>2.6</v>
      </c>
      <c r="BU14" s="3">
        <v>0.93</v>
      </c>
      <c r="BV14" s="3">
        <v>5.3</v>
      </c>
      <c r="BW14" s="10"/>
      <c r="BX14" s="3">
        <v>1</v>
      </c>
      <c r="BY14" s="3">
        <v>0</v>
      </c>
      <c r="BZ14" s="3">
        <v>140</v>
      </c>
      <c r="CA14" s="3">
        <v>26</v>
      </c>
      <c r="CB14" s="4">
        <v>1</v>
      </c>
      <c r="CC14" s="28">
        <v>90</v>
      </c>
      <c r="CD14" s="8"/>
      <c r="CE14" s="8"/>
      <c r="CF14" s="3">
        <v>167</v>
      </c>
      <c r="CG14" s="3">
        <v>0</v>
      </c>
      <c r="CH14" s="3">
        <v>1</v>
      </c>
      <c r="CI14" s="12">
        <v>730.28169014084506</v>
      </c>
      <c r="CJ14" s="19">
        <f t="shared" si="15"/>
        <v>6.5934303366163576</v>
      </c>
      <c r="CK14" s="5">
        <v>239.46703333776145</v>
      </c>
      <c r="CL14" s="19">
        <f t="shared" si="16"/>
        <v>5.4784157595176</v>
      </c>
      <c r="CM14" s="10"/>
      <c r="CN14" s="36">
        <v>40549</v>
      </c>
      <c r="CO14" s="36"/>
      <c r="CP14" s="36"/>
      <c r="CQ14" s="36"/>
      <c r="CR14" s="22"/>
      <c r="CS14" s="36">
        <v>44274</v>
      </c>
      <c r="CT14" s="40">
        <v>44272</v>
      </c>
      <c r="CU14" s="3">
        <f t="shared" si="17"/>
        <v>3723</v>
      </c>
      <c r="CV14" s="3">
        <v>0</v>
      </c>
      <c r="CW14" s="3"/>
      <c r="CX14" s="3"/>
      <c r="CY14" s="3">
        <v>0</v>
      </c>
      <c r="CZ14" s="3">
        <v>3723</v>
      </c>
      <c r="DA14" s="3">
        <v>0</v>
      </c>
      <c r="DB14" s="3"/>
      <c r="DC14" s="10"/>
      <c r="DD14" s="10"/>
      <c r="DE14" s="10"/>
      <c r="DF14" s="10"/>
      <c r="DG14" s="10"/>
      <c r="DH14" s="10"/>
      <c r="DI14" s="10"/>
      <c r="DJ14" s="10"/>
      <c r="DK14" s="10"/>
    </row>
    <row r="15" spans="1:115" x14ac:dyDescent="0.25">
      <c r="A15" s="25">
        <v>1012</v>
      </c>
      <c r="B15" s="1">
        <v>59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23.7</v>
      </c>
      <c r="AH15" s="1">
        <v>1.69</v>
      </c>
      <c r="AI15" s="1">
        <v>104</v>
      </c>
      <c r="AJ15" s="1">
        <v>62</v>
      </c>
      <c r="AK15" s="5">
        <f t="shared" si="0"/>
        <v>76</v>
      </c>
      <c r="AL15" s="1">
        <v>66</v>
      </c>
      <c r="AM15" s="1">
        <v>3</v>
      </c>
      <c r="AN15" s="1">
        <v>8</v>
      </c>
      <c r="AO15" s="1">
        <v>43</v>
      </c>
      <c r="AP15" s="1">
        <v>16</v>
      </c>
      <c r="AQ15" s="1">
        <v>27</v>
      </c>
      <c r="AR15" s="1">
        <f t="shared" si="1"/>
        <v>27</v>
      </c>
      <c r="AS15" s="7">
        <f t="shared" si="2"/>
        <v>3.375</v>
      </c>
      <c r="AT15" s="1">
        <v>22</v>
      </c>
      <c r="AU15" s="19">
        <v>7.45</v>
      </c>
      <c r="AV15" s="1">
        <v>4.41</v>
      </c>
      <c r="AW15" s="19">
        <f t="shared" si="3"/>
        <v>0.74314855875831487</v>
      </c>
      <c r="AX15" s="7">
        <f t="shared" si="4"/>
        <v>0.67114093959731547</v>
      </c>
      <c r="AY15" s="7">
        <f t="shared" si="5"/>
        <v>90.702947845804985</v>
      </c>
      <c r="AZ15" s="7">
        <f t="shared" si="6"/>
        <v>1233.5600907029477</v>
      </c>
      <c r="BA15" s="7">
        <f t="shared" si="7"/>
        <v>112.87878787878789</v>
      </c>
      <c r="BB15" s="7">
        <f t="shared" si="8"/>
        <v>66.818181818181813</v>
      </c>
      <c r="BC15" s="7">
        <f t="shared" si="9"/>
        <v>49.071272727272721</v>
      </c>
      <c r="BD15" s="7">
        <f t="shared" si="10"/>
        <v>17.26581818181818</v>
      </c>
      <c r="BE15" s="19"/>
      <c r="BF15" s="19">
        <f t="shared" si="11"/>
        <v>0.23919463087248319</v>
      </c>
      <c r="BG15" s="19">
        <f t="shared" si="12"/>
        <v>0.3809395973154362</v>
      </c>
      <c r="BH15" s="19">
        <f t="shared" si="13"/>
        <v>4.1806958473625144</v>
      </c>
      <c r="BI15" s="19">
        <f t="shared" si="14"/>
        <v>0.36363636363636365</v>
      </c>
      <c r="BJ15" s="19"/>
      <c r="BK15" s="20">
        <v>1</v>
      </c>
      <c r="BN15" s="1">
        <v>0</v>
      </c>
      <c r="BO15" s="1">
        <v>0</v>
      </c>
      <c r="BP15" s="1">
        <v>1</v>
      </c>
      <c r="BQ15" s="1">
        <v>0</v>
      </c>
      <c r="BR15" s="1">
        <v>65</v>
      </c>
      <c r="BS15" s="1">
        <v>3.7</v>
      </c>
      <c r="BT15" s="1">
        <v>2.5</v>
      </c>
      <c r="BU15" s="1">
        <v>0.46</v>
      </c>
      <c r="BV15" s="1">
        <v>3.5</v>
      </c>
      <c r="BW15" s="1">
        <v>68.5</v>
      </c>
      <c r="BX15" s="1">
        <v>1</v>
      </c>
      <c r="BY15" s="1">
        <v>1</v>
      </c>
      <c r="BZ15" s="1">
        <v>134</v>
      </c>
      <c r="CA15" s="1">
        <v>13</v>
      </c>
      <c r="CB15" s="19">
        <v>0.79</v>
      </c>
      <c r="CC15" s="27">
        <v>83</v>
      </c>
      <c r="CI15" s="20">
        <v>771.32060049999995</v>
      </c>
      <c r="CJ15" s="19">
        <f t="shared" si="15"/>
        <v>6.6481041113865986</v>
      </c>
      <c r="CK15" s="20">
        <v>1076.284185</v>
      </c>
      <c r="CL15" s="19">
        <f t="shared" si="16"/>
        <v>6.9812698183037067</v>
      </c>
      <c r="CM15" s="22"/>
      <c r="CN15" s="36">
        <v>43208</v>
      </c>
      <c r="CO15" s="36"/>
      <c r="CP15" s="36"/>
      <c r="CQ15" s="36"/>
      <c r="CS15" s="36">
        <v>44217</v>
      </c>
      <c r="CT15" s="36">
        <v>44208</v>
      </c>
      <c r="CU15" s="1">
        <f t="shared" si="17"/>
        <v>1000</v>
      </c>
      <c r="CV15" s="1">
        <v>0</v>
      </c>
      <c r="CY15" s="1">
        <v>0</v>
      </c>
      <c r="CZ15" s="1">
        <v>1000</v>
      </c>
      <c r="DA15" s="3">
        <v>0</v>
      </c>
      <c r="DB15"/>
    </row>
    <row r="16" spans="1:115" x14ac:dyDescent="0.25">
      <c r="A16" s="25">
        <v>1010</v>
      </c>
      <c r="B16" s="1">
        <v>70</v>
      </c>
      <c r="C16" s="1">
        <v>0</v>
      </c>
      <c r="D16" s="1">
        <v>0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2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</v>
      </c>
      <c r="AA16" s="1">
        <v>1</v>
      </c>
      <c r="AB16" s="1">
        <v>1</v>
      </c>
      <c r="AC16" s="1">
        <v>0</v>
      </c>
      <c r="AD16" s="1">
        <v>1</v>
      </c>
      <c r="AE16" s="1">
        <v>0</v>
      </c>
      <c r="AF16" s="1">
        <v>0</v>
      </c>
      <c r="AG16" s="1">
        <v>26.31</v>
      </c>
      <c r="AH16" s="1">
        <v>2.15</v>
      </c>
      <c r="AI16" s="1">
        <v>136</v>
      </c>
      <c r="AJ16" s="1">
        <v>58</v>
      </c>
      <c r="AK16" s="5">
        <f t="shared" si="0"/>
        <v>84</v>
      </c>
      <c r="AL16" s="1">
        <v>48</v>
      </c>
      <c r="AM16" s="1">
        <v>3</v>
      </c>
      <c r="AN16" s="1">
        <v>11</v>
      </c>
      <c r="AO16" s="1">
        <v>47</v>
      </c>
      <c r="AP16" s="1">
        <v>14</v>
      </c>
      <c r="AQ16" s="1">
        <v>25</v>
      </c>
      <c r="AR16" s="1">
        <f t="shared" si="1"/>
        <v>33</v>
      </c>
      <c r="AS16" s="7">
        <f t="shared" si="2"/>
        <v>3</v>
      </c>
      <c r="AT16" s="1">
        <v>18</v>
      </c>
      <c r="AU16" s="19">
        <v>5.88</v>
      </c>
      <c r="AV16" s="1">
        <v>2.74</v>
      </c>
      <c r="AW16" s="19">
        <f t="shared" si="3"/>
        <v>0.5103325942350333</v>
      </c>
      <c r="AX16" s="7">
        <f t="shared" si="4"/>
        <v>1.1904761904761905</v>
      </c>
      <c r="AY16" s="7">
        <f t="shared" si="5"/>
        <v>204.3795620437956</v>
      </c>
      <c r="AZ16" s="7">
        <f t="shared" si="6"/>
        <v>2131.3868613138684</v>
      </c>
      <c r="BA16" s="7">
        <f t="shared" si="7"/>
        <v>122.5</v>
      </c>
      <c r="BB16" s="7">
        <f t="shared" si="8"/>
        <v>57.083333333333336</v>
      </c>
      <c r="BC16" s="7">
        <f t="shared" si="9"/>
        <v>51.238</v>
      </c>
      <c r="BD16" s="7">
        <f t="shared" si="10"/>
        <v>10.868666666666668</v>
      </c>
      <c r="BE16" s="19">
        <v>1.19</v>
      </c>
      <c r="BF16" s="19">
        <f t="shared" si="11"/>
        <v>0.20408163265306123</v>
      </c>
      <c r="BG16" s="19">
        <f t="shared" si="12"/>
        <v>0.3836734693877551</v>
      </c>
      <c r="BH16" s="19">
        <f t="shared" si="13"/>
        <v>3.7121212121212119</v>
      </c>
      <c r="BI16" s="19">
        <f t="shared" si="14"/>
        <v>0.61111111111111116</v>
      </c>
      <c r="BJ16" s="19"/>
      <c r="BK16" s="20">
        <v>1</v>
      </c>
      <c r="BL16" s="1">
        <v>19</v>
      </c>
      <c r="BN16" s="1">
        <v>3</v>
      </c>
      <c r="BO16" s="1">
        <v>0</v>
      </c>
      <c r="BP16" s="1">
        <v>1</v>
      </c>
      <c r="BQ16" s="1">
        <v>0</v>
      </c>
      <c r="BR16" s="1">
        <v>45</v>
      </c>
      <c r="BS16" s="1">
        <v>5.2</v>
      </c>
      <c r="BT16" s="1">
        <v>4.0999999999999996</v>
      </c>
      <c r="BU16" s="1">
        <v>0.32</v>
      </c>
      <c r="BV16" s="1">
        <v>5.3</v>
      </c>
      <c r="BW16" s="1">
        <v>70</v>
      </c>
      <c r="BX16" s="1">
        <v>1</v>
      </c>
      <c r="BY16" s="1">
        <v>0</v>
      </c>
      <c r="BZ16" s="1">
        <v>136</v>
      </c>
      <c r="CA16" s="1">
        <v>33</v>
      </c>
      <c r="CB16" s="19">
        <v>1</v>
      </c>
      <c r="CC16" s="27">
        <v>76</v>
      </c>
      <c r="CI16" s="20">
        <v>775.30122070000004</v>
      </c>
      <c r="CJ16" s="19">
        <f t="shared" si="15"/>
        <v>6.6532516257109693</v>
      </c>
      <c r="CK16" s="20">
        <v>156.2758365</v>
      </c>
      <c r="CL16" s="19">
        <f t="shared" si="16"/>
        <v>5.0516226285471113</v>
      </c>
      <c r="CM16" s="22"/>
      <c r="CN16" s="36">
        <v>43208</v>
      </c>
      <c r="CO16" s="36"/>
      <c r="CP16" s="36"/>
      <c r="CQ16" s="36"/>
      <c r="CS16" s="36">
        <v>44274</v>
      </c>
      <c r="CT16" s="36">
        <v>44272</v>
      </c>
      <c r="CU16" s="1">
        <f t="shared" si="17"/>
        <v>1064</v>
      </c>
      <c r="CV16" s="1">
        <v>0</v>
      </c>
      <c r="CY16" s="1">
        <v>0</v>
      </c>
      <c r="CZ16" s="1">
        <v>1064</v>
      </c>
      <c r="DA16" s="3">
        <v>0</v>
      </c>
      <c r="DB16"/>
    </row>
    <row r="17" spans="1:115" x14ac:dyDescent="0.25">
      <c r="A17" s="2">
        <v>2024</v>
      </c>
      <c r="B17" s="3">
        <v>55</v>
      </c>
      <c r="C17" s="3">
        <v>0</v>
      </c>
      <c r="D17" s="3">
        <v>0</v>
      </c>
      <c r="E17" s="3">
        <v>1</v>
      </c>
      <c r="F17" s="3">
        <v>1</v>
      </c>
      <c r="G17" s="3">
        <v>0</v>
      </c>
      <c r="H17" s="1">
        <v>1</v>
      </c>
      <c r="I17" s="3">
        <v>0</v>
      </c>
      <c r="J17" s="3">
        <v>3</v>
      </c>
      <c r="K17" s="3">
        <v>0</v>
      </c>
      <c r="L17" s="3">
        <v>0</v>
      </c>
      <c r="M17" s="3"/>
      <c r="N17" s="3">
        <v>1</v>
      </c>
      <c r="O17" s="3">
        <v>0</v>
      </c>
      <c r="P17" s="3">
        <v>0</v>
      </c>
      <c r="Q17" s="3"/>
      <c r="R17" s="3">
        <v>1</v>
      </c>
      <c r="S17" s="3">
        <v>0</v>
      </c>
      <c r="T17" s="3">
        <v>1</v>
      </c>
      <c r="U17" s="3">
        <v>0</v>
      </c>
      <c r="V17" s="3">
        <v>0</v>
      </c>
      <c r="W17" s="3">
        <v>0</v>
      </c>
      <c r="X17" s="16">
        <v>0</v>
      </c>
      <c r="Y17" s="3">
        <v>0</v>
      </c>
      <c r="Z17" s="3">
        <v>1</v>
      </c>
      <c r="AA17" s="3">
        <v>1</v>
      </c>
      <c r="AB17" s="3">
        <v>1</v>
      </c>
      <c r="AC17" s="3">
        <v>0</v>
      </c>
      <c r="AD17" s="3">
        <v>1</v>
      </c>
      <c r="AE17" s="3">
        <v>0</v>
      </c>
      <c r="AF17" s="3">
        <v>0</v>
      </c>
      <c r="AG17" s="3">
        <v>31.6</v>
      </c>
      <c r="AH17" s="4">
        <v>2.0299999999999998</v>
      </c>
      <c r="AI17" s="3">
        <v>108</v>
      </c>
      <c r="AJ17" s="3">
        <v>64</v>
      </c>
      <c r="AK17" s="5">
        <f t="shared" si="0"/>
        <v>78.666666666666671</v>
      </c>
      <c r="AL17" s="3">
        <v>82</v>
      </c>
      <c r="AM17" s="3">
        <v>2</v>
      </c>
      <c r="AN17" s="3">
        <v>7</v>
      </c>
      <c r="AO17" s="3">
        <v>37</v>
      </c>
      <c r="AP17" s="3">
        <v>20</v>
      </c>
      <c r="AQ17" s="3">
        <v>25</v>
      </c>
      <c r="AR17" s="1">
        <f t="shared" si="1"/>
        <v>17</v>
      </c>
      <c r="AS17" s="7">
        <f t="shared" si="2"/>
        <v>2.4285714285714284</v>
      </c>
      <c r="AT17" s="3">
        <v>17</v>
      </c>
      <c r="AU17" s="4">
        <v>4.6689999999999996</v>
      </c>
      <c r="AV17" s="3">
        <v>2.2999999999999998</v>
      </c>
      <c r="AW17" s="19">
        <f t="shared" si="3"/>
        <v>0.40118255728011826</v>
      </c>
      <c r="AX17" s="7">
        <f t="shared" si="4"/>
        <v>1.7134289997858214</v>
      </c>
      <c r="AY17" s="7">
        <f t="shared" si="5"/>
        <v>278.26086956521743</v>
      </c>
      <c r="AZ17" s="7">
        <f t="shared" si="6"/>
        <v>2492.7536231884064</v>
      </c>
      <c r="BA17" s="7">
        <f t="shared" si="7"/>
        <v>56.939024390243901</v>
      </c>
      <c r="BB17" s="7">
        <f t="shared" si="8"/>
        <v>28.048780487804876</v>
      </c>
      <c r="BC17" s="7">
        <f t="shared" si="9"/>
        <v>23.523577235772358</v>
      </c>
      <c r="BD17" s="7">
        <f t="shared" si="10"/>
        <v>6.866341463414634</v>
      </c>
      <c r="BE17" s="19"/>
      <c r="BF17" s="19">
        <f t="shared" si="11"/>
        <v>0.43906618119511676</v>
      </c>
      <c r="BG17" s="19">
        <f t="shared" si="12"/>
        <v>0.64981794816877281</v>
      </c>
      <c r="BH17" s="19">
        <f t="shared" si="13"/>
        <v>3.3493543758966999</v>
      </c>
      <c r="BI17" s="19">
        <f t="shared" si="14"/>
        <v>0.41176470588235292</v>
      </c>
      <c r="BJ17" s="19"/>
      <c r="BK17" s="5">
        <v>0</v>
      </c>
      <c r="BL17" s="5"/>
      <c r="BM17" s="5"/>
      <c r="BN17" s="5"/>
      <c r="BO17" s="5"/>
      <c r="BP17" s="3">
        <v>1</v>
      </c>
      <c r="BQ17" s="9">
        <v>0</v>
      </c>
      <c r="BR17" s="3">
        <v>20</v>
      </c>
      <c r="BS17" s="3">
        <v>8.8000000000000007</v>
      </c>
      <c r="BT17" s="3">
        <v>3.9</v>
      </c>
      <c r="BU17" s="3">
        <v>0.99</v>
      </c>
      <c r="BV17" s="16">
        <v>5.9</v>
      </c>
      <c r="BW17" s="10"/>
      <c r="BX17" s="16">
        <v>1</v>
      </c>
      <c r="BY17" s="3">
        <v>0</v>
      </c>
      <c r="BZ17" s="3">
        <v>138</v>
      </c>
      <c r="CA17" s="3">
        <v>64</v>
      </c>
      <c r="CB17" s="4">
        <v>2</v>
      </c>
      <c r="CC17" s="28">
        <v>35</v>
      </c>
      <c r="CD17" s="8"/>
      <c r="CE17" s="8"/>
      <c r="CF17" s="3">
        <v>2618</v>
      </c>
      <c r="CG17" s="3">
        <v>1</v>
      </c>
      <c r="CH17" s="3">
        <v>3</v>
      </c>
      <c r="CI17" s="12">
        <v>778.84615384615381</v>
      </c>
      <c r="CJ17" s="19">
        <f t="shared" si="15"/>
        <v>6.6578135345132035</v>
      </c>
      <c r="CK17" s="5">
        <v>325.40634333387641</v>
      </c>
      <c r="CL17" s="19">
        <f t="shared" si="16"/>
        <v>5.7850746885527577</v>
      </c>
      <c r="CM17" s="10"/>
      <c r="CN17" s="36">
        <v>40312</v>
      </c>
      <c r="CO17" s="36"/>
      <c r="CP17" s="36"/>
      <c r="CQ17" s="36"/>
      <c r="CS17" s="36">
        <v>44272</v>
      </c>
      <c r="CT17" s="36">
        <v>40728</v>
      </c>
      <c r="CU17" s="1">
        <f t="shared" si="17"/>
        <v>416</v>
      </c>
      <c r="CV17" s="3">
        <v>1</v>
      </c>
      <c r="CW17" s="40">
        <v>40728</v>
      </c>
      <c r="CX17" s="20">
        <f>(CW17-CN17)</f>
        <v>416</v>
      </c>
      <c r="CY17" s="20">
        <v>1</v>
      </c>
      <c r="CZ17" s="20">
        <v>416</v>
      </c>
      <c r="DA17" s="3">
        <v>0</v>
      </c>
      <c r="DB17" s="3" t="s">
        <v>144</v>
      </c>
      <c r="DC17" s="10"/>
      <c r="DD17" s="10"/>
      <c r="DE17" s="10"/>
      <c r="DF17" s="10"/>
      <c r="DG17" s="10"/>
      <c r="DH17" s="10"/>
      <c r="DI17" s="10"/>
      <c r="DJ17" s="10"/>
      <c r="DK17" s="10"/>
    </row>
    <row r="18" spans="1:115" x14ac:dyDescent="0.25">
      <c r="A18" s="2">
        <v>2030</v>
      </c>
      <c r="B18" s="3">
        <v>69</v>
      </c>
      <c r="C18" s="3">
        <v>0</v>
      </c>
      <c r="D18" s="3">
        <v>1</v>
      </c>
      <c r="E18" s="3">
        <v>1</v>
      </c>
      <c r="F18" s="3">
        <v>1</v>
      </c>
      <c r="G18" s="3">
        <v>1</v>
      </c>
      <c r="H18" s="1">
        <v>0</v>
      </c>
      <c r="I18" s="3">
        <v>1</v>
      </c>
      <c r="J18" s="3">
        <v>2</v>
      </c>
      <c r="K18" s="3">
        <v>1</v>
      </c>
      <c r="L18" s="3">
        <v>0</v>
      </c>
      <c r="M18" s="3"/>
      <c r="N18" s="3">
        <v>0</v>
      </c>
      <c r="O18" s="3">
        <v>1</v>
      </c>
      <c r="P18" s="3">
        <v>1</v>
      </c>
      <c r="Q18" s="3">
        <v>0</v>
      </c>
      <c r="R18" s="3">
        <v>0</v>
      </c>
      <c r="S18" s="3">
        <v>1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37</v>
      </c>
      <c r="AH18" s="4">
        <v>2.17</v>
      </c>
      <c r="AI18" s="3">
        <v>148</v>
      </c>
      <c r="AJ18" s="3">
        <v>59</v>
      </c>
      <c r="AK18" s="5">
        <f t="shared" si="0"/>
        <v>88.666666666666671</v>
      </c>
      <c r="AL18" s="3">
        <v>72</v>
      </c>
      <c r="AM18" s="3">
        <v>1</v>
      </c>
      <c r="AN18" s="3">
        <v>8</v>
      </c>
      <c r="AO18" s="3">
        <v>35</v>
      </c>
      <c r="AP18" s="3">
        <v>16</v>
      </c>
      <c r="AQ18" s="3">
        <v>22</v>
      </c>
      <c r="AR18" s="1">
        <f t="shared" si="1"/>
        <v>19</v>
      </c>
      <c r="AS18" s="7">
        <f t="shared" si="2"/>
        <v>2.375</v>
      </c>
      <c r="AT18" s="3">
        <v>16</v>
      </c>
      <c r="AU18" s="4">
        <v>5.0994999999999999</v>
      </c>
      <c r="AV18" s="3">
        <v>2.35</v>
      </c>
      <c r="AW18" s="19">
        <f t="shared" si="3"/>
        <v>0.46201034737620106</v>
      </c>
      <c r="AX18" s="7">
        <f t="shared" si="4"/>
        <v>1.1765859397980194</v>
      </c>
      <c r="AY18" s="7">
        <f t="shared" si="5"/>
        <v>204.25531914893617</v>
      </c>
      <c r="AZ18" s="7">
        <f t="shared" si="6"/>
        <v>2746.0992907801419</v>
      </c>
      <c r="BA18" s="7">
        <f t="shared" si="7"/>
        <v>70.826388888888886</v>
      </c>
      <c r="BB18" s="7">
        <f t="shared" si="8"/>
        <v>32.638888888888886</v>
      </c>
      <c r="BC18" s="7">
        <f t="shared" si="9"/>
        <v>32.255925925925922</v>
      </c>
      <c r="BD18" s="7">
        <f t="shared" si="10"/>
        <v>6.2144444444444433</v>
      </c>
      <c r="BE18" s="19">
        <v>2.81</v>
      </c>
      <c r="BF18" s="19">
        <f t="shared" si="11"/>
        <v>0.31061868810667714</v>
      </c>
      <c r="BG18" s="19">
        <f t="shared" si="12"/>
        <v>0.4941660947151682</v>
      </c>
      <c r="BH18" s="19">
        <f t="shared" si="13"/>
        <v>3.7277046783625729</v>
      </c>
      <c r="BI18" s="19">
        <f t="shared" si="14"/>
        <v>0.5</v>
      </c>
      <c r="BJ18" s="19"/>
      <c r="BK18" s="5">
        <v>1</v>
      </c>
      <c r="BL18" s="5">
        <v>18</v>
      </c>
      <c r="BM18" s="5"/>
      <c r="BN18" s="5">
        <v>0</v>
      </c>
      <c r="BO18" s="5">
        <v>0</v>
      </c>
      <c r="BP18" s="3">
        <v>1</v>
      </c>
      <c r="BQ18" s="9">
        <v>0</v>
      </c>
      <c r="BR18" s="3">
        <v>42.5</v>
      </c>
      <c r="BS18" s="3">
        <v>5.6</v>
      </c>
      <c r="BT18" s="3">
        <v>4.4000000000000004</v>
      </c>
      <c r="BU18" s="3">
        <v>0.8</v>
      </c>
      <c r="BV18" s="3">
        <v>3.8</v>
      </c>
      <c r="BW18" s="10"/>
      <c r="BX18" s="3">
        <v>0</v>
      </c>
      <c r="BY18" s="3">
        <v>1</v>
      </c>
      <c r="BZ18" s="3">
        <v>140</v>
      </c>
      <c r="CA18" s="3">
        <v>18</v>
      </c>
      <c r="CB18" s="4">
        <v>1.1000000000000001</v>
      </c>
      <c r="CC18" s="28">
        <v>49</v>
      </c>
      <c r="CD18" s="8"/>
      <c r="CE18" s="8"/>
      <c r="CF18" s="3">
        <v>1076</v>
      </c>
      <c r="CG18" s="3">
        <v>1</v>
      </c>
      <c r="CH18" s="3">
        <v>2</v>
      </c>
      <c r="CI18" s="12">
        <v>810.04016064257019</v>
      </c>
      <c r="CJ18" s="19">
        <f t="shared" si="15"/>
        <v>6.697083827477595</v>
      </c>
      <c r="CK18" s="5">
        <v>1154.7867954838453</v>
      </c>
      <c r="CL18" s="19">
        <f t="shared" si="16"/>
        <v>7.0516710132618936</v>
      </c>
      <c r="CM18" s="10"/>
      <c r="CN18" s="41">
        <v>40373</v>
      </c>
      <c r="CO18" s="41"/>
      <c r="CP18" s="41"/>
      <c r="CQ18" s="41"/>
      <c r="CS18" s="36">
        <v>44272</v>
      </c>
      <c r="CT18" s="36">
        <v>44271</v>
      </c>
      <c r="CU18" s="1">
        <f t="shared" si="17"/>
        <v>3898</v>
      </c>
      <c r="CV18" s="3">
        <v>0</v>
      </c>
      <c r="CW18" s="3"/>
      <c r="CX18" s="3"/>
      <c r="CY18" s="3">
        <v>0</v>
      </c>
      <c r="CZ18" s="3">
        <v>3898</v>
      </c>
      <c r="DA18" s="3">
        <v>0</v>
      </c>
      <c r="DB18" s="3"/>
      <c r="DC18" s="10"/>
      <c r="DD18" s="10"/>
      <c r="DE18" s="10"/>
      <c r="DF18" s="10"/>
      <c r="DG18" s="10"/>
      <c r="DH18" s="10"/>
      <c r="DI18" s="10"/>
      <c r="DJ18" s="10"/>
      <c r="DK18" s="10"/>
    </row>
    <row r="19" spans="1:115" x14ac:dyDescent="0.25">
      <c r="A19" s="25">
        <v>1172</v>
      </c>
      <c r="B19" s="1">
        <v>68</v>
      </c>
      <c r="C19" s="1">
        <v>0</v>
      </c>
      <c r="D19" s="1">
        <v>1</v>
      </c>
      <c r="E19" s="1">
        <v>0</v>
      </c>
      <c r="F19" s="1">
        <v>2</v>
      </c>
      <c r="H19" s="1">
        <v>1</v>
      </c>
      <c r="J19" s="1">
        <v>2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20.7</v>
      </c>
      <c r="AH19" s="1">
        <v>1.42</v>
      </c>
      <c r="AI19" s="1">
        <v>132</v>
      </c>
      <c r="AJ19" s="1">
        <v>65</v>
      </c>
      <c r="AK19" s="5">
        <f t="shared" si="0"/>
        <v>87.333333333333329</v>
      </c>
      <c r="AL19" s="1">
        <v>53</v>
      </c>
      <c r="AM19" s="1">
        <v>1</v>
      </c>
      <c r="AN19" s="1">
        <v>2</v>
      </c>
      <c r="AO19" s="1">
        <v>28</v>
      </c>
      <c r="AP19" s="1">
        <v>6</v>
      </c>
      <c r="AQ19" s="1">
        <v>14</v>
      </c>
      <c r="AR19" s="1">
        <f t="shared" si="1"/>
        <v>22</v>
      </c>
      <c r="AS19" s="7">
        <f t="shared" si="2"/>
        <v>11</v>
      </c>
      <c r="AT19" s="1">
        <v>7</v>
      </c>
      <c r="AU19" s="19">
        <v>4.4000000000000004</v>
      </c>
      <c r="AV19" s="1">
        <v>3.09</v>
      </c>
      <c r="AW19" s="19">
        <f t="shared" si="3"/>
        <v>0.59835920177383584</v>
      </c>
      <c r="AX19" s="7">
        <f t="shared" si="4"/>
        <v>1.5909090909090908</v>
      </c>
      <c r="AY19" s="7">
        <f t="shared" si="5"/>
        <v>181.22977346278319</v>
      </c>
      <c r="AZ19" s="7">
        <f t="shared" si="6"/>
        <v>2209.277238403452</v>
      </c>
      <c r="BA19" s="7">
        <f t="shared" si="7"/>
        <v>83.018867924528308</v>
      </c>
      <c r="BB19" s="7">
        <f t="shared" si="8"/>
        <v>58.301886792452834</v>
      </c>
      <c r="BC19" s="7">
        <f t="shared" si="9"/>
        <v>63.696754716981133</v>
      </c>
      <c r="BD19" s="7">
        <f t="shared" si="10"/>
        <v>9.5148679245283034</v>
      </c>
      <c r="BE19" s="19">
        <v>1.3731818181818181</v>
      </c>
      <c r="BF19" s="19">
        <f t="shared" si="11"/>
        <v>0.16863636363636361</v>
      </c>
      <c r="BG19" s="19">
        <f t="shared" si="12"/>
        <v>0.33727272727272722</v>
      </c>
      <c r="BH19" s="19">
        <f t="shared" si="13"/>
        <v>3.7735849056603779</v>
      </c>
      <c r="BI19" s="19">
        <f t="shared" si="14"/>
        <v>0.2857142857142857</v>
      </c>
      <c r="BJ19" s="19"/>
      <c r="BK19" s="20">
        <v>1</v>
      </c>
      <c r="BL19" s="1">
        <v>12</v>
      </c>
      <c r="BN19" s="1">
        <v>0</v>
      </c>
      <c r="BO19" s="1">
        <v>0</v>
      </c>
      <c r="BP19" s="1">
        <v>1</v>
      </c>
      <c r="BQ19" s="1">
        <v>0</v>
      </c>
      <c r="BR19" s="1">
        <v>70</v>
      </c>
      <c r="BS19" s="1">
        <v>4.3</v>
      </c>
      <c r="BT19" s="1">
        <v>2.5</v>
      </c>
      <c r="BU19" s="1">
        <v>0.32</v>
      </c>
      <c r="BY19" s="1">
        <v>0</v>
      </c>
      <c r="BZ19" s="25">
        <v>141</v>
      </c>
      <c r="CA19" s="25">
        <v>27</v>
      </c>
      <c r="CB19" s="44">
        <v>0.88</v>
      </c>
      <c r="CC19" s="27">
        <v>68</v>
      </c>
      <c r="CI19" s="20">
        <v>824.77165930000001</v>
      </c>
      <c r="CJ19" s="19">
        <f t="shared" si="15"/>
        <v>6.7151065714189064</v>
      </c>
      <c r="CK19" s="20">
        <v>4584.0394109999997</v>
      </c>
      <c r="CL19" s="19">
        <f t="shared" si="16"/>
        <v>8.4303358558707053</v>
      </c>
      <c r="CM19" s="20"/>
      <c r="CN19" s="36">
        <v>43693</v>
      </c>
      <c r="CO19" s="36"/>
      <c r="CP19" s="36"/>
      <c r="CQ19" s="36"/>
      <c r="CS19" s="36">
        <v>44274</v>
      </c>
      <c r="CT19" s="36">
        <v>44273</v>
      </c>
      <c r="CU19" s="1">
        <f t="shared" si="17"/>
        <v>580</v>
      </c>
      <c r="CV19" s="1">
        <v>0</v>
      </c>
      <c r="CY19" s="1">
        <v>0</v>
      </c>
      <c r="CZ19" s="1">
        <v>580</v>
      </c>
      <c r="DA19" s="3">
        <v>0</v>
      </c>
      <c r="DC19" s="1"/>
      <c r="DD19" s="1"/>
      <c r="DE19" s="1"/>
      <c r="DF19" s="1"/>
      <c r="DG19" s="1"/>
      <c r="DH19" s="1"/>
      <c r="DI19" s="1"/>
      <c r="DJ19" s="1"/>
      <c r="DK19" s="1"/>
    </row>
    <row r="20" spans="1:115" x14ac:dyDescent="0.25">
      <c r="A20" s="2">
        <v>2056</v>
      </c>
      <c r="B20" s="3">
        <v>49</v>
      </c>
      <c r="C20" s="3">
        <v>0</v>
      </c>
      <c r="D20" s="3">
        <v>0</v>
      </c>
      <c r="E20" s="3">
        <v>0</v>
      </c>
      <c r="F20" s="3">
        <v>2</v>
      </c>
      <c r="G20" s="3">
        <v>1</v>
      </c>
      <c r="H20" s="1">
        <v>0</v>
      </c>
      <c r="I20" s="3">
        <v>1</v>
      </c>
      <c r="J20" s="3">
        <v>1</v>
      </c>
      <c r="K20" s="3">
        <v>0</v>
      </c>
      <c r="L20" s="3">
        <v>0</v>
      </c>
      <c r="M20" s="3"/>
      <c r="N20" s="3">
        <v>0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1</v>
      </c>
      <c r="V20" s="3">
        <v>0</v>
      </c>
      <c r="W20" s="3">
        <v>0</v>
      </c>
      <c r="X20" s="3">
        <v>0</v>
      </c>
      <c r="Y20" s="3">
        <v>0</v>
      </c>
      <c r="Z20" s="3">
        <v>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23</v>
      </c>
      <c r="AH20" s="4">
        <v>1.7</v>
      </c>
      <c r="AI20" s="3">
        <v>118</v>
      </c>
      <c r="AJ20" s="3">
        <v>78</v>
      </c>
      <c r="AK20" s="5">
        <f t="shared" si="0"/>
        <v>91.333333333333329</v>
      </c>
      <c r="AL20" s="3">
        <v>88</v>
      </c>
      <c r="AM20" s="3">
        <v>1</v>
      </c>
      <c r="AN20" s="3">
        <v>4</v>
      </c>
      <c r="AO20" s="3">
        <v>18</v>
      </c>
      <c r="AP20" s="3">
        <v>8</v>
      </c>
      <c r="AQ20" s="3">
        <v>11</v>
      </c>
      <c r="AR20" s="1">
        <f t="shared" si="1"/>
        <v>10</v>
      </c>
      <c r="AS20" s="7">
        <f t="shared" si="2"/>
        <v>2.5</v>
      </c>
      <c r="AT20" s="3">
        <v>6</v>
      </c>
      <c r="AU20" s="4">
        <v>3.8080000000000003</v>
      </c>
      <c r="AV20" s="3">
        <v>2.2400000000000002</v>
      </c>
      <c r="AW20" s="19">
        <f t="shared" si="3"/>
        <v>0.45362897265336294</v>
      </c>
      <c r="AX20" s="7">
        <f t="shared" si="4"/>
        <v>1.3130252100840336</v>
      </c>
      <c r="AY20" s="7">
        <f t="shared" si="5"/>
        <v>178.57142857142856</v>
      </c>
      <c r="AZ20" s="7">
        <f t="shared" si="6"/>
        <v>3119.0476190476184</v>
      </c>
      <c r="BA20" s="7">
        <f t="shared" si="7"/>
        <v>43.272727272727273</v>
      </c>
      <c r="BB20" s="7">
        <f t="shared" si="8"/>
        <v>25.454545454545453</v>
      </c>
      <c r="BC20" s="7">
        <f t="shared" si="9"/>
        <v>29.540848484848482</v>
      </c>
      <c r="BD20" s="7">
        <f t="shared" si="10"/>
        <v>2.4232727272727272</v>
      </c>
      <c r="BE20" s="19"/>
      <c r="BF20" s="19">
        <f t="shared" si="11"/>
        <v>0.25420168067226889</v>
      </c>
      <c r="BG20" s="19">
        <f t="shared" si="12"/>
        <v>0.41596638655462187</v>
      </c>
      <c r="BH20" s="19">
        <f t="shared" si="13"/>
        <v>4.3272727272727272</v>
      </c>
      <c r="BI20" s="19">
        <f t="shared" si="14"/>
        <v>0.66666666666666663</v>
      </c>
      <c r="BJ20" s="19"/>
      <c r="BK20" s="5">
        <v>0</v>
      </c>
      <c r="BL20" s="5"/>
      <c r="BM20" s="5"/>
      <c r="BN20" s="5"/>
      <c r="BO20" s="5"/>
      <c r="BP20" s="3">
        <v>1</v>
      </c>
      <c r="BQ20" s="3">
        <v>0</v>
      </c>
      <c r="BR20" s="3">
        <v>55</v>
      </c>
      <c r="BS20" s="3"/>
      <c r="BT20" s="3"/>
      <c r="BU20" s="3"/>
      <c r="BV20" s="3"/>
      <c r="BW20" s="10"/>
      <c r="BX20" s="3">
        <v>1</v>
      </c>
      <c r="BY20" s="3">
        <v>0</v>
      </c>
      <c r="BZ20" s="3">
        <v>141</v>
      </c>
      <c r="CA20" s="3">
        <v>25</v>
      </c>
      <c r="CB20" s="4">
        <v>1.1000000000000001</v>
      </c>
      <c r="CC20" s="28">
        <v>77</v>
      </c>
      <c r="CD20" s="8"/>
      <c r="CE20" s="8"/>
      <c r="CF20" s="3">
        <v>366</v>
      </c>
      <c r="CG20" s="3">
        <v>0</v>
      </c>
      <c r="CH20" s="3">
        <v>1</v>
      </c>
      <c r="CI20" s="12">
        <v>828.9473684210526</v>
      </c>
      <c r="CJ20" s="19">
        <f t="shared" si="15"/>
        <v>6.7201566650873383</v>
      </c>
      <c r="CK20" s="5">
        <v>744.87765334955429</v>
      </c>
      <c r="CL20" s="19">
        <f t="shared" si="16"/>
        <v>6.6132199812014987</v>
      </c>
      <c r="CM20" s="10"/>
      <c r="CN20" s="36">
        <v>40521</v>
      </c>
      <c r="CO20" s="36"/>
      <c r="CP20" s="36"/>
      <c r="CQ20" s="36"/>
      <c r="CR20" s="22"/>
      <c r="CS20" s="36">
        <v>44274</v>
      </c>
      <c r="CT20" s="40">
        <v>43879</v>
      </c>
      <c r="CU20" s="3">
        <f t="shared" si="17"/>
        <v>3358</v>
      </c>
      <c r="CV20" s="3">
        <v>0</v>
      </c>
      <c r="CW20" s="3"/>
      <c r="CX20" s="3"/>
      <c r="CY20" s="3">
        <v>0</v>
      </c>
      <c r="CZ20" s="3">
        <v>3358</v>
      </c>
      <c r="DA20" s="3">
        <v>0</v>
      </c>
      <c r="DB20" s="3"/>
      <c r="DC20" s="10"/>
      <c r="DD20" s="10"/>
      <c r="DE20" s="10"/>
      <c r="DF20" s="10"/>
      <c r="DG20" s="10"/>
      <c r="DH20" s="10"/>
      <c r="DI20" s="10"/>
      <c r="DJ20" s="10"/>
      <c r="DK20" s="10"/>
    </row>
    <row r="21" spans="1:115" x14ac:dyDescent="0.25">
      <c r="A21" s="25">
        <v>1028</v>
      </c>
      <c r="B21" s="1">
        <v>55</v>
      </c>
      <c r="C21" s="1">
        <v>0</v>
      </c>
      <c r="D21" s="1">
        <v>1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2</v>
      </c>
      <c r="K21" s="1">
        <v>0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26.1</v>
      </c>
      <c r="AH21" s="1">
        <v>1.66</v>
      </c>
      <c r="AI21" s="1">
        <v>150</v>
      </c>
      <c r="AJ21" s="1">
        <v>65</v>
      </c>
      <c r="AK21" s="5">
        <f t="shared" si="0"/>
        <v>93.333333333333329</v>
      </c>
      <c r="AL21" s="1">
        <v>79</v>
      </c>
      <c r="AM21" s="1">
        <v>1</v>
      </c>
      <c r="AN21" s="1">
        <v>2</v>
      </c>
      <c r="AO21" s="1">
        <v>72</v>
      </c>
      <c r="AP21" s="1">
        <v>21</v>
      </c>
      <c r="AQ21" s="1">
        <v>44</v>
      </c>
      <c r="AR21" s="1">
        <f t="shared" si="1"/>
        <v>51</v>
      </c>
      <c r="AS21" s="7">
        <f t="shared" si="2"/>
        <v>25.5</v>
      </c>
      <c r="AT21" s="1">
        <v>17</v>
      </c>
      <c r="AU21" s="19">
        <v>5.67</v>
      </c>
      <c r="AV21" s="1">
        <v>3.41</v>
      </c>
      <c r="AW21" s="19">
        <f t="shared" si="3"/>
        <v>0.7056910569105691</v>
      </c>
      <c r="AX21" s="7">
        <f t="shared" si="4"/>
        <v>4.7619047619047619</v>
      </c>
      <c r="AY21" s="7">
        <f t="shared" si="5"/>
        <v>633.43108504398822</v>
      </c>
      <c r="AZ21" s="7">
        <f t="shared" si="6"/>
        <v>2142.717497556207</v>
      </c>
      <c r="BA21" s="7">
        <f t="shared" si="7"/>
        <v>71.77215189873418</v>
      </c>
      <c r="BB21" s="7">
        <f t="shared" si="8"/>
        <v>43.164556962025316</v>
      </c>
      <c r="BC21" s="7">
        <f t="shared" si="9"/>
        <v>44.810565400843878</v>
      </c>
      <c r="BD21" s="7">
        <f t="shared" si="10"/>
        <v>24.655594936708859</v>
      </c>
      <c r="BE21" s="19">
        <v>2.2200000000000002</v>
      </c>
      <c r="BF21" s="19">
        <f t="shared" si="11"/>
        <v>0.61305114638447966</v>
      </c>
      <c r="BG21" s="19">
        <f t="shared" si="12"/>
        <v>1.0031746031746032</v>
      </c>
      <c r="BH21" s="19">
        <f t="shared" si="13"/>
        <v>1.4072970960536113</v>
      </c>
      <c r="BI21" s="19">
        <f t="shared" si="14"/>
        <v>0.11764705882352941</v>
      </c>
      <c r="BJ21" s="19"/>
      <c r="BK21" s="20">
        <v>1</v>
      </c>
      <c r="BL21" s="1">
        <v>9</v>
      </c>
      <c r="BN21" s="1">
        <v>1</v>
      </c>
      <c r="BO21" s="1">
        <v>0</v>
      </c>
      <c r="BP21" s="1">
        <v>1</v>
      </c>
      <c r="BQ21" s="1">
        <v>0</v>
      </c>
      <c r="BR21" s="1">
        <v>56</v>
      </c>
      <c r="BS21" s="1">
        <v>3.71</v>
      </c>
      <c r="BT21" s="1">
        <v>3</v>
      </c>
      <c r="BU21" s="1">
        <v>0.57999999999999996</v>
      </c>
      <c r="BW21" s="1">
        <v>15.9</v>
      </c>
      <c r="BX21" s="1">
        <v>0</v>
      </c>
      <c r="BZ21" s="25">
        <v>144</v>
      </c>
      <c r="CA21" s="25">
        <v>25</v>
      </c>
      <c r="CB21" s="44">
        <v>1.1200000000000001</v>
      </c>
      <c r="CC21" s="27">
        <v>55</v>
      </c>
      <c r="CI21" s="20">
        <v>869.66</v>
      </c>
      <c r="CJ21" s="19">
        <f t="shared" si="15"/>
        <v>6.7681023306669097</v>
      </c>
      <c r="CK21" s="20">
        <v>1325.69</v>
      </c>
      <c r="CL21" s="19">
        <f t="shared" si="16"/>
        <v>7.1896883575916215</v>
      </c>
      <c r="CM21" s="22"/>
      <c r="CN21" s="36">
        <v>43231</v>
      </c>
      <c r="CO21" s="36"/>
      <c r="CP21" s="36"/>
      <c r="CQ21" s="36"/>
      <c r="CS21" s="36">
        <v>44274</v>
      </c>
      <c r="CT21" s="36">
        <v>44255</v>
      </c>
      <c r="CU21" s="1">
        <f t="shared" si="17"/>
        <v>1024</v>
      </c>
      <c r="CV21" s="1">
        <v>0</v>
      </c>
      <c r="CW21" s="36"/>
      <c r="CX21" s="20"/>
      <c r="CY21" s="20">
        <v>0</v>
      </c>
      <c r="CZ21" s="20">
        <v>1024</v>
      </c>
      <c r="DA21" s="3">
        <v>0</v>
      </c>
      <c r="DB21" s="20"/>
    </row>
    <row r="22" spans="1:115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1</v>
      </c>
      <c r="Z22" s="3">
        <v>1</v>
      </c>
      <c r="AA22" s="3">
        <v>1</v>
      </c>
      <c r="AB22" s="3">
        <v>1</v>
      </c>
      <c r="AC22" s="3">
        <v>0</v>
      </c>
      <c r="AD22" s="3">
        <v>1</v>
      </c>
      <c r="AE22" s="3">
        <v>0</v>
      </c>
      <c r="AF22" s="3">
        <v>2</v>
      </c>
      <c r="AG22" s="3">
        <v>26.5</v>
      </c>
      <c r="AH22" s="4">
        <v>2.0099999999999998</v>
      </c>
      <c r="AI22" s="3">
        <v>104</v>
      </c>
      <c r="AJ22" s="3">
        <v>72</v>
      </c>
      <c r="AK22" s="5">
        <f t="shared" si="0"/>
        <v>82.666666666666671</v>
      </c>
      <c r="AL22" s="3">
        <v>88</v>
      </c>
      <c r="AM22" s="3">
        <v>1</v>
      </c>
      <c r="AN22" s="3">
        <v>5</v>
      </c>
      <c r="AO22" s="3">
        <v>22</v>
      </c>
      <c r="AP22" s="3">
        <v>10</v>
      </c>
      <c r="AQ22" s="3">
        <v>14</v>
      </c>
      <c r="AR22" s="1">
        <f t="shared" si="1"/>
        <v>12</v>
      </c>
      <c r="AS22" s="7">
        <f t="shared" si="2"/>
        <v>2.4</v>
      </c>
      <c r="AT22" s="3">
        <v>8</v>
      </c>
      <c r="AU22" s="4">
        <v>3.8390999999999993</v>
      </c>
      <c r="AV22" s="3">
        <v>1.91</v>
      </c>
      <c r="AW22" s="19">
        <f t="shared" si="3"/>
        <v>0.35009608277900961</v>
      </c>
      <c r="AX22" s="7">
        <f t="shared" si="4"/>
        <v>1.56286629678831</v>
      </c>
      <c r="AY22" s="7">
        <f t="shared" si="5"/>
        <v>251.30890052356023</v>
      </c>
      <c r="AZ22" s="7">
        <f t="shared" si="6"/>
        <v>3253.0541012216408</v>
      </c>
      <c r="BA22" s="7">
        <f t="shared" si="7"/>
        <v>43.626136363636355</v>
      </c>
      <c r="BB22" s="7">
        <f t="shared" si="8"/>
        <v>21.704545454545453</v>
      </c>
      <c r="BC22" s="7">
        <f t="shared" si="9"/>
        <v>22.040242424242422</v>
      </c>
      <c r="BD22" s="7">
        <f t="shared" si="10"/>
        <v>2.656636363636363</v>
      </c>
      <c r="BE22" s="19"/>
      <c r="BF22" s="19">
        <f t="shared" si="11"/>
        <v>0.32090854627386634</v>
      </c>
      <c r="BG22" s="19">
        <f t="shared" si="12"/>
        <v>0.50428485843036142</v>
      </c>
      <c r="BH22" s="19">
        <f t="shared" si="13"/>
        <v>3.635511363636363</v>
      </c>
      <c r="BI22" s="19">
        <f t="shared" si="14"/>
        <v>0.625</v>
      </c>
      <c r="BJ22" s="19"/>
      <c r="BK22" s="5">
        <v>0</v>
      </c>
      <c r="BL22" s="5"/>
      <c r="BM22" s="5"/>
      <c r="BN22" s="5"/>
      <c r="BO22" s="5"/>
      <c r="BP22" s="3">
        <v>1</v>
      </c>
      <c r="BQ22" s="3">
        <v>0</v>
      </c>
      <c r="BR22" s="3">
        <v>35</v>
      </c>
      <c r="BS22" s="3">
        <v>4.8</v>
      </c>
      <c r="BT22" s="3">
        <v>4.2</v>
      </c>
      <c r="BU22" s="3">
        <v>1</v>
      </c>
      <c r="BV22" s="3">
        <v>4.5999999999999996</v>
      </c>
      <c r="BW22" s="10"/>
      <c r="BX22" s="3">
        <v>1</v>
      </c>
      <c r="BY22" s="3">
        <v>1</v>
      </c>
      <c r="BZ22" s="3">
        <v>136</v>
      </c>
      <c r="CA22" s="3">
        <v>21</v>
      </c>
      <c r="CB22" s="4">
        <v>1.3</v>
      </c>
      <c r="CC22" s="28">
        <v>69</v>
      </c>
      <c r="CD22" s="8"/>
      <c r="CE22" s="8"/>
      <c r="CF22" s="3">
        <v>448</v>
      </c>
      <c r="CG22" s="3">
        <v>0</v>
      </c>
      <c r="CH22" s="3">
        <v>1</v>
      </c>
      <c r="CI22" s="12">
        <v>870.58823529411757</v>
      </c>
      <c r="CJ22" s="19">
        <f t="shared" si="15"/>
        <v>6.7691691156959903</v>
      </c>
      <c r="CK22" s="5">
        <v>1616.9280484032786</v>
      </c>
      <c r="CL22" s="19">
        <f t="shared" si="16"/>
        <v>7.3882833616194183</v>
      </c>
      <c r="CM22" s="10"/>
      <c r="CN22" s="41">
        <v>40410</v>
      </c>
      <c r="CO22" s="41"/>
      <c r="CP22" s="41"/>
      <c r="CQ22" s="41"/>
      <c r="CS22" s="36">
        <v>44272</v>
      </c>
      <c r="CT22" s="36">
        <v>40607</v>
      </c>
      <c r="CU22" s="1">
        <f t="shared" si="17"/>
        <v>197</v>
      </c>
      <c r="CV22" s="3">
        <v>1</v>
      </c>
      <c r="CW22" s="40">
        <v>40607</v>
      </c>
      <c r="CX22" s="3">
        <f>(CW22-CN22)</f>
        <v>197</v>
      </c>
      <c r="CY22" s="3">
        <v>1</v>
      </c>
      <c r="CZ22" s="3">
        <v>197</v>
      </c>
      <c r="DA22" s="3">
        <v>0</v>
      </c>
      <c r="DB22" s="3" t="s">
        <v>141</v>
      </c>
      <c r="DC22" s="10"/>
      <c r="DD22" s="10"/>
      <c r="DE22" s="10"/>
      <c r="DF22" s="10"/>
      <c r="DG22" s="10"/>
      <c r="DH22" s="10"/>
      <c r="DI22" s="10"/>
      <c r="DJ22" s="10"/>
      <c r="DK22" s="10"/>
    </row>
    <row r="23" spans="1:115" x14ac:dyDescent="0.25">
      <c r="A23" s="2">
        <v>2062</v>
      </c>
      <c r="B23" s="9">
        <v>64</v>
      </c>
      <c r="C23" s="9">
        <v>1</v>
      </c>
      <c r="D23" s="9">
        <v>0</v>
      </c>
      <c r="E23" s="9">
        <v>1</v>
      </c>
      <c r="F23" s="9">
        <v>1</v>
      </c>
      <c r="G23" s="9">
        <v>0</v>
      </c>
      <c r="H23" s="1">
        <v>1</v>
      </c>
      <c r="I23" s="9">
        <v>0</v>
      </c>
      <c r="J23" s="9">
        <v>4</v>
      </c>
      <c r="K23" s="9">
        <v>1</v>
      </c>
      <c r="L23" s="9">
        <v>1</v>
      </c>
      <c r="M23" s="9"/>
      <c r="N23" s="9">
        <v>1</v>
      </c>
      <c r="O23" s="9">
        <v>0</v>
      </c>
      <c r="P23" s="9">
        <v>0</v>
      </c>
      <c r="Q23" s="9"/>
      <c r="R23" s="9">
        <v>1</v>
      </c>
      <c r="S23" s="9">
        <v>1</v>
      </c>
      <c r="T23" s="9">
        <v>0</v>
      </c>
      <c r="U23" s="9">
        <v>0</v>
      </c>
      <c r="V23" s="9">
        <v>0</v>
      </c>
      <c r="W23" s="9">
        <v>0</v>
      </c>
      <c r="X23" s="9">
        <v>1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1</v>
      </c>
      <c r="AE23" s="9">
        <v>0</v>
      </c>
      <c r="AF23" s="9">
        <v>0</v>
      </c>
      <c r="AG23" s="9">
        <v>24</v>
      </c>
      <c r="AH23" s="11">
        <v>2.02</v>
      </c>
      <c r="AI23" s="9">
        <v>110</v>
      </c>
      <c r="AJ23" s="9">
        <v>79</v>
      </c>
      <c r="AK23" s="5">
        <f t="shared" si="0"/>
        <v>89.333333333333329</v>
      </c>
      <c r="AL23" s="9">
        <v>73</v>
      </c>
      <c r="AM23" s="9">
        <v>1</v>
      </c>
      <c r="AN23" s="9">
        <v>3</v>
      </c>
      <c r="AO23" s="9">
        <v>25</v>
      </c>
      <c r="AP23" s="9">
        <v>14</v>
      </c>
      <c r="AQ23" s="9">
        <v>18</v>
      </c>
      <c r="AR23" s="1">
        <f t="shared" si="1"/>
        <v>11</v>
      </c>
      <c r="AS23" s="7">
        <f t="shared" si="2"/>
        <v>3.6666666666666665</v>
      </c>
      <c r="AT23" s="9">
        <v>14</v>
      </c>
      <c r="AU23" s="4">
        <v>4.7671999999999999</v>
      </c>
      <c r="AV23" s="9">
        <v>2.36</v>
      </c>
      <c r="AW23" s="19">
        <f t="shared" si="3"/>
        <v>0.46746489283074644</v>
      </c>
      <c r="AX23" s="7">
        <f t="shared" si="4"/>
        <v>0.83906695754321192</v>
      </c>
      <c r="AY23" s="7">
        <f t="shared" si="5"/>
        <v>135.59322033898306</v>
      </c>
      <c r="AZ23" s="7">
        <f t="shared" si="6"/>
        <v>2926.5536723163841</v>
      </c>
      <c r="BA23" s="7">
        <f t="shared" si="7"/>
        <v>65.30410958904109</v>
      </c>
      <c r="BB23" s="7">
        <f t="shared" si="8"/>
        <v>32.328767123287669</v>
      </c>
      <c r="BC23" s="7">
        <f t="shared" si="9"/>
        <v>33.121899543378987</v>
      </c>
      <c r="BD23" s="7">
        <f t="shared" si="10"/>
        <v>6.5950684931506842</v>
      </c>
      <c r="BE23" s="19"/>
      <c r="BF23" s="19">
        <f t="shared" si="11"/>
        <v>0.27563349555294514</v>
      </c>
      <c r="BG23" s="19">
        <f t="shared" si="12"/>
        <v>0.38282429937909046</v>
      </c>
      <c r="BH23" s="19">
        <f t="shared" si="13"/>
        <v>5.9367372353673717</v>
      </c>
      <c r="BI23" s="19">
        <f t="shared" si="14"/>
        <v>0.21428571428571427</v>
      </c>
      <c r="BJ23" s="19"/>
      <c r="BK23" s="12">
        <v>0</v>
      </c>
      <c r="BL23" s="12"/>
      <c r="BM23" s="12"/>
      <c r="BN23" s="12"/>
      <c r="BO23" s="12"/>
      <c r="BP23" s="9">
        <v>1</v>
      </c>
      <c r="BQ23" s="9">
        <v>0</v>
      </c>
      <c r="BR23" s="9">
        <v>7.5</v>
      </c>
      <c r="BS23" s="9">
        <v>7.9</v>
      </c>
      <c r="BT23" s="9">
        <v>6.9</v>
      </c>
      <c r="BU23" s="9">
        <v>1.3</v>
      </c>
      <c r="BV23" s="9">
        <v>4.0999999999999996</v>
      </c>
      <c r="BW23" s="14"/>
      <c r="BX23" s="9">
        <v>1</v>
      </c>
      <c r="BY23" s="9">
        <v>0</v>
      </c>
      <c r="BZ23" s="9">
        <v>135</v>
      </c>
      <c r="CA23" s="9">
        <v>33</v>
      </c>
      <c r="CB23" s="11">
        <v>1.6</v>
      </c>
      <c r="CC23" s="29">
        <v>53</v>
      </c>
      <c r="CD23" s="13"/>
      <c r="CE23" s="13"/>
      <c r="CF23" s="9">
        <v>823</v>
      </c>
      <c r="CG23" s="9">
        <v>1</v>
      </c>
      <c r="CH23" s="9">
        <v>2</v>
      </c>
      <c r="CI23" s="12">
        <v>888.31168831168839</v>
      </c>
      <c r="CJ23" s="19">
        <f t="shared" si="15"/>
        <v>6.7893226817569579</v>
      </c>
      <c r="CK23" s="12">
        <v>815.36187674096641</v>
      </c>
      <c r="CL23" s="19">
        <f t="shared" si="16"/>
        <v>6.7036320352339756</v>
      </c>
      <c r="CM23" s="14"/>
      <c r="CN23" s="36">
        <v>40626</v>
      </c>
      <c r="CO23" s="36">
        <v>40637</v>
      </c>
      <c r="CP23" s="20">
        <f>(CO23-CN23)</f>
        <v>11</v>
      </c>
      <c r="CQ23" s="36">
        <v>41974</v>
      </c>
      <c r="CR23" s="43">
        <f>(CQ23-CN23)</f>
        <v>1348</v>
      </c>
      <c r="CS23" s="36">
        <v>44274</v>
      </c>
      <c r="CT23" s="42">
        <v>44556</v>
      </c>
      <c r="CU23" s="9">
        <f t="shared" si="17"/>
        <v>3930</v>
      </c>
      <c r="CV23" s="9">
        <v>0</v>
      </c>
      <c r="CW23" s="9"/>
      <c r="CX23" s="9"/>
      <c r="CY23" s="9">
        <v>1</v>
      </c>
      <c r="CZ23" s="9">
        <v>11</v>
      </c>
      <c r="DA23" s="3">
        <v>0</v>
      </c>
      <c r="DB23" s="14"/>
      <c r="DC23" s="14"/>
      <c r="DD23" s="14"/>
      <c r="DE23" s="14"/>
      <c r="DF23" s="14"/>
      <c r="DG23" s="14"/>
      <c r="DH23" s="14"/>
      <c r="DI23" s="14"/>
      <c r="DJ23" s="14"/>
      <c r="DK23" s="14"/>
    </row>
    <row r="24" spans="1:115" x14ac:dyDescent="0.25">
      <c r="A24" s="25">
        <v>1044</v>
      </c>
      <c r="B24" s="1">
        <v>75</v>
      </c>
      <c r="C24" s="1">
        <v>0</v>
      </c>
      <c r="D24" s="1">
        <v>0</v>
      </c>
      <c r="E24" s="1">
        <v>1</v>
      </c>
      <c r="F24" s="1">
        <v>1</v>
      </c>
      <c r="G24" s="1">
        <v>0</v>
      </c>
      <c r="H24" s="1">
        <v>1</v>
      </c>
      <c r="I24" s="1">
        <v>1</v>
      </c>
      <c r="J24" s="1">
        <v>2</v>
      </c>
      <c r="K24" s="1">
        <v>1</v>
      </c>
      <c r="L24" s="1">
        <v>1</v>
      </c>
      <c r="M24" s="1">
        <v>1</v>
      </c>
      <c r="N24" s="1">
        <v>1</v>
      </c>
      <c r="O24" s="1">
        <v>0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1</v>
      </c>
      <c r="AA24" s="1">
        <v>1</v>
      </c>
      <c r="AB24" s="1">
        <v>1</v>
      </c>
      <c r="AC24" s="1">
        <v>0</v>
      </c>
      <c r="AD24" s="1">
        <v>1</v>
      </c>
      <c r="AE24" s="1">
        <v>0</v>
      </c>
      <c r="AF24" s="1">
        <v>0</v>
      </c>
      <c r="AG24" s="1">
        <v>27.2</v>
      </c>
      <c r="AH24" s="1">
        <v>2.1</v>
      </c>
      <c r="AI24" s="1">
        <v>121</v>
      </c>
      <c r="AJ24" s="1">
        <v>65</v>
      </c>
      <c r="AK24" s="5">
        <f t="shared" si="0"/>
        <v>83.666666666666671</v>
      </c>
      <c r="AL24" s="1">
        <v>85</v>
      </c>
      <c r="AM24" s="1">
        <v>1</v>
      </c>
      <c r="AN24" s="1">
        <v>2</v>
      </c>
      <c r="AO24" s="1">
        <v>29</v>
      </c>
      <c r="AP24" s="1">
        <v>8</v>
      </c>
      <c r="AQ24" s="1">
        <v>17</v>
      </c>
      <c r="AR24" s="1">
        <f t="shared" si="1"/>
        <v>21</v>
      </c>
      <c r="AS24" s="7">
        <f t="shared" si="2"/>
        <v>10.5</v>
      </c>
      <c r="AT24" s="1">
        <v>4</v>
      </c>
      <c r="AU24" s="19">
        <v>4.78</v>
      </c>
      <c r="AV24" s="1">
        <v>2.2799999999999998</v>
      </c>
      <c r="AW24" s="19">
        <f t="shared" si="3"/>
        <v>0.42297117516629712</v>
      </c>
      <c r="AX24" s="7">
        <f t="shared" si="4"/>
        <v>2.7196652719665271</v>
      </c>
      <c r="AY24" s="7">
        <f t="shared" si="5"/>
        <v>456.14035087719304</v>
      </c>
      <c r="AZ24" s="7">
        <f t="shared" si="6"/>
        <v>2865.4970760233923</v>
      </c>
      <c r="BA24" s="7">
        <f t="shared" si="7"/>
        <v>56.235294117647065</v>
      </c>
      <c r="BB24" s="7">
        <f t="shared" si="8"/>
        <v>26.823529411764707</v>
      </c>
      <c r="BC24" s="7">
        <f t="shared" si="9"/>
        <v>29.0624</v>
      </c>
      <c r="BD24" s="7">
        <f t="shared" si="10"/>
        <v>5.4719999999999995</v>
      </c>
      <c r="BE24" s="19">
        <v>2.3117154811715479</v>
      </c>
      <c r="BF24" s="19">
        <f t="shared" si="11"/>
        <v>0.30230125523012547</v>
      </c>
      <c r="BG24" s="19">
        <f t="shared" si="12"/>
        <v>0.5156903765690376</v>
      </c>
      <c r="BH24" s="19">
        <f t="shared" si="13"/>
        <v>2.677871148459384</v>
      </c>
      <c r="BI24" s="19">
        <f t="shared" si="14"/>
        <v>0.5</v>
      </c>
      <c r="BJ24" s="19"/>
      <c r="BK24" s="20">
        <v>1</v>
      </c>
      <c r="BL24" s="1">
        <v>9</v>
      </c>
      <c r="BN24" s="1">
        <v>3</v>
      </c>
      <c r="BO24" s="1"/>
      <c r="BP24" s="1">
        <v>1</v>
      </c>
      <c r="BQ24" s="1">
        <v>0</v>
      </c>
      <c r="BR24" s="1">
        <v>35</v>
      </c>
      <c r="BS24" s="1">
        <v>4.9000000000000004</v>
      </c>
      <c r="BT24" s="1">
        <v>3.9</v>
      </c>
      <c r="BU24" s="1">
        <v>0.45</v>
      </c>
      <c r="BV24" s="1">
        <v>4.5</v>
      </c>
      <c r="BW24" s="1">
        <v>35</v>
      </c>
      <c r="BX24" s="1">
        <v>1</v>
      </c>
      <c r="BZ24" s="25">
        <v>141</v>
      </c>
      <c r="CA24" s="25">
        <v>23</v>
      </c>
      <c r="CB24" s="44">
        <v>1.86</v>
      </c>
      <c r="CC24" s="27">
        <v>35</v>
      </c>
      <c r="CD24" s="1">
        <v>1040</v>
      </c>
      <c r="CE24" s="1">
        <v>1</v>
      </c>
      <c r="CH24" s="1">
        <v>3</v>
      </c>
      <c r="CI24" s="20">
        <v>897.65742379999995</v>
      </c>
      <c r="CJ24" s="19">
        <f t="shared" si="15"/>
        <v>6.7997885075438766</v>
      </c>
      <c r="CK24" s="20">
        <v>645.05277060000003</v>
      </c>
      <c r="CL24" s="19">
        <f t="shared" si="16"/>
        <v>6.4693321283328382</v>
      </c>
      <c r="CM24" s="22"/>
      <c r="CN24" s="36">
        <v>43301</v>
      </c>
      <c r="CO24" s="36"/>
      <c r="CP24" s="36"/>
      <c r="CQ24" s="36"/>
      <c r="CS24" s="36">
        <v>44274</v>
      </c>
      <c r="CT24" s="36">
        <v>44244</v>
      </c>
      <c r="CU24" s="1">
        <f t="shared" si="17"/>
        <v>943</v>
      </c>
      <c r="CV24" s="1">
        <v>0</v>
      </c>
      <c r="CY24" s="1">
        <v>0</v>
      </c>
      <c r="CZ24" s="1">
        <v>943</v>
      </c>
      <c r="DA24" s="3">
        <v>0</v>
      </c>
      <c r="DB24"/>
    </row>
    <row r="25" spans="1:115" x14ac:dyDescent="0.25">
      <c r="A25" s="2">
        <v>2031</v>
      </c>
      <c r="B25" s="3">
        <v>63</v>
      </c>
      <c r="C25" s="3">
        <v>0</v>
      </c>
      <c r="D25" s="3">
        <v>0</v>
      </c>
      <c r="E25" s="3">
        <v>1</v>
      </c>
      <c r="F25" s="3">
        <v>1</v>
      </c>
      <c r="G25" s="3">
        <v>0</v>
      </c>
      <c r="H25" s="1">
        <v>1</v>
      </c>
      <c r="I25" s="3">
        <v>0</v>
      </c>
      <c r="J25" s="3">
        <v>3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1</v>
      </c>
      <c r="Y25" s="3">
        <v>0</v>
      </c>
      <c r="Z25" s="3">
        <v>1</v>
      </c>
      <c r="AA25" s="3">
        <v>1</v>
      </c>
      <c r="AB25" s="3">
        <v>1</v>
      </c>
      <c r="AC25" s="3">
        <v>0</v>
      </c>
      <c r="AD25" s="3">
        <v>1</v>
      </c>
      <c r="AE25" s="3">
        <v>0</v>
      </c>
      <c r="AF25" s="3">
        <v>2</v>
      </c>
      <c r="AG25" s="3">
        <v>29.5</v>
      </c>
      <c r="AH25" s="4">
        <v>2.09</v>
      </c>
      <c r="AI25" s="3">
        <v>120</v>
      </c>
      <c r="AJ25" s="3">
        <v>74</v>
      </c>
      <c r="AK25" s="5">
        <f t="shared" si="0"/>
        <v>89.333333333333329</v>
      </c>
      <c r="AL25" s="3">
        <v>103</v>
      </c>
      <c r="AM25" s="3">
        <v>1</v>
      </c>
      <c r="AN25" s="3">
        <v>11</v>
      </c>
      <c r="AO25" s="3">
        <v>35</v>
      </c>
      <c r="AP25" s="3">
        <v>17</v>
      </c>
      <c r="AQ25" s="3">
        <v>27</v>
      </c>
      <c r="AR25" s="1">
        <f t="shared" si="1"/>
        <v>18</v>
      </c>
      <c r="AS25" s="7">
        <f t="shared" si="2"/>
        <v>1.6363636363636365</v>
      </c>
      <c r="AT25" s="3">
        <v>20</v>
      </c>
      <c r="AU25" s="4">
        <v>5.83</v>
      </c>
      <c r="AV25" s="3">
        <v>2.79</v>
      </c>
      <c r="AW25" s="19">
        <f t="shared" si="3"/>
        <v>0.55263858093126383</v>
      </c>
      <c r="AX25" s="7">
        <f t="shared" si="4"/>
        <v>1.2006861063464838</v>
      </c>
      <c r="AY25" s="7">
        <f t="shared" si="5"/>
        <v>200.71684587813621</v>
      </c>
      <c r="AZ25" s="7">
        <f t="shared" si="6"/>
        <v>2246.117084826762</v>
      </c>
      <c r="BA25" s="7">
        <f t="shared" si="7"/>
        <v>56.601941747572816</v>
      </c>
      <c r="BB25" s="7">
        <f t="shared" si="8"/>
        <v>27.087378640776699</v>
      </c>
      <c r="BC25" s="7">
        <f t="shared" si="9"/>
        <v>25.541592233009705</v>
      </c>
      <c r="BD25" s="7">
        <f t="shared" si="10"/>
        <v>5.894213592233009</v>
      </c>
      <c r="BE25" s="19">
        <v>2.25</v>
      </c>
      <c r="BF25" s="19">
        <f t="shared" si="11"/>
        <v>0.47701543739279589</v>
      </c>
      <c r="BG25" s="19">
        <f t="shared" si="12"/>
        <v>0.61835334476843906</v>
      </c>
      <c r="BH25" s="19">
        <f t="shared" si="13"/>
        <v>3.144552319309601</v>
      </c>
      <c r="BI25" s="19">
        <f t="shared" si="14"/>
        <v>0.55000000000000004</v>
      </c>
      <c r="BJ25" s="19"/>
      <c r="BK25" s="5">
        <v>1</v>
      </c>
      <c r="BL25" s="5">
        <v>16</v>
      </c>
      <c r="BM25" s="5"/>
      <c r="BN25" s="5">
        <v>3</v>
      </c>
      <c r="BO25" s="5">
        <v>0</v>
      </c>
      <c r="BP25" s="3">
        <v>1</v>
      </c>
      <c r="BQ25" s="9">
        <v>0</v>
      </c>
      <c r="BR25" s="3">
        <v>35</v>
      </c>
      <c r="BS25" s="3">
        <v>5.7</v>
      </c>
      <c r="BT25" s="3">
        <v>5.2</v>
      </c>
      <c r="BU25" s="3">
        <v>1.1000000000000001</v>
      </c>
      <c r="BV25" s="3">
        <v>4.4000000000000004</v>
      </c>
      <c r="BW25" s="10"/>
      <c r="BX25" s="3">
        <v>1</v>
      </c>
      <c r="BY25" s="3">
        <v>0</v>
      </c>
      <c r="BZ25" s="3">
        <v>136</v>
      </c>
      <c r="CA25" s="3">
        <v>43</v>
      </c>
      <c r="CB25" s="4">
        <v>2</v>
      </c>
      <c r="CC25" s="28">
        <v>34</v>
      </c>
      <c r="CD25" s="8"/>
      <c r="CE25" s="8"/>
      <c r="CF25" s="3">
        <v>1971</v>
      </c>
      <c r="CG25" s="3">
        <v>1</v>
      </c>
      <c r="CH25" s="3">
        <v>2</v>
      </c>
      <c r="CI25" s="12">
        <v>900</v>
      </c>
      <c r="CJ25" s="19">
        <f t="shared" si="15"/>
        <v>6.8023947633243109</v>
      </c>
      <c r="CK25" s="5">
        <v>1319.4023438573167</v>
      </c>
      <c r="CL25" s="19">
        <f t="shared" si="16"/>
        <v>7.1849341432441554</v>
      </c>
      <c r="CM25" s="10"/>
      <c r="CN25" s="41">
        <v>40373</v>
      </c>
      <c r="CO25" s="41"/>
      <c r="CP25" s="41"/>
      <c r="CQ25" s="41"/>
      <c r="CS25" s="36">
        <v>44272</v>
      </c>
      <c r="CT25" s="36">
        <v>41156</v>
      </c>
      <c r="CU25" s="1">
        <f t="shared" si="17"/>
        <v>783</v>
      </c>
      <c r="CV25" s="3">
        <v>1</v>
      </c>
      <c r="CW25" s="36">
        <v>41156</v>
      </c>
      <c r="CX25" s="20">
        <f>(CW25-CN25)</f>
        <v>783</v>
      </c>
      <c r="CY25" s="20">
        <v>1</v>
      </c>
      <c r="CZ25" s="20">
        <v>783</v>
      </c>
      <c r="DA25" s="3">
        <v>0</v>
      </c>
      <c r="DB25" s="3" t="s">
        <v>144</v>
      </c>
      <c r="DC25" s="10"/>
      <c r="DD25" s="10"/>
      <c r="DE25" s="10"/>
      <c r="DF25" s="10"/>
      <c r="DG25" s="10"/>
      <c r="DH25" s="10"/>
      <c r="DI25" s="10"/>
      <c r="DJ25" s="10"/>
      <c r="DK25" s="10"/>
    </row>
    <row r="26" spans="1:115" x14ac:dyDescent="0.25">
      <c r="A26" s="2">
        <v>2035</v>
      </c>
      <c r="B26" s="3">
        <v>45</v>
      </c>
      <c r="C26" s="3">
        <v>0</v>
      </c>
      <c r="D26" s="3">
        <v>1</v>
      </c>
      <c r="E26" s="3">
        <v>1</v>
      </c>
      <c r="F26" s="3">
        <v>1</v>
      </c>
      <c r="G26" s="3">
        <v>1</v>
      </c>
      <c r="H26" s="1">
        <v>0</v>
      </c>
      <c r="I26" s="3">
        <v>0</v>
      </c>
      <c r="J26" s="3">
        <v>3</v>
      </c>
      <c r="K26" s="3">
        <v>0</v>
      </c>
      <c r="L26" s="3">
        <v>0</v>
      </c>
      <c r="M26" s="3"/>
      <c r="N26" s="3">
        <v>1</v>
      </c>
      <c r="O26" s="3">
        <v>1</v>
      </c>
      <c r="P26" s="3">
        <v>1</v>
      </c>
      <c r="Q26" s="3"/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1</v>
      </c>
      <c r="AE26" s="3">
        <v>0</v>
      </c>
      <c r="AF26" s="3">
        <v>2</v>
      </c>
      <c r="AG26" s="3">
        <v>23.5</v>
      </c>
      <c r="AH26" s="4">
        <v>1.83</v>
      </c>
      <c r="AI26" s="3">
        <v>106</v>
      </c>
      <c r="AJ26" s="3">
        <v>63</v>
      </c>
      <c r="AK26" s="5">
        <f t="shared" si="0"/>
        <v>77.333333333333329</v>
      </c>
      <c r="AL26" s="3">
        <v>72</v>
      </c>
      <c r="AM26" s="3">
        <v>1</v>
      </c>
      <c r="AN26" s="3">
        <v>8</v>
      </c>
      <c r="AO26" s="3">
        <v>55</v>
      </c>
      <c r="AP26" s="3">
        <v>35</v>
      </c>
      <c r="AQ26" s="3">
        <v>45</v>
      </c>
      <c r="AR26" s="1">
        <f t="shared" si="1"/>
        <v>20</v>
      </c>
      <c r="AS26" s="7">
        <f t="shared" si="2"/>
        <v>2.5</v>
      </c>
      <c r="AT26" s="3">
        <v>19</v>
      </c>
      <c r="AU26" s="4">
        <v>3.39</v>
      </c>
      <c r="AV26" s="3">
        <v>1.85</v>
      </c>
      <c r="AW26" s="19">
        <f t="shared" si="3"/>
        <v>0.31722099039172208</v>
      </c>
      <c r="AX26" s="7">
        <f t="shared" si="4"/>
        <v>7.6696165191740411</v>
      </c>
      <c r="AY26" s="7">
        <f t="shared" si="5"/>
        <v>1124.3243243243244</v>
      </c>
      <c r="AZ26" s="7">
        <f t="shared" si="6"/>
        <v>2998.1981981981976</v>
      </c>
      <c r="BA26" s="7">
        <f t="shared" si="7"/>
        <v>47.083333333333336</v>
      </c>
      <c r="BB26" s="7">
        <f t="shared" si="8"/>
        <v>25.694444444444443</v>
      </c>
      <c r="BC26" s="7">
        <f t="shared" si="9"/>
        <v>20.384259259259256</v>
      </c>
      <c r="BD26" s="7">
        <f t="shared" si="10"/>
        <v>12.929444444444442</v>
      </c>
      <c r="BE26" s="19">
        <v>2.25</v>
      </c>
      <c r="BF26" s="19">
        <f t="shared" si="11"/>
        <v>0.95575221238938046</v>
      </c>
      <c r="BG26" s="19">
        <f t="shared" si="12"/>
        <v>1.168141592920354</v>
      </c>
      <c r="BH26" s="19">
        <f t="shared" si="13"/>
        <v>2.354166666666667</v>
      </c>
      <c r="BI26" s="19">
        <f t="shared" si="14"/>
        <v>0.42105263157894735</v>
      </c>
      <c r="BJ26" s="19"/>
      <c r="BK26" s="5">
        <v>1</v>
      </c>
      <c r="BL26" s="5">
        <v>19</v>
      </c>
      <c r="BM26" s="5">
        <v>50</v>
      </c>
      <c r="BN26" s="5">
        <v>0</v>
      </c>
      <c r="BO26" s="5">
        <v>0</v>
      </c>
      <c r="BP26" s="3">
        <v>1</v>
      </c>
      <c r="BQ26" s="3" t="s">
        <v>60</v>
      </c>
      <c r="BR26" s="5">
        <v>50</v>
      </c>
      <c r="BS26" s="3">
        <v>5.4</v>
      </c>
      <c r="BT26" s="3">
        <v>4.3</v>
      </c>
      <c r="BU26" s="3">
        <v>0.83</v>
      </c>
      <c r="BV26" s="3">
        <v>4.5</v>
      </c>
      <c r="BW26" s="10"/>
      <c r="BX26" s="3">
        <v>1</v>
      </c>
      <c r="BY26" s="3">
        <v>1</v>
      </c>
      <c r="BZ26" s="3">
        <v>141</v>
      </c>
      <c r="CA26" s="3">
        <v>9</v>
      </c>
      <c r="CB26" s="4">
        <v>0.5</v>
      </c>
      <c r="CC26" s="28">
        <v>90</v>
      </c>
      <c r="CD26" s="8"/>
      <c r="CE26" s="8"/>
      <c r="CF26" s="3">
        <v>596</v>
      </c>
      <c r="CG26" s="3">
        <v>0</v>
      </c>
      <c r="CH26" s="3">
        <v>1</v>
      </c>
      <c r="CI26" s="12">
        <v>906.66666666666663</v>
      </c>
      <c r="CJ26" s="19">
        <f t="shared" si="15"/>
        <v>6.8097748706219337</v>
      </c>
      <c r="CK26" s="5">
        <v>379.67119750501365</v>
      </c>
      <c r="CL26" s="19">
        <f t="shared" si="16"/>
        <v>5.9393056084348554</v>
      </c>
      <c r="CM26" s="10"/>
      <c r="CN26" s="41">
        <v>40402</v>
      </c>
      <c r="CO26" s="41"/>
      <c r="CP26" s="41"/>
      <c r="CQ26" s="41"/>
      <c r="CS26" s="36">
        <v>44272</v>
      </c>
      <c r="CT26" s="36">
        <v>43476</v>
      </c>
      <c r="CU26" s="1">
        <f t="shared" si="17"/>
        <v>3074</v>
      </c>
      <c r="CV26" s="3">
        <v>1</v>
      </c>
      <c r="CW26" s="40">
        <v>43476</v>
      </c>
      <c r="CX26" s="20">
        <f>(CW26-CN26)</f>
        <v>3074</v>
      </c>
      <c r="CY26" s="20">
        <v>1</v>
      </c>
      <c r="CZ26" s="20">
        <v>3074</v>
      </c>
      <c r="DA26" s="3">
        <v>0</v>
      </c>
      <c r="DB26" s="3" t="s">
        <v>144</v>
      </c>
      <c r="DC26" s="10"/>
      <c r="DD26" s="10"/>
      <c r="DE26" s="10"/>
      <c r="DF26" s="10"/>
      <c r="DG26" s="10"/>
      <c r="DH26" s="10"/>
      <c r="DI26" s="10"/>
      <c r="DJ26" s="10"/>
      <c r="DK26" s="10"/>
    </row>
    <row r="27" spans="1:115" x14ac:dyDescent="0.25">
      <c r="A27" s="2">
        <v>2002</v>
      </c>
      <c r="B27" s="3">
        <v>19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1">
        <v>0</v>
      </c>
      <c r="I27" s="3">
        <v>1</v>
      </c>
      <c r="J27" s="3">
        <v>4</v>
      </c>
      <c r="K27" s="3">
        <v>1</v>
      </c>
      <c r="L27" s="3">
        <v>0</v>
      </c>
      <c r="M27" s="3"/>
      <c r="N27" s="3">
        <v>1</v>
      </c>
      <c r="O27" s="3">
        <v>0</v>
      </c>
      <c r="P27" s="3">
        <v>0</v>
      </c>
      <c r="Q27" s="3"/>
      <c r="R27" s="3">
        <v>0</v>
      </c>
      <c r="S27" s="3">
        <v>0</v>
      </c>
      <c r="T27" s="3">
        <v>1</v>
      </c>
      <c r="U27" s="3">
        <v>0</v>
      </c>
      <c r="V27" s="3">
        <v>0</v>
      </c>
      <c r="W27" s="3">
        <v>0</v>
      </c>
      <c r="X27" s="3">
        <v>1</v>
      </c>
      <c r="Y27" s="3">
        <v>1</v>
      </c>
      <c r="Z27" s="3">
        <v>0</v>
      </c>
      <c r="AA27" s="3">
        <v>0</v>
      </c>
      <c r="AB27" s="3">
        <v>0</v>
      </c>
      <c r="AC27" s="3">
        <v>0</v>
      </c>
      <c r="AD27" s="3">
        <v>1</v>
      </c>
      <c r="AE27" s="3">
        <v>0</v>
      </c>
      <c r="AF27" s="3">
        <v>2</v>
      </c>
      <c r="AG27" s="3">
        <v>29</v>
      </c>
      <c r="AH27" s="4">
        <v>1.75</v>
      </c>
      <c r="AI27" s="3">
        <v>115</v>
      </c>
      <c r="AJ27" s="3">
        <v>84</v>
      </c>
      <c r="AK27" s="5">
        <f t="shared" si="0"/>
        <v>94.333333333333329</v>
      </c>
      <c r="AL27" s="3">
        <v>69</v>
      </c>
      <c r="AM27" s="3">
        <v>1</v>
      </c>
      <c r="AN27" s="3">
        <v>7</v>
      </c>
      <c r="AO27" s="3">
        <v>103</v>
      </c>
      <c r="AP27" s="3">
        <v>46</v>
      </c>
      <c r="AQ27" s="3">
        <v>64</v>
      </c>
      <c r="AR27" s="3">
        <f t="shared" si="1"/>
        <v>57</v>
      </c>
      <c r="AS27" s="7">
        <f t="shared" si="2"/>
        <v>8.1428571428571423</v>
      </c>
      <c r="AT27" s="3">
        <v>10</v>
      </c>
      <c r="AU27" s="4">
        <v>2.835</v>
      </c>
      <c r="AV27" s="3">
        <v>1.62</v>
      </c>
      <c r="AW27" s="19">
        <f t="shared" si="3"/>
        <v>0.33884700665188466</v>
      </c>
      <c r="AX27" s="7">
        <f t="shared" si="4"/>
        <v>19.047619047619047</v>
      </c>
      <c r="AY27" s="7">
        <f t="shared" si="5"/>
        <v>2666.6666666666665</v>
      </c>
      <c r="AZ27" s="7">
        <f t="shared" si="6"/>
        <v>4312.7572016460899</v>
      </c>
      <c r="BA27" s="7">
        <f t="shared" si="7"/>
        <v>41.086956521739133</v>
      </c>
      <c r="BB27" s="7">
        <f t="shared" si="8"/>
        <v>23.478260869565219</v>
      </c>
      <c r="BC27" s="7">
        <f t="shared" si="9"/>
        <v>26.927999999999997</v>
      </c>
      <c r="BD27" s="7">
        <f t="shared" si="10"/>
        <v>18.200347826086958</v>
      </c>
      <c r="BE27" s="19"/>
      <c r="BF27" s="19">
        <f t="shared" si="11"/>
        <v>1.5576719576719575</v>
      </c>
      <c r="BG27" s="19">
        <f t="shared" si="12"/>
        <v>2.5068783068783067</v>
      </c>
      <c r="BH27" s="19">
        <f t="shared" si="13"/>
        <v>0.7208237986270023</v>
      </c>
      <c r="BI27" s="19">
        <f t="shared" si="14"/>
        <v>0.7</v>
      </c>
      <c r="BJ27" s="19"/>
      <c r="BK27" s="5">
        <v>0</v>
      </c>
      <c r="BL27" s="5"/>
      <c r="BM27" s="5"/>
      <c r="BN27" s="5"/>
      <c r="BO27" s="5"/>
      <c r="BP27" s="3">
        <v>1</v>
      </c>
      <c r="BQ27" s="3">
        <v>0</v>
      </c>
      <c r="BR27" s="3">
        <v>62.5</v>
      </c>
      <c r="BS27" s="3">
        <v>3.8</v>
      </c>
      <c r="BT27" s="3">
        <v>2.2999999999999998</v>
      </c>
      <c r="BU27" s="3">
        <v>1</v>
      </c>
      <c r="BV27" s="3">
        <v>3.7</v>
      </c>
      <c r="BW27" s="10"/>
      <c r="BX27" s="3">
        <v>1</v>
      </c>
      <c r="BY27" s="3">
        <v>0</v>
      </c>
      <c r="BZ27" s="3">
        <v>135</v>
      </c>
      <c r="CA27" s="3">
        <v>28</v>
      </c>
      <c r="CB27" s="4">
        <v>1.3</v>
      </c>
      <c r="CC27" s="28">
        <v>70</v>
      </c>
      <c r="CD27" s="8"/>
      <c r="CE27" s="8"/>
      <c r="CF27" s="3">
        <v>399</v>
      </c>
      <c r="CG27" s="3">
        <v>0</v>
      </c>
      <c r="CH27" s="3">
        <v>1</v>
      </c>
      <c r="CI27" s="12">
        <v>916.38418079096039</v>
      </c>
      <c r="CJ27" s="19">
        <f t="shared" si="15"/>
        <v>6.8204356880896206</v>
      </c>
      <c r="CK27" s="5">
        <v>1628.7263151153088</v>
      </c>
      <c r="CL27" s="19">
        <f t="shared" si="16"/>
        <v>7.3955535865775639</v>
      </c>
      <c r="CM27" s="10"/>
      <c r="CN27" s="41">
        <v>40217</v>
      </c>
      <c r="CO27" s="41"/>
      <c r="CP27" s="41"/>
      <c r="CQ27" s="41"/>
      <c r="CS27" s="36">
        <v>44272</v>
      </c>
      <c r="CT27" s="36">
        <v>43850</v>
      </c>
      <c r="CU27" s="1">
        <f t="shared" si="17"/>
        <v>3633</v>
      </c>
      <c r="CV27" s="3">
        <v>1</v>
      </c>
      <c r="CW27" s="40">
        <v>43850</v>
      </c>
      <c r="CX27" s="20">
        <f>(CW27-CN27)</f>
        <v>3633</v>
      </c>
      <c r="CY27" s="20">
        <v>1</v>
      </c>
      <c r="CZ27" s="20">
        <v>3633</v>
      </c>
      <c r="DA27" s="3">
        <v>0</v>
      </c>
      <c r="DB27" s="3" t="s">
        <v>141</v>
      </c>
      <c r="DC27" s="10"/>
      <c r="DD27" s="10"/>
      <c r="DE27" s="10"/>
      <c r="DF27" s="10"/>
      <c r="DG27" s="10"/>
      <c r="DH27" s="10"/>
      <c r="DI27" s="10"/>
      <c r="DJ27" s="10"/>
      <c r="DK27" s="10"/>
    </row>
    <row r="28" spans="1:115" x14ac:dyDescent="0.25">
      <c r="A28" s="25">
        <v>1070</v>
      </c>
      <c r="B28" s="1">
        <v>62</v>
      </c>
      <c r="C28" s="1">
        <v>0</v>
      </c>
      <c r="D28" s="1">
        <v>0</v>
      </c>
      <c r="E28" s="1">
        <v>0</v>
      </c>
      <c r="F28" s="1">
        <v>2</v>
      </c>
      <c r="H28" s="1">
        <v>0</v>
      </c>
      <c r="J28" s="1">
        <v>1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1</v>
      </c>
      <c r="AA28" s="1">
        <v>1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20.94</v>
      </c>
      <c r="AH28" s="1">
        <v>1.83</v>
      </c>
      <c r="AI28" s="1">
        <v>151</v>
      </c>
      <c r="AJ28" s="1">
        <v>91</v>
      </c>
      <c r="AK28" s="5">
        <f t="shared" si="0"/>
        <v>111</v>
      </c>
      <c r="AL28" s="1">
        <v>56</v>
      </c>
      <c r="AM28" s="1">
        <v>1</v>
      </c>
      <c r="AN28" s="1">
        <v>6</v>
      </c>
      <c r="AO28" s="1">
        <v>29</v>
      </c>
      <c r="AP28" s="1">
        <v>11</v>
      </c>
      <c r="AQ28" s="1">
        <v>19</v>
      </c>
      <c r="AR28" s="1">
        <f t="shared" si="1"/>
        <v>18</v>
      </c>
      <c r="AS28" s="7">
        <f t="shared" si="2"/>
        <v>3</v>
      </c>
      <c r="AT28" s="1">
        <v>12</v>
      </c>
      <c r="AU28" s="19">
        <v>4.42</v>
      </c>
      <c r="AV28" s="1">
        <v>2.41</v>
      </c>
      <c r="AW28" s="19">
        <f t="shared" si="3"/>
        <v>0.59314855875831485</v>
      </c>
      <c r="AX28" s="7">
        <f t="shared" si="4"/>
        <v>1.5837104072398189</v>
      </c>
      <c r="AY28" s="7">
        <f t="shared" si="5"/>
        <v>232.36514522821577</v>
      </c>
      <c r="AZ28" s="7">
        <f t="shared" si="6"/>
        <v>3485.4771784232362</v>
      </c>
      <c r="BA28" s="7">
        <f t="shared" si="7"/>
        <v>78.928571428571431</v>
      </c>
      <c r="BB28" s="7">
        <f t="shared" si="8"/>
        <v>43.035714285714285</v>
      </c>
      <c r="BC28" s="7">
        <f t="shared" si="9"/>
        <v>57.943285714285707</v>
      </c>
      <c r="BD28" s="7">
        <f t="shared" si="10"/>
        <v>7.6087142857142842</v>
      </c>
      <c r="BE28" s="19"/>
      <c r="BF28" s="19">
        <f t="shared" si="11"/>
        <v>0.24072398190045249</v>
      </c>
      <c r="BG28" s="19">
        <f t="shared" si="12"/>
        <v>0.36742081447963798</v>
      </c>
      <c r="BH28" s="19">
        <f t="shared" si="13"/>
        <v>4.3849206349206353</v>
      </c>
      <c r="BI28" s="19">
        <f t="shared" si="14"/>
        <v>0.5</v>
      </c>
      <c r="BJ28" s="19"/>
      <c r="BK28" s="20">
        <v>1</v>
      </c>
      <c r="BN28" s="1">
        <v>1</v>
      </c>
      <c r="BO28" s="1"/>
      <c r="BP28" s="1">
        <v>1</v>
      </c>
      <c r="BQ28" s="1">
        <v>0</v>
      </c>
      <c r="BR28" s="1">
        <v>54</v>
      </c>
      <c r="BS28" s="1">
        <v>5.6</v>
      </c>
      <c r="BT28" s="1">
        <v>3.5</v>
      </c>
      <c r="BU28" s="1">
        <v>0.26</v>
      </c>
      <c r="BV28" s="1">
        <v>3.7</v>
      </c>
      <c r="BW28" s="1">
        <v>51.7</v>
      </c>
      <c r="BX28" s="1">
        <v>1</v>
      </c>
      <c r="BZ28" s="25">
        <v>138</v>
      </c>
      <c r="CA28" s="25">
        <v>18</v>
      </c>
      <c r="CB28" s="44">
        <v>0.87</v>
      </c>
      <c r="CC28" s="27">
        <v>90</v>
      </c>
      <c r="CD28" s="1">
        <v>156</v>
      </c>
      <c r="CE28" s="1">
        <v>1</v>
      </c>
      <c r="CH28" s="1">
        <v>1</v>
      </c>
      <c r="CI28" s="20">
        <v>916.93023249999999</v>
      </c>
      <c r="CJ28" s="19">
        <f t="shared" si="15"/>
        <v>6.8210313870283601</v>
      </c>
      <c r="CK28" s="20">
        <v>1758.524993</v>
      </c>
      <c r="CL28" s="19">
        <f t="shared" si="16"/>
        <v>7.4722306644943002</v>
      </c>
      <c r="CM28" s="22"/>
      <c r="CN28" s="36">
        <v>43419</v>
      </c>
      <c r="CO28" s="36"/>
      <c r="CP28" s="36"/>
      <c r="CQ28" s="36"/>
      <c r="CS28" s="36">
        <v>44274</v>
      </c>
      <c r="CT28" s="36">
        <v>44238</v>
      </c>
      <c r="CU28" s="1">
        <f t="shared" si="17"/>
        <v>819</v>
      </c>
      <c r="CV28" s="1">
        <v>0</v>
      </c>
      <c r="CY28" s="1">
        <v>0</v>
      </c>
      <c r="CZ28" s="1">
        <v>819</v>
      </c>
      <c r="DA28" s="3">
        <v>0</v>
      </c>
      <c r="DB28"/>
    </row>
    <row r="29" spans="1:115" x14ac:dyDescent="0.25">
      <c r="A29" s="25">
        <v>1016</v>
      </c>
      <c r="B29" s="1">
        <v>53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4</v>
      </c>
      <c r="K29" s="1">
        <v>0</v>
      </c>
      <c r="L29" s="1">
        <v>1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1</v>
      </c>
      <c r="AA29" s="1">
        <v>0</v>
      </c>
      <c r="AB29" s="1">
        <v>0</v>
      </c>
      <c r="AC29" s="1">
        <v>0</v>
      </c>
      <c r="AD29" s="1">
        <v>1</v>
      </c>
      <c r="AE29" s="1">
        <v>0</v>
      </c>
      <c r="AF29" s="1">
        <v>0</v>
      </c>
      <c r="AG29" s="1">
        <v>43.48</v>
      </c>
      <c r="AH29" s="1">
        <v>2.5099999999999998</v>
      </c>
      <c r="AI29" s="1">
        <v>137</v>
      </c>
      <c r="AJ29" s="1">
        <v>71</v>
      </c>
      <c r="AK29" s="5">
        <f t="shared" si="0"/>
        <v>93</v>
      </c>
      <c r="AL29" s="1">
        <v>73</v>
      </c>
      <c r="AM29" s="1">
        <v>1</v>
      </c>
      <c r="AN29" s="1">
        <v>6</v>
      </c>
      <c r="AO29" s="1">
        <v>38</v>
      </c>
      <c r="AP29" s="1">
        <v>17</v>
      </c>
      <c r="AQ29" s="1">
        <v>26</v>
      </c>
      <c r="AR29" s="1">
        <f t="shared" si="1"/>
        <v>21</v>
      </c>
      <c r="AS29" s="7">
        <f t="shared" si="2"/>
        <v>3.5</v>
      </c>
      <c r="AT29" s="1">
        <v>13</v>
      </c>
      <c r="AU29" s="19">
        <v>5.13</v>
      </c>
      <c r="AV29" s="1">
        <v>2.04</v>
      </c>
      <c r="AW29" s="19">
        <f t="shared" si="3"/>
        <v>0.42066518847006651</v>
      </c>
      <c r="AX29" s="7">
        <f t="shared" si="4"/>
        <v>2.53411306042885</v>
      </c>
      <c r="AY29" s="7">
        <f t="shared" si="5"/>
        <v>509.80392156862746</v>
      </c>
      <c r="AZ29" s="7">
        <f t="shared" si="6"/>
        <v>3411.7647058823527</v>
      </c>
      <c r="BA29" s="7">
        <f t="shared" si="7"/>
        <v>70.273972602739718</v>
      </c>
      <c r="BB29" s="7">
        <f t="shared" si="8"/>
        <v>27.945205479452056</v>
      </c>
      <c r="BC29" s="7">
        <f t="shared" si="9"/>
        <v>30.404383561643836</v>
      </c>
      <c r="BD29" s="7">
        <f t="shared" si="10"/>
        <v>7.6010958904109591</v>
      </c>
      <c r="BE29" s="19"/>
      <c r="BF29" s="19">
        <f t="shared" si="11"/>
        <v>0.36998050682261213</v>
      </c>
      <c r="BG29" s="19">
        <f t="shared" si="12"/>
        <v>0.54074074074074086</v>
      </c>
      <c r="BH29" s="19">
        <f t="shared" si="13"/>
        <v>3.3463796477495102</v>
      </c>
      <c r="BI29" s="19">
        <f t="shared" si="14"/>
        <v>0.46153846153846156</v>
      </c>
      <c r="BJ29" s="19"/>
      <c r="BK29" s="20">
        <v>1</v>
      </c>
      <c r="BN29" s="1">
        <v>0</v>
      </c>
      <c r="BO29" s="1">
        <v>0</v>
      </c>
      <c r="BP29" s="1">
        <v>1</v>
      </c>
      <c r="BQ29" s="1">
        <v>0</v>
      </c>
      <c r="BR29" s="1">
        <v>55</v>
      </c>
      <c r="BS29" s="1">
        <v>4.7</v>
      </c>
      <c r="BT29" s="1">
        <v>3.7</v>
      </c>
      <c r="BU29" s="1">
        <v>0.31</v>
      </c>
      <c r="BW29" s="1">
        <v>37</v>
      </c>
      <c r="BX29" s="1">
        <v>1</v>
      </c>
      <c r="BZ29" s="25">
        <v>133</v>
      </c>
      <c r="CA29" s="25">
        <v>18</v>
      </c>
      <c r="CB29" s="44">
        <v>1.27</v>
      </c>
      <c r="CC29" s="27">
        <v>48</v>
      </c>
      <c r="CD29" s="1">
        <v>70</v>
      </c>
      <c r="CE29" s="1">
        <v>0</v>
      </c>
      <c r="CH29" s="1">
        <v>1</v>
      </c>
      <c r="CI29" s="20">
        <v>983.77614300000005</v>
      </c>
      <c r="CJ29" s="19">
        <f t="shared" si="15"/>
        <v>6.8913983742196772</v>
      </c>
      <c r="CK29" s="20">
        <v>718.5312113</v>
      </c>
      <c r="CL29" s="19">
        <f t="shared" si="16"/>
        <v>6.5772091441024028</v>
      </c>
      <c r="CM29" s="22"/>
      <c r="CN29" s="36">
        <v>43213</v>
      </c>
      <c r="CO29" s="36"/>
      <c r="CP29" s="36"/>
      <c r="CQ29" s="36"/>
      <c r="CS29" s="36">
        <v>44217</v>
      </c>
      <c r="CT29" s="36">
        <v>44119</v>
      </c>
      <c r="CU29" s="1">
        <f t="shared" si="17"/>
        <v>906</v>
      </c>
      <c r="CV29" s="1">
        <v>0</v>
      </c>
      <c r="CY29" s="1">
        <v>0</v>
      </c>
      <c r="CZ29" s="1">
        <v>906</v>
      </c>
      <c r="DA29" s="3">
        <v>0</v>
      </c>
      <c r="DB29"/>
    </row>
    <row r="30" spans="1:115" x14ac:dyDescent="0.25">
      <c r="A30" s="2">
        <v>2029</v>
      </c>
      <c r="B30" s="3">
        <v>58</v>
      </c>
      <c r="C30" s="3">
        <v>0</v>
      </c>
      <c r="D30" s="3">
        <v>0</v>
      </c>
      <c r="E30" s="3">
        <v>1</v>
      </c>
      <c r="F30" s="3">
        <v>1</v>
      </c>
      <c r="G30" s="3">
        <v>0</v>
      </c>
      <c r="H30" s="1">
        <v>1</v>
      </c>
      <c r="I30" s="3">
        <v>1</v>
      </c>
      <c r="J30" s="3">
        <v>2</v>
      </c>
      <c r="K30" s="3">
        <v>1</v>
      </c>
      <c r="L30" s="3">
        <v>1</v>
      </c>
      <c r="M30" s="3"/>
      <c r="N30" s="3">
        <v>1</v>
      </c>
      <c r="O30" s="3">
        <v>0</v>
      </c>
      <c r="P30" s="3">
        <v>1</v>
      </c>
      <c r="Q30" s="3"/>
      <c r="R30" s="3">
        <v>0</v>
      </c>
      <c r="S30" s="3">
        <v>0</v>
      </c>
      <c r="T30" s="3">
        <v>1</v>
      </c>
      <c r="U30" s="3">
        <v>1</v>
      </c>
      <c r="V30" s="3">
        <v>0</v>
      </c>
      <c r="W30" s="3">
        <v>0</v>
      </c>
      <c r="X30" s="3">
        <v>0</v>
      </c>
      <c r="Y30" s="3">
        <v>1</v>
      </c>
      <c r="Z30" s="3">
        <v>1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28</v>
      </c>
      <c r="AH30" s="4">
        <v>2.15</v>
      </c>
      <c r="AI30" s="3">
        <v>118</v>
      </c>
      <c r="AJ30" s="3">
        <v>80</v>
      </c>
      <c r="AK30" s="5">
        <f t="shared" si="0"/>
        <v>92.666666666666671</v>
      </c>
      <c r="AL30" s="3">
        <v>76</v>
      </c>
      <c r="AM30" s="3">
        <v>1</v>
      </c>
      <c r="AN30" s="3">
        <v>4</v>
      </c>
      <c r="AO30" s="3">
        <v>20</v>
      </c>
      <c r="AP30" s="3">
        <v>10</v>
      </c>
      <c r="AQ30" s="3">
        <v>13</v>
      </c>
      <c r="AR30" s="1">
        <f t="shared" si="1"/>
        <v>10</v>
      </c>
      <c r="AS30" s="7">
        <f t="shared" si="2"/>
        <v>2.5</v>
      </c>
      <c r="AT30" s="3">
        <v>8</v>
      </c>
      <c r="AU30" s="4">
        <v>3.0959999999999996</v>
      </c>
      <c r="AV30" s="3">
        <v>1.44</v>
      </c>
      <c r="AW30" s="19">
        <f t="shared" si="3"/>
        <v>0.2958758314855876</v>
      </c>
      <c r="AX30" s="7">
        <f t="shared" si="4"/>
        <v>1.6149870801033595</v>
      </c>
      <c r="AY30" s="7">
        <f t="shared" si="5"/>
        <v>277.77777777777777</v>
      </c>
      <c r="AZ30" s="7">
        <f t="shared" si="6"/>
        <v>4925.9259259259261</v>
      </c>
      <c r="BA30" s="7">
        <f t="shared" si="7"/>
        <v>40.736842105263158</v>
      </c>
      <c r="BB30" s="7">
        <f t="shared" si="8"/>
        <v>18.94736842105263</v>
      </c>
      <c r="BC30" s="7">
        <f t="shared" si="9"/>
        <v>21.817263157894732</v>
      </c>
      <c r="BD30" s="7">
        <f t="shared" si="10"/>
        <v>2.3191578947368416</v>
      </c>
      <c r="BE30" s="19"/>
      <c r="BF30" s="19">
        <f t="shared" si="11"/>
        <v>0.31912144702842377</v>
      </c>
      <c r="BG30" s="19">
        <f t="shared" si="12"/>
        <v>0.49095607235142119</v>
      </c>
      <c r="BH30" s="19">
        <f t="shared" si="13"/>
        <v>4.0736842105263156</v>
      </c>
      <c r="BI30" s="19">
        <f t="shared" si="14"/>
        <v>0.5</v>
      </c>
      <c r="BJ30" s="19"/>
      <c r="BK30" s="5">
        <v>0</v>
      </c>
      <c r="BL30" s="5"/>
      <c r="BM30" s="5"/>
      <c r="BN30" s="5"/>
      <c r="BO30" s="5"/>
      <c r="BP30" s="3">
        <v>1</v>
      </c>
      <c r="BQ30" s="9">
        <v>0</v>
      </c>
      <c r="BR30" s="3">
        <v>57.5</v>
      </c>
      <c r="BS30" s="3">
        <v>4.3</v>
      </c>
      <c r="BT30" s="3">
        <v>3.1</v>
      </c>
      <c r="BU30" s="3">
        <v>1.1000000000000001</v>
      </c>
      <c r="BV30" s="3"/>
      <c r="BW30" s="10"/>
      <c r="BX30" s="3">
        <v>1</v>
      </c>
      <c r="BY30" s="3">
        <v>0</v>
      </c>
      <c r="BZ30" s="3">
        <v>139</v>
      </c>
      <c r="CA30" s="3">
        <v>39</v>
      </c>
      <c r="CB30" s="4">
        <v>1.8</v>
      </c>
      <c r="CC30" s="28">
        <v>39</v>
      </c>
      <c r="CD30" s="8"/>
      <c r="CE30" s="8"/>
      <c r="CF30" s="3">
        <v>1495</v>
      </c>
      <c r="CG30" s="3">
        <v>1</v>
      </c>
      <c r="CH30" s="3">
        <v>2</v>
      </c>
      <c r="CI30" s="12">
        <v>1010.4430379746835</v>
      </c>
      <c r="CJ30" s="19">
        <f t="shared" si="15"/>
        <v>6.9181441651159616</v>
      </c>
      <c r="CK30" s="5">
        <v>591.03216016667329</v>
      </c>
      <c r="CL30" s="19">
        <f t="shared" si="16"/>
        <v>6.3818704324512465</v>
      </c>
      <c r="CM30" s="10"/>
      <c r="CN30" s="41">
        <v>40371</v>
      </c>
      <c r="CO30" s="41"/>
      <c r="CP30" s="41"/>
      <c r="CQ30" s="41"/>
      <c r="CS30" s="36">
        <v>44272</v>
      </c>
      <c r="CT30" s="36">
        <v>42467</v>
      </c>
      <c r="CU30" s="1">
        <f t="shared" si="17"/>
        <v>2096</v>
      </c>
      <c r="CV30" s="3">
        <v>1</v>
      </c>
      <c r="CW30" s="36">
        <v>42467</v>
      </c>
      <c r="CX30" s="20">
        <f>(CW30-CN30)</f>
        <v>2096</v>
      </c>
      <c r="CY30" s="20">
        <v>1</v>
      </c>
      <c r="CZ30" s="20">
        <v>2096</v>
      </c>
      <c r="DA30" s="3">
        <v>0</v>
      </c>
      <c r="DB30" s="3" t="s">
        <v>146</v>
      </c>
      <c r="DC30" s="10"/>
      <c r="DD30" s="10"/>
      <c r="DE30" s="10"/>
      <c r="DF30" s="10"/>
      <c r="DG30" s="10"/>
      <c r="DH30" s="10"/>
      <c r="DI30" s="10"/>
      <c r="DJ30" s="10"/>
      <c r="DK30" s="10"/>
    </row>
    <row r="31" spans="1:115" x14ac:dyDescent="0.25">
      <c r="A31" s="2">
        <v>2051</v>
      </c>
      <c r="B31" s="3">
        <v>63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1">
        <v>0</v>
      </c>
      <c r="I31" s="3">
        <v>0</v>
      </c>
      <c r="J31" s="3">
        <v>3</v>
      </c>
      <c r="K31" s="3">
        <v>0</v>
      </c>
      <c r="L31" s="3">
        <v>0</v>
      </c>
      <c r="M31" s="3"/>
      <c r="N31" s="3">
        <v>0</v>
      </c>
      <c r="O31" s="3">
        <v>0</v>
      </c>
      <c r="P31" s="3">
        <v>1</v>
      </c>
      <c r="Q31" s="3"/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</v>
      </c>
      <c r="Y31" s="3">
        <v>1</v>
      </c>
      <c r="Z31" s="3">
        <v>0</v>
      </c>
      <c r="AA31" s="3">
        <v>1</v>
      </c>
      <c r="AB31" s="3">
        <v>1</v>
      </c>
      <c r="AC31" s="3">
        <v>0</v>
      </c>
      <c r="AD31" s="3">
        <v>1</v>
      </c>
      <c r="AE31" s="3">
        <v>0</v>
      </c>
      <c r="AF31" s="3">
        <v>0</v>
      </c>
      <c r="AG31" s="3">
        <v>20.5</v>
      </c>
      <c r="AH31" s="4">
        <v>1.78</v>
      </c>
      <c r="AI31" s="3">
        <v>110</v>
      </c>
      <c r="AJ31" s="3">
        <v>74</v>
      </c>
      <c r="AK31" s="5">
        <f t="shared" si="0"/>
        <v>86</v>
      </c>
      <c r="AL31" s="3">
        <v>82</v>
      </c>
      <c r="AM31" s="3">
        <v>1</v>
      </c>
      <c r="AN31" s="3">
        <v>10</v>
      </c>
      <c r="AO31" s="3">
        <v>58</v>
      </c>
      <c r="AP31" s="3">
        <v>25</v>
      </c>
      <c r="AQ31" s="3">
        <v>37</v>
      </c>
      <c r="AR31" s="1">
        <f t="shared" si="1"/>
        <v>33</v>
      </c>
      <c r="AS31" s="7">
        <f t="shared" si="2"/>
        <v>3.3</v>
      </c>
      <c r="AT31" s="3">
        <v>30</v>
      </c>
      <c r="AU31" s="4">
        <v>2.7234000000000003</v>
      </c>
      <c r="AV31" s="3">
        <v>1.53</v>
      </c>
      <c r="AW31" s="19">
        <f t="shared" si="3"/>
        <v>0.29175166297117522</v>
      </c>
      <c r="AX31" s="7">
        <f t="shared" si="4"/>
        <v>2.570316516119556</v>
      </c>
      <c r="AY31" s="7">
        <f t="shared" si="5"/>
        <v>366.01307189542484</v>
      </c>
      <c r="AZ31" s="7">
        <f t="shared" si="6"/>
        <v>3973.8562091503268</v>
      </c>
      <c r="BA31" s="7">
        <f t="shared" si="7"/>
        <v>33.212195121951218</v>
      </c>
      <c r="BB31" s="7">
        <f t="shared" si="8"/>
        <v>18.658536585365855</v>
      </c>
      <c r="BC31" s="7">
        <f t="shared" si="9"/>
        <v>14.210341463414634</v>
      </c>
      <c r="BD31" s="7">
        <f t="shared" si="10"/>
        <v>6.8514146341463418</v>
      </c>
      <c r="BE31" s="19"/>
      <c r="BF31" s="19">
        <f t="shared" si="11"/>
        <v>1.1140486157009621</v>
      </c>
      <c r="BG31" s="19">
        <f t="shared" si="12"/>
        <v>1.7463464786663729</v>
      </c>
      <c r="BH31" s="19">
        <f t="shared" si="13"/>
        <v>1.0064301552106429</v>
      </c>
      <c r="BI31" s="19">
        <f t="shared" si="14"/>
        <v>0.33333333333333331</v>
      </c>
      <c r="BJ31" s="19"/>
      <c r="BK31" s="5">
        <v>0</v>
      </c>
      <c r="BL31" s="5"/>
      <c r="BM31" s="5"/>
      <c r="BN31" s="5"/>
      <c r="BO31" s="5"/>
      <c r="BP31" s="3">
        <v>1</v>
      </c>
      <c r="BQ31" s="3">
        <v>0</v>
      </c>
      <c r="BR31" s="3">
        <v>15</v>
      </c>
      <c r="BS31" s="3"/>
      <c r="BT31" s="3"/>
      <c r="BU31" s="3"/>
      <c r="BV31" s="3"/>
      <c r="BW31" s="10"/>
      <c r="BX31" s="3"/>
      <c r="BY31" s="3"/>
      <c r="BZ31" s="3">
        <v>141</v>
      </c>
      <c r="CA31" s="3">
        <v>29</v>
      </c>
      <c r="CB31" s="4">
        <v>1.3</v>
      </c>
      <c r="CC31" s="28">
        <v>50</v>
      </c>
      <c r="CD31" s="8"/>
      <c r="CE31" s="8"/>
      <c r="CF31" s="3">
        <v>7169</v>
      </c>
      <c r="CG31" s="3">
        <v>1</v>
      </c>
      <c r="CH31" s="3">
        <v>3</v>
      </c>
      <c r="CI31" s="12">
        <v>1015.267175572519</v>
      </c>
      <c r="CJ31" s="19">
        <f t="shared" si="15"/>
        <v>6.9229070840027394</v>
      </c>
      <c r="CK31" s="5">
        <v>1100.9825710385651</v>
      </c>
      <c r="CL31" s="19">
        <f t="shared" si="16"/>
        <v>7.0039583064780047</v>
      </c>
      <c r="CM31" s="10"/>
      <c r="CN31" s="36">
        <v>40493</v>
      </c>
      <c r="CO31" s="36"/>
      <c r="CP31" s="36"/>
      <c r="CQ31" s="36"/>
      <c r="CS31" s="36">
        <v>44274</v>
      </c>
      <c r="CT31" s="36">
        <v>41691</v>
      </c>
      <c r="CU31" s="1">
        <f t="shared" si="17"/>
        <v>1198</v>
      </c>
      <c r="CV31" s="3">
        <v>1</v>
      </c>
      <c r="CW31" s="40">
        <v>41691</v>
      </c>
      <c r="CX31" s="3">
        <f>(CW31-CN31)</f>
        <v>1198</v>
      </c>
      <c r="CY31" s="3">
        <v>1</v>
      </c>
      <c r="CZ31" s="3">
        <v>1198</v>
      </c>
      <c r="DA31" s="3">
        <v>0</v>
      </c>
      <c r="DB31" s="3"/>
      <c r="DC31" s="10"/>
      <c r="DD31" s="10"/>
      <c r="DE31" s="10"/>
      <c r="DF31" s="10"/>
      <c r="DG31" s="10"/>
      <c r="DH31" s="10"/>
      <c r="DI31" s="10"/>
      <c r="DJ31" s="10"/>
      <c r="DK31" s="10"/>
    </row>
    <row r="32" spans="1:115" x14ac:dyDescent="0.25">
      <c r="A32" s="25">
        <v>1007</v>
      </c>
      <c r="B32" s="1">
        <v>86</v>
      </c>
      <c r="C32" s="1">
        <v>0</v>
      </c>
      <c r="D32" s="1">
        <v>1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1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25.8</v>
      </c>
      <c r="AH32" s="1">
        <v>1.98</v>
      </c>
      <c r="AI32" s="1">
        <v>131</v>
      </c>
      <c r="AJ32" s="1">
        <v>62</v>
      </c>
      <c r="AK32" s="5">
        <f t="shared" si="0"/>
        <v>85</v>
      </c>
      <c r="AL32" s="1">
        <v>62</v>
      </c>
      <c r="AM32" s="1">
        <v>3</v>
      </c>
      <c r="AN32" s="1">
        <v>10</v>
      </c>
      <c r="AO32" s="1">
        <v>53</v>
      </c>
      <c r="AP32" s="1">
        <v>21</v>
      </c>
      <c r="AQ32" s="1">
        <v>34</v>
      </c>
      <c r="AR32" s="1">
        <f t="shared" si="1"/>
        <v>32</v>
      </c>
      <c r="AS32" s="7">
        <f t="shared" si="2"/>
        <v>3.2</v>
      </c>
      <c r="AT32" s="1">
        <v>22</v>
      </c>
      <c r="AU32" s="19">
        <v>4.91</v>
      </c>
      <c r="AV32" s="1">
        <v>2.48</v>
      </c>
      <c r="AW32" s="19">
        <f t="shared" si="3"/>
        <v>0.46740576496674058</v>
      </c>
      <c r="AX32" s="7">
        <f t="shared" si="4"/>
        <v>2.4439918533604885</v>
      </c>
      <c r="AY32" s="7">
        <f t="shared" si="5"/>
        <v>387.09677419354841</v>
      </c>
      <c r="AZ32" s="7">
        <f t="shared" si="6"/>
        <v>2419.3548387096776</v>
      </c>
      <c r="BA32" s="7">
        <f t="shared" si="7"/>
        <v>79.193548387096769</v>
      </c>
      <c r="BB32" s="7">
        <f t="shared" si="8"/>
        <v>40</v>
      </c>
      <c r="BC32" s="7">
        <f t="shared" si="9"/>
        <v>34.271999999999998</v>
      </c>
      <c r="BD32" s="7">
        <f t="shared" si="10"/>
        <v>13.055999999999999</v>
      </c>
      <c r="BE32" s="19"/>
      <c r="BF32" s="19">
        <f t="shared" si="11"/>
        <v>0.42932790224032591</v>
      </c>
      <c r="BG32" s="19">
        <f t="shared" si="12"/>
        <v>0.66924643584521393</v>
      </c>
      <c r="BH32" s="19">
        <f t="shared" si="13"/>
        <v>2.474798387096774</v>
      </c>
      <c r="BI32" s="19">
        <f t="shared" si="14"/>
        <v>0.45454545454545453</v>
      </c>
      <c r="BJ32" s="19"/>
      <c r="BK32" s="20">
        <v>1</v>
      </c>
      <c r="BN32" s="1">
        <v>1</v>
      </c>
      <c r="BO32" s="1">
        <v>1</v>
      </c>
      <c r="BP32" s="1">
        <v>1</v>
      </c>
      <c r="BQ32" s="1">
        <v>0</v>
      </c>
      <c r="BR32" s="1">
        <v>60</v>
      </c>
      <c r="BS32" s="1">
        <v>4.7</v>
      </c>
      <c r="BT32" s="1">
        <v>3</v>
      </c>
      <c r="BU32" s="1">
        <v>0.76</v>
      </c>
      <c r="BV32" s="1">
        <v>5.8</v>
      </c>
      <c r="BW32" s="1">
        <v>72</v>
      </c>
      <c r="BX32" s="1">
        <v>1</v>
      </c>
      <c r="BY32" s="1">
        <v>1</v>
      </c>
      <c r="BZ32" s="1">
        <v>139</v>
      </c>
      <c r="CA32" s="1">
        <v>24</v>
      </c>
      <c r="CB32" s="19">
        <v>1.02</v>
      </c>
      <c r="CC32" s="27">
        <v>50</v>
      </c>
      <c r="CD32" s="1">
        <v>248</v>
      </c>
      <c r="CE32" s="1">
        <v>1</v>
      </c>
      <c r="CH32" s="1">
        <v>2</v>
      </c>
      <c r="CI32" s="20">
        <v>1041.878201</v>
      </c>
      <c r="CJ32" s="19">
        <f t="shared" si="15"/>
        <v>6.9487803258458696</v>
      </c>
      <c r="CK32" s="20">
        <v>817.92866249999997</v>
      </c>
      <c r="CL32" s="19">
        <f t="shared" si="16"/>
        <v>6.7067751231420623</v>
      </c>
      <c r="CM32" s="22"/>
      <c r="CN32" s="36">
        <v>43206</v>
      </c>
      <c r="CO32" s="36"/>
      <c r="CP32" s="36"/>
      <c r="CQ32" s="36"/>
      <c r="CS32" s="36">
        <v>44217</v>
      </c>
      <c r="CT32" s="37">
        <v>44179</v>
      </c>
      <c r="CU32" s="1">
        <f t="shared" si="17"/>
        <v>973</v>
      </c>
      <c r="CV32" s="1">
        <v>0</v>
      </c>
      <c r="CY32" s="1">
        <v>0</v>
      </c>
      <c r="CZ32" s="1">
        <v>973</v>
      </c>
      <c r="DA32" s="3">
        <v>0</v>
      </c>
      <c r="DB32" t="s">
        <v>134</v>
      </c>
    </row>
    <row r="33" spans="1:115" x14ac:dyDescent="0.25">
      <c r="A33" s="25">
        <v>1034</v>
      </c>
      <c r="B33" s="1">
        <v>83</v>
      </c>
      <c r="C33" s="1">
        <v>0</v>
      </c>
      <c r="D33" s="1">
        <v>1</v>
      </c>
      <c r="E33" s="1">
        <v>1</v>
      </c>
      <c r="F33" s="1">
        <v>2</v>
      </c>
      <c r="G33" s="1">
        <v>1</v>
      </c>
      <c r="H33" s="1">
        <v>0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0</v>
      </c>
      <c r="AD33" s="1">
        <v>1</v>
      </c>
      <c r="AE33" s="1">
        <v>0</v>
      </c>
      <c r="AF33" s="1">
        <v>2</v>
      </c>
      <c r="AG33" s="1">
        <v>38.299999999999997</v>
      </c>
      <c r="AH33" s="1">
        <v>1.97</v>
      </c>
      <c r="AI33" s="1">
        <v>122</v>
      </c>
      <c r="AJ33" s="1">
        <v>57</v>
      </c>
      <c r="AK33" s="5">
        <f t="shared" si="0"/>
        <v>78.666666666666671</v>
      </c>
      <c r="AL33" s="1">
        <v>61</v>
      </c>
      <c r="AM33" s="1">
        <v>2</v>
      </c>
      <c r="AN33" s="1">
        <v>10</v>
      </c>
      <c r="AO33" s="1">
        <v>34</v>
      </c>
      <c r="AP33" s="1">
        <v>15</v>
      </c>
      <c r="AQ33" s="1">
        <v>24</v>
      </c>
      <c r="AR33" s="1">
        <f t="shared" si="1"/>
        <v>19</v>
      </c>
      <c r="AS33" s="7">
        <f t="shared" si="2"/>
        <v>1.9</v>
      </c>
      <c r="AT33" s="1">
        <v>20</v>
      </c>
      <c r="AU33" s="19">
        <v>4.05</v>
      </c>
      <c r="AV33" s="1">
        <v>1.47</v>
      </c>
      <c r="AW33" s="19">
        <f t="shared" si="3"/>
        <v>0.2564079822616408</v>
      </c>
      <c r="AX33" s="7">
        <f t="shared" si="4"/>
        <v>0.98765432098765438</v>
      </c>
      <c r="AY33" s="7">
        <f t="shared" si="5"/>
        <v>217.68707482993199</v>
      </c>
      <c r="AZ33" s="7">
        <f t="shared" si="6"/>
        <v>3736.9614512471662</v>
      </c>
      <c r="BA33" s="7">
        <f t="shared" si="7"/>
        <v>66.393442622950815</v>
      </c>
      <c r="BB33" s="7">
        <f t="shared" si="8"/>
        <v>24.098360655737704</v>
      </c>
      <c r="BC33" s="7">
        <f t="shared" si="9"/>
        <v>19.227278688524589</v>
      </c>
      <c r="BD33" s="7">
        <f t="shared" si="10"/>
        <v>4.588327868852458</v>
      </c>
      <c r="BE33" s="19"/>
      <c r="BF33" s="19">
        <f t="shared" si="11"/>
        <v>0.36148148148148151</v>
      </c>
      <c r="BG33" s="19">
        <f t="shared" si="12"/>
        <v>0.51209876543209876</v>
      </c>
      <c r="BH33" s="19">
        <f t="shared" si="13"/>
        <v>3.4943917169974115</v>
      </c>
      <c r="BI33" s="19">
        <f t="shared" si="14"/>
        <v>0.5</v>
      </c>
      <c r="BJ33" s="19"/>
      <c r="BK33" s="20">
        <v>1</v>
      </c>
      <c r="BN33" s="1">
        <v>3</v>
      </c>
      <c r="BO33" s="1"/>
      <c r="BP33" s="1">
        <v>1</v>
      </c>
      <c r="BQ33" s="1">
        <v>0</v>
      </c>
      <c r="BR33" s="1">
        <v>65</v>
      </c>
      <c r="BS33" s="1">
        <v>4</v>
      </c>
      <c r="BT33" s="1">
        <v>2.4</v>
      </c>
      <c r="BU33" s="1">
        <v>0.61</v>
      </c>
      <c r="BV33" s="1">
        <v>5.3</v>
      </c>
      <c r="BW33" s="1">
        <v>55.9</v>
      </c>
      <c r="BX33" s="1">
        <v>1</v>
      </c>
      <c r="BZ33" s="25">
        <v>134</v>
      </c>
      <c r="CA33" s="25">
        <v>30</v>
      </c>
      <c r="CB33" s="44">
        <v>1.1000000000000001</v>
      </c>
      <c r="CC33" s="27">
        <v>46</v>
      </c>
      <c r="CD33" s="1">
        <v>252</v>
      </c>
      <c r="CE33" s="1">
        <v>1</v>
      </c>
      <c r="CH33" s="1">
        <v>2</v>
      </c>
      <c r="CI33" s="20">
        <v>1050.7691319999999</v>
      </c>
      <c r="CJ33" s="19">
        <f t="shared" si="15"/>
        <v>6.9572776816661683</v>
      </c>
      <c r="CK33" s="20">
        <v>1740.829612</v>
      </c>
      <c r="CL33" s="19">
        <f t="shared" si="16"/>
        <v>7.4621170670867984</v>
      </c>
      <c r="CM33" s="22"/>
      <c r="CN33" s="36">
        <v>43244</v>
      </c>
      <c r="CO33" s="36"/>
      <c r="CP33" s="36"/>
      <c r="CQ33" s="36"/>
      <c r="CS33" s="36">
        <v>44217</v>
      </c>
      <c r="CT33" s="36">
        <v>44208</v>
      </c>
      <c r="CU33" s="1">
        <f t="shared" si="17"/>
        <v>964</v>
      </c>
      <c r="CV33" s="1">
        <v>0</v>
      </c>
      <c r="CY33" s="1">
        <v>0</v>
      </c>
      <c r="CZ33" s="1">
        <v>964</v>
      </c>
      <c r="DA33" s="3">
        <v>0</v>
      </c>
      <c r="DB33"/>
    </row>
    <row r="34" spans="1:115" x14ac:dyDescent="0.25">
      <c r="A34" s="25">
        <v>1076</v>
      </c>
      <c r="B34" s="1">
        <v>63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4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2</v>
      </c>
      <c r="Z34" s="1">
        <v>1</v>
      </c>
      <c r="AA34" s="1">
        <v>1</v>
      </c>
      <c r="AB34" s="1">
        <v>1</v>
      </c>
      <c r="AC34" s="1">
        <v>0</v>
      </c>
      <c r="AD34" s="1">
        <v>0</v>
      </c>
      <c r="AE34" s="1">
        <v>0</v>
      </c>
      <c r="AF34" s="1">
        <v>2</v>
      </c>
      <c r="AG34" s="1">
        <v>28.39</v>
      </c>
      <c r="AH34" s="1">
        <v>2.09</v>
      </c>
      <c r="AI34" s="1">
        <v>139</v>
      </c>
      <c r="AJ34" s="1">
        <v>91</v>
      </c>
      <c r="AK34" s="5">
        <f t="shared" si="0"/>
        <v>107</v>
      </c>
      <c r="AL34" s="1">
        <v>97</v>
      </c>
      <c r="AM34" s="1">
        <v>1</v>
      </c>
      <c r="AN34" s="1">
        <v>6</v>
      </c>
      <c r="AO34" s="1">
        <v>35</v>
      </c>
      <c r="AP34" s="1">
        <v>20</v>
      </c>
      <c r="AQ34" s="1">
        <v>27</v>
      </c>
      <c r="AR34" s="1">
        <f t="shared" ref="AR34:AR58" si="18">(AO34-AP34)</f>
        <v>15</v>
      </c>
      <c r="AS34" s="7">
        <f t="shared" ref="AS34:AS58" si="19">(AR34/AN34)</f>
        <v>2.5</v>
      </c>
      <c r="AT34" s="1">
        <v>13</v>
      </c>
      <c r="AU34" s="19">
        <v>5.53</v>
      </c>
      <c r="AV34" s="1">
        <v>2.65</v>
      </c>
      <c r="AW34" s="19">
        <f t="shared" si="3"/>
        <v>0.62871396895787146</v>
      </c>
      <c r="AX34" s="7">
        <f t="shared" ref="AX34:AX58" si="20">((AQ34-AT34)/AU34)</f>
        <v>2.5316455696202529</v>
      </c>
      <c r="AY34" s="7">
        <f t="shared" ref="AY34:AY58" si="21">((AQ34-AT34)*80/AV34)</f>
        <v>422.64150943396226</v>
      </c>
      <c r="AZ34" s="7">
        <f t="shared" si="6"/>
        <v>3049.0566037735848</v>
      </c>
      <c r="BA34" s="7">
        <f t="shared" ref="BA34:BA58" si="22">(AU34/AL34*1000)</f>
        <v>57.010309278350519</v>
      </c>
      <c r="BB34" s="7">
        <f t="shared" ref="BB34:BB58" si="23">(AV34*1000/AL34)</f>
        <v>27.319587628865978</v>
      </c>
      <c r="BC34" s="7">
        <f t="shared" si="9"/>
        <v>34.925360824742263</v>
      </c>
      <c r="BD34" s="7">
        <f t="shared" ref="BD34:BD58" si="24">(BB34*(AQ34-AN34)*0.0136)</f>
        <v>7.8024742268041232</v>
      </c>
      <c r="BE34" s="19"/>
      <c r="BF34" s="19">
        <f t="shared" ref="BF34:BF58" si="25">(AQ34/BA34)</f>
        <v>0.47359855334538875</v>
      </c>
      <c r="BG34" s="19">
        <f t="shared" ref="BG34:BG58" si="26">(AO34/BA34)</f>
        <v>0.61392405063291133</v>
      </c>
      <c r="BH34" s="19">
        <f t="shared" ref="BH34:BH58" si="27">(BA34/AR34)</f>
        <v>3.800687285223368</v>
      </c>
      <c r="BI34" s="19">
        <f t="shared" ref="BI34:BI58" si="28">(AN34/AT34)</f>
        <v>0.46153846153846156</v>
      </c>
      <c r="BJ34" s="19"/>
      <c r="BK34" s="20">
        <v>1</v>
      </c>
      <c r="BN34" s="1">
        <v>1</v>
      </c>
      <c r="BO34" s="1">
        <v>0</v>
      </c>
      <c r="BP34" s="1">
        <v>1</v>
      </c>
      <c r="BQ34" s="1">
        <v>0</v>
      </c>
      <c r="BR34" s="1">
        <v>27</v>
      </c>
      <c r="BS34" s="1">
        <v>6.4</v>
      </c>
      <c r="BT34" s="1">
        <v>5.5</v>
      </c>
      <c r="BU34" s="1">
        <v>0.31</v>
      </c>
      <c r="BV34" s="1">
        <v>3.9</v>
      </c>
      <c r="BW34" s="1">
        <v>33.799999999999997</v>
      </c>
      <c r="BX34" s="1">
        <v>0</v>
      </c>
      <c r="BZ34" s="25">
        <v>136</v>
      </c>
      <c r="CA34" s="25">
        <v>13</v>
      </c>
      <c r="CB34" s="44">
        <v>0.93</v>
      </c>
      <c r="CC34" s="27">
        <v>85</v>
      </c>
      <c r="CD34" s="1">
        <v>415</v>
      </c>
      <c r="CE34" s="1">
        <v>1</v>
      </c>
      <c r="CH34" s="1">
        <v>2</v>
      </c>
      <c r="CI34" s="20">
        <v>1069.420601</v>
      </c>
      <c r="CJ34" s="19">
        <f t="shared" ref="CJ34:CJ58" si="29">LN(CI34)</f>
        <v>6.9748722864023938</v>
      </c>
      <c r="CK34" s="20">
        <v>1613.4683110000001</v>
      </c>
      <c r="CL34" s="19">
        <f t="shared" si="16"/>
        <v>7.3861413713859188</v>
      </c>
      <c r="CM34" s="22"/>
      <c r="CN34" s="36">
        <v>43427</v>
      </c>
      <c r="CO34" s="36"/>
      <c r="CP34" s="36"/>
      <c r="CQ34" s="36"/>
      <c r="CS34" s="36">
        <v>44217</v>
      </c>
      <c r="CT34" s="37">
        <v>44032</v>
      </c>
      <c r="CU34" s="1">
        <f t="shared" ref="CU34:CU58" si="30">(CT34-CN34)</f>
        <v>605</v>
      </c>
      <c r="CV34" s="1">
        <v>0</v>
      </c>
      <c r="CY34" s="1">
        <v>0</v>
      </c>
      <c r="CZ34" s="1">
        <v>605</v>
      </c>
      <c r="DA34" s="3">
        <v>0</v>
      </c>
      <c r="DB34" t="s">
        <v>135</v>
      </c>
    </row>
    <row r="35" spans="1:115" x14ac:dyDescent="0.25">
      <c r="A35" s="2">
        <v>2016</v>
      </c>
      <c r="B35" s="3">
        <v>25</v>
      </c>
      <c r="C35" s="3">
        <v>0</v>
      </c>
      <c r="D35" s="3">
        <v>1</v>
      </c>
      <c r="E35" s="3">
        <v>0</v>
      </c>
      <c r="F35" s="3">
        <v>2</v>
      </c>
      <c r="G35" s="3">
        <v>1</v>
      </c>
      <c r="H35" s="1">
        <v>0</v>
      </c>
      <c r="I35" s="3">
        <v>1</v>
      </c>
      <c r="J35" s="3">
        <v>1</v>
      </c>
      <c r="K35" s="3">
        <v>0</v>
      </c>
      <c r="L35" s="3">
        <v>0</v>
      </c>
      <c r="M35" s="3"/>
      <c r="N35" s="3">
        <v>1</v>
      </c>
      <c r="O35" s="3">
        <v>0</v>
      </c>
      <c r="P35" s="3">
        <v>1</v>
      </c>
      <c r="Q35" s="3"/>
      <c r="R35" s="3">
        <v>0</v>
      </c>
      <c r="S35" s="3">
        <v>0</v>
      </c>
      <c r="T35" s="3">
        <v>0</v>
      </c>
      <c r="U35" s="3">
        <v>1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24.5</v>
      </c>
      <c r="AH35" s="4">
        <v>1.78</v>
      </c>
      <c r="AI35" s="3">
        <v>135</v>
      </c>
      <c r="AJ35" s="3">
        <v>83</v>
      </c>
      <c r="AK35" s="5">
        <f t="shared" si="0"/>
        <v>100.33333333333333</v>
      </c>
      <c r="AL35" s="3">
        <v>83</v>
      </c>
      <c r="AM35" s="3">
        <v>1</v>
      </c>
      <c r="AN35" s="3">
        <v>4</v>
      </c>
      <c r="AO35" s="3">
        <v>22</v>
      </c>
      <c r="AP35" s="3">
        <v>8</v>
      </c>
      <c r="AQ35" s="3">
        <v>11</v>
      </c>
      <c r="AR35" s="3">
        <f t="shared" si="18"/>
        <v>14</v>
      </c>
      <c r="AS35" s="7">
        <f t="shared" si="19"/>
        <v>3.5</v>
      </c>
      <c r="AT35" s="3">
        <v>7</v>
      </c>
      <c r="AU35" s="4">
        <v>5.3044000000000002</v>
      </c>
      <c r="AV35" s="3">
        <v>2.98</v>
      </c>
      <c r="AW35" s="19">
        <f t="shared" si="3"/>
        <v>0.66295639320029565</v>
      </c>
      <c r="AX35" s="7">
        <f t="shared" si="20"/>
        <v>0.75409094336777016</v>
      </c>
      <c r="AY35" s="7">
        <f t="shared" si="21"/>
        <v>107.38255033557047</v>
      </c>
      <c r="AZ35" s="7">
        <f t="shared" si="6"/>
        <v>2586.1297539149887</v>
      </c>
      <c r="BA35" s="7">
        <f t="shared" si="22"/>
        <v>63.908433734939763</v>
      </c>
      <c r="BB35" s="7">
        <f t="shared" si="23"/>
        <v>35.903614457831324</v>
      </c>
      <c r="BC35" s="7">
        <f t="shared" si="9"/>
        <v>45.573654618473888</v>
      </c>
      <c r="BD35" s="7">
        <f t="shared" si="24"/>
        <v>3.4180240963855417</v>
      </c>
      <c r="BE35" s="19"/>
      <c r="BF35" s="19">
        <f t="shared" si="25"/>
        <v>0.17212125782369353</v>
      </c>
      <c r="BG35" s="19">
        <f t="shared" si="26"/>
        <v>0.34424251564738706</v>
      </c>
      <c r="BH35" s="19">
        <f t="shared" si="27"/>
        <v>4.5648881239242689</v>
      </c>
      <c r="BI35" s="19">
        <f t="shared" si="28"/>
        <v>0.5714285714285714</v>
      </c>
      <c r="BJ35" s="19"/>
      <c r="BK35" s="5">
        <v>0</v>
      </c>
      <c r="BL35" s="5"/>
      <c r="BM35" s="5"/>
      <c r="BN35" s="5"/>
      <c r="BO35" s="5"/>
      <c r="BP35" s="3">
        <v>1</v>
      </c>
      <c r="BQ35" s="3">
        <v>0</v>
      </c>
      <c r="BR35" s="3">
        <v>62.5</v>
      </c>
      <c r="BS35" s="3">
        <v>4.0999999999999996</v>
      </c>
      <c r="BT35" s="3"/>
      <c r="BU35" s="3">
        <v>0.95</v>
      </c>
      <c r="BV35" s="3">
        <v>3.4</v>
      </c>
      <c r="BW35" s="10"/>
      <c r="BX35" s="3">
        <v>1</v>
      </c>
      <c r="BY35" s="3">
        <v>0</v>
      </c>
      <c r="BZ35" s="3">
        <v>139</v>
      </c>
      <c r="CA35" s="3">
        <v>29</v>
      </c>
      <c r="CB35" s="4">
        <v>0.9</v>
      </c>
      <c r="CC35" s="28">
        <v>90</v>
      </c>
      <c r="CD35" s="8"/>
      <c r="CE35" s="8"/>
      <c r="CF35" s="3">
        <v>649</v>
      </c>
      <c r="CG35" s="3">
        <v>1</v>
      </c>
      <c r="CH35" s="3">
        <v>1</v>
      </c>
      <c r="CI35" s="12">
        <v>1102.016129032258</v>
      </c>
      <c r="CJ35" s="19">
        <f t="shared" si="29"/>
        <v>7.0048966257511776</v>
      </c>
      <c r="CK35" s="5">
        <v>2542.7603235432657</v>
      </c>
      <c r="CL35" s="19">
        <f t="shared" si="16"/>
        <v>7.8410055114889161</v>
      </c>
      <c r="CM35" s="10"/>
      <c r="CN35" s="41">
        <v>40283</v>
      </c>
      <c r="CO35" s="41"/>
      <c r="CP35" s="41"/>
      <c r="CQ35" s="41"/>
      <c r="CS35" s="36">
        <v>44274</v>
      </c>
      <c r="CT35" s="36">
        <v>44274</v>
      </c>
      <c r="CU35" s="1">
        <f t="shared" si="30"/>
        <v>3991</v>
      </c>
      <c r="CV35" s="3">
        <v>0</v>
      </c>
      <c r="CW35" s="3"/>
      <c r="CX35" s="3"/>
      <c r="CY35" s="3">
        <v>0</v>
      </c>
      <c r="CZ35" s="3">
        <v>3991</v>
      </c>
      <c r="DA35" s="3">
        <v>0</v>
      </c>
      <c r="DB35" s="3" t="s">
        <v>153</v>
      </c>
      <c r="DC35" s="10"/>
      <c r="DD35" s="10"/>
      <c r="DE35" s="10"/>
      <c r="DF35" s="10"/>
      <c r="DG35" s="10"/>
      <c r="DH35" s="10"/>
      <c r="DI35" s="10"/>
      <c r="DJ35" s="10"/>
      <c r="DK35" s="10"/>
    </row>
    <row r="36" spans="1:115" x14ac:dyDescent="0.25">
      <c r="A36" s="2">
        <v>2003</v>
      </c>
      <c r="B36" s="3">
        <v>57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3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1</v>
      </c>
      <c r="Q36" s="3"/>
      <c r="R36" s="3">
        <v>0</v>
      </c>
      <c r="S36" s="3">
        <v>0</v>
      </c>
      <c r="T36" s="3">
        <v>0</v>
      </c>
      <c r="U36" s="3">
        <v>1</v>
      </c>
      <c r="V36" s="3">
        <v>0</v>
      </c>
      <c r="W36" s="3">
        <v>0</v>
      </c>
      <c r="X36" s="3">
        <v>0</v>
      </c>
      <c r="Y36" s="3">
        <v>0</v>
      </c>
      <c r="Z36" s="3">
        <v>1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21.5</v>
      </c>
      <c r="AH36" s="4">
        <v>1.93</v>
      </c>
      <c r="AI36" s="3">
        <v>114</v>
      </c>
      <c r="AJ36" s="3">
        <v>77</v>
      </c>
      <c r="AK36" s="5">
        <f t="shared" si="0"/>
        <v>89.333333333333329</v>
      </c>
      <c r="AL36" s="3">
        <v>81</v>
      </c>
      <c r="AM36" s="3">
        <v>1</v>
      </c>
      <c r="AN36" s="3">
        <v>3</v>
      </c>
      <c r="AO36" s="3">
        <v>25</v>
      </c>
      <c r="AP36" s="3">
        <v>10</v>
      </c>
      <c r="AQ36" s="3">
        <v>15</v>
      </c>
      <c r="AR36" s="3">
        <f t="shared" si="18"/>
        <v>15</v>
      </c>
      <c r="AS36" s="7">
        <f t="shared" si="19"/>
        <v>5</v>
      </c>
      <c r="AT36" s="3">
        <v>9</v>
      </c>
      <c r="AU36" s="4">
        <v>5.3267999999999995</v>
      </c>
      <c r="AV36" s="3">
        <v>2.76</v>
      </c>
      <c r="AW36" s="19">
        <f t="shared" si="3"/>
        <v>0.54669623059866956</v>
      </c>
      <c r="AX36" s="7">
        <f t="shared" si="20"/>
        <v>1.1263798152737103</v>
      </c>
      <c r="AY36" s="7">
        <f t="shared" si="21"/>
        <v>173.91304347826087</v>
      </c>
      <c r="AZ36" s="7">
        <f t="shared" si="6"/>
        <v>2502.4154589371979</v>
      </c>
      <c r="BA36" s="7">
        <f t="shared" si="22"/>
        <v>65.762962962962959</v>
      </c>
      <c r="BB36" s="7">
        <f t="shared" si="23"/>
        <v>34.074074074074076</v>
      </c>
      <c r="BC36" s="7">
        <f t="shared" si="9"/>
        <v>37.227061728395064</v>
      </c>
      <c r="BD36" s="7">
        <f t="shared" si="24"/>
        <v>5.560888888888889</v>
      </c>
      <c r="BE36" s="19"/>
      <c r="BF36" s="19">
        <f t="shared" si="25"/>
        <v>0.22809191259292635</v>
      </c>
      <c r="BG36" s="19">
        <f t="shared" si="26"/>
        <v>0.38015318765487727</v>
      </c>
      <c r="BH36" s="19">
        <f t="shared" si="27"/>
        <v>4.3841975308641974</v>
      </c>
      <c r="BI36" s="19">
        <f t="shared" si="28"/>
        <v>0.33333333333333331</v>
      </c>
      <c r="BJ36" s="19"/>
      <c r="BK36" s="5">
        <v>0</v>
      </c>
      <c r="BL36" s="5"/>
      <c r="BM36" s="5"/>
      <c r="BN36" s="5"/>
      <c r="BO36" s="5"/>
      <c r="BP36" s="3">
        <v>1</v>
      </c>
      <c r="BQ36" s="3">
        <v>0</v>
      </c>
      <c r="BR36" s="3">
        <v>62.5</v>
      </c>
      <c r="BS36" s="3">
        <v>4.8</v>
      </c>
      <c r="BT36" s="3">
        <v>3.3</v>
      </c>
      <c r="BU36" s="3">
        <v>1</v>
      </c>
      <c r="BV36" s="3"/>
      <c r="BW36" s="10"/>
      <c r="BX36" s="3">
        <v>1</v>
      </c>
      <c r="BY36" s="3">
        <v>0</v>
      </c>
      <c r="BZ36" s="3">
        <v>140</v>
      </c>
      <c r="CA36" s="3">
        <v>23</v>
      </c>
      <c r="CB36" s="4">
        <v>1.2</v>
      </c>
      <c r="CC36" s="28">
        <v>90</v>
      </c>
      <c r="CD36" s="8"/>
      <c r="CE36" s="8"/>
      <c r="CF36" s="3">
        <v>860</v>
      </c>
      <c r="CG36" s="3">
        <v>1</v>
      </c>
      <c r="CH36" s="3">
        <v>2</v>
      </c>
      <c r="CI36" s="12">
        <v>1109.0909090909092</v>
      </c>
      <c r="CJ36" s="19">
        <f t="shared" si="29"/>
        <v>7.0112959579229779</v>
      </c>
      <c r="CK36" s="5">
        <v>3764.3254646879909</v>
      </c>
      <c r="CL36" s="19">
        <f t="shared" si="16"/>
        <v>8.2333239647376022</v>
      </c>
      <c r="CM36" s="10"/>
      <c r="CN36" s="41">
        <v>40224</v>
      </c>
      <c r="CO36" s="41"/>
      <c r="CP36" s="41"/>
      <c r="CQ36" s="41"/>
      <c r="CS36" s="36">
        <v>44272</v>
      </c>
      <c r="CT36" s="36">
        <v>44085</v>
      </c>
      <c r="CU36" s="1">
        <f t="shared" si="30"/>
        <v>3861</v>
      </c>
      <c r="CV36" s="3">
        <v>0</v>
      </c>
      <c r="CW36" s="3"/>
      <c r="CX36" s="3"/>
      <c r="CY36" s="3">
        <v>0</v>
      </c>
      <c r="CZ36" s="3">
        <v>3861</v>
      </c>
      <c r="DA36" s="3">
        <v>0</v>
      </c>
      <c r="DB36" s="39" t="s">
        <v>139</v>
      </c>
      <c r="DC36" s="10"/>
      <c r="DD36" s="10"/>
      <c r="DE36" s="10"/>
      <c r="DF36" s="10"/>
      <c r="DG36" s="10"/>
      <c r="DH36" s="10"/>
      <c r="DI36" s="10"/>
      <c r="DJ36" s="10"/>
      <c r="DK36" s="10"/>
    </row>
    <row r="37" spans="1:115" x14ac:dyDescent="0.25">
      <c r="A37" s="25">
        <v>1030</v>
      </c>
      <c r="B37" s="1">
        <v>80</v>
      </c>
      <c r="C37" s="1">
        <v>0</v>
      </c>
      <c r="D37" s="1">
        <v>0</v>
      </c>
      <c r="E37" s="1">
        <v>1</v>
      </c>
      <c r="F37" s="1">
        <v>1</v>
      </c>
      <c r="G37" s="1">
        <v>0</v>
      </c>
      <c r="H37" s="1">
        <v>1</v>
      </c>
      <c r="I37" s="1">
        <v>0</v>
      </c>
      <c r="J37" s="1">
        <v>3</v>
      </c>
      <c r="K37" s="1">
        <v>1</v>
      </c>
      <c r="L37" s="1">
        <v>1</v>
      </c>
      <c r="M37" s="1">
        <v>1</v>
      </c>
      <c r="N37" s="1">
        <v>1</v>
      </c>
      <c r="O37" s="1">
        <v>0</v>
      </c>
      <c r="P37" s="1">
        <v>1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2</v>
      </c>
      <c r="Z37" s="1">
        <v>1</v>
      </c>
      <c r="AA37" s="1">
        <v>1</v>
      </c>
      <c r="AB37" s="1">
        <v>1</v>
      </c>
      <c r="AC37" s="1">
        <v>0</v>
      </c>
      <c r="AD37" s="1">
        <v>1</v>
      </c>
      <c r="AE37" s="1">
        <v>0</v>
      </c>
      <c r="AF37" s="1">
        <v>0</v>
      </c>
      <c r="AG37" s="1">
        <v>25.8</v>
      </c>
      <c r="AH37" s="1">
        <v>2.06</v>
      </c>
      <c r="AI37" s="1">
        <v>102</v>
      </c>
      <c r="AJ37" s="1">
        <v>63</v>
      </c>
      <c r="AK37" s="5">
        <f t="shared" si="0"/>
        <v>76</v>
      </c>
      <c r="AL37" s="1">
        <v>80</v>
      </c>
      <c r="AM37" s="1">
        <v>2</v>
      </c>
      <c r="AN37" s="1">
        <v>9</v>
      </c>
      <c r="AO37" s="1">
        <v>42</v>
      </c>
      <c r="AP37" s="1">
        <v>16</v>
      </c>
      <c r="AQ37" s="1">
        <v>27</v>
      </c>
      <c r="AR37" s="1">
        <f t="shared" si="18"/>
        <v>26</v>
      </c>
      <c r="AS37" s="7">
        <f t="shared" si="19"/>
        <v>2.8888888888888888</v>
      </c>
      <c r="AT37" s="1">
        <v>20</v>
      </c>
      <c r="AU37" s="19">
        <v>3.57</v>
      </c>
      <c r="AV37" s="1">
        <v>1.73</v>
      </c>
      <c r="AW37" s="19">
        <f t="shared" si="3"/>
        <v>0.29152993348115297</v>
      </c>
      <c r="AX37" s="7">
        <f t="shared" si="20"/>
        <v>1.9607843137254903</v>
      </c>
      <c r="AY37" s="7">
        <f t="shared" si="21"/>
        <v>323.69942196531792</v>
      </c>
      <c r="AZ37" s="7">
        <f t="shared" si="6"/>
        <v>3098.2658959537571</v>
      </c>
      <c r="BA37" s="7">
        <f t="shared" si="22"/>
        <v>44.625</v>
      </c>
      <c r="BB37" s="7">
        <f t="shared" si="23"/>
        <v>21.625</v>
      </c>
      <c r="BC37" s="7">
        <f t="shared" si="9"/>
        <v>16.4696</v>
      </c>
      <c r="BD37" s="7">
        <f t="shared" si="24"/>
        <v>5.2938000000000001</v>
      </c>
      <c r="BE37" s="19"/>
      <c r="BF37" s="19">
        <f t="shared" si="25"/>
        <v>0.60504201680672265</v>
      </c>
      <c r="BG37" s="19">
        <f t="shared" si="26"/>
        <v>0.94117647058823528</v>
      </c>
      <c r="BH37" s="19">
        <f t="shared" si="27"/>
        <v>1.7163461538461537</v>
      </c>
      <c r="BI37" s="19">
        <f t="shared" si="28"/>
        <v>0.45</v>
      </c>
      <c r="BJ37" s="19"/>
      <c r="BK37" s="20">
        <v>0</v>
      </c>
      <c r="BO37" s="1"/>
      <c r="BP37" s="1">
        <v>1</v>
      </c>
      <c r="BQ37" s="1">
        <v>0</v>
      </c>
      <c r="BR37" s="1">
        <v>20</v>
      </c>
      <c r="BS37" s="1">
        <v>7.5</v>
      </c>
      <c r="BT37" s="1">
        <v>6.9</v>
      </c>
      <c r="BU37" s="1">
        <v>0.28999999999999998</v>
      </c>
      <c r="BV37" s="1">
        <v>5.6</v>
      </c>
      <c r="BW37" s="1">
        <v>39.5</v>
      </c>
      <c r="BX37" s="1">
        <v>1</v>
      </c>
      <c r="BZ37" s="25">
        <v>142</v>
      </c>
      <c r="CA37" s="25">
        <v>39</v>
      </c>
      <c r="CB37" s="44">
        <v>1.24</v>
      </c>
      <c r="CC37" s="27">
        <v>55</v>
      </c>
      <c r="CD37" s="1">
        <v>1647</v>
      </c>
      <c r="CE37" s="1">
        <v>1</v>
      </c>
      <c r="CH37" s="1">
        <v>3</v>
      </c>
      <c r="CI37" s="20">
        <v>1115.944195</v>
      </c>
      <c r="CJ37" s="19">
        <f t="shared" si="29"/>
        <v>7.0174561372107043</v>
      </c>
      <c r="CK37" s="20">
        <v>2764.9858049999998</v>
      </c>
      <c r="CL37" s="19">
        <f t="shared" si="16"/>
        <v>7.9247907801277053</v>
      </c>
      <c r="CM37" s="22"/>
      <c r="CN37" s="36">
        <v>43235</v>
      </c>
      <c r="CO37" s="36"/>
      <c r="CP37" s="36"/>
      <c r="CQ37" s="36"/>
      <c r="CS37" s="36">
        <v>44217</v>
      </c>
      <c r="CT37" s="36">
        <v>43432</v>
      </c>
      <c r="CU37" s="1">
        <f t="shared" si="30"/>
        <v>197</v>
      </c>
      <c r="CV37" s="1">
        <v>1</v>
      </c>
      <c r="CW37" s="36">
        <v>43432</v>
      </c>
      <c r="CX37" s="20">
        <f>(CW37-CN37)</f>
        <v>197</v>
      </c>
      <c r="CY37" s="20">
        <v>1</v>
      </c>
      <c r="CZ37" s="20">
        <v>197</v>
      </c>
      <c r="DA37" s="3">
        <v>0</v>
      </c>
      <c r="DB37" t="s">
        <v>129</v>
      </c>
    </row>
    <row r="38" spans="1:115" x14ac:dyDescent="0.25">
      <c r="A38" s="2">
        <v>2064</v>
      </c>
      <c r="B38" s="9">
        <v>65</v>
      </c>
      <c r="C38" s="9">
        <v>0</v>
      </c>
      <c r="D38" s="9">
        <v>1</v>
      </c>
      <c r="E38" s="9">
        <v>1</v>
      </c>
      <c r="F38" s="9">
        <v>1</v>
      </c>
      <c r="G38" s="9">
        <v>1</v>
      </c>
      <c r="H38" s="1">
        <v>0</v>
      </c>
      <c r="I38" s="9">
        <v>0</v>
      </c>
      <c r="J38" s="9">
        <v>4</v>
      </c>
      <c r="K38" s="9">
        <v>1</v>
      </c>
      <c r="L38" s="9">
        <v>0</v>
      </c>
      <c r="M38" s="9"/>
      <c r="N38" s="9">
        <v>0</v>
      </c>
      <c r="O38" s="9">
        <v>1</v>
      </c>
      <c r="P38" s="9">
        <v>1</v>
      </c>
      <c r="Q38" s="9">
        <v>1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1</v>
      </c>
      <c r="Y38" s="9">
        <v>1</v>
      </c>
      <c r="Z38" s="9">
        <v>0</v>
      </c>
      <c r="AA38" s="9">
        <v>1</v>
      </c>
      <c r="AB38" s="9">
        <v>1</v>
      </c>
      <c r="AC38" s="9">
        <v>0</v>
      </c>
      <c r="AD38" s="9">
        <v>1</v>
      </c>
      <c r="AE38" s="9">
        <v>0</v>
      </c>
      <c r="AF38" s="9">
        <v>0</v>
      </c>
      <c r="AG38" s="9">
        <v>25</v>
      </c>
      <c r="AH38" s="11">
        <v>1.6</v>
      </c>
      <c r="AI38" s="9">
        <v>116</v>
      </c>
      <c r="AJ38" s="9">
        <v>46</v>
      </c>
      <c r="AK38" s="5">
        <f t="shared" si="0"/>
        <v>69.333333333333329</v>
      </c>
      <c r="AL38" s="9">
        <v>90</v>
      </c>
      <c r="AM38" s="9">
        <v>3</v>
      </c>
      <c r="AN38" s="9">
        <v>20</v>
      </c>
      <c r="AO38" s="9">
        <v>44</v>
      </c>
      <c r="AP38" s="9">
        <v>25</v>
      </c>
      <c r="AQ38" s="9">
        <v>31</v>
      </c>
      <c r="AR38" s="1">
        <f t="shared" si="18"/>
        <v>19</v>
      </c>
      <c r="AS38" s="7">
        <f t="shared" si="19"/>
        <v>0.95</v>
      </c>
      <c r="AT38" s="9">
        <v>27</v>
      </c>
      <c r="AU38" s="4">
        <v>1.968</v>
      </c>
      <c r="AV38" s="9">
        <v>1.23</v>
      </c>
      <c r="AW38" s="19">
        <f t="shared" si="3"/>
        <v>0.18909090909090906</v>
      </c>
      <c r="AX38" s="7">
        <f t="shared" si="20"/>
        <v>2.0325203252032522</v>
      </c>
      <c r="AY38" s="7">
        <f t="shared" si="21"/>
        <v>260.16260162601628</v>
      </c>
      <c r="AZ38" s="7">
        <f t="shared" si="6"/>
        <v>3208.6720867208669</v>
      </c>
      <c r="BA38" s="7">
        <f t="shared" si="22"/>
        <v>21.866666666666667</v>
      </c>
      <c r="BB38" s="7">
        <f t="shared" si="23"/>
        <v>13.666666666666666</v>
      </c>
      <c r="BC38" s="7">
        <f t="shared" si="9"/>
        <v>7.8683555555555538</v>
      </c>
      <c r="BD38" s="7">
        <f t="shared" si="24"/>
        <v>2.0445333333333329</v>
      </c>
      <c r="BE38" s="19"/>
      <c r="BF38" s="19">
        <f t="shared" si="25"/>
        <v>1.4176829268292683</v>
      </c>
      <c r="BG38" s="19">
        <f t="shared" si="26"/>
        <v>2.0121951219512195</v>
      </c>
      <c r="BH38" s="19">
        <f t="shared" si="27"/>
        <v>1.1508771929824562</v>
      </c>
      <c r="BI38" s="19">
        <f t="shared" si="28"/>
        <v>0.7407407407407407</v>
      </c>
      <c r="BJ38" s="19"/>
      <c r="BK38" s="12">
        <v>0</v>
      </c>
      <c r="BL38" s="12"/>
      <c r="BM38" s="12"/>
      <c r="BN38" s="12"/>
      <c r="BO38" s="12"/>
      <c r="BP38" s="9">
        <v>1</v>
      </c>
      <c r="BQ38" s="9">
        <v>0</v>
      </c>
      <c r="BR38" s="9">
        <v>40</v>
      </c>
      <c r="BS38" s="9"/>
      <c r="BT38" s="9"/>
      <c r="BU38" s="9"/>
      <c r="BV38" s="9">
        <v>4.9000000000000004</v>
      </c>
      <c r="BW38" s="14"/>
      <c r="BX38" s="9">
        <v>1</v>
      </c>
      <c r="BY38" s="9">
        <v>0</v>
      </c>
      <c r="BZ38" s="9">
        <v>136</v>
      </c>
      <c r="CA38" s="9">
        <v>49</v>
      </c>
      <c r="CB38" s="11">
        <v>2</v>
      </c>
      <c r="CC38" s="29">
        <v>25</v>
      </c>
      <c r="CD38" s="13"/>
      <c r="CE38" s="13"/>
      <c r="CF38" s="9">
        <v>4992</v>
      </c>
      <c r="CG38" s="9">
        <v>1</v>
      </c>
      <c r="CH38" s="9">
        <v>3</v>
      </c>
      <c r="CI38" s="12">
        <v>1145.3125</v>
      </c>
      <c r="CJ38" s="19">
        <f t="shared" si="29"/>
        <v>7.0434328045150707</v>
      </c>
      <c r="CK38" s="12"/>
      <c r="CL38" s="31"/>
      <c r="CM38" s="14"/>
      <c r="CN38" s="36">
        <v>40645</v>
      </c>
      <c r="CO38" s="38"/>
      <c r="CP38" s="38"/>
      <c r="CQ38" s="36"/>
      <c r="CR38" s="22"/>
      <c r="CS38" s="36">
        <v>44274</v>
      </c>
      <c r="CT38" s="42">
        <v>40904</v>
      </c>
      <c r="CU38" s="1">
        <f t="shared" si="30"/>
        <v>259</v>
      </c>
      <c r="CV38" s="3">
        <v>1</v>
      </c>
      <c r="CW38" s="40">
        <v>40904</v>
      </c>
      <c r="CX38" s="3">
        <f>(CW38-CN38)</f>
        <v>259</v>
      </c>
      <c r="CY38" s="3">
        <v>1</v>
      </c>
      <c r="CZ38" s="3">
        <v>259</v>
      </c>
      <c r="DA38" s="3">
        <v>0</v>
      </c>
      <c r="DB38" s="10" t="s">
        <v>141</v>
      </c>
      <c r="DC38" s="10"/>
      <c r="DD38" s="10"/>
      <c r="DE38" s="14"/>
      <c r="DF38" s="14"/>
      <c r="DG38" s="14"/>
      <c r="DH38" s="14"/>
      <c r="DI38" s="14"/>
      <c r="DJ38" s="14"/>
      <c r="DK38" s="14"/>
    </row>
    <row r="39" spans="1:115" x14ac:dyDescent="0.25">
      <c r="A39" s="2">
        <v>2006</v>
      </c>
      <c r="B39" s="3">
        <v>62</v>
      </c>
      <c r="C39" s="3">
        <v>0</v>
      </c>
      <c r="D39" s="3">
        <v>1</v>
      </c>
      <c r="E39" s="3">
        <v>1</v>
      </c>
      <c r="F39" s="3">
        <v>2</v>
      </c>
      <c r="G39" s="3">
        <v>0</v>
      </c>
      <c r="H39" s="1">
        <v>1</v>
      </c>
      <c r="I39" s="3">
        <v>1</v>
      </c>
      <c r="J39" s="3">
        <v>2</v>
      </c>
      <c r="K39" s="3">
        <v>1</v>
      </c>
      <c r="L39" s="3">
        <v>1</v>
      </c>
      <c r="M39" s="3"/>
      <c r="N39" s="3">
        <v>1</v>
      </c>
      <c r="O39" s="3">
        <v>0</v>
      </c>
      <c r="P39" s="3">
        <v>0</v>
      </c>
      <c r="Q39" s="3"/>
      <c r="R39" s="3">
        <v>0</v>
      </c>
      <c r="S39" s="3">
        <v>0</v>
      </c>
      <c r="T39" s="3">
        <v>1</v>
      </c>
      <c r="U39" s="3">
        <v>1</v>
      </c>
      <c r="V39" s="3">
        <v>0</v>
      </c>
      <c r="W39" s="3">
        <v>0</v>
      </c>
      <c r="X39" s="3">
        <v>0</v>
      </c>
      <c r="Y39" s="3">
        <v>1</v>
      </c>
      <c r="Z39" s="3">
        <v>0</v>
      </c>
      <c r="AA39" s="3">
        <v>0</v>
      </c>
      <c r="AB39" s="3">
        <v>0</v>
      </c>
      <c r="AC39" s="3">
        <v>0</v>
      </c>
      <c r="AD39" s="3">
        <v>1</v>
      </c>
      <c r="AE39" s="3">
        <v>0</v>
      </c>
      <c r="AF39" s="3">
        <v>2</v>
      </c>
      <c r="AG39" s="3">
        <v>23.5</v>
      </c>
      <c r="AH39" s="4">
        <v>1.71</v>
      </c>
      <c r="AI39" s="3">
        <v>137</v>
      </c>
      <c r="AJ39" s="3">
        <v>64</v>
      </c>
      <c r="AK39" s="5">
        <f t="shared" si="0"/>
        <v>88.333333333333329</v>
      </c>
      <c r="AL39" s="3">
        <v>69</v>
      </c>
      <c r="AM39" s="3">
        <v>1</v>
      </c>
      <c r="AN39" s="3">
        <v>4</v>
      </c>
      <c r="AO39" s="3">
        <v>25</v>
      </c>
      <c r="AP39" s="3">
        <v>10</v>
      </c>
      <c r="AQ39" s="3">
        <v>15</v>
      </c>
      <c r="AR39" s="3">
        <f t="shared" si="18"/>
        <v>15</v>
      </c>
      <c r="AS39" s="7">
        <f t="shared" si="19"/>
        <v>3.75</v>
      </c>
      <c r="AT39" s="3">
        <v>8</v>
      </c>
      <c r="AU39" s="4">
        <v>4.1040000000000001</v>
      </c>
      <c r="AV39" s="3">
        <v>2.4</v>
      </c>
      <c r="AW39" s="19">
        <f t="shared" si="3"/>
        <v>0.47006651884700656</v>
      </c>
      <c r="AX39" s="7">
        <f t="shared" si="20"/>
        <v>1.7056530214424952</v>
      </c>
      <c r="AY39" s="7">
        <f t="shared" si="21"/>
        <v>233.33333333333334</v>
      </c>
      <c r="AZ39" s="7">
        <f t="shared" si="6"/>
        <v>2811.1111111111109</v>
      </c>
      <c r="BA39" s="7">
        <f t="shared" si="22"/>
        <v>59.478260869565219</v>
      </c>
      <c r="BB39" s="7">
        <f t="shared" si="23"/>
        <v>34.782608695652172</v>
      </c>
      <c r="BC39" s="7">
        <f t="shared" si="9"/>
        <v>38.001159420289852</v>
      </c>
      <c r="BD39" s="7">
        <f t="shared" si="24"/>
        <v>5.2034782608695647</v>
      </c>
      <c r="BE39" s="19"/>
      <c r="BF39" s="19">
        <f t="shared" si="25"/>
        <v>0.25219298245614036</v>
      </c>
      <c r="BG39" s="19">
        <f t="shared" si="26"/>
        <v>0.4203216374269006</v>
      </c>
      <c r="BH39" s="19">
        <f t="shared" si="27"/>
        <v>3.965217391304348</v>
      </c>
      <c r="BI39" s="19">
        <f t="shared" si="28"/>
        <v>0.5</v>
      </c>
      <c r="BJ39" s="19"/>
      <c r="BK39" s="5">
        <v>0</v>
      </c>
      <c r="BL39" s="5"/>
      <c r="BM39" s="5"/>
      <c r="BN39" s="5"/>
      <c r="BO39" s="5"/>
      <c r="BP39" s="3">
        <v>1</v>
      </c>
      <c r="BQ39" s="3">
        <v>0</v>
      </c>
      <c r="BR39" s="3">
        <v>62.5</v>
      </c>
      <c r="BS39" s="3">
        <v>4</v>
      </c>
      <c r="BT39" s="3">
        <v>2.2999999999999998</v>
      </c>
      <c r="BU39" s="3">
        <v>1.2</v>
      </c>
      <c r="BV39" s="3"/>
      <c r="BW39" s="10"/>
      <c r="BX39" s="3">
        <v>1</v>
      </c>
      <c r="BY39" s="3">
        <v>1</v>
      </c>
      <c r="BZ39" s="3">
        <v>132</v>
      </c>
      <c r="CA39" s="3">
        <v>31</v>
      </c>
      <c r="CB39" s="4">
        <v>1.8</v>
      </c>
      <c r="CC39" s="28">
        <v>28</v>
      </c>
      <c r="CD39" s="8"/>
      <c r="CE39" s="8"/>
      <c r="CF39" s="3">
        <v>2196</v>
      </c>
      <c r="CG39" s="3">
        <v>1</v>
      </c>
      <c r="CH39" s="3">
        <v>2</v>
      </c>
      <c r="CI39" s="12">
        <v>1157.6923076923076</v>
      </c>
      <c r="CJ39" s="19">
        <f t="shared" si="29"/>
        <v>7.0541839127154846</v>
      </c>
      <c r="CK39" s="5">
        <v>10897.356430003359</v>
      </c>
      <c r="CL39" s="19">
        <f t="shared" ref="CL39:CL58" si="31">LN(CK39)</f>
        <v>9.2962755094447438</v>
      </c>
      <c r="CM39" s="10"/>
      <c r="CN39" s="41">
        <v>40238</v>
      </c>
      <c r="CO39" s="41"/>
      <c r="CP39" s="41"/>
      <c r="CQ39" s="41"/>
      <c r="CS39" s="36">
        <v>44272</v>
      </c>
      <c r="CT39" s="36">
        <v>40777</v>
      </c>
      <c r="CU39" s="1">
        <f t="shared" si="30"/>
        <v>539</v>
      </c>
      <c r="CV39" s="3">
        <v>1</v>
      </c>
      <c r="CW39" s="36">
        <v>40777</v>
      </c>
      <c r="CX39" s="20">
        <f>(CW39-CN39)</f>
        <v>539</v>
      </c>
      <c r="CY39" s="20">
        <v>1</v>
      </c>
      <c r="CZ39" s="20">
        <v>539</v>
      </c>
      <c r="DA39" s="3">
        <v>0</v>
      </c>
      <c r="DB39" s="3" t="s">
        <v>141</v>
      </c>
      <c r="DC39" s="10"/>
      <c r="DD39" s="10"/>
      <c r="DE39" s="10"/>
      <c r="DF39" s="10"/>
      <c r="DG39" s="10"/>
      <c r="DH39" s="10"/>
      <c r="DI39" s="10"/>
      <c r="DJ39" s="10"/>
      <c r="DK39" s="10"/>
    </row>
    <row r="40" spans="1:115" x14ac:dyDescent="0.25">
      <c r="A40" s="2">
        <v>2038</v>
      </c>
      <c r="B40" s="3">
        <v>58</v>
      </c>
      <c r="C40" s="3">
        <v>0</v>
      </c>
      <c r="D40" s="3">
        <v>0</v>
      </c>
      <c r="E40" s="3">
        <v>1</v>
      </c>
      <c r="F40" s="3">
        <v>1</v>
      </c>
      <c r="G40" s="3">
        <v>0</v>
      </c>
      <c r="H40" s="1">
        <v>1</v>
      </c>
      <c r="I40" s="3">
        <v>0</v>
      </c>
      <c r="J40" s="3">
        <v>3</v>
      </c>
      <c r="K40" s="3">
        <v>1</v>
      </c>
      <c r="L40" s="3">
        <v>1</v>
      </c>
      <c r="M40" s="3"/>
      <c r="N40" s="3">
        <v>1</v>
      </c>
      <c r="O40" s="3">
        <v>0</v>
      </c>
      <c r="P40" s="3">
        <v>1</v>
      </c>
      <c r="Q40" s="3"/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1</v>
      </c>
      <c r="Y40" s="3">
        <v>0</v>
      </c>
      <c r="Z40" s="3">
        <v>1</v>
      </c>
      <c r="AA40" s="3">
        <v>0</v>
      </c>
      <c r="AB40" s="3">
        <v>1</v>
      </c>
      <c r="AC40" s="3">
        <v>0</v>
      </c>
      <c r="AD40" s="3">
        <v>1</v>
      </c>
      <c r="AE40" s="3">
        <v>0</v>
      </c>
      <c r="AF40" s="3">
        <v>0</v>
      </c>
      <c r="AG40" s="3">
        <v>38</v>
      </c>
      <c r="AH40" s="4">
        <v>2.46</v>
      </c>
      <c r="AI40" s="3">
        <v>105</v>
      </c>
      <c r="AJ40" s="3">
        <v>71</v>
      </c>
      <c r="AK40" s="5">
        <f t="shared" si="0"/>
        <v>82.333333333333329</v>
      </c>
      <c r="AL40" s="3">
        <v>90</v>
      </c>
      <c r="AM40" s="3">
        <v>1</v>
      </c>
      <c r="AN40" s="3">
        <v>17</v>
      </c>
      <c r="AO40" s="3">
        <v>62</v>
      </c>
      <c r="AP40" s="3">
        <v>27</v>
      </c>
      <c r="AQ40" s="3">
        <v>42</v>
      </c>
      <c r="AR40" s="1">
        <f t="shared" si="18"/>
        <v>35</v>
      </c>
      <c r="AS40" s="7">
        <f t="shared" si="19"/>
        <v>2.0588235294117645</v>
      </c>
      <c r="AT40" s="3">
        <v>27</v>
      </c>
      <c r="AU40" s="4">
        <v>3.0996000000000001</v>
      </c>
      <c r="AV40" s="3">
        <v>1.26</v>
      </c>
      <c r="AW40" s="19">
        <f t="shared" si="3"/>
        <v>0.23002217294900221</v>
      </c>
      <c r="AX40" s="7">
        <f t="shared" si="20"/>
        <v>4.8393341076267902</v>
      </c>
      <c r="AY40" s="7">
        <f t="shared" si="21"/>
        <v>952.38095238095241</v>
      </c>
      <c r="AZ40" s="7">
        <f t="shared" si="6"/>
        <v>4148.1481481481478</v>
      </c>
      <c r="BA40" s="7">
        <f t="shared" si="22"/>
        <v>34.44</v>
      </c>
      <c r="BB40" s="7">
        <f t="shared" si="23"/>
        <v>14</v>
      </c>
      <c r="BC40" s="7">
        <f t="shared" si="9"/>
        <v>10.535466666666666</v>
      </c>
      <c r="BD40" s="7">
        <f t="shared" si="24"/>
        <v>4.76</v>
      </c>
      <c r="BE40" s="19"/>
      <c r="BF40" s="19">
        <f t="shared" si="25"/>
        <v>1.2195121951219512</v>
      </c>
      <c r="BG40" s="19">
        <f t="shared" si="26"/>
        <v>1.8002322880371662</v>
      </c>
      <c r="BH40" s="19">
        <f t="shared" si="27"/>
        <v>0.98399999999999999</v>
      </c>
      <c r="BI40" s="19">
        <f t="shared" si="28"/>
        <v>0.62962962962962965</v>
      </c>
      <c r="BJ40" s="19"/>
      <c r="BK40" s="5">
        <v>0</v>
      </c>
      <c r="BL40" s="5"/>
      <c r="BM40" s="5"/>
      <c r="BN40" s="5"/>
      <c r="BO40" s="5"/>
      <c r="BP40" s="3">
        <v>1</v>
      </c>
      <c r="BQ40" s="3">
        <v>0</v>
      </c>
      <c r="BR40" s="3">
        <v>22.5</v>
      </c>
      <c r="BS40" s="3">
        <v>7.1</v>
      </c>
      <c r="BT40" s="3">
        <v>6.5</v>
      </c>
      <c r="BU40" s="3">
        <v>1.1000000000000001</v>
      </c>
      <c r="BV40" s="3">
        <v>5.9</v>
      </c>
      <c r="BW40" s="10"/>
      <c r="BX40" s="3">
        <v>1</v>
      </c>
      <c r="BY40" s="3">
        <v>0</v>
      </c>
      <c r="BZ40" s="3">
        <v>136</v>
      </c>
      <c r="CA40" s="3">
        <v>26</v>
      </c>
      <c r="CB40" s="4">
        <v>1.2</v>
      </c>
      <c r="CC40" s="28">
        <v>90</v>
      </c>
      <c r="CD40" s="8"/>
      <c r="CE40" s="8"/>
      <c r="CF40" s="3">
        <v>2124</v>
      </c>
      <c r="CG40" s="3">
        <v>1</v>
      </c>
      <c r="CH40" s="3">
        <v>2</v>
      </c>
      <c r="CI40" s="12">
        <v>1160.204081632653</v>
      </c>
      <c r="CJ40" s="19">
        <f t="shared" si="29"/>
        <v>7.0563512010680558</v>
      </c>
      <c r="CK40" s="5">
        <v>673.80102216712953</v>
      </c>
      <c r="CL40" s="19">
        <f t="shared" si="31"/>
        <v>6.5129348479898974</v>
      </c>
      <c r="CM40" s="10"/>
      <c r="CN40" s="41">
        <v>40413</v>
      </c>
      <c r="CO40" s="41"/>
      <c r="CP40" s="41"/>
      <c r="CQ40" s="41"/>
      <c r="CS40" s="36">
        <v>44272</v>
      </c>
      <c r="CT40" s="36">
        <v>41774</v>
      </c>
      <c r="CU40" s="1">
        <f t="shared" si="30"/>
        <v>1361</v>
      </c>
      <c r="CV40" s="3">
        <v>1</v>
      </c>
      <c r="CW40" s="36">
        <v>41774</v>
      </c>
      <c r="CX40" s="20">
        <f>(CW40-CN40)</f>
        <v>1361</v>
      </c>
      <c r="CY40" s="20">
        <v>1</v>
      </c>
      <c r="CZ40" s="20">
        <v>1361</v>
      </c>
      <c r="DA40" s="3">
        <v>0</v>
      </c>
      <c r="DB40" s="3" t="s">
        <v>144</v>
      </c>
      <c r="DC40" s="10"/>
      <c r="DD40" s="10"/>
      <c r="DE40" s="10"/>
      <c r="DF40" s="10"/>
      <c r="DG40" s="10"/>
      <c r="DH40" s="10"/>
      <c r="DI40" s="10"/>
      <c r="DJ40" s="10"/>
      <c r="DK40" s="10"/>
    </row>
    <row r="41" spans="1:115" x14ac:dyDescent="0.25">
      <c r="A41" s="2">
        <v>2045</v>
      </c>
      <c r="B41" s="3">
        <v>61</v>
      </c>
      <c r="C41" s="3">
        <v>0</v>
      </c>
      <c r="D41" s="3">
        <v>0</v>
      </c>
      <c r="E41" s="3">
        <v>1</v>
      </c>
      <c r="F41" s="3">
        <v>1</v>
      </c>
      <c r="G41" s="3">
        <v>0</v>
      </c>
      <c r="H41" s="1">
        <v>1</v>
      </c>
      <c r="I41" s="3">
        <v>0</v>
      </c>
      <c r="J41" s="3">
        <v>4</v>
      </c>
      <c r="K41" s="3">
        <v>0</v>
      </c>
      <c r="L41" s="3">
        <v>0</v>
      </c>
      <c r="M41" s="3"/>
      <c r="N41" s="3">
        <v>1</v>
      </c>
      <c r="O41" s="3">
        <v>0</v>
      </c>
      <c r="P41" s="3">
        <v>1</v>
      </c>
      <c r="Q41" s="3">
        <v>0</v>
      </c>
      <c r="R41" s="3">
        <v>1</v>
      </c>
      <c r="S41" s="3">
        <v>0</v>
      </c>
      <c r="T41" s="3">
        <v>1</v>
      </c>
      <c r="U41" s="3">
        <v>0</v>
      </c>
      <c r="V41" s="3">
        <v>0</v>
      </c>
      <c r="W41" s="3">
        <v>0</v>
      </c>
      <c r="X41" s="3">
        <v>1</v>
      </c>
      <c r="Y41" s="3">
        <v>1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 s="3">
        <v>0</v>
      </c>
      <c r="AF41" s="3">
        <v>2</v>
      </c>
      <c r="AG41" s="3">
        <v>20</v>
      </c>
      <c r="AH41" s="4">
        <v>1.57</v>
      </c>
      <c r="AI41" s="3">
        <v>92</v>
      </c>
      <c r="AJ41" s="3">
        <v>74</v>
      </c>
      <c r="AK41" s="5">
        <f t="shared" si="0"/>
        <v>80</v>
      </c>
      <c r="AL41" s="3">
        <v>112</v>
      </c>
      <c r="AM41" s="3">
        <v>1</v>
      </c>
      <c r="AN41" s="3">
        <v>8</v>
      </c>
      <c r="AO41" s="3">
        <v>68</v>
      </c>
      <c r="AP41" s="3">
        <v>36</v>
      </c>
      <c r="AQ41" s="3">
        <v>49</v>
      </c>
      <c r="AR41" s="1">
        <f t="shared" si="18"/>
        <v>32</v>
      </c>
      <c r="AS41" s="7">
        <f t="shared" si="19"/>
        <v>4</v>
      </c>
      <c r="AT41" s="3">
        <v>36</v>
      </c>
      <c r="AU41" s="4">
        <v>2.3707000000000003</v>
      </c>
      <c r="AV41" s="3">
        <v>1.51</v>
      </c>
      <c r="AW41" s="19">
        <f t="shared" si="3"/>
        <v>0.2678492239467849</v>
      </c>
      <c r="AX41" s="7">
        <f t="shared" si="20"/>
        <v>5.4836124351457372</v>
      </c>
      <c r="AY41" s="7">
        <f t="shared" si="21"/>
        <v>688.74172185430461</v>
      </c>
      <c r="AZ41" s="7">
        <f t="shared" si="6"/>
        <v>3814.5695364238409</v>
      </c>
      <c r="BA41" s="7">
        <f t="shared" si="22"/>
        <v>21.16696428571429</v>
      </c>
      <c r="BB41" s="7">
        <f t="shared" si="23"/>
        <v>13.482142857142858</v>
      </c>
      <c r="BC41" s="7">
        <f t="shared" si="9"/>
        <v>8.0677142857142865</v>
      </c>
      <c r="BD41" s="7">
        <f t="shared" si="24"/>
        <v>7.5176428571428566</v>
      </c>
      <c r="BE41" s="19"/>
      <c r="BF41" s="19">
        <f t="shared" si="25"/>
        <v>2.3149280803138308</v>
      </c>
      <c r="BG41" s="19">
        <f t="shared" si="26"/>
        <v>3.2125532543130717</v>
      </c>
      <c r="BH41" s="19">
        <f t="shared" si="27"/>
        <v>0.66146763392857155</v>
      </c>
      <c r="BI41" s="19">
        <f t="shared" si="28"/>
        <v>0.22222222222222221</v>
      </c>
      <c r="BJ41" s="19"/>
      <c r="BK41" s="5">
        <v>0</v>
      </c>
      <c r="BL41" s="5"/>
      <c r="BM41" s="5"/>
      <c r="BN41" s="5"/>
      <c r="BO41" s="5"/>
      <c r="BP41" s="3">
        <v>1</v>
      </c>
      <c r="BQ41" s="3">
        <v>0</v>
      </c>
      <c r="BR41" s="3">
        <v>10</v>
      </c>
      <c r="BS41" s="3">
        <v>7.8</v>
      </c>
      <c r="BT41" s="3">
        <v>7.8</v>
      </c>
      <c r="BU41" s="3">
        <v>0.99</v>
      </c>
      <c r="BV41" s="3">
        <v>4.5999999999999996</v>
      </c>
      <c r="BW41" s="10"/>
      <c r="BX41" s="3">
        <v>1</v>
      </c>
      <c r="BY41" s="3">
        <v>0</v>
      </c>
      <c r="BZ41" s="3">
        <v>139</v>
      </c>
      <c r="CA41" s="3">
        <v>28</v>
      </c>
      <c r="CB41" s="4">
        <v>1.5</v>
      </c>
      <c r="CC41" s="28">
        <v>47</v>
      </c>
      <c r="CD41" s="8"/>
      <c r="CE41" s="8"/>
      <c r="CF41" s="3">
        <v>7304</v>
      </c>
      <c r="CG41" s="3">
        <v>1</v>
      </c>
      <c r="CH41" s="3">
        <v>3</v>
      </c>
      <c r="CI41" s="12">
        <v>1180.6451612903227</v>
      </c>
      <c r="CJ41" s="19">
        <f t="shared" si="29"/>
        <v>7.0738163149043114</v>
      </c>
      <c r="CK41" s="5">
        <v>1407.1194706034428</v>
      </c>
      <c r="CL41" s="19">
        <f t="shared" si="31"/>
        <v>7.2492999650969834</v>
      </c>
      <c r="CM41" s="10"/>
      <c r="CN41" s="41">
        <v>40455</v>
      </c>
      <c r="CO41" s="41">
        <v>40471</v>
      </c>
      <c r="CP41" s="20">
        <f>(CO41-CN41)</f>
        <v>16</v>
      </c>
      <c r="CQ41" s="41">
        <v>41611</v>
      </c>
      <c r="CR41" s="43">
        <f>(CQ41-CN41)</f>
        <v>1156</v>
      </c>
      <c r="CS41" s="36">
        <v>44272</v>
      </c>
      <c r="CT41" s="36">
        <v>44207</v>
      </c>
      <c r="CU41" s="1">
        <f t="shared" si="30"/>
        <v>3752</v>
      </c>
      <c r="CV41" s="3">
        <v>0</v>
      </c>
      <c r="CW41" s="3"/>
      <c r="CX41" s="3"/>
      <c r="CY41" s="3">
        <v>1</v>
      </c>
      <c r="CZ41" s="3">
        <v>16</v>
      </c>
      <c r="DA41" s="3">
        <v>0</v>
      </c>
      <c r="DB41" s="3"/>
      <c r="DC41" s="10"/>
      <c r="DD41" s="10"/>
      <c r="DE41" s="10"/>
      <c r="DF41" s="10"/>
      <c r="DG41" s="10"/>
      <c r="DH41" s="10"/>
      <c r="DI41" s="10"/>
      <c r="DJ41" s="10"/>
      <c r="DK41" s="10"/>
    </row>
    <row r="42" spans="1:115" x14ac:dyDescent="0.25">
      <c r="A42" s="2">
        <v>2057</v>
      </c>
      <c r="B42" s="3">
        <v>68</v>
      </c>
      <c r="C42" s="3">
        <v>1</v>
      </c>
      <c r="D42" s="3">
        <v>0</v>
      </c>
      <c r="E42" s="3">
        <v>0</v>
      </c>
      <c r="F42" s="3">
        <v>1</v>
      </c>
      <c r="G42" s="3">
        <v>0</v>
      </c>
      <c r="H42" s="1">
        <v>1</v>
      </c>
      <c r="I42" s="3">
        <v>1</v>
      </c>
      <c r="J42" s="3">
        <v>1</v>
      </c>
      <c r="K42" s="3">
        <v>1</v>
      </c>
      <c r="L42" s="3">
        <v>0</v>
      </c>
      <c r="M42" s="3"/>
      <c r="N42" s="3">
        <v>1</v>
      </c>
      <c r="O42" s="3">
        <v>0</v>
      </c>
      <c r="P42" s="3">
        <v>1</v>
      </c>
      <c r="Q42" s="3"/>
      <c r="R42" s="3">
        <v>1</v>
      </c>
      <c r="S42" s="3">
        <v>0</v>
      </c>
      <c r="T42" s="3">
        <v>0</v>
      </c>
      <c r="U42" s="3">
        <v>0</v>
      </c>
      <c r="V42" s="3">
        <v>1</v>
      </c>
      <c r="W42" s="3">
        <v>0</v>
      </c>
      <c r="X42" s="3">
        <v>1</v>
      </c>
      <c r="Y42" s="3">
        <v>1</v>
      </c>
      <c r="Z42" s="3">
        <v>1</v>
      </c>
      <c r="AA42" s="3">
        <v>1</v>
      </c>
      <c r="AB42" s="3">
        <v>1</v>
      </c>
      <c r="AC42" s="3">
        <v>0</v>
      </c>
      <c r="AD42" s="3">
        <v>1</v>
      </c>
      <c r="AE42" s="3">
        <v>0</v>
      </c>
      <c r="AF42" s="3">
        <v>0</v>
      </c>
      <c r="AG42" s="3">
        <v>28</v>
      </c>
      <c r="AH42" s="4">
        <v>2.35</v>
      </c>
      <c r="AI42" s="3"/>
      <c r="AJ42" s="3"/>
      <c r="AK42" s="5"/>
      <c r="AL42" s="3">
        <v>74</v>
      </c>
      <c r="AM42" s="3">
        <v>1</v>
      </c>
      <c r="AN42" s="3">
        <v>16</v>
      </c>
      <c r="AO42" s="3">
        <v>37</v>
      </c>
      <c r="AP42" s="3">
        <v>20</v>
      </c>
      <c r="AQ42" s="3">
        <v>26</v>
      </c>
      <c r="AR42" s="1">
        <f t="shared" si="18"/>
        <v>17</v>
      </c>
      <c r="AS42" s="7">
        <f t="shared" si="19"/>
        <v>1.0625</v>
      </c>
      <c r="AT42" s="3">
        <v>22</v>
      </c>
      <c r="AU42" s="4">
        <v>4.2065000000000001</v>
      </c>
      <c r="AV42" s="3">
        <v>1.79</v>
      </c>
      <c r="AW42" s="19"/>
      <c r="AX42" s="7">
        <f t="shared" si="20"/>
        <v>0.95090930702484244</v>
      </c>
      <c r="AY42" s="7">
        <f t="shared" si="21"/>
        <v>178.77094972067039</v>
      </c>
      <c r="AZ42" s="7"/>
      <c r="BA42" s="7">
        <f t="shared" si="22"/>
        <v>56.844594594594597</v>
      </c>
      <c r="BB42" s="7">
        <f t="shared" si="23"/>
        <v>24.189189189189189</v>
      </c>
      <c r="BC42" s="7"/>
      <c r="BD42" s="7">
        <f t="shared" si="24"/>
        <v>3.2897297297297299</v>
      </c>
      <c r="BE42" s="19"/>
      <c r="BF42" s="19">
        <f t="shared" si="25"/>
        <v>0.45738737667894924</v>
      </c>
      <c r="BG42" s="19">
        <f t="shared" si="26"/>
        <v>0.65089742065850464</v>
      </c>
      <c r="BH42" s="19">
        <f t="shared" si="27"/>
        <v>3.3437996820349762</v>
      </c>
      <c r="BI42" s="19">
        <f t="shared" si="28"/>
        <v>0.72727272727272729</v>
      </c>
      <c r="BJ42" s="19"/>
      <c r="BK42" s="5">
        <v>0</v>
      </c>
      <c r="BL42" s="5"/>
      <c r="BM42" s="5"/>
      <c r="BN42" s="5"/>
      <c r="BO42" s="5"/>
      <c r="BP42" s="3">
        <v>1</v>
      </c>
      <c r="BQ42" s="3">
        <v>0</v>
      </c>
      <c r="BR42" s="3"/>
      <c r="BS42" s="3">
        <v>6.2</v>
      </c>
      <c r="BT42" s="3">
        <v>5.4</v>
      </c>
      <c r="BU42" s="3">
        <v>1</v>
      </c>
      <c r="BV42" s="3"/>
      <c r="BW42" s="10"/>
      <c r="BX42" s="3">
        <v>1</v>
      </c>
      <c r="BY42" s="3">
        <v>0</v>
      </c>
      <c r="BZ42" s="3">
        <v>142</v>
      </c>
      <c r="CA42" s="3">
        <v>26</v>
      </c>
      <c r="CB42" s="4">
        <v>2</v>
      </c>
      <c r="CC42" s="28">
        <v>42</v>
      </c>
      <c r="CD42" s="8"/>
      <c r="CE42" s="8"/>
      <c r="CF42" s="3">
        <v>1145</v>
      </c>
      <c r="CG42" s="3">
        <v>1</v>
      </c>
      <c r="CH42" s="3">
        <v>2</v>
      </c>
      <c r="CI42" s="12">
        <v>1241.5966386554621</v>
      </c>
      <c r="CJ42" s="19">
        <f t="shared" si="29"/>
        <v>7.1241534421568149</v>
      </c>
      <c r="CK42" s="5">
        <v>1058.9701844312465</v>
      </c>
      <c r="CL42" s="19">
        <f t="shared" si="31"/>
        <v>6.965052190749204</v>
      </c>
      <c r="CM42" s="10"/>
      <c r="CN42" s="36">
        <v>40526</v>
      </c>
      <c r="CO42" s="36"/>
      <c r="CP42" s="36"/>
      <c r="CQ42" s="36">
        <v>42037</v>
      </c>
      <c r="CR42" s="43">
        <f>(CQ42-CN42)</f>
        <v>1511</v>
      </c>
      <c r="CS42" s="36">
        <v>44274</v>
      </c>
      <c r="CT42" s="40">
        <v>44263</v>
      </c>
      <c r="CU42" s="3">
        <f t="shared" si="30"/>
        <v>3737</v>
      </c>
      <c r="CV42" s="3">
        <v>0</v>
      </c>
      <c r="CW42" s="3"/>
      <c r="CX42" s="3"/>
      <c r="CY42" s="3">
        <v>1</v>
      </c>
      <c r="CZ42" s="3">
        <v>1511</v>
      </c>
      <c r="DA42" s="3">
        <v>0</v>
      </c>
      <c r="DB42" s="3"/>
      <c r="DC42" s="10"/>
      <c r="DD42" s="10"/>
      <c r="DE42" s="10"/>
      <c r="DF42" s="10"/>
      <c r="DG42" s="10"/>
      <c r="DH42" s="10"/>
      <c r="DI42" s="10"/>
      <c r="DJ42" s="10"/>
      <c r="DK42" s="10"/>
    </row>
    <row r="43" spans="1:115" x14ac:dyDescent="0.25">
      <c r="A43" s="2">
        <v>2023</v>
      </c>
      <c r="B43" s="3">
        <v>54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1">
        <v>0</v>
      </c>
      <c r="I43" s="3">
        <v>1</v>
      </c>
      <c r="J43" s="3">
        <v>2</v>
      </c>
      <c r="K43" s="3">
        <v>1</v>
      </c>
      <c r="L43" s="3">
        <v>0</v>
      </c>
      <c r="M43" s="3"/>
      <c r="N43" s="3">
        <v>0</v>
      </c>
      <c r="O43" s="3">
        <v>0</v>
      </c>
      <c r="P43" s="3">
        <v>1</v>
      </c>
      <c r="Q43" s="3"/>
      <c r="R43" s="3">
        <v>1</v>
      </c>
      <c r="S43" s="3">
        <v>0</v>
      </c>
      <c r="T43" s="3">
        <v>0</v>
      </c>
      <c r="U43" s="3">
        <v>0</v>
      </c>
      <c r="V43" s="3">
        <v>1</v>
      </c>
      <c r="W43" s="3">
        <v>0</v>
      </c>
      <c r="X43" s="16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42</v>
      </c>
      <c r="AH43" s="4">
        <v>2.15</v>
      </c>
      <c r="AI43" s="3">
        <v>151</v>
      </c>
      <c r="AJ43" s="3">
        <v>96</v>
      </c>
      <c r="AK43" s="5">
        <f t="shared" ref="AK43:AK58" si="32">(AI43+2*AJ43)/3</f>
        <v>114.33333333333333</v>
      </c>
      <c r="AL43" s="3">
        <v>70</v>
      </c>
      <c r="AM43" s="3">
        <v>1</v>
      </c>
      <c r="AN43" s="3">
        <v>10</v>
      </c>
      <c r="AO43" s="3">
        <v>36</v>
      </c>
      <c r="AP43" s="3">
        <v>18</v>
      </c>
      <c r="AQ43" s="3">
        <v>23</v>
      </c>
      <c r="AR43" s="1">
        <f t="shared" si="18"/>
        <v>18</v>
      </c>
      <c r="AS43" s="7">
        <f t="shared" si="19"/>
        <v>1.8</v>
      </c>
      <c r="AT43" s="3">
        <v>12</v>
      </c>
      <c r="AU43" s="4">
        <v>5.6760000000000002</v>
      </c>
      <c r="AV43" s="3">
        <v>2.64</v>
      </c>
      <c r="AW43" s="19">
        <f t="shared" ref="AW43:AW58" si="33">(AK43*AV43/451)</f>
        <v>0.66926829268292676</v>
      </c>
      <c r="AX43" s="7">
        <f t="shared" si="20"/>
        <v>1.9379844961240309</v>
      </c>
      <c r="AY43" s="7">
        <f t="shared" si="21"/>
        <v>333.33333333333331</v>
      </c>
      <c r="AZ43" s="7">
        <f t="shared" ref="AZ43:AZ58" si="34">((AK43-AN43)*80/AV43)</f>
        <v>3161.6161616161612</v>
      </c>
      <c r="BA43" s="7">
        <f t="shared" si="22"/>
        <v>81.085714285714289</v>
      </c>
      <c r="BB43" s="7">
        <f t="shared" si="23"/>
        <v>37.714285714285715</v>
      </c>
      <c r="BC43" s="7">
        <f t="shared" ref="BC43:BC58" si="35">(BB43*(AK43-AT43)*0.0136)</f>
        <v>52.488228571428571</v>
      </c>
      <c r="BD43" s="7">
        <f t="shared" si="24"/>
        <v>6.6678857142857142</v>
      </c>
      <c r="BE43" s="19"/>
      <c r="BF43" s="19">
        <f t="shared" si="25"/>
        <v>0.28365045806906269</v>
      </c>
      <c r="BG43" s="19">
        <f t="shared" si="26"/>
        <v>0.44397463002114163</v>
      </c>
      <c r="BH43" s="19">
        <f t="shared" si="27"/>
        <v>4.5047619047619047</v>
      </c>
      <c r="BI43" s="19">
        <f t="shared" si="28"/>
        <v>0.83333333333333337</v>
      </c>
      <c r="BJ43" s="19"/>
      <c r="BK43" s="5">
        <v>0</v>
      </c>
      <c r="BL43" s="5"/>
      <c r="BM43" s="5"/>
      <c r="BN43" s="5"/>
      <c r="BO43" s="5"/>
      <c r="BP43" s="3">
        <v>1</v>
      </c>
      <c r="BQ43" s="9">
        <v>0</v>
      </c>
      <c r="BR43" s="3"/>
      <c r="BS43" s="3">
        <v>5</v>
      </c>
      <c r="BT43" s="3">
        <v>4.0999999999999996</v>
      </c>
      <c r="BU43" s="3">
        <v>0.86</v>
      </c>
      <c r="BV43" s="3"/>
      <c r="BW43" s="10"/>
      <c r="BX43" s="3"/>
      <c r="BY43" s="9">
        <v>0</v>
      </c>
      <c r="BZ43" s="3">
        <v>137</v>
      </c>
      <c r="CA43" s="3">
        <v>28</v>
      </c>
      <c r="CB43" s="4">
        <v>1.5</v>
      </c>
      <c r="CC43" s="28">
        <v>56</v>
      </c>
      <c r="CD43" s="8"/>
      <c r="CE43" s="8"/>
      <c r="CF43" s="3">
        <v>220</v>
      </c>
      <c r="CG43" s="3">
        <v>0</v>
      </c>
      <c r="CH43" s="3">
        <v>1</v>
      </c>
      <c r="CI43" s="12">
        <v>1248.3516483516485</v>
      </c>
      <c r="CJ43" s="19">
        <f t="shared" si="29"/>
        <v>7.1295792787523382</v>
      </c>
      <c r="CK43" s="5">
        <v>1053.4891177296067</v>
      </c>
      <c r="CL43" s="19">
        <f t="shared" si="31"/>
        <v>6.959862903555968</v>
      </c>
      <c r="CM43" s="10"/>
      <c r="CN43" s="36">
        <v>40323</v>
      </c>
      <c r="CO43" s="36"/>
      <c r="CP43" s="36"/>
      <c r="CQ43" s="36"/>
      <c r="CS43" s="36">
        <v>44272</v>
      </c>
      <c r="CT43" s="36">
        <v>40609</v>
      </c>
      <c r="CU43" s="1">
        <f t="shared" si="30"/>
        <v>286</v>
      </c>
      <c r="CV43" s="3">
        <v>1</v>
      </c>
      <c r="CW43" s="40">
        <v>40609</v>
      </c>
      <c r="CX43" s="3">
        <f>(CW43-CN43)</f>
        <v>286</v>
      </c>
      <c r="CY43" s="3">
        <v>1</v>
      </c>
      <c r="CZ43" s="3">
        <v>286</v>
      </c>
      <c r="DA43" s="3">
        <v>0</v>
      </c>
      <c r="DB43" s="3" t="s">
        <v>145</v>
      </c>
      <c r="DC43" s="10"/>
      <c r="DD43" s="10"/>
      <c r="DE43" s="10"/>
      <c r="DF43" s="10"/>
      <c r="DG43" s="10"/>
      <c r="DH43" s="10"/>
      <c r="DI43" s="10"/>
      <c r="DJ43" s="10"/>
      <c r="DK43" s="10"/>
    </row>
    <row r="44" spans="1:115" x14ac:dyDescent="0.25">
      <c r="A44" s="2">
        <v>2039</v>
      </c>
      <c r="B44" s="3">
        <v>61</v>
      </c>
      <c r="C44" s="3">
        <v>0</v>
      </c>
      <c r="D44" s="3">
        <v>1</v>
      </c>
      <c r="E44" s="3">
        <v>1</v>
      </c>
      <c r="F44" s="3">
        <v>1</v>
      </c>
      <c r="G44" s="3">
        <v>0</v>
      </c>
      <c r="H44" s="1">
        <v>1</v>
      </c>
      <c r="I44" s="3">
        <v>0</v>
      </c>
      <c r="J44" s="3">
        <v>4</v>
      </c>
      <c r="K44" s="3">
        <v>1</v>
      </c>
      <c r="L44" s="3">
        <v>1</v>
      </c>
      <c r="M44" s="3"/>
      <c r="N44" s="3">
        <v>1</v>
      </c>
      <c r="O44" s="3">
        <v>0</v>
      </c>
      <c r="P44" s="3">
        <v>1</v>
      </c>
      <c r="Q44" s="3">
        <v>1</v>
      </c>
      <c r="R44" s="3">
        <v>1</v>
      </c>
      <c r="S44" s="3">
        <v>1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1</v>
      </c>
      <c r="AA44" s="3">
        <v>1</v>
      </c>
      <c r="AB44" s="3">
        <v>1</v>
      </c>
      <c r="AC44" s="3">
        <v>0</v>
      </c>
      <c r="AD44" s="3">
        <v>0</v>
      </c>
      <c r="AE44" s="3">
        <v>0</v>
      </c>
      <c r="AF44" s="3">
        <v>0</v>
      </c>
      <c r="AG44" s="3">
        <v>32</v>
      </c>
      <c r="AH44" s="4">
        <v>2.13</v>
      </c>
      <c r="AI44" s="3">
        <v>129</v>
      </c>
      <c r="AJ44" s="3">
        <v>69</v>
      </c>
      <c r="AK44" s="5">
        <f t="shared" si="32"/>
        <v>89</v>
      </c>
      <c r="AL44" s="3">
        <v>60</v>
      </c>
      <c r="AM44" s="3">
        <v>1</v>
      </c>
      <c r="AN44" s="3">
        <v>9</v>
      </c>
      <c r="AO44" s="3">
        <v>46</v>
      </c>
      <c r="AP44" s="3">
        <v>21</v>
      </c>
      <c r="AQ44" s="3">
        <v>29</v>
      </c>
      <c r="AR44" s="1">
        <f t="shared" si="18"/>
        <v>25</v>
      </c>
      <c r="AS44" s="7">
        <f t="shared" si="19"/>
        <v>2.7777777777777777</v>
      </c>
      <c r="AT44" s="3">
        <v>22</v>
      </c>
      <c r="AU44" s="4">
        <v>4.6646999999999998</v>
      </c>
      <c r="AV44" s="3">
        <v>2.19</v>
      </c>
      <c r="AW44" s="19">
        <f t="shared" si="33"/>
        <v>0.43217294900221731</v>
      </c>
      <c r="AX44" s="7">
        <f t="shared" si="20"/>
        <v>1.5006324093725214</v>
      </c>
      <c r="AY44" s="7">
        <f t="shared" si="21"/>
        <v>255.70776255707764</v>
      </c>
      <c r="AZ44" s="7">
        <f t="shared" si="34"/>
        <v>2922.3744292237443</v>
      </c>
      <c r="BA44" s="7">
        <f t="shared" si="22"/>
        <v>77.74499999999999</v>
      </c>
      <c r="BB44" s="7">
        <f t="shared" si="23"/>
        <v>36.5</v>
      </c>
      <c r="BC44" s="7">
        <f t="shared" si="35"/>
        <v>33.258800000000001</v>
      </c>
      <c r="BD44" s="7">
        <f t="shared" si="24"/>
        <v>9.927999999999999</v>
      </c>
      <c r="BE44" s="19"/>
      <c r="BF44" s="19">
        <f t="shared" si="25"/>
        <v>0.3730143417583125</v>
      </c>
      <c r="BG44" s="19">
        <f t="shared" si="26"/>
        <v>0.59167792140973707</v>
      </c>
      <c r="BH44" s="19">
        <f t="shared" si="27"/>
        <v>3.1097999999999995</v>
      </c>
      <c r="BI44" s="19">
        <f t="shared" si="28"/>
        <v>0.40909090909090912</v>
      </c>
      <c r="BJ44" s="19"/>
      <c r="BK44" s="5">
        <v>0</v>
      </c>
      <c r="BL44" s="5"/>
      <c r="BM44" s="5"/>
      <c r="BN44" s="5"/>
      <c r="BO44" s="5"/>
      <c r="BP44" s="3">
        <v>1</v>
      </c>
      <c r="BQ44" s="3">
        <v>0</v>
      </c>
      <c r="BR44" s="3">
        <v>25</v>
      </c>
      <c r="BS44" s="3"/>
      <c r="BT44" s="3"/>
      <c r="BU44" s="3"/>
      <c r="BV44" s="3"/>
      <c r="BW44" s="10"/>
      <c r="BX44" s="3"/>
      <c r="BY44" s="3"/>
      <c r="BZ44" s="3">
        <v>140</v>
      </c>
      <c r="CA44" s="3">
        <v>19</v>
      </c>
      <c r="CB44" s="4">
        <v>0.8</v>
      </c>
      <c r="CC44" s="28">
        <v>90</v>
      </c>
      <c r="CD44" s="8"/>
      <c r="CE44" s="8"/>
      <c r="CF44" s="3">
        <v>1638</v>
      </c>
      <c r="CG44" s="3">
        <v>1</v>
      </c>
      <c r="CH44" s="3">
        <v>2</v>
      </c>
      <c r="CI44" s="12">
        <v>1255.3191489361702</v>
      </c>
      <c r="CJ44" s="19">
        <f t="shared" si="29"/>
        <v>7.1351451211777981</v>
      </c>
      <c r="CK44" s="5">
        <v>973.95189601715515</v>
      </c>
      <c r="CL44" s="19">
        <f t="shared" si="31"/>
        <v>6.8813619143501681</v>
      </c>
      <c r="CM44" s="10"/>
      <c r="CN44" s="41">
        <v>40414</v>
      </c>
      <c r="CO44" s="41"/>
      <c r="CP44" s="41"/>
      <c r="CQ44" s="41"/>
      <c r="CS44" s="36">
        <v>44272</v>
      </c>
      <c r="CT44" s="36">
        <v>42769</v>
      </c>
      <c r="CU44" s="1">
        <f t="shared" si="30"/>
        <v>2355</v>
      </c>
      <c r="CV44" s="3">
        <v>1</v>
      </c>
      <c r="CW44" s="40">
        <v>42769</v>
      </c>
      <c r="CX44" s="3">
        <f>(CW44-CN44)</f>
        <v>2355</v>
      </c>
      <c r="CY44" s="3">
        <v>1</v>
      </c>
      <c r="CZ44" s="3">
        <v>2355</v>
      </c>
      <c r="DA44" s="3">
        <v>0</v>
      </c>
      <c r="DB44" s="3" t="s">
        <v>141</v>
      </c>
      <c r="DC44" s="10"/>
      <c r="DD44" s="10"/>
      <c r="DE44" s="10"/>
      <c r="DF44" s="10"/>
      <c r="DG44" s="10"/>
      <c r="DH44" s="10"/>
      <c r="DI44" s="10"/>
      <c r="DJ44" s="10"/>
      <c r="DK44" s="10"/>
    </row>
    <row r="45" spans="1:115" x14ac:dyDescent="0.25">
      <c r="A45" s="25">
        <v>1021</v>
      </c>
      <c r="B45" s="1">
        <v>78</v>
      </c>
      <c r="C45" s="1">
        <v>0</v>
      </c>
      <c r="D45" s="1">
        <v>1</v>
      </c>
      <c r="E45" s="1">
        <v>1</v>
      </c>
      <c r="F45" s="1">
        <v>2</v>
      </c>
      <c r="G45" s="1">
        <v>1</v>
      </c>
      <c r="H45" s="1">
        <v>0</v>
      </c>
      <c r="I45" s="1">
        <v>1</v>
      </c>
      <c r="J45" s="1">
        <v>3</v>
      </c>
      <c r="K45" s="1">
        <v>1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1</v>
      </c>
      <c r="AA45" s="1">
        <v>0</v>
      </c>
      <c r="AB45" s="1">
        <v>1</v>
      </c>
      <c r="AC45" s="1">
        <v>0</v>
      </c>
      <c r="AD45" s="1">
        <v>1</v>
      </c>
      <c r="AE45" s="1">
        <v>0</v>
      </c>
      <c r="AF45" s="1">
        <v>0</v>
      </c>
      <c r="AG45" s="1">
        <v>33</v>
      </c>
      <c r="AH45" s="1">
        <v>1.88</v>
      </c>
      <c r="AI45" s="1">
        <v>122</v>
      </c>
      <c r="AJ45" s="1">
        <v>54</v>
      </c>
      <c r="AK45" s="5">
        <f t="shared" si="32"/>
        <v>76.666666666666671</v>
      </c>
      <c r="AL45" s="1">
        <v>59</v>
      </c>
      <c r="AM45" s="1">
        <v>3</v>
      </c>
      <c r="AN45" s="1">
        <v>10</v>
      </c>
      <c r="AO45" s="1">
        <v>56</v>
      </c>
      <c r="AP45" s="1">
        <v>20</v>
      </c>
      <c r="AQ45" s="1">
        <v>35</v>
      </c>
      <c r="AR45" s="1">
        <f t="shared" si="18"/>
        <v>36</v>
      </c>
      <c r="AS45" s="7">
        <f t="shared" si="19"/>
        <v>3.6</v>
      </c>
      <c r="AT45" s="1">
        <v>17</v>
      </c>
      <c r="AU45" s="19">
        <v>3.8</v>
      </c>
      <c r="AV45" s="1">
        <v>2.02</v>
      </c>
      <c r="AW45" s="19">
        <f t="shared" si="33"/>
        <v>0.34338507021433851</v>
      </c>
      <c r="AX45" s="7">
        <f t="shared" si="20"/>
        <v>4.7368421052631584</v>
      </c>
      <c r="AY45" s="7">
        <f t="shared" si="21"/>
        <v>712.87128712871288</v>
      </c>
      <c r="AZ45" s="7">
        <f t="shared" si="34"/>
        <v>2640.2640264026404</v>
      </c>
      <c r="BA45" s="7">
        <f t="shared" si="22"/>
        <v>64.406779661016941</v>
      </c>
      <c r="BB45" s="7">
        <f t="shared" si="23"/>
        <v>34.237288135593218</v>
      </c>
      <c r="BC45" s="7">
        <f t="shared" si="35"/>
        <v>27.782418079096043</v>
      </c>
      <c r="BD45" s="7">
        <f t="shared" si="24"/>
        <v>11.640677966101693</v>
      </c>
      <c r="BE45" s="19"/>
      <c r="BF45" s="19">
        <f t="shared" si="25"/>
        <v>0.54342105263157903</v>
      </c>
      <c r="BG45" s="19">
        <f t="shared" si="26"/>
        <v>0.8694736842105264</v>
      </c>
      <c r="BH45" s="19">
        <f t="shared" si="27"/>
        <v>1.7890772128060262</v>
      </c>
      <c r="BI45" s="19">
        <f t="shared" si="28"/>
        <v>0.58823529411764708</v>
      </c>
      <c r="BJ45" s="19"/>
      <c r="BK45" s="20">
        <v>0</v>
      </c>
      <c r="BO45" s="1"/>
      <c r="BP45" s="1">
        <v>1</v>
      </c>
      <c r="BQ45" s="1">
        <v>0</v>
      </c>
      <c r="BR45" s="1">
        <v>70</v>
      </c>
      <c r="BS45" s="1">
        <v>4.2</v>
      </c>
      <c r="BT45" s="1">
        <v>2.2000000000000002</v>
      </c>
      <c r="BU45" s="1">
        <v>0.51</v>
      </c>
      <c r="BV45" s="1">
        <v>4.7</v>
      </c>
      <c r="BW45" s="1">
        <v>51.5</v>
      </c>
      <c r="BX45" s="1">
        <v>1</v>
      </c>
      <c r="BZ45" s="25">
        <v>139</v>
      </c>
      <c r="CA45" s="25">
        <v>37</v>
      </c>
      <c r="CB45" s="44">
        <v>1.2</v>
      </c>
      <c r="CC45" s="27">
        <v>43</v>
      </c>
      <c r="CD45" s="1">
        <v>215</v>
      </c>
      <c r="CE45" s="1">
        <v>1</v>
      </c>
      <c r="CH45" s="1">
        <v>2</v>
      </c>
      <c r="CI45" s="20">
        <v>1268.335</v>
      </c>
      <c r="CJ45" s="19">
        <f t="shared" si="29"/>
        <v>7.1454602956872604</v>
      </c>
      <c r="CK45" s="20">
        <v>2576.056</v>
      </c>
      <c r="CL45" s="19">
        <f t="shared" si="31"/>
        <v>7.8540148261183873</v>
      </c>
      <c r="CM45" s="22"/>
      <c r="CN45" s="36">
        <v>43215</v>
      </c>
      <c r="CO45" s="36"/>
      <c r="CP45" s="36"/>
      <c r="CQ45" s="36"/>
      <c r="CS45" s="36">
        <v>44217</v>
      </c>
      <c r="CT45" s="36">
        <v>43252</v>
      </c>
      <c r="CU45" s="1">
        <f t="shared" si="30"/>
        <v>37</v>
      </c>
      <c r="CV45" s="1">
        <v>1</v>
      </c>
      <c r="CW45" s="36">
        <v>43252</v>
      </c>
      <c r="CX45" s="20">
        <f>(CW45-CN45)</f>
        <v>37</v>
      </c>
      <c r="CY45" s="20">
        <v>1</v>
      </c>
      <c r="CZ45" s="20">
        <v>37</v>
      </c>
      <c r="DA45" s="3">
        <v>0</v>
      </c>
      <c r="DB45" t="s">
        <v>129</v>
      </c>
    </row>
    <row r="46" spans="1:115" x14ac:dyDescent="0.25">
      <c r="A46" s="2">
        <v>2061</v>
      </c>
      <c r="B46" s="9">
        <v>58</v>
      </c>
      <c r="C46" s="9">
        <v>0</v>
      </c>
      <c r="D46" s="9">
        <v>0</v>
      </c>
      <c r="E46" s="35">
        <v>0</v>
      </c>
      <c r="F46" s="9">
        <v>1</v>
      </c>
      <c r="G46" s="9">
        <v>0</v>
      </c>
      <c r="H46" s="1">
        <v>1</v>
      </c>
      <c r="I46" s="9">
        <v>0</v>
      </c>
      <c r="J46" s="9">
        <v>1</v>
      </c>
      <c r="K46" s="9">
        <v>1</v>
      </c>
      <c r="L46" s="9">
        <v>1</v>
      </c>
      <c r="M46" s="9"/>
      <c r="N46" s="9">
        <v>1</v>
      </c>
      <c r="O46" s="9">
        <v>0</v>
      </c>
      <c r="P46" s="9">
        <v>0</v>
      </c>
      <c r="Q46" s="9"/>
      <c r="R46" s="9">
        <v>0</v>
      </c>
      <c r="S46" s="9">
        <v>0</v>
      </c>
      <c r="T46" s="9">
        <v>0</v>
      </c>
      <c r="U46" s="9">
        <v>1</v>
      </c>
      <c r="V46" s="9">
        <v>0</v>
      </c>
      <c r="W46" s="9">
        <v>0</v>
      </c>
      <c r="X46" s="9">
        <v>0</v>
      </c>
      <c r="Y46" s="9">
        <v>0</v>
      </c>
      <c r="Z46" s="9">
        <v>1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27.5</v>
      </c>
      <c r="AH46" s="11">
        <v>2.1</v>
      </c>
      <c r="AI46" s="9">
        <v>141</v>
      </c>
      <c r="AJ46" s="9">
        <v>88</v>
      </c>
      <c r="AK46" s="5">
        <f t="shared" si="32"/>
        <v>105.66666666666667</v>
      </c>
      <c r="AL46" s="9">
        <v>92</v>
      </c>
      <c r="AM46" s="9">
        <v>1</v>
      </c>
      <c r="AN46" s="9">
        <v>4</v>
      </c>
      <c r="AO46" s="9">
        <v>22</v>
      </c>
      <c r="AP46" s="9">
        <v>10</v>
      </c>
      <c r="AQ46" s="9">
        <v>13</v>
      </c>
      <c r="AR46" s="1">
        <f t="shared" si="18"/>
        <v>12</v>
      </c>
      <c r="AS46" s="7">
        <f t="shared" si="19"/>
        <v>3</v>
      </c>
      <c r="AT46" s="9">
        <v>9</v>
      </c>
      <c r="AU46" s="4">
        <v>5.2080000000000002</v>
      </c>
      <c r="AV46" s="9">
        <v>2.48</v>
      </c>
      <c r="AW46" s="19">
        <f t="shared" si="33"/>
        <v>0.58104951958610496</v>
      </c>
      <c r="AX46" s="7">
        <f t="shared" si="20"/>
        <v>0.76804915514592931</v>
      </c>
      <c r="AY46" s="7">
        <f t="shared" si="21"/>
        <v>129.03225806451613</v>
      </c>
      <c r="AZ46" s="7">
        <f t="shared" si="34"/>
        <v>3279.5698924731187</v>
      </c>
      <c r="BA46" s="7">
        <f t="shared" si="22"/>
        <v>56.608695652173914</v>
      </c>
      <c r="BB46" s="7">
        <f t="shared" si="23"/>
        <v>26.956521739130434</v>
      </c>
      <c r="BC46" s="7">
        <f t="shared" si="35"/>
        <v>35.438840579710146</v>
      </c>
      <c r="BD46" s="7">
        <f t="shared" si="24"/>
        <v>3.2994782608695647</v>
      </c>
      <c r="BE46" s="19"/>
      <c r="BF46" s="19">
        <f t="shared" si="25"/>
        <v>0.22964669738863286</v>
      </c>
      <c r="BG46" s="19">
        <f t="shared" si="26"/>
        <v>0.38863287250384027</v>
      </c>
      <c r="BH46" s="19">
        <f t="shared" si="27"/>
        <v>4.7173913043478262</v>
      </c>
      <c r="BI46" s="19">
        <f t="shared" si="28"/>
        <v>0.44444444444444442</v>
      </c>
      <c r="BJ46" s="19"/>
      <c r="BK46" s="12">
        <v>0</v>
      </c>
      <c r="BL46" s="12"/>
      <c r="BM46" s="12"/>
      <c r="BN46" s="12"/>
      <c r="BO46" s="12"/>
      <c r="BP46" s="9">
        <v>1</v>
      </c>
      <c r="BQ46" s="9">
        <v>0</v>
      </c>
      <c r="BR46" s="9">
        <v>55</v>
      </c>
      <c r="BS46" s="9">
        <v>4.0999999999999996</v>
      </c>
      <c r="BT46" s="9">
        <v>2.6</v>
      </c>
      <c r="BU46" s="9">
        <v>1</v>
      </c>
      <c r="BV46" s="9">
        <v>3.7</v>
      </c>
      <c r="BW46" s="14"/>
      <c r="BX46" s="9">
        <v>1</v>
      </c>
      <c r="BY46" s="9">
        <v>0</v>
      </c>
      <c r="BZ46" s="9">
        <v>140</v>
      </c>
      <c r="CA46" s="9">
        <v>16</v>
      </c>
      <c r="CB46" s="11">
        <v>0.9</v>
      </c>
      <c r="CC46" s="29">
        <v>90</v>
      </c>
      <c r="CD46" s="13"/>
      <c r="CE46" s="13"/>
      <c r="CF46" s="9">
        <v>159</v>
      </c>
      <c r="CG46" s="9">
        <v>0</v>
      </c>
      <c r="CH46" s="9">
        <v>1</v>
      </c>
      <c r="CI46" s="12">
        <v>1291.2280701754385</v>
      </c>
      <c r="CJ46" s="19">
        <f t="shared" si="29"/>
        <v>7.1633490368824173</v>
      </c>
      <c r="CK46" s="12">
        <v>506.87694432079036</v>
      </c>
      <c r="CL46" s="19">
        <f t="shared" si="31"/>
        <v>6.2282682607603039</v>
      </c>
      <c r="CM46" s="14"/>
      <c r="CN46" s="36">
        <v>40605</v>
      </c>
      <c r="CO46" s="36"/>
      <c r="CP46" s="36"/>
      <c r="CQ46" s="36"/>
      <c r="CR46" s="22"/>
      <c r="CS46" s="36">
        <v>44274</v>
      </c>
      <c r="CT46" s="42">
        <v>44168</v>
      </c>
      <c r="CU46" s="9">
        <f t="shared" si="30"/>
        <v>3563</v>
      </c>
      <c r="CV46" s="9">
        <v>0</v>
      </c>
      <c r="CW46" s="9"/>
      <c r="CX46" s="9"/>
      <c r="CY46" s="9">
        <v>0</v>
      </c>
      <c r="CZ46" s="9">
        <v>3563</v>
      </c>
      <c r="DA46" s="3">
        <v>0</v>
      </c>
      <c r="DB46" s="14"/>
      <c r="DC46" s="14"/>
      <c r="DD46" s="14"/>
      <c r="DE46" s="14"/>
      <c r="DF46" s="14"/>
      <c r="DG46" s="14"/>
      <c r="DH46" s="14"/>
      <c r="DI46" s="14"/>
      <c r="DJ46" s="14"/>
      <c r="DK46" s="14"/>
    </row>
    <row r="47" spans="1:115" s="10" customFormat="1" x14ac:dyDescent="0.25">
      <c r="A47" s="25">
        <v>1053</v>
      </c>
      <c r="B47" s="1">
        <v>89</v>
      </c>
      <c r="C47" s="1">
        <v>0</v>
      </c>
      <c r="D47" s="1">
        <v>1</v>
      </c>
      <c r="E47" s="1">
        <v>1</v>
      </c>
      <c r="F47" s="1">
        <v>2</v>
      </c>
      <c r="G47" s="1">
        <v>1</v>
      </c>
      <c r="H47" s="1">
        <v>0</v>
      </c>
      <c r="I47" s="1">
        <v>1</v>
      </c>
      <c r="J47" s="1">
        <v>3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1</v>
      </c>
      <c r="AA47" s="1">
        <v>0</v>
      </c>
      <c r="AB47" s="1">
        <v>1</v>
      </c>
      <c r="AC47" s="1">
        <v>0</v>
      </c>
      <c r="AD47" s="1">
        <v>1</v>
      </c>
      <c r="AE47" s="1">
        <v>0</v>
      </c>
      <c r="AF47" s="1">
        <v>0</v>
      </c>
      <c r="AG47" s="1">
        <v>33.229999999999997</v>
      </c>
      <c r="AH47" s="1">
        <v>1.82</v>
      </c>
      <c r="AI47" s="1">
        <v>161</v>
      </c>
      <c r="AJ47" s="1">
        <v>74</v>
      </c>
      <c r="AK47" s="5">
        <f t="shared" si="32"/>
        <v>103</v>
      </c>
      <c r="AL47" s="1">
        <v>65</v>
      </c>
      <c r="AM47" s="1">
        <v>1</v>
      </c>
      <c r="AN47" s="1">
        <v>2</v>
      </c>
      <c r="AO47" s="1">
        <v>30</v>
      </c>
      <c r="AP47" s="1">
        <v>3</v>
      </c>
      <c r="AQ47" s="1">
        <v>14</v>
      </c>
      <c r="AR47" s="1">
        <f t="shared" si="18"/>
        <v>27</v>
      </c>
      <c r="AS47" s="7">
        <f t="shared" si="19"/>
        <v>13.5</v>
      </c>
      <c r="AT47" s="1">
        <v>6</v>
      </c>
      <c r="AU47" s="19">
        <v>3.83</v>
      </c>
      <c r="AV47" s="1">
        <v>2.1</v>
      </c>
      <c r="AW47" s="19">
        <f t="shared" si="33"/>
        <v>0.4796008869179601</v>
      </c>
      <c r="AX47" s="7">
        <f t="shared" si="20"/>
        <v>2.0887728459530024</v>
      </c>
      <c r="AY47" s="7">
        <f t="shared" si="21"/>
        <v>304.76190476190476</v>
      </c>
      <c r="AZ47" s="7">
        <f t="shared" si="34"/>
        <v>3847.6190476190473</v>
      </c>
      <c r="BA47" s="7">
        <f t="shared" si="22"/>
        <v>58.923076923076927</v>
      </c>
      <c r="BB47" s="7">
        <f t="shared" si="23"/>
        <v>32.307692307692307</v>
      </c>
      <c r="BC47" s="7">
        <f t="shared" si="35"/>
        <v>42.620307692307691</v>
      </c>
      <c r="BD47" s="7">
        <f t="shared" si="24"/>
        <v>5.272615384615384</v>
      </c>
      <c r="BE47" s="19"/>
      <c r="BF47" s="19">
        <f t="shared" si="25"/>
        <v>0.23759791122715404</v>
      </c>
      <c r="BG47" s="19">
        <f t="shared" si="26"/>
        <v>0.50913838120104438</v>
      </c>
      <c r="BH47" s="19">
        <f t="shared" si="27"/>
        <v>2.1823361823361824</v>
      </c>
      <c r="BI47" s="19">
        <f t="shared" si="28"/>
        <v>0.33333333333333331</v>
      </c>
      <c r="BJ47" s="19"/>
      <c r="BK47" s="20">
        <v>0</v>
      </c>
      <c r="BL47" s="1"/>
      <c r="BM47" s="20"/>
      <c r="BN47" s="1"/>
      <c r="BO47" s="1"/>
      <c r="BP47" s="1">
        <v>1</v>
      </c>
      <c r="BQ47" s="1">
        <v>0</v>
      </c>
      <c r="BR47" s="1">
        <v>75</v>
      </c>
      <c r="BS47" s="1"/>
      <c r="BT47" s="1"/>
      <c r="BU47" s="1"/>
      <c r="BV47" s="1"/>
      <c r="BW47" s="1"/>
      <c r="BX47" s="1"/>
      <c r="BY47" s="1"/>
      <c r="BZ47" s="25">
        <v>143</v>
      </c>
      <c r="CA47" s="25">
        <v>26</v>
      </c>
      <c r="CB47" s="44">
        <v>2.11</v>
      </c>
      <c r="CC47" s="27">
        <v>20</v>
      </c>
      <c r="CD47" s="1">
        <v>203</v>
      </c>
      <c r="CE47" s="1">
        <v>1</v>
      </c>
      <c r="CF47" s="1"/>
      <c r="CG47" s="1"/>
      <c r="CH47" s="1">
        <v>2</v>
      </c>
      <c r="CI47" s="20">
        <v>1310.7445809999999</v>
      </c>
      <c r="CJ47" s="19">
        <f t="shared" si="29"/>
        <v>7.1783506371698254</v>
      </c>
      <c r="CK47" s="20">
        <v>931.1330236</v>
      </c>
      <c r="CL47" s="19">
        <f t="shared" si="31"/>
        <v>6.8364021495622804</v>
      </c>
      <c r="CM47" s="22"/>
      <c r="CN47" s="36">
        <v>43369</v>
      </c>
      <c r="CO47" s="36"/>
      <c r="CP47" s="36"/>
      <c r="CQ47" s="36"/>
      <c r="CR47" s="20"/>
      <c r="CS47" s="36">
        <v>44274</v>
      </c>
      <c r="CT47" s="36">
        <v>44256</v>
      </c>
      <c r="CU47" s="1">
        <f t="shared" si="30"/>
        <v>887</v>
      </c>
      <c r="CV47" s="1">
        <v>0</v>
      </c>
      <c r="CW47" s="1"/>
      <c r="CX47" s="1"/>
      <c r="CY47" s="1">
        <v>0</v>
      </c>
      <c r="CZ47" s="1">
        <v>887</v>
      </c>
      <c r="DA47" s="3">
        <v>0</v>
      </c>
      <c r="DB47"/>
      <c r="DC47"/>
      <c r="DD47"/>
      <c r="DE47"/>
      <c r="DF47"/>
      <c r="DG47"/>
      <c r="DH47"/>
      <c r="DI47"/>
      <c r="DJ47"/>
      <c r="DK47"/>
    </row>
    <row r="48" spans="1:115" s="1" customFormat="1" x14ac:dyDescent="0.25">
      <c r="A48" s="25">
        <v>1061</v>
      </c>
      <c r="B48" s="1">
        <v>61</v>
      </c>
      <c r="C48" s="1">
        <v>0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3</v>
      </c>
      <c r="K48" s="1">
        <v>1</v>
      </c>
      <c r="L48" s="1">
        <v>1</v>
      </c>
      <c r="M48" s="1">
        <v>1</v>
      </c>
      <c r="N48" s="1">
        <v>1</v>
      </c>
      <c r="O48" s="1">
        <v>0</v>
      </c>
      <c r="P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2</v>
      </c>
      <c r="Z48" s="1">
        <v>1</v>
      </c>
      <c r="AA48" s="1">
        <v>1</v>
      </c>
      <c r="AB48" s="1">
        <v>1</v>
      </c>
      <c r="AC48" s="1">
        <v>0</v>
      </c>
      <c r="AD48" s="1">
        <v>1</v>
      </c>
      <c r="AE48" s="1">
        <v>0</v>
      </c>
      <c r="AF48" s="1">
        <v>0</v>
      </c>
      <c r="AG48" s="1">
        <v>33.4</v>
      </c>
      <c r="AH48" s="1">
        <v>2.27</v>
      </c>
      <c r="AI48" s="1">
        <v>129</v>
      </c>
      <c r="AJ48" s="1">
        <v>71</v>
      </c>
      <c r="AK48" s="5">
        <f t="shared" si="32"/>
        <v>90.333333333333329</v>
      </c>
      <c r="AL48" s="1">
        <v>93</v>
      </c>
      <c r="AM48" s="1">
        <v>1</v>
      </c>
      <c r="AN48" s="1">
        <v>10</v>
      </c>
      <c r="AO48" s="1">
        <v>32</v>
      </c>
      <c r="AP48" s="1">
        <v>20</v>
      </c>
      <c r="AQ48" s="1">
        <v>24</v>
      </c>
      <c r="AR48" s="1">
        <f t="shared" si="18"/>
        <v>12</v>
      </c>
      <c r="AS48" s="7">
        <f t="shared" si="19"/>
        <v>1.2</v>
      </c>
      <c r="AT48" s="1">
        <v>15</v>
      </c>
      <c r="AU48" s="19">
        <v>5.05</v>
      </c>
      <c r="AV48" s="1">
        <v>2.2200000000000002</v>
      </c>
      <c r="AW48" s="19">
        <f t="shared" si="33"/>
        <v>0.44465631929046567</v>
      </c>
      <c r="AX48" s="7">
        <f t="shared" si="20"/>
        <v>1.7821782178217822</v>
      </c>
      <c r="AY48" s="7">
        <f t="shared" si="21"/>
        <v>324.32432432432432</v>
      </c>
      <c r="AZ48" s="7">
        <f t="shared" si="34"/>
        <v>2894.8948948948942</v>
      </c>
      <c r="BA48" s="7">
        <f t="shared" si="22"/>
        <v>54.3010752688172</v>
      </c>
      <c r="BB48" s="7">
        <f t="shared" si="23"/>
        <v>23.870967741935484</v>
      </c>
      <c r="BC48" s="7">
        <f t="shared" si="35"/>
        <v>24.456602150537634</v>
      </c>
      <c r="BD48" s="7">
        <f t="shared" si="24"/>
        <v>4.5450322580645155</v>
      </c>
      <c r="BE48" s="19">
        <v>2.0994059405940595</v>
      </c>
      <c r="BF48" s="19">
        <f t="shared" si="25"/>
        <v>0.44198019801980198</v>
      </c>
      <c r="BG48" s="19">
        <f t="shared" si="26"/>
        <v>0.58930693069306939</v>
      </c>
      <c r="BH48" s="19">
        <f t="shared" si="27"/>
        <v>4.5250896057347667</v>
      </c>
      <c r="BI48" s="19">
        <f t="shared" si="28"/>
        <v>0.66666666666666663</v>
      </c>
      <c r="BJ48" s="19"/>
      <c r="BK48" s="20">
        <v>1</v>
      </c>
      <c r="BL48" s="1">
        <v>22</v>
      </c>
      <c r="BM48" s="20"/>
      <c r="BN48" s="1">
        <v>3</v>
      </c>
      <c r="BO48" s="1">
        <v>0</v>
      </c>
      <c r="BP48" s="1">
        <v>1</v>
      </c>
      <c r="BQ48" s="1">
        <v>0</v>
      </c>
      <c r="BR48" s="1">
        <v>25</v>
      </c>
      <c r="BZ48" s="25">
        <v>139</v>
      </c>
      <c r="CA48" s="25">
        <v>35</v>
      </c>
      <c r="CB48" s="44">
        <v>1.58</v>
      </c>
      <c r="CC48" s="27">
        <v>47</v>
      </c>
      <c r="CD48" s="1">
        <v>399</v>
      </c>
      <c r="CE48" s="1">
        <v>1</v>
      </c>
      <c r="CH48" s="1">
        <v>2</v>
      </c>
      <c r="CI48" s="20">
        <v>1312.3408890000001</v>
      </c>
      <c r="CJ48" s="19">
        <f t="shared" si="29"/>
        <v>7.1795677596885685</v>
      </c>
      <c r="CK48" s="20">
        <v>1484.2853050000001</v>
      </c>
      <c r="CL48" s="19">
        <f t="shared" si="31"/>
        <v>7.3026886592920119</v>
      </c>
      <c r="CM48" s="22"/>
      <c r="CN48" s="36">
        <v>43397</v>
      </c>
      <c r="CO48" s="36"/>
      <c r="CP48" s="36"/>
      <c r="CQ48" s="36"/>
      <c r="CR48" s="20"/>
      <c r="CS48" s="36">
        <v>44274</v>
      </c>
      <c r="CT48" s="36">
        <v>44259</v>
      </c>
      <c r="CU48" s="1">
        <f t="shared" si="30"/>
        <v>862</v>
      </c>
      <c r="CV48" s="1">
        <v>0</v>
      </c>
      <c r="CY48" s="1">
        <v>0</v>
      </c>
      <c r="CZ48" s="1">
        <v>862</v>
      </c>
      <c r="DA48" s="3">
        <v>0</v>
      </c>
      <c r="DB48"/>
      <c r="DC48"/>
      <c r="DD48"/>
      <c r="DE48"/>
      <c r="DF48"/>
      <c r="DG48"/>
      <c r="DH48"/>
      <c r="DI48"/>
      <c r="DJ48"/>
      <c r="DK48"/>
    </row>
    <row r="49" spans="1:115" s="10" customFormat="1" x14ac:dyDescent="0.25">
      <c r="A49" s="2">
        <v>2048</v>
      </c>
      <c r="B49" s="3">
        <v>66</v>
      </c>
      <c r="C49" s="3">
        <v>0</v>
      </c>
      <c r="D49" s="3">
        <v>0</v>
      </c>
      <c r="E49" s="3">
        <v>1</v>
      </c>
      <c r="F49" s="3">
        <v>1</v>
      </c>
      <c r="G49" s="3">
        <v>1</v>
      </c>
      <c r="H49" s="1">
        <v>0</v>
      </c>
      <c r="I49" s="3">
        <v>0</v>
      </c>
      <c r="J49" s="3">
        <v>4</v>
      </c>
      <c r="K49" s="3">
        <v>0</v>
      </c>
      <c r="L49" s="3">
        <v>0</v>
      </c>
      <c r="M49" s="3"/>
      <c r="N49" s="3">
        <v>0</v>
      </c>
      <c r="O49" s="3">
        <v>1</v>
      </c>
      <c r="P49" s="3">
        <v>1</v>
      </c>
      <c r="Q49" s="3">
        <v>1</v>
      </c>
      <c r="R49" s="3">
        <v>0</v>
      </c>
      <c r="S49" s="3">
        <v>1</v>
      </c>
      <c r="T49" s="3">
        <v>1</v>
      </c>
      <c r="U49" s="3">
        <v>0</v>
      </c>
      <c r="V49" s="3">
        <v>0</v>
      </c>
      <c r="W49" s="3">
        <v>0</v>
      </c>
      <c r="X49" s="3">
        <v>1</v>
      </c>
      <c r="Y49" s="3">
        <v>0</v>
      </c>
      <c r="Z49" s="3">
        <v>0</v>
      </c>
      <c r="AA49" s="3">
        <v>1</v>
      </c>
      <c r="AB49" s="3">
        <v>1</v>
      </c>
      <c r="AC49" s="3">
        <v>0</v>
      </c>
      <c r="AD49" s="3">
        <v>1</v>
      </c>
      <c r="AE49" s="3">
        <v>0</v>
      </c>
      <c r="AF49" s="3">
        <v>0</v>
      </c>
      <c r="AG49" s="3">
        <v>24.5</v>
      </c>
      <c r="AH49" s="4">
        <v>2.0499999999999998</v>
      </c>
      <c r="AI49" s="3">
        <v>75</v>
      </c>
      <c r="AJ49" s="3">
        <v>50</v>
      </c>
      <c r="AK49" s="5">
        <f t="shared" si="32"/>
        <v>58.333333333333336</v>
      </c>
      <c r="AL49" s="3">
        <v>72</v>
      </c>
      <c r="AM49" s="3">
        <v>2</v>
      </c>
      <c r="AN49" s="3">
        <v>6</v>
      </c>
      <c r="AO49" s="3">
        <v>36</v>
      </c>
      <c r="AP49" s="3">
        <v>12</v>
      </c>
      <c r="AQ49" s="3">
        <v>24</v>
      </c>
      <c r="AR49" s="1">
        <f t="shared" si="18"/>
        <v>24</v>
      </c>
      <c r="AS49" s="7">
        <f t="shared" si="19"/>
        <v>4</v>
      </c>
      <c r="AT49" s="3">
        <v>20</v>
      </c>
      <c r="AU49" s="4">
        <v>5.0839999999999996</v>
      </c>
      <c r="AV49" s="3">
        <v>2.48</v>
      </c>
      <c r="AW49" s="19">
        <f t="shared" si="33"/>
        <v>0.3207686622320769</v>
      </c>
      <c r="AX49" s="7">
        <f t="shared" si="20"/>
        <v>0.78678206136900086</v>
      </c>
      <c r="AY49" s="7">
        <f t="shared" si="21"/>
        <v>129.03225806451613</v>
      </c>
      <c r="AZ49" s="7">
        <f t="shared" si="34"/>
        <v>1688.1720430107528</v>
      </c>
      <c r="BA49" s="7">
        <f t="shared" si="22"/>
        <v>70.611111111111114</v>
      </c>
      <c r="BB49" s="7">
        <f t="shared" si="23"/>
        <v>34.444444444444443</v>
      </c>
      <c r="BC49" s="7">
        <f t="shared" si="35"/>
        <v>17.957037037037036</v>
      </c>
      <c r="BD49" s="7">
        <f t="shared" si="24"/>
        <v>8.4320000000000004</v>
      </c>
      <c r="BE49" s="19"/>
      <c r="BF49" s="19">
        <f t="shared" si="25"/>
        <v>0.3398898505114083</v>
      </c>
      <c r="BG49" s="19">
        <f t="shared" si="26"/>
        <v>0.50983477576711245</v>
      </c>
      <c r="BH49" s="19">
        <f t="shared" si="27"/>
        <v>2.9421296296296298</v>
      </c>
      <c r="BI49" s="19">
        <f t="shared" si="28"/>
        <v>0.3</v>
      </c>
      <c r="BJ49" s="19"/>
      <c r="BK49" s="5">
        <v>0</v>
      </c>
      <c r="BL49" s="5"/>
      <c r="BM49" s="5"/>
      <c r="BN49" s="5"/>
      <c r="BO49" s="5"/>
      <c r="BP49" s="3">
        <v>1</v>
      </c>
      <c r="BQ49" s="3">
        <v>0</v>
      </c>
      <c r="BR49" s="3">
        <v>7.5</v>
      </c>
      <c r="BS49" s="3">
        <v>8.5</v>
      </c>
      <c r="BT49" s="3">
        <v>8.1</v>
      </c>
      <c r="BU49" s="3">
        <v>0.79</v>
      </c>
      <c r="BV49" s="3"/>
      <c r="BX49" s="3">
        <v>1</v>
      </c>
      <c r="BY49" s="3">
        <v>1</v>
      </c>
      <c r="BZ49" s="3">
        <v>138</v>
      </c>
      <c r="CA49" s="3">
        <v>17</v>
      </c>
      <c r="CB49" s="4">
        <v>0.9</v>
      </c>
      <c r="CC49" s="28">
        <v>90</v>
      </c>
      <c r="CD49" s="8"/>
      <c r="CE49" s="8"/>
      <c r="CF49" s="3">
        <v>5257</v>
      </c>
      <c r="CG49" s="3">
        <v>1</v>
      </c>
      <c r="CH49" s="3">
        <v>3</v>
      </c>
      <c r="CI49" s="12">
        <v>1318.0722891566265</v>
      </c>
      <c r="CJ49" s="19">
        <f t="shared" si="29"/>
        <v>7.1839255611734201</v>
      </c>
      <c r="CK49" s="5">
        <v>1969.3144660751461</v>
      </c>
      <c r="CL49" s="19">
        <f t="shared" si="31"/>
        <v>7.5854407744067052</v>
      </c>
      <c r="CN49" s="41">
        <v>40469</v>
      </c>
      <c r="CO49" s="36">
        <v>40603</v>
      </c>
      <c r="CP49" s="20">
        <f>(CO49-CN49)</f>
        <v>134</v>
      </c>
      <c r="CQ49" s="41"/>
      <c r="CR49" s="20"/>
      <c r="CS49" s="36">
        <v>44272</v>
      </c>
      <c r="CT49" s="36">
        <v>40688</v>
      </c>
      <c r="CU49" s="1">
        <f t="shared" si="30"/>
        <v>219</v>
      </c>
      <c r="CV49" s="3">
        <v>1</v>
      </c>
      <c r="CW49" s="36">
        <v>40688</v>
      </c>
      <c r="CX49" s="20">
        <f>(CW49-CN49)</f>
        <v>219</v>
      </c>
      <c r="CY49" s="20">
        <v>1</v>
      </c>
      <c r="CZ49" s="20">
        <v>134</v>
      </c>
      <c r="DA49" s="3">
        <v>0</v>
      </c>
      <c r="DB49" t="s">
        <v>155</v>
      </c>
    </row>
    <row r="50" spans="1:115" s="10" customFormat="1" x14ac:dyDescent="0.25">
      <c r="A50" s="2">
        <v>2005</v>
      </c>
      <c r="B50" s="3">
        <v>43</v>
      </c>
      <c r="C50" s="3">
        <v>1</v>
      </c>
      <c r="D50" s="3">
        <v>1</v>
      </c>
      <c r="E50" s="3">
        <v>0</v>
      </c>
      <c r="F50" s="3">
        <v>1</v>
      </c>
      <c r="G50" s="3">
        <v>1</v>
      </c>
      <c r="H50" s="1">
        <v>0</v>
      </c>
      <c r="I50" s="3">
        <v>1</v>
      </c>
      <c r="J50" s="3">
        <v>1</v>
      </c>
      <c r="K50" s="3">
        <v>0</v>
      </c>
      <c r="L50" s="3">
        <v>0</v>
      </c>
      <c r="M50" s="3"/>
      <c r="N50" s="3">
        <v>0</v>
      </c>
      <c r="O50" s="3">
        <v>0</v>
      </c>
      <c r="P50" s="3">
        <v>0</v>
      </c>
      <c r="Q50" s="3"/>
      <c r="R50" s="3">
        <v>0</v>
      </c>
      <c r="S50" s="3">
        <v>0</v>
      </c>
      <c r="T50" s="3">
        <v>0</v>
      </c>
      <c r="U50" s="3">
        <v>0</v>
      </c>
      <c r="V50" s="3">
        <v>1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1</v>
      </c>
      <c r="AC50" s="3">
        <v>0</v>
      </c>
      <c r="AD50" s="3">
        <v>1</v>
      </c>
      <c r="AE50" s="3">
        <v>0</v>
      </c>
      <c r="AF50" s="3">
        <v>0</v>
      </c>
      <c r="AG50" s="3">
        <v>36</v>
      </c>
      <c r="AH50" s="4">
        <v>2.19</v>
      </c>
      <c r="AI50" s="3">
        <v>115</v>
      </c>
      <c r="AJ50" s="3">
        <v>72</v>
      </c>
      <c r="AK50" s="5">
        <f t="shared" si="32"/>
        <v>86.333333333333329</v>
      </c>
      <c r="AL50" s="3">
        <v>75</v>
      </c>
      <c r="AM50" s="3">
        <v>3</v>
      </c>
      <c r="AN50" s="3">
        <v>2</v>
      </c>
      <c r="AO50" s="3">
        <v>26</v>
      </c>
      <c r="AP50" s="3">
        <v>7</v>
      </c>
      <c r="AQ50" s="3">
        <v>15</v>
      </c>
      <c r="AR50" s="3">
        <f t="shared" si="18"/>
        <v>19</v>
      </c>
      <c r="AS50" s="7">
        <f t="shared" si="19"/>
        <v>9.5</v>
      </c>
      <c r="AT50" s="3">
        <v>6</v>
      </c>
      <c r="AU50" s="4">
        <v>5.4749999999999996</v>
      </c>
      <c r="AV50" s="3">
        <v>2.5</v>
      </c>
      <c r="AW50" s="19">
        <f t="shared" si="33"/>
        <v>0.47856614929785657</v>
      </c>
      <c r="AX50" s="7">
        <f t="shared" si="20"/>
        <v>1.6438356164383563</v>
      </c>
      <c r="AY50" s="7">
        <f t="shared" si="21"/>
        <v>288</v>
      </c>
      <c r="AZ50" s="7">
        <f t="shared" si="34"/>
        <v>2698.6666666666665</v>
      </c>
      <c r="BA50" s="7">
        <f t="shared" si="22"/>
        <v>73</v>
      </c>
      <c r="BB50" s="7">
        <f t="shared" si="23"/>
        <v>33.333333333333336</v>
      </c>
      <c r="BC50" s="7">
        <f t="shared" si="35"/>
        <v>36.417777777777779</v>
      </c>
      <c r="BD50" s="7">
        <f t="shared" si="24"/>
        <v>5.8933333333333335</v>
      </c>
      <c r="BE50" s="19"/>
      <c r="BF50" s="19">
        <f t="shared" si="25"/>
        <v>0.20547945205479451</v>
      </c>
      <c r="BG50" s="19">
        <f t="shared" si="26"/>
        <v>0.35616438356164382</v>
      </c>
      <c r="BH50" s="19">
        <f t="shared" si="27"/>
        <v>3.8421052631578947</v>
      </c>
      <c r="BI50" s="19">
        <f t="shared" si="28"/>
        <v>0.33333333333333331</v>
      </c>
      <c r="BJ50" s="19"/>
      <c r="BK50" s="5">
        <v>0</v>
      </c>
      <c r="BL50" s="5"/>
      <c r="BM50" s="5"/>
      <c r="BN50" s="5"/>
      <c r="BO50" s="5"/>
      <c r="BP50" s="3">
        <v>1</v>
      </c>
      <c r="BQ50" s="3">
        <v>0</v>
      </c>
      <c r="BR50" s="3"/>
      <c r="BS50" s="3">
        <v>4.5</v>
      </c>
      <c r="BT50" s="3">
        <v>2.8</v>
      </c>
      <c r="BU50" s="3">
        <v>0.78</v>
      </c>
      <c r="BV50" s="3">
        <v>2.9</v>
      </c>
      <c r="BX50" s="3">
        <v>0</v>
      </c>
      <c r="BY50" s="3">
        <v>0</v>
      </c>
      <c r="BZ50" s="3">
        <v>136</v>
      </c>
      <c r="CA50" s="3">
        <v>19</v>
      </c>
      <c r="CB50" s="4">
        <v>1.2</v>
      </c>
      <c r="CC50" s="28">
        <v>59</v>
      </c>
      <c r="CD50" s="8"/>
      <c r="CE50" s="8"/>
      <c r="CF50" s="3"/>
      <c r="CG50" s="3"/>
      <c r="CH50" s="3"/>
      <c r="CI50" s="12">
        <v>1318.5053380782917</v>
      </c>
      <c r="CJ50" s="19">
        <f t="shared" si="29"/>
        <v>7.1842540543845326</v>
      </c>
      <c r="CK50" s="5">
        <v>1639.3289918601492</v>
      </c>
      <c r="CL50" s="19">
        <f t="shared" si="31"/>
        <v>7.402042285788224</v>
      </c>
      <c r="CN50" s="41">
        <v>40232</v>
      </c>
      <c r="CO50" s="41"/>
      <c r="CP50" s="41"/>
      <c r="CQ50" s="41"/>
      <c r="CR50" s="20"/>
      <c r="CS50" s="36">
        <v>44272</v>
      </c>
      <c r="CT50" s="36">
        <v>41391</v>
      </c>
      <c r="CU50" s="1">
        <f t="shared" si="30"/>
        <v>1159</v>
      </c>
      <c r="CV50" s="3">
        <v>0</v>
      </c>
      <c r="CW50" s="3"/>
      <c r="CX50" s="3"/>
      <c r="CY50" s="3">
        <v>0</v>
      </c>
      <c r="CZ50" s="3">
        <v>1159</v>
      </c>
      <c r="DA50" s="3">
        <v>0</v>
      </c>
      <c r="DB50" s="3" t="s">
        <v>142</v>
      </c>
    </row>
    <row r="51" spans="1:115" s="10" customFormat="1" x14ac:dyDescent="0.25">
      <c r="A51" s="25">
        <v>1020</v>
      </c>
      <c r="B51" s="1">
        <v>75</v>
      </c>
      <c r="C51" s="1">
        <v>0</v>
      </c>
      <c r="D51" s="1">
        <v>1</v>
      </c>
      <c r="E51" s="1">
        <v>1</v>
      </c>
      <c r="F51" s="1">
        <v>2</v>
      </c>
      <c r="G51" s="1">
        <v>1</v>
      </c>
      <c r="H51" s="1">
        <v>0</v>
      </c>
      <c r="I51" s="1">
        <v>1</v>
      </c>
      <c r="J51" s="1">
        <v>3</v>
      </c>
      <c r="K51" s="1">
        <v>1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1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48</v>
      </c>
      <c r="AH51" s="1">
        <v>2.02</v>
      </c>
      <c r="AI51" s="1">
        <v>154</v>
      </c>
      <c r="AJ51" s="1">
        <v>72</v>
      </c>
      <c r="AK51" s="5">
        <f t="shared" si="32"/>
        <v>99.333333333333329</v>
      </c>
      <c r="AL51" s="1">
        <v>65</v>
      </c>
      <c r="AM51" s="1">
        <v>1</v>
      </c>
      <c r="AN51" s="1">
        <v>11</v>
      </c>
      <c r="AO51" s="1">
        <v>44</v>
      </c>
      <c r="AP51" s="1">
        <v>9</v>
      </c>
      <c r="AQ51" s="1">
        <v>25</v>
      </c>
      <c r="AR51" s="1">
        <f t="shared" si="18"/>
        <v>35</v>
      </c>
      <c r="AS51" s="7">
        <f t="shared" si="19"/>
        <v>3.1818181818181817</v>
      </c>
      <c r="AT51" s="1">
        <v>16</v>
      </c>
      <c r="AU51" s="19">
        <v>7.88</v>
      </c>
      <c r="AV51" s="1">
        <v>3.58</v>
      </c>
      <c r="AW51" s="19">
        <f t="shared" si="33"/>
        <v>0.78849963045085003</v>
      </c>
      <c r="AX51" s="7">
        <f t="shared" si="20"/>
        <v>1.1421319796954315</v>
      </c>
      <c r="AY51" s="7">
        <f t="shared" si="21"/>
        <v>201.11731843575419</v>
      </c>
      <c r="AZ51" s="7">
        <f t="shared" si="34"/>
        <v>1973.9292364990688</v>
      </c>
      <c r="BA51" s="7">
        <f t="shared" si="22"/>
        <v>121.23076923076923</v>
      </c>
      <c r="BB51" s="7">
        <f t="shared" si="23"/>
        <v>55.07692307692308</v>
      </c>
      <c r="BC51" s="7">
        <f t="shared" si="35"/>
        <v>62.420512820512819</v>
      </c>
      <c r="BD51" s="7">
        <f t="shared" si="24"/>
        <v>10.486646153846154</v>
      </c>
      <c r="BE51" s="19">
        <v>1.29</v>
      </c>
      <c r="BF51" s="19">
        <f t="shared" si="25"/>
        <v>0.20621827411167512</v>
      </c>
      <c r="BG51" s="19">
        <f t="shared" si="26"/>
        <v>0.36294416243654826</v>
      </c>
      <c r="BH51" s="19">
        <f t="shared" si="27"/>
        <v>3.4637362637362634</v>
      </c>
      <c r="BI51" s="19">
        <f t="shared" si="28"/>
        <v>0.6875</v>
      </c>
      <c r="BJ51" s="19"/>
      <c r="BK51" s="20">
        <v>1</v>
      </c>
      <c r="BL51" s="1">
        <v>26</v>
      </c>
      <c r="BM51" s="20"/>
      <c r="BN51" s="1">
        <v>0</v>
      </c>
      <c r="BO51" s="1">
        <v>0</v>
      </c>
      <c r="BP51" s="1">
        <v>1</v>
      </c>
      <c r="BQ51" s="1">
        <v>0</v>
      </c>
      <c r="BR51" s="1">
        <v>60</v>
      </c>
      <c r="BS51" s="1"/>
      <c r="BT51" s="1"/>
      <c r="BU51" s="1"/>
      <c r="BV51" s="1"/>
      <c r="BW51" s="1"/>
      <c r="BX51" s="1"/>
      <c r="BY51" s="1"/>
      <c r="BZ51" s="25">
        <v>141</v>
      </c>
      <c r="CA51" s="25">
        <v>31</v>
      </c>
      <c r="CB51" s="44">
        <v>1.0900000000000001</v>
      </c>
      <c r="CC51" s="27">
        <v>50</v>
      </c>
      <c r="CD51" s="1">
        <v>35</v>
      </c>
      <c r="CE51" s="1">
        <v>0</v>
      </c>
      <c r="CF51" s="1"/>
      <c r="CG51" s="1"/>
      <c r="CH51" s="1">
        <v>1</v>
      </c>
      <c r="CI51" s="20">
        <v>1329.01487</v>
      </c>
      <c r="CJ51" s="19">
        <f t="shared" si="29"/>
        <v>7.1921932475144574</v>
      </c>
      <c r="CK51" s="20">
        <v>1189.6214</v>
      </c>
      <c r="CL51" s="19">
        <f t="shared" si="31"/>
        <v>7.0813903842242212</v>
      </c>
      <c r="CM51" s="22"/>
      <c r="CN51" s="36">
        <v>43215</v>
      </c>
      <c r="CO51" s="36"/>
      <c r="CP51" s="36"/>
      <c r="CQ51" s="36"/>
      <c r="CR51" s="20"/>
      <c r="CS51" s="36">
        <v>44274</v>
      </c>
      <c r="CT51" s="36">
        <v>44274</v>
      </c>
      <c r="CU51" s="1">
        <f t="shared" si="30"/>
        <v>1059</v>
      </c>
      <c r="CV51" s="1">
        <v>0</v>
      </c>
      <c r="CW51" s="1"/>
      <c r="CX51" s="1"/>
      <c r="CY51" s="1">
        <v>0</v>
      </c>
      <c r="CZ51" s="1">
        <v>1059</v>
      </c>
      <c r="DA51" s="3">
        <v>0</v>
      </c>
      <c r="DB51"/>
      <c r="DC51"/>
      <c r="DD51"/>
      <c r="DE51"/>
      <c r="DF51"/>
      <c r="DG51"/>
      <c r="DH51"/>
      <c r="DI51"/>
      <c r="DJ51"/>
      <c r="DK51"/>
    </row>
    <row r="52" spans="1:115" s="10" customFormat="1" x14ac:dyDescent="0.25">
      <c r="A52" s="2">
        <v>2053</v>
      </c>
      <c r="B52" s="3">
        <v>62</v>
      </c>
      <c r="C52" s="3">
        <v>0</v>
      </c>
      <c r="D52" s="3">
        <v>0</v>
      </c>
      <c r="E52" s="3">
        <v>1</v>
      </c>
      <c r="F52" s="3">
        <v>1</v>
      </c>
      <c r="G52" s="3">
        <v>0</v>
      </c>
      <c r="H52" s="1">
        <v>1</v>
      </c>
      <c r="I52" s="3">
        <v>0</v>
      </c>
      <c r="J52" s="3">
        <v>4</v>
      </c>
      <c r="K52" s="3">
        <v>1</v>
      </c>
      <c r="L52" s="3">
        <v>0</v>
      </c>
      <c r="M52" s="3"/>
      <c r="N52" s="3">
        <v>1</v>
      </c>
      <c r="O52" s="3">
        <v>0</v>
      </c>
      <c r="P52" s="3">
        <v>1</v>
      </c>
      <c r="Q52" s="3">
        <v>1</v>
      </c>
      <c r="R52" s="3">
        <v>1</v>
      </c>
      <c r="S52" s="3">
        <v>1</v>
      </c>
      <c r="T52" s="3">
        <v>0</v>
      </c>
      <c r="U52" s="3">
        <v>0</v>
      </c>
      <c r="V52" s="3">
        <v>0</v>
      </c>
      <c r="W52" s="3">
        <v>0</v>
      </c>
      <c r="X52" s="3">
        <v>1</v>
      </c>
      <c r="Y52" s="3">
        <v>1</v>
      </c>
      <c r="Z52" s="3">
        <v>1</v>
      </c>
      <c r="AA52" s="3">
        <v>1</v>
      </c>
      <c r="AB52" s="3">
        <v>1</v>
      </c>
      <c r="AC52" s="3">
        <v>0</v>
      </c>
      <c r="AD52" s="3">
        <v>1</v>
      </c>
      <c r="AE52" s="3">
        <v>0</v>
      </c>
      <c r="AF52" s="3">
        <v>0</v>
      </c>
      <c r="AG52" s="3">
        <v>32.299999999999997</v>
      </c>
      <c r="AH52" s="4">
        <v>2.13</v>
      </c>
      <c r="AI52" s="3">
        <v>93</v>
      </c>
      <c r="AJ52" s="3">
        <v>62</v>
      </c>
      <c r="AK52" s="5">
        <f t="shared" si="32"/>
        <v>72.333333333333329</v>
      </c>
      <c r="AL52" s="3">
        <v>85</v>
      </c>
      <c r="AM52" s="3">
        <v>3</v>
      </c>
      <c r="AN52" s="3">
        <v>8</v>
      </c>
      <c r="AO52" s="3">
        <v>32</v>
      </c>
      <c r="AP52" s="3">
        <v>17</v>
      </c>
      <c r="AQ52" s="3">
        <v>21</v>
      </c>
      <c r="AR52" s="1">
        <f t="shared" si="18"/>
        <v>15</v>
      </c>
      <c r="AS52" s="7">
        <f t="shared" si="19"/>
        <v>1.875</v>
      </c>
      <c r="AT52" s="3">
        <v>12</v>
      </c>
      <c r="AU52" s="4">
        <v>3.5996999999999999</v>
      </c>
      <c r="AV52" s="3">
        <v>1.69</v>
      </c>
      <c r="AW52" s="19">
        <f t="shared" si="33"/>
        <v>0.27104951958610496</v>
      </c>
      <c r="AX52" s="7">
        <f t="shared" si="20"/>
        <v>2.5002083506958912</v>
      </c>
      <c r="AY52" s="7">
        <f t="shared" si="21"/>
        <v>426.03550295857991</v>
      </c>
      <c r="AZ52" s="7">
        <f t="shared" si="34"/>
        <v>3045.3648915187373</v>
      </c>
      <c r="BA52" s="7">
        <f t="shared" si="22"/>
        <v>42.349411764705877</v>
      </c>
      <c r="BB52" s="7">
        <f t="shared" si="23"/>
        <v>19.882352941176471</v>
      </c>
      <c r="BC52" s="7">
        <f t="shared" si="35"/>
        <v>16.314133333333331</v>
      </c>
      <c r="BD52" s="7">
        <f t="shared" si="24"/>
        <v>3.5152000000000001</v>
      </c>
      <c r="BE52" s="19"/>
      <c r="BF52" s="19">
        <f t="shared" si="25"/>
        <v>0.49587465622135185</v>
      </c>
      <c r="BG52" s="19">
        <f t="shared" si="26"/>
        <v>0.75561852376586947</v>
      </c>
      <c r="BH52" s="19">
        <f t="shared" si="27"/>
        <v>2.8232941176470585</v>
      </c>
      <c r="BI52" s="19">
        <f t="shared" si="28"/>
        <v>0.66666666666666663</v>
      </c>
      <c r="BJ52" s="19"/>
      <c r="BK52" s="5">
        <v>0</v>
      </c>
      <c r="BL52" s="5"/>
      <c r="BM52" s="5"/>
      <c r="BN52" s="5"/>
      <c r="BO52" s="5"/>
      <c r="BP52" s="3">
        <v>1</v>
      </c>
      <c r="BQ52" s="3">
        <v>0</v>
      </c>
      <c r="BR52" s="15">
        <v>17.5</v>
      </c>
      <c r="BS52" s="3">
        <v>6.8</v>
      </c>
      <c r="BT52" s="3">
        <v>6.4</v>
      </c>
      <c r="BU52" s="3">
        <v>1</v>
      </c>
      <c r="BV52" s="3"/>
      <c r="BX52" s="3">
        <v>1</v>
      </c>
      <c r="BY52" s="3">
        <v>0</v>
      </c>
      <c r="BZ52" s="3">
        <v>135</v>
      </c>
      <c r="CA52" s="3">
        <v>19</v>
      </c>
      <c r="CB52" s="4">
        <v>1.1000000000000001</v>
      </c>
      <c r="CC52" s="28">
        <v>88</v>
      </c>
      <c r="CD52" s="8"/>
      <c r="CE52" s="8"/>
      <c r="CF52" s="3">
        <v>5804</v>
      </c>
      <c r="CG52" s="3">
        <v>1</v>
      </c>
      <c r="CH52" s="3">
        <v>3</v>
      </c>
      <c r="CI52" s="12">
        <v>1333.3333333333335</v>
      </c>
      <c r="CJ52" s="19">
        <f t="shared" si="29"/>
        <v>7.1954373514339185</v>
      </c>
      <c r="CK52" s="5">
        <v>2469.0765157083802</v>
      </c>
      <c r="CL52" s="19">
        <f t="shared" si="31"/>
        <v>7.811599479431357</v>
      </c>
      <c r="CN52" s="36">
        <v>40504</v>
      </c>
      <c r="CO52" s="36"/>
      <c r="CP52" s="36"/>
      <c r="CQ52" s="36"/>
      <c r="CR52" s="20"/>
      <c r="CS52" s="36">
        <v>44272</v>
      </c>
      <c r="CT52" s="36">
        <v>40985</v>
      </c>
      <c r="CU52" s="1">
        <f t="shared" si="30"/>
        <v>481</v>
      </c>
      <c r="CV52" s="3">
        <v>1</v>
      </c>
      <c r="CW52" s="40">
        <v>40985</v>
      </c>
      <c r="CX52" s="3">
        <f>(CW52-CN52)</f>
        <v>481</v>
      </c>
      <c r="CY52" s="3">
        <v>1</v>
      </c>
      <c r="CZ52" s="3">
        <v>481</v>
      </c>
      <c r="DA52" s="3">
        <v>0</v>
      </c>
      <c r="DB52" s="9" t="s">
        <v>141</v>
      </c>
    </row>
    <row r="53" spans="1:115" s="10" customFormat="1" x14ac:dyDescent="0.25">
      <c r="A53" s="25">
        <v>1036</v>
      </c>
      <c r="B53" s="1">
        <v>64</v>
      </c>
      <c r="C53" s="1">
        <v>0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3</v>
      </c>
      <c r="K53" s="1">
        <v>1</v>
      </c>
      <c r="L53" s="1">
        <v>0</v>
      </c>
      <c r="M53" s="1">
        <v>1</v>
      </c>
      <c r="N53" s="1">
        <v>1</v>
      </c>
      <c r="O53" s="1">
        <v>1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2</v>
      </c>
      <c r="Z53" s="1">
        <v>1</v>
      </c>
      <c r="AA53" s="1">
        <v>1</v>
      </c>
      <c r="AB53" s="1">
        <v>1</v>
      </c>
      <c r="AC53" s="1">
        <v>0</v>
      </c>
      <c r="AD53" s="1">
        <v>1</v>
      </c>
      <c r="AE53" s="1">
        <v>0</v>
      </c>
      <c r="AF53" s="1">
        <v>0</v>
      </c>
      <c r="AG53" s="1">
        <v>23.8</v>
      </c>
      <c r="AH53" s="1">
        <v>1.88</v>
      </c>
      <c r="AI53" s="1">
        <v>120</v>
      </c>
      <c r="AJ53" s="1">
        <v>42</v>
      </c>
      <c r="AK53" s="5">
        <f t="shared" si="32"/>
        <v>68</v>
      </c>
      <c r="AL53" s="1">
        <v>66</v>
      </c>
      <c r="AM53" s="1">
        <v>1</v>
      </c>
      <c r="AN53" s="1">
        <v>12</v>
      </c>
      <c r="AO53" s="1">
        <v>57</v>
      </c>
      <c r="AP53" s="1">
        <v>28</v>
      </c>
      <c r="AQ53" s="1">
        <v>33</v>
      </c>
      <c r="AR53" s="1">
        <f t="shared" si="18"/>
        <v>29</v>
      </c>
      <c r="AS53" s="7">
        <f t="shared" si="19"/>
        <v>2.4166666666666665</v>
      </c>
      <c r="AT53" s="1">
        <v>23</v>
      </c>
      <c r="AU53" s="19">
        <v>3.59</v>
      </c>
      <c r="AV53" s="1">
        <v>1.91</v>
      </c>
      <c r="AW53" s="19">
        <f t="shared" si="33"/>
        <v>0.28798226164079821</v>
      </c>
      <c r="AX53" s="7">
        <f t="shared" si="20"/>
        <v>2.785515320334262</v>
      </c>
      <c r="AY53" s="7">
        <f t="shared" si="21"/>
        <v>418.84816753926702</v>
      </c>
      <c r="AZ53" s="7">
        <f t="shared" si="34"/>
        <v>2345.5497382198955</v>
      </c>
      <c r="BA53" s="7">
        <f t="shared" si="22"/>
        <v>54.393939393939391</v>
      </c>
      <c r="BB53" s="7">
        <f t="shared" si="23"/>
        <v>28.939393939393938</v>
      </c>
      <c r="BC53" s="7">
        <f t="shared" si="35"/>
        <v>17.710909090909091</v>
      </c>
      <c r="BD53" s="7">
        <f t="shared" si="24"/>
        <v>8.2650909090909082</v>
      </c>
      <c r="BE53" s="19">
        <v>2.5186629526462396</v>
      </c>
      <c r="BF53" s="19">
        <f t="shared" si="25"/>
        <v>0.60668523676880226</v>
      </c>
      <c r="BG53" s="19">
        <f t="shared" si="26"/>
        <v>1.0479108635097494</v>
      </c>
      <c r="BH53" s="19">
        <f t="shared" si="27"/>
        <v>1.8756530825496343</v>
      </c>
      <c r="BI53" s="19">
        <f t="shared" si="28"/>
        <v>0.52173913043478259</v>
      </c>
      <c r="BJ53" s="19"/>
      <c r="BK53" s="20">
        <v>1</v>
      </c>
      <c r="BL53" s="1">
        <v>34</v>
      </c>
      <c r="BM53" s="20"/>
      <c r="BN53" s="1">
        <v>3</v>
      </c>
      <c r="BO53" s="1"/>
      <c r="BP53" s="1">
        <v>1</v>
      </c>
      <c r="BQ53" s="1">
        <v>0</v>
      </c>
      <c r="BR53" s="1">
        <v>17</v>
      </c>
      <c r="BS53" s="1">
        <v>6.2</v>
      </c>
      <c r="BT53" s="1">
        <v>5.8</v>
      </c>
      <c r="BU53" s="1">
        <v>0.36</v>
      </c>
      <c r="BV53" s="1">
        <v>5.0999999999999996</v>
      </c>
      <c r="BW53" s="1">
        <v>54.8</v>
      </c>
      <c r="BX53" s="1">
        <v>1</v>
      </c>
      <c r="BY53" s="1"/>
      <c r="BZ53" s="25">
        <v>141</v>
      </c>
      <c r="CA53" s="25">
        <v>15</v>
      </c>
      <c r="CB53" s="44">
        <v>1.18</v>
      </c>
      <c r="CC53" s="27">
        <v>65</v>
      </c>
      <c r="CD53" s="1">
        <v>3018</v>
      </c>
      <c r="CE53" s="1">
        <v>1</v>
      </c>
      <c r="CF53" s="1"/>
      <c r="CG53" s="1"/>
      <c r="CH53" s="1">
        <v>3</v>
      </c>
      <c r="CI53" s="20">
        <v>1350.73224</v>
      </c>
      <c r="CJ53" s="19">
        <f t="shared" si="29"/>
        <v>7.2084021243867644</v>
      </c>
      <c r="CK53" s="20">
        <v>945.8621905</v>
      </c>
      <c r="CL53" s="19">
        <f t="shared" si="31"/>
        <v>6.8520968824358706</v>
      </c>
      <c r="CM53" s="22"/>
      <c r="CN53" s="36">
        <v>43250</v>
      </c>
      <c r="CO53" s="36"/>
      <c r="CP53" s="36"/>
      <c r="CQ53" s="36"/>
      <c r="CR53" s="20"/>
      <c r="CS53" s="36">
        <v>44217</v>
      </c>
      <c r="CT53" s="36">
        <v>44204</v>
      </c>
      <c r="CU53" s="1">
        <f t="shared" si="30"/>
        <v>954</v>
      </c>
      <c r="CV53" s="1">
        <v>0</v>
      </c>
      <c r="CW53" s="1"/>
      <c r="CX53" s="1"/>
      <c r="CY53" s="1">
        <v>0</v>
      </c>
      <c r="CZ53" s="1">
        <v>954</v>
      </c>
      <c r="DA53" s="3">
        <v>0</v>
      </c>
      <c r="DB53"/>
      <c r="DC53"/>
      <c r="DD53"/>
      <c r="DE53"/>
      <c r="DF53"/>
      <c r="DG53"/>
      <c r="DH53"/>
      <c r="DI53"/>
      <c r="DJ53"/>
      <c r="DK53"/>
    </row>
    <row r="54" spans="1:115" s="10" customFormat="1" x14ac:dyDescent="0.25">
      <c r="A54" s="2">
        <v>2047</v>
      </c>
      <c r="B54" s="3">
        <v>51</v>
      </c>
      <c r="C54" s="3">
        <v>1</v>
      </c>
      <c r="D54" s="3">
        <v>0</v>
      </c>
      <c r="E54" s="3">
        <v>1</v>
      </c>
      <c r="F54" s="3">
        <v>2</v>
      </c>
      <c r="G54" s="3">
        <v>1</v>
      </c>
      <c r="H54" s="1">
        <v>0</v>
      </c>
      <c r="I54" s="3">
        <v>0</v>
      </c>
      <c r="J54" s="3">
        <v>4</v>
      </c>
      <c r="K54" s="3">
        <v>1</v>
      </c>
      <c r="L54" s="3">
        <v>0</v>
      </c>
      <c r="M54" s="3"/>
      <c r="N54" s="3">
        <v>0</v>
      </c>
      <c r="O54" s="3">
        <v>1</v>
      </c>
      <c r="P54" s="3">
        <v>1</v>
      </c>
      <c r="Q54" s="3">
        <v>1</v>
      </c>
      <c r="R54" s="3">
        <v>0</v>
      </c>
      <c r="S54" s="3">
        <v>0</v>
      </c>
      <c r="T54" s="3">
        <v>1</v>
      </c>
      <c r="U54" s="3">
        <v>0</v>
      </c>
      <c r="V54" s="3">
        <v>0</v>
      </c>
      <c r="W54" s="3">
        <v>0</v>
      </c>
      <c r="X54" s="3">
        <v>1</v>
      </c>
      <c r="Y54" s="3">
        <v>0</v>
      </c>
      <c r="Z54" s="3">
        <v>0</v>
      </c>
      <c r="AA54" s="3">
        <v>1</v>
      </c>
      <c r="AB54" s="3">
        <v>1</v>
      </c>
      <c r="AC54" s="3">
        <v>0</v>
      </c>
      <c r="AD54" s="3">
        <v>1</v>
      </c>
      <c r="AE54" s="3">
        <v>0</v>
      </c>
      <c r="AF54" s="3">
        <v>0</v>
      </c>
      <c r="AG54" s="3">
        <v>32</v>
      </c>
      <c r="AH54" s="4">
        <v>2.19</v>
      </c>
      <c r="AI54" s="3">
        <v>116</v>
      </c>
      <c r="AJ54" s="3">
        <v>82</v>
      </c>
      <c r="AK54" s="5">
        <f t="shared" si="32"/>
        <v>93.333333333333329</v>
      </c>
      <c r="AL54" s="3">
        <v>60</v>
      </c>
      <c r="AM54" s="3">
        <v>3</v>
      </c>
      <c r="AN54" s="3">
        <v>16</v>
      </c>
      <c r="AO54" s="3">
        <v>62</v>
      </c>
      <c r="AP54" s="3">
        <v>27</v>
      </c>
      <c r="AQ54" s="3">
        <v>40</v>
      </c>
      <c r="AR54" s="1">
        <f t="shared" si="18"/>
        <v>35</v>
      </c>
      <c r="AS54" s="7">
        <f t="shared" si="19"/>
        <v>2.1875</v>
      </c>
      <c r="AT54" s="3">
        <v>22</v>
      </c>
      <c r="AU54" s="4">
        <v>4.9931999999999999</v>
      </c>
      <c r="AV54" s="3">
        <v>2.2799999999999998</v>
      </c>
      <c r="AW54" s="19">
        <f t="shared" si="33"/>
        <v>0.471840354767184</v>
      </c>
      <c r="AX54" s="7">
        <f t="shared" si="20"/>
        <v>3.6049026676279743</v>
      </c>
      <c r="AY54" s="7">
        <f t="shared" si="21"/>
        <v>631.57894736842115</v>
      </c>
      <c r="AZ54" s="7">
        <f t="shared" si="34"/>
        <v>2713.4502923976606</v>
      </c>
      <c r="BA54" s="7">
        <f t="shared" si="22"/>
        <v>83.22</v>
      </c>
      <c r="BB54" s="7">
        <f t="shared" si="23"/>
        <v>38</v>
      </c>
      <c r="BC54" s="7">
        <f t="shared" si="35"/>
        <v>36.865066666666664</v>
      </c>
      <c r="BD54" s="7">
        <f t="shared" si="24"/>
        <v>12.4032</v>
      </c>
      <c r="BE54" s="19"/>
      <c r="BF54" s="19">
        <f t="shared" si="25"/>
        <v>0.48065368901706323</v>
      </c>
      <c r="BG54" s="19">
        <f t="shared" si="26"/>
        <v>0.74501321797644793</v>
      </c>
      <c r="BH54" s="19">
        <f t="shared" si="27"/>
        <v>2.3777142857142857</v>
      </c>
      <c r="BI54" s="19">
        <f t="shared" si="28"/>
        <v>0.72727272727272729</v>
      </c>
      <c r="BJ54" s="19"/>
      <c r="BK54" s="5">
        <v>0</v>
      </c>
      <c r="BL54" s="5"/>
      <c r="BM54" s="5"/>
      <c r="BN54" s="5"/>
      <c r="BO54" s="5"/>
      <c r="BP54" s="3">
        <v>1</v>
      </c>
      <c r="BQ54" s="3">
        <v>0</v>
      </c>
      <c r="BR54" s="3">
        <v>67.5</v>
      </c>
      <c r="BS54" s="3">
        <v>5.5</v>
      </c>
      <c r="BT54" s="3">
        <v>3.6</v>
      </c>
      <c r="BU54" s="3">
        <v>1.3</v>
      </c>
      <c r="BV54" s="3">
        <v>4.8</v>
      </c>
      <c r="BX54" s="3">
        <v>1</v>
      </c>
      <c r="BY54" s="3">
        <v>1</v>
      </c>
      <c r="BZ54" s="3">
        <v>137</v>
      </c>
      <c r="CA54" s="3">
        <v>44</v>
      </c>
      <c r="CB54" s="4">
        <v>1.4</v>
      </c>
      <c r="CC54" s="28">
        <v>85</v>
      </c>
      <c r="CD54" s="8"/>
      <c r="CE54" s="8"/>
      <c r="CF54" s="3">
        <v>2051</v>
      </c>
      <c r="CG54" s="3">
        <v>1</v>
      </c>
      <c r="CH54" s="3">
        <v>2</v>
      </c>
      <c r="CI54" s="12">
        <v>1391.304347826087</v>
      </c>
      <c r="CJ54" s="19">
        <f t="shared" si="29"/>
        <v>7.2379969658527141</v>
      </c>
      <c r="CK54" s="5">
        <v>1443.0164213863575</v>
      </c>
      <c r="CL54" s="19">
        <f t="shared" si="31"/>
        <v>7.2744909387412449</v>
      </c>
      <c r="CN54" s="41">
        <v>40462</v>
      </c>
      <c r="CO54" s="41"/>
      <c r="CP54" s="41"/>
      <c r="CQ54" s="41"/>
      <c r="CR54" s="20"/>
      <c r="CS54" s="36">
        <v>44272</v>
      </c>
      <c r="CT54" s="36">
        <v>41848</v>
      </c>
      <c r="CU54" s="1">
        <f t="shared" si="30"/>
        <v>1386</v>
      </c>
      <c r="CV54" s="3">
        <v>1</v>
      </c>
      <c r="CW54" s="40">
        <v>41848</v>
      </c>
      <c r="CX54" s="20">
        <f>(CW54-CN54)</f>
        <v>1386</v>
      </c>
      <c r="CY54" s="20">
        <v>1</v>
      </c>
      <c r="CZ54" s="20">
        <v>1386</v>
      </c>
      <c r="DA54" s="3">
        <v>0</v>
      </c>
      <c r="DB54" s="3" t="s">
        <v>141</v>
      </c>
    </row>
    <row r="55" spans="1:115" s="10" customFormat="1" x14ac:dyDescent="0.25">
      <c r="A55" s="25">
        <v>1023</v>
      </c>
      <c r="B55" s="1">
        <v>69</v>
      </c>
      <c r="C55" s="1">
        <v>0</v>
      </c>
      <c r="D55" s="1">
        <v>1</v>
      </c>
      <c r="E55" s="1">
        <v>1</v>
      </c>
      <c r="F55" s="1">
        <v>1</v>
      </c>
      <c r="G55" s="1">
        <v>1</v>
      </c>
      <c r="H55" s="1">
        <v>0</v>
      </c>
      <c r="I55" s="1">
        <v>0</v>
      </c>
      <c r="J55" s="1">
        <v>4</v>
      </c>
      <c r="K55" s="1">
        <v>1</v>
      </c>
      <c r="L55" s="1">
        <v>1</v>
      </c>
      <c r="M55" s="1">
        <v>0</v>
      </c>
      <c r="N55" s="1">
        <v>0</v>
      </c>
      <c r="O55" s="1">
        <v>1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1</v>
      </c>
      <c r="AC55" s="1">
        <v>0</v>
      </c>
      <c r="AD55" s="1">
        <v>1</v>
      </c>
      <c r="AE55" s="1">
        <v>0</v>
      </c>
      <c r="AF55" s="1">
        <v>0</v>
      </c>
      <c r="AG55" s="1">
        <v>59.74</v>
      </c>
      <c r="AH55" s="1">
        <v>2.42</v>
      </c>
      <c r="AI55" s="1">
        <v>123</v>
      </c>
      <c r="AJ55" s="1">
        <v>65</v>
      </c>
      <c r="AK55" s="5">
        <f t="shared" si="32"/>
        <v>84.333333333333329</v>
      </c>
      <c r="AL55" s="1">
        <v>65</v>
      </c>
      <c r="AM55" s="1">
        <v>1</v>
      </c>
      <c r="AN55" s="1">
        <v>16</v>
      </c>
      <c r="AO55" s="1">
        <v>54</v>
      </c>
      <c r="AP55" s="1">
        <v>24</v>
      </c>
      <c r="AQ55" s="1">
        <v>39</v>
      </c>
      <c r="AR55" s="1">
        <f t="shared" si="18"/>
        <v>30</v>
      </c>
      <c r="AS55" s="7">
        <f t="shared" si="19"/>
        <v>1.875</v>
      </c>
      <c r="AT55" s="1">
        <v>26</v>
      </c>
      <c r="AU55" s="19">
        <v>6.95</v>
      </c>
      <c r="AV55" s="1">
        <v>2.87</v>
      </c>
      <c r="AW55" s="19">
        <f t="shared" si="33"/>
        <v>0.53666666666666663</v>
      </c>
      <c r="AX55" s="7">
        <f t="shared" si="20"/>
        <v>1.8705035971223021</v>
      </c>
      <c r="AY55" s="7">
        <f t="shared" si="21"/>
        <v>362.36933797909404</v>
      </c>
      <c r="AZ55" s="7">
        <f t="shared" si="34"/>
        <v>1904.7619047619046</v>
      </c>
      <c r="BA55" s="7">
        <f t="shared" si="22"/>
        <v>106.92307692307692</v>
      </c>
      <c r="BB55" s="7">
        <f t="shared" si="23"/>
        <v>44.153846153846153</v>
      </c>
      <c r="BC55" s="7">
        <f t="shared" si="35"/>
        <v>35.02871794871794</v>
      </c>
      <c r="BD55" s="7">
        <f t="shared" si="24"/>
        <v>13.811323076923076</v>
      </c>
      <c r="BE55" s="19">
        <v>1.2</v>
      </c>
      <c r="BF55" s="19">
        <f t="shared" si="25"/>
        <v>0.36474820143884895</v>
      </c>
      <c r="BG55" s="19">
        <f t="shared" si="26"/>
        <v>0.50503597122302157</v>
      </c>
      <c r="BH55" s="19">
        <f t="shared" si="27"/>
        <v>3.5641025641025639</v>
      </c>
      <c r="BI55" s="19">
        <f t="shared" si="28"/>
        <v>0.61538461538461542</v>
      </c>
      <c r="BJ55" s="19"/>
      <c r="BK55" s="20">
        <v>1</v>
      </c>
      <c r="BL55" s="1">
        <v>32</v>
      </c>
      <c r="BM55" s="20"/>
      <c r="BN55" s="1">
        <v>0</v>
      </c>
      <c r="BO55" s="1">
        <v>0</v>
      </c>
      <c r="BP55" s="1">
        <v>1</v>
      </c>
      <c r="BQ55" s="1">
        <v>0</v>
      </c>
      <c r="BR55" s="1">
        <v>40</v>
      </c>
      <c r="BS55" s="1"/>
      <c r="BT55" s="1"/>
      <c r="BU55" s="1"/>
      <c r="BV55" s="1"/>
      <c r="BW55" s="1"/>
      <c r="BX55" s="1"/>
      <c r="BY55" s="1"/>
      <c r="BZ55" s="25">
        <v>138</v>
      </c>
      <c r="CA55" s="25">
        <v>32</v>
      </c>
      <c r="CB55" s="44">
        <v>1.74</v>
      </c>
      <c r="CC55" s="27">
        <v>29</v>
      </c>
      <c r="CD55" s="1">
        <v>311</v>
      </c>
      <c r="CE55" s="1">
        <v>1</v>
      </c>
      <c r="CF55" s="1"/>
      <c r="CG55" s="1"/>
      <c r="CH55" s="1">
        <v>2</v>
      </c>
      <c r="CI55" s="20">
        <v>1391.337</v>
      </c>
      <c r="CJ55" s="19">
        <f t="shared" si="29"/>
        <v>7.2380204343273267</v>
      </c>
      <c r="CK55" s="20">
        <v>1929.7621999999999</v>
      </c>
      <c r="CL55" s="19">
        <f t="shared" si="31"/>
        <v>7.5651520618724222</v>
      </c>
      <c r="CM55" s="22"/>
      <c r="CN55" s="36">
        <v>43217</v>
      </c>
      <c r="CO55" s="36"/>
      <c r="CP55" s="36"/>
      <c r="CQ55" s="36"/>
      <c r="CR55" s="20"/>
      <c r="CS55" s="36">
        <v>44217</v>
      </c>
      <c r="CT55" s="36">
        <v>43369</v>
      </c>
      <c r="CU55" s="1">
        <f t="shared" si="30"/>
        <v>152</v>
      </c>
      <c r="CV55" s="1">
        <v>1</v>
      </c>
      <c r="CW55" s="36">
        <v>43369</v>
      </c>
      <c r="CX55" s="20">
        <f>(CW55-CN55)</f>
        <v>152</v>
      </c>
      <c r="CY55" s="20">
        <v>1</v>
      </c>
      <c r="CZ55" s="20">
        <v>152</v>
      </c>
      <c r="DA55" s="3">
        <v>0</v>
      </c>
      <c r="DB55" t="s">
        <v>129</v>
      </c>
      <c r="DC55"/>
      <c r="DD55"/>
      <c r="DE55"/>
      <c r="DF55"/>
      <c r="DG55"/>
      <c r="DH55"/>
      <c r="DI55"/>
      <c r="DJ55"/>
      <c r="DK55"/>
    </row>
    <row r="56" spans="1:115" s="10" customFormat="1" x14ac:dyDescent="0.25">
      <c r="A56" s="2">
        <v>2027</v>
      </c>
      <c r="B56" s="3">
        <v>42</v>
      </c>
      <c r="C56" s="3">
        <v>1</v>
      </c>
      <c r="D56" s="3">
        <v>0</v>
      </c>
      <c r="E56" s="3">
        <v>1</v>
      </c>
      <c r="F56" s="3">
        <v>1</v>
      </c>
      <c r="G56" s="3">
        <v>0</v>
      </c>
      <c r="H56" s="1">
        <v>0</v>
      </c>
      <c r="I56" s="3">
        <v>0</v>
      </c>
      <c r="J56" s="3">
        <v>3</v>
      </c>
      <c r="K56" s="3">
        <v>0</v>
      </c>
      <c r="L56" s="3">
        <v>0</v>
      </c>
      <c r="M56" s="3"/>
      <c r="N56" s="3">
        <v>0</v>
      </c>
      <c r="O56" s="3">
        <v>1</v>
      </c>
      <c r="P56" s="3">
        <v>0</v>
      </c>
      <c r="Q56" s="3"/>
      <c r="R56" s="3">
        <v>1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16">
        <v>1</v>
      </c>
      <c r="Y56" s="3">
        <v>2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1</v>
      </c>
      <c r="AG56" s="3">
        <v>22.5</v>
      </c>
      <c r="AH56" s="4">
        <v>2.14</v>
      </c>
      <c r="AI56" s="3">
        <v>95</v>
      </c>
      <c r="AJ56" s="3">
        <v>66</v>
      </c>
      <c r="AK56" s="5">
        <f t="shared" si="32"/>
        <v>75.666666666666671</v>
      </c>
      <c r="AL56" s="3">
        <v>78</v>
      </c>
      <c r="AM56" s="3">
        <v>2</v>
      </c>
      <c r="AN56" s="3">
        <v>13</v>
      </c>
      <c r="AO56" s="3">
        <v>50</v>
      </c>
      <c r="AP56" s="3">
        <v>25</v>
      </c>
      <c r="AQ56" s="3">
        <v>33</v>
      </c>
      <c r="AR56" s="1">
        <f t="shared" si="18"/>
        <v>25</v>
      </c>
      <c r="AS56" s="7">
        <f t="shared" si="19"/>
        <v>1.9230769230769231</v>
      </c>
      <c r="AT56" s="3">
        <v>28</v>
      </c>
      <c r="AU56" s="4">
        <v>3.1457999999999999</v>
      </c>
      <c r="AV56" s="3">
        <v>1.47</v>
      </c>
      <c r="AW56" s="19">
        <f t="shared" si="33"/>
        <v>0.24662971175166298</v>
      </c>
      <c r="AX56" s="7">
        <f t="shared" si="20"/>
        <v>1.589420815054994</v>
      </c>
      <c r="AY56" s="7">
        <f t="shared" si="21"/>
        <v>272.108843537415</v>
      </c>
      <c r="AZ56" s="7">
        <f t="shared" si="34"/>
        <v>3410.4308390022679</v>
      </c>
      <c r="BA56" s="7">
        <f t="shared" si="22"/>
        <v>40.330769230769235</v>
      </c>
      <c r="BB56" s="7">
        <f t="shared" si="23"/>
        <v>18.846153846153847</v>
      </c>
      <c r="BC56" s="7">
        <f t="shared" si="35"/>
        <v>12.217333333333334</v>
      </c>
      <c r="BD56" s="7">
        <f t="shared" si="24"/>
        <v>5.1261538461538461</v>
      </c>
      <c r="BE56" s="19"/>
      <c r="BF56" s="19">
        <f t="shared" si="25"/>
        <v>0.81823383559031082</v>
      </c>
      <c r="BG56" s="19">
        <f t="shared" si="26"/>
        <v>1.2397482357428951</v>
      </c>
      <c r="BH56" s="19">
        <f t="shared" si="27"/>
        <v>1.6132307692307695</v>
      </c>
      <c r="BI56" s="19">
        <f t="shared" si="28"/>
        <v>0.4642857142857143</v>
      </c>
      <c r="BJ56" s="19"/>
      <c r="BK56" s="5">
        <v>0</v>
      </c>
      <c r="BL56" s="5"/>
      <c r="BM56" s="5"/>
      <c r="BN56" s="5"/>
      <c r="BO56" s="5"/>
      <c r="BP56" s="3">
        <v>1</v>
      </c>
      <c r="BQ56" s="9">
        <v>0</v>
      </c>
      <c r="BR56" s="15">
        <v>10</v>
      </c>
      <c r="BS56" s="3">
        <v>8.6999999999999993</v>
      </c>
      <c r="BT56" s="3">
        <v>7.9</v>
      </c>
      <c r="BU56" s="3">
        <v>0.93</v>
      </c>
      <c r="BV56" s="16">
        <v>4.7</v>
      </c>
      <c r="BX56" s="16">
        <v>1</v>
      </c>
      <c r="BY56" s="9">
        <v>0</v>
      </c>
      <c r="BZ56" s="3">
        <v>136</v>
      </c>
      <c r="CA56" s="3">
        <v>17</v>
      </c>
      <c r="CB56" s="4">
        <v>1</v>
      </c>
      <c r="CC56" s="29">
        <v>90</v>
      </c>
      <c r="CD56" s="8"/>
      <c r="CE56" s="8"/>
      <c r="CF56" s="3">
        <v>1932</v>
      </c>
      <c r="CG56" s="3">
        <v>1</v>
      </c>
      <c r="CH56" s="3">
        <v>2</v>
      </c>
      <c r="CI56" s="12">
        <v>1465.0980392156862</v>
      </c>
      <c r="CJ56" s="19">
        <f t="shared" si="29"/>
        <v>7.2896774401783988</v>
      </c>
      <c r="CK56" s="5">
        <v>1424.1356669546039</v>
      </c>
      <c r="CL56" s="19">
        <f t="shared" si="31"/>
        <v>7.2613203591716413</v>
      </c>
      <c r="CN56" s="41">
        <v>40352</v>
      </c>
      <c r="CO56" s="41"/>
      <c r="CP56" s="41"/>
      <c r="CQ56" s="41"/>
      <c r="CR56" s="20"/>
      <c r="CS56" s="36">
        <v>44272</v>
      </c>
      <c r="CT56" s="36">
        <v>40986</v>
      </c>
      <c r="CU56" s="1">
        <f t="shared" si="30"/>
        <v>634</v>
      </c>
      <c r="CV56" s="3">
        <v>1</v>
      </c>
      <c r="CW56" s="36">
        <v>40986</v>
      </c>
      <c r="CX56" s="20">
        <f>(CW56-CN56)</f>
        <v>634</v>
      </c>
      <c r="CY56" s="20">
        <v>1</v>
      </c>
      <c r="CZ56" s="20">
        <v>634</v>
      </c>
      <c r="DA56" s="3">
        <v>0</v>
      </c>
      <c r="DB56" s="3" t="s">
        <v>144</v>
      </c>
    </row>
    <row r="57" spans="1:115" s="10" customFormat="1" x14ac:dyDescent="0.25">
      <c r="A57" s="2">
        <v>2013</v>
      </c>
      <c r="B57" s="3">
        <v>60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0</v>
      </c>
      <c r="J57" s="3">
        <v>4</v>
      </c>
      <c r="K57" s="3">
        <v>1</v>
      </c>
      <c r="L57" s="3">
        <v>1</v>
      </c>
      <c r="M57" s="3"/>
      <c r="N57" s="3">
        <v>1</v>
      </c>
      <c r="O57" s="3">
        <v>1</v>
      </c>
      <c r="P57" s="3">
        <v>1</v>
      </c>
      <c r="Q57" s="3"/>
      <c r="R57" s="3">
        <v>1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1</v>
      </c>
      <c r="Y57" s="3">
        <v>1</v>
      </c>
      <c r="Z57" s="3">
        <v>1</v>
      </c>
      <c r="AA57" s="3">
        <v>0</v>
      </c>
      <c r="AB57" s="3">
        <v>1</v>
      </c>
      <c r="AC57" s="3">
        <v>1</v>
      </c>
      <c r="AD57" s="3">
        <v>0</v>
      </c>
      <c r="AE57" s="3">
        <v>0</v>
      </c>
      <c r="AF57" s="3">
        <v>0</v>
      </c>
      <c r="AG57" s="3">
        <v>37.6</v>
      </c>
      <c r="AH57" s="4">
        <v>1.79</v>
      </c>
      <c r="AI57" s="3">
        <v>85</v>
      </c>
      <c r="AJ57" s="3">
        <v>60</v>
      </c>
      <c r="AK57" s="5">
        <f t="shared" si="32"/>
        <v>68.333333333333329</v>
      </c>
      <c r="AL57" s="3">
        <v>75</v>
      </c>
      <c r="AM57" s="3">
        <v>2</v>
      </c>
      <c r="AN57" s="3">
        <v>16</v>
      </c>
      <c r="AO57" s="3">
        <v>58</v>
      </c>
      <c r="AP57" s="3">
        <v>29</v>
      </c>
      <c r="AQ57" s="3">
        <v>39</v>
      </c>
      <c r="AR57" s="3">
        <f t="shared" si="18"/>
        <v>29</v>
      </c>
      <c r="AS57" s="7">
        <f t="shared" si="19"/>
        <v>1.8125</v>
      </c>
      <c r="AT57" s="3">
        <v>30</v>
      </c>
      <c r="AU57" s="4">
        <v>3.0251000000000001</v>
      </c>
      <c r="AV57" s="3">
        <v>1.69</v>
      </c>
      <c r="AW57" s="19">
        <f t="shared" si="33"/>
        <v>0.25606060606060604</v>
      </c>
      <c r="AX57" s="7">
        <f t="shared" si="20"/>
        <v>2.9751082608839376</v>
      </c>
      <c r="AY57" s="7">
        <f t="shared" si="21"/>
        <v>426.03550295857991</v>
      </c>
      <c r="AZ57" s="7">
        <f t="shared" si="34"/>
        <v>2477.3175542406307</v>
      </c>
      <c r="BA57" s="7">
        <f t="shared" si="22"/>
        <v>40.334666666666671</v>
      </c>
      <c r="BB57" s="7">
        <f t="shared" si="23"/>
        <v>22.533333333333335</v>
      </c>
      <c r="BC57" s="7">
        <f t="shared" si="35"/>
        <v>11.747377777777777</v>
      </c>
      <c r="BD57" s="7">
        <f t="shared" si="24"/>
        <v>7.048426666666666</v>
      </c>
      <c r="BE57" s="19"/>
      <c r="BF57" s="19">
        <f t="shared" si="25"/>
        <v>0.96691018478727964</v>
      </c>
      <c r="BG57" s="19">
        <f t="shared" si="26"/>
        <v>1.4379689927605697</v>
      </c>
      <c r="BH57" s="19">
        <f t="shared" si="27"/>
        <v>1.3908505747126438</v>
      </c>
      <c r="BI57" s="19">
        <f t="shared" si="28"/>
        <v>0.53333333333333333</v>
      </c>
      <c r="BJ57" s="19"/>
      <c r="BK57" s="5">
        <v>0</v>
      </c>
      <c r="BL57" s="5"/>
      <c r="BM57" s="5"/>
      <c r="BN57" s="5"/>
      <c r="BO57" s="5"/>
      <c r="BP57" s="3">
        <v>1</v>
      </c>
      <c r="BQ57" s="3">
        <v>0</v>
      </c>
      <c r="BR57" s="3">
        <v>20</v>
      </c>
      <c r="BS57" s="3">
        <v>7</v>
      </c>
      <c r="BT57" s="3">
        <v>6.7</v>
      </c>
      <c r="BU57" s="3">
        <v>1.3</v>
      </c>
      <c r="BV57" s="3"/>
      <c r="BX57" s="3">
        <v>1</v>
      </c>
      <c r="BY57" s="3">
        <v>1</v>
      </c>
      <c r="BZ57" s="3">
        <v>139</v>
      </c>
      <c r="CA57" s="3">
        <v>56</v>
      </c>
      <c r="CB57" s="4">
        <v>1.8</v>
      </c>
      <c r="CC57" s="28">
        <v>47</v>
      </c>
      <c r="CD57" s="8"/>
      <c r="CE57" s="8"/>
      <c r="CF57" s="3">
        <v>10322</v>
      </c>
      <c r="CG57" s="3">
        <v>1</v>
      </c>
      <c r="CH57" s="3">
        <v>3</v>
      </c>
      <c r="CI57" s="12">
        <v>1468.8888888888889</v>
      </c>
      <c r="CJ57" s="19">
        <f t="shared" si="29"/>
        <v>7.292261536069458</v>
      </c>
      <c r="CK57" s="5">
        <v>7069.3969057780678</v>
      </c>
      <c r="CL57" s="19">
        <f t="shared" si="31"/>
        <v>8.8635304519675131</v>
      </c>
      <c r="CN57" s="41">
        <v>40262</v>
      </c>
      <c r="CO57" s="41"/>
      <c r="CP57" s="41"/>
      <c r="CQ57" s="41">
        <v>40272</v>
      </c>
      <c r="CR57" s="43">
        <f>(CQ57-CN57)</f>
        <v>10</v>
      </c>
      <c r="CS57" s="36">
        <v>44272</v>
      </c>
      <c r="CT57" s="36">
        <v>42707</v>
      </c>
      <c r="CU57" s="1">
        <f t="shared" si="30"/>
        <v>2445</v>
      </c>
      <c r="CV57" s="3">
        <v>1</v>
      </c>
      <c r="CW57" s="36">
        <v>42707</v>
      </c>
      <c r="CX57" s="20">
        <f>(CW57-CN57)</f>
        <v>2445</v>
      </c>
      <c r="CY57" s="20">
        <v>1</v>
      </c>
      <c r="CZ57" s="20">
        <v>10</v>
      </c>
      <c r="DA57" s="3">
        <v>0</v>
      </c>
      <c r="DB57" s="3"/>
    </row>
    <row r="58" spans="1:115" s="10" customFormat="1" x14ac:dyDescent="0.25">
      <c r="A58" s="25">
        <v>1075</v>
      </c>
      <c r="B58" s="1">
        <v>67</v>
      </c>
      <c r="C58" s="1">
        <v>2</v>
      </c>
      <c r="D58" s="1">
        <v>1</v>
      </c>
      <c r="E58" s="1">
        <v>1</v>
      </c>
      <c r="F58" s="1">
        <v>1</v>
      </c>
      <c r="G58" s="1">
        <v>1</v>
      </c>
      <c r="H58" s="1">
        <v>0</v>
      </c>
      <c r="I58" s="1">
        <v>1</v>
      </c>
      <c r="J58" s="1">
        <v>3</v>
      </c>
      <c r="K58" s="1">
        <v>1</v>
      </c>
      <c r="L58" s="1">
        <v>1</v>
      </c>
      <c r="M58" s="1">
        <v>1</v>
      </c>
      <c r="N58" s="1">
        <v>1</v>
      </c>
      <c r="O58" s="1">
        <v>0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1</v>
      </c>
      <c r="AC58" s="1">
        <v>0</v>
      </c>
      <c r="AD58" s="1">
        <v>1</v>
      </c>
      <c r="AE58" s="1">
        <v>0</v>
      </c>
      <c r="AF58" s="1">
        <v>0</v>
      </c>
      <c r="AG58" s="1">
        <v>28.42</v>
      </c>
      <c r="AH58" s="1">
        <v>1.45</v>
      </c>
      <c r="AI58" s="1">
        <v>130</v>
      </c>
      <c r="AJ58" s="1">
        <v>60</v>
      </c>
      <c r="AK58" s="5">
        <f t="shared" si="32"/>
        <v>83.333333333333329</v>
      </c>
      <c r="AL58" s="1">
        <v>73</v>
      </c>
      <c r="AM58" s="1">
        <v>1</v>
      </c>
      <c r="AN58" s="1">
        <v>10</v>
      </c>
      <c r="AO58" s="1">
        <v>51</v>
      </c>
      <c r="AP58" s="1">
        <v>24</v>
      </c>
      <c r="AQ58" s="1">
        <v>39</v>
      </c>
      <c r="AR58" s="1">
        <f t="shared" si="18"/>
        <v>27</v>
      </c>
      <c r="AS58" s="7">
        <f t="shared" si="19"/>
        <v>2.7</v>
      </c>
      <c r="AT58" s="1">
        <v>22</v>
      </c>
      <c r="AU58" s="19">
        <v>3.4</v>
      </c>
      <c r="AV58" s="1">
        <v>2.34</v>
      </c>
      <c r="AW58" s="19">
        <f t="shared" si="33"/>
        <v>0.4323725055432372</v>
      </c>
      <c r="AX58" s="7">
        <f t="shared" si="20"/>
        <v>5</v>
      </c>
      <c r="AY58" s="7">
        <f t="shared" si="21"/>
        <v>581.19658119658118</v>
      </c>
      <c r="AZ58" s="7">
        <f t="shared" si="34"/>
        <v>2507.1225071225072</v>
      </c>
      <c r="BA58" s="7">
        <f t="shared" si="22"/>
        <v>46.575342465753423</v>
      </c>
      <c r="BB58" s="7">
        <f t="shared" si="23"/>
        <v>32.054794520547944</v>
      </c>
      <c r="BC58" s="7">
        <f t="shared" si="35"/>
        <v>26.737972602739724</v>
      </c>
      <c r="BD58" s="7">
        <f t="shared" si="24"/>
        <v>12.642410958904108</v>
      </c>
      <c r="BE58" s="19">
        <v>3.1132352941176471</v>
      </c>
      <c r="BF58" s="19">
        <f t="shared" si="25"/>
        <v>0.83735294117647063</v>
      </c>
      <c r="BG58" s="19">
        <f t="shared" si="26"/>
        <v>1.095</v>
      </c>
      <c r="BH58" s="19">
        <f t="shared" si="27"/>
        <v>1.7250126839167934</v>
      </c>
      <c r="BI58" s="19">
        <f t="shared" si="28"/>
        <v>0.45454545454545453</v>
      </c>
      <c r="BJ58" s="19"/>
      <c r="BK58" s="20">
        <v>1</v>
      </c>
      <c r="BL58" s="1">
        <v>27</v>
      </c>
      <c r="BM58" s="20"/>
      <c r="BN58" s="1">
        <v>1</v>
      </c>
      <c r="BO58" s="1">
        <v>0</v>
      </c>
      <c r="BP58" s="1">
        <v>1</v>
      </c>
      <c r="BQ58" s="1">
        <v>0</v>
      </c>
      <c r="BR58" s="1">
        <v>22.5</v>
      </c>
      <c r="BS58" s="1"/>
      <c r="BT58" s="1"/>
      <c r="BU58" s="1"/>
      <c r="BV58" s="1"/>
      <c r="BW58" s="1"/>
      <c r="BX58" s="1"/>
      <c r="BY58" s="1"/>
      <c r="BZ58" s="25">
        <v>135</v>
      </c>
      <c r="CA58" s="25">
        <v>28</v>
      </c>
      <c r="CB58" s="44">
        <v>1.23</v>
      </c>
      <c r="CC58" s="27">
        <v>45</v>
      </c>
      <c r="CD58" s="1">
        <v>42</v>
      </c>
      <c r="CE58" s="1">
        <v>0</v>
      </c>
      <c r="CF58" s="1"/>
      <c r="CG58" s="1"/>
      <c r="CH58" s="1">
        <v>1</v>
      </c>
      <c r="CI58" s="20">
        <v>1491.492393</v>
      </c>
      <c r="CJ58" s="19">
        <f t="shared" si="29"/>
        <v>7.3075325037071339</v>
      </c>
      <c r="CK58" s="20">
        <v>187.0216633</v>
      </c>
      <c r="CL58" s="19">
        <f t="shared" si="31"/>
        <v>5.2312244566689605</v>
      </c>
      <c r="CM58" s="22"/>
      <c r="CN58" s="36">
        <v>43427</v>
      </c>
      <c r="CO58" s="36"/>
      <c r="CP58" s="36"/>
      <c r="CQ58" s="36"/>
      <c r="CR58" s="20"/>
      <c r="CS58" s="36">
        <v>44274</v>
      </c>
      <c r="CT58" s="36">
        <v>44273</v>
      </c>
      <c r="CU58" s="1">
        <f t="shared" si="30"/>
        <v>846</v>
      </c>
      <c r="CV58" s="1">
        <v>0</v>
      </c>
      <c r="CW58" s="1"/>
      <c r="CX58" s="1"/>
      <c r="CY58" s="1">
        <v>0</v>
      </c>
      <c r="CZ58" s="1">
        <v>846</v>
      </c>
      <c r="DA58" s="3">
        <v>0</v>
      </c>
      <c r="DB58"/>
      <c r="DC58"/>
      <c r="DD58"/>
      <c r="DE58"/>
      <c r="DF58"/>
      <c r="DG58"/>
      <c r="DH58"/>
      <c r="DI58"/>
      <c r="DJ58"/>
      <c r="DK58"/>
    </row>
    <row r="59" spans="1:115" s="10" customFormat="1" x14ac:dyDescent="0.25">
      <c r="A59" s="25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5"/>
      <c r="AL59" s="1"/>
      <c r="AM59" s="1"/>
      <c r="AN59" s="1"/>
      <c r="AO59" s="1"/>
      <c r="AP59" s="1"/>
      <c r="AQ59" s="1"/>
      <c r="AR59" s="1"/>
      <c r="AS59" s="7"/>
      <c r="AT59" s="1"/>
      <c r="AU59" s="19"/>
      <c r="AV59" s="1"/>
      <c r="AW59" s="19"/>
      <c r="AX59" s="7"/>
      <c r="AY59" s="7"/>
      <c r="AZ59" s="7"/>
      <c r="BA59" s="7"/>
      <c r="BB59" s="7"/>
      <c r="BC59" s="7"/>
      <c r="BD59" s="7"/>
      <c r="BE59" s="19"/>
      <c r="BF59" s="19"/>
      <c r="BG59" s="19"/>
      <c r="BH59" s="19"/>
      <c r="BI59" s="19"/>
      <c r="BJ59" s="19"/>
      <c r="BK59" s="20"/>
      <c r="BL59" s="1"/>
      <c r="BM59" s="20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25"/>
      <c r="CA59" s="25"/>
      <c r="CB59" s="44"/>
      <c r="CC59" s="27"/>
      <c r="CD59" s="1"/>
      <c r="CE59" s="1"/>
      <c r="CF59" s="1"/>
      <c r="CG59" s="1"/>
      <c r="CH59" s="1"/>
      <c r="CI59" s="20"/>
      <c r="CJ59" s="19"/>
      <c r="CK59" s="20"/>
      <c r="CL59" s="19"/>
      <c r="CM59" s="22"/>
      <c r="CN59" s="36"/>
      <c r="CO59" s="36"/>
      <c r="CP59" s="36"/>
      <c r="CQ59" s="36"/>
      <c r="CR59" s="20"/>
      <c r="CS59" s="36"/>
      <c r="CT59" s="36"/>
      <c r="CU59" s="1"/>
      <c r="CV59" s="1"/>
      <c r="CW59" s="1"/>
      <c r="CX59" s="1"/>
      <c r="CY59" s="1"/>
      <c r="CZ59" s="1"/>
      <c r="DA59" s="3"/>
      <c r="DB59"/>
      <c r="DC59"/>
      <c r="DD59"/>
      <c r="DE59"/>
      <c r="DF59"/>
      <c r="DG59"/>
      <c r="DH59"/>
      <c r="DI59"/>
      <c r="DJ59"/>
      <c r="DK59"/>
    </row>
    <row r="60" spans="1:115" s="10" customFormat="1" x14ac:dyDescent="0.25">
      <c r="A60" s="2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5"/>
      <c r="AL60" s="1"/>
      <c r="AM60" s="1"/>
      <c r="AN60" s="1"/>
      <c r="AO60" s="1"/>
      <c r="AP60" s="1"/>
      <c r="AQ60" s="1"/>
      <c r="AR60" s="1"/>
      <c r="AS60" s="7"/>
      <c r="AT60" s="1"/>
      <c r="AU60" s="19"/>
      <c r="AV60" s="1"/>
      <c r="AW60" s="19"/>
      <c r="AX60" s="7"/>
      <c r="AY60" s="7"/>
      <c r="AZ60" s="7"/>
      <c r="BA60" s="7"/>
      <c r="BB60" s="7"/>
      <c r="BC60" s="7"/>
      <c r="BD60" s="7"/>
      <c r="BE60" s="19"/>
      <c r="BF60" s="19"/>
      <c r="BG60" s="19"/>
      <c r="BH60" s="19"/>
      <c r="BI60" s="19"/>
      <c r="BJ60" s="19"/>
      <c r="BK60" s="20"/>
      <c r="BL60" s="1"/>
      <c r="BM60" s="20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25"/>
      <c r="CA60" s="25"/>
      <c r="CB60" s="44"/>
      <c r="CC60" s="27"/>
      <c r="CD60" s="1"/>
      <c r="CE60" s="1"/>
      <c r="CF60" s="1"/>
      <c r="CG60" s="1"/>
      <c r="CH60" s="1"/>
      <c r="CI60" s="20"/>
      <c r="CJ60" s="19"/>
      <c r="CK60" s="20">
        <f>MEDIAN(CK2:CK58)</f>
        <v>1202.724594</v>
      </c>
      <c r="CL60" s="19">
        <f>AVERAGE(CL2:CL58)</f>
        <v>7.0804003623530054</v>
      </c>
      <c r="CM60" s="22"/>
      <c r="CN60" s="36"/>
      <c r="CO60" s="36"/>
      <c r="CP60" s="36"/>
      <c r="CQ60" s="36"/>
      <c r="CR60" s="20"/>
      <c r="CS60" s="36"/>
      <c r="CT60" s="36"/>
      <c r="CU60" s="1"/>
      <c r="CV60" s="1"/>
      <c r="CW60" s="1"/>
      <c r="CX60" s="1"/>
      <c r="CY60" s="1"/>
      <c r="CZ60" s="1"/>
      <c r="DA60" s="3"/>
      <c r="DB60"/>
      <c r="DC60"/>
      <c r="DD60"/>
      <c r="DE60"/>
      <c r="DF60"/>
      <c r="DG60"/>
      <c r="DH60"/>
      <c r="DI60"/>
      <c r="DJ60"/>
      <c r="DK60"/>
    </row>
    <row r="61" spans="1:115" s="10" customFormat="1" x14ac:dyDescent="0.25">
      <c r="A61" s="25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5"/>
      <c r="AL61" s="1"/>
      <c r="AM61" s="1"/>
      <c r="AN61" s="1"/>
      <c r="AO61" s="1"/>
      <c r="AP61" s="1"/>
      <c r="AQ61" s="1"/>
      <c r="AR61" s="1"/>
      <c r="AS61" s="7"/>
      <c r="AT61" s="1"/>
      <c r="AU61" s="19"/>
      <c r="AV61" s="1"/>
      <c r="AW61" s="19"/>
      <c r="AX61" s="7"/>
      <c r="AY61" s="7"/>
      <c r="AZ61" s="7"/>
      <c r="BA61" s="7"/>
      <c r="BB61" s="7"/>
      <c r="BC61" s="7"/>
      <c r="BD61" s="7"/>
      <c r="BE61" s="19"/>
      <c r="BF61" s="19"/>
      <c r="BG61" s="19"/>
      <c r="BH61" s="19"/>
      <c r="BI61" s="19"/>
      <c r="BJ61" s="19"/>
      <c r="BK61" s="20"/>
      <c r="BL61" s="1"/>
      <c r="BM61" s="20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25"/>
      <c r="CA61" s="25"/>
      <c r="CB61" s="44"/>
      <c r="CC61" s="27"/>
      <c r="CD61" s="1"/>
      <c r="CE61" s="1"/>
      <c r="CF61" s="1"/>
      <c r="CG61" s="1"/>
      <c r="CH61" s="1"/>
      <c r="CI61" s="20"/>
      <c r="CJ61" s="19"/>
      <c r="CK61" s="20"/>
      <c r="CL61" s="19"/>
      <c r="CM61" s="22"/>
      <c r="CN61" s="36"/>
      <c r="CO61" s="36"/>
      <c r="CP61" s="36"/>
      <c r="CQ61" s="36"/>
      <c r="CR61" s="20"/>
      <c r="CS61" s="36"/>
      <c r="CT61" s="36"/>
      <c r="CU61" s="1"/>
      <c r="CV61" s="1"/>
      <c r="CW61" s="1"/>
      <c r="CX61" s="1"/>
      <c r="CY61" s="1"/>
      <c r="CZ61" s="1"/>
      <c r="DA61" s="3"/>
      <c r="DB61"/>
      <c r="DC61"/>
      <c r="DD61"/>
      <c r="DE61"/>
      <c r="DF61"/>
      <c r="DG61"/>
      <c r="DH61"/>
      <c r="DI61"/>
      <c r="DJ61"/>
      <c r="DK61"/>
    </row>
    <row r="62" spans="1:115" s="10" customFormat="1" x14ac:dyDescent="0.25">
      <c r="A62" s="25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5"/>
      <c r="AL62" s="1"/>
      <c r="AM62" s="1"/>
      <c r="AN62" s="1"/>
      <c r="AO62" s="1"/>
      <c r="AP62" s="1"/>
      <c r="AQ62" s="1"/>
      <c r="AR62" s="1"/>
      <c r="AS62" s="7"/>
      <c r="AT62" s="1"/>
      <c r="AU62" s="19"/>
      <c r="AV62" s="1"/>
      <c r="AW62" s="19"/>
      <c r="AX62" s="7"/>
      <c r="AY62" s="7"/>
      <c r="AZ62" s="7"/>
      <c r="BA62" s="7"/>
      <c r="BB62" s="7"/>
      <c r="BC62" s="7"/>
      <c r="BD62" s="7"/>
      <c r="BE62" s="19"/>
      <c r="BF62" s="19"/>
      <c r="BG62" s="19"/>
      <c r="BH62" s="19"/>
      <c r="BI62" s="19"/>
      <c r="BJ62" s="19"/>
      <c r="BK62" s="20"/>
      <c r="BL62" s="1"/>
      <c r="BM62" s="20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25"/>
      <c r="CA62" s="25"/>
      <c r="CB62" s="44"/>
      <c r="CC62" s="27"/>
      <c r="CD62" s="1"/>
      <c r="CE62" s="1"/>
      <c r="CF62" s="1"/>
      <c r="CG62" s="1"/>
      <c r="CH62" s="1"/>
      <c r="CI62" s="20"/>
      <c r="CJ62" s="19"/>
      <c r="CK62" s="20"/>
      <c r="CL62" s="19"/>
      <c r="CM62" s="22"/>
      <c r="CN62" s="36"/>
      <c r="CO62" s="36"/>
      <c r="CP62" s="36"/>
      <c r="CQ62" s="36"/>
      <c r="CR62" s="20"/>
      <c r="CS62" s="36"/>
      <c r="CT62" s="36"/>
      <c r="CU62" s="1"/>
      <c r="CV62" s="1"/>
      <c r="CW62" s="1"/>
      <c r="CX62" s="1"/>
      <c r="CY62" s="1"/>
      <c r="CZ62" s="1"/>
      <c r="DA62" s="3"/>
      <c r="DB62"/>
      <c r="DC62"/>
      <c r="DD62"/>
      <c r="DE62"/>
      <c r="DF62"/>
      <c r="DG62"/>
      <c r="DH62"/>
      <c r="DI62"/>
      <c r="DJ62"/>
      <c r="DK62"/>
    </row>
    <row r="63" spans="1:115" s="10" customFormat="1" x14ac:dyDescent="0.25">
      <c r="A63" s="25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5"/>
      <c r="AL63" s="1"/>
      <c r="AM63" s="1"/>
      <c r="AN63" s="1"/>
      <c r="AO63" s="1"/>
      <c r="AP63" s="1"/>
      <c r="AQ63" s="1"/>
      <c r="AR63" s="1"/>
      <c r="AS63" s="7"/>
      <c r="AT63" s="1"/>
      <c r="AU63" s="19"/>
      <c r="AV63" s="1"/>
      <c r="AW63" s="19"/>
      <c r="AX63" s="7"/>
      <c r="AY63" s="7"/>
      <c r="AZ63" s="7"/>
      <c r="BA63" s="7"/>
      <c r="BB63" s="7"/>
      <c r="BC63" s="7"/>
      <c r="BD63" s="7"/>
      <c r="BE63" s="19"/>
      <c r="BF63" s="19"/>
      <c r="BG63" s="19"/>
      <c r="BH63" s="19"/>
      <c r="BI63" s="19"/>
      <c r="BJ63" s="19"/>
      <c r="BK63" s="20"/>
      <c r="BL63" s="1"/>
      <c r="BM63" s="20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25"/>
      <c r="CA63" s="25"/>
      <c r="CB63" s="44"/>
      <c r="CC63" s="27"/>
      <c r="CD63" s="1"/>
      <c r="CE63" s="1"/>
      <c r="CF63" s="1"/>
      <c r="CG63" s="1"/>
      <c r="CH63" s="1"/>
      <c r="CI63" s="20"/>
      <c r="CJ63" s="19"/>
      <c r="CK63" s="20"/>
      <c r="CL63" s="19"/>
      <c r="CM63" s="22"/>
      <c r="CN63" s="36"/>
      <c r="CO63" s="36"/>
      <c r="CP63" s="36"/>
      <c r="CQ63" s="36"/>
      <c r="CR63" s="20"/>
      <c r="CS63" s="36"/>
      <c r="CT63" s="36"/>
      <c r="CU63" s="1"/>
      <c r="CV63" s="1"/>
      <c r="CW63" s="1"/>
      <c r="CX63" s="1"/>
      <c r="CY63" s="1"/>
      <c r="CZ63" s="1"/>
      <c r="DA63" s="3"/>
      <c r="DB63"/>
      <c r="DC63"/>
      <c r="DD63"/>
      <c r="DE63"/>
      <c r="DF63"/>
      <c r="DG63"/>
      <c r="DH63"/>
      <c r="DI63"/>
      <c r="DJ63"/>
      <c r="DK63"/>
    </row>
    <row r="64" spans="1:115" s="10" customFormat="1" x14ac:dyDescent="0.25">
      <c r="A64" s="25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5"/>
      <c r="AL64" s="1"/>
      <c r="AM64" s="1"/>
      <c r="AN64" s="1"/>
      <c r="AO64" s="1"/>
      <c r="AP64" s="1"/>
      <c r="AQ64" s="1"/>
      <c r="AR64" s="1"/>
      <c r="AS64" s="7"/>
      <c r="AT64" s="1"/>
      <c r="AU64" s="19"/>
      <c r="AV64" s="1"/>
      <c r="AW64" s="19"/>
      <c r="AX64" s="7"/>
      <c r="AY64" s="7"/>
      <c r="AZ64" s="7"/>
      <c r="BA64" s="7"/>
      <c r="BB64" s="7"/>
      <c r="BC64" s="7"/>
      <c r="BD64" s="7"/>
      <c r="BE64" s="19"/>
      <c r="BF64" s="19"/>
      <c r="BG64" s="19"/>
      <c r="BH64" s="19"/>
      <c r="BI64" s="19"/>
      <c r="BJ64" s="19"/>
      <c r="BK64" s="20"/>
      <c r="BL64" s="1"/>
      <c r="BM64" s="20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25"/>
      <c r="CA64" s="25"/>
      <c r="CB64" s="44"/>
      <c r="CC64" s="27"/>
      <c r="CD64" s="1"/>
      <c r="CE64" s="1"/>
      <c r="CF64" s="1"/>
      <c r="CG64" s="1"/>
      <c r="CH64" s="1"/>
      <c r="CI64" s="20"/>
      <c r="CJ64" s="19"/>
      <c r="CK64" s="20"/>
      <c r="CL64" s="19"/>
      <c r="CM64" s="22"/>
      <c r="CN64" s="36"/>
      <c r="CO64" s="36"/>
      <c r="CP64" s="36"/>
      <c r="CQ64" s="36"/>
      <c r="CR64" s="20"/>
      <c r="CS64" s="36"/>
      <c r="CT64" s="36"/>
      <c r="CU64" s="1"/>
      <c r="CV64" s="1"/>
      <c r="CW64" s="1"/>
      <c r="CX64" s="1"/>
      <c r="CY64" s="1"/>
      <c r="CZ64" s="1"/>
      <c r="DA64" s="3"/>
      <c r="DB64"/>
      <c r="DC64"/>
      <c r="DD64"/>
      <c r="DE64"/>
      <c r="DF64"/>
      <c r="DG64"/>
      <c r="DH64"/>
      <c r="DI64"/>
      <c r="DJ64"/>
      <c r="DK64"/>
    </row>
    <row r="65" spans="1:115" s="10" customFormat="1" x14ac:dyDescent="0.25">
      <c r="A65" s="25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5"/>
      <c r="AL65" s="1"/>
      <c r="AM65" s="1"/>
      <c r="AN65" s="1"/>
      <c r="AO65" s="1"/>
      <c r="AP65" s="1"/>
      <c r="AQ65" s="1"/>
      <c r="AR65" s="1"/>
      <c r="AS65" s="7"/>
      <c r="AT65" s="1"/>
      <c r="AU65" s="19"/>
      <c r="AV65" s="1"/>
      <c r="AW65" s="19"/>
      <c r="AX65" s="7"/>
      <c r="AY65" s="7"/>
      <c r="AZ65" s="7"/>
      <c r="BA65" s="7"/>
      <c r="BB65" s="7"/>
      <c r="BC65" s="7"/>
      <c r="BD65" s="7"/>
      <c r="BE65" s="19"/>
      <c r="BF65" s="19"/>
      <c r="BG65" s="19"/>
      <c r="BH65" s="19"/>
      <c r="BI65" s="19"/>
      <c r="BJ65" s="19"/>
      <c r="BK65" s="20"/>
      <c r="BL65" s="1"/>
      <c r="BM65" s="20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25"/>
      <c r="CA65" s="25"/>
      <c r="CB65" s="44"/>
      <c r="CC65" s="27"/>
      <c r="CD65" s="1"/>
      <c r="CE65" s="1"/>
      <c r="CF65" s="1"/>
      <c r="CG65" s="1"/>
      <c r="CH65" s="1"/>
      <c r="CI65" s="20"/>
      <c r="CJ65" s="19"/>
      <c r="CK65" s="20"/>
      <c r="CL65" s="19"/>
      <c r="CM65" s="22"/>
      <c r="CN65" s="36"/>
      <c r="CO65" s="36"/>
      <c r="CP65" s="36"/>
      <c r="CQ65" s="36"/>
      <c r="CR65" s="20"/>
      <c r="CS65" s="36"/>
      <c r="CT65" s="36"/>
      <c r="CU65" s="1"/>
      <c r="CV65" s="1"/>
      <c r="CW65" s="1"/>
      <c r="CX65" s="1"/>
      <c r="CY65" s="1"/>
      <c r="CZ65" s="1"/>
      <c r="DA65" s="3"/>
      <c r="DB65"/>
      <c r="DC65"/>
      <c r="DD65"/>
      <c r="DE65"/>
      <c r="DF65"/>
      <c r="DG65"/>
      <c r="DH65"/>
      <c r="DI65"/>
      <c r="DJ65"/>
      <c r="DK65"/>
    </row>
    <row r="66" spans="1:115" s="10" customFormat="1" x14ac:dyDescent="0.25">
      <c r="A66" s="2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5"/>
      <c r="AL66" s="1"/>
      <c r="AM66" s="1"/>
      <c r="AN66" s="1"/>
      <c r="AO66" s="1"/>
      <c r="AP66" s="1"/>
      <c r="AQ66" s="1"/>
      <c r="AR66" s="1"/>
      <c r="AS66" s="7"/>
      <c r="AT66" s="1"/>
      <c r="AU66" s="19"/>
      <c r="AV66" s="1"/>
      <c r="AW66" s="19"/>
      <c r="AX66" s="7"/>
      <c r="AY66" s="7"/>
      <c r="AZ66" s="7"/>
      <c r="BA66" s="7"/>
      <c r="BB66" s="7"/>
      <c r="BC66" s="7"/>
      <c r="BD66" s="7"/>
      <c r="BE66" s="19"/>
      <c r="BF66" s="19"/>
      <c r="BG66" s="19"/>
      <c r="BH66" s="19"/>
      <c r="BI66" s="19"/>
      <c r="BJ66" s="19"/>
      <c r="BK66" s="20"/>
      <c r="BL66" s="1"/>
      <c r="BM66" s="20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25"/>
      <c r="CA66" s="25"/>
      <c r="CB66" s="44"/>
      <c r="CC66" s="27"/>
      <c r="CD66" s="1"/>
      <c r="CE66" s="1"/>
      <c r="CF66" s="1"/>
      <c r="CG66" s="1"/>
      <c r="CH66" s="1"/>
      <c r="CI66" s="20"/>
      <c r="CJ66" s="19"/>
      <c r="CK66" s="20"/>
      <c r="CL66" s="19"/>
      <c r="CM66" s="22"/>
      <c r="CN66" s="36"/>
      <c r="CO66" s="36"/>
      <c r="CP66" s="36"/>
      <c r="CQ66" s="36"/>
      <c r="CR66" s="20"/>
      <c r="CS66" s="36"/>
      <c r="CT66" s="36"/>
      <c r="CU66" s="1"/>
      <c r="CV66" s="1"/>
      <c r="CW66" s="1"/>
      <c r="CX66" s="1"/>
      <c r="CY66" s="1"/>
      <c r="CZ66" s="1"/>
      <c r="DA66" s="3"/>
      <c r="DB66"/>
      <c r="DC66"/>
      <c r="DD66"/>
      <c r="DE66"/>
      <c r="DF66"/>
      <c r="DG66"/>
      <c r="DH66"/>
      <c r="DI66"/>
      <c r="DJ66"/>
      <c r="DK66"/>
    </row>
    <row r="67" spans="1:115" s="10" customFormat="1" x14ac:dyDescent="0.25">
      <c r="A67" s="25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5"/>
      <c r="AL67" s="1"/>
      <c r="AM67" s="1"/>
      <c r="AN67" s="1"/>
      <c r="AO67" s="1"/>
      <c r="AP67" s="1"/>
      <c r="AQ67" s="1"/>
      <c r="AR67" s="1"/>
      <c r="AS67" s="7"/>
      <c r="AT67" s="1"/>
      <c r="AU67" s="19"/>
      <c r="AV67" s="1"/>
      <c r="AW67" s="19"/>
      <c r="AX67" s="7"/>
      <c r="AY67" s="7"/>
      <c r="AZ67" s="7"/>
      <c r="BA67" s="7"/>
      <c r="BB67" s="7"/>
      <c r="BC67" s="7"/>
      <c r="BD67" s="7"/>
      <c r="BE67" s="19"/>
      <c r="BF67" s="19"/>
      <c r="BG67" s="19"/>
      <c r="BH67" s="19"/>
      <c r="BI67" s="19"/>
      <c r="BJ67" s="19"/>
      <c r="BK67" s="20"/>
      <c r="BL67" s="1"/>
      <c r="BM67" s="20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25"/>
      <c r="CA67" s="25"/>
      <c r="CB67" s="44"/>
      <c r="CC67" s="27"/>
      <c r="CD67" s="1"/>
      <c r="CE67" s="1"/>
      <c r="CF67" s="1"/>
      <c r="CG67" s="1"/>
      <c r="CH67" s="1"/>
      <c r="CI67" s="20"/>
      <c r="CJ67" s="19"/>
      <c r="CK67" s="20"/>
      <c r="CL67" s="19"/>
      <c r="CM67" s="22"/>
      <c r="CN67" s="36"/>
      <c r="CO67" s="36"/>
      <c r="CP67" s="36"/>
      <c r="CQ67" s="36"/>
      <c r="CR67" s="20"/>
      <c r="CS67" s="36"/>
      <c r="CT67" s="36"/>
      <c r="CU67" s="1"/>
      <c r="CV67" s="1"/>
      <c r="CW67" s="1"/>
      <c r="CX67" s="1"/>
      <c r="CY67" s="1"/>
      <c r="CZ67" s="1"/>
      <c r="DA67" s="3"/>
      <c r="DB67"/>
      <c r="DC67"/>
      <c r="DD67"/>
      <c r="DE67"/>
      <c r="DF67"/>
      <c r="DG67"/>
      <c r="DH67"/>
      <c r="DI67"/>
      <c r="DJ67"/>
      <c r="DK67"/>
    </row>
    <row r="68" spans="1:115" s="10" customFormat="1" x14ac:dyDescent="0.25">
      <c r="A68" s="25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5"/>
      <c r="AL68" s="1"/>
      <c r="AM68" s="1"/>
      <c r="AN68" s="1"/>
      <c r="AO68" s="1"/>
      <c r="AP68" s="1"/>
      <c r="AQ68" s="1"/>
      <c r="AR68" s="1"/>
      <c r="AS68" s="7"/>
      <c r="AT68" s="1"/>
      <c r="AU68" s="19"/>
      <c r="AV68" s="1"/>
      <c r="AW68" s="19"/>
      <c r="AX68" s="7"/>
      <c r="AY68" s="7"/>
      <c r="AZ68" s="7"/>
      <c r="BA68" s="7"/>
      <c r="BB68" s="7"/>
      <c r="BC68" s="7"/>
      <c r="BD68" s="7"/>
      <c r="BE68" s="19"/>
      <c r="BF68" s="19"/>
      <c r="BG68" s="19"/>
      <c r="BH68" s="19"/>
      <c r="BI68" s="19"/>
      <c r="BJ68" s="19"/>
      <c r="BK68" s="20"/>
      <c r="BL68" s="1"/>
      <c r="BM68" s="20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25"/>
      <c r="CA68" s="25"/>
      <c r="CB68" s="44"/>
      <c r="CC68" s="27"/>
      <c r="CD68" s="1"/>
      <c r="CE68" s="1"/>
      <c r="CF68" s="1"/>
      <c r="CG68" s="1"/>
      <c r="CH68" s="1"/>
      <c r="CI68" s="20"/>
      <c r="CJ68" s="19"/>
      <c r="CK68" s="20"/>
      <c r="CL68" s="19"/>
      <c r="CM68" s="22"/>
      <c r="CN68" s="36"/>
      <c r="CO68" s="36"/>
      <c r="CP68" s="36"/>
      <c r="CQ68" s="36"/>
      <c r="CR68" s="20"/>
      <c r="CS68" s="36"/>
      <c r="CT68" s="36"/>
      <c r="CU68" s="1"/>
      <c r="CV68" s="1"/>
      <c r="CW68" s="1"/>
      <c r="CX68" s="1"/>
      <c r="CY68" s="1"/>
      <c r="CZ68" s="1"/>
      <c r="DA68" s="3"/>
      <c r="DB68"/>
      <c r="DC68"/>
      <c r="DD68"/>
      <c r="DE68"/>
      <c r="DF68"/>
      <c r="DG68"/>
      <c r="DH68"/>
      <c r="DI68"/>
      <c r="DJ68"/>
      <c r="DK68"/>
    </row>
    <row r="69" spans="1:115" s="10" customFormat="1" x14ac:dyDescent="0.25">
      <c r="A69" s="25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5"/>
      <c r="AL69" s="1"/>
      <c r="AM69" s="1"/>
      <c r="AN69" s="1"/>
      <c r="AO69" s="1"/>
      <c r="AP69" s="1"/>
      <c r="AQ69" s="1"/>
      <c r="AR69" s="1"/>
      <c r="AS69" s="7"/>
      <c r="AT69" s="1"/>
      <c r="AU69" s="19"/>
      <c r="AV69" s="1"/>
      <c r="AW69" s="19"/>
      <c r="AX69" s="7"/>
      <c r="AY69" s="7"/>
      <c r="AZ69" s="7"/>
      <c r="BA69" s="7"/>
      <c r="BB69" s="7"/>
      <c r="BC69" s="7"/>
      <c r="BD69" s="7"/>
      <c r="BE69" s="19"/>
      <c r="BF69" s="19"/>
      <c r="BG69" s="19"/>
      <c r="BH69" s="19"/>
      <c r="BI69" s="19"/>
      <c r="BJ69" s="19"/>
      <c r="BK69" s="20"/>
      <c r="BL69" s="1"/>
      <c r="BM69" s="20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25"/>
      <c r="CA69" s="25"/>
      <c r="CB69" s="44"/>
      <c r="CC69" s="27"/>
      <c r="CD69" s="1"/>
      <c r="CE69" s="1"/>
      <c r="CF69" s="1"/>
      <c r="CG69" s="1"/>
      <c r="CH69" s="1"/>
      <c r="CI69" s="20"/>
      <c r="CJ69" s="19"/>
      <c r="CK69" s="20"/>
      <c r="CL69" s="19"/>
      <c r="CM69" s="22"/>
      <c r="CN69" s="36"/>
      <c r="CO69" s="36"/>
      <c r="CP69" s="36"/>
      <c r="CQ69" s="36"/>
      <c r="CR69" s="20"/>
      <c r="CS69" s="36"/>
      <c r="CT69" s="36"/>
      <c r="CU69" s="1"/>
      <c r="CV69" s="1"/>
      <c r="CW69" s="1"/>
      <c r="CX69" s="1"/>
      <c r="CY69" s="1"/>
      <c r="CZ69" s="1"/>
      <c r="DA69" s="3"/>
      <c r="DB69"/>
      <c r="DC69"/>
      <c r="DD69"/>
      <c r="DE69"/>
      <c r="DF69"/>
      <c r="DG69"/>
      <c r="DH69"/>
      <c r="DI69"/>
      <c r="DJ69"/>
      <c r="DK69"/>
    </row>
    <row r="70" spans="1:115" s="10" customFormat="1" x14ac:dyDescent="0.25">
      <c r="A70" s="25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5"/>
      <c r="AL70" s="1"/>
      <c r="AM70" s="1"/>
      <c r="AN70" s="1"/>
      <c r="AO70" s="1"/>
      <c r="AP70" s="1"/>
      <c r="AQ70" s="1"/>
      <c r="AR70" s="1"/>
      <c r="AS70" s="7"/>
      <c r="AT70" s="1"/>
      <c r="AU70" s="19"/>
      <c r="AV70" s="1"/>
      <c r="AW70" s="19"/>
      <c r="AX70" s="7"/>
      <c r="AY70" s="7"/>
      <c r="AZ70" s="7"/>
      <c r="BA70" s="7"/>
      <c r="BB70" s="7"/>
      <c r="BC70" s="7"/>
      <c r="BD70" s="7"/>
      <c r="BE70" s="19"/>
      <c r="BF70" s="19"/>
      <c r="BG70" s="19"/>
      <c r="BH70" s="19"/>
      <c r="BI70" s="19"/>
      <c r="BJ70" s="19"/>
      <c r="BK70" s="20"/>
      <c r="BL70" s="1"/>
      <c r="BM70" s="20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25"/>
      <c r="CA70" s="25"/>
      <c r="CB70" s="44"/>
      <c r="CC70" s="27"/>
      <c r="CD70" s="1"/>
      <c r="CE70" s="1"/>
      <c r="CF70" s="1"/>
      <c r="CG70" s="1"/>
      <c r="CH70" s="1"/>
      <c r="CI70" s="20"/>
      <c r="CJ70" s="19"/>
      <c r="CK70" s="20"/>
      <c r="CL70" s="19"/>
      <c r="CM70" s="22"/>
      <c r="CN70" s="36"/>
      <c r="CO70" s="36"/>
      <c r="CP70" s="36"/>
      <c r="CQ70" s="36"/>
      <c r="CR70" s="20"/>
      <c r="CS70" s="36"/>
      <c r="CT70" s="36"/>
      <c r="CU70" s="1"/>
      <c r="CV70" s="1"/>
      <c r="CW70" s="1"/>
      <c r="CX70" s="1"/>
      <c r="CY70" s="1"/>
      <c r="CZ70" s="1"/>
      <c r="DA70" s="3"/>
      <c r="DB70"/>
      <c r="DC70"/>
      <c r="DD70"/>
      <c r="DE70"/>
      <c r="DF70"/>
      <c r="DG70"/>
      <c r="DH70"/>
      <c r="DI70"/>
      <c r="DJ70"/>
      <c r="DK70"/>
    </row>
    <row r="71" spans="1:115" s="10" customFormat="1" x14ac:dyDescent="0.25">
      <c r="A71" s="25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5"/>
      <c r="AL71" s="1"/>
      <c r="AM71" s="1"/>
      <c r="AN71" s="1"/>
      <c r="AO71" s="1"/>
      <c r="AP71" s="1"/>
      <c r="AQ71" s="1"/>
      <c r="AR71" s="1"/>
      <c r="AS71" s="7"/>
      <c r="AT71" s="1"/>
      <c r="AU71" s="19"/>
      <c r="AV71" s="1"/>
      <c r="AW71" s="19"/>
      <c r="AX71" s="7"/>
      <c r="AY71" s="7"/>
      <c r="AZ71" s="7"/>
      <c r="BA71" s="7"/>
      <c r="BB71" s="7"/>
      <c r="BC71" s="7"/>
      <c r="BD71" s="7"/>
      <c r="BE71" s="19"/>
      <c r="BF71" s="19"/>
      <c r="BG71" s="19"/>
      <c r="BH71" s="19"/>
      <c r="BI71" s="19"/>
      <c r="BJ71" s="19"/>
      <c r="BK71" s="20"/>
      <c r="BL71" s="1"/>
      <c r="BM71" s="20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25"/>
      <c r="CA71" s="25"/>
      <c r="CB71" s="44"/>
      <c r="CC71" s="27"/>
      <c r="CD71" s="1"/>
      <c r="CE71" s="1"/>
      <c r="CF71" s="1"/>
      <c r="CG71" s="1"/>
      <c r="CH71" s="1"/>
      <c r="CI71" s="20"/>
      <c r="CJ71" s="19"/>
      <c r="CK71" s="20"/>
      <c r="CL71" s="19"/>
      <c r="CM71" s="22"/>
      <c r="CN71" s="36"/>
      <c r="CO71" s="36"/>
      <c r="CP71" s="36"/>
      <c r="CQ71" s="36"/>
      <c r="CR71" s="20"/>
      <c r="CS71" s="36"/>
      <c r="CT71" s="36"/>
      <c r="CU71" s="1"/>
      <c r="CV71" s="1"/>
      <c r="CW71" s="1"/>
      <c r="CX71" s="1"/>
      <c r="CY71" s="1"/>
      <c r="CZ71" s="1"/>
      <c r="DA71" s="3"/>
      <c r="DB71"/>
      <c r="DC71"/>
      <c r="DD71"/>
      <c r="DE71"/>
      <c r="DF71"/>
      <c r="DG71"/>
      <c r="DH71"/>
      <c r="DI71"/>
      <c r="DJ71"/>
      <c r="DK71"/>
    </row>
    <row r="72" spans="1:115" s="10" customFormat="1" x14ac:dyDescent="0.25">
      <c r="A72" s="25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5"/>
      <c r="AL72" s="1"/>
      <c r="AM72" s="1"/>
      <c r="AN72" s="1"/>
      <c r="AO72" s="1"/>
      <c r="AP72" s="1"/>
      <c r="AQ72" s="1"/>
      <c r="AR72" s="1"/>
      <c r="AS72" s="7"/>
      <c r="AT72" s="1"/>
      <c r="AU72" s="19"/>
      <c r="AV72" s="1"/>
      <c r="AW72" s="19"/>
      <c r="AX72" s="7"/>
      <c r="AY72" s="7"/>
      <c r="AZ72" s="7"/>
      <c r="BA72" s="7"/>
      <c r="BB72" s="7"/>
      <c r="BC72" s="7"/>
      <c r="BD72" s="7"/>
      <c r="BE72" s="19"/>
      <c r="BF72" s="19"/>
      <c r="BG72" s="19"/>
      <c r="BH72" s="19"/>
      <c r="BI72" s="19"/>
      <c r="BJ72" s="19"/>
      <c r="BK72" s="20"/>
      <c r="BL72" s="1"/>
      <c r="BM72" s="20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25"/>
      <c r="CA72" s="25"/>
      <c r="CB72" s="44"/>
      <c r="CC72" s="27"/>
      <c r="CD72" s="1"/>
      <c r="CE72" s="1"/>
      <c r="CF72" s="1"/>
      <c r="CG72" s="1"/>
      <c r="CH72" s="1"/>
      <c r="CI72" s="20"/>
      <c r="CJ72" s="19"/>
      <c r="CK72" s="20"/>
      <c r="CL72" s="19"/>
      <c r="CM72" s="22"/>
      <c r="CN72" s="36"/>
      <c r="CO72" s="36"/>
      <c r="CP72" s="36"/>
      <c r="CQ72" s="36"/>
      <c r="CR72" s="20"/>
      <c r="CS72" s="36"/>
      <c r="CT72" s="36"/>
      <c r="CU72" s="1"/>
      <c r="CV72" s="1"/>
      <c r="CW72" s="1"/>
      <c r="CX72" s="1"/>
      <c r="CY72" s="1"/>
      <c r="CZ72" s="1"/>
      <c r="DA72" s="3"/>
      <c r="DB72"/>
      <c r="DC72"/>
      <c r="DD72"/>
      <c r="DE72"/>
      <c r="DF72"/>
      <c r="DG72"/>
      <c r="DH72"/>
      <c r="DI72"/>
      <c r="DJ72"/>
      <c r="DK72"/>
    </row>
    <row r="73" spans="1:115" s="10" customFormat="1" x14ac:dyDescent="0.25">
      <c r="A73" s="25">
        <v>1056</v>
      </c>
      <c r="B73" s="1">
        <v>73</v>
      </c>
      <c r="C73" s="1">
        <v>0</v>
      </c>
      <c r="D73" s="1">
        <v>1</v>
      </c>
      <c r="E73" s="1">
        <v>1</v>
      </c>
      <c r="F73" s="1">
        <v>2</v>
      </c>
      <c r="G73" s="1">
        <v>1</v>
      </c>
      <c r="H73" s="1">
        <v>0</v>
      </c>
      <c r="I73" s="1">
        <v>1</v>
      </c>
      <c r="J73" s="1">
        <v>2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0</v>
      </c>
      <c r="AB73" s="1">
        <v>1</v>
      </c>
      <c r="AC73" s="1">
        <v>0</v>
      </c>
      <c r="AD73" s="1">
        <v>1</v>
      </c>
      <c r="AE73" s="1">
        <v>0</v>
      </c>
      <c r="AF73" s="1">
        <v>2</v>
      </c>
      <c r="AG73" s="1">
        <v>32.799999999999997</v>
      </c>
      <c r="AH73" s="1">
        <v>1.89</v>
      </c>
      <c r="AI73" s="1">
        <v>117</v>
      </c>
      <c r="AJ73" s="1">
        <v>43</v>
      </c>
      <c r="AK73" s="5">
        <f t="shared" ref="AK73:AK91" si="36">(AI73+2*AJ73)/3</f>
        <v>67.666666666666671</v>
      </c>
      <c r="AL73" s="1">
        <v>72</v>
      </c>
      <c r="AM73" s="1">
        <v>1</v>
      </c>
      <c r="AN73" s="1">
        <v>3</v>
      </c>
      <c r="AO73" s="1">
        <v>33</v>
      </c>
      <c r="AP73" s="1">
        <v>6</v>
      </c>
      <c r="AQ73" s="1">
        <v>17</v>
      </c>
      <c r="AR73" s="1">
        <f t="shared" ref="AR73:AR91" si="37">(AO73-AP73)</f>
        <v>27</v>
      </c>
      <c r="AS73" s="7">
        <f t="shared" ref="AS73:AS91" si="38">(AR73/AN73)</f>
        <v>9</v>
      </c>
      <c r="AT73" s="1">
        <v>7</v>
      </c>
      <c r="AU73" s="19">
        <v>5.0599999999999996</v>
      </c>
      <c r="AV73" s="1">
        <v>2.68</v>
      </c>
      <c r="AW73" s="19">
        <f t="shared" ref="AW73:AW120" si="39">(AK73*AV73/451)</f>
        <v>0.40209903917220996</v>
      </c>
      <c r="AX73" s="7">
        <f t="shared" ref="AX73:AX120" si="40">((AQ73-AT73)/AU73)</f>
        <v>1.9762845849802373</v>
      </c>
      <c r="AY73" s="7">
        <f t="shared" ref="AY73:AY120" si="41">((AQ73-AT73)*80/AV73)</f>
        <v>298.50746268656712</v>
      </c>
      <c r="AZ73" s="7">
        <f t="shared" ref="AZ73:AZ120" si="42">((AK73-AN73)*80/AV73)</f>
        <v>1930.3482587064677</v>
      </c>
      <c r="BA73" s="7">
        <f t="shared" ref="BA73:BA120" si="43">(AU73/AL73*1000)</f>
        <v>70.277777777777771</v>
      </c>
      <c r="BB73" s="7">
        <f t="shared" ref="BB73:BB120" si="44">(AV73*1000/AL73)</f>
        <v>37.222222222222221</v>
      </c>
      <c r="BC73" s="7">
        <f t="shared" ref="BC73:BC120" si="45">(BB73*(AK73-AT73)*0.0136)</f>
        <v>30.710814814814814</v>
      </c>
      <c r="BD73" s="7">
        <f t="shared" ref="BD73:BD120" si="46">(BB73*(AQ73-AN73)*0.0136)</f>
        <v>7.0871111111111107</v>
      </c>
      <c r="BE73" s="19">
        <v>2.4047430830039529</v>
      </c>
      <c r="BF73" s="19">
        <f t="shared" ref="BF73:BF120" si="47">(AQ73/BA73)</f>
        <v>0.24189723320158105</v>
      </c>
      <c r="BG73" s="19">
        <f t="shared" ref="BG73:BG91" si="48">(AO73/BA73)</f>
        <v>0.46956521739130441</v>
      </c>
      <c r="BH73" s="19">
        <f t="shared" ref="BH73:BH91" si="49">(BA73/AR73)</f>
        <v>2.6028806584362139</v>
      </c>
      <c r="BI73" s="19">
        <f t="shared" ref="BI73:BI120" si="50">(AN73/AT73)</f>
        <v>0.42857142857142855</v>
      </c>
      <c r="BJ73" s="19"/>
      <c r="BK73" s="20">
        <v>1</v>
      </c>
      <c r="BL73" s="1">
        <v>15</v>
      </c>
      <c r="BM73" s="20"/>
      <c r="BN73" s="1">
        <v>3</v>
      </c>
      <c r="BO73" s="1">
        <v>0</v>
      </c>
      <c r="BP73" s="1">
        <v>1</v>
      </c>
      <c r="BQ73" s="1">
        <v>0</v>
      </c>
      <c r="BR73" s="1">
        <v>70</v>
      </c>
      <c r="BS73" s="1">
        <v>3.8</v>
      </c>
      <c r="BT73" s="1">
        <v>2.4</v>
      </c>
      <c r="BU73" s="1">
        <v>0.49</v>
      </c>
      <c r="BV73" s="1">
        <v>4.0999999999999996</v>
      </c>
      <c r="BW73" s="1">
        <v>29.3</v>
      </c>
      <c r="BX73" s="1">
        <v>0</v>
      </c>
      <c r="BY73" s="1"/>
      <c r="BZ73" s="25">
        <v>136</v>
      </c>
      <c r="CA73" s="25">
        <v>25</v>
      </c>
      <c r="CB73" s="44">
        <v>1.75</v>
      </c>
      <c r="CC73" s="27">
        <v>28</v>
      </c>
      <c r="CD73" s="1">
        <v>187</v>
      </c>
      <c r="CE73" s="1">
        <v>1</v>
      </c>
      <c r="CF73" s="1"/>
      <c r="CG73" s="1"/>
      <c r="CH73" s="1">
        <v>1</v>
      </c>
      <c r="CI73" s="20">
        <v>1506.8289520000001</v>
      </c>
      <c r="CJ73" s="19">
        <f t="shared" ref="CJ73:CJ120" si="51">LN(CI73)</f>
        <v>7.3177626898621249</v>
      </c>
      <c r="CK73" s="20">
        <v>1317.448296</v>
      </c>
      <c r="CL73" s="19">
        <f t="shared" ref="CL73:CL120" si="52">LN(CK73)</f>
        <v>7.1834520356226799</v>
      </c>
      <c r="CM73" s="22"/>
      <c r="CN73" s="36">
        <v>43370</v>
      </c>
      <c r="CO73" s="36"/>
      <c r="CP73" s="36"/>
      <c r="CQ73" s="36"/>
      <c r="CR73" s="20"/>
      <c r="CS73" s="36">
        <v>44274</v>
      </c>
      <c r="CT73" s="36">
        <v>44265</v>
      </c>
      <c r="CU73" s="1">
        <f t="shared" ref="CU73:CU120" si="53">(CT73-CN73)</f>
        <v>895</v>
      </c>
      <c r="CV73" s="1">
        <v>0</v>
      </c>
      <c r="CW73" s="1"/>
      <c r="CX73" s="1"/>
      <c r="CY73" s="1">
        <v>0</v>
      </c>
      <c r="CZ73" s="1">
        <v>895</v>
      </c>
      <c r="DA73" s="1">
        <v>1</v>
      </c>
      <c r="DB73"/>
      <c r="DC73"/>
      <c r="DD73"/>
      <c r="DE73"/>
      <c r="DF73"/>
      <c r="DG73"/>
      <c r="DH73"/>
      <c r="DI73"/>
      <c r="DJ73"/>
      <c r="DK73"/>
    </row>
    <row r="74" spans="1:115" s="10" customFormat="1" x14ac:dyDescent="0.25">
      <c r="A74" s="2">
        <v>2060</v>
      </c>
      <c r="B74" s="3">
        <v>65</v>
      </c>
      <c r="C74" s="3">
        <v>0</v>
      </c>
      <c r="D74" s="3">
        <v>0</v>
      </c>
      <c r="E74" s="3">
        <v>1</v>
      </c>
      <c r="F74" s="3">
        <v>1</v>
      </c>
      <c r="G74" s="3">
        <v>0</v>
      </c>
      <c r="H74" s="1">
        <v>1</v>
      </c>
      <c r="I74" s="3">
        <v>1</v>
      </c>
      <c r="J74" s="3">
        <v>2</v>
      </c>
      <c r="K74" s="3">
        <v>1</v>
      </c>
      <c r="L74" s="3">
        <v>0</v>
      </c>
      <c r="M74" s="3"/>
      <c r="N74" s="3">
        <v>1</v>
      </c>
      <c r="O74" s="3">
        <v>0</v>
      </c>
      <c r="P74" s="3">
        <v>0</v>
      </c>
      <c r="Q74" s="3"/>
      <c r="R74" s="3">
        <v>1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</v>
      </c>
      <c r="AA74" s="3">
        <v>1</v>
      </c>
      <c r="AB74" s="3">
        <v>1</v>
      </c>
      <c r="AC74" s="3">
        <v>0</v>
      </c>
      <c r="AD74" s="3">
        <v>1</v>
      </c>
      <c r="AE74" s="3">
        <v>0</v>
      </c>
      <c r="AF74" s="3">
        <v>0</v>
      </c>
      <c r="AG74" s="3">
        <v>26.7</v>
      </c>
      <c r="AH74" s="4">
        <v>2.02</v>
      </c>
      <c r="AI74" s="3">
        <v>113</v>
      </c>
      <c r="AJ74" s="3">
        <v>74</v>
      </c>
      <c r="AK74" s="5">
        <f t="shared" si="36"/>
        <v>87</v>
      </c>
      <c r="AL74" s="3">
        <v>63</v>
      </c>
      <c r="AM74" s="3">
        <v>1</v>
      </c>
      <c r="AN74" s="3">
        <v>3</v>
      </c>
      <c r="AO74" s="3">
        <v>23</v>
      </c>
      <c r="AP74" s="3">
        <v>8</v>
      </c>
      <c r="AQ74" s="3">
        <v>13</v>
      </c>
      <c r="AR74" s="1">
        <f t="shared" si="37"/>
        <v>15</v>
      </c>
      <c r="AS74" s="7">
        <f t="shared" si="38"/>
        <v>5</v>
      </c>
      <c r="AT74" s="3">
        <v>8</v>
      </c>
      <c r="AU74" s="4">
        <v>3.5754000000000001</v>
      </c>
      <c r="AV74" s="3">
        <v>1.77</v>
      </c>
      <c r="AW74" s="19">
        <f t="shared" si="39"/>
        <v>0.34144124168514417</v>
      </c>
      <c r="AX74" s="7">
        <f t="shared" si="40"/>
        <v>1.3984449292386865</v>
      </c>
      <c r="AY74" s="7">
        <f t="shared" si="41"/>
        <v>225.98870056497174</v>
      </c>
      <c r="AZ74" s="7">
        <f t="shared" si="42"/>
        <v>3796.6101694915255</v>
      </c>
      <c r="BA74" s="7">
        <f t="shared" si="43"/>
        <v>56.75238095238096</v>
      </c>
      <c r="BB74" s="7">
        <f t="shared" si="44"/>
        <v>28.095238095238095</v>
      </c>
      <c r="BC74" s="7">
        <f t="shared" si="45"/>
        <v>30.185523809523808</v>
      </c>
      <c r="BD74" s="7">
        <f t="shared" si="46"/>
        <v>3.8209523809523809</v>
      </c>
      <c r="BE74" s="19"/>
      <c r="BF74" s="19">
        <f t="shared" si="47"/>
        <v>0.22906527940929683</v>
      </c>
      <c r="BG74" s="19">
        <f t="shared" si="48"/>
        <v>0.40526934049337132</v>
      </c>
      <c r="BH74" s="19">
        <f t="shared" si="49"/>
        <v>3.7834920634920639</v>
      </c>
      <c r="BI74" s="19">
        <f t="shared" si="50"/>
        <v>0.375</v>
      </c>
      <c r="BJ74" s="19"/>
      <c r="BK74" s="5">
        <v>0</v>
      </c>
      <c r="BL74" s="5"/>
      <c r="BM74" s="5"/>
      <c r="BN74" s="5"/>
      <c r="BO74" s="5"/>
      <c r="BP74" s="3">
        <v>1</v>
      </c>
      <c r="BQ74" s="3">
        <v>0</v>
      </c>
      <c r="BR74" s="3">
        <v>12.5</v>
      </c>
      <c r="BS74" s="3">
        <v>6.3</v>
      </c>
      <c r="BT74" s="3">
        <v>5.9</v>
      </c>
      <c r="BU74" s="3">
        <v>1</v>
      </c>
      <c r="BV74" s="3">
        <v>4.3</v>
      </c>
      <c r="BX74" s="3">
        <v>1</v>
      </c>
      <c r="BY74" s="3">
        <v>1</v>
      </c>
      <c r="BZ74" s="3">
        <v>140</v>
      </c>
      <c r="CA74" s="3">
        <v>17</v>
      </c>
      <c r="CB74" s="4">
        <v>1</v>
      </c>
      <c r="CC74" s="28">
        <v>90</v>
      </c>
      <c r="CD74" s="8"/>
      <c r="CE74" s="8"/>
      <c r="CF74" s="3">
        <v>753</v>
      </c>
      <c r="CG74" s="3">
        <v>1</v>
      </c>
      <c r="CH74" s="3">
        <v>1</v>
      </c>
      <c r="CI74" s="12">
        <v>1510</v>
      </c>
      <c r="CJ74" s="19">
        <f t="shared" si="51"/>
        <v>7.3198649298089702</v>
      </c>
      <c r="CK74" s="5">
        <v>2185.6504443267022</v>
      </c>
      <c r="CL74" s="19">
        <f t="shared" si="52"/>
        <v>7.6896687494206581</v>
      </c>
      <c r="CN74" s="36">
        <v>40584</v>
      </c>
      <c r="CO74" s="36"/>
      <c r="CP74" s="36"/>
      <c r="CQ74" s="36"/>
      <c r="CR74" s="22"/>
      <c r="CS74" s="36">
        <v>44274</v>
      </c>
      <c r="CT74" s="40">
        <v>44251</v>
      </c>
      <c r="CU74" s="3">
        <f t="shared" si="53"/>
        <v>3667</v>
      </c>
      <c r="CV74" s="3">
        <v>0</v>
      </c>
      <c r="CW74" s="3"/>
      <c r="CX74" s="3"/>
      <c r="CY74" s="3">
        <v>0</v>
      </c>
      <c r="CZ74" s="3">
        <v>3667</v>
      </c>
      <c r="DA74" s="1">
        <v>1</v>
      </c>
      <c r="DB74" s="14"/>
      <c r="DC74" s="14"/>
      <c r="DD74" s="14"/>
      <c r="DE74" s="14"/>
    </row>
    <row r="75" spans="1:115" s="10" customFormat="1" x14ac:dyDescent="0.25">
      <c r="A75" s="2">
        <v>2018</v>
      </c>
      <c r="B75" s="3">
        <v>65</v>
      </c>
      <c r="C75" s="3">
        <v>0</v>
      </c>
      <c r="D75" s="3">
        <v>1</v>
      </c>
      <c r="E75" s="3">
        <v>1</v>
      </c>
      <c r="F75" s="3">
        <v>1</v>
      </c>
      <c r="G75" s="3">
        <v>1</v>
      </c>
      <c r="H75" s="1">
        <v>0</v>
      </c>
      <c r="I75" s="3">
        <v>1</v>
      </c>
      <c r="J75" s="3">
        <v>3</v>
      </c>
      <c r="K75" s="3">
        <v>0</v>
      </c>
      <c r="L75" s="3">
        <v>1</v>
      </c>
      <c r="M75" s="3"/>
      <c r="N75" s="3">
        <v>0</v>
      </c>
      <c r="O75" s="3">
        <v>0</v>
      </c>
      <c r="P75" s="3">
        <v>0</v>
      </c>
      <c r="Q75" s="3"/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</v>
      </c>
      <c r="AA75" s="3">
        <v>1</v>
      </c>
      <c r="AB75" s="3">
        <v>1</v>
      </c>
      <c r="AC75" s="3">
        <v>0</v>
      </c>
      <c r="AD75" s="3">
        <v>0</v>
      </c>
      <c r="AE75" s="3">
        <v>0</v>
      </c>
      <c r="AF75" s="3">
        <v>0</v>
      </c>
      <c r="AG75" s="3">
        <v>27.5</v>
      </c>
      <c r="AH75" s="4">
        <v>2</v>
      </c>
      <c r="AI75" s="3">
        <v>135</v>
      </c>
      <c r="AJ75" s="3">
        <v>81</v>
      </c>
      <c r="AK75" s="5">
        <f t="shared" si="36"/>
        <v>99</v>
      </c>
      <c r="AL75" s="3">
        <v>91</v>
      </c>
      <c r="AM75" s="3">
        <v>1</v>
      </c>
      <c r="AN75" s="3">
        <v>10</v>
      </c>
      <c r="AO75" s="3">
        <v>57</v>
      </c>
      <c r="AP75" s="3">
        <v>30</v>
      </c>
      <c r="AQ75" s="3">
        <v>41</v>
      </c>
      <c r="AR75" s="3">
        <f t="shared" si="37"/>
        <v>27</v>
      </c>
      <c r="AS75" s="7">
        <f t="shared" si="38"/>
        <v>2.7</v>
      </c>
      <c r="AT75" s="3">
        <v>31</v>
      </c>
      <c r="AU75" s="4">
        <v>4.2</v>
      </c>
      <c r="AV75" s="3">
        <v>2.1</v>
      </c>
      <c r="AW75" s="19">
        <f t="shared" si="39"/>
        <v>0.46097560975609758</v>
      </c>
      <c r="AX75" s="7">
        <f t="shared" si="40"/>
        <v>2.3809523809523809</v>
      </c>
      <c r="AY75" s="7">
        <f t="shared" si="41"/>
        <v>380.95238095238096</v>
      </c>
      <c r="AZ75" s="7">
        <f t="shared" si="42"/>
        <v>3390.4761904761904</v>
      </c>
      <c r="BA75" s="7">
        <f t="shared" si="43"/>
        <v>46.153846153846153</v>
      </c>
      <c r="BB75" s="7">
        <f t="shared" si="44"/>
        <v>23.076923076923077</v>
      </c>
      <c r="BC75" s="7">
        <f t="shared" si="45"/>
        <v>21.341538461538462</v>
      </c>
      <c r="BD75" s="7">
        <f t="shared" si="46"/>
        <v>9.7292307692307691</v>
      </c>
      <c r="BE75" s="19"/>
      <c r="BF75" s="19">
        <f t="shared" si="47"/>
        <v>0.88833333333333331</v>
      </c>
      <c r="BG75" s="19">
        <f t="shared" si="48"/>
        <v>1.2350000000000001</v>
      </c>
      <c r="BH75" s="19">
        <f t="shared" si="49"/>
        <v>1.7094017094017093</v>
      </c>
      <c r="BI75" s="19">
        <f t="shared" si="50"/>
        <v>0.32258064516129031</v>
      </c>
      <c r="BJ75" s="19"/>
      <c r="BK75" s="5">
        <v>1</v>
      </c>
      <c r="BL75" s="5"/>
      <c r="BM75" s="5"/>
      <c r="BN75" s="5">
        <v>0</v>
      </c>
      <c r="BO75" s="5">
        <v>0</v>
      </c>
      <c r="BP75" s="3">
        <v>1</v>
      </c>
      <c r="BQ75" s="3">
        <v>0</v>
      </c>
      <c r="BR75" s="15">
        <v>15</v>
      </c>
      <c r="BS75" s="3">
        <v>6.3</v>
      </c>
      <c r="BT75" s="3">
        <v>5.5</v>
      </c>
      <c r="BU75" s="3">
        <v>1.1000000000000001</v>
      </c>
      <c r="BV75" s="3"/>
      <c r="BX75" s="3">
        <v>0</v>
      </c>
      <c r="BY75" s="3">
        <v>1</v>
      </c>
      <c r="BZ75" s="3">
        <v>147</v>
      </c>
      <c r="CA75" s="3">
        <v>16</v>
      </c>
      <c r="CB75" s="4">
        <v>1</v>
      </c>
      <c r="CC75" s="28">
        <v>68</v>
      </c>
      <c r="CD75" s="8"/>
      <c r="CE75" s="8"/>
      <c r="CF75" s="3">
        <v>2924</v>
      </c>
      <c r="CG75" s="3">
        <v>1</v>
      </c>
      <c r="CH75" s="3">
        <v>3</v>
      </c>
      <c r="CI75" s="12">
        <v>1548.6301369863013</v>
      </c>
      <c r="CJ75" s="19">
        <f t="shared" si="51"/>
        <v>7.3451260365577244</v>
      </c>
      <c r="CK75" s="5">
        <v>876.09138954460275</v>
      </c>
      <c r="CL75" s="19">
        <f t="shared" si="52"/>
        <v>6.7754704114589748</v>
      </c>
      <c r="CN75" s="36">
        <v>40296</v>
      </c>
      <c r="CO75" s="36"/>
      <c r="CP75" s="36"/>
      <c r="CQ75" s="36"/>
      <c r="CR75" s="20"/>
      <c r="CS75" s="36">
        <v>44272</v>
      </c>
      <c r="CT75" s="36">
        <v>40847</v>
      </c>
      <c r="CU75" s="1">
        <f t="shared" si="53"/>
        <v>551</v>
      </c>
      <c r="CV75" s="3">
        <v>1</v>
      </c>
      <c r="CW75" s="40">
        <v>40847</v>
      </c>
      <c r="CX75" s="20">
        <f>(CW75-CN75)</f>
        <v>551</v>
      </c>
      <c r="CY75" s="20">
        <v>1</v>
      </c>
      <c r="CZ75" s="20">
        <v>551</v>
      </c>
      <c r="DA75" s="1">
        <v>1</v>
      </c>
      <c r="DB75" s="3" t="s">
        <v>141</v>
      </c>
    </row>
    <row r="76" spans="1:115" x14ac:dyDescent="0.25">
      <c r="A76" s="2">
        <v>2025</v>
      </c>
      <c r="B76" s="3">
        <v>56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1">
        <v>0</v>
      </c>
      <c r="I76" s="3">
        <v>0</v>
      </c>
      <c r="J76" s="3">
        <v>3</v>
      </c>
      <c r="K76" s="3">
        <v>1</v>
      </c>
      <c r="L76" s="3">
        <v>1</v>
      </c>
      <c r="M76" s="3"/>
      <c r="N76" s="3">
        <v>1</v>
      </c>
      <c r="O76" s="3">
        <v>0</v>
      </c>
      <c r="P76" s="3">
        <v>1</v>
      </c>
      <c r="Q76" s="3"/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16">
        <v>0</v>
      </c>
      <c r="Y76" s="3">
        <v>1</v>
      </c>
      <c r="Z76" s="3">
        <v>0</v>
      </c>
      <c r="AA76" s="3">
        <v>1</v>
      </c>
      <c r="AB76" s="3">
        <v>1</v>
      </c>
      <c r="AC76" s="3">
        <v>1</v>
      </c>
      <c r="AD76" s="3">
        <v>1</v>
      </c>
      <c r="AE76" s="3">
        <v>0</v>
      </c>
      <c r="AF76" s="3">
        <v>0</v>
      </c>
      <c r="AG76" s="3">
        <v>33.5</v>
      </c>
      <c r="AH76" s="4">
        <v>1.85</v>
      </c>
      <c r="AI76" s="3">
        <v>124</v>
      </c>
      <c r="AJ76" s="3">
        <v>77</v>
      </c>
      <c r="AK76" s="5">
        <f t="shared" si="36"/>
        <v>92.666666666666671</v>
      </c>
      <c r="AL76" s="3">
        <v>72</v>
      </c>
      <c r="AM76" s="3">
        <v>1</v>
      </c>
      <c r="AN76" s="3">
        <v>14</v>
      </c>
      <c r="AO76" s="9">
        <v>61</v>
      </c>
      <c r="AP76" s="9">
        <v>31</v>
      </c>
      <c r="AQ76" s="3">
        <v>43</v>
      </c>
      <c r="AR76" s="1">
        <f t="shared" si="37"/>
        <v>30</v>
      </c>
      <c r="AS76" s="7">
        <f t="shared" si="38"/>
        <v>2.1428571428571428</v>
      </c>
      <c r="AT76" s="3">
        <v>38</v>
      </c>
      <c r="AU76" s="4">
        <v>3.1635</v>
      </c>
      <c r="AV76" s="3">
        <v>1.71</v>
      </c>
      <c r="AW76" s="19">
        <f t="shared" si="39"/>
        <v>0.35135254988913528</v>
      </c>
      <c r="AX76" s="7">
        <f t="shared" si="40"/>
        <v>1.5805278963173701</v>
      </c>
      <c r="AY76" s="7">
        <f t="shared" si="41"/>
        <v>233.91812865497076</v>
      </c>
      <c r="AZ76" s="7">
        <f t="shared" si="42"/>
        <v>3680.3118908382071</v>
      </c>
      <c r="BA76" s="7">
        <f t="shared" si="43"/>
        <v>43.9375</v>
      </c>
      <c r="BB76" s="7">
        <f t="shared" si="44"/>
        <v>23.75</v>
      </c>
      <c r="BC76" s="7">
        <f t="shared" si="45"/>
        <v>17.657333333333334</v>
      </c>
      <c r="BD76" s="7">
        <f t="shared" si="46"/>
        <v>9.3669999999999991</v>
      </c>
      <c r="BE76" s="19">
        <v>3.1</v>
      </c>
      <c r="BF76" s="19">
        <f t="shared" si="47"/>
        <v>0.97866287339971547</v>
      </c>
      <c r="BG76" s="19">
        <f t="shared" si="48"/>
        <v>1.3883357041251778</v>
      </c>
      <c r="BH76" s="19">
        <f t="shared" si="49"/>
        <v>1.4645833333333333</v>
      </c>
      <c r="BI76" s="19">
        <f t="shared" si="50"/>
        <v>0.36842105263157893</v>
      </c>
      <c r="BJ76" s="19"/>
      <c r="BK76" s="5">
        <v>1</v>
      </c>
      <c r="BL76" s="5">
        <v>25</v>
      </c>
      <c r="BM76" s="5"/>
      <c r="BN76" s="5">
        <v>1</v>
      </c>
      <c r="BO76" s="5">
        <v>0</v>
      </c>
      <c r="BP76" s="3">
        <v>1</v>
      </c>
      <c r="BQ76" s="9">
        <v>0</v>
      </c>
      <c r="BR76" s="3">
        <v>25</v>
      </c>
      <c r="BS76" s="3">
        <v>7.1</v>
      </c>
      <c r="BT76" s="3">
        <v>6.3</v>
      </c>
      <c r="BU76" s="3">
        <v>1.1000000000000001</v>
      </c>
      <c r="BV76" s="3"/>
      <c r="BW76" s="10"/>
      <c r="BX76" s="16">
        <v>1</v>
      </c>
      <c r="BY76" s="3">
        <v>1</v>
      </c>
      <c r="BZ76" s="3">
        <v>133</v>
      </c>
      <c r="CA76" s="3">
        <v>60</v>
      </c>
      <c r="CB76" s="4">
        <v>2.4</v>
      </c>
      <c r="CC76" s="28">
        <v>25</v>
      </c>
      <c r="CD76" s="8"/>
      <c r="CE76" s="8"/>
      <c r="CF76" s="3">
        <v>17859</v>
      </c>
      <c r="CG76" s="3">
        <v>1</v>
      </c>
      <c r="CH76" s="3">
        <v>3</v>
      </c>
      <c r="CI76" s="12">
        <v>1656.5217391304348</v>
      </c>
      <c r="CJ76" s="19">
        <f t="shared" si="51"/>
        <v>7.4124753451856424</v>
      </c>
      <c r="CK76" s="5">
        <v>638.67617881904835</v>
      </c>
      <c r="CL76" s="19">
        <f t="shared" si="52"/>
        <v>6.4593975635185625</v>
      </c>
      <c r="CM76" s="10"/>
      <c r="CN76" s="41">
        <v>40345</v>
      </c>
      <c r="CO76" s="41"/>
      <c r="CP76" s="41"/>
      <c r="CQ76" s="41"/>
      <c r="CS76" s="36">
        <v>44272</v>
      </c>
      <c r="CT76" s="36">
        <v>41727</v>
      </c>
      <c r="CU76" s="1">
        <f t="shared" si="53"/>
        <v>1382</v>
      </c>
      <c r="CV76" s="3">
        <v>1</v>
      </c>
      <c r="CW76" s="40">
        <v>41727</v>
      </c>
      <c r="CX76" s="3">
        <f>(CW76-CN76)</f>
        <v>1382</v>
      </c>
      <c r="CY76" s="3">
        <v>1</v>
      </c>
      <c r="CZ76" s="3">
        <v>1382</v>
      </c>
      <c r="DA76" s="1">
        <v>1</v>
      </c>
      <c r="DB76" s="3" t="s">
        <v>141</v>
      </c>
      <c r="DC76" s="10"/>
      <c r="DD76" s="10"/>
      <c r="DE76" s="10"/>
      <c r="DF76" s="10"/>
      <c r="DG76" s="10"/>
      <c r="DH76" s="10"/>
      <c r="DI76" s="10"/>
      <c r="DJ76" s="10"/>
      <c r="DK76" s="10"/>
    </row>
    <row r="77" spans="1:115" s="10" customFormat="1" x14ac:dyDescent="0.25">
      <c r="A77" s="25">
        <v>1073</v>
      </c>
      <c r="B77" s="1">
        <v>82</v>
      </c>
      <c r="C77" s="1">
        <v>0</v>
      </c>
      <c r="D77" s="1">
        <v>1</v>
      </c>
      <c r="E77" s="1">
        <v>1</v>
      </c>
      <c r="F77" s="1">
        <v>1</v>
      </c>
      <c r="G77" s="1">
        <v>0</v>
      </c>
      <c r="H77" s="1">
        <v>1</v>
      </c>
      <c r="I77" s="1">
        <v>1</v>
      </c>
      <c r="J77" s="1">
        <v>3</v>
      </c>
      <c r="K77" s="1">
        <v>1</v>
      </c>
      <c r="L77" s="1">
        <v>0</v>
      </c>
      <c r="M77" s="1">
        <v>1</v>
      </c>
      <c r="N77" s="1">
        <v>1</v>
      </c>
      <c r="O77" s="1">
        <v>1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1</v>
      </c>
      <c r="AA77" s="1">
        <v>1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27.31</v>
      </c>
      <c r="AH77" s="1">
        <v>1.62</v>
      </c>
      <c r="AI77" s="1">
        <v>109</v>
      </c>
      <c r="AJ77" s="1">
        <v>70</v>
      </c>
      <c r="AK77" s="5">
        <f t="shared" si="36"/>
        <v>83</v>
      </c>
      <c r="AL77" s="1">
        <v>63</v>
      </c>
      <c r="AM77" s="1">
        <v>1</v>
      </c>
      <c r="AN77" s="1">
        <v>3</v>
      </c>
      <c r="AO77" s="1">
        <v>24</v>
      </c>
      <c r="AP77" s="1">
        <v>6</v>
      </c>
      <c r="AQ77" s="1">
        <v>15</v>
      </c>
      <c r="AR77" s="1">
        <f t="shared" si="37"/>
        <v>18</v>
      </c>
      <c r="AS77" s="7">
        <f t="shared" si="38"/>
        <v>6</v>
      </c>
      <c r="AT77" s="1">
        <v>6</v>
      </c>
      <c r="AU77" s="19">
        <v>4.2300000000000004</v>
      </c>
      <c r="AV77" s="1">
        <v>2.6</v>
      </c>
      <c r="AW77" s="19">
        <f t="shared" si="39"/>
        <v>0.47849223946784925</v>
      </c>
      <c r="AX77" s="7">
        <f t="shared" si="40"/>
        <v>2.1276595744680851</v>
      </c>
      <c r="AY77" s="7">
        <f t="shared" si="41"/>
        <v>276.92307692307691</v>
      </c>
      <c r="AZ77" s="7">
        <f t="shared" si="42"/>
        <v>2461.5384615384614</v>
      </c>
      <c r="BA77" s="7">
        <f t="shared" si="43"/>
        <v>67.142857142857139</v>
      </c>
      <c r="BB77" s="7">
        <f t="shared" si="44"/>
        <v>41.269841269841272</v>
      </c>
      <c r="BC77" s="7">
        <f t="shared" si="45"/>
        <v>43.217777777777776</v>
      </c>
      <c r="BD77" s="7">
        <f t="shared" si="46"/>
        <v>6.7352380952380955</v>
      </c>
      <c r="BE77" s="19">
        <v>1.8617021276595747</v>
      </c>
      <c r="BF77" s="19">
        <f t="shared" si="47"/>
        <v>0.22340425531914895</v>
      </c>
      <c r="BG77" s="19">
        <f t="shared" si="48"/>
        <v>0.35744680851063831</v>
      </c>
      <c r="BH77" s="19">
        <f t="shared" si="49"/>
        <v>3.7301587301587298</v>
      </c>
      <c r="BI77" s="19">
        <f t="shared" si="50"/>
        <v>0.5</v>
      </c>
      <c r="BJ77" s="19"/>
      <c r="BK77" s="20">
        <v>1</v>
      </c>
      <c r="BL77" s="1">
        <v>15</v>
      </c>
      <c r="BM77" s="20"/>
      <c r="BN77" s="1">
        <v>3</v>
      </c>
      <c r="BO77" s="1">
        <v>0</v>
      </c>
      <c r="BP77" s="1">
        <v>1</v>
      </c>
      <c r="BQ77" s="1">
        <v>0</v>
      </c>
      <c r="BR77" s="1">
        <v>25</v>
      </c>
      <c r="BS77" s="1">
        <v>5.8</v>
      </c>
      <c r="BT77" s="1">
        <v>5.6</v>
      </c>
      <c r="BU77" s="1">
        <v>0.26</v>
      </c>
      <c r="BV77" s="1"/>
      <c r="BW77" s="1">
        <v>72</v>
      </c>
      <c r="BX77" s="1">
        <v>1</v>
      </c>
      <c r="BY77" s="1">
        <v>1</v>
      </c>
      <c r="BZ77" s="25">
        <v>141</v>
      </c>
      <c r="CA77" s="25">
        <v>31</v>
      </c>
      <c r="CB77" s="44">
        <v>1.24</v>
      </c>
      <c r="CC77" s="27">
        <v>40</v>
      </c>
      <c r="CD77" s="1">
        <v>1068</v>
      </c>
      <c r="CE77" s="1">
        <v>1</v>
      </c>
      <c r="CF77" s="1"/>
      <c r="CG77" s="1"/>
      <c r="CH77" s="1">
        <v>3</v>
      </c>
      <c r="CI77" s="20">
        <v>1659.4474499999999</v>
      </c>
      <c r="CJ77" s="19">
        <f t="shared" si="51"/>
        <v>7.4142399644941381</v>
      </c>
      <c r="CK77" s="20">
        <v>753.38475570000003</v>
      </c>
      <c r="CL77" s="19">
        <f t="shared" si="52"/>
        <v>6.6245760610473905</v>
      </c>
      <c r="CM77" s="22"/>
      <c r="CN77" s="36">
        <v>43425</v>
      </c>
      <c r="CO77" s="36"/>
      <c r="CP77" s="36"/>
      <c r="CQ77" s="36"/>
      <c r="CR77" s="20"/>
      <c r="CS77" s="36">
        <v>44217</v>
      </c>
      <c r="CT77" s="37">
        <v>44104</v>
      </c>
      <c r="CU77" s="1">
        <f t="shared" si="53"/>
        <v>679</v>
      </c>
      <c r="CV77" s="1">
        <v>0</v>
      </c>
      <c r="CW77" s="1"/>
      <c r="CX77" s="1"/>
      <c r="CY77" s="1">
        <v>0</v>
      </c>
      <c r="CZ77" s="1">
        <v>679</v>
      </c>
      <c r="DA77" s="1">
        <v>1</v>
      </c>
      <c r="DB77" t="s">
        <v>135</v>
      </c>
      <c r="DC77"/>
      <c r="DD77"/>
      <c r="DE77"/>
      <c r="DF77"/>
      <c r="DG77"/>
      <c r="DH77"/>
      <c r="DI77"/>
      <c r="DJ77"/>
      <c r="DK77"/>
    </row>
    <row r="78" spans="1:115" s="10" customFormat="1" x14ac:dyDescent="0.25">
      <c r="A78" s="2">
        <v>2050</v>
      </c>
      <c r="B78" s="3">
        <v>63</v>
      </c>
      <c r="C78" s="3">
        <v>0</v>
      </c>
      <c r="D78" s="3">
        <v>1</v>
      </c>
      <c r="E78" s="3">
        <v>1</v>
      </c>
      <c r="F78" s="3">
        <v>1</v>
      </c>
      <c r="G78" s="3">
        <v>1</v>
      </c>
      <c r="H78" s="1">
        <v>0</v>
      </c>
      <c r="I78" s="3">
        <v>0</v>
      </c>
      <c r="J78" s="3">
        <v>4</v>
      </c>
      <c r="K78" s="3">
        <v>0</v>
      </c>
      <c r="L78" s="3">
        <v>0</v>
      </c>
      <c r="M78" s="3"/>
      <c r="N78" s="3">
        <v>1</v>
      </c>
      <c r="O78" s="3">
        <v>0</v>
      </c>
      <c r="P78" s="3">
        <v>1</v>
      </c>
      <c r="Q78" s="3"/>
      <c r="R78" s="3">
        <v>1</v>
      </c>
      <c r="S78" s="3">
        <v>1</v>
      </c>
      <c r="T78" s="3">
        <v>0</v>
      </c>
      <c r="U78" s="3">
        <v>0</v>
      </c>
      <c r="V78" s="3">
        <v>0</v>
      </c>
      <c r="W78" s="3">
        <v>0</v>
      </c>
      <c r="X78" s="3">
        <v>1</v>
      </c>
      <c r="Y78" s="3">
        <v>1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 s="3">
        <v>0</v>
      </c>
      <c r="AF78" s="3">
        <v>0</v>
      </c>
      <c r="AG78" s="3">
        <v>22.5</v>
      </c>
      <c r="AH78" s="4">
        <v>1.49</v>
      </c>
      <c r="AI78" s="3">
        <v>114</v>
      </c>
      <c r="AJ78" s="3">
        <v>62</v>
      </c>
      <c r="AK78" s="5">
        <f t="shared" si="36"/>
        <v>79.333333333333329</v>
      </c>
      <c r="AL78" s="3">
        <v>87</v>
      </c>
      <c r="AM78" s="3">
        <v>2</v>
      </c>
      <c r="AN78" s="3">
        <v>1</v>
      </c>
      <c r="AO78" s="3">
        <v>40</v>
      </c>
      <c r="AP78" s="3">
        <v>16</v>
      </c>
      <c r="AQ78" s="3">
        <v>24</v>
      </c>
      <c r="AR78" s="1">
        <f t="shared" si="37"/>
        <v>24</v>
      </c>
      <c r="AS78" s="7">
        <f t="shared" si="38"/>
        <v>24</v>
      </c>
      <c r="AT78" s="3">
        <v>18</v>
      </c>
      <c r="AU78" s="4">
        <v>2.8756999999999997</v>
      </c>
      <c r="AV78" s="3">
        <v>1.93</v>
      </c>
      <c r="AW78" s="19">
        <f t="shared" si="39"/>
        <v>0.33949741315594972</v>
      </c>
      <c r="AX78" s="7">
        <f t="shared" si="40"/>
        <v>2.0864485168828462</v>
      </c>
      <c r="AY78" s="7">
        <f t="shared" si="41"/>
        <v>248.70466321243524</v>
      </c>
      <c r="AZ78" s="7">
        <f t="shared" si="42"/>
        <v>3246.9775474956818</v>
      </c>
      <c r="BA78" s="7">
        <f t="shared" si="43"/>
        <v>33.054022988505743</v>
      </c>
      <c r="BB78" s="7">
        <f t="shared" si="44"/>
        <v>22.183908045977013</v>
      </c>
      <c r="BC78" s="7">
        <f t="shared" si="45"/>
        <v>18.504337164750957</v>
      </c>
      <c r="BD78" s="7">
        <f t="shared" si="46"/>
        <v>6.939126436781609</v>
      </c>
      <c r="BE78" s="19"/>
      <c r="BF78" s="19">
        <f t="shared" si="47"/>
        <v>0.72608408387523049</v>
      </c>
      <c r="BG78" s="19">
        <f t="shared" si="48"/>
        <v>1.2101401397920508</v>
      </c>
      <c r="BH78" s="19">
        <f t="shared" si="49"/>
        <v>1.3772509578544059</v>
      </c>
      <c r="BI78" s="19">
        <f t="shared" si="50"/>
        <v>5.5555555555555552E-2</v>
      </c>
      <c r="BJ78" s="19"/>
      <c r="BK78" s="5">
        <v>0</v>
      </c>
      <c r="BL78" s="5"/>
      <c r="BM78" s="5"/>
      <c r="BN78" s="5"/>
      <c r="BO78" s="5"/>
      <c r="BP78" s="3">
        <v>1</v>
      </c>
      <c r="BQ78" s="3">
        <v>0</v>
      </c>
      <c r="BR78" s="3">
        <v>17.5</v>
      </c>
      <c r="BS78" s="3">
        <v>7.5</v>
      </c>
      <c r="BT78" s="3">
        <v>7.3</v>
      </c>
      <c r="BU78" s="3">
        <v>1.5</v>
      </c>
      <c r="BV78" s="3"/>
      <c r="BX78" s="3">
        <v>1</v>
      </c>
      <c r="BY78" s="3">
        <v>1</v>
      </c>
      <c r="BZ78" s="3">
        <v>128</v>
      </c>
      <c r="CA78" s="3">
        <v>36</v>
      </c>
      <c r="CB78" s="4">
        <v>1.9</v>
      </c>
      <c r="CC78" s="28">
        <v>27</v>
      </c>
      <c r="CD78" s="8"/>
      <c r="CE78" s="8"/>
      <c r="CF78" s="3">
        <v>3770</v>
      </c>
      <c r="CG78" s="3">
        <v>1</v>
      </c>
      <c r="CH78" s="3">
        <v>3</v>
      </c>
      <c r="CI78" s="12">
        <v>1674.4047619047619</v>
      </c>
      <c r="CJ78" s="19">
        <f t="shared" si="51"/>
        <v>7.4232130150746896</v>
      </c>
      <c r="CK78" s="5">
        <v>1031.2854540383419</v>
      </c>
      <c r="CL78" s="19">
        <f t="shared" si="52"/>
        <v>6.9385613167314668</v>
      </c>
      <c r="CN78" s="36">
        <v>40490</v>
      </c>
      <c r="CO78" s="36"/>
      <c r="CP78" s="36"/>
      <c r="CQ78" s="36"/>
      <c r="CR78" s="20"/>
      <c r="CS78" s="36">
        <v>44272</v>
      </c>
      <c r="CT78" s="36">
        <v>40543</v>
      </c>
      <c r="CU78" s="1">
        <f t="shared" si="53"/>
        <v>53</v>
      </c>
      <c r="CV78" s="3">
        <v>1</v>
      </c>
      <c r="CW78" s="40">
        <v>40543</v>
      </c>
      <c r="CX78" s="20">
        <f>(CW78-CN78)</f>
        <v>53</v>
      </c>
      <c r="CY78" s="20">
        <v>1</v>
      </c>
      <c r="CZ78" s="20">
        <v>53</v>
      </c>
      <c r="DA78" s="1">
        <v>1</v>
      </c>
      <c r="DB78" s="3" t="s">
        <v>141</v>
      </c>
    </row>
    <row r="79" spans="1:115" s="10" customFormat="1" x14ac:dyDescent="0.25">
      <c r="A79" s="25">
        <v>1037</v>
      </c>
      <c r="B79" s="1">
        <v>63</v>
      </c>
      <c r="C79" s="1">
        <v>0</v>
      </c>
      <c r="D79" s="1">
        <v>1</v>
      </c>
      <c r="E79" s="1">
        <v>1</v>
      </c>
      <c r="F79" s="1">
        <v>2</v>
      </c>
      <c r="G79" s="1">
        <v>1</v>
      </c>
      <c r="H79" s="1">
        <v>0</v>
      </c>
      <c r="I79" s="1">
        <v>1</v>
      </c>
      <c r="J79" s="1">
        <v>2</v>
      </c>
      <c r="K79" s="1">
        <v>1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48.9</v>
      </c>
      <c r="AH79" s="1">
        <v>2.02</v>
      </c>
      <c r="AI79" s="1">
        <v>150</v>
      </c>
      <c r="AJ79" s="1">
        <v>71</v>
      </c>
      <c r="AK79" s="5">
        <f t="shared" si="36"/>
        <v>97.333333333333329</v>
      </c>
      <c r="AL79" s="1">
        <v>76</v>
      </c>
      <c r="AM79" s="1">
        <v>1</v>
      </c>
      <c r="AN79" s="1">
        <v>14</v>
      </c>
      <c r="AO79" s="1">
        <v>43</v>
      </c>
      <c r="AP79" s="1">
        <v>20</v>
      </c>
      <c r="AQ79" s="1">
        <v>30</v>
      </c>
      <c r="AR79" s="1">
        <f t="shared" si="37"/>
        <v>23</v>
      </c>
      <c r="AS79" s="7">
        <f t="shared" si="38"/>
        <v>1.6428571428571428</v>
      </c>
      <c r="AT79" s="1">
        <v>27</v>
      </c>
      <c r="AU79" s="19">
        <v>5.12</v>
      </c>
      <c r="AV79" s="1">
        <v>2.54</v>
      </c>
      <c r="AW79" s="19">
        <f t="shared" si="39"/>
        <v>0.54817442719881748</v>
      </c>
      <c r="AX79" s="7">
        <f t="shared" si="40"/>
        <v>0.5859375</v>
      </c>
      <c r="AY79" s="7">
        <f t="shared" si="41"/>
        <v>94.488188976377955</v>
      </c>
      <c r="AZ79" s="7">
        <f t="shared" si="42"/>
        <v>2624.6719160104985</v>
      </c>
      <c r="BA79" s="7">
        <f t="shared" si="43"/>
        <v>67.368421052631575</v>
      </c>
      <c r="BB79" s="7">
        <f t="shared" si="44"/>
        <v>33.421052631578945</v>
      </c>
      <c r="BC79" s="7">
        <f t="shared" si="45"/>
        <v>31.968350877192975</v>
      </c>
      <c r="BD79" s="7">
        <f t="shared" si="46"/>
        <v>7.2724210526315778</v>
      </c>
      <c r="BE79" s="19">
        <v>2.1226562499999999</v>
      </c>
      <c r="BF79" s="19">
        <f t="shared" si="47"/>
        <v>0.4453125</v>
      </c>
      <c r="BG79" s="19">
        <f t="shared" si="48"/>
        <v>0.63828125000000002</v>
      </c>
      <c r="BH79" s="19">
        <f t="shared" si="49"/>
        <v>2.9290617848970251</v>
      </c>
      <c r="BI79" s="19">
        <f t="shared" si="50"/>
        <v>0.51851851851851849</v>
      </c>
      <c r="BJ79" s="19"/>
      <c r="BK79" s="20">
        <v>1</v>
      </c>
      <c r="BL79" s="1">
        <v>20</v>
      </c>
      <c r="BM79" s="20"/>
      <c r="BN79" s="1">
        <v>0</v>
      </c>
      <c r="BO79" s="1">
        <v>0</v>
      </c>
      <c r="BP79" s="1">
        <v>1</v>
      </c>
      <c r="BQ79" s="1">
        <v>0</v>
      </c>
      <c r="BR79" s="1">
        <v>60</v>
      </c>
      <c r="BS79" s="1">
        <v>4.8</v>
      </c>
      <c r="BT79" s="1">
        <v>3.1</v>
      </c>
      <c r="BU79" s="1">
        <v>0.38</v>
      </c>
      <c r="BV79" s="1">
        <v>3.6</v>
      </c>
      <c r="BW79" s="1">
        <v>22</v>
      </c>
      <c r="BX79" s="1">
        <v>0</v>
      </c>
      <c r="BY79" s="1"/>
      <c r="BZ79" s="25">
        <v>140</v>
      </c>
      <c r="CA79" s="25">
        <v>14</v>
      </c>
      <c r="CB79" s="44">
        <v>0.93</v>
      </c>
      <c r="CC79" s="27">
        <v>66</v>
      </c>
      <c r="CD79" s="1">
        <v>164</v>
      </c>
      <c r="CE79" s="1">
        <v>1</v>
      </c>
      <c r="CF79" s="1"/>
      <c r="CG79" s="1"/>
      <c r="CH79" s="1">
        <v>1</v>
      </c>
      <c r="CI79" s="20">
        <v>1676.4175700000001</v>
      </c>
      <c r="CJ79" s="19">
        <f t="shared" si="51"/>
        <v>7.4244143967881673</v>
      </c>
      <c r="CK79" s="20">
        <v>1397.1778730000001</v>
      </c>
      <c r="CL79" s="19">
        <f t="shared" si="52"/>
        <v>7.2422096761339292</v>
      </c>
      <c r="CM79" s="22"/>
      <c r="CN79" s="36">
        <v>43250</v>
      </c>
      <c r="CO79" s="36"/>
      <c r="CP79" s="36"/>
      <c r="CQ79" s="36"/>
      <c r="CR79" s="20"/>
      <c r="CS79" s="36">
        <v>44217</v>
      </c>
      <c r="CT79" s="36">
        <v>44133</v>
      </c>
      <c r="CU79" s="1">
        <f t="shared" si="53"/>
        <v>883</v>
      </c>
      <c r="CV79" s="1">
        <v>0</v>
      </c>
      <c r="CW79" s="1"/>
      <c r="CX79" s="1"/>
      <c r="CY79" s="1">
        <v>0</v>
      </c>
      <c r="CZ79" s="1">
        <v>883</v>
      </c>
      <c r="DA79" s="1">
        <v>1</v>
      </c>
      <c r="DB79"/>
      <c r="DC79"/>
      <c r="DD79"/>
      <c r="DE79"/>
      <c r="DF79"/>
      <c r="DG79"/>
      <c r="DH79"/>
      <c r="DI79"/>
      <c r="DJ79"/>
      <c r="DK79"/>
    </row>
    <row r="80" spans="1:115" s="10" customFormat="1" x14ac:dyDescent="0.25">
      <c r="A80" s="2">
        <v>2054</v>
      </c>
      <c r="B80" s="3">
        <v>69</v>
      </c>
      <c r="C80" s="3">
        <v>0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3</v>
      </c>
      <c r="K80" s="9">
        <v>1</v>
      </c>
      <c r="L80" s="3">
        <v>0</v>
      </c>
      <c r="M80" s="9"/>
      <c r="N80" s="3">
        <v>1</v>
      </c>
      <c r="O80" s="9">
        <v>1</v>
      </c>
      <c r="P80" s="3">
        <v>0</v>
      </c>
      <c r="Q80" s="3"/>
      <c r="R80" s="3">
        <v>1</v>
      </c>
      <c r="S80" s="3">
        <v>0</v>
      </c>
      <c r="T80" s="3">
        <v>1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1</v>
      </c>
      <c r="AB80" s="3">
        <v>0</v>
      </c>
      <c r="AC80" s="3">
        <v>0</v>
      </c>
      <c r="AD80" s="3">
        <v>1</v>
      </c>
      <c r="AE80" s="3">
        <v>0</v>
      </c>
      <c r="AF80" s="3">
        <v>0</v>
      </c>
      <c r="AG80" s="3">
        <v>26.5</v>
      </c>
      <c r="AH80" s="4">
        <v>1.8</v>
      </c>
      <c r="AI80" s="3">
        <v>119</v>
      </c>
      <c r="AJ80" s="3">
        <v>71</v>
      </c>
      <c r="AK80" s="5">
        <f t="shared" si="36"/>
        <v>87</v>
      </c>
      <c r="AL80" s="3">
        <v>71</v>
      </c>
      <c r="AM80" s="3">
        <v>1</v>
      </c>
      <c r="AN80" s="3">
        <v>9</v>
      </c>
      <c r="AO80" s="3">
        <v>79</v>
      </c>
      <c r="AP80" s="3">
        <v>26</v>
      </c>
      <c r="AQ80" s="3">
        <v>45</v>
      </c>
      <c r="AR80" s="1">
        <f t="shared" si="37"/>
        <v>53</v>
      </c>
      <c r="AS80" s="7">
        <f t="shared" si="38"/>
        <v>5.8888888888888893</v>
      </c>
      <c r="AT80" s="3">
        <v>18</v>
      </c>
      <c r="AU80" s="4">
        <v>4.2300000000000004</v>
      </c>
      <c r="AV80" s="3">
        <v>2.35</v>
      </c>
      <c r="AW80" s="19">
        <f t="shared" si="39"/>
        <v>0.45332594235033263</v>
      </c>
      <c r="AX80" s="7">
        <f t="shared" si="40"/>
        <v>6.3829787234042543</v>
      </c>
      <c r="AY80" s="7">
        <f t="shared" si="41"/>
        <v>919.14893617021278</v>
      </c>
      <c r="AZ80" s="7">
        <f t="shared" si="42"/>
        <v>2655.3191489361702</v>
      </c>
      <c r="BA80" s="7">
        <f t="shared" si="43"/>
        <v>59.577464788732399</v>
      </c>
      <c r="BB80" s="7">
        <f t="shared" si="44"/>
        <v>33.098591549295776</v>
      </c>
      <c r="BC80" s="7">
        <f t="shared" si="45"/>
        <v>31.059718309859157</v>
      </c>
      <c r="BD80" s="7">
        <f t="shared" si="46"/>
        <v>16.205070422535208</v>
      </c>
      <c r="BE80" s="19"/>
      <c r="BF80" s="19">
        <f t="shared" si="47"/>
        <v>0.75531914893617014</v>
      </c>
      <c r="BG80" s="19">
        <f t="shared" si="48"/>
        <v>1.3260047281323877</v>
      </c>
      <c r="BH80" s="19">
        <f t="shared" si="49"/>
        <v>1.124103109221366</v>
      </c>
      <c r="BI80" s="19">
        <f t="shared" si="50"/>
        <v>0.5</v>
      </c>
      <c r="BJ80" s="19"/>
      <c r="BK80" s="5">
        <v>0</v>
      </c>
      <c r="BL80" s="5"/>
      <c r="BM80" s="5"/>
      <c r="BN80" s="5"/>
      <c r="BO80" s="5"/>
      <c r="BP80" s="3">
        <v>1</v>
      </c>
      <c r="BQ80" s="3">
        <v>0</v>
      </c>
      <c r="BR80" s="3">
        <v>22.5</v>
      </c>
      <c r="BS80" s="3">
        <v>5.8</v>
      </c>
      <c r="BT80" s="3">
        <v>4.8</v>
      </c>
      <c r="BU80" s="3">
        <v>1</v>
      </c>
      <c r="BV80" s="3"/>
      <c r="BX80" s="3">
        <v>1</v>
      </c>
      <c r="BY80" s="3">
        <v>1</v>
      </c>
      <c r="BZ80" s="3">
        <v>139</v>
      </c>
      <c r="CA80" s="3">
        <v>30</v>
      </c>
      <c r="CB80" s="4">
        <v>1.3</v>
      </c>
      <c r="CC80" s="28">
        <v>55</v>
      </c>
      <c r="CD80" s="8"/>
      <c r="CE80" s="8"/>
      <c r="CF80" s="3">
        <v>3667</v>
      </c>
      <c r="CG80" s="3">
        <v>1</v>
      </c>
      <c r="CH80" s="3">
        <v>3</v>
      </c>
      <c r="CI80" s="12">
        <v>1696.4705882352941</v>
      </c>
      <c r="CJ80" s="19">
        <f t="shared" si="51"/>
        <v>7.436305247342669</v>
      </c>
      <c r="CK80" s="5">
        <v>2170.7995250837321</v>
      </c>
      <c r="CL80" s="19">
        <f t="shared" si="52"/>
        <v>7.6828508234144568</v>
      </c>
      <c r="CN80" s="36">
        <v>40511</v>
      </c>
      <c r="CO80" s="36"/>
      <c r="CP80" s="36"/>
      <c r="CQ80" s="36"/>
      <c r="CR80" s="20"/>
      <c r="CS80" s="36">
        <v>44274</v>
      </c>
      <c r="CT80" s="36">
        <v>41039</v>
      </c>
      <c r="CU80" s="1">
        <f t="shared" si="53"/>
        <v>528</v>
      </c>
      <c r="CV80" s="3">
        <v>1</v>
      </c>
      <c r="CW80" s="40">
        <v>41039</v>
      </c>
      <c r="CX80" s="3">
        <f>(CW80-CN80)</f>
        <v>528</v>
      </c>
      <c r="CY80" s="3">
        <v>1</v>
      </c>
      <c r="CZ80" s="3">
        <v>528</v>
      </c>
      <c r="DA80" s="1">
        <v>1</v>
      </c>
      <c r="DB80" s="3" t="s">
        <v>141</v>
      </c>
    </row>
    <row r="81" spans="1:115" s="10" customFormat="1" x14ac:dyDescent="0.25">
      <c r="A81" s="2">
        <v>2020</v>
      </c>
      <c r="B81" s="3">
        <v>38</v>
      </c>
      <c r="C81" s="3">
        <v>0</v>
      </c>
      <c r="D81" s="3">
        <v>0</v>
      </c>
      <c r="E81" s="3">
        <v>1</v>
      </c>
      <c r="F81" s="3">
        <v>1</v>
      </c>
      <c r="G81" s="3">
        <v>0</v>
      </c>
      <c r="H81" s="1">
        <v>1</v>
      </c>
      <c r="I81" s="3">
        <v>0</v>
      </c>
      <c r="J81" s="3">
        <v>4</v>
      </c>
      <c r="K81" s="3">
        <v>1</v>
      </c>
      <c r="L81" s="3">
        <v>1</v>
      </c>
      <c r="M81" s="3"/>
      <c r="N81" s="3">
        <v>1</v>
      </c>
      <c r="O81" s="3">
        <v>0</v>
      </c>
      <c r="P81" s="3">
        <v>0</v>
      </c>
      <c r="Q81" s="3"/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16">
        <v>1</v>
      </c>
      <c r="Y81" s="3">
        <v>1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27.5</v>
      </c>
      <c r="AH81" s="4">
        <v>2.0499999999999998</v>
      </c>
      <c r="AI81" s="3">
        <v>98</v>
      </c>
      <c r="AJ81" s="3">
        <v>58</v>
      </c>
      <c r="AK81" s="5">
        <f t="shared" si="36"/>
        <v>71.333333333333329</v>
      </c>
      <c r="AL81" s="3">
        <v>90</v>
      </c>
      <c r="AM81" s="3">
        <v>1</v>
      </c>
      <c r="AN81" s="3">
        <v>16</v>
      </c>
      <c r="AO81" s="3">
        <v>46</v>
      </c>
      <c r="AP81" s="3">
        <v>28</v>
      </c>
      <c r="AQ81" s="3">
        <v>34</v>
      </c>
      <c r="AR81" s="3">
        <f t="shared" si="37"/>
        <v>18</v>
      </c>
      <c r="AS81" s="7">
        <f t="shared" si="38"/>
        <v>1.125</v>
      </c>
      <c r="AT81" s="3">
        <v>29</v>
      </c>
      <c r="AU81" s="4">
        <v>3.5669999999999997</v>
      </c>
      <c r="AV81" s="3">
        <v>1.74</v>
      </c>
      <c r="AW81" s="19">
        <f t="shared" si="39"/>
        <v>0.27521064301552106</v>
      </c>
      <c r="AX81" s="7">
        <f t="shared" si="40"/>
        <v>1.4017381553125876</v>
      </c>
      <c r="AY81" s="7">
        <f t="shared" si="41"/>
        <v>229.88505747126436</v>
      </c>
      <c r="AZ81" s="7">
        <f t="shared" si="42"/>
        <v>2544.0613026819919</v>
      </c>
      <c r="BA81" s="7">
        <f t="shared" si="43"/>
        <v>39.633333333333333</v>
      </c>
      <c r="BB81" s="7">
        <f t="shared" si="44"/>
        <v>19.333333333333332</v>
      </c>
      <c r="BC81" s="7">
        <f t="shared" si="45"/>
        <v>11.130844444444442</v>
      </c>
      <c r="BD81" s="7">
        <f t="shared" si="46"/>
        <v>4.7328000000000001</v>
      </c>
      <c r="BE81" s="19"/>
      <c r="BF81" s="19">
        <f t="shared" si="47"/>
        <v>0.85786375105130364</v>
      </c>
      <c r="BG81" s="19">
        <f t="shared" si="48"/>
        <v>1.1606391925988226</v>
      </c>
      <c r="BH81" s="19">
        <f t="shared" si="49"/>
        <v>2.2018518518518517</v>
      </c>
      <c r="BI81" s="19">
        <f t="shared" si="50"/>
        <v>0.55172413793103448</v>
      </c>
      <c r="BJ81" s="19"/>
      <c r="BK81" s="12">
        <v>0</v>
      </c>
      <c r="BL81" s="12"/>
      <c r="BM81" s="5"/>
      <c r="BN81" s="12"/>
      <c r="BO81" s="12"/>
      <c r="BP81" s="3">
        <v>1</v>
      </c>
      <c r="BQ81" s="9">
        <v>0</v>
      </c>
      <c r="BR81" s="3">
        <v>17.5</v>
      </c>
      <c r="BS81" s="3">
        <v>6.2</v>
      </c>
      <c r="BT81" s="3">
        <v>5.9</v>
      </c>
      <c r="BU81" s="3">
        <v>0.92</v>
      </c>
      <c r="BV81" s="16">
        <v>4.5999999999999996</v>
      </c>
      <c r="BX81" s="16">
        <v>1</v>
      </c>
      <c r="BY81" s="3">
        <v>0</v>
      </c>
      <c r="BZ81" s="3">
        <v>135</v>
      </c>
      <c r="CA81" s="3">
        <v>25</v>
      </c>
      <c r="CB81" s="4">
        <v>1</v>
      </c>
      <c r="CC81" s="28">
        <v>87</v>
      </c>
      <c r="CD81" s="8"/>
      <c r="CE81" s="8"/>
      <c r="CF81" s="3">
        <v>166</v>
      </c>
      <c r="CG81" s="3">
        <v>0</v>
      </c>
      <c r="CH81" s="3">
        <v>1</v>
      </c>
      <c r="CI81" s="12">
        <v>1719.0789473684208</v>
      </c>
      <c r="CJ81" s="19">
        <f t="shared" si="51"/>
        <v>7.4495439306624274</v>
      </c>
      <c r="CK81" s="5">
        <v>1318.5283583206808</v>
      </c>
      <c r="CL81" s="19">
        <f t="shared" si="52"/>
        <v>7.1842715135792492</v>
      </c>
      <c r="CN81" s="36">
        <v>40301</v>
      </c>
      <c r="CO81" s="36"/>
      <c r="CP81" s="36"/>
      <c r="CQ81" s="36"/>
      <c r="CR81" s="20"/>
      <c r="CS81" s="36">
        <v>44272</v>
      </c>
      <c r="CT81" s="36">
        <v>41094</v>
      </c>
      <c r="CU81" s="1">
        <f t="shared" si="53"/>
        <v>793</v>
      </c>
      <c r="CV81" s="3">
        <v>1</v>
      </c>
      <c r="CW81" s="40">
        <v>41094</v>
      </c>
      <c r="CX81" s="20">
        <f>(CW81-CN81)</f>
        <v>793</v>
      </c>
      <c r="CY81" s="20">
        <v>1</v>
      </c>
      <c r="CZ81" s="20">
        <v>793</v>
      </c>
      <c r="DA81" s="1">
        <v>1</v>
      </c>
      <c r="DB81" s="3" t="s">
        <v>143</v>
      </c>
    </row>
    <row r="82" spans="1:115" s="10" customFormat="1" x14ac:dyDescent="0.25">
      <c r="A82" s="2">
        <v>2059</v>
      </c>
      <c r="B82" s="3">
        <v>76</v>
      </c>
      <c r="C82" s="3">
        <v>0</v>
      </c>
      <c r="D82" s="3">
        <v>0</v>
      </c>
      <c r="E82" s="3">
        <v>1</v>
      </c>
      <c r="F82" s="3">
        <v>2</v>
      </c>
      <c r="G82" s="3">
        <v>0</v>
      </c>
      <c r="H82" s="1">
        <v>1</v>
      </c>
      <c r="I82" s="3">
        <v>0</v>
      </c>
      <c r="J82" s="3">
        <v>4</v>
      </c>
      <c r="K82" s="3">
        <v>1</v>
      </c>
      <c r="L82" s="3">
        <v>1</v>
      </c>
      <c r="M82" s="3"/>
      <c r="N82" s="3">
        <v>1</v>
      </c>
      <c r="O82" s="3">
        <v>0</v>
      </c>
      <c r="P82" s="3">
        <v>1</v>
      </c>
      <c r="Q82" s="3">
        <v>1</v>
      </c>
      <c r="R82" s="3">
        <v>0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1</v>
      </c>
      <c r="Y82" s="3">
        <v>1</v>
      </c>
      <c r="Z82" s="3">
        <v>1</v>
      </c>
      <c r="AA82" s="3">
        <v>0</v>
      </c>
      <c r="AB82" s="3">
        <v>0</v>
      </c>
      <c r="AC82" s="3">
        <v>0</v>
      </c>
      <c r="AD82" s="3">
        <v>1</v>
      </c>
      <c r="AE82" s="3">
        <v>0</v>
      </c>
      <c r="AF82" s="3">
        <v>0</v>
      </c>
      <c r="AG82" s="3">
        <v>40.700000000000003</v>
      </c>
      <c r="AH82" s="4">
        <v>2.44</v>
      </c>
      <c r="AI82" s="3">
        <v>119</v>
      </c>
      <c r="AJ82" s="3">
        <v>54</v>
      </c>
      <c r="AK82" s="5">
        <f t="shared" si="36"/>
        <v>75.666666666666671</v>
      </c>
      <c r="AL82" s="3">
        <v>64</v>
      </c>
      <c r="AM82" s="3">
        <v>3</v>
      </c>
      <c r="AN82" s="3">
        <v>14</v>
      </c>
      <c r="AO82" s="3">
        <v>44</v>
      </c>
      <c r="AP82" s="3">
        <v>30</v>
      </c>
      <c r="AQ82" s="3">
        <v>35</v>
      </c>
      <c r="AR82" s="1">
        <f t="shared" si="37"/>
        <v>14</v>
      </c>
      <c r="AS82" s="7">
        <f t="shared" si="38"/>
        <v>1</v>
      </c>
      <c r="AT82" s="3">
        <v>22</v>
      </c>
      <c r="AU82" s="4">
        <v>4.8311999999999999</v>
      </c>
      <c r="AV82" s="3">
        <v>1.98</v>
      </c>
      <c r="AW82" s="19">
        <f t="shared" si="39"/>
        <v>0.33219512195121959</v>
      </c>
      <c r="AX82" s="7">
        <f t="shared" si="40"/>
        <v>2.6908428547772809</v>
      </c>
      <c r="AY82" s="7">
        <f t="shared" si="41"/>
        <v>525.25252525252529</v>
      </c>
      <c r="AZ82" s="7">
        <f t="shared" si="42"/>
        <v>2491.5824915824919</v>
      </c>
      <c r="BA82" s="7">
        <f t="shared" si="43"/>
        <v>75.487499999999997</v>
      </c>
      <c r="BB82" s="7">
        <f t="shared" si="44"/>
        <v>30.9375</v>
      </c>
      <c r="BC82" s="7">
        <f t="shared" si="45"/>
        <v>22.580250000000003</v>
      </c>
      <c r="BD82" s="7">
        <f t="shared" si="46"/>
        <v>8.8357499999999991</v>
      </c>
      <c r="BE82" s="19"/>
      <c r="BF82" s="19">
        <f t="shared" si="47"/>
        <v>0.46365292266931613</v>
      </c>
      <c r="BG82" s="19">
        <f t="shared" si="48"/>
        <v>0.58287795992714031</v>
      </c>
      <c r="BH82" s="19">
        <f t="shared" si="49"/>
        <v>5.3919642857142858</v>
      </c>
      <c r="BI82" s="19">
        <f t="shared" si="50"/>
        <v>0.63636363636363635</v>
      </c>
      <c r="BJ82" s="19"/>
      <c r="BK82" s="5">
        <v>0</v>
      </c>
      <c r="BL82" s="5"/>
      <c r="BM82" s="5"/>
      <c r="BN82" s="5"/>
      <c r="BO82" s="5"/>
      <c r="BP82" s="3">
        <v>1</v>
      </c>
      <c r="BQ82" s="3">
        <v>0</v>
      </c>
      <c r="BR82" s="3">
        <v>67.5</v>
      </c>
      <c r="BS82" s="3">
        <v>4.4000000000000004</v>
      </c>
      <c r="BT82" s="3">
        <v>2.6</v>
      </c>
      <c r="BU82" s="3">
        <v>1.2</v>
      </c>
      <c r="BV82" s="3">
        <v>5.6</v>
      </c>
      <c r="BX82" s="3">
        <v>1</v>
      </c>
      <c r="BY82" s="3">
        <v>0</v>
      </c>
      <c r="BZ82" s="3">
        <v>134</v>
      </c>
      <c r="CA82" s="3">
        <v>85</v>
      </c>
      <c r="CB82" s="4">
        <v>1.6</v>
      </c>
      <c r="CC82" s="28">
        <v>42</v>
      </c>
      <c r="CD82" s="8"/>
      <c r="CE82" s="8"/>
      <c r="CF82" s="3">
        <v>1041</v>
      </c>
      <c r="CG82" s="3">
        <v>1</v>
      </c>
      <c r="CH82" s="3">
        <v>2</v>
      </c>
      <c r="CI82" s="12">
        <v>1748.9795918367345</v>
      </c>
      <c r="CJ82" s="19">
        <f t="shared" si="51"/>
        <v>7.466787806475244</v>
      </c>
      <c r="CK82" s="5">
        <v>1179.6479512122871</v>
      </c>
      <c r="CL82" s="19">
        <f t="shared" si="52"/>
        <v>7.0729713265152947</v>
      </c>
      <c r="CN82" s="36">
        <v>40563</v>
      </c>
      <c r="CO82" s="36"/>
      <c r="CP82" s="36"/>
      <c r="CQ82" s="36"/>
      <c r="CR82" s="20"/>
      <c r="CS82" s="36">
        <v>44274</v>
      </c>
      <c r="CT82" s="40">
        <v>40609</v>
      </c>
      <c r="CU82" s="1">
        <f t="shared" si="53"/>
        <v>46</v>
      </c>
      <c r="CV82" s="3">
        <v>1</v>
      </c>
      <c r="CW82" s="40">
        <v>40609</v>
      </c>
      <c r="CX82" s="3">
        <f>(CW82-CN82)</f>
        <v>46</v>
      </c>
      <c r="CY82" s="3">
        <v>1</v>
      </c>
      <c r="CZ82" s="3">
        <v>46</v>
      </c>
      <c r="DA82" s="1">
        <v>1</v>
      </c>
      <c r="DB82" s="3"/>
    </row>
    <row r="83" spans="1:115" s="10" customFormat="1" x14ac:dyDescent="0.25">
      <c r="A83" s="2">
        <v>2028</v>
      </c>
      <c r="B83" s="3">
        <v>69</v>
      </c>
      <c r="C83" s="3">
        <v>0</v>
      </c>
      <c r="D83" s="3">
        <v>0</v>
      </c>
      <c r="E83" s="3">
        <v>1</v>
      </c>
      <c r="F83" s="3">
        <v>1</v>
      </c>
      <c r="G83" s="3">
        <v>0</v>
      </c>
      <c r="H83" s="1">
        <v>1</v>
      </c>
      <c r="I83" s="3">
        <v>0</v>
      </c>
      <c r="J83" s="3">
        <v>2</v>
      </c>
      <c r="K83" s="3">
        <v>1</v>
      </c>
      <c r="L83" s="3">
        <v>0</v>
      </c>
      <c r="M83" s="3"/>
      <c r="N83" s="3">
        <v>1</v>
      </c>
      <c r="O83" s="3">
        <v>0</v>
      </c>
      <c r="P83" s="3">
        <v>0</v>
      </c>
      <c r="Q83" s="3"/>
      <c r="R83" s="3">
        <v>1</v>
      </c>
      <c r="S83" s="3">
        <v>0</v>
      </c>
      <c r="T83" s="3">
        <v>1</v>
      </c>
      <c r="U83" s="3">
        <v>0</v>
      </c>
      <c r="V83" s="3">
        <v>0</v>
      </c>
      <c r="W83" s="3">
        <v>0</v>
      </c>
      <c r="X83" s="16">
        <v>1</v>
      </c>
      <c r="Y83" s="3">
        <v>1</v>
      </c>
      <c r="Z83" s="3">
        <v>1</v>
      </c>
      <c r="AA83" s="3">
        <v>1</v>
      </c>
      <c r="AB83" s="3">
        <v>1</v>
      </c>
      <c r="AC83" s="3">
        <v>0</v>
      </c>
      <c r="AD83" s="3">
        <v>1</v>
      </c>
      <c r="AE83" s="3">
        <v>0</v>
      </c>
      <c r="AF83" s="3">
        <v>2</v>
      </c>
      <c r="AG83" s="3">
        <v>26</v>
      </c>
      <c r="AH83" s="4">
        <v>1.86</v>
      </c>
      <c r="AI83" s="3">
        <v>96</v>
      </c>
      <c r="AJ83" s="3">
        <v>59</v>
      </c>
      <c r="AK83" s="5">
        <f t="shared" si="36"/>
        <v>71.333333333333329</v>
      </c>
      <c r="AL83" s="3">
        <v>55</v>
      </c>
      <c r="AM83" s="3">
        <v>1</v>
      </c>
      <c r="AN83" s="3">
        <v>10</v>
      </c>
      <c r="AO83" s="3">
        <v>65</v>
      </c>
      <c r="AP83" s="3">
        <v>24</v>
      </c>
      <c r="AQ83" s="3">
        <v>37</v>
      </c>
      <c r="AR83" s="1">
        <f t="shared" si="37"/>
        <v>41</v>
      </c>
      <c r="AS83" s="7">
        <f t="shared" si="38"/>
        <v>4.0999999999999996</v>
      </c>
      <c r="AT83" s="3">
        <v>27</v>
      </c>
      <c r="AU83" s="4">
        <v>3.5339999999999998</v>
      </c>
      <c r="AV83" s="3">
        <v>1.9</v>
      </c>
      <c r="AW83" s="19">
        <f t="shared" si="39"/>
        <v>0.30051736881005175</v>
      </c>
      <c r="AX83" s="7">
        <f t="shared" si="40"/>
        <v>2.8296547821165818</v>
      </c>
      <c r="AY83" s="7">
        <f t="shared" si="41"/>
        <v>421.0526315789474</v>
      </c>
      <c r="AZ83" s="7">
        <f t="shared" si="42"/>
        <v>2582.4561403508769</v>
      </c>
      <c r="BA83" s="7">
        <f t="shared" si="43"/>
        <v>64.25454545454545</v>
      </c>
      <c r="BB83" s="7">
        <f t="shared" si="44"/>
        <v>34.545454545454547</v>
      </c>
      <c r="BC83" s="7">
        <f t="shared" si="45"/>
        <v>20.828606060606059</v>
      </c>
      <c r="BD83" s="7">
        <f t="shared" si="46"/>
        <v>12.685090909090908</v>
      </c>
      <c r="BE83" s="19"/>
      <c r="BF83" s="19">
        <f t="shared" si="47"/>
        <v>0.57583474816072444</v>
      </c>
      <c r="BG83" s="19">
        <f t="shared" si="48"/>
        <v>1.0116015846066782</v>
      </c>
      <c r="BH83" s="19">
        <f t="shared" si="49"/>
        <v>1.5671840354767184</v>
      </c>
      <c r="BI83" s="19">
        <f t="shared" si="50"/>
        <v>0.37037037037037035</v>
      </c>
      <c r="BJ83" s="19"/>
      <c r="BK83" s="5">
        <v>0</v>
      </c>
      <c r="BL83" s="5"/>
      <c r="BM83" s="5"/>
      <c r="BN83" s="5"/>
      <c r="BO83" s="5"/>
      <c r="BP83" s="3">
        <v>1</v>
      </c>
      <c r="BQ83" s="9">
        <v>0</v>
      </c>
      <c r="BR83" s="3">
        <v>35</v>
      </c>
      <c r="BS83" s="3">
        <v>5.8</v>
      </c>
      <c r="BT83" s="3">
        <v>4.8</v>
      </c>
      <c r="BU83" s="3">
        <v>1.1000000000000001</v>
      </c>
      <c r="BV83" s="3">
        <v>4.5999999999999996</v>
      </c>
      <c r="BX83" s="3">
        <v>1</v>
      </c>
      <c r="BY83" s="3">
        <v>1</v>
      </c>
      <c r="BZ83" s="3">
        <v>143</v>
      </c>
      <c r="CA83" s="3">
        <v>15</v>
      </c>
      <c r="CB83" s="4">
        <v>1.3</v>
      </c>
      <c r="CC83" s="28">
        <v>69</v>
      </c>
      <c r="CD83" s="8"/>
      <c r="CE83" s="8"/>
      <c r="CF83" s="3">
        <v>6396</v>
      </c>
      <c r="CG83" s="3">
        <v>1</v>
      </c>
      <c r="CH83" s="3">
        <v>3</v>
      </c>
      <c r="CI83" s="12">
        <v>1752.4691358024691</v>
      </c>
      <c r="CJ83" s="19">
        <f t="shared" si="51"/>
        <v>7.468781007228678</v>
      </c>
      <c r="CK83" s="5">
        <v>1922.5382525973459</v>
      </c>
      <c r="CL83" s="19">
        <f t="shared" si="52"/>
        <v>7.561401598501666</v>
      </c>
      <c r="CN83" s="41">
        <v>40371</v>
      </c>
      <c r="CO83" s="41"/>
      <c r="CP83" s="41"/>
      <c r="CQ83" s="41"/>
      <c r="CR83" s="20"/>
      <c r="CS83" s="36">
        <v>44272</v>
      </c>
      <c r="CT83" s="36">
        <v>44270</v>
      </c>
      <c r="CU83" s="1">
        <f t="shared" si="53"/>
        <v>3899</v>
      </c>
      <c r="CV83" s="3">
        <v>0</v>
      </c>
      <c r="CW83" s="3"/>
      <c r="CX83" s="3"/>
      <c r="CY83" s="3">
        <v>0</v>
      </c>
      <c r="CZ83" s="3">
        <v>3899</v>
      </c>
      <c r="DA83" s="1">
        <v>1</v>
      </c>
      <c r="DB83" s="3"/>
    </row>
    <row r="84" spans="1:115" s="10" customFormat="1" x14ac:dyDescent="0.25">
      <c r="A84" s="2">
        <v>2042</v>
      </c>
      <c r="B84" s="3">
        <v>76</v>
      </c>
      <c r="C84" s="3">
        <v>0</v>
      </c>
      <c r="D84" s="3">
        <v>0</v>
      </c>
      <c r="E84" s="3">
        <v>1</v>
      </c>
      <c r="F84" s="3">
        <v>1</v>
      </c>
      <c r="G84" s="3">
        <v>0</v>
      </c>
      <c r="H84" s="1">
        <v>1</v>
      </c>
      <c r="I84" s="3">
        <v>0</v>
      </c>
      <c r="J84" s="3">
        <v>2</v>
      </c>
      <c r="K84" s="3">
        <v>0</v>
      </c>
      <c r="L84" s="3">
        <v>0</v>
      </c>
      <c r="M84" s="3"/>
      <c r="N84" s="3">
        <v>1</v>
      </c>
      <c r="O84" s="3">
        <v>1</v>
      </c>
      <c r="P84" s="3">
        <v>1</v>
      </c>
      <c r="Q84" s="3">
        <v>1</v>
      </c>
      <c r="R84" s="3">
        <v>1</v>
      </c>
      <c r="S84" s="3">
        <v>1</v>
      </c>
      <c r="T84" s="3">
        <v>0</v>
      </c>
      <c r="U84" s="3">
        <v>0</v>
      </c>
      <c r="V84" s="3">
        <v>0</v>
      </c>
      <c r="W84" s="3">
        <v>0</v>
      </c>
      <c r="X84" s="3">
        <v>1</v>
      </c>
      <c r="Y84" s="3">
        <v>1</v>
      </c>
      <c r="Z84" s="3">
        <v>1</v>
      </c>
      <c r="AA84" s="3">
        <v>1</v>
      </c>
      <c r="AB84" s="3">
        <v>1</v>
      </c>
      <c r="AC84" s="3">
        <v>0</v>
      </c>
      <c r="AD84" s="3">
        <v>1</v>
      </c>
      <c r="AE84" s="3">
        <v>0</v>
      </c>
      <c r="AF84" s="3">
        <v>1</v>
      </c>
      <c r="AG84" s="3">
        <v>24.5</v>
      </c>
      <c r="AH84" s="4">
        <v>1.95</v>
      </c>
      <c r="AI84" s="3">
        <v>90</v>
      </c>
      <c r="AJ84" s="3">
        <v>64</v>
      </c>
      <c r="AK84" s="5">
        <f t="shared" si="36"/>
        <v>72.666666666666671</v>
      </c>
      <c r="AL84" s="3">
        <v>69</v>
      </c>
      <c r="AM84" s="3">
        <v>2</v>
      </c>
      <c r="AN84" s="3">
        <v>22</v>
      </c>
      <c r="AO84" s="3">
        <v>37</v>
      </c>
      <c r="AP84" s="3">
        <v>24</v>
      </c>
      <c r="AQ84" s="3">
        <v>28</v>
      </c>
      <c r="AR84" s="1">
        <f t="shared" si="37"/>
        <v>13</v>
      </c>
      <c r="AS84" s="7">
        <f t="shared" si="38"/>
        <v>0.59090909090909094</v>
      </c>
      <c r="AT84" s="3">
        <v>21</v>
      </c>
      <c r="AU84" s="4">
        <v>4.3094999999999999</v>
      </c>
      <c r="AV84" s="3">
        <v>2.21</v>
      </c>
      <c r="AW84" s="19">
        <f t="shared" si="39"/>
        <v>0.35608277900960827</v>
      </c>
      <c r="AX84" s="7">
        <f t="shared" si="40"/>
        <v>1.6243183663998144</v>
      </c>
      <c r="AY84" s="7">
        <f t="shared" si="41"/>
        <v>253.39366515837105</v>
      </c>
      <c r="AZ84" s="7">
        <f t="shared" si="42"/>
        <v>1834.087481146305</v>
      </c>
      <c r="BA84" s="7">
        <f t="shared" si="43"/>
        <v>62.45652173913043</v>
      </c>
      <c r="BB84" s="7">
        <f t="shared" si="44"/>
        <v>32.028985507246375</v>
      </c>
      <c r="BC84" s="7">
        <f t="shared" si="45"/>
        <v>22.505700483091786</v>
      </c>
      <c r="BD84" s="7">
        <f t="shared" si="46"/>
        <v>2.613565217391304</v>
      </c>
      <c r="BE84" s="19"/>
      <c r="BF84" s="19">
        <f t="shared" si="47"/>
        <v>0.44831186912634879</v>
      </c>
      <c r="BG84" s="19">
        <f t="shared" si="48"/>
        <v>0.59241211277410377</v>
      </c>
      <c r="BH84" s="19">
        <f t="shared" si="49"/>
        <v>4.8043478260869561</v>
      </c>
      <c r="BI84" s="19">
        <f t="shared" si="50"/>
        <v>1.0476190476190477</v>
      </c>
      <c r="BJ84" s="19"/>
      <c r="BK84" s="5">
        <v>0</v>
      </c>
      <c r="BL84" s="5"/>
      <c r="BM84" s="5"/>
      <c r="BN84" s="5"/>
      <c r="BO84" s="5"/>
      <c r="BP84" s="3">
        <v>1</v>
      </c>
      <c r="BQ84" s="3">
        <v>0</v>
      </c>
      <c r="BR84" s="3">
        <v>22.5</v>
      </c>
      <c r="BS84" s="3">
        <v>5.2</v>
      </c>
      <c r="BT84" s="3">
        <v>4.7</v>
      </c>
      <c r="BU84" s="3">
        <v>0.99</v>
      </c>
      <c r="BV84" s="3">
        <v>4.8</v>
      </c>
      <c r="BX84" s="3">
        <v>1</v>
      </c>
      <c r="BY84" s="3">
        <v>0</v>
      </c>
      <c r="BZ84" s="3">
        <v>139</v>
      </c>
      <c r="CA84" s="3">
        <v>90</v>
      </c>
      <c r="CB84" s="4">
        <v>3</v>
      </c>
      <c r="CC84" s="28">
        <v>20</v>
      </c>
      <c r="CD84" s="8"/>
      <c r="CE84" s="8"/>
      <c r="CF84" s="3">
        <v>6106</v>
      </c>
      <c r="CG84" s="3">
        <v>1</v>
      </c>
      <c r="CH84" s="3">
        <v>3</v>
      </c>
      <c r="CI84" s="12">
        <v>1805.0847457627117</v>
      </c>
      <c r="CJ84" s="19">
        <f t="shared" si="51"/>
        <v>7.4983628202258972</v>
      </c>
      <c r="CK84" s="5">
        <v>1099.2744118101134</v>
      </c>
      <c r="CL84" s="19">
        <f t="shared" si="52"/>
        <v>7.0024056155105923</v>
      </c>
      <c r="CN84" s="41">
        <v>40438</v>
      </c>
      <c r="CO84" s="41"/>
      <c r="CP84" s="41"/>
      <c r="CQ84" s="41"/>
      <c r="CR84" s="20"/>
      <c r="CS84" s="36">
        <v>44272</v>
      </c>
      <c r="CT84" s="36">
        <v>42514</v>
      </c>
      <c r="CU84" s="1">
        <f t="shared" si="53"/>
        <v>2076</v>
      </c>
      <c r="CV84" s="3">
        <v>1</v>
      </c>
      <c r="CW84" s="40">
        <v>42514</v>
      </c>
      <c r="CX84" s="20">
        <f>(CW84-CN84)</f>
        <v>2076</v>
      </c>
      <c r="CY84" s="20">
        <v>1</v>
      </c>
      <c r="CZ84" s="20">
        <v>2076</v>
      </c>
      <c r="DA84" s="1">
        <v>1</v>
      </c>
      <c r="DB84" s="3"/>
    </row>
    <row r="85" spans="1:115" s="10" customFormat="1" x14ac:dyDescent="0.25">
      <c r="A85" s="2">
        <v>2012</v>
      </c>
      <c r="B85" s="3">
        <v>62</v>
      </c>
      <c r="C85" s="3">
        <v>0</v>
      </c>
      <c r="D85" s="3">
        <v>1</v>
      </c>
      <c r="E85" s="3">
        <v>1</v>
      </c>
      <c r="F85" s="3">
        <v>2</v>
      </c>
      <c r="G85" s="3">
        <v>1</v>
      </c>
      <c r="H85" s="1">
        <v>0</v>
      </c>
      <c r="I85" s="3">
        <v>1</v>
      </c>
      <c r="J85" s="3">
        <v>3</v>
      </c>
      <c r="K85" s="3">
        <v>1</v>
      </c>
      <c r="L85" s="3">
        <v>0</v>
      </c>
      <c r="M85" s="3"/>
      <c r="N85" s="3">
        <v>1</v>
      </c>
      <c r="O85" s="3">
        <v>1</v>
      </c>
      <c r="P85" s="3">
        <v>0</v>
      </c>
      <c r="Q85" s="3"/>
      <c r="R85" s="3">
        <v>1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1</v>
      </c>
      <c r="AA85" s="3">
        <v>0</v>
      </c>
      <c r="AB85" s="3">
        <v>1</v>
      </c>
      <c r="AC85" s="3">
        <v>0</v>
      </c>
      <c r="AD85" s="3">
        <v>0</v>
      </c>
      <c r="AE85" s="3">
        <v>0</v>
      </c>
      <c r="AF85" s="3">
        <v>0</v>
      </c>
      <c r="AG85" s="3">
        <v>25.5</v>
      </c>
      <c r="AH85" s="4">
        <v>1.64</v>
      </c>
      <c r="AI85" s="3">
        <v>182</v>
      </c>
      <c r="AJ85" s="3">
        <v>80</v>
      </c>
      <c r="AK85" s="5">
        <f t="shared" si="36"/>
        <v>114</v>
      </c>
      <c r="AL85" s="3">
        <v>71</v>
      </c>
      <c r="AM85" s="3">
        <v>1</v>
      </c>
      <c r="AN85" s="3">
        <v>8</v>
      </c>
      <c r="AO85" s="3">
        <v>36</v>
      </c>
      <c r="AP85" s="3">
        <v>19</v>
      </c>
      <c r="AQ85" s="3">
        <v>27</v>
      </c>
      <c r="AR85" s="3">
        <f t="shared" si="37"/>
        <v>17</v>
      </c>
      <c r="AS85" s="7">
        <f t="shared" si="38"/>
        <v>2.125</v>
      </c>
      <c r="AT85" s="3">
        <v>19</v>
      </c>
      <c r="AU85" s="4">
        <v>3.8375999999999997</v>
      </c>
      <c r="AV85" s="3">
        <v>2.34</v>
      </c>
      <c r="AW85" s="19">
        <f t="shared" si="39"/>
        <v>0.59148558758314851</v>
      </c>
      <c r="AX85" s="7">
        <f t="shared" si="40"/>
        <v>2.0846362309776945</v>
      </c>
      <c r="AY85" s="7">
        <f t="shared" si="41"/>
        <v>273.5042735042735</v>
      </c>
      <c r="AZ85" s="7">
        <f t="shared" si="42"/>
        <v>3623.931623931624</v>
      </c>
      <c r="BA85" s="7">
        <f t="shared" si="43"/>
        <v>54.050704225352113</v>
      </c>
      <c r="BB85" s="7">
        <f t="shared" si="44"/>
        <v>32.95774647887324</v>
      </c>
      <c r="BC85" s="7">
        <f t="shared" si="45"/>
        <v>42.581408450704224</v>
      </c>
      <c r="BD85" s="7">
        <f t="shared" si="46"/>
        <v>8.5162816901408451</v>
      </c>
      <c r="BE85" s="19">
        <v>4.68</v>
      </c>
      <c r="BF85" s="19">
        <f t="shared" si="47"/>
        <v>0.49953095684803001</v>
      </c>
      <c r="BG85" s="19">
        <f t="shared" si="48"/>
        <v>0.66604127579737338</v>
      </c>
      <c r="BH85" s="19">
        <f t="shared" si="49"/>
        <v>3.179453189726595</v>
      </c>
      <c r="BI85" s="19">
        <f t="shared" si="50"/>
        <v>0.42105263157894735</v>
      </c>
      <c r="BJ85" s="19"/>
      <c r="BK85" s="5">
        <v>1</v>
      </c>
      <c r="BL85" s="5">
        <v>20</v>
      </c>
      <c r="BM85" s="5">
        <v>75</v>
      </c>
      <c r="BN85" s="5">
        <v>1</v>
      </c>
      <c r="BO85" s="5">
        <v>0</v>
      </c>
      <c r="BP85" s="3">
        <v>1</v>
      </c>
      <c r="BQ85" s="3">
        <v>1</v>
      </c>
      <c r="BR85" s="3">
        <v>75</v>
      </c>
      <c r="BS85" s="3"/>
      <c r="BT85" s="3"/>
      <c r="BU85" s="3"/>
      <c r="BV85" s="3"/>
      <c r="BX85" s="3"/>
      <c r="BY85" s="3"/>
      <c r="BZ85" s="3">
        <v>136</v>
      </c>
      <c r="CA85" s="3">
        <v>15</v>
      </c>
      <c r="CB85" s="4">
        <v>0.9</v>
      </c>
      <c r="CC85" s="28">
        <v>65</v>
      </c>
      <c r="CD85" s="8"/>
      <c r="CE85" s="8"/>
      <c r="CF85" s="3">
        <v>1497</v>
      </c>
      <c r="CG85" s="3">
        <v>1</v>
      </c>
      <c r="CH85" s="3">
        <v>2</v>
      </c>
      <c r="CI85" s="12">
        <v>1902.5974025974026</v>
      </c>
      <c r="CJ85" s="19">
        <f t="shared" si="51"/>
        <v>7.550975285585575</v>
      </c>
      <c r="CK85" s="5">
        <v>7138.0228918452531</v>
      </c>
      <c r="CL85" s="19">
        <f t="shared" si="52"/>
        <v>8.8731911110840844</v>
      </c>
      <c r="CN85" s="41">
        <v>40261</v>
      </c>
      <c r="CO85" s="41"/>
      <c r="CP85" s="41"/>
      <c r="CQ85" s="41"/>
      <c r="CR85" s="20"/>
      <c r="CS85" s="36">
        <v>44272</v>
      </c>
      <c r="CT85" s="36">
        <v>44260</v>
      </c>
      <c r="CU85" s="1">
        <f t="shared" si="53"/>
        <v>3999</v>
      </c>
      <c r="CV85" s="3">
        <v>0</v>
      </c>
      <c r="CW85" s="3"/>
      <c r="CX85" s="3"/>
      <c r="CY85" s="3">
        <v>0</v>
      </c>
      <c r="CZ85" s="3">
        <v>3999</v>
      </c>
      <c r="DA85" s="1">
        <v>1</v>
      </c>
      <c r="DB85" s="3"/>
    </row>
    <row r="86" spans="1:115" s="10" customFormat="1" x14ac:dyDescent="0.25">
      <c r="A86" s="25">
        <v>1013</v>
      </c>
      <c r="B86" s="1">
        <v>65</v>
      </c>
      <c r="C86" s="1">
        <v>1</v>
      </c>
      <c r="D86" s="1">
        <v>1</v>
      </c>
      <c r="E86" s="1">
        <v>1</v>
      </c>
      <c r="F86" s="1">
        <v>2</v>
      </c>
      <c r="G86" s="1">
        <v>1</v>
      </c>
      <c r="H86" s="1">
        <v>0</v>
      </c>
      <c r="I86" s="1">
        <v>1</v>
      </c>
      <c r="J86" s="1">
        <v>4</v>
      </c>
      <c r="K86" s="1">
        <v>1</v>
      </c>
      <c r="L86" s="1">
        <v>1</v>
      </c>
      <c r="M86" s="1">
        <v>1</v>
      </c>
      <c r="N86" s="1">
        <v>0</v>
      </c>
      <c r="O86" s="1">
        <v>0</v>
      </c>
      <c r="P86" s="1">
        <v>0</v>
      </c>
      <c r="Q86" s="1"/>
      <c r="R86" s="1">
        <v>0</v>
      </c>
      <c r="S86" s="1">
        <v>0</v>
      </c>
      <c r="T86" s="1">
        <v>1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1</v>
      </c>
      <c r="AE86" s="1">
        <v>0</v>
      </c>
      <c r="AF86" s="1">
        <v>0</v>
      </c>
      <c r="AG86" s="1">
        <v>43.8</v>
      </c>
      <c r="AH86" s="1">
        <v>2.06</v>
      </c>
      <c r="AI86" s="1">
        <v>139</v>
      </c>
      <c r="AJ86" s="1">
        <v>103</v>
      </c>
      <c r="AK86" s="5">
        <f t="shared" si="36"/>
        <v>115</v>
      </c>
      <c r="AL86" s="1">
        <v>84</v>
      </c>
      <c r="AM86" s="1">
        <v>1</v>
      </c>
      <c r="AN86" s="1">
        <v>9</v>
      </c>
      <c r="AO86" s="1">
        <v>59</v>
      </c>
      <c r="AP86" s="1">
        <v>25</v>
      </c>
      <c r="AQ86" s="1">
        <v>39</v>
      </c>
      <c r="AR86" s="1">
        <f t="shared" si="37"/>
        <v>34</v>
      </c>
      <c r="AS86" s="7">
        <f t="shared" si="38"/>
        <v>3.7777777777777777</v>
      </c>
      <c r="AT86" s="1">
        <v>17</v>
      </c>
      <c r="AU86" s="19">
        <v>5.9</v>
      </c>
      <c r="AV86" s="1">
        <v>2.87</v>
      </c>
      <c r="AW86" s="19">
        <f t="shared" si="39"/>
        <v>0.73181818181818181</v>
      </c>
      <c r="AX86" s="7">
        <f t="shared" si="40"/>
        <v>3.7288135593220337</v>
      </c>
      <c r="AY86" s="7">
        <f t="shared" si="41"/>
        <v>613.24041811846689</v>
      </c>
      <c r="AZ86" s="7">
        <f t="shared" si="42"/>
        <v>2954.7038327526129</v>
      </c>
      <c r="BA86" s="7">
        <f t="shared" si="43"/>
        <v>70.238095238095241</v>
      </c>
      <c r="BB86" s="7">
        <f t="shared" si="44"/>
        <v>34.166666666666664</v>
      </c>
      <c r="BC86" s="7">
        <f t="shared" si="45"/>
        <v>45.537333333333329</v>
      </c>
      <c r="BD86" s="7">
        <f t="shared" si="46"/>
        <v>13.94</v>
      </c>
      <c r="BE86" s="19"/>
      <c r="BF86" s="19">
        <f t="shared" si="47"/>
        <v>0.55525423728813561</v>
      </c>
      <c r="BG86" s="19">
        <f t="shared" si="48"/>
        <v>0.84</v>
      </c>
      <c r="BH86" s="19">
        <f t="shared" si="49"/>
        <v>2.0658263305322131</v>
      </c>
      <c r="BI86" s="19">
        <f t="shared" si="50"/>
        <v>0.52941176470588236</v>
      </c>
      <c r="BJ86" s="19"/>
      <c r="BK86" s="20">
        <v>0</v>
      </c>
      <c r="BL86" s="1"/>
      <c r="BM86" s="20"/>
      <c r="BN86" s="1"/>
      <c r="BO86" s="1">
        <v>0</v>
      </c>
      <c r="BP86" s="1">
        <v>1</v>
      </c>
      <c r="BQ86" s="1">
        <v>0</v>
      </c>
      <c r="BR86" s="1">
        <v>72</v>
      </c>
      <c r="BS86" s="1">
        <v>3.8</v>
      </c>
      <c r="BT86" s="1">
        <v>2</v>
      </c>
      <c r="BU86" s="1">
        <v>0.47</v>
      </c>
      <c r="BV86" s="1">
        <v>3.8</v>
      </c>
      <c r="BW86" s="1">
        <v>47.7</v>
      </c>
      <c r="BX86" s="1">
        <v>1</v>
      </c>
      <c r="BY86" s="1">
        <v>1</v>
      </c>
      <c r="BZ86" s="25">
        <v>140</v>
      </c>
      <c r="CA86" s="25">
        <v>25</v>
      </c>
      <c r="CB86" s="44">
        <v>1.1100000000000001</v>
      </c>
      <c r="CC86" s="27">
        <v>60</v>
      </c>
      <c r="CD86" s="1">
        <v>67</v>
      </c>
      <c r="CE86" s="1">
        <v>0</v>
      </c>
      <c r="CF86" s="1"/>
      <c r="CG86" s="1"/>
      <c r="CH86" s="1">
        <v>1</v>
      </c>
      <c r="CI86" s="20">
        <v>2038.4509190000001</v>
      </c>
      <c r="CJ86" s="19">
        <f t="shared" si="51"/>
        <v>7.6199454449520374</v>
      </c>
      <c r="CK86" s="20">
        <v>1513.5492879999999</v>
      </c>
      <c r="CL86" s="19">
        <f t="shared" si="52"/>
        <v>7.3222126935080052</v>
      </c>
      <c r="CM86" s="22"/>
      <c r="CN86" s="36">
        <v>43209</v>
      </c>
      <c r="CO86" s="36"/>
      <c r="CP86" s="36"/>
      <c r="CQ86" s="36"/>
      <c r="CR86" s="20"/>
      <c r="CS86" s="36">
        <v>44217</v>
      </c>
      <c r="CT86" s="36">
        <v>43231</v>
      </c>
      <c r="CU86" s="1">
        <f t="shared" si="53"/>
        <v>22</v>
      </c>
      <c r="CV86" s="1">
        <v>1</v>
      </c>
      <c r="CW86" s="36">
        <v>43231</v>
      </c>
      <c r="CX86" s="20">
        <f>(CW86-CN86)</f>
        <v>22</v>
      </c>
      <c r="CY86" s="20">
        <v>1</v>
      </c>
      <c r="CZ86" s="20">
        <v>22</v>
      </c>
      <c r="DA86" s="1">
        <v>1</v>
      </c>
      <c r="DB86" t="s">
        <v>129</v>
      </c>
      <c r="DC86"/>
      <c r="DD86"/>
      <c r="DE86"/>
      <c r="DF86"/>
      <c r="DG86"/>
      <c r="DH86"/>
      <c r="DI86"/>
      <c r="DJ86"/>
      <c r="DK86"/>
    </row>
    <row r="87" spans="1:115" s="10" customFormat="1" x14ac:dyDescent="0.25">
      <c r="A87" s="25">
        <v>1046</v>
      </c>
      <c r="B87" s="1">
        <v>73</v>
      </c>
      <c r="C87" s="1">
        <v>0</v>
      </c>
      <c r="D87" s="1">
        <v>0</v>
      </c>
      <c r="E87" s="1">
        <v>1</v>
      </c>
      <c r="F87" s="1">
        <v>1</v>
      </c>
      <c r="G87" s="1">
        <v>0</v>
      </c>
      <c r="H87" s="1">
        <v>1</v>
      </c>
      <c r="I87" s="1">
        <v>0</v>
      </c>
      <c r="J87" s="1">
        <v>4</v>
      </c>
      <c r="K87" s="1">
        <v>1</v>
      </c>
      <c r="L87" s="1">
        <v>1</v>
      </c>
      <c r="M87" s="1">
        <v>1</v>
      </c>
      <c r="N87" s="1">
        <v>1</v>
      </c>
      <c r="O87" s="1">
        <v>0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1</v>
      </c>
      <c r="Z87" s="1">
        <v>1</v>
      </c>
      <c r="AA87" s="1">
        <v>1</v>
      </c>
      <c r="AB87" s="1">
        <v>1</v>
      </c>
      <c r="AC87" s="1">
        <v>0</v>
      </c>
      <c r="AD87" s="1">
        <v>1</v>
      </c>
      <c r="AE87" s="1">
        <v>0</v>
      </c>
      <c r="AF87" s="1">
        <v>0</v>
      </c>
      <c r="AG87" s="1">
        <v>26.8</v>
      </c>
      <c r="AH87" s="1">
        <v>1.71</v>
      </c>
      <c r="AI87" s="1">
        <v>106</v>
      </c>
      <c r="AJ87" s="1">
        <v>56</v>
      </c>
      <c r="AK87" s="5">
        <f t="shared" si="36"/>
        <v>72.666666666666671</v>
      </c>
      <c r="AL87" s="1">
        <v>82</v>
      </c>
      <c r="AM87" s="1">
        <v>1</v>
      </c>
      <c r="AN87" s="1">
        <v>3</v>
      </c>
      <c r="AO87" s="1">
        <v>48</v>
      </c>
      <c r="AP87" s="1">
        <v>21</v>
      </c>
      <c r="AQ87" s="1">
        <v>31</v>
      </c>
      <c r="AR87" s="1">
        <f t="shared" si="37"/>
        <v>27</v>
      </c>
      <c r="AS87" s="7">
        <f t="shared" si="38"/>
        <v>9</v>
      </c>
      <c r="AT87" s="1">
        <v>20</v>
      </c>
      <c r="AU87" s="19">
        <v>3.2</v>
      </c>
      <c r="AV87" s="1">
        <v>1.87</v>
      </c>
      <c r="AW87" s="19">
        <f t="shared" si="39"/>
        <v>0.30130081300813011</v>
      </c>
      <c r="AX87" s="7">
        <f t="shared" si="40"/>
        <v>3.4375</v>
      </c>
      <c r="AY87" s="7">
        <f t="shared" si="41"/>
        <v>470.58823529411762</v>
      </c>
      <c r="AZ87" s="7">
        <f t="shared" si="42"/>
        <v>2980.3921568627452</v>
      </c>
      <c r="BA87" s="7">
        <f t="shared" si="43"/>
        <v>39.024390243902438</v>
      </c>
      <c r="BB87" s="7">
        <f t="shared" si="44"/>
        <v>22.804878048780488</v>
      </c>
      <c r="BC87" s="7">
        <f t="shared" si="45"/>
        <v>16.334373983739837</v>
      </c>
      <c r="BD87" s="7">
        <f t="shared" si="46"/>
        <v>8.6840975609756086</v>
      </c>
      <c r="BE87" s="19">
        <v>2.7162500000000001</v>
      </c>
      <c r="BF87" s="19">
        <f t="shared" si="47"/>
        <v>0.79437500000000005</v>
      </c>
      <c r="BG87" s="19">
        <f t="shared" si="48"/>
        <v>1.23</v>
      </c>
      <c r="BH87" s="19">
        <f t="shared" si="49"/>
        <v>1.4453477868112015</v>
      </c>
      <c r="BI87" s="19">
        <f t="shared" si="50"/>
        <v>0.15</v>
      </c>
      <c r="BJ87" s="19"/>
      <c r="BK87" s="20">
        <v>1</v>
      </c>
      <c r="BL87" s="1">
        <v>15</v>
      </c>
      <c r="BM87" s="20"/>
      <c r="BN87" s="1">
        <v>3</v>
      </c>
      <c r="BO87" s="1">
        <v>0</v>
      </c>
      <c r="BP87" s="1">
        <v>1</v>
      </c>
      <c r="BQ87" s="1">
        <v>0</v>
      </c>
      <c r="BR87" s="1">
        <v>24</v>
      </c>
      <c r="BS87" s="1">
        <v>5.0999999999999996</v>
      </c>
      <c r="BT87" s="1">
        <v>4.7</v>
      </c>
      <c r="BU87" s="1">
        <v>0.39</v>
      </c>
      <c r="BV87" s="1">
        <v>3.9</v>
      </c>
      <c r="BW87" s="1">
        <v>42</v>
      </c>
      <c r="BX87" s="1">
        <v>1</v>
      </c>
      <c r="BY87" s="1">
        <v>1</v>
      </c>
      <c r="BZ87" s="25">
        <v>132</v>
      </c>
      <c r="CA87" s="25">
        <v>34</v>
      </c>
      <c r="CB87" s="44">
        <v>1.29</v>
      </c>
      <c r="CC87" s="27">
        <v>54</v>
      </c>
      <c r="CD87" s="1">
        <v>4700</v>
      </c>
      <c r="CE87" s="1">
        <v>1</v>
      </c>
      <c r="CF87" s="1"/>
      <c r="CG87" s="1"/>
      <c r="CH87" s="1">
        <v>3</v>
      </c>
      <c r="CI87" s="20">
        <v>2051.4208060000001</v>
      </c>
      <c r="CJ87" s="19">
        <f t="shared" si="51"/>
        <v>7.6262879081636932</v>
      </c>
      <c r="CK87" s="20">
        <v>1849.4345290000001</v>
      </c>
      <c r="CL87" s="19">
        <f t="shared" si="52"/>
        <v>7.522635211348832</v>
      </c>
      <c r="CM87" s="22"/>
      <c r="CN87" s="36">
        <v>43318</v>
      </c>
      <c r="CO87" s="36"/>
      <c r="CP87" s="36"/>
      <c r="CQ87" s="36"/>
      <c r="CR87" s="20"/>
      <c r="CS87" s="36">
        <v>44217</v>
      </c>
      <c r="CT87" s="36">
        <v>43844</v>
      </c>
      <c r="CU87" s="1">
        <f t="shared" si="53"/>
        <v>526</v>
      </c>
      <c r="CV87" s="1">
        <v>1</v>
      </c>
      <c r="CW87" s="36">
        <v>43844</v>
      </c>
      <c r="CX87" s="20">
        <f>(CW87-CN87)</f>
        <v>526</v>
      </c>
      <c r="CY87" s="20">
        <v>1</v>
      </c>
      <c r="CZ87" s="20">
        <v>526</v>
      </c>
      <c r="DA87" s="1">
        <v>1</v>
      </c>
      <c r="DB87" t="s">
        <v>130</v>
      </c>
      <c r="DC87"/>
      <c r="DD87"/>
      <c r="DE87"/>
      <c r="DF87"/>
      <c r="DG87"/>
      <c r="DH87"/>
      <c r="DI87"/>
      <c r="DJ87"/>
      <c r="DK87"/>
    </row>
    <row r="88" spans="1:115" s="10" customFormat="1" x14ac:dyDescent="0.25">
      <c r="A88" s="25">
        <v>1163</v>
      </c>
      <c r="B88" s="1">
        <v>78</v>
      </c>
      <c r="C88" s="1">
        <v>0</v>
      </c>
      <c r="D88" s="1">
        <v>0</v>
      </c>
      <c r="E88" s="1">
        <v>0</v>
      </c>
      <c r="F88" s="1">
        <v>2</v>
      </c>
      <c r="G88" s="1"/>
      <c r="H88" s="1">
        <v>0</v>
      </c>
      <c r="I88" s="1"/>
      <c r="J88" s="1">
        <v>4</v>
      </c>
      <c r="K88" s="1">
        <v>1</v>
      </c>
      <c r="L88" s="1">
        <v>1</v>
      </c>
      <c r="M88" s="1">
        <v>1</v>
      </c>
      <c r="N88" s="1">
        <v>0</v>
      </c>
      <c r="O88" s="1">
        <v>0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0</v>
      </c>
      <c r="AG88" s="1">
        <v>34.1</v>
      </c>
      <c r="AH88" s="1">
        <v>2.19</v>
      </c>
      <c r="AI88" s="1">
        <v>116</v>
      </c>
      <c r="AJ88" s="1">
        <v>59</v>
      </c>
      <c r="AK88" s="5">
        <f t="shared" si="36"/>
        <v>78</v>
      </c>
      <c r="AL88" s="1">
        <v>90</v>
      </c>
      <c r="AM88" s="1">
        <v>1</v>
      </c>
      <c r="AN88" s="1">
        <v>2</v>
      </c>
      <c r="AO88" s="1">
        <v>41</v>
      </c>
      <c r="AP88" s="1">
        <v>10</v>
      </c>
      <c r="AQ88" s="1">
        <v>23</v>
      </c>
      <c r="AR88" s="1">
        <f t="shared" si="37"/>
        <v>31</v>
      </c>
      <c r="AS88" s="7">
        <f t="shared" si="38"/>
        <v>15.5</v>
      </c>
      <c r="AT88" s="1">
        <v>11</v>
      </c>
      <c r="AU88" s="19">
        <v>6.45</v>
      </c>
      <c r="AV88" s="1">
        <v>2.94</v>
      </c>
      <c r="AW88" s="19">
        <f t="shared" si="39"/>
        <v>0.50847006651884696</v>
      </c>
      <c r="AX88" s="7">
        <f t="shared" si="40"/>
        <v>1.8604651162790697</v>
      </c>
      <c r="AY88" s="7">
        <f t="shared" si="41"/>
        <v>326.53061224489795</v>
      </c>
      <c r="AZ88" s="7">
        <f t="shared" si="42"/>
        <v>2068.0272108843537</v>
      </c>
      <c r="BA88" s="7">
        <f t="shared" si="43"/>
        <v>71.666666666666671</v>
      </c>
      <c r="BB88" s="7">
        <f t="shared" si="44"/>
        <v>32.666666666666664</v>
      </c>
      <c r="BC88" s="7">
        <f t="shared" si="45"/>
        <v>29.765866666666664</v>
      </c>
      <c r="BD88" s="7">
        <f t="shared" si="46"/>
        <v>9.3295999999999992</v>
      </c>
      <c r="BE88" s="19">
        <v>1.7302325581395348</v>
      </c>
      <c r="BF88" s="19">
        <f t="shared" si="47"/>
        <v>0.32093023255813952</v>
      </c>
      <c r="BG88" s="19">
        <f t="shared" si="48"/>
        <v>0.5720930232558139</v>
      </c>
      <c r="BH88" s="19">
        <f t="shared" si="49"/>
        <v>2.3118279569892475</v>
      </c>
      <c r="BI88" s="19">
        <f t="shared" si="50"/>
        <v>0.18181818181818182</v>
      </c>
      <c r="BJ88" s="19"/>
      <c r="BK88" s="20">
        <v>1</v>
      </c>
      <c r="BL88" s="1">
        <v>12</v>
      </c>
      <c r="BM88" s="20"/>
      <c r="BN88" s="1">
        <v>1</v>
      </c>
      <c r="BO88" s="1">
        <v>0</v>
      </c>
      <c r="BP88" s="1">
        <v>1</v>
      </c>
      <c r="BQ88" s="1">
        <v>0</v>
      </c>
      <c r="BR88" s="1">
        <v>55</v>
      </c>
      <c r="BS88" s="1">
        <v>4.7</v>
      </c>
      <c r="BT88" s="1">
        <v>3.1</v>
      </c>
      <c r="BU88" s="1">
        <v>0.4</v>
      </c>
      <c r="BV88" s="1"/>
      <c r="BW88" s="1"/>
      <c r="BX88" s="1"/>
      <c r="BY88" s="1">
        <v>1</v>
      </c>
      <c r="BZ88" s="25">
        <v>139</v>
      </c>
      <c r="CA88" s="25">
        <v>24</v>
      </c>
      <c r="CB88" s="44">
        <v>1.27</v>
      </c>
      <c r="CC88" s="27">
        <v>54</v>
      </c>
      <c r="CD88" s="1"/>
      <c r="CE88" s="1"/>
      <c r="CF88" s="1"/>
      <c r="CG88" s="1"/>
      <c r="CH88" s="1"/>
      <c r="CI88" s="20">
        <v>2073.4930890000001</v>
      </c>
      <c r="CJ88" s="19">
        <f t="shared" si="51"/>
        <v>7.6369899466690656</v>
      </c>
      <c r="CK88" s="20">
        <v>3550.0654060000002</v>
      </c>
      <c r="CL88" s="19">
        <f t="shared" si="52"/>
        <v>8.1747213065250897</v>
      </c>
      <c r="CM88" s="22"/>
      <c r="CN88" s="36">
        <v>43678</v>
      </c>
      <c r="CO88" s="36"/>
      <c r="CP88" s="36"/>
      <c r="CQ88" s="36"/>
      <c r="CR88" s="20"/>
      <c r="CS88" s="36">
        <v>44274</v>
      </c>
      <c r="CT88" s="36">
        <v>44264</v>
      </c>
      <c r="CU88" s="1">
        <f t="shared" si="53"/>
        <v>586</v>
      </c>
      <c r="CV88" s="1">
        <v>0</v>
      </c>
      <c r="CW88" s="1"/>
      <c r="CX88" s="1"/>
      <c r="CY88" s="1">
        <v>0</v>
      </c>
      <c r="CZ88" s="1">
        <v>586</v>
      </c>
      <c r="DA88" s="1">
        <v>1</v>
      </c>
      <c r="DB88"/>
      <c r="DC88"/>
      <c r="DD88"/>
      <c r="DE88"/>
      <c r="DF88"/>
      <c r="DG88"/>
      <c r="DH88"/>
      <c r="DI88"/>
      <c r="DJ88"/>
      <c r="DK88"/>
    </row>
    <row r="89" spans="1:115" s="10" customFormat="1" x14ac:dyDescent="0.25">
      <c r="A89" s="2">
        <v>2043</v>
      </c>
      <c r="B89" s="3">
        <v>62</v>
      </c>
      <c r="C89" s="3">
        <v>0</v>
      </c>
      <c r="D89" s="3">
        <v>1</v>
      </c>
      <c r="E89" s="3">
        <v>1</v>
      </c>
      <c r="F89" s="3">
        <v>1</v>
      </c>
      <c r="G89" s="3">
        <v>1</v>
      </c>
      <c r="H89" s="1">
        <v>0</v>
      </c>
      <c r="I89" s="3">
        <v>0</v>
      </c>
      <c r="J89" s="3">
        <v>4</v>
      </c>
      <c r="K89" s="3">
        <v>0</v>
      </c>
      <c r="L89" s="3">
        <v>0</v>
      </c>
      <c r="M89" s="3"/>
      <c r="N89" s="3">
        <v>0</v>
      </c>
      <c r="O89" s="3">
        <v>1</v>
      </c>
      <c r="P89" s="3">
        <v>1</v>
      </c>
      <c r="Q89" s="3"/>
      <c r="R89" s="3">
        <v>1</v>
      </c>
      <c r="S89" s="3">
        <v>1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1</v>
      </c>
      <c r="Z89" s="3">
        <v>0</v>
      </c>
      <c r="AA89" s="3">
        <v>0</v>
      </c>
      <c r="AB89" s="3">
        <v>1</v>
      </c>
      <c r="AC89" s="3">
        <v>0</v>
      </c>
      <c r="AD89" s="3">
        <v>1</v>
      </c>
      <c r="AE89" s="3">
        <v>0</v>
      </c>
      <c r="AF89" s="3">
        <v>0</v>
      </c>
      <c r="AG89" s="3">
        <v>34</v>
      </c>
      <c r="AH89" s="4">
        <v>1.95</v>
      </c>
      <c r="AI89" s="3">
        <v>96</v>
      </c>
      <c r="AJ89" s="3">
        <v>72</v>
      </c>
      <c r="AK89" s="5">
        <f t="shared" si="36"/>
        <v>80</v>
      </c>
      <c r="AL89" s="3">
        <v>84</v>
      </c>
      <c r="AM89" s="3">
        <v>1</v>
      </c>
      <c r="AN89" s="3">
        <v>12</v>
      </c>
      <c r="AO89" s="3">
        <v>63</v>
      </c>
      <c r="AP89" s="3">
        <v>26</v>
      </c>
      <c r="AQ89" s="3">
        <v>46</v>
      </c>
      <c r="AR89" s="1">
        <f t="shared" si="37"/>
        <v>37</v>
      </c>
      <c r="AS89" s="7">
        <f t="shared" si="38"/>
        <v>3.0833333333333335</v>
      </c>
      <c r="AT89" s="3">
        <v>38</v>
      </c>
      <c r="AU89" s="4">
        <v>3.7049999999999996</v>
      </c>
      <c r="AV89" s="3">
        <v>1.9</v>
      </c>
      <c r="AW89" s="19">
        <f t="shared" si="39"/>
        <v>0.33702882483370289</v>
      </c>
      <c r="AX89" s="7">
        <f t="shared" si="40"/>
        <v>2.1592442645074228</v>
      </c>
      <c r="AY89" s="7">
        <f t="shared" si="41"/>
        <v>336.84210526315792</v>
      </c>
      <c r="AZ89" s="7">
        <f t="shared" si="42"/>
        <v>2863.1578947368421</v>
      </c>
      <c r="BA89" s="7">
        <f t="shared" si="43"/>
        <v>44.107142857142854</v>
      </c>
      <c r="BB89" s="7">
        <f t="shared" si="44"/>
        <v>22.61904761904762</v>
      </c>
      <c r="BC89" s="7">
        <f t="shared" si="45"/>
        <v>12.92</v>
      </c>
      <c r="BD89" s="7">
        <f t="shared" si="46"/>
        <v>10.459047619047618</v>
      </c>
      <c r="BE89" s="19"/>
      <c r="BF89" s="19">
        <f t="shared" si="47"/>
        <v>1.0429149797570851</v>
      </c>
      <c r="BG89" s="19">
        <f t="shared" si="48"/>
        <v>1.42834008097166</v>
      </c>
      <c r="BH89" s="19">
        <f t="shared" si="49"/>
        <v>1.192084942084942</v>
      </c>
      <c r="BI89" s="19">
        <f t="shared" si="50"/>
        <v>0.31578947368421051</v>
      </c>
      <c r="BJ89" s="19"/>
      <c r="BK89" s="5">
        <v>0</v>
      </c>
      <c r="BL89" s="5"/>
      <c r="BM89" s="5"/>
      <c r="BN89" s="5"/>
      <c r="BO89" s="5"/>
      <c r="BP89" s="3">
        <v>1</v>
      </c>
      <c r="BQ89" s="3">
        <v>0</v>
      </c>
      <c r="BR89" s="3">
        <v>27.5</v>
      </c>
      <c r="BS89" s="3">
        <v>7.1</v>
      </c>
      <c r="BT89" s="3">
        <v>6</v>
      </c>
      <c r="BU89" s="3">
        <v>0.87</v>
      </c>
      <c r="BV89" s="3">
        <v>4.8</v>
      </c>
      <c r="BX89" s="3">
        <v>1</v>
      </c>
      <c r="BY89" s="3">
        <v>0</v>
      </c>
      <c r="BZ89" s="3">
        <v>136</v>
      </c>
      <c r="CA89" s="3">
        <v>44</v>
      </c>
      <c r="CB89" s="4">
        <v>1.5</v>
      </c>
      <c r="CC89" s="28">
        <v>35</v>
      </c>
      <c r="CD89" s="8"/>
      <c r="CE89" s="8"/>
      <c r="CF89" s="3">
        <v>6067</v>
      </c>
      <c r="CG89" s="3">
        <v>1</v>
      </c>
      <c r="CH89" s="3">
        <v>3</v>
      </c>
      <c r="CI89" s="12">
        <v>2101.5151515151515</v>
      </c>
      <c r="CJ89" s="19">
        <f t="shared" si="51"/>
        <v>7.6504138642764978</v>
      </c>
      <c r="CK89" s="5">
        <v>1213.3708008492986</v>
      </c>
      <c r="CL89" s="19">
        <f t="shared" si="52"/>
        <v>7.1011575513067555</v>
      </c>
      <c r="CN89" s="41">
        <v>40441</v>
      </c>
      <c r="CO89" s="41"/>
      <c r="CP89" s="41"/>
      <c r="CQ89" s="41"/>
      <c r="CR89" s="20"/>
      <c r="CS89" s="36">
        <v>44272</v>
      </c>
      <c r="CT89" s="36">
        <v>41203</v>
      </c>
      <c r="CU89" s="1">
        <f t="shared" si="53"/>
        <v>762</v>
      </c>
      <c r="CV89" s="3">
        <v>1</v>
      </c>
      <c r="CW89" s="36">
        <v>41203</v>
      </c>
      <c r="CX89" s="20">
        <f>(CW89-CN89)</f>
        <v>762</v>
      </c>
      <c r="CY89" s="20">
        <v>1</v>
      </c>
      <c r="CZ89" s="20">
        <v>762</v>
      </c>
      <c r="DA89" s="1">
        <v>1</v>
      </c>
      <c r="DB89" s="3" t="s">
        <v>144</v>
      </c>
    </row>
    <row r="90" spans="1:115" s="10" customFormat="1" x14ac:dyDescent="0.25">
      <c r="A90" s="2">
        <v>2034</v>
      </c>
      <c r="B90" s="3">
        <v>57</v>
      </c>
      <c r="C90" s="9">
        <v>1</v>
      </c>
      <c r="D90" s="3">
        <v>0</v>
      </c>
      <c r="E90" s="3">
        <v>1</v>
      </c>
      <c r="F90" s="3">
        <v>2</v>
      </c>
      <c r="G90" s="3">
        <v>1</v>
      </c>
      <c r="H90" s="1">
        <v>0</v>
      </c>
      <c r="I90" s="3">
        <v>1</v>
      </c>
      <c r="J90" s="3">
        <v>3</v>
      </c>
      <c r="K90" s="3">
        <v>1</v>
      </c>
      <c r="L90" s="3">
        <v>1</v>
      </c>
      <c r="M90" s="3"/>
      <c r="N90" s="3">
        <v>1</v>
      </c>
      <c r="O90" s="3">
        <v>1</v>
      </c>
      <c r="P90" s="3">
        <v>1</v>
      </c>
      <c r="Q90" s="3">
        <v>1</v>
      </c>
      <c r="R90" s="3">
        <v>0</v>
      </c>
      <c r="S90" s="3">
        <v>0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1</v>
      </c>
      <c r="AA90" s="3">
        <v>1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36.5</v>
      </c>
      <c r="AH90" s="4">
        <v>2.2999999999999998</v>
      </c>
      <c r="AI90" s="3">
        <v>119</v>
      </c>
      <c r="AJ90" s="3">
        <v>87</v>
      </c>
      <c r="AK90" s="5">
        <f t="shared" si="36"/>
        <v>97.666666666666671</v>
      </c>
      <c r="AL90" s="3">
        <v>94</v>
      </c>
      <c r="AM90" s="3">
        <v>1</v>
      </c>
      <c r="AN90" s="3">
        <v>12</v>
      </c>
      <c r="AO90" s="3">
        <v>81</v>
      </c>
      <c r="AP90" s="3">
        <v>30</v>
      </c>
      <c r="AQ90" s="3">
        <v>56</v>
      </c>
      <c r="AR90" s="1">
        <f t="shared" si="37"/>
        <v>51</v>
      </c>
      <c r="AS90" s="7">
        <f t="shared" si="38"/>
        <v>4.25</v>
      </c>
      <c r="AT90" s="3">
        <v>27</v>
      </c>
      <c r="AU90" s="4">
        <v>7.11</v>
      </c>
      <c r="AV90" s="3">
        <v>3.09</v>
      </c>
      <c r="AW90" s="19">
        <f t="shared" si="39"/>
        <v>0.66915742793791577</v>
      </c>
      <c r="AX90" s="7">
        <f t="shared" si="40"/>
        <v>4.0787623066104075</v>
      </c>
      <c r="AY90" s="7">
        <f t="shared" si="41"/>
        <v>750.80906148867314</v>
      </c>
      <c r="AZ90" s="7">
        <f t="shared" si="42"/>
        <v>2217.9072276159659</v>
      </c>
      <c r="BA90" s="7">
        <f t="shared" si="43"/>
        <v>75.638297872340431</v>
      </c>
      <c r="BB90" s="7">
        <f t="shared" si="44"/>
        <v>32.872340425531917</v>
      </c>
      <c r="BC90" s="7">
        <f t="shared" si="45"/>
        <v>31.592510638297874</v>
      </c>
      <c r="BD90" s="7">
        <f t="shared" si="46"/>
        <v>19.670808510638299</v>
      </c>
      <c r="BE90" s="19">
        <v>1.57</v>
      </c>
      <c r="BF90" s="19">
        <f t="shared" si="47"/>
        <v>0.74036568213783394</v>
      </c>
      <c r="BG90" s="19">
        <f t="shared" si="48"/>
        <v>1.070886075949367</v>
      </c>
      <c r="BH90" s="19">
        <f t="shared" si="49"/>
        <v>1.4831038798498124</v>
      </c>
      <c r="BI90" s="19">
        <f t="shared" si="50"/>
        <v>0.44444444444444442</v>
      </c>
      <c r="BJ90" s="19"/>
      <c r="BK90" s="5">
        <v>1</v>
      </c>
      <c r="BL90" s="5">
        <v>20</v>
      </c>
      <c r="BM90" s="5"/>
      <c r="BN90" s="5">
        <v>0</v>
      </c>
      <c r="BO90" s="5">
        <v>0</v>
      </c>
      <c r="BP90" s="3">
        <v>1</v>
      </c>
      <c r="BQ90" s="3">
        <v>0</v>
      </c>
      <c r="BR90" s="3">
        <v>65.5</v>
      </c>
      <c r="BS90" s="3">
        <v>5</v>
      </c>
      <c r="BT90" s="3">
        <v>3.1</v>
      </c>
      <c r="BU90" s="3">
        <v>1.2</v>
      </c>
      <c r="BV90" s="3">
        <v>3.8</v>
      </c>
      <c r="BX90" s="3">
        <v>1</v>
      </c>
      <c r="BY90" s="3">
        <v>1</v>
      </c>
      <c r="BZ90" s="3">
        <v>136</v>
      </c>
      <c r="CA90" s="3">
        <v>18</v>
      </c>
      <c r="CB90" s="4">
        <v>0.8</v>
      </c>
      <c r="CC90" s="28">
        <v>90</v>
      </c>
      <c r="CD90" s="8"/>
      <c r="CE90" s="8"/>
      <c r="CF90" s="3">
        <v>599</v>
      </c>
      <c r="CG90" s="3">
        <v>0</v>
      </c>
      <c r="CH90" s="3">
        <v>1</v>
      </c>
      <c r="CI90" s="12">
        <v>2131.521739130435</v>
      </c>
      <c r="CJ90" s="19">
        <f t="shared" si="51"/>
        <v>7.6645914351353976</v>
      </c>
      <c r="CK90" s="5">
        <v>891.33206970368622</v>
      </c>
      <c r="CL90" s="19">
        <f t="shared" si="52"/>
        <v>6.7927170513080535</v>
      </c>
      <c r="CN90" s="41">
        <v>40399</v>
      </c>
      <c r="CO90" s="41"/>
      <c r="CP90" s="41"/>
      <c r="CQ90" s="41"/>
      <c r="CR90" s="20"/>
      <c r="CS90" s="36">
        <v>44272</v>
      </c>
      <c r="CT90" s="36">
        <v>40552</v>
      </c>
      <c r="CU90" s="1">
        <f t="shared" si="53"/>
        <v>153</v>
      </c>
      <c r="CV90" s="3">
        <v>1</v>
      </c>
      <c r="CW90" s="40">
        <v>40552</v>
      </c>
      <c r="CX90" s="20">
        <f>(CW90-CN90)</f>
        <v>153</v>
      </c>
      <c r="CY90" s="20">
        <v>1</v>
      </c>
      <c r="CZ90" s="20">
        <v>153</v>
      </c>
      <c r="DA90" s="1">
        <v>1</v>
      </c>
      <c r="DB90" s="3" t="s">
        <v>147</v>
      </c>
    </row>
    <row r="91" spans="1:115" s="10" customFormat="1" x14ac:dyDescent="0.25">
      <c r="A91" s="2">
        <v>2046</v>
      </c>
      <c r="B91" s="3">
        <v>53</v>
      </c>
      <c r="C91" s="3">
        <v>1</v>
      </c>
      <c r="D91" s="3">
        <v>0</v>
      </c>
      <c r="E91" s="3">
        <v>1</v>
      </c>
      <c r="F91" s="3">
        <v>1</v>
      </c>
      <c r="G91" s="3">
        <v>0</v>
      </c>
      <c r="H91" s="1">
        <v>1</v>
      </c>
      <c r="I91" s="3">
        <v>0</v>
      </c>
      <c r="J91" s="3">
        <v>4</v>
      </c>
      <c r="K91" s="3">
        <v>0</v>
      </c>
      <c r="L91" s="3">
        <v>0</v>
      </c>
      <c r="M91" s="3"/>
      <c r="N91" s="3">
        <v>1</v>
      </c>
      <c r="O91" s="3">
        <v>0</v>
      </c>
      <c r="P91" s="3">
        <v>0</v>
      </c>
      <c r="Q91" s="3"/>
      <c r="R91" s="3">
        <v>1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1</v>
      </c>
      <c r="Y91" s="3">
        <v>1</v>
      </c>
      <c r="Z91" s="3">
        <v>1</v>
      </c>
      <c r="AA91" s="3">
        <v>1</v>
      </c>
      <c r="AB91" s="3">
        <v>1</v>
      </c>
      <c r="AC91" s="3">
        <v>0</v>
      </c>
      <c r="AD91" s="3">
        <v>0</v>
      </c>
      <c r="AE91" s="3">
        <v>0</v>
      </c>
      <c r="AF91" s="3">
        <v>1</v>
      </c>
      <c r="AG91" s="3">
        <v>37.5</v>
      </c>
      <c r="AH91" s="4">
        <v>2.41</v>
      </c>
      <c r="AI91" s="3">
        <v>102</v>
      </c>
      <c r="AJ91" s="3">
        <v>76</v>
      </c>
      <c r="AK91" s="5">
        <f t="shared" si="36"/>
        <v>84.666666666666671</v>
      </c>
      <c r="AL91" s="3">
        <v>105</v>
      </c>
      <c r="AM91" s="3">
        <v>1</v>
      </c>
      <c r="AN91" s="3">
        <v>15</v>
      </c>
      <c r="AO91" s="3">
        <v>76</v>
      </c>
      <c r="AP91" s="3">
        <v>36</v>
      </c>
      <c r="AQ91" s="3">
        <v>52</v>
      </c>
      <c r="AR91" s="1">
        <f t="shared" si="37"/>
        <v>40</v>
      </c>
      <c r="AS91" s="7">
        <f t="shared" si="38"/>
        <v>2.6666666666666665</v>
      </c>
      <c r="AT91" s="3">
        <v>37</v>
      </c>
      <c r="AU91" s="4">
        <v>2.6028000000000002</v>
      </c>
      <c r="AV91" s="3">
        <v>1.08</v>
      </c>
      <c r="AW91" s="19">
        <f t="shared" si="39"/>
        <v>0.20274944567627498</v>
      </c>
      <c r="AX91" s="7">
        <f t="shared" si="40"/>
        <v>5.7630244352236044</v>
      </c>
      <c r="AY91" s="7">
        <f t="shared" si="41"/>
        <v>1111.1111111111111</v>
      </c>
      <c r="AZ91" s="7">
        <f t="shared" si="42"/>
        <v>5160.4938271604942</v>
      </c>
      <c r="BA91" s="7">
        <f t="shared" si="43"/>
        <v>24.78857142857143</v>
      </c>
      <c r="BB91" s="7">
        <f t="shared" si="44"/>
        <v>10.285714285714286</v>
      </c>
      <c r="BC91" s="7">
        <f t="shared" si="45"/>
        <v>6.6678857142857151</v>
      </c>
      <c r="BD91" s="7">
        <f t="shared" si="46"/>
        <v>5.1757714285714291</v>
      </c>
      <c r="BE91" s="19"/>
      <c r="BF91" s="19">
        <f t="shared" si="47"/>
        <v>2.0977408944213924</v>
      </c>
      <c r="BG91" s="19">
        <f t="shared" si="48"/>
        <v>3.0659289995389578</v>
      </c>
      <c r="BH91" s="19">
        <f t="shared" si="49"/>
        <v>0.61971428571428577</v>
      </c>
      <c r="BI91" s="19">
        <f t="shared" si="50"/>
        <v>0.40540540540540543</v>
      </c>
      <c r="BJ91" s="19"/>
      <c r="BK91" s="5">
        <v>0</v>
      </c>
      <c r="BL91" s="5"/>
      <c r="BM91" s="5"/>
      <c r="BN91" s="5"/>
      <c r="BO91" s="5"/>
      <c r="BP91" s="3">
        <v>1</v>
      </c>
      <c r="BQ91" s="3">
        <v>0</v>
      </c>
      <c r="BR91" s="3">
        <v>10</v>
      </c>
      <c r="BS91" s="3">
        <v>6.5</v>
      </c>
      <c r="BT91" s="3">
        <v>5.8</v>
      </c>
      <c r="BU91" s="3">
        <v>0.8</v>
      </c>
      <c r="BV91" s="3">
        <v>5.3</v>
      </c>
      <c r="BX91" s="3">
        <v>1</v>
      </c>
      <c r="BY91" s="3">
        <v>1</v>
      </c>
      <c r="BZ91" s="3">
        <v>131</v>
      </c>
      <c r="CA91" s="3">
        <v>43</v>
      </c>
      <c r="CB91" s="4">
        <v>1.6</v>
      </c>
      <c r="CC91" s="28">
        <v>55</v>
      </c>
      <c r="CD91" s="8"/>
      <c r="CE91" s="8"/>
      <c r="CF91" s="3">
        <v>2077</v>
      </c>
      <c r="CG91" s="3">
        <v>1</v>
      </c>
      <c r="CH91" s="3">
        <v>2</v>
      </c>
      <c r="CI91" s="12">
        <v>2145.7831325301204</v>
      </c>
      <c r="CJ91" s="19">
        <f t="shared" si="51"/>
        <v>7.6712598614811549</v>
      </c>
      <c r="CK91" s="5">
        <v>2292.2977080661281</v>
      </c>
      <c r="CL91" s="19">
        <f t="shared" si="52"/>
        <v>7.7373099594808519</v>
      </c>
      <c r="CN91" s="41">
        <v>40459</v>
      </c>
      <c r="CO91" s="41"/>
      <c r="CP91" s="41"/>
      <c r="CQ91" s="41"/>
      <c r="CR91" s="20"/>
      <c r="CS91" s="36">
        <v>44272</v>
      </c>
      <c r="CT91" s="36">
        <v>44271</v>
      </c>
      <c r="CU91" s="1">
        <f t="shared" si="53"/>
        <v>3812</v>
      </c>
      <c r="CV91" s="3">
        <v>0</v>
      </c>
      <c r="CW91" s="3"/>
      <c r="CX91" s="3"/>
      <c r="CY91" s="3">
        <v>0</v>
      </c>
      <c r="CZ91" s="3">
        <v>3812</v>
      </c>
      <c r="DA91" s="1">
        <v>1</v>
      </c>
      <c r="DB91" s="3"/>
    </row>
    <row r="92" spans="1:115" s="10" customFormat="1" x14ac:dyDescent="0.25">
      <c r="A92" s="2">
        <v>2021</v>
      </c>
      <c r="B92" s="3">
        <v>63</v>
      </c>
      <c r="C92" s="3">
        <v>0</v>
      </c>
      <c r="D92" s="3">
        <v>0</v>
      </c>
      <c r="E92" s="3">
        <v>1</v>
      </c>
      <c r="F92" s="3">
        <v>1</v>
      </c>
      <c r="G92" s="3">
        <v>0</v>
      </c>
      <c r="H92" s="1">
        <v>1</v>
      </c>
      <c r="I92" s="3">
        <v>0</v>
      </c>
      <c r="J92" s="3">
        <v>4</v>
      </c>
      <c r="K92" s="3">
        <v>0</v>
      </c>
      <c r="L92" s="3">
        <v>1</v>
      </c>
      <c r="M92" s="3"/>
      <c r="N92" s="3">
        <v>1</v>
      </c>
      <c r="O92" s="3">
        <v>0</v>
      </c>
      <c r="P92" s="3">
        <v>1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16">
        <v>0</v>
      </c>
      <c r="Y92" s="3">
        <v>1</v>
      </c>
      <c r="Z92" s="3">
        <v>0</v>
      </c>
      <c r="AA92" s="3">
        <v>0</v>
      </c>
      <c r="AB92" s="3">
        <v>0</v>
      </c>
      <c r="AC92" s="3">
        <v>1</v>
      </c>
      <c r="AD92" s="3">
        <v>0</v>
      </c>
      <c r="AE92" s="3">
        <v>0</v>
      </c>
      <c r="AF92" s="3">
        <v>0</v>
      </c>
      <c r="AG92" s="9">
        <v>26</v>
      </c>
      <c r="AH92" s="11">
        <v>2.0699999999999998</v>
      </c>
      <c r="AI92" s="3"/>
      <c r="AJ92" s="3"/>
      <c r="AK92" s="5">
        <v>61</v>
      </c>
      <c r="AL92" s="3">
        <v>100</v>
      </c>
      <c r="AM92" s="3">
        <v>3</v>
      </c>
      <c r="AN92" s="3">
        <v>11</v>
      </c>
      <c r="AO92" s="3"/>
      <c r="AP92" s="3"/>
      <c r="AQ92" s="3">
        <v>32</v>
      </c>
      <c r="AR92" s="3"/>
      <c r="AS92" s="8"/>
      <c r="AT92" s="3">
        <v>22</v>
      </c>
      <c r="AU92" s="4">
        <v>4.9679999999999991</v>
      </c>
      <c r="AV92" s="3">
        <v>2.4</v>
      </c>
      <c r="AW92" s="19">
        <f t="shared" si="39"/>
        <v>0.32461197339246123</v>
      </c>
      <c r="AX92" s="7">
        <f t="shared" si="40"/>
        <v>2.0128824476650569</v>
      </c>
      <c r="AY92" s="7">
        <f t="shared" si="41"/>
        <v>333.33333333333337</v>
      </c>
      <c r="AZ92" s="7">
        <f t="shared" si="42"/>
        <v>1666.6666666666667</v>
      </c>
      <c r="BA92" s="7">
        <f t="shared" si="43"/>
        <v>49.679999999999986</v>
      </c>
      <c r="BB92" s="7">
        <f t="shared" si="44"/>
        <v>24</v>
      </c>
      <c r="BC92" s="7">
        <f t="shared" si="45"/>
        <v>12.7296</v>
      </c>
      <c r="BD92" s="7">
        <f t="shared" si="46"/>
        <v>6.8544</v>
      </c>
      <c r="BE92" s="19"/>
      <c r="BF92" s="19">
        <f t="shared" si="47"/>
        <v>0.64412238325281823</v>
      </c>
      <c r="BG92" s="19"/>
      <c r="BH92" s="19"/>
      <c r="BI92" s="19">
        <f t="shared" si="50"/>
        <v>0.5</v>
      </c>
      <c r="BJ92" s="19"/>
      <c r="BK92" s="5">
        <v>0</v>
      </c>
      <c r="BL92" s="5"/>
      <c r="BM92" s="5"/>
      <c r="BN92" s="5"/>
      <c r="BO92" s="5"/>
      <c r="BP92" s="3">
        <v>1</v>
      </c>
      <c r="BQ92" s="9">
        <v>0</v>
      </c>
      <c r="BR92" s="3">
        <v>7.5</v>
      </c>
      <c r="BS92" s="3">
        <v>6.9</v>
      </c>
      <c r="BT92" s="3">
        <v>6.6</v>
      </c>
      <c r="BU92" s="3">
        <v>0.8</v>
      </c>
      <c r="BV92" s="3"/>
      <c r="BX92" s="16">
        <v>1</v>
      </c>
      <c r="BY92" s="3">
        <v>1</v>
      </c>
      <c r="BZ92" s="3">
        <v>138</v>
      </c>
      <c r="CA92" s="3">
        <v>40</v>
      </c>
      <c r="CB92" s="4">
        <v>1.9</v>
      </c>
      <c r="CC92" s="28">
        <v>44</v>
      </c>
      <c r="CD92" s="8"/>
      <c r="CE92" s="8"/>
      <c r="CF92" s="3">
        <v>25777</v>
      </c>
      <c r="CG92" s="3">
        <v>1</v>
      </c>
      <c r="CH92" s="3">
        <v>3</v>
      </c>
      <c r="CI92" s="12">
        <v>2177.4193548387098</v>
      </c>
      <c r="CJ92" s="19">
        <f t="shared" si="51"/>
        <v>7.6858956723754748</v>
      </c>
      <c r="CK92" s="5">
        <v>982.30118875678568</v>
      </c>
      <c r="CL92" s="19">
        <f t="shared" si="52"/>
        <v>6.8898979708570085</v>
      </c>
      <c r="CN92" s="37">
        <v>40304</v>
      </c>
      <c r="CO92" s="37">
        <v>40310</v>
      </c>
      <c r="CP92" s="43">
        <f>(CO92-CN92)</f>
        <v>6</v>
      </c>
      <c r="CQ92" s="37">
        <v>40818</v>
      </c>
      <c r="CR92" s="43">
        <f>(CQ92-CN92)</f>
        <v>514</v>
      </c>
      <c r="CS92" s="36">
        <v>44272</v>
      </c>
      <c r="CT92" s="36">
        <v>44260</v>
      </c>
      <c r="CU92" s="1">
        <f t="shared" si="53"/>
        <v>3956</v>
      </c>
      <c r="CV92" s="3">
        <v>0</v>
      </c>
      <c r="CW92" s="3"/>
      <c r="CX92" s="3"/>
      <c r="CY92" s="3">
        <v>1</v>
      </c>
      <c r="CZ92" s="3">
        <v>6</v>
      </c>
      <c r="DA92" s="1">
        <v>1</v>
      </c>
      <c r="DB92" s="3" t="s">
        <v>154</v>
      </c>
    </row>
    <row r="93" spans="1:115" s="10" customFormat="1" x14ac:dyDescent="0.25">
      <c r="A93" s="25">
        <v>1067</v>
      </c>
      <c r="B93" s="1">
        <v>72</v>
      </c>
      <c r="C93" s="1">
        <v>0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1</v>
      </c>
      <c r="J93" s="1">
        <v>3</v>
      </c>
      <c r="K93" s="1">
        <v>1</v>
      </c>
      <c r="L93" s="1">
        <v>0</v>
      </c>
      <c r="M93" s="1">
        <v>1</v>
      </c>
      <c r="N93" s="1">
        <v>1</v>
      </c>
      <c r="O93" s="1">
        <v>0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0</v>
      </c>
      <c r="AD93" s="1">
        <v>1</v>
      </c>
      <c r="AE93" s="1">
        <v>0</v>
      </c>
      <c r="AF93" s="1">
        <v>0</v>
      </c>
      <c r="AG93" s="1">
        <v>26.82</v>
      </c>
      <c r="AH93" s="1">
        <v>1.84</v>
      </c>
      <c r="AI93" s="1">
        <v>124</v>
      </c>
      <c r="AJ93" s="1">
        <v>69</v>
      </c>
      <c r="AK93" s="5">
        <f t="shared" ref="AK93:AK120" si="54">(AI93+2*AJ93)/3</f>
        <v>87.333333333333329</v>
      </c>
      <c r="AL93" s="1">
        <v>60</v>
      </c>
      <c r="AM93" s="1">
        <v>2</v>
      </c>
      <c r="AN93" s="1">
        <v>3</v>
      </c>
      <c r="AO93" s="1">
        <v>39</v>
      </c>
      <c r="AP93" s="1">
        <v>12</v>
      </c>
      <c r="AQ93" s="1">
        <v>21</v>
      </c>
      <c r="AR93" s="1">
        <f t="shared" ref="AR93:AR105" si="55">(AO93-AP93)</f>
        <v>27</v>
      </c>
      <c r="AS93" s="7">
        <f t="shared" ref="AS93:AS105" si="56">(AR93/AN93)</f>
        <v>9</v>
      </c>
      <c r="AT93" s="1">
        <v>11</v>
      </c>
      <c r="AU93" s="19">
        <v>5.5</v>
      </c>
      <c r="AV93" s="1">
        <v>2.98</v>
      </c>
      <c r="AW93" s="19">
        <f t="shared" si="39"/>
        <v>0.57705838876570581</v>
      </c>
      <c r="AX93" s="7">
        <f t="shared" si="40"/>
        <v>1.8181818181818181</v>
      </c>
      <c r="AY93" s="7">
        <f t="shared" si="41"/>
        <v>268.45637583892619</v>
      </c>
      <c r="AZ93" s="7">
        <f t="shared" si="42"/>
        <v>2263.9821029082773</v>
      </c>
      <c r="BA93" s="7">
        <f t="shared" si="43"/>
        <v>91.666666666666657</v>
      </c>
      <c r="BB93" s="7">
        <f t="shared" si="44"/>
        <v>49.666666666666664</v>
      </c>
      <c r="BC93" s="7">
        <f t="shared" si="45"/>
        <v>51.560622222222214</v>
      </c>
      <c r="BD93" s="7">
        <f t="shared" si="46"/>
        <v>12.158399999999999</v>
      </c>
      <c r="BE93" s="19"/>
      <c r="BF93" s="19">
        <f t="shared" si="47"/>
        <v>0.22909090909090912</v>
      </c>
      <c r="BG93" s="19">
        <f t="shared" ref="BG93:BG105" si="57">(AO93/BA93)</f>
        <v>0.42545454545454547</v>
      </c>
      <c r="BH93" s="19">
        <f t="shared" ref="BH93:BH105" si="58">(BA93/AR93)</f>
        <v>3.3950617283950613</v>
      </c>
      <c r="BI93" s="19">
        <f t="shared" si="50"/>
        <v>0.27272727272727271</v>
      </c>
      <c r="BJ93" s="19"/>
      <c r="BK93" s="20">
        <v>0</v>
      </c>
      <c r="BL93" s="1"/>
      <c r="BM93" s="20"/>
      <c r="BN93" s="1"/>
      <c r="BO93" s="1">
        <v>0</v>
      </c>
      <c r="BP93" s="1">
        <v>1</v>
      </c>
      <c r="BQ93" s="1">
        <v>0</v>
      </c>
      <c r="BR93" s="1">
        <v>18</v>
      </c>
      <c r="BS93" s="1">
        <v>7.7</v>
      </c>
      <c r="BT93" s="1">
        <v>6.6</v>
      </c>
      <c r="BU93" s="1">
        <v>0.25</v>
      </c>
      <c r="BV93" s="1">
        <v>5</v>
      </c>
      <c r="BW93" s="1">
        <v>40</v>
      </c>
      <c r="BX93" s="1">
        <v>1</v>
      </c>
      <c r="BY93" s="1">
        <v>0</v>
      </c>
      <c r="BZ93" s="25">
        <v>132</v>
      </c>
      <c r="CA93" s="25">
        <v>31</v>
      </c>
      <c r="CB93" s="44">
        <v>1.34</v>
      </c>
      <c r="CC93" s="27">
        <v>53</v>
      </c>
      <c r="CD93" s="1"/>
      <c r="CE93" s="1"/>
      <c r="CF93" s="1"/>
      <c r="CG93" s="1"/>
      <c r="CH93" s="1"/>
      <c r="CI93" s="20">
        <v>2210.0992059999999</v>
      </c>
      <c r="CJ93" s="19">
        <f t="shared" si="51"/>
        <v>7.7007926830970508</v>
      </c>
      <c r="CK93" s="20">
        <v>3172.640625</v>
      </c>
      <c r="CL93" s="19">
        <f t="shared" si="52"/>
        <v>8.0623195248472985</v>
      </c>
      <c r="CM93" s="22"/>
      <c r="CN93" s="36">
        <v>43404</v>
      </c>
      <c r="CO93" s="36"/>
      <c r="CP93" s="36"/>
      <c r="CQ93" s="36"/>
      <c r="CR93" s="20"/>
      <c r="CS93" s="36">
        <v>44274</v>
      </c>
      <c r="CT93" s="36">
        <v>44274</v>
      </c>
      <c r="CU93" s="1">
        <f t="shared" si="53"/>
        <v>870</v>
      </c>
      <c r="CV93" s="1">
        <v>0</v>
      </c>
      <c r="CW93" s="1"/>
      <c r="CX93" s="1"/>
      <c r="CY93" s="1">
        <v>0</v>
      </c>
      <c r="CZ93" s="1">
        <v>870</v>
      </c>
      <c r="DA93" s="1">
        <v>1</v>
      </c>
      <c r="DB93"/>
      <c r="DC93"/>
      <c r="DD93"/>
      <c r="DE93"/>
      <c r="DF93"/>
      <c r="DG93"/>
      <c r="DH93"/>
      <c r="DI93"/>
      <c r="DJ93"/>
      <c r="DK93"/>
    </row>
    <row r="94" spans="1:115" s="10" customFormat="1" x14ac:dyDescent="0.25">
      <c r="A94" s="25">
        <v>1060</v>
      </c>
      <c r="B94" s="1">
        <v>78</v>
      </c>
      <c r="C94" s="1">
        <v>0</v>
      </c>
      <c r="D94" s="1">
        <v>1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3</v>
      </c>
      <c r="K94" s="1">
        <v>1</v>
      </c>
      <c r="L94" s="1">
        <v>0</v>
      </c>
      <c r="M94" s="1">
        <v>1</v>
      </c>
      <c r="N94" s="1">
        <v>0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1</v>
      </c>
      <c r="AA94" s="1">
        <v>1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35.6</v>
      </c>
      <c r="AH94" s="1">
        <v>1.95</v>
      </c>
      <c r="AI94" s="1">
        <v>136</v>
      </c>
      <c r="AJ94" s="1">
        <v>70</v>
      </c>
      <c r="AK94" s="5">
        <f t="shared" si="54"/>
        <v>92</v>
      </c>
      <c r="AL94" s="1">
        <v>60</v>
      </c>
      <c r="AM94" s="1">
        <v>1</v>
      </c>
      <c r="AN94" s="1">
        <v>2</v>
      </c>
      <c r="AO94" s="1">
        <v>37</v>
      </c>
      <c r="AP94" s="1">
        <v>23</v>
      </c>
      <c r="AQ94" s="1">
        <v>29</v>
      </c>
      <c r="AR94" s="1">
        <f t="shared" si="55"/>
        <v>14</v>
      </c>
      <c r="AS94" s="7">
        <f t="shared" si="56"/>
        <v>7</v>
      </c>
      <c r="AT94" s="1">
        <v>17</v>
      </c>
      <c r="AU94" s="19">
        <v>6.75</v>
      </c>
      <c r="AV94" s="1">
        <v>3.46</v>
      </c>
      <c r="AW94" s="19">
        <f t="shared" si="39"/>
        <v>0.70580931263858093</v>
      </c>
      <c r="AX94" s="7">
        <f t="shared" si="40"/>
        <v>1.7777777777777777</v>
      </c>
      <c r="AY94" s="7">
        <f t="shared" si="41"/>
        <v>277.45664739884393</v>
      </c>
      <c r="AZ94" s="7">
        <f t="shared" si="42"/>
        <v>2080.9248554913297</v>
      </c>
      <c r="BA94" s="7">
        <f t="shared" si="43"/>
        <v>112.5</v>
      </c>
      <c r="BB94" s="7">
        <f t="shared" si="44"/>
        <v>57.666666666666664</v>
      </c>
      <c r="BC94" s="7">
        <f t="shared" si="45"/>
        <v>58.819999999999993</v>
      </c>
      <c r="BD94" s="7">
        <f t="shared" si="46"/>
        <v>21.1752</v>
      </c>
      <c r="BE94" s="19">
        <v>1.4666666666666666</v>
      </c>
      <c r="BF94" s="19">
        <f t="shared" si="47"/>
        <v>0.25777777777777777</v>
      </c>
      <c r="BG94" s="19">
        <f t="shared" si="57"/>
        <v>0.3288888888888889</v>
      </c>
      <c r="BH94" s="19">
        <f t="shared" si="58"/>
        <v>8.0357142857142865</v>
      </c>
      <c r="BI94" s="19">
        <f t="shared" si="50"/>
        <v>0.11764705882352941</v>
      </c>
      <c r="BJ94" s="19"/>
      <c r="BK94" s="20">
        <v>1</v>
      </c>
      <c r="BL94" s="1">
        <v>17</v>
      </c>
      <c r="BM94" s="20"/>
      <c r="BN94" s="1">
        <v>0</v>
      </c>
      <c r="BO94" s="1">
        <v>0</v>
      </c>
      <c r="BP94" s="1">
        <v>1</v>
      </c>
      <c r="BQ94" s="1">
        <v>0</v>
      </c>
      <c r="BR94" s="1">
        <v>65</v>
      </c>
      <c r="BS94" s="1">
        <v>4.9000000000000004</v>
      </c>
      <c r="BT94" s="1">
        <v>2.7</v>
      </c>
      <c r="BU94" s="1">
        <v>0.51</v>
      </c>
      <c r="BV94" s="1">
        <v>4.7</v>
      </c>
      <c r="BW94" s="1"/>
      <c r="BX94" s="1"/>
      <c r="BY94" s="1">
        <v>1</v>
      </c>
      <c r="BZ94" s="25">
        <v>137</v>
      </c>
      <c r="CA94" s="25">
        <v>26</v>
      </c>
      <c r="CB94" s="44">
        <v>1.3</v>
      </c>
      <c r="CC94" s="27">
        <v>39</v>
      </c>
      <c r="CD94" s="1"/>
      <c r="CE94" s="1"/>
      <c r="CF94" s="1"/>
      <c r="CG94" s="1"/>
      <c r="CH94" s="1"/>
      <c r="CI94" s="20">
        <v>2262.454315</v>
      </c>
      <c r="CJ94" s="19">
        <f t="shared" si="51"/>
        <v>7.7242054831050213</v>
      </c>
      <c r="CK94" s="20">
        <v>1185.8239040000001</v>
      </c>
      <c r="CL94" s="19">
        <f t="shared" si="52"/>
        <v>7.0781930896128422</v>
      </c>
      <c r="CM94" s="22"/>
      <c r="CN94" s="36">
        <v>43396</v>
      </c>
      <c r="CO94" s="36"/>
      <c r="CP94" s="36"/>
      <c r="CQ94" s="36"/>
      <c r="CR94" s="20"/>
      <c r="CS94" s="36">
        <v>44217</v>
      </c>
      <c r="CT94" s="36">
        <v>43738</v>
      </c>
      <c r="CU94" s="1">
        <f t="shared" si="53"/>
        <v>342</v>
      </c>
      <c r="CV94" s="1">
        <v>1</v>
      </c>
      <c r="CW94" s="36">
        <v>43738</v>
      </c>
      <c r="CX94" s="20">
        <f>(CW94-CN94)</f>
        <v>342</v>
      </c>
      <c r="CY94" s="20">
        <v>1</v>
      </c>
      <c r="CZ94" s="20">
        <v>342</v>
      </c>
      <c r="DA94" s="1">
        <v>1</v>
      </c>
      <c r="DB94" t="s">
        <v>129</v>
      </c>
      <c r="DC94"/>
      <c r="DD94"/>
      <c r="DE94"/>
      <c r="DF94"/>
      <c r="DG94"/>
      <c r="DH94"/>
      <c r="DI94"/>
      <c r="DJ94"/>
      <c r="DK94"/>
    </row>
    <row r="95" spans="1:115" s="10" customFormat="1" x14ac:dyDescent="0.25">
      <c r="A95" s="2">
        <v>2011</v>
      </c>
      <c r="B95" s="3">
        <v>49</v>
      </c>
      <c r="C95" s="3">
        <v>0</v>
      </c>
      <c r="D95" s="3">
        <v>0</v>
      </c>
      <c r="E95" s="3">
        <v>1</v>
      </c>
      <c r="F95" s="3">
        <v>1</v>
      </c>
      <c r="G95" s="3">
        <v>0</v>
      </c>
      <c r="H95" s="1">
        <v>1</v>
      </c>
      <c r="I95" s="3">
        <v>1</v>
      </c>
      <c r="J95" s="3">
        <v>2</v>
      </c>
      <c r="K95" s="3">
        <v>0</v>
      </c>
      <c r="L95" s="3">
        <v>1</v>
      </c>
      <c r="M95" s="3"/>
      <c r="N95" s="3">
        <v>1</v>
      </c>
      <c r="O95" s="3">
        <v>0</v>
      </c>
      <c r="P95" s="3">
        <v>1</v>
      </c>
      <c r="Q95" s="3"/>
      <c r="R95" s="3">
        <v>1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</v>
      </c>
      <c r="AA95" s="3">
        <v>1</v>
      </c>
      <c r="AB95" s="3">
        <v>1</v>
      </c>
      <c r="AC95" s="3">
        <v>0</v>
      </c>
      <c r="AD95" s="3">
        <v>1</v>
      </c>
      <c r="AE95" s="3">
        <v>0</v>
      </c>
      <c r="AF95" s="3">
        <v>2</v>
      </c>
      <c r="AG95" s="3">
        <v>35.4</v>
      </c>
      <c r="AH95" s="4">
        <v>2.23</v>
      </c>
      <c r="AI95" s="3">
        <v>150</v>
      </c>
      <c r="AJ95" s="3">
        <v>84</v>
      </c>
      <c r="AK95" s="5">
        <f t="shared" si="54"/>
        <v>106</v>
      </c>
      <c r="AL95" s="3">
        <v>66</v>
      </c>
      <c r="AM95" s="3">
        <v>1</v>
      </c>
      <c r="AN95" s="3">
        <v>5</v>
      </c>
      <c r="AO95" s="3">
        <v>38</v>
      </c>
      <c r="AP95" s="3">
        <v>14</v>
      </c>
      <c r="AQ95" s="3">
        <v>25</v>
      </c>
      <c r="AR95" s="3">
        <f t="shared" si="55"/>
        <v>24</v>
      </c>
      <c r="AS95" s="7">
        <f t="shared" si="56"/>
        <v>4.8</v>
      </c>
      <c r="AT95" s="3">
        <v>16</v>
      </c>
      <c r="AU95" s="4">
        <v>4.9060000000000006</v>
      </c>
      <c r="AV95" s="3">
        <v>2.2000000000000002</v>
      </c>
      <c r="AW95" s="19">
        <f t="shared" si="39"/>
        <v>0.51707317073170733</v>
      </c>
      <c r="AX95" s="7">
        <f t="shared" si="40"/>
        <v>1.8344883815735831</v>
      </c>
      <c r="AY95" s="7">
        <f t="shared" si="41"/>
        <v>327.27272727272725</v>
      </c>
      <c r="AZ95" s="7">
        <f t="shared" si="42"/>
        <v>3672.7272727272725</v>
      </c>
      <c r="BA95" s="7">
        <f t="shared" si="43"/>
        <v>74.333333333333343</v>
      </c>
      <c r="BB95" s="7">
        <f t="shared" si="44"/>
        <v>33.333333333333336</v>
      </c>
      <c r="BC95" s="7">
        <f t="shared" si="45"/>
        <v>40.799999999999997</v>
      </c>
      <c r="BD95" s="7">
        <f t="shared" si="46"/>
        <v>9.0666666666666664</v>
      </c>
      <c r="BE95" s="19"/>
      <c r="BF95" s="19">
        <f t="shared" si="47"/>
        <v>0.33632286995515692</v>
      </c>
      <c r="BG95" s="19">
        <f t="shared" si="57"/>
        <v>0.51121076233183849</v>
      </c>
      <c r="BH95" s="19">
        <f t="shared" si="58"/>
        <v>3.0972222222222228</v>
      </c>
      <c r="BI95" s="19">
        <f t="shared" si="50"/>
        <v>0.3125</v>
      </c>
      <c r="BJ95" s="19"/>
      <c r="BK95" s="5">
        <v>0</v>
      </c>
      <c r="BL95" s="5"/>
      <c r="BM95" s="5"/>
      <c r="BN95" s="5"/>
      <c r="BO95" s="5"/>
      <c r="BP95" s="3">
        <v>1</v>
      </c>
      <c r="BQ95" s="3">
        <v>0</v>
      </c>
      <c r="BR95" s="3">
        <v>30</v>
      </c>
      <c r="BS95" s="3">
        <v>6.6</v>
      </c>
      <c r="BT95" s="3">
        <v>6</v>
      </c>
      <c r="BU95" s="3">
        <v>1</v>
      </c>
      <c r="BV95" s="3">
        <v>4.0999999999999996</v>
      </c>
      <c r="BX95" s="3">
        <v>1</v>
      </c>
      <c r="BY95" s="3">
        <v>0</v>
      </c>
      <c r="BZ95" s="3">
        <v>142</v>
      </c>
      <c r="CA95" s="3">
        <v>13</v>
      </c>
      <c r="CB95" s="4">
        <v>0.9</v>
      </c>
      <c r="CC95" s="28">
        <v>90</v>
      </c>
      <c r="CD95" s="8"/>
      <c r="CE95" s="8"/>
      <c r="CF95" s="3">
        <v>178</v>
      </c>
      <c r="CG95" s="3">
        <v>0</v>
      </c>
      <c r="CH95" s="3">
        <v>1</v>
      </c>
      <c r="CI95" s="12">
        <v>2307.6923076923076</v>
      </c>
      <c r="CJ95" s="19">
        <f t="shared" si="51"/>
        <v>7.7440033031827555</v>
      </c>
      <c r="CK95" s="5">
        <v>15440.159587835227</v>
      </c>
      <c r="CL95" s="19">
        <f t="shared" si="52"/>
        <v>9.6447271595250417</v>
      </c>
      <c r="CN95" s="41">
        <v>40260</v>
      </c>
      <c r="CO95" s="41"/>
      <c r="CP95" s="41"/>
      <c r="CQ95" s="41"/>
      <c r="CR95" s="20"/>
      <c r="CS95" s="36">
        <v>44272</v>
      </c>
      <c r="CT95" s="36">
        <v>44263</v>
      </c>
      <c r="CU95" s="1">
        <f t="shared" si="53"/>
        <v>4003</v>
      </c>
      <c r="CV95" s="3">
        <v>0</v>
      </c>
      <c r="CW95" s="3"/>
      <c r="CX95" s="3"/>
      <c r="CY95" s="3">
        <v>0</v>
      </c>
      <c r="CZ95" s="3">
        <v>4003</v>
      </c>
      <c r="DA95" s="1">
        <v>1</v>
      </c>
      <c r="DB95" s="3"/>
    </row>
    <row r="96" spans="1:115" s="10" customFormat="1" x14ac:dyDescent="0.25">
      <c r="A96" s="25">
        <v>1039</v>
      </c>
      <c r="B96" s="1">
        <v>57</v>
      </c>
      <c r="C96" s="1">
        <v>0</v>
      </c>
      <c r="D96" s="1">
        <v>1</v>
      </c>
      <c r="E96" s="1">
        <v>1</v>
      </c>
      <c r="F96" s="1">
        <v>1</v>
      </c>
      <c r="G96" s="1">
        <v>0</v>
      </c>
      <c r="H96" s="1">
        <v>1</v>
      </c>
      <c r="I96" s="1">
        <v>0</v>
      </c>
      <c r="J96" s="1">
        <v>4</v>
      </c>
      <c r="K96" s="1">
        <v>1</v>
      </c>
      <c r="L96" s="1">
        <v>1</v>
      </c>
      <c r="M96" s="1">
        <v>1</v>
      </c>
      <c r="N96" s="1">
        <v>1</v>
      </c>
      <c r="O96" s="1">
        <v>0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</v>
      </c>
      <c r="Z96" s="1">
        <v>1</v>
      </c>
      <c r="AA96" s="1">
        <v>1</v>
      </c>
      <c r="AB96" s="1">
        <v>1</v>
      </c>
      <c r="AC96" s="1">
        <v>0</v>
      </c>
      <c r="AD96" s="1">
        <v>1</v>
      </c>
      <c r="AE96" s="1">
        <v>1</v>
      </c>
      <c r="AF96" s="1">
        <v>0</v>
      </c>
      <c r="AG96" s="1">
        <v>27.1</v>
      </c>
      <c r="AH96" s="1">
        <v>1.7</v>
      </c>
      <c r="AI96" s="1">
        <v>126</v>
      </c>
      <c r="AJ96" s="1">
        <v>64</v>
      </c>
      <c r="AK96" s="5">
        <f t="shared" si="54"/>
        <v>84.666666666666671</v>
      </c>
      <c r="AL96" s="1">
        <v>65</v>
      </c>
      <c r="AM96" s="1">
        <v>1</v>
      </c>
      <c r="AN96" s="1">
        <v>10</v>
      </c>
      <c r="AO96" s="1">
        <v>50</v>
      </c>
      <c r="AP96" s="1">
        <v>20</v>
      </c>
      <c r="AQ96" s="1">
        <v>31</v>
      </c>
      <c r="AR96" s="1">
        <f t="shared" si="55"/>
        <v>30</v>
      </c>
      <c r="AS96" s="7">
        <f t="shared" si="56"/>
        <v>3</v>
      </c>
      <c r="AT96" s="1">
        <v>15</v>
      </c>
      <c r="AU96" s="19">
        <v>3.1</v>
      </c>
      <c r="AV96" s="1">
        <v>1.82</v>
      </c>
      <c r="AW96" s="19">
        <f t="shared" si="39"/>
        <v>0.34167036215816704</v>
      </c>
      <c r="AX96" s="7">
        <f t="shared" si="40"/>
        <v>5.161290322580645</v>
      </c>
      <c r="AY96" s="7">
        <f t="shared" si="41"/>
        <v>703.2967032967033</v>
      </c>
      <c r="AZ96" s="7">
        <f t="shared" si="42"/>
        <v>3282.0512820512822</v>
      </c>
      <c r="BA96" s="7">
        <f t="shared" si="43"/>
        <v>47.692307692307693</v>
      </c>
      <c r="BB96" s="7">
        <f t="shared" si="44"/>
        <v>28</v>
      </c>
      <c r="BC96" s="7">
        <f t="shared" si="45"/>
        <v>26.529066666666665</v>
      </c>
      <c r="BD96" s="7">
        <f t="shared" si="46"/>
        <v>7.9967999999999995</v>
      </c>
      <c r="BE96" s="19">
        <v>2.6838709677419352</v>
      </c>
      <c r="BF96" s="19">
        <f t="shared" si="47"/>
        <v>0.65</v>
      </c>
      <c r="BG96" s="19">
        <f t="shared" si="57"/>
        <v>1.0483870967741935</v>
      </c>
      <c r="BH96" s="19">
        <f t="shared" si="58"/>
        <v>1.5897435897435899</v>
      </c>
      <c r="BI96" s="19">
        <f t="shared" si="50"/>
        <v>0.66666666666666663</v>
      </c>
      <c r="BJ96" s="19"/>
      <c r="BK96" s="20">
        <v>1</v>
      </c>
      <c r="BL96" s="1">
        <v>26</v>
      </c>
      <c r="BM96" s="20"/>
      <c r="BN96" s="1">
        <v>3</v>
      </c>
      <c r="BO96" s="1">
        <v>1</v>
      </c>
      <c r="BP96" s="1">
        <v>1</v>
      </c>
      <c r="BQ96" s="1">
        <v>0</v>
      </c>
      <c r="BR96" s="1">
        <v>19</v>
      </c>
      <c r="BS96" s="1">
        <v>4.5</v>
      </c>
      <c r="BT96" s="1">
        <v>3.6</v>
      </c>
      <c r="BU96" s="1">
        <v>0.5</v>
      </c>
      <c r="BV96" s="1">
        <v>4.2</v>
      </c>
      <c r="BW96" s="1">
        <v>34.4</v>
      </c>
      <c r="BX96" s="1">
        <v>1</v>
      </c>
      <c r="BY96" s="1">
        <v>1</v>
      </c>
      <c r="BZ96" s="25">
        <v>135</v>
      </c>
      <c r="CA96" s="25">
        <v>10</v>
      </c>
      <c r="CB96" s="44">
        <v>0.97</v>
      </c>
      <c r="CC96" s="27">
        <v>65</v>
      </c>
      <c r="CD96" s="1">
        <v>1326</v>
      </c>
      <c r="CE96" s="1">
        <v>1</v>
      </c>
      <c r="CF96" s="1"/>
      <c r="CG96" s="1"/>
      <c r="CH96" s="1">
        <v>3</v>
      </c>
      <c r="CI96" s="20">
        <v>2355.1615790000001</v>
      </c>
      <c r="CJ96" s="19">
        <f t="shared" si="51"/>
        <v>7.7643646151372279</v>
      </c>
      <c r="CK96" s="20">
        <v>4622.8931570000004</v>
      </c>
      <c r="CL96" s="19">
        <f t="shared" si="52"/>
        <v>8.438776012537943</v>
      </c>
      <c r="CM96" s="22"/>
      <c r="CN96" s="36">
        <v>43272</v>
      </c>
      <c r="CO96" s="36"/>
      <c r="CP96" s="36"/>
      <c r="CQ96" s="36"/>
      <c r="CR96" s="20"/>
      <c r="CS96" s="36">
        <v>44217</v>
      </c>
      <c r="CT96" s="37">
        <v>43609</v>
      </c>
      <c r="CU96" s="1">
        <f t="shared" si="53"/>
        <v>337</v>
      </c>
      <c r="CV96" s="1">
        <v>1</v>
      </c>
      <c r="CW96" s="36">
        <v>43609</v>
      </c>
      <c r="CX96" s="20">
        <f>(CW96-CN96)</f>
        <v>337</v>
      </c>
      <c r="CY96" s="20">
        <v>1</v>
      </c>
      <c r="CZ96" s="20">
        <v>337</v>
      </c>
      <c r="DA96" s="1">
        <v>1</v>
      </c>
      <c r="DB96" t="s">
        <v>150</v>
      </c>
      <c r="DC96"/>
      <c r="DD96"/>
      <c r="DE96"/>
      <c r="DF96"/>
      <c r="DG96"/>
      <c r="DH96"/>
      <c r="DI96"/>
      <c r="DJ96"/>
      <c r="DK96"/>
    </row>
    <row r="97" spans="1:115" s="10" customFormat="1" x14ac:dyDescent="0.25">
      <c r="A97" s="25">
        <v>1035</v>
      </c>
      <c r="B97" s="1">
        <v>57</v>
      </c>
      <c r="C97" s="1">
        <v>0</v>
      </c>
      <c r="D97" s="1">
        <v>1</v>
      </c>
      <c r="E97" s="1">
        <v>1</v>
      </c>
      <c r="F97" s="1">
        <v>1</v>
      </c>
      <c r="G97" s="1">
        <v>1</v>
      </c>
      <c r="H97" s="1">
        <v>0</v>
      </c>
      <c r="I97" s="1">
        <v>1</v>
      </c>
      <c r="J97" s="1">
        <v>3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0</v>
      </c>
      <c r="Q97" s="1"/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51.6</v>
      </c>
      <c r="AH97" s="1">
        <v>2.2000000000000002</v>
      </c>
      <c r="AI97" s="1">
        <v>163</v>
      </c>
      <c r="AJ97" s="1">
        <v>80</v>
      </c>
      <c r="AK97" s="5">
        <f t="shared" si="54"/>
        <v>107.66666666666667</v>
      </c>
      <c r="AL97" s="1">
        <v>82</v>
      </c>
      <c r="AM97" s="1">
        <v>1</v>
      </c>
      <c r="AN97" s="1">
        <v>13</v>
      </c>
      <c r="AO97" s="1">
        <v>77</v>
      </c>
      <c r="AP97" s="1">
        <v>31</v>
      </c>
      <c r="AQ97" s="1">
        <v>49</v>
      </c>
      <c r="AR97" s="1">
        <f t="shared" si="55"/>
        <v>46</v>
      </c>
      <c r="AS97" s="7">
        <f t="shared" si="56"/>
        <v>3.5384615384615383</v>
      </c>
      <c r="AT97" s="1">
        <v>15</v>
      </c>
      <c r="AU97" s="19">
        <v>3.24</v>
      </c>
      <c r="AV97" s="1">
        <v>1.47</v>
      </c>
      <c r="AW97" s="19">
        <f t="shared" si="39"/>
        <v>0.35093126385809315</v>
      </c>
      <c r="AX97" s="7">
        <f t="shared" si="40"/>
        <v>10.493827160493826</v>
      </c>
      <c r="AY97" s="7">
        <f t="shared" si="41"/>
        <v>1850.3401360544217</v>
      </c>
      <c r="AZ97" s="7">
        <f t="shared" si="42"/>
        <v>5151.9274376417243</v>
      </c>
      <c r="BA97" s="7">
        <f t="shared" si="43"/>
        <v>39.512195121951223</v>
      </c>
      <c r="BB97" s="7">
        <f t="shared" si="44"/>
        <v>17.926829268292682</v>
      </c>
      <c r="BC97" s="7">
        <f t="shared" si="45"/>
        <v>22.592585365853658</v>
      </c>
      <c r="BD97" s="7">
        <f t="shared" si="46"/>
        <v>8.7769756097560965</v>
      </c>
      <c r="BE97" s="19"/>
      <c r="BF97" s="19">
        <f t="shared" si="47"/>
        <v>1.2401234567901234</v>
      </c>
      <c r="BG97" s="19">
        <f t="shared" si="57"/>
        <v>1.9487654320987653</v>
      </c>
      <c r="BH97" s="19">
        <f t="shared" si="58"/>
        <v>0.85896076352067874</v>
      </c>
      <c r="BI97" s="19">
        <f t="shared" si="50"/>
        <v>0.8666666666666667</v>
      </c>
      <c r="BJ97" s="19"/>
      <c r="BK97" s="20">
        <v>0</v>
      </c>
      <c r="BL97" s="1"/>
      <c r="BM97" s="20"/>
      <c r="BN97" s="1"/>
      <c r="BO97" s="1"/>
      <c r="BP97" s="1">
        <v>1</v>
      </c>
      <c r="BQ97" s="1">
        <v>0</v>
      </c>
      <c r="BR97" s="1">
        <v>70</v>
      </c>
      <c r="BS97" s="1">
        <v>3.9</v>
      </c>
      <c r="BT97" s="1">
        <v>2.1</v>
      </c>
      <c r="BU97" s="1">
        <v>0.53</v>
      </c>
      <c r="BV97" s="1">
        <v>3.6</v>
      </c>
      <c r="BW97" s="1"/>
      <c r="BX97" s="1"/>
      <c r="BY97" s="1"/>
      <c r="BZ97" s="25">
        <v>139</v>
      </c>
      <c r="CA97" s="25">
        <v>21</v>
      </c>
      <c r="CB97" s="44">
        <v>0.93</v>
      </c>
      <c r="CC97" s="27">
        <v>69</v>
      </c>
      <c r="CD97" s="1">
        <v>189</v>
      </c>
      <c r="CE97" s="1">
        <v>1</v>
      </c>
      <c r="CF97" s="1"/>
      <c r="CG97" s="1"/>
      <c r="CH97" s="1">
        <v>1</v>
      </c>
      <c r="CI97" s="20">
        <v>2366.0682160000001</v>
      </c>
      <c r="CJ97" s="19">
        <f t="shared" si="51"/>
        <v>7.7689848759063054</v>
      </c>
      <c r="CK97" s="20">
        <v>1390.4658810000001</v>
      </c>
      <c r="CL97" s="19">
        <f t="shared" si="52"/>
        <v>7.2373941361561487</v>
      </c>
      <c r="CM97" s="22"/>
      <c r="CN97" s="36">
        <v>43250</v>
      </c>
      <c r="CO97" s="36"/>
      <c r="CP97" s="36"/>
      <c r="CQ97" s="36"/>
      <c r="CR97" s="20"/>
      <c r="CS97" s="36">
        <v>44274</v>
      </c>
      <c r="CT97" s="36">
        <v>44266</v>
      </c>
      <c r="CU97" s="1">
        <f t="shared" si="53"/>
        <v>1016</v>
      </c>
      <c r="CV97" s="1">
        <v>0</v>
      </c>
      <c r="CW97" s="1"/>
      <c r="CX97" s="1"/>
      <c r="CY97" s="1">
        <v>0</v>
      </c>
      <c r="CZ97" s="1">
        <v>1016</v>
      </c>
      <c r="DA97" s="1">
        <v>1</v>
      </c>
      <c r="DB97"/>
      <c r="DC97"/>
      <c r="DD97"/>
      <c r="DE97"/>
      <c r="DF97"/>
      <c r="DG97"/>
      <c r="DH97"/>
      <c r="DI97"/>
      <c r="DJ97"/>
      <c r="DK97"/>
    </row>
    <row r="98" spans="1:115" s="10" customFormat="1" x14ac:dyDescent="0.25">
      <c r="A98" s="2">
        <v>2004</v>
      </c>
      <c r="B98" s="3">
        <v>62</v>
      </c>
      <c r="C98" s="3">
        <v>0</v>
      </c>
      <c r="D98" s="3">
        <v>0</v>
      </c>
      <c r="E98" s="3">
        <v>1</v>
      </c>
      <c r="F98" s="3">
        <v>1</v>
      </c>
      <c r="G98" s="3">
        <v>1</v>
      </c>
      <c r="H98" s="1">
        <v>0</v>
      </c>
      <c r="I98" s="3">
        <v>1</v>
      </c>
      <c r="J98" s="3">
        <v>2</v>
      </c>
      <c r="K98" s="3">
        <v>0</v>
      </c>
      <c r="L98" s="3">
        <v>0</v>
      </c>
      <c r="M98" s="3"/>
      <c r="N98" s="3">
        <v>0</v>
      </c>
      <c r="O98" s="3">
        <v>0</v>
      </c>
      <c r="P98" s="3">
        <v>1</v>
      </c>
      <c r="Q98" s="3"/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0</v>
      </c>
      <c r="AA98" s="3">
        <v>0</v>
      </c>
      <c r="AB98" s="3">
        <v>1</v>
      </c>
      <c r="AC98" s="3">
        <v>0</v>
      </c>
      <c r="AD98" s="3">
        <v>1</v>
      </c>
      <c r="AE98" s="3">
        <v>0</v>
      </c>
      <c r="AF98" s="3">
        <v>0</v>
      </c>
      <c r="AG98" s="3">
        <v>38</v>
      </c>
      <c r="AH98" s="4">
        <v>2.4</v>
      </c>
      <c r="AI98" s="3">
        <v>107</v>
      </c>
      <c r="AJ98" s="3">
        <v>68</v>
      </c>
      <c r="AK98" s="5">
        <f t="shared" si="54"/>
        <v>81</v>
      </c>
      <c r="AL98" s="3">
        <v>60</v>
      </c>
      <c r="AM98" s="3">
        <v>1</v>
      </c>
      <c r="AN98" s="3">
        <v>15</v>
      </c>
      <c r="AO98" s="3">
        <v>37</v>
      </c>
      <c r="AP98" s="3">
        <v>20</v>
      </c>
      <c r="AQ98" s="3">
        <v>25</v>
      </c>
      <c r="AR98" s="3">
        <f t="shared" si="55"/>
        <v>17</v>
      </c>
      <c r="AS98" s="7">
        <f t="shared" si="56"/>
        <v>1.1333333333333333</v>
      </c>
      <c r="AT98" s="3">
        <v>21</v>
      </c>
      <c r="AU98" s="4">
        <v>4.4400000000000004</v>
      </c>
      <c r="AV98" s="3">
        <v>1.85</v>
      </c>
      <c r="AW98" s="19">
        <f t="shared" si="39"/>
        <v>0.33226164079822618</v>
      </c>
      <c r="AX98" s="7">
        <f t="shared" si="40"/>
        <v>0.9009009009009008</v>
      </c>
      <c r="AY98" s="7">
        <f t="shared" si="41"/>
        <v>172.97297297297297</v>
      </c>
      <c r="AZ98" s="7">
        <f t="shared" si="42"/>
        <v>2854.0540540540537</v>
      </c>
      <c r="BA98" s="7">
        <f t="shared" si="43"/>
        <v>74.000000000000014</v>
      </c>
      <c r="BB98" s="7">
        <f t="shared" si="44"/>
        <v>30.833333333333332</v>
      </c>
      <c r="BC98" s="7">
        <f t="shared" si="45"/>
        <v>25.16</v>
      </c>
      <c r="BD98" s="7">
        <f t="shared" si="46"/>
        <v>4.1933333333333325</v>
      </c>
      <c r="BE98" s="19">
        <v>1.36</v>
      </c>
      <c r="BF98" s="19">
        <f t="shared" si="47"/>
        <v>0.33783783783783777</v>
      </c>
      <c r="BG98" s="19">
        <f t="shared" si="57"/>
        <v>0.49999999999999989</v>
      </c>
      <c r="BH98" s="19">
        <f t="shared" si="58"/>
        <v>4.3529411764705888</v>
      </c>
      <c r="BI98" s="19">
        <f t="shared" si="50"/>
        <v>0.7142857142857143</v>
      </c>
      <c r="BJ98" s="19"/>
      <c r="BK98" s="5">
        <v>1</v>
      </c>
      <c r="BL98" s="5">
        <v>26</v>
      </c>
      <c r="BM98" s="5"/>
      <c r="BN98" s="5">
        <v>0</v>
      </c>
      <c r="BO98" s="5">
        <v>0</v>
      </c>
      <c r="BP98" s="3">
        <v>1</v>
      </c>
      <c r="BQ98" s="3">
        <v>0</v>
      </c>
      <c r="BR98" s="3">
        <v>17.5</v>
      </c>
      <c r="BS98" s="3">
        <v>6.2</v>
      </c>
      <c r="BT98" s="3">
        <v>5.6</v>
      </c>
      <c r="BU98" s="3">
        <v>1.3</v>
      </c>
      <c r="BV98" s="3"/>
      <c r="BX98" s="3">
        <v>1</v>
      </c>
      <c r="BY98" s="3">
        <v>0</v>
      </c>
      <c r="BZ98" s="3">
        <v>140</v>
      </c>
      <c r="CA98" s="3">
        <v>27</v>
      </c>
      <c r="CB98" s="4">
        <v>1.97</v>
      </c>
      <c r="CC98" s="28">
        <v>49</v>
      </c>
      <c r="CD98" s="8"/>
      <c r="CE98" s="8"/>
      <c r="CF98" s="3">
        <v>337.2</v>
      </c>
      <c r="CG98" s="3">
        <v>0</v>
      </c>
      <c r="CH98" s="3">
        <v>1</v>
      </c>
      <c r="CI98" s="12">
        <v>2489.808917197452</v>
      </c>
      <c r="CJ98" s="19">
        <f t="shared" si="51"/>
        <v>7.8199612464327384</v>
      </c>
      <c r="CK98" s="5">
        <v>901.26268952488977</v>
      </c>
      <c r="CL98" s="19">
        <f t="shared" si="52"/>
        <v>6.8037967684166976</v>
      </c>
      <c r="CN98" s="41">
        <v>40231</v>
      </c>
      <c r="CO98" s="41"/>
      <c r="CP98" s="41"/>
      <c r="CQ98" s="41"/>
      <c r="CR98" s="20"/>
      <c r="CS98" s="36">
        <v>44272</v>
      </c>
      <c r="CT98" s="36">
        <v>41394</v>
      </c>
      <c r="CU98" s="1">
        <f t="shared" si="53"/>
        <v>1163</v>
      </c>
      <c r="CV98" s="3">
        <v>1</v>
      </c>
      <c r="CW98" s="40">
        <v>44210</v>
      </c>
      <c r="CX98" s="20">
        <f>(CW98-CN98)</f>
        <v>3979</v>
      </c>
      <c r="CY98" s="20">
        <v>1</v>
      </c>
      <c r="CZ98" s="20">
        <v>3979</v>
      </c>
      <c r="DA98" s="1">
        <v>1</v>
      </c>
      <c r="DB98" s="39" t="s">
        <v>141</v>
      </c>
    </row>
    <row r="99" spans="1:115" s="10" customFormat="1" x14ac:dyDescent="0.25">
      <c r="A99" s="2">
        <v>2036</v>
      </c>
      <c r="B99" s="3">
        <v>53</v>
      </c>
      <c r="C99" s="3">
        <v>0</v>
      </c>
      <c r="D99" s="3">
        <v>1</v>
      </c>
      <c r="E99" s="3">
        <v>1</v>
      </c>
      <c r="F99" s="3">
        <v>1</v>
      </c>
      <c r="G99" s="3">
        <v>0</v>
      </c>
      <c r="H99" s="1">
        <v>1</v>
      </c>
      <c r="I99" s="3">
        <v>0</v>
      </c>
      <c r="J99" s="3">
        <v>3</v>
      </c>
      <c r="K99" s="3">
        <v>0</v>
      </c>
      <c r="L99" s="3">
        <v>1</v>
      </c>
      <c r="M99" s="3"/>
      <c r="N99" s="3">
        <v>1</v>
      </c>
      <c r="O99" s="3">
        <v>0</v>
      </c>
      <c r="P99" s="3">
        <v>1</v>
      </c>
      <c r="Q99" s="3"/>
      <c r="R99" s="3">
        <v>1</v>
      </c>
      <c r="S99" s="3">
        <v>1</v>
      </c>
      <c r="T99" s="3">
        <v>0</v>
      </c>
      <c r="U99" s="3">
        <v>0</v>
      </c>
      <c r="V99" s="3">
        <v>0</v>
      </c>
      <c r="W99" s="3">
        <v>0</v>
      </c>
      <c r="X99" s="3">
        <v>1</v>
      </c>
      <c r="Y99" s="3">
        <v>1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21</v>
      </c>
      <c r="AH99" s="4">
        <v>1.47</v>
      </c>
      <c r="AI99" s="3">
        <v>74</v>
      </c>
      <c r="AJ99" s="3">
        <v>44</v>
      </c>
      <c r="AK99" s="5">
        <f t="shared" si="54"/>
        <v>54</v>
      </c>
      <c r="AL99" s="3">
        <v>57</v>
      </c>
      <c r="AM99" s="3">
        <v>1</v>
      </c>
      <c r="AN99" s="3">
        <v>7</v>
      </c>
      <c r="AO99" s="3">
        <v>45</v>
      </c>
      <c r="AP99" s="3">
        <v>14</v>
      </c>
      <c r="AQ99" s="3">
        <v>27</v>
      </c>
      <c r="AR99" s="1">
        <f t="shared" si="55"/>
        <v>31</v>
      </c>
      <c r="AS99" s="7">
        <f t="shared" si="56"/>
        <v>4.4285714285714288</v>
      </c>
      <c r="AT99" s="3">
        <v>15</v>
      </c>
      <c r="AU99" s="4">
        <v>2.6313</v>
      </c>
      <c r="AV99" s="3">
        <v>1.79</v>
      </c>
      <c r="AW99" s="19">
        <f t="shared" si="39"/>
        <v>0.21432372505543237</v>
      </c>
      <c r="AX99" s="7">
        <f t="shared" si="40"/>
        <v>4.5604834112415915</v>
      </c>
      <c r="AY99" s="7">
        <f t="shared" si="41"/>
        <v>536.31284916201116</v>
      </c>
      <c r="AZ99" s="7">
        <f t="shared" si="42"/>
        <v>2100.558659217877</v>
      </c>
      <c r="BA99" s="7">
        <f t="shared" si="43"/>
        <v>46.163157894736841</v>
      </c>
      <c r="BB99" s="7">
        <f t="shared" si="44"/>
        <v>31.403508771929825</v>
      </c>
      <c r="BC99" s="7">
        <f t="shared" si="45"/>
        <v>16.656421052631579</v>
      </c>
      <c r="BD99" s="7">
        <f t="shared" si="46"/>
        <v>8.5417543859649125</v>
      </c>
      <c r="BE99" s="19"/>
      <c r="BF99" s="19">
        <f t="shared" si="47"/>
        <v>0.58488199749173408</v>
      </c>
      <c r="BG99" s="19">
        <f t="shared" si="57"/>
        <v>0.97480332915289025</v>
      </c>
      <c r="BH99" s="19">
        <f t="shared" si="58"/>
        <v>1.4891341256366724</v>
      </c>
      <c r="BI99" s="19">
        <f t="shared" si="50"/>
        <v>0.46666666666666667</v>
      </c>
      <c r="BJ99" s="19"/>
      <c r="BK99" s="5">
        <v>0</v>
      </c>
      <c r="BL99" s="5"/>
      <c r="BM99" s="5"/>
      <c r="BN99" s="5"/>
      <c r="BO99" s="5"/>
      <c r="BP99" s="3">
        <v>1</v>
      </c>
      <c r="BQ99" s="3">
        <v>0</v>
      </c>
      <c r="BR99" s="3">
        <v>22.5</v>
      </c>
      <c r="BS99" s="3">
        <v>5.8</v>
      </c>
      <c r="BT99" s="3">
        <v>5</v>
      </c>
      <c r="BU99" s="3">
        <v>0.88</v>
      </c>
      <c r="BV99" s="3">
        <v>4.3</v>
      </c>
      <c r="BX99" s="3">
        <v>1</v>
      </c>
      <c r="BY99" s="3">
        <v>1</v>
      </c>
      <c r="BZ99" s="3">
        <v>122</v>
      </c>
      <c r="CA99" s="3">
        <v>123</v>
      </c>
      <c r="CB99" s="4">
        <v>2.5</v>
      </c>
      <c r="CC99" s="28">
        <v>20</v>
      </c>
      <c r="CD99" s="8"/>
      <c r="CE99" s="8"/>
      <c r="CF99" s="3">
        <v>9846</v>
      </c>
      <c r="CG99" s="3">
        <v>1</v>
      </c>
      <c r="CH99" s="3">
        <v>3</v>
      </c>
      <c r="CI99" s="12">
        <v>2583.333333333333</v>
      </c>
      <c r="CJ99" s="19">
        <f t="shared" si="51"/>
        <v>7.8568358336792832</v>
      </c>
      <c r="CK99" s="5">
        <v>1012.1407676471865</v>
      </c>
      <c r="CL99" s="19">
        <f t="shared" si="52"/>
        <v>6.9198229386397152</v>
      </c>
      <c r="CN99" s="41">
        <v>40408</v>
      </c>
      <c r="CO99" s="41"/>
      <c r="CP99" s="41"/>
      <c r="CQ99" s="41"/>
      <c r="CR99" s="20"/>
      <c r="CS99" s="36">
        <v>44272</v>
      </c>
      <c r="CT99" s="36">
        <v>41593</v>
      </c>
      <c r="CU99" s="1">
        <f t="shared" si="53"/>
        <v>1185</v>
      </c>
      <c r="CV99" s="3">
        <v>1</v>
      </c>
      <c r="CW99" s="40">
        <v>41593</v>
      </c>
      <c r="CX99" s="3">
        <f>(CW99-CN99)</f>
        <v>1185</v>
      </c>
      <c r="CY99" s="3">
        <v>1</v>
      </c>
      <c r="CZ99" s="3">
        <v>1185</v>
      </c>
      <c r="DA99" s="1">
        <v>1</v>
      </c>
      <c r="DB99" s="3" t="s">
        <v>141</v>
      </c>
    </row>
    <row r="100" spans="1:115" s="10" customFormat="1" x14ac:dyDescent="0.25">
      <c r="A100" s="2">
        <v>2063</v>
      </c>
      <c r="B100" s="9">
        <v>62</v>
      </c>
      <c r="C100" s="9">
        <v>0</v>
      </c>
      <c r="D100" s="9">
        <v>0</v>
      </c>
      <c r="E100" s="9">
        <v>1</v>
      </c>
      <c r="F100" s="9">
        <v>1</v>
      </c>
      <c r="G100" s="9">
        <v>0</v>
      </c>
      <c r="H100" s="1">
        <v>1</v>
      </c>
      <c r="I100" s="9">
        <v>1</v>
      </c>
      <c r="J100" s="9">
        <v>3</v>
      </c>
      <c r="K100" s="9">
        <v>0</v>
      </c>
      <c r="L100" s="9">
        <v>0</v>
      </c>
      <c r="M100" s="9"/>
      <c r="N100" s="9">
        <v>1</v>
      </c>
      <c r="O100" s="9">
        <v>0</v>
      </c>
      <c r="P100" s="9">
        <v>1</v>
      </c>
      <c r="Q100" s="9"/>
      <c r="R100" s="9">
        <v>1</v>
      </c>
      <c r="S100" s="9">
        <v>1</v>
      </c>
      <c r="T100" s="9">
        <v>0</v>
      </c>
      <c r="U100" s="9">
        <v>0</v>
      </c>
      <c r="V100" s="9">
        <v>0</v>
      </c>
      <c r="W100" s="9">
        <v>0</v>
      </c>
      <c r="X100" s="9">
        <v>1</v>
      </c>
      <c r="Y100" s="9">
        <v>0</v>
      </c>
      <c r="Z100" s="9">
        <v>1</v>
      </c>
      <c r="AA100" s="9">
        <v>0</v>
      </c>
      <c r="AB100" s="9">
        <v>1</v>
      </c>
      <c r="AC100" s="9">
        <v>0</v>
      </c>
      <c r="AD100" s="9">
        <v>0</v>
      </c>
      <c r="AE100" s="9">
        <v>0</v>
      </c>
      <c r="AF100" s="9">
        <v>0</v>
      </c>
      <c r="AG100" s="9">
        <v>24</v>
      </c>
      <c r="AH100" s="11">
        <v>1.95</v>
      </c>
      <c r="AI100" s="9">
        <v>125</v>
      </c>
      <c r="AJ100" s="9">
        <v>82</v>
      </c>
      <c r="AK100" s="5">
        <f t="shared" si="54"/>
        <v>96.333333333333329</v>
      </c>
      <c r="AL100" s="9">
        <v>69</v>
      </c>
      <c r="AM100" s="9">
        <v>1</v>
      </c>
      <c r="AN100" s="9">
        <v>8</v>
      </c>
      <c r="AO100" s="9">
        <v>16</v>
      </c>
      <c r="AP100" s="9">
        <v>6</v>
      </c>
      <c r="AQ100" s="9">
        <v>10</v>
      </c>
      <c r="AR100" s="1">
        <f t="shared" si="55"/>
        <v>10</v>
      </c>
      <c r="AS100" s="7">
        <f t="shared" si="56"/>
        <v>1.25</v>
      </c>
      <c r="AT100" s="9">
        <v>7</v>
      </c>
      <c r="AU100" s="4">
        <v>3.9584999999999995</v>
      </c>
      <c r="AV100" s="9">
        <v>2.0299999999999998</v>
      </c>
      <c r="AW100" s="19">
        <f t="shared" si="39"/>
        <v>0.43360679970436061</v>
      </c>
      <c r="AX100" s="7">
        <f t="shared" si="40"/>
        <v>0.75786282682834416</v>
      </c>
      <c r="AY100" s="7">
        <f t="shared" si="41"/>
        <v>118.22660098522168</v>
      </c>
      <c r="AZ100" s="7">
        <f t="shared" si="42"/>
        <v>3481.1165845648607</v>
      </c>
      <c r="BA100" s="7">
        <f t="shared" si="43"/>
        <v>57.369565217391298</v>
      </c>
      <c r="BB100" s="7">
        <f t="shared" si="44"/>
        <v>29.420289855072461</v>
      </c>
      <c r="BC100" s="7">
        <f t="shared" si="45"/>
        <v>35.743690821256031</v>
      </c>
      <c r="BD100" s="7">
        <f t="shared" si="46"/>
        <v>0.80023188405797085</v>
      </c>
      <c r="BE100" s="19"/>
      <c r="BF100" s="19">
        <f t="shared" si="47"/>
        <v>0.17430845017051916</v>
      </c>
      <c r="BG100" s="19">
        <f t="shared" si="57"/>
        <v>0.27889352027283065</v>
      </c>
      <c r="BH100" s="19">
        <f t="shared" si="58"/>
        <v>5.7369565217391294</v>
      </c>
      <c r="BI100" s="19">
        <f t="shared" si="50"/>
        <v>1.1428571428571428</v>
      </c>
      <c r="BJ100" s="19"/>
      <c r="BK100" s="12">
        <v>0</v>
      </c>
      <c r="BL100" s="12"/>
      <c r="BM100" s="12"/>
      <c r="BN100" s="12"/>
      <c r="BO100" s="12"/>
      <c r="BP100" s="9">
        <v>1</v>
      </c>
      <c r="BQ100" s="9">
        <v>0</v>
      </c>
      <c r="BR100" s="9">
        <v>22.5</v>
      </c>
      <c r="BS100" s="9">
        <v>5.0999999999999996</v>
      </c>
      <c r="BT100" s="9">
        <v>3.7</v>
      </c>
      <c r="BU100" s="9">
        <v>0.8</v>
      </c>
      <c r="BV100" s="9">
        <v>3.6</v>
      </c>
      <c r="BW100" s="14"/>
      <c r="BX100" s="9">
        <v>0</v>
      </c>
      <c r="BY100" s="9">
        <v>1</v>
      </c>
      <c r="BZ100" s="9">
        <v>133</v>
      </c>
      <c r="CA100" s="9">
        <v>25</v>
      </c>
      <c r="CB100" s="11">
        <v>0.8</v>
      </c>
      <c r="CC100" s="29">
        <v>90</v>
      </c>
      <c r="CD100" s="13"/>
      <c r="CE100" s="13"/>
      <c r="CF100" s="9">
        <v>620</v>
      </c>
      <c r="CG100" s="9">
        <v>1</v>
      </c>
      <c r="CH100" s="9">
        <v>1</v>
      </c>
      <c r="CI100" s="12">
        <v>2619.1176470588234</v>
      </c>
      <c r="CJ100" s="19">
        <f t="shared" si="51"/>
        <v>7.8705927641016462</v>
      </c>
      <c r="CK100" s="12">
        <v>1232.5424258160597</v>
      </c>
      <c r="CL100" s="19">
        <f t="shared" si="52"/>
        <v>7.1168343278932129</v>
      </c>
      <c r="CM100" s="14"/>
      <c r="CN100" s="36">
        <v>40633</v>
      </c>
      <c r="CO100" s="38"/>
      <c r="CP100" s="38"/>
      <c r="CQ100" s="36">
        <v>40654</v>
      </c>
      <c r="CR100" s="43">
        <f>(CQ100-CN100)</f>
        <v>21</v>
      </c>
      <c r="CS100" s="36">
        <v>44274</v>
      </c>
      <c r="CT100" s="42">
        <v>44275</v>
      </c>
      <c r="CU100" s="9">
        <f t="shared" si="53"/>
        <v>3642</v>
      </c>
      <c r="CV100" s="9">
        <v>0</v>
      </c>
      <c r="CW100" s="9"/>
      <c r="CX100" s="14"/>
      <c r="CY100" s="9">
        <v>1</v>
      </c>
      <c r="CZ100" s="9">
        <v>21</v>
      </c>
      <c r="DA100" s="1">
        <v>1</v>
      </c>
      <c r="DB100" s="14" t="s">
        <v>157</v>
      </c>
      <c r="DC100" s="14"/>
      <c r="DD100" s="14"/>
      <c r="DE100" s="14"/>
      <c r="DF100" s="14"/>
      <c r="DG100" s="14"/>
      <c r="DH100" s="14"/>
      <c r="DI100" s="14"/>
      <c r="DJ100" s="14"/>
      <c r="DK100" s="14"/>
    </row>
    <row r="101" spans="1:115" s="10" customFormat="1" x14ac:dyDescent="0.25">
      <c r="A101" s="2">
        <v>2033</v>
      </c>
      <c r="B101" s="3">
        <v>62</v>
      </c>
      <c r="C101" s="3">
        <v>0</v>
      </c>
      <c r="D101" s="3">
        <v>0</v>
      </c>
      <c r="E101" s="3">
        <v>1</v>
      </c>
      <c r="F101" s="3">
        <v>1</v>
      </c>
      <c r="G101" s="3">
        <v>0</v>
      </c>
      <c r="H101" s="1">
        <v>1</v>
      </c>
      <c r="I101" s="3">
        <v>0</v>
      </c>
      <c r="J101" s="3">
        <v>4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1</v>
      </c>
      <c r="Q101" s="3"/>
      <c r="R101" s="3">
        <v>1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0</v>
      </c>
      <c r="AC101" s="3">
        <v>0</v>
      </c>
      <c r="AD101" s="3">
        <v>1</v>
      </c>
      <c r="AE101" s="3">
        <v>0</v>
      </c>
      <c r="AF101" s="3">
        <v>2</v>
      </c>
      <c r="AG101" s="3">
        <v>23</v>
      </c>
      <c r="AH101" s="4">
        <v>1.94</v>
      </c>
      <c r="AI101" s="3">
        <v>93</v>
      </c>
      <c r="AJ101" s="3">
        <v>75</v>
      </c>
      <c r="AK101" s="5">
        <f t="shared" si="54"/>
        <v>81</v>
      </c>
      <c r="AL101" s="3">
        <v>88</v>
      </c>
      <c r="AM101" s="3">
        <v>1</v>
      </c>
      <c r="AN101" s="3">
        <v>6</v>
      </c>
      <c r="AO101" s="3">
        <v>51</v>
      </c>
      <c r="AP101" s="3">
        <v>26</v>
      </c>
      <c r="AQ101" s="3">
        <v>34</v>
      </c>
      <c r="AR101" s="1">
        <f t="shared" si="55"/>
        <v>25</v>
      </c>
      <c r="AS101" s="7">
        <f t="shared" si="56"/>
        <v>4.166666666666667</v>
      </c>
      <c r="AT101" s="3">
        <v>22</v>
      </c>
      <c r="AU101" s="4">
        <v>3.298</v>
      </c>
      <c r="AV101" s="3">
        <v>1.7</v>
      </c>
      <c r="AW101" s="19">
        <f t="shared" si="39"/>
        <v>0.30532150776053213</v>
      </c>
      <c r="AX101" s="7">
        <f t="shared" si="40"/>
        <v>3.6385688295936931</v>
      </c>
      <c r="AY101" s="7">
        <f t="shared" si="41"/>
        <v>564.70588235294122</v>
      </c>
      <c r="AZ101" s="7">
        <f t="shared" si="42"/>
        <v>3529.4117647058824</v>
      </c>
      <c r="BA101" s="7">
        <f t="shared" si="43"/>
        <v>37.477272727272727</v>
      </c>
      <c r="BB101" s="7">
        <f t="shared" si="44"/>
        <v>19.318181818181817</v>
      </c>
      <c r="BC101" s="7">
        <f t="shared" si="45"/>
        <v>15.50090909090909</v>
      </c>
      <c r="BD101" s="7">
        <f t="shared" si="46"/>
        <v>7.3563636363636355</v>
      </c>
      <c r="BE101" s="19"/>
      <c r="BF101" s="19">
        <f t="shared" si="47"/>
        <v>0.90721649484536082</v>
      </c>
      <c r="BG101" s="19">
        <f t="shared" si="57"/>
        <v>1.3608247422680413</v>
      </c>
      <c r="BH101" s="19">
        <f t="shared" si="58"/>
        <v>1.499090909090909</v>
      </c>
      <c r="BI101" s="19">
        <f t="shared" si="50"/>
        <v>0.27272727272727271</v>
      </c>
      <c r="BJ101" s="19"/>
      <c r="BK101" s="5">
        <v>0</v>
      </c>
      <c r="BL101" s="5"/>
      <c r="BM101" s="5"/>
      <c r="BN101" s="5"/>
      <c r="BO101" s="5"/>
      <c r="BP101" s="9">
        <v>1</v>
      </c>
      <c r="BQ101" s="9">
        <v>0</v>
      </c>
      <c r="BR101" s="3">
        <v>12.5</v>
      </c>
      <c r="BS101" s="3">
        <v>5.7</v>
      </c>
      <c r="BT101" s="3">
        <v>5.3</v>
      </c>
      <c r="BU101" s="3">
        <v>0.88</v>
      </c>
      <c r="BV101" s="3">
        <v>4.8</v>
      </c>
      <c r="BX101" s="3">
        <v>1</v>
      </c>
      <c r="BY101" s="3">
        <v>0</v>
      </c>
      <c r="BZ101" s="3">
        <v>132</v>
      </c>
      <c r="CA101" s="3">
        <v>37</v>
      </c>
      <c r="CB101" s="4">
        <v>0.9</v>
      </c>
      <c r="CC101" s="28">
        <v>90</v>
      </c>
      <c r="CD101" s="8"/>
      <c r="CE101" s="8"/>
      <c r="CF101" s="3">
        <v>2454</v>
      </c>
      <c r="CG101" s="3">
        <v>1</v>
      </c>
      <c r="CH101" s="3">
        <v>3</v>
      </c>
      <c r="CI101" s="12">
        <v>2695.833333333333</v>
      </c>
      <c r="CJ101" s="19">
        <f t="shared" si="51"/>
        <v>7.8994626501410465</v>
      </c>
      <c r="CK101" s="5">
        <v>1680.7069826280497</v>
      </c>
      <c r="CL101" s="19">
        <f t="shared" si="52"/>
        <v>7.4269698068690291</v>
      </c>
      <c r="CN101" s="41">
        <v>40393</v>
      </c>
      <c r="CO101" s="41"/>
      <c r="CP101" s="41"/>
      <c r="CQ101" s="41"/>
      <c r="CR101" s="20"/>
      <c r="CS101" s="36">
        <v>44272</v>
      </c>
      <c r="CT101" s="36">
        <v>41561</v>
      </c>
      <c r="CU101" s="1">
        <f t="shared" si="53"/>
        <v>1168</v>
      </c>
      <c r="CV101" s="3">
        <v>1</v>
      </c>
      <c r="CW101" s="40">
        <v>41561</v>
      </c>
      <c r="CX101" s="20">
        <f>(CW101-CN101)</f>
        <v>1168</v>
      </c>
      <c r="CY101" s="20">
        <v>1</v>
      </c>
      <c r="CZ101" s="20">
        <v>1168</v>
      </c>
      <c r="DA101" s="1">
        <v>1</v>
      </c>
      <c r="DB101" s="3" t="s">
        <v>141</v>
      </c>
    </row>
    <row r="102" spans="1:115" s="10" customFormat="1" ht="14.25" customHeight="1" x14ac:dyDescent="0.25">
      <c r="A102" s="25">
        <v>1068</v>
      </c>
      <c r="B102" s="1">
        <v>58</v>
      </c>
      <c r="C102" s="1">
        <v>0</v>
      </c>
      <c r="D102" s="1">
        <v>0</v>
      </c>
      <c r="E102" s="1">
        <v>1</v>
      </c>
      <c r="F102" s="1">
        <v>1</v>
      </c>
      <c r="G102" s="1">
        <v>0</v>
      </c>
      <c r="H102" s="1">
        <v>1</v>
      </c>
      <c r="I102" s="1">
        <v>0</v>
      </c>
      <c r="J102" s="1">
        <v>3</v>
      </c>
      <c r="K102" s="1">
        <v>0</v>
      </c>
      <c r="L102" s="1">
        <v>0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1</v>
      </c>
      <c r="AA102" s="1">
        <v>0</v>
      </c>
      <c r="AB102" s="1">
        <v>1</v>
      </c>
      <c r="AC102" s="1">
        <v>0</v>
      </c>
      <c r="AD102" s="1">
        <v>1</v>
      </c>
      <c r="AE102" s="1">
        <v>0</v>
      </c>
      <c r="AF102" s="1">
        <v>0</v>
      </c>
      <c r="AG102" s="1">
        <v>31.87</v>
      </c>
      <c r="AH102" s="1">
        <v>2.14</v>
      </c>
      <c r="AI102" s="1">
        <v>87</v>
      </c>
      <c r="AJ102" s="1">
        <v>41</v>
      </c>
      <c r="AK102" s="5">
        <f t="shared" si="54"/>
        <v>56.333333333333336</v>
      </c>
      <c r="AL102" s="1">
        <v>87</v>
      </c>
      <c r="AM102" s="1">
        <v>1</v>
      </c>
      <c r="AN102" s="1">
        <v>18</v>
      </c>
      <c r="AO102" s="1">
        <v>42</v>
      </c>
      <c r="AP102" s="1">
        <v>17</v>
      </c>
      <c r="AQ102" s="1">
        <v>29</v>
      </c>
      <c r="AR102" s="1">
        <f t="shared" si="55"/>
        <v>25</v>
      </c>
      <c r="AS102" s="7">
        <f t="shared" si="56"/>
        <v>1.3888888888888888</v>
      </c>
      <c r="AT102" s="1">
        <v>19</v>
      </c>
      <c r="AU102" s="19">
        <v>3.58</v>
      </c>
      <c r="AV102" s="1">
        <v>1.67</v>
      </c>
      <c r="AW102" s="19">
        <f t="shared" si="39"/>
        <v>0.20859571322985956</v>
      </c>
      <c r="AX102" s="7">
        <f t="shared" si="40"/>
        <v>2.7932960893854748</v>
      </c>
      <c r="AY102" s="7">
        <f t="shared" si="41"/>
        <v>479.04191616766468</v>
      </c>
      <c r="AZ102" s="7">
        <f t="shared" si="42"/>
        <v>1836.3273453093816</v>
      </c>
      <c r="BA102" s="7">
        <f t="shared" si="43"/>
        <v>41.149425287356323</v>
      </c>
      <c r="BB102" s="7">
        <f t="shared" si="44"/>
        <v>19.195402298850574</v>
      </c>
      <c r="BC102" s="7">
        <f t="shared" si="45"/>
        <v>9.7461455938697306</v>
      </c>
      <c r="BD102" s="7">
        <f t="shared" si="46"/>
        <v>2.8716321839080456</v>
      </c>
      <c r="BE102" s="19"/>
      <c r="BF102" s="19">
        <f t="shared" si="47"/>
        <v>0.70474860335195533</v>
      </c>
      <c r="BG102" s="19">
        <f t="shared" si="57"/>
        <v>1.0206703910614525</v>
      </c>
      <c r="BH102" s="19">
        <f t="shared" si="58"/>
        <v>1.6459770114942529</v>
      </c>
      <c r="BI102" s="19">
        <f t="shared" si="50"/>
        <v>0.94736842105263153</v>
      </c>
      <c r="BJ102" s="19"/>
      <c r="BK102" s="20">
        <v>1</v>
      </c>
      <c r="BL102" s="1"/>
      <c r="BM102" s="20"/>
      <c r="BN102" s="1">
        <v>1</v>
      </c>
      <c r="BO102" s="1">
        <v>0</v>
      </c>
      <c r="BP102" s="1">
        <v>1</v>
      </c>
      <c r="BQ102" s="1">
        <v>0</v>
      </c>
      <c r="BR102" s="1">
        <v>15</v>
      </c>
      <c r="BS102" s="1">
        <v>5.0999999999999996</v>
      </c>
      <c r="BT102" s="1">
        <v>4.7</v>
      </c>
      <c r="BU102" s="1">
        <v>0.36</v>
      </c>
      <c r="BV102" s="1">
        <v>4.4000000000000004</v>
      </c>
      <c r="BW102" s="1"/>
      <c r="BX102" s="1"/>
      <c r="BY102" s="1"/>
      <c r="BZ102" s="25">
        <v>135</v>
      </c>
      <c r="CA102" s="25">
        <v>37</v>
      </c>
      <c r="CB102" s="44">
        <v>1.37</v>
      </c>
      <c r="CC102" s="27">
        <v>56</v>
      </c>
      <c r="CD102" s="1">
        <v>293</v>
      </c>
      <c r="CE102" s="1">
        <v>1</v>
      </c>
      <c r="CF102" s="1"/>
      <c r="CG102" s="1"/>
      <c r="CH102" s="1">
        <v>2</v>
      </c>
      <c r="CI102" s="20">
        <v>2726.2166569999999</v>
      </c>
      <c r="CJ102" s="19">
        <f t="shared" si="51"/>
        <v>7.9106700870879987</v>
      </c>
      <c r="CK102" s="20">
        <v>3661.8003060000001</v>
      </c>
      <c r="CL102" s="19">
        <f t="shared" si="52"/>
        <v>8.205710192343961</v>
      </c>
      <c r="CM102" s="22"/>
      <c r="CN102" s="36">
        <v>43409</v>
      </c>
      <c r="CO102" s="36"/>
      <c r="CP102" s="36"/>
      <c r="CQ102" s="36"/>
      <c r="CR102" s="20"/>
      <c r="CS102" s="36">
        <v>44217</v>
      </c>
      <c r="CT102" s="36">
        <v>43731</v>
      </c>
      <c r="CU102" s="1">
        <f t="shared" si="53"/>
        <v>322</v>
      </c>
      <c r="CV102" s="1">
        <v>1</v>
      </c>
      <c r="CW102" s="36">
        <v>43731</v>
      </c>
      <c r="CX102" s="20">
        <f>(CW102-CN102)</f>
        <v>322</v>
      </c>
      <c r="CY102" s="20">
        <v>1</v>
      </c>
      <c r="CZ102" s="20">
        <v>322</v>
      </c>
      <c r="DA102" s="1">
        <v>1</v>
      </c>
      <c r="DB102" t="s">
        <v>129</v>
      </c>
      <c r="DC102"/>
      <c r="DD102"/>
      <c r="DE102"/>
      <c r="DF102"/>
      <c r="DG102"/>
      <c r="DH102"/>
      <c r="DI102"/>
      <c r="DJ102"/>
      <c r="DK102"/>
    </row>
    <row r="103" spans="1:115" s="10" customFormat="1" x14ac:dyDescent="0.25">
      <c r="A103" s="25">
        <v>1043</v>
      </c>
      <c r="B103" s="1">
        <v>65</v>
      </c>
      <c r="C103" s="1">
        <v>0</v>
      </c>
      <c r="D103" s="1">
        <v>0</v>
      </c>
      <c r="E103" s="1">
        <v>1</v>
      </c>
      <c r="F103" s="1">
        <v>2</v>
      </c>
      <c r="G103" s="1">
        <v>1</v>
      </c>
      <c r="H103" s="1">
        <v>0</v>
      </c>
      <c r="I103" s="1">
        <v>1</v>
      </c>
      <c r="J103" s="1">
        <v>3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0</v>
      </c>
      <c r="Q103" s="1"/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0</v>
      </c>
      <c r="AA103" s="1">
        <v>0</v>
      </c>
      <c r="AB103" s="1">
        <v>1</v>
      </c>
      <c r="AC103" s="1">
        <v>0</v>
      </c>
      <c r="AD103" s="1">
        <v>1</v>
      </c>
      <c r="AE103" s="1">
        <v>0</v>
      </c>
      <c r="AF103" s="1">
        <v>0</v>
      </c>
      <c r="AG103" s="1">
        <v>23.48</v>
      </c>
      <c r="AH103" s="1">
        <v>1.87</v>
      </c>
      <c r="AI103" s="1">
        <v>106</v>
      </c>
      <c r="AJ103" s="1">
        <v>52</v>
      </c>
      <c r="AK103" s="5">
        <f t="shared" si="54"/>
        <v>70</v>
      </c>
      <c r="AL103" s="1">
        <v>66</v>
      </c>
      <c r="AM103" s="1">
        <v>1</v>
      </c>
      <c r="AN103" s="1">
        <v>17</v>
      </c>
      <c r="AO103" s="1">
        <v>100</v>
      </c>
      <c r="AP103" s="1">
        <v>37</v>
      </c>
      <c r="AQ103" s="1">
        <v>65</v>
      </c>
      <c r="AR103" s="1">
        <f t="shared" si="55"/>
        <v>63</v>
      </c>
      <c r="AS103" s="7">
        <f t="shared" si="56"/>
        <v>3.7058823529411766</v>
      </c>
      <c r="AT103" s="1">
        <v>33</v>
      </c>
      <c r="AU103" s="19">
        <v>4.72</v>
      </c>
      <c r="AV103" s="1">
        <v>2.52</v>
      </c>
      <c r="AW103" s="19">
        <f t="shared" si="39"/>
        <v>0.39113082039911312</v>
      </c>
      <c r="AX103" s="7">
        <f t="shared" si="40"/>
        <v>6.7796610169491531</v>
      </c>
      <c r="AY103" s="7">
        <f t="shared" si="41"/>
        <v>1015.8730158730159</v>
      </c>
      <c r="AZ103" s="7">
        <f t="shared" si="42"/>
        <v>1682.5396825396824</v>
      </c>
      <c r="BA103" s="7">
        <f t="shared" si="43"/>
        <v>71.515151515151516</v>
      </c>
      <c r="BB103" s="7">
        <f t="shared" si="44"/>
        <v>38.18181818181818</v>
      </c>
      <c r="BC103" s="7">
        <f t="shared" si="45"/>
        <v>19.213090909090909</v>
      </c>
      <c r="BD103" s="7">
        <f t="shared" si="46"/>
        <v>24.925090909090905</v>
      </c>
      <c r="BE103" s="19">
        <v>1.3703389830508474</v>
      </c>
      <c r="BF103" s="19">
        <f t="shared" si="47"/>
        <v>0.90889830508474578</v>
      </c>
      <c r="BG103" s="19">
        <f t="shared" si="57"/>
        <v>1.3983050847457628</v>
      </c>
      <c r="BH103" s="19">
        <f t="shared" si="58"/>
        <v>1.1351611351611353</v>
      </c>
      <c r="BI103" s="19">
        <f t="shared" si="50"/>
        <v>0.51515151515151514</v>
      </c>
      <c r="BJ103" s="19"/>
      <c r="BK103" s="20">
        <v>1</v>
      </c>
      <c r="BL103" s="1">
        <v>19</v>
      </c>
      <c r="BM103" s="20"/>
      <c r="BN103" s="1">
        <v>2</v>
      </c>
      <c r="BO103" s="1">
        <v>0</v>
      </c>
      <c r="BP103" s="1">
        <v>1</v>
      </c>
      <c r="BQ103" s="1">
        <v>0</v>
      </c>
      <c r="BR103" s="1">
        <v>75</v>
      </c>
      <c r="BS103" s="1">
        <v>3.4</v>
      </c>
      <c r="BT103" s="1">
        <v>2.2000000000000002</v>
      </c>
      <c r="BU103" s="1">
        <v>0.89</v>
      </c>
      <c r="BV103" s="1"/>
      <c r="BW103" s="1">
        <v>69.7</v>
      </c>
      <c r="BX103" s="1">
        <v>1</v>
      </c>
      <c r="BY103" s="1"/>
      <c r="BZ103" s="25">
        <v>140</v>
      </c>
      <c r="CA103" s="25">
        <v>10</v>
      </c>
      <c r="CB103" s="44">
        <v>0.9</v>
      </c>
      <c r="CC103" s="27">
        <v>89</v>
      </c>
      <c r="CD103" s="1">
        <v>148</v>
      </c>
      <c r="CE103" s="1">
        <v>0</v>
      </c>
      <c r="CF103" s="1"/>
      <c r="CG103" s="1"/>
      <c r="CH103" s="1">
        <v>1</v>
      </c>
      <c r="CI103" s="20">
        <v>2773.1953469999999</v>
      </c>
      <c r="CJ103" s="19">
        <f t="shared" si="51"/>
        <v>7.9277554892218394</v>
      </c>
      <c r="CK103" s="20">
        <v>3204.6363689999998</v>
      </c>
      <c r="CL103" s="19">
        <f t="shared" si="52"/>
        <v>8.0723539055076952</v>
      </c>
      <c r="CM103" s="22"/>
      <c r="CN103" s="36">
        <v>43299</v>
      </c>
      <c r="CO103" s="36"/>
      <c r="CP103" s="36"/>
      <c r="CQ103" s="36"/>
      <c r="CR103" s="20"/>
      <c r="CS103" s="36">
        <v>44217</v>
      </c>
      <c r="CT103" s="37">
        <v>43436</v>
      </c>
      <c r="CU103" s="1">
        <f t="shared" si="53"/>
        <v>137</v>
      </c>
      <c r="CV103" s="1">
        <v>1</v>
      </c>
      <c r="CW103" s="36">
        <v>43436</v>
      </c>
      <c r="CX103" s="20">
        <f>(CW103-CN103)</f>
        <v>137</v>
      </c>
      <c r="CY103" s="20">
        <v>1</v>
      </c>
      <c r="CZ103" s="20">
        <v>137</v>
      </c>
      <c r="DA103" s="1">
        <v>1</v>
      </c>
      <c r="DB103" t="s">
        <v>133</v>
      </c>
      <c r="DC103"/>
      <c r="DD103"/>
      <c r="DE103"/>
      <c r="DF103"/>
      <c r="DG103"/>
      <c r="DH103"/>
      <c r="DI103"/>
      <c r="DJ103"/>
      <c r="DK103"/>
    </row>
    <row r="104" spans="1:115" s="10" customFormat="1" x14ac:dyDescent="0.25">
      <c r="A104" s="25">
        <v>1031</v>
      </c>
      <c r="B104" s="1">
        <v>73</v>
      </c>
      <c r="C104" s="1">
        <v>0</v>
      </c>
      <c r="D104" s="1">
        <v>0</v>
      </c>
      <c r="E104" s="1">
        <v>1</v>
      </c>
      <c r="F104" s="1">
        <v>1</v>
      </c>
      <c r="G104" s="1">
        <v>0</v>
      </c>
      <c r="H104" s="1">
        <v>1</v>
      </c>
      <c r="I104" s="1">
        <v>0</v>
      </c>
      <c r="J104" s="1">
        <v>3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/>
      <c r="R104" s="1">
        <v>1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1</v>
      </c>
      <c r="AB104" s="1">
        <v>1</v>
      </c>
      <c r="AC104" s="1">
        <v>0</v>
      </c>
      <c r="AD104" s="1">
        <v>1</v>
      </c>
      <c r="AE104" s="1">
        <v>0</v>
      </c>
      <c r="AF104" s="1">
        <v>0</v>
      </c>
      <c r="AG104" s="1">
        <v>20.25</v>
      </c>
      <c r="AH104" s="1">
        <v>1.77</v>
      </c>
      <c r="AI104" s="1">
        <v>128</v>
      </c>
      <c r="AJ104" s="1">
        <v>87</v>
      </c>
      <c r="AK104" s="5">
        <f t="shared" si="54"/>
        <v>100.66666666666667</v>
      </c>
      <c r="AL104" s="1">
        <v>74</v>
      </c>
      <c r="AM104" s="1">
        <v>1</v>
      </c>
      <c r="AN104" s="1">
        <v>15</v>
      </c>
      <c r="AO104" s="1">
        <v>71</v>
      </c>
      <c r="AP104" s="1">
        <v>30</v>
      </c>
      <c r="AQ104" s="1">
        <v>46</v>
      </c>
      <c r="AR104" s="1">
        <f t="shared" si="55"/>
        <v>41</v>
      </c>
      <c r="AS104" s="7">
        <f t="shared" si="56"/>
        <v>2.7333333333333334</v>
      </c>
      <c r="AT104" s="1">
        <v>23</v>
      </c>
      <c r="AU104" s="19">
        <v>2.65</v>
      </c>
      <c r="AV104" s="1">
        <v>1.5</v>
      </c>
      <c r="AW104" s="19">
        <f t="shared" si="39"/>
        <v>0.33481152993348118</v>
      </c>
      <c r="AX104" s="7">
        <f t="shared" si="40"/>
        <v>8.6792452830188687</v>
      </c>
      <c r="AY104" s="7">
        <f t="shared" si="41"/>
        <v>1226.6666666666667</v>
      </c>
      <c r="AZ104" s="7">
        <f t="shared" si="42"/>
        <v>4568.8888888888896</v>
      </c>
      <c r="BA104" s="7">
        <f t="shared" si="43"/>
        <v>35.810810810810814</v>
      </c>
      <c r="BB104" s="7">
        <f t="shared" si="44"/>
        <v>20.27027027027027</v>
      </c>
      <c r="BC104" s="7">
        <f t="shared" si="45"/>
        <v>21.410810810810812</v>
      </c>
      <c r="BD104" s="7">
        <f t="shared" si="46"/>
        <v>8.5459459459459453</v>
      </c>
      <c r="BE104" s="19"/>
      <c r="BF104" s="19">
        <f t="shared" si="47"/>
        <v>1.2845283018867923</v>
      </c>
      <c r="BG104" s="19">
        <f t="shared" si="57"/>
        <v>1.982641509433962</v>
      </c>
      <c r="BH104" s="19">
        <f t="shared" si="58"/>
        <v>0.87343441001977595</v>
      </c>
      <c r="BI104" s="19">
        <f t="shared" si="50"/>
        <v>0.65217391304347827</v>
      </c>
      <c r="BJ104" s="19"/>
      <c r="BK104" s="20">
        <v>0</v>
      </c>
      <c r="BL104" s="1"/>
      <c r="BM104" s="20"/>
      <c r="BN104" s="1"/>
      <c r="BO104" s="1"/>
      <c r="BP104" s="1">
        <v>1</v>
      </c>
      <c r="BQ104" s="1">
        <v>0</v>
      </c>
      <c r="BR104" s="1">
        <v>21</v>
      </c>
      <c r="BS104" s="1">
        <v>6.1</v>
      </c>
      <c r="BT104" s="1">
        <v>5.8</v>
      </c>
      <c r="BU104" s="1">
        <v>0.32</v>
      </c>
      <c r="BV104" s="1">
        <v>4.3</v>
      </c>
      <c r="BW104" s="1">
        <v>40.4</v>
      </c>
      <c r="BX104" s="1">
        <v>1</v>
      </c>
      <c r="BY104" s="1">
        <v>1</v>
      </c>
      <c r="BZ104" s="25">
        <v>136</v>
      </c>
      <c r="CA104" s="25">
        <v>22</v>
      </c>
      <c r="CB104" s="44">
        <v>0.89</v>
      </c>
      <c r="CC104" s="27">
        <v>85</v>
      </c>
      <c r="CD104" s="1">
        <v>1546</v>
      </c>
      <c r="CE104" s="1">
        <v>1</v>
      </c>
      <c r="CF104" s="1"/>
      <c r="CG104" s="1"/>
      <c r="CH104" s="1">
        <v>3</v>
      </c>
      <c r="CI104" s="20">
        <v>2921.0889999999999</v>
      </c>
      <c r="CJ104" s="19">
        <f t="shared" si="51"/>
        <v>7.9797117709410292</v>
      </c>
      <c r="CK104" s="20">
        <v>2411.0205000000001</v>
      </c>
      <c r="CL104" s="19">
        <f t="shared" si="52"/>
        <v>7.7878053808410002</v>
      </c>
      <c r="CM104" s="22"/>
      <c r="CN104" s="36">
        <v>43236</v>
      </c>
      <c r="CO104" s="36"/>
      <c r="CP104" s="36"/>
      <c r="CQ104" s="36"/>
      <c r="CR104" s="20"/>
      <c r="CS104" s="36">
        <v>44217</v>
      </c>
      <c r="CT104" s="36">
        <v>44217</v>
      </c>
      <c r="CU104" s="1">
        <f t="shared" si="53"/>
        <v>981</v>
      </c>
      <c r="CV104" s="1">
        <v>1</v>
      </c>
      <c r="CW104" s="36">
        <v>44228</v>
      </c>
      <c r="CX104" s="20">
        <f>(CW104-CN104)</f>
        <v>992</v>
      </c>
      <c r="CY104" s="20">
        <v>1</v>
      </c>
      <c r="CZ104" s="20">
        <v>992</v>
      </c>
      <c r="DA104" s="1">
        <v>1</v>
      </c>
      <c r="DB104" t="s">
        <v>137</v>
      </c>
      <c r="DC104"/>
      <c r="DD104"/>
      <c r="DE104"/>
      <c r="DF104"/>
      <c r="DG104"/>
      <c r="DH104"/>
      <c r="DI104"/>
      <c r="DJ104"/>
      <c r="DK104"/>
    </row>
    <row r="105" spans="1:115" s="10" customFormat="1" x14ac:dyDescent="0.25">
      <c r="A105" s="2">
        <v>2055</v>
      </c>
      <c r="B105" s="3">
        <v>71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1">
        <v>0</v>
      </c>
      <c r="I105" s="3">
        <v>0</v>
      </c>
      <c r="J105" s="3">
        <v>4</v>
      </c>
      <c r="K105" s="3">
        <v>1</v>
      </c>
      <c r="L105" s="3">
        <v>0</v>
      </c>
      <c r="M105" s="3"/>
      <c r="N105" s="3">
        <v>0</v>
      </c>
      <c r="O105" s="3">
        <v>1</v>
      </c>
      <c r="P105" s="3">
        <v>0</v>
      </c>
      <c r="Q105" s="3"/>
      <c r="R105" s="3">
        <v>0</v>
      </c>
      <c r="S105" s="3">
        <v>0</v>
      </c>
      <c r="T105" s="3">
        <v>1</v>
      </c>
      <c r="U105" s="3">
        <v>0</v>
      </c>
      <c r="V105" s="3">
        <v>0</v>
      </c>
      <c r="W105" s="3">
        <v>0</v>
      </c>
      <c r="X105" s="3">
        <v>1</v>
      </c>
      <c r="Y105" s="3">
        <v>1</v>
      </c>
      <c r="Z105" s="3">
        <v>1</v>
      </c>
      <c r="AA105" s="3">
        <v>1</v>
      </c>
      <c r="AB105" s="3">
        <v>0</v>
      </c>
      <c r="AC105" s="3">
        <v>0</v>
      </c>
      <c r="AD105" s="3">
        <v>1</v>
      </c>
      <c r="AE105" s="3">
        <v>0</v>
      </c>
      <c r="AF105" s="3">
        <v>0</v>
      </c>
      <c r="AG105" s="3">
        <v>23.5</v>
      </c>
      <c r="AH105" s="4">
        <v>1.62</v>
      </c>
      <c r="AI105" s="3">
        <v>128</v>
      </c>
      <c r="AJ105" s="3">
        <v>60</v>
      </c>
      <c r="AK105" s="5">
        <f t="shared" si="54"/>
        <v>82.666666666666671</v>
      </c>
      <c r="AL105" s="3">
        <v>66</v>
      </c>
      <c r="AM105" s="3">
        <v>1</v>
      </c>
      <c r="AN105" s="3">
        <v>8</v>
      </c>
      <c r="AO105" s="3">
        <v>41</v>
      </c>
      <c r="AP105" s="3">
        <v>15</v>
      </c>
      <c r="AQ105" s="3">
        <v>24</v>
      </c>
      <c r="AR105" s="1">
        <f t="shared" si="55"/>
        <v>26</v>
      </c>
      <c r="AS105" s="7">
        <f t="shared" si="56"/>
        <v>3.25</v>
      </c>
      <c r="AT105" s="3">
        <v>10</v>
      </c>
      <c r="AU105" s="4">
        <v>3.5964000000000005</v>
      </c>
      <c r="AV105" s="3">
        <v>2.2200000000000002</v>
      </c>
      <c r="AW105" s="19">
        <f t="shared" si="39"/>
        <v>0.40691796008869185</v>
      </c>
      <c r="AX105" s="7">
        <f t="shared" si="40"/>
        <v>3.8927816705594478</v>
      </c>
      <c r="AY105" s="7">
        <f t="shared" si="41"/>
        <v>504.50450450450444</v>
      </c>
      <c r="AZ105" s="7">
        <f t="shared" si="42"/>
        <v>2690.6906906906906</v>
      </c>
      <c r="BA105" s="7">
        <f t="shared" si="43"/>
        <v>54.490909090909099</v>
      </c>
      <c r="BB105" s="7">
        <f t="shared" si="44"/>
        <v>33.636363636363633</v>
      </c>
      <c r="BC105" s="7">
        <f t="shared" si="45"/>
        <v>33.241696969696967</v>
      </c>
      <c r="BD105" s="7">
        <f t="shared" si="46"/>
        <v>7.3192727272727263</v>
      </c>
      <c r="BE105" s="19"/>
      <c r="BF105" s="19">
        <f t="shared" si="47"/>
        <v>0.44044044044044039</v>
      </c>
      <c r="BG105" s="19">
        <f t="shared" si="57"/>
        <v>0.752419085752419</v>
      </c>
      <c r="BH105" s="19">
        <f t="shared" si="58"/>
        <v>2.0958041958041962</v>
      </c>
      <c r="BI105" s="19">
        <f t="shared" si="50"/>
        <v>0.8</v>
      </c>
      <c r="BJ105" s="19"/>
      <c r="BK105" s="5">
        <v>1</v>
      </c>
      <c r="BL105" s="5"/>
      <c r="BM105" s="5"/>
      <c r="BN105" s="5">
        <v>0</v>
      </c>
      <c r="BO105" s="5">
        <v>0</v>
      </c>
      <c r="BP105" s="3">
        <v>1</v>
      </c>
      <c r="BQ105" s="3">
        <v>0</v>
      </c>
      <c r="BR105" s="3">
        <v>27.5</v>
      </c>
      <c r="BS105" s="3">
        <v>4.0999999999999996</v>
      </c>
      <c r="BT105" s="3">
        <v>3.9</v>
      </c>
      <c r="BU105" s="3">
        <v>0.9</v>
      </c>
      <c r="BV105" s="3">
        <v>2.6</v>
      </c>
      <c r="BX105" s="3">
        <v>0</v>
      </c>
      <c r="BY105" s="3">
        <v>1</v>
      </c>
      <c r="BZ105" s="3">
        <v>139</v>
      </c>
      <c r="CA105" s="3">
        <v>28</v>
      </c>
      <c r="CB105" s="4">
        <v>1.3</v>
      </c>
      <c r="CC105" s="28">
        <v>49</v>
      </c>
      <c r="CD105" s="8"/>
      <c r="CE105" s="8"/>
      <c r="CF105" s="3">
        <v>391</v>
      </c>
      <c r="CG105" s="3">
        <v>0</v>
      </c>
      <c r="CH105" s="3">
        <v>1</v>
      </c>
      <c r="CI105" s="12">
        <v>2978.2312925170068</v>
      </c>
      <c r="CJ105" s="19">
        <f t="shared" si="51"/>
        <v>7.9990848772921632</v>
      </c>
      <c r="CK105" s="5">
        <v>2149.6969096298444</v>
      </c>
      <c r="CL105" s="19">
        <f t="shared" si="52"/>
        <v>7.6730821389189963</v>
      </c>
      <c r="CN105" s="36">
        <v>40519</v>
      </c>
      <c r="CO105" s="36"/>
      <c r="CP105" s="36"/>
      <c r="CQ105" s="36"/>
      <c r="CR105" s="20"/>
      <c r="CS105" s="36">
        <v>44274</v>
      </c>
      <c r="CT105" s="36">
        <v>44275</v>
      </c>
      <c r="CU105" s="1">
        <f t="shared" si="53"/>
        <v>3756</v>
      </c>
      <c r="CV105" s="3">
        <v>0</v>
      </c>
      <c r="CW105" s="3"/>
      <c r="CX105" s="3"/>
      <c r="CY105" s="3">
        <v>0</v>
      </c>
      <c r="CZ105" s="3">
        <v>3756</v>
      </c>
      <c r="DA105" s="1">
        <v>1</v>
      </c>
      <c r="DB105" s="3" t="s">
        <v>156</v>
      </c>
    </row>
    <row r="106" spans="1:115" s="10" customFormat="1" x14ac:dyDescent="0.25">
      <c r="A106" s="2">
        <v>2052</v>
      </c>
      <c r="B106" s="3">
        <v>53</v>
      </c>
      <c r="C106" s="3">
        <v>1</v>
      </c>
      <c r="D106" s="3">
        <v>0</v>
      </c>
      <c r="E106" s="3">
        <v>1</v>
      </c>
      <c r="F106" s="3">
        <v>1</v>
      </c>
      <c r="G106" s="3">
        <v>1</v>
      </c>
      <c r="H106" s="1">
        <v>0</v>
      </c>
      <c r="I106" s="3">
        <v>0</v>
      </c>
      <c r="J106" s="3">
        <v>4</v>
      </c>
      <c r="K106" s="3">
        <v>1</v>
      </c>
      <c r="L106" s="3">
        <v>0</v>
      </c>
      <c r="M106" s="3"/>
      <c r="N106" s="3">
        <v>0</v>
      </c>
      <c r="O106" s="3">
        <v>0</v>
      </c>
      <c r="P106" s="3">
        <v>1</v>
      </c>
      <c r="Q106" s="3">
        <v>1</v>
      </c>
      <c r="R106" s="3">
        <v>1</v>
      </c>
      <c r="S106" s="3">
        <v>1</v>
      </c>
      <c r="T106" s="3">
        <v>1</v>
      </c>
      <c r="U106" s="3">
        <v>0</v>
      </c>
      <c r="V106" s="3">
        <v>0</v>
      </c>
      <c r="W106" s="3">
        <v>1</v>
      </c>
      <c r="X106" s="3">
        <v>1</v>
      </c>
      <c r="Y106" s="3">
        <v>1</v>
      </c>
      <c r="Z106" s="3">
        <v>1</v>
      </c>
      <c r="AA106" s="3">
        <v>0</v>
      </c>
      <c r="AB106" s="3">
        <v>1</v>
      </c>
      <c r="AC106" s="3">
        <v>1</v>
      </c>
      <c r="AD106" s="3">
        <v>1</v>
      </c>
      <c r="AE106" s="3">
        <v>0</v>
      </c>
      <c r="AF106" s="3">
        <v>0</v>
      </c>
      <c r="AG106" s="3">
        <v>31</v>
      </c>
      <c r="AH106" s="4">
        <v>2.3199999999999998</v>
      </c>
      <c r="AI106" s="3">
        <v>100</v>
      </c>
      <c r="AJ106" s="3">
        <v>62</v>
      </c>
      <c r="AK106" s="5">
        <f t="shared" si="54"/>
        <v>74.666666666666671</v>
      </c>
      <c r="AL106" s="3">
        <v>81</v>
      </c>
      <c r="AM106" s="3">
        <v>3</v>
      </c>
      <c r="AN106" s="3">
        <v>27</v>
      </c>
      <c r="AO106" s="3"/>
      <c r="AP106" s="3"/>
      <c r="AQ106" s="3">
        <v>43</v>
      </c>
      <c r="AR106" s="3"/>
      <c r="AS106" s="8"/>
      <c r="AT106" s="3">
        <v>34</v>
      </c>
      <c r="AU106" s="4">
        <v>3.9439999999999995</v>
      </c>
      <c r="AV106" s="3">
        <v>1.7</v>
      </c>
      <c r="AW106" s="19">
        <f t="shared" si="39"/>
        <v>0.28144863266814485</v>
      </c>
      <c r="AX106" s="7">
        <f t="shared" si="40"/>
        <v>2.2819472616632863</v>
      </c>
      <c r="AY106" s="7">
        <f t="shared" si="41"/>
        <v>423.52941176470591</v>
      </c>
      <c r="AZ106" s="7">
        <f t="shared" si="42"/>
        <v>2243.1372549019611</v>
      </c>
      <c r="BA106" s="7">
        <f t="shared" si="43"/>
        <v>48.691358024691347</v>
      </c>
      <c r="BB106" s="7">
        <f t="shared" si="44"/>
        <v>20.987654320987655</v>
      </c>
      <c r="BC106" s="7">
        <f t="shared" si="45"/>
        <v>11.607572016460907</v>
      </c>
      <c r="BD106" s="7">
        <f t="shared" si="46"/>
        <v>4.5669135802469132</v>
      </c>
      <c r="BE106" s="19"/>
      <c r="BF106" s="19">
        <f t="shared" si="47"/>
        <v>0.88311359026369185</v>
      </c>
      <c r="BG106" s="19"/>
      <c r="BH106" s="19"/>
      <c r="BI106" s="19">
        <f t="shared" si="50"/>
        <v>0.79411764705882348</v>
      </c>
      <c r="BJ106" s="19"/>
      <c r="BK106" s="5">
        <v>0</v>
      </c>
      <c r="BL106" s="5"/>
      <c r="BM106" s="5"/>
      <c r="BN106" s="5"/>
      <c r="BO106" s="5"/>
      <c r="BP106" s="3">
        <v>1</v>
      </c>
      <c r="BQ106" s="3">
        <v>0</v>
      </c>
      <c r="BR106" s="3">
        <v>15</v>
      </c>
      <c r="BS106" s="3">
        <v>7.3</v>
      </c>
      <c r="BT106" s="3">
        <v>7.1</v>
      </c>
      <c r="BU106" s="3">
        <v>0.95</v>
      </c>
      <c r="BV106" s="3"/>
      <c r="BX106" s="3">
        <v>1</v>
      </c>
      <c r="BY106" s="3">
        <v>1</v>
      </c>
      <c r="BZ106" s="3">
        <v>127</v>
      </c>
      <c r="CA106" s="3">
        <v>64</v>
      </c>
      <c r="CB106" s="4">
        <v>2.9</v>
      </c>
      <c r="CC106" s="28">
        <v>28</v>
      </c>
      <c r="CD106" s="8"/>
      <c r="CE106" s="8"/>
      <c r="CF106" s="3">
        <v>5827</v>
      </c>
      <c r="CG106" s="3">
        <v>1</v>
      </c>
      <c r="CH106" s="3">
        <v>3</v>
      </c>
      <c r="CI106" s="12">
        <v>3090.1960784313724</v>
      </c>
      <c r="CJ106" s="19">
        <f t="shared" si="51"/>
        <v>8.0359898236815894</v>
      </c>
      <c r="CK106" s="5">
        <v>1572.3566174930843</v>
      </c>
      <c r="CL106" s="19">
        <f t="shared" si="52"/>
        <v>7.3603308031728716</v>
      </c>
      <c r="CN106" s="36">
        <v>40497</v>
      </c>
      <c r="CO106" s="36">
        <v>40499</v>
      </c>
      <c r="CP106" s="20">
        <f>(CO106-CN106)</f>
        <v>2</v>
      </c>
      <c r="CQ106" s="36"/>
      <c r="CR106" s="20"/>
      <c r="CS106" s="36">
        <v>44272</v>
      </c>
      <c r="CT106" s="36">
        <v>44125</v>
      </c>
      <c r="CU106" s="1">
        <f t="shared" si="53"/>
        <v>3628</v>
      </c>
      <c r="CV106" s="3">
        <v>0</v>
      </c>
      <c r="CW106" s="3"/>
      <c r="CX106" s="3"/>
      <c r="CY106" s="3">
        <v>1</v>
      </c>
      <c r="CZ106" s="3">
        <v>2</v>
      </c>
      <c r="DA106" s="1">
        <v>1</v>
      </c>
      <c r="DB106" s="3" t="s">
        <v>149</v>
      </c>
    </row>
    <row r="107" spans="1:115" s="10" customFormat="1" x14ac:dyDescent="0.25">
      <c r="A107" s="25">
        <v>1145</v>
      </c>
      <c r="B107" s="1">
        <v>67</v>
      </c>
      <c r="C107" s="1">
        <v>0</v>
      </c>
      <c r="D107" s="1">
        <v>1</v>
      </c>
      <c r="E107" s="1">
        <v>1</v>
      </c>
      <c r="F107" s="1">
        <v>1</v>
      </c>
      <c r="G107" s="1">
        <v>1</v>
      </c>
      <c r="H107" s="1">
        <v>0</v>
      </c>
      <c r="I107" s="1">
        <v>1</v>
      </c>
      <c r="J107" s="1">
        <v>1</v>
      </c>
      <c r="K107" s="1">
        <v>1</v>
      </c>
      <c r="L107" s="1">
        <v>0</v>
      </c>
      <c r="M107" s="1">
        <v>0</v>
      </c>
      <c r="N107" s="1">
        <v>0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21.1</v>
      </c>
      <c r="AH107" s="1">
        <v>1.68</v>
      </c>
      <c r="AI107" s="1">
        <v>94</v>
      </c>
      <c r="AJ107" s="1">
        <v>64</v>
      </c>
      <c r="AK107" s="5">
        <f t="shared" si="54"/>
        <v>74</v>
      </c>
      <c r="AL107" s="1">
        <v>62</v>
      </c>
      <c r="AM107" s="1">
        <v>1</v>
      </c>
      <c r="AN107" s="1">
        <v>9</v>
      </c>
      <c r="AO107" s="1">
        <v>48</v>
      </c>
      <c r="AP107" s="1">
        <v>22</v>
      </c>
      <c r="AQ107" s="1">
        <v>33</v>
      </c>
      <c r="AR107" s="1">
        <f t="shared" ref="AR107:AR120" si="59">(AO107-AP107)</f>
        <v>26</v>
      </c>
      <c r="AS107" s="7">
        <f t="shared" ref="AS107:AS120" si="60">(AR107/AN107)</f>
        <v>2.8888888888888888</v>
      </c>
      <c r="AT107" s="1">
        <v>23</v>
      </c>
      <c r="AU107" s="19">
        <v>4.29</v>
      </c>
      <c r="AV107" s="1">
        <v>2.56</v>
      </c>
      <c r="AW107" s="19">
        <f t="shared" si="39"/>
        <v>0.42004434589800443</v>
      </c>
      <c r="AX107" s="7">
        <f t="shared" si="40"/>
        <v>2.3310023310023311</v>
      </c>
      <c r="AY107" s="7">
        <f t="shared" si="41"/>
        <v>312.5</v>
      </c>
      <c r="AZ107" s="7">
        <f t="shared" si="42"/>
        <v>2031.25</v>
      </c>
      <c r="BA107" s="7">
        <f t="shared" si="43"/>
        <v>69.193548387096783</v>
      </c>
      <c r="BB107" s="7">
        <f t="shared" si="44"/>
        <v>41.29032258064516</v>
      </c>
      <c r="BC107" s="7">
        <f t="shared" si="45"/>
        <v>28.638967741935478</v>
      </c>
      <c r="BD107" s="7">
        <f t="shared" si="46"/>
        <v>13.477161290322581</v>
      </c>
      <c r="BE107" s="19"/>
      <c r="BF107" s="19">
        <f t="shared" si="47"/>
        <v>0.47692307692307684</v>
      </c>
      <c r="BG107" s="19">
        <f t="shared" ref="BG107:BG120" si="61">(AO107/BA107)</f>
        <v>0.69370629370629366</v>
      </c>
      <c r="BH107" s="19">
        <f t="shared" ref="BH107:BH120" si="62">(BA107/AR107)</f>
        <v>2.6612903225806455</v>
      </c>
      <c r="BI107" s="19">
        <f t="shared" si="50"/>
        <v>0.39130434782608697</v>
      </c>
      <c r="BJ107" s="19"/>
      <c r="BK107" s="20">
        <v>0</v>
      </c>
      <c r="BL107" s="1"/>
      <c r="BM107" s="20"/>
      <c r="BN107" s="1">
        <v>0</v>
      </c>
      <c r="BO107" s="1">
        <v>0</v>
      </c>
      <c r="BP107" s="1">
        <v>1</v>
      </c>
      <c r="BQ107" s="1">
        <v>0</v>
      </c>
      <c r="BR107" s="1">
        <v>35</v>
      </c>
      <c r="BS107" s="1">
        <v>5.3</v>
      </c>
      <c r="BT107" s="1">
        <v>4.4000000000000004</v>
      </c>
      <c r="BU107" s="1">
        <v>0.5</v>
      </c>
      <c r="BV107" s="1">
        <v>4</v>
      </c>
      <c r="BW107" s="1">
        <v>56.4</v>
      </c>
      <c r="BX107" s="1">
        <v>1</v>
      </c>
      <c r="BY107" s="1">
        <v>0</v>
      </c>
      <c r="BZ107" s="25">
        <v>141</v>
      </c>
      <c r="CA107" s="25">
        <v>18</v>
      </c>
      <c r="CB107" s="44">
        <v>1.01</v>
      </c>
      <c r="CC107" s="27">
        <v>65</v>
      </c>
      <c r="CD107" s="1"/>
      <c r="CE107" s="1"/>
      <c r="CF107" s="1"/>
      <c r="CG107" s="1"/>
      <c r="CH107" s="1"/>
      <c r="CI107" s="20">
        <v>3197.5624950000001</v>
      </c>
      <c r="CJ107" s="19">
        <f t="shared" si="51"/>
        <v>8.0701440782189948</v>
      </c>
      <c r="CK107" s="20">
        <v>516.0676618</v>
      </c>
      <c r="CL107" s="19">
        <f t="shared" si="52"/>
        <v>6.246237884404481</v>
      </c>
      <c r="CM107" s="22"/>
      <c r="CN107" s="36">
        <v>43621</v>
      </c>
      <c r="CO107" s="36"/>
      <c r="CP107" s="36"/>
      <c r="CQ107" s="36"/>
      <c r="CR107" s="20"/>
      <c r="CS107" s="36">
        <v>44217</v>
      </c>
      <c r="CT107" s="36">
        <v>44123</v>
      </c>
      <c r="CU107" s="1">
        <f t="shared" si="53"/>
        <v>502</v>
      </c>
      <c r="CV107" s="1">
        <v>0</v>
      </c>
      <c r="CW107" s="1"/>
      <c r="CX107" s="1"/>
      <c r="CY107" s="1">
        <v>0</v>
      </c>
      <c r="CZ107" s="1">
        <v>502</v>
      </c>
      <c r="DA107" s="1">
        <v>1</v>
      </c>
      <c r="DB107" t="s">
        <v>136</v>
      </c>
      <c r="DC107"/>
      <c r="DD107"/>
      <c r="DE107"/>
      <c r="DF107"/>
      <c r="DG107"/>
      <c r="DH107"/>
      <c r="DI107"/>
      <c r="DJ107"/>
      <c r="DK107"/>
    </row>
    <row r="108" spans="1:115" s="10" customFormat="1" x14ac:dyDescent="0.25">
      <c r="A108" s="25">
        <v>1063</v>
      </c>
      <c r="B108" s="1">
        <v>65</v>
      </c>
      <c r="C108" s="1">
        <v>0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4</v>
      </c>
      <c r="K108" s="1">
        <v>1</v>
      </c>
      <c r="L108" s="1">
        <v>1</v>
      </c>
      <c r="M108" s="1">
        <v>1</v>
      </c>
      <c r="N108" s="1">
        <v>0</v>
      </c>
      <c r="O108" s="1">
        <v>0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</v>
      </c>
      <c r="Z108" s="1">
        <v>1</v>
      </c>
      <c r="AA108" s="1">
        <v>1</v>
      </c>
      <c r="AB108" s="1">
        <v>1</v>
      </c>
      <c r="AC108" s="1">
        <v>0</v>
      </c>
      <c r="AD108" s="1">
        <v>1</v>
      </c>
      <c r="AE108" s="1">
        <v>0</v>
      </c>
      <c r="AF108" s="1">
        <v>0</v>
      </c>
      <c r="AG108" s="1">
        <v>30.5</v>
      </c>
      <c r="AH108" s="1">
        <v>2.0299999999999998</v>
      </c>
      <c r="AI108" s="1">
        <v>83</v>
      </c>
      <c r="AJ108" s="1">
        <v>61</v>
      </c>
      <c r="AK108" s="5">
        <f t="shared" si="54"/>
        <v>68.333333333333329</v>
      </c>
      <c r="AL108" s="1">
        <v>81</v>
      </c>
      <c r="AM108" s="1">
        <v>1</v>
      </c>
      <c r="AN108" s="1">
        <v>11</v>
      </c>
      <c r="AO108" s="1">
        <v>53</v>
      </c>
      <c r="AP108" s="1">
        <v>23</v>
      </c>
      <c r="AQ108" s="1">
        <v>35</v>
      </c>
      <c r="AR108" s="1">
        <f t="shared" si="59"/>
        <v>30</v>
      </c>
      <c r="AS108" s="7">
        <f t="shared" si="60"/>
        <v>2.7272727272727271</v>
      </c>
      <c r="AT108" s="1">
        <v>23</v>
      </c>
      <c r="AU108" s="19">
        <v>4.72</v>
      </c>
      <c r="AV108" s="1">
        <v>2.3199999999999998</v>
      </c>
      <c r="AW108" s="19">
        <f t="shared" si="39"/>
        <v>0.35151515151515145</v>
      </c>
      <c r="AX108" s="7">
        <f t="shared" si="40"/>
        <v>2.5423728813559325</v>
      </c>
      <c r="AY108" s="7">
        <f t="shared" si="41"/>
        <v>413.79310344827587</v>
      </c>
      <c r="AZ108" s="7">
        <f t="shared" si="42"/>
        <v>1977.0114942528735</v>
      </c>
      <c r="BA108" s="7">
        <f t="shared" si="43"/>
        <v>58.271604938271601</v>
      </c>
      <c r="BB108" s="7">
        <f t="shared" si="44"/>
        <v>28.641975308641975</v>
      </c>
      <c r="BC108" s="7">
        <f t="shared" si="45"/>
        <v>17.658732510288061</v>
      </c>
      <c r="BD108" s="7">
        <f t="shared" si="46"/>
        <v>9.3487407407407392</v>
      </c>
      <c r="BE108" s="19"/>
      <c r="BF108" s="19">
        <f t="shared" si="47"/>
        <v>0.60063559322033899</v>
      </c>
      <c r="BG108" s="19">
        <f t="shared" si="61"/>
        <v>0.9095338983050848</v>
      </c>
      <c r="BH108" s="19">
        <f t="shared" si="62"/>
        <v>1.94238683127572</v>
      </c>
      <c r="BI108" s="19">
        <f t="shared" si="50"/>
        <v>0.47826086956521741</v>
      </c>
      <c r="BJ108" s="19"/>
      <c r="BK108" s="20">
        <v>0</v>
      </c>
      <c r="BL108" s="1"/>
      <c r="BM108" s="20"/>
      <c r="BN108" s="1"/>
      <c r="BO108" s="1">
        <v>0</v>
      </c>
      <c r="BP108" s="1">
        <v>1</v>
      </c>
      <c r="BQ108" s="1">
        <v>0</v>
      </c>
      <c r="BR108" s="1">
        <v>30</v>
      </c>
      <c r="BS108" s="1">
        <v>6.7</v>
      </c>
      <c r="BT108" s="1">
        <v>6.1</v>
      </c>
      <c r="BU108" s="1">
        <v>0.32</v>
      </c>
      <c r="BV108" s="1">
        <v>5.5</v>
      </c>
      <c r="BW108" s="1">
        <v>42</v>
      </c>
      <c r="BX108" s="1">
        <v>1</v>
      </c>
      <c r="BY108" s="1"/>
      <c r="BZ108" s="25">
        <v>131</v>
      </c>
      <c r="CA108" s="25">
        <v>18</v>
      </c>
      <c r="CB108" s="44">
        <v>0.97</v>
      </c>
      <c r="CC108" s="27">
        <v>82</v>
      </c>
      <c r="CD108" s="1">
        <v>758</v>
      </c>
      <c r="CE108" s="1">
        <v>1</v>
      </c>
      <c r="CF108" s="1"/>
      <c r="CG108" s="1"/>
      <c r="CH108" s="1">
        <v>2</v>
      </c>
      <c r="CI108" s="20">
        <v>3260.009423</v>
      </c>
      <c r="CJ108" s="19">
        <f t="shared" si="51"/>
        <v>8.0894853648473735</v>
      </c>
      <c r="CK108" s="20">
        <v>955.70465360000003</v>
      </c>
      <c r="CL108" s="19">
        <f t="shared" si="52"/>
        <v>6.8624489255707317</v>
      </c>
      <c r="CM108" s="22"/>
      <c r="CN108" s="36">
        <v>43398</v>
      </c>
      <c r="CO108" s="36"/>
      <c r="CP108" s="36"/>
      <c r="CQ108" s="36"/>
      <c r="CR108" s="20"/>
      <c r="CS108" s="36">
        <v>44217</v>
      </c>
      <c r="CT108" s="36">
        <v>44202</v>
      </c>
      <c r="CU108" s="1">
        <f t="shared" si="53"/>
        <v>804</v>
      </c>
      <c r="CV108" s="1">
        <v>1</v>
      </c>
      <c r="CW108" s="36">
        <v>44202</v>
      </c>
      <c r="CX108" s="20">
        <f>(CW108-CN108)</f>
        <v>804</v>
      </c>
      <c r="CY108" s="20">
        <v>1</v>
      </c>
      <c r="CZ108" s="20">
        <v>804</v>
      </c>
      <c r="DA108" s="1">
        <v>1</v>
      </c>
      <c r="DB108" t="s">
        <v>129</v>
      </c>
      <c r="DC108"/>
      <c r="DD108"/>
      <c r="DE108"/>
      <c r="DF108"/>
      <c r="DG108"/>
      <c r="DH108"/>
      <c r="DI108"/>
      <c r="DJ108"/>
      <c r="DK108"/>
    </row>
    <row r="109" spans="1:115" s="10" customFormat="1" x14ac:dyDescent="0.25">
      <c r="A109" s="25">
        <v>1033</v>
      </c>
      <c r="B109" s="1">
        <v>84</v>
      </c>
      <c r="C109" s="1">
        <v>0</v>
      </c>
      <c r="D109" s="1">
        <v>1</v>
      </c>
      <c r="E109" s="1">
        <v>1</v>
      </c>
      <c r="F109" s="1">
        <v>1</v>
      </c>
      <c r="G109" s="1">
        <v>0</v>
      </c>
      <c r="H109" s="1">
        <v>1</v>
      </c>
      <c r="I109" s="1">
        <v>0</v>
      </c>
      <c r="J109" s="1">
        <v>4</v>
      </c>
      <c r="K109" s="1">
        <v>1</v>
      </c>
      <c r="L109" s="1">
        <v>0</v>
      </c>
      <c r="M109" s="1">
        <v>1</v>
      </c>
      <c r="N109" s="1">
        <v>1</v>
      </c>
      <c r="O109" s="1">
        <v>0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1</v>
      </c>
      <c r="Z109" s="1">
        <v>1</v>
      </c>
      <c r="AA109" s="1">
        <v>1</v>
      </c>
      <c r="AB109" s="1">
        <v>0</v>
      </c>
      <c r="AC109" s="1">
        <v>0</v>
      </c>
      <c r="AD109" s="1">
        <v>1</v>
      </c>
      <c r="AE109" s="1">
        <v>0</v>
      </c>
      <c r="AF109" s="1">
        <v>0</v>
      </c>
      <c r="AG109" s="1">
        <v>17.7</v>
      </c>
      <c r="AH109" s="1">
        <v>1.62</v>
      </c>
      <c r="AI109" s="1">
        <v>121</v>
      </c>
      <c r="AJ109" s="1">
        <v>55</v>
      </c>
      <c r="AK109" s="5">
        <f t="shared" si="54"/>
        <v>77</v>
      </c>
      <c r="AL109" s="1">
        <v>63</v>
      </c>
      <c r="AM109" s="1">
        <v>1</v>
      </c>
      <c r="AN109" s="1">
        <v>5</v>
      </c>
      <c r="AO109" s="1">
        <v>49</v>
      </c>
      <c r="AP109" s="1">
        <v>22</v>
      </c>
      <c r="AQ109" s="1">
        <v>32</v>
      </c>
      <c r="AR109" s="1">
        <f t="shared" si="59"/>
        <v>27</v>
      </c>
      <c r="AS109" s="7">
        <f t="shared" si="60"/>
        <v>5.4</v>
      </c>
      <c r="AT109" s="1">
        <v>6</v>
      </c>
      <c r="AU109" s="19">
        <v>5.75</v>
      </c>
      <c r="AV109" s="1">
        <v>3.55</v>
      </c>
      <c r="AW109" s="19">
        <f t="shared" si="39"/>
        <v>0.60609756097560963</v>
      </c>
      <c r="AX109" s="7">
        <f t="shared" si="40"/>
        <v>4.5217391304347823</v>
      </c>
      <c r="AY109" s="7">
        <f t="shared" si="41"/>
        <v>585.91549295774655</v>
      </c>
      <c r="AZ109" s="7">
        <f t="shared" si="42"/>
        <v>1622.5352112676057</v>
      </c>
      <c r="BA109" s="7">
        <f t="shared" si="43"/>
        <v>91.269841269841265</v>
      </c>
      <c r="BB109" s="7">
        <f t="shared" si="44"/>
        <v>56.349206349206348</v>
      </c>
      <c r="BC109" s="7">
        <f t="shared" si="45"/>
        <v>54.410793650793643</v>
      </c>
      <c r="BD109" s="7">
        <f t="shared" si="46"/>
        <v>20.69142857142857</v>
      </c>
      <c r="BE109" s="19"/>
      <c r="BF109" s="19">
        <f t="shared" si="47"/>
        <v>0.35060869565217395</v>
      </c>
      <c r="BG109" s="19">
        <f t="shared" si="61"/>
        <v>0.53686956521739138</v>
      </c>
      <c r="BH109" s="19">
        <f t="shared" si="62"/>
        <v>3.3803644914756026</v>
      </c>
      <c r="BI109" s="19">
        <f t="shared" si="50"/>
        <v>0.83333333333333337</v>
      </c>
      <c r="BJ109" s="19"/>
      <c r="BK109" s="20">
        <v>1</v>
      </c>
      <c r="BL109" s="1">
        <v>11</v>
      </c>
      <c r="BM109" s="20"/>
      <c r="BN109" s="1">
        <v>3</v>
      </c>
      <c r="BO109" s="1">
        <v>1</v>
      </c>
      <c r="BP109" s="1">
        <v>1</v>
      </c>
      <c r="BQ109" s="1">
        <v>0</v>
      </c>
      <c r="BR109" s="1">
        <v>15</v>
      </c>
      <c r="BS109" s="1">
        <v>6.1</v>
      </c>
      <c r="BT109" s="1">
        <v>5.6</v>
      </c>
      <c r="BU109" s="1">
        <v>0.28000000000000003</v>
      </c>
      <c r="BV109" s="1">
        <v>4.7</v>
      </c>
      <c r="BW109" s="1">
        <v>36.299999999999997</v>
      </c>
      <c r="BX109" s="1">
        <v>1</v>
      </c>
      <c r="BY109" s="1"/>
      <c r="BZ109" s="25">
        <v>142</v>
      </c>
      <c r="CA109" s="25">
        <v>27</v>
      </c>
      <c r="CB109" s="44">
        <v>1.82</v>
      </c>
      <c r="CC109" s="27">
        <v>25</v>
      </c>
      <c r="CD109" s="1">
        <v>2746</v>
      </c>
      <c r="CE109" s="1">
        <v>1</v>
      </c>
      <c r="CF109" s="1"/>
      <c r="CG109" s="1"/>
      <c r="CH109" s="1">
        <v>3</v>
      </c>
      <c r="CI109" s="20">
        <v>3473.2943679999998</v>
      </c>
      <c r="CJ109" s="19">
        <f t="shared" si="51"/>
        <v>8.1528588081502171</v>
      </c>
      <c r="CK109" s="20">
        <v>1289.2461390000001</v>
      </c>
      <c r="CL109" s="19">
        <f t="shared" si="52"/>
        <v>7.1618129381621864</v>
      </c>
      <c r="CM109" s="22"/>
      <c r="CN109" s="36">
        <v>43244</v>
      </c>
      <c r="CO109" s="36"/>
      <c r="CP109" s="36"/>
      <c r="CQ109" s="36"/>
      <c r="CR109" s="20"/>
      <c r="CS109" s="36">
        <v>44217</v>
      </c>
      <c r="CT109" s="36">
        <v>43405</v>
      </c>
      <c r="CU109" s="1">
        <f t="shared" si="53"/>
        <v>161</v>
      </c>
      <c r="CV109" s="1">
        <v>1</v>
      </c>
      <c r="CW109" s="36">
        <v>43405</v>
      </c>
      <c r="CX109" s="20">
        <f>(CW109-CN109)</f>
        <v>161</v>
      </c>
      <c r="CY109" s="20">
        <v>1</v>
      </c>
      <c r="CZ109" s="20">
        <v>161</v>
      </c>
      <c r="DA109" s="1">
        <v>1</v>
      </c>
      <c r="DB109" t="s">
        <v>129</v>
      </c>
      <c r="DC109"/>
      <c r="DD109"/>
      <c r="DE109"/>
      <c r="DF109"/>
      <c r="DG109"/>
      <c r="DH109"/>
      <c r="DI109"/>
      <c r="DJ109"/>
      <c r="DK109"/>
    </row>
    <row r="110" spans="1:115" s="10" customFormat="1" x14ac:dyDescent="0.25">
      <c r="A110" s="2">
        <v>2001</v>
      </c>
      <c r="B110" s="3">
        <v>28</v>
      </c>
      <c r="C110" s="3">
        <v>1</v>
      </c>
      <c r="D110" s="3">
        <v>0</v>
      </c>
      <c r="E110" s="3">
        <v>1</v>
      </c>
      <c r="F110" s="3">
        <v>1</v>
      </c>
      <c r="G110" s="3">
        <v>1</v>
      </c>
      <c r="H110" s="1">
        <v>0</v>
      </c>
      <c r="I110" s="3">
        <v>1</v>
      </c>
      <c r="J110" s="3">
        <v>2</v>
      </c>
      <c r="K110" s="3">
        <v>1</v>
      </c>
      <c r="L110" s="3">
        <v>0</v>
      </c>
      <c r="M110" s="3"/>
      <c r="N110" s="3">
        <v>0</v>
      </c>
      <c r="O110" s="3">
        <v>0</v>
      </c>
      <c r="P110" s="3">
        <v>0</v>
      </c>
      <c r="Q110" s="3"/>
      <c r="R110" s="3">
        <v>0</v>
      </c>
      <c r="S110" s="3">
        <v>0</v>
      </c>
      <c r="T110" s="3">
        <v>0</v>
      </c>
      <c r="U110" s="3">
        <v>1</v>
      </c>
      <c r="V110" s="3">
        <v>0</v>
      </c>
      <c r="W110" s="3">
        <v>0</v>
      </c>
      <c r="X110" s="3">
        <v>0</v>
      </c>
      <c r="Y110" s="3">
        <v>1</v>
      </c>
      <c r="Z110" s="3">
        <v>0</v>
      </c>
      <c r="AA110" s="3">
        <v>0</v>
      </c>
      <c r="AB110" s="3">
        <v>0</v>
      </c>
      <c r="AC110" s="3">
        <v>0</v>
      </c>
      <c r="AD110" s="3">
        <v>1</v>
      </c>
      <c r="AE110" s="3">
        <v>0</v>
      </c>
      <c r="AF110" s="3">
        <v>0</v>
      </c>
      <c r="AG110" s="3">
        <v>32.200000000000003</v>
      </c>
      <c r="AH110" s="4">
        <v>2.2400000000000002</v>
      </c>
      <c r="AI110" s="3">
        <v>166</v>
      </c>
      <c r="AJ110" s="3">
        <v>90</v>
      </c>
      <c r="AK110" s="5">
        <f t="shared" si="54"/>
        <v>115.33333333333333</v>
      </c>
      <c r="AL110" s="3">
        <v>72</v>
      </c>
      <c r="AM110" s="3">
        <v>1</v>
      </c>
      <c r="AN110" s="3">
        <v>12</v>
      </c>
      <c r="AO110" s="3">
        <v>48</v>
      </c>
      <c r="AP110" s="3">
        <v>18</v>
      </c>
      <c r="AQ110" s="3">
        <v>26</v>
      </c>
      <c r="AR110" s="3">
        <f t="shared" si="59"/>
        <v>30</v>
      </c>
      <c r="AS110" s="7">
        <f t="shared" si="60"/>
        <v>2.5</v>
      </c>
      <c r="AT110" s="3">
        <v>17</v>
      </c>
      <c r="AU110" s="4">
        <v>5.6896000000000004</v>
      </c>
      <c r="AV110" s="3">
        <v>2.54</v>
      </c>
      <c r="AW110" s="19">
        <f t="shared" si="39"/>
        <v>0.6495491500369549</v>
      </c>
      <c r="AX110" s="7">
        <f t="shared" si="40"/>
        <v>1.5818335208098986</v>
      </c>
      <c r="AY110" s="7">
        <f t="shared" si="41"/>
        <v>283.46456692913387</v>
      </c>
      <c r="AZ110" s="7">
        <f t="shared" si="42"/>
        <v>3254.5931758530182</v>
      </c>
      <c r="BA110" s="7">
        <f t="shared" si="43"/>
        <v>79.022222222222226</v>
      </c>
      <c r="BB110" s="7">
        <f t="shared" si="44"/>
        <v>35.277777777777779</v>
      </c>
      <c r="BC110" s="7">
        <f t="shared" si="45"/>
        <v>47.178148148148146</v>
      </c>
      <c r="BD110" s="7">
        <f t="shared" si="46"/>
        <v>6.7168888888888887</v>
      </c>
      <c r="BE110" s="19"/>
      <c r="BF110" s="19">
        <f t="shared" si="47"/>
        <v>0.32902137232845891</v>
      </c>
      <c r="BG110" s="19">
        <f t="shared" si="61"/>
        <v>0.60742407199100112</v>
      </c>
      <c r="BH110" s="19">
        <f t="shared" si="62"/>
        <v>2.634074074074074</v>
      </c>
      <c r="BI110" s="19">
        <f t="shared" si="50"/>
        <v>0.70588235294117652</v>
      </c>
      <c r="BJ110" s="19"/>
      <c r="BK110" s="5">
        <v>0</v>
      </c>
      <c r="BL110" s="5"/>
      <c r="BM110" s="5"/>
      <c r="BN110" s="5"/>
      <c r="BO110" s="5"/>
      <c r="BP110" s="3">
        <v>1</v>
      </c>
      <c r="BQ110" s="3">
        <v>0</v>
      </c>
      <c r="BR110" s="3">
        <v>57.5</v>
      </c>
      <c r="BS110" s="3">
        <v>4.0999999999999996</v>
      </c>
      <c r="BT110" s="3">
        <v>2.7</v>
      </c>
      <c r="BU110" s="3">
        <v>1.3</v>
      </c>
      <c r="BV110" s="3"/>
      <c r="BX110" s="3">
        <v>1</v>
      </c>
      <c r="BY110" s="3">
        <v>1</v>
      </c>
      <c r="BZ110" s="3">
        <v>129</v>
      </c>
      <c r="CA110" s="3">
        <v>71</v>
      </c>
      <c r="CB110" s="4">
        <v>1.8</v>
      </c>
      <c r="CC110" s="28">
        <v>54</v>
      </c>
      <c r="CD110" s="8"/>
      <c r="CE110" s="8"/>
      <c r="CF110" s="3"/>
      <c r="CG110" s="3"/>
      <c r="CH110" s="3"/>
      <c r="CI110" s="12">
        <v>3500</v>
      </c>
      <c r="CJ110" s="19">
        <f t="shared" si="51"/>
        <v>8.1605182474775049</v>
      </c>
      <c r="CK110" s="5">
        <v>3497.6899248076479</v>
      </c>
      <c r="CL110" s="19">
        <f t="shared" si="52"/>
        <v>8.1598580080839085</v>
      </c>
      <c r="CN110" s="41">
        <v>40214</v>
      </c>
      <c r="CO110" s="41"/>
      <c r="CP110" s="41"/>
      <c r="CQ110" s="41"/>
      <c r="CR110" s="20"/>
      <c r="CS110" s="36">
        <v>44272</v>
      </c>
      <c r="CT110" s="36">
        <v>40769</v>
      </c>
      <c r="CU110" s="1">
        <f t="shared" si="53"/>
        <v>555</v>
      </c>
      <c r="CV110" s="3">
        <v>1</v>
      </c>
      <c r="CW110" s="36">
        <v>40769</v>
      </c>
      <c r="CX110" s="20">
        <f>(CW110-CN110)</f>
        <v>555</v>
      </c>
      <c r="CY110" s="20">
        <v>1</v>
      </c>
      <c r="CZ110" s="20">
        <v>555</v>
      </c>
      <c r="DA110" s="1">
        <v>1</v>
      </c>
      <c r="DB110" t="s">
        <v>140</v>
      </c>
    </row>
    <row r="111" spans="1:115" s="10" customFormat="1" x14ac:dyDescent="0.25">
      <c r="A111" s="2">
        <v>2014</v>
      </c>
      <c r="B111" s="3">
        <v>59</v>
      </c>
      <c r="C111" s="3">
        <v>1</v>
      </c>
      <c r="D111" s="3">
        <v>0</v>
      </c>
      <c r="E111" s="3">
        <v>1</v>
      </c>
      <c r="F111" s="3">
        <v>1</v>
      </c>
      <c r="G111" s="3">
        <v>0</v>
      </c>
      <c r="H111" s="1">
        <v>1</v>
      </c>
      <c r="I111" s="3">
        <v>1</v>
      </c>
      <c r="J111" s="3">
        <v>4</v>
      </c>
      <c r="K111" s="3">
        <v>1</v>
      </c>
      <c r="L111" s="3">
        <v>1</v>
      </c>
      <c r="M111" s="3"/>
      <c r="N111" s="3">
        <v>1</v>
      </c>
      <c r="O111" s="3">
        <v>0</v>
      </c>
      <c r="P111" s="3">
        <v>1</v>
      </c>
      <c r="Q111" s="3"/>
      <c r="R111" s="3">
        <v>0</v>
      </c>
      <c r="S111" s="3">
        <v>0</v>
      </c>
      <c r="T111" s="3">
        <v>0</v>
      </c>
      <c r="U111" s="3">
        <v>1</v>
      </c>
      <c r="V111" s="3">
        <v>0</v>
      </c>
      <c r="W111" s="3">
        <v>0</v>
      </c>
      <c r="X111" s="3">
        <v>0</v>
      </c>
      <c r="Y111" s="3">
        <v>1</v>
      </c>
      <c r="Z111" s="3">
        <v>1</v>
      </c>
      <c r="AA111" s="3">
        <v>1</v>
      </c>
      <c r="AB111" s="3">
        <v>0</v>
      </c>
      <c r="AC111" s="3">
        <v>0</v>
      </c>
      <c r="AD111" s="3">
        <v>1</v>
      </c>
      <c r="AE111" s="3">
        <v>0</v>
      </c>
      <c r="AF111" s="3">
        <v>0</v>
      </c>
      <c r="AG111" s="3">
        <v>26</v>
      </c>
      <c r="AH111" s="4">
        <v>1.72</v>
      </c>
      <c r="AI111" s="3">
        <v>121</v>
      </c>
      <c r="AJ111" s="3">
        <v>88</v>
      </c>
      <c r="AK111" s="5">
        <f t="shared" si="54"/>
        <v>99</v>
      </c>
      <c r="AL111" s="3">
        <v>100</v>
      </c>
      <c r="AM111" s="3">
        <v>1</v>
      </c>
      <c r="AN111" s="3">
        <v>7</v>
      </c>
      <c r="AO111" s="3">
        <v>24</v>
      </c>
      <c r="AP111" s="3">
        <v>12</v>
      </c>
      <c r="AQ111" s="3">
        <v>16</v>
      </c>
      <c r="AR111" s="3">
        <f t="shared" si="59"/>
        <v>12</v>
      </c>
      <c r="AS111" s="7">
        <f t="shared" si="60"/>
        <v>1.7142857142857142</v>
      </c>
      <c r="AT111" s="3">
        <v>10</v>
      </c>
      <c r="AU111" s="4">
        <v>3.4055999999999997</v>
      </c>
      <c r="AV111" s="3">
        <v>1.98</v>
      </c>
      <c r="AW111" s="19">
        <f t="shared" si="39"/>
        <v>0.43463414634146341</v>
      </c>
      <c r="AX111" s="7">
        <f t="shared" si="40"/>
        <v>1.7618040873854828</v>
      </c>
      <c r="AY111" s="7">
        <f t="shared" si="41"/>
        <v>242.42424242424244</v>
      </c>
      <c r="AZ111" s="7">
        <f t="shared" si="42"/>
        <v>3717.1717171717173</v>
      </c>
      <c r="BA111" s="7">
        <f t="shared" si="43"/>
        <v>34.055999999999997</v>
      </c>
      <c r="BB111" s="7">
        <f t="shared" si="44"/>
        <v>19.8</v>
      </c>
      <c r="BC111" s="7">
        <f t="shared" si="45"/>
        <v>23.965920000000001</v>
      </c>
      <c r="BD111" s="7">
        <f t="shared" si="46"/>
        <v>2.4235199999999999</v>
      </c>
      <c r="BE111" s="19"/>
      <c r="BF111" s="19">
        <f t="shared" si="47"/>
        <v>0.46981442330279544</v>
      </c>
      <c r="BG111" s="19">
        <f t="shared" si="61"/>
        <v>0.70472163495419315</v>
      </c>
      <c r="BH111" s="19">
        <f t="shared" si="62"/>
        <v>2.8379999999999996</v>
      </c>
      <c r="BI111" s="19">
        <f t="shared" si="50"/>
        <v>0.7</v>
      </c>
      <c r="BJ111" s="19"/>
      <c r="BK111" s="5">
        <v>0</v>
      </c>
      <c r="BL111" s="5"/>
      <c r="BM111" s="5"/>
      <c r="BN111" s="5"/>
      <c r="BO111" s="5"/>
      <c r="BP111" s="3">
        <v>1</v>
      </c>
      <c r="BQ111" s="3">
        <v>0</v>
      </c>
      <c r="BR111" s="3">
        <v>32.5</v>
      </c>
      <c r="BS111" s="3">
        <v>4</v>
      </c>
      <c r="BT111" s="3">
        <v>3.6</v>
      </c>
      <c r="BU111" s="3">
        <v>0.8</v>
      </c>
      <c r="BV111" s="3"/>
      <c r="BX111" s="3">
        <v>1</v>
      </c>
      <c r="BY111" s="3">
        <v>0</v>
      </c>
      <c r="BZ111" s="3">
        <v>142</v>
      </c>
      <c r="CA111" s="3">
        <v>29</v>
      </c>
      <c r="CB111" s="4">
        <v>1.6</v>
      </c>
      <c r="CC111" s="28">
        <v>54</v>
      </c>
      <c r="CD111" s="8"/>
      <c r="CE111" s="8"/>
      <c r="CF111" s="3">
        <v>1297</v>
      </c>
      <c r="CG111" s="3">
        <v>1</v>
      </c>
      <c r="CH111" s="3">
        <v>2</v>
      </c>
      <c r="CI111" s="12">
        <v>3544.0559440559441</v>
      </c>
      <c r="CJ111" s="19">
        <f t="shared" si="51"/>
        <v>8.1730270971692143</v>
      </c>
      <c r="CK111" s="5">
        <v>1426.0904365045594</v>
      </c>
      <c r="CL111" s="19">
        <f t="shared" si="52"/>
        <v>7.2626920186719639</v>
      </c>
      <c r="CN111" s="41">
        <v>40273</v>
      </c>
      <c r="CO111" s="41"/>
      <c r="CP111" s="41"/>
      <c r="CQ111" s="41"/>
      <c r="CR111" s="20"/>
      <c r="CS111" s="36">
        <v>44272</v>
      </c>
      <c r="CT111" s="36">
        <v>44272</v>
      </c>
      <c r="CU111" s="1">
        <f t="shared" si="53"/>
        <v>3999</v>
      </c>
      <c r="CV111" s="3">
        <v>0</v>
      </c>
      <c r="CX111" s="3"/>
      <c r="CY111" s="3">
        <v>0</v>
      </c>
      <c r="CZ111" s="3">
        <v>3999</v>
      </c>
      <c r="DA111" s="1">
        <v>1</v>
      </c>
      <c r="DB111" s="3"/>
    </row>
    <row r="112" spans="1:115" s="10" customFormat="1" x14ac:dyDescent="0.25">
      <c r="A112" s="25">
        <v>1065</v>
      </c>
      <c r="B112" s="1">
        <v>35</v>
      </c>
      <c r="C112" s="1">
        <v>0</v>
      </c>
      <c r="D112" s="1">
        <v>0</v>
      </c>
      <c r="E112" s="1">
        <v>1</v>
      </c>
      <c r="F112" s="1">
        <v>1</v>
      </c>
      <c r="G112" s="1">
        <v>0</v>
      </c>
      <c r="H112" s="1">
        <v>1</v>
      </c>
      <c r="I112" s="1">
        <v>0</v>
      </c>
      <c r="J112" s="1">
        <v>4</v>
      </c>
      <c r="K112" s="1">
        <v>1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/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1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22.1</v>
      </c>
      <c r="AH112" s="1">
        <v>1.65</v>
      </c>
      <c r="AI112" s="1">
        <v>101</v>
      </c>
      <c r="AJ112" s="1">
        <v>74</v>
      </c>
      <c r="AK112" s="5">
        <f t="shared" si="54"/>
        <v>83</v>
      </c>
      <c r="AL112" s="1">
        <v>82</v>
      </c>
      <c r="AM112" s="1">
        <v>1</v>
      </c>
      <c r="AN112" s="1">
        <v>2</v>
      </c>
      <c r="AO112" s="1">
        <v>53</v>
      </c>
      <c r="AP112" s="1">
        <v>25</v>
      </c>
      <c r="AQ112" s="1">
        <v>36</v>
      </c>
      <c r="AR112" s="1">
        <f t="shared" si="59"/>
        <v>28</v>
      </c>
      <c r="AS112" s="7">
        <f t="shared" si="60"/>
        <v>14</v>
      </c>
      <c r="AT112" s="1">
        <v>24</v>
      </c>
      <c r="AU112" s="19">
        <v>3.17</v>
      </c>
      <c r="AV112" s="1">
        <v>1.93</v>
      </c>
      <c r="AW112" s="19">
        <f t="shared" si="39"/>
        <v>0.35518847006651882</v>
      </c>
      <c r="AX112" s="7">
        <f t="shared" si="40"/>
        <v>3.7854889589905363</v>
      </c>
      <c r="AY112" s="7">
        <f t="shared" si="41"/>
        <v>497.40932642487047</v>
      </c>
      <c r="AZ112" s="7">
        <f t="shared" si="42"/>
        <v>3357.512953367876</v>
      </c>
      <c r="BA112" s="7">
        <f t="shared" si="43"/>
        <v>38.658536585365852</v>
      </c>
      <c r="BB112" s="7">
        <f t="shared" si="44"/>
        <v>23.536585365853657</v>
      </c>
      <c r="BC112" s="7">
        <f t="shared" si="45"/>
        <v>18.885756097560972</v>
      </c>
      <c r="BD112" s="7">
        <f t="shared" si="46"/>
        <v>10.883317073170732</v>
      </c>
      <c r="BE112" s="19"/>
      <c r="BF112" s="19">
        <f t="shared" si="47"/>
        <v>0.93123028391167195</v>
      </c>
      <c r="BG112" s="19">
        <f t="shared" si="61"/>
        <v>1.3709779179810726</v>
      </c>
      <c r="BH112" s="19">
        <f t="shared" si="62"/>
        <v>1.3806620209059233</v>
      </c>
      <c r="BI112" s="19">
        <f t="shared" si="50"/>
        <v>8.3333333333333329E-2</v>
      </c>
      <c r="BJ112" s="19"/>
      <c r="BK112" s="20">
        <v>0</v>
      </c>
      <c r="BL112" s="1"/>
      <c r="BM112" s="20"/>
      <c r="BN112" s="1"/>
      <c r="BO112" s="1">
        <v>0</v>
      </c>
      <c r="BP112" s="1">
        <v>1</v>
      </c>
      <c r="BQ112" s="1">
        <v>0</v>
      </c>
      <c r="BR112" s="1">
        <v>20</v>
      </c>
      <c r="BS112" s="1">
        <v>7.1</v>
      </c>
      <c r="BT112" s="1">
        <v>6.1</v>
      </c>
      <c r="BU112" s="1">
        <v>0.27</v>
      </c>
      <c r="BV112" s="1"/>
      <c r="BW112" s="1"/>
      <c r="BX112" s="1"/>
      <c r="BY112" s="1">
        <v>0</v>
      </c>
      <c r="BZ112" s="25">
        <v>135</v>
      </c>
      <c r="CA112" s="25">
        <v>23</v>
      </c>
      <c r="CB112" s="44">
        <v>1.1200000000000001</v>
      </c>
      <c r="CC112" s="27">
        <v>85</v>
      </c>
      <c r="CD112" s="1">
        <v>2641</v>
      </c>
      <c r="CE112" s="1">
        <v>1</v>
      </c>
      <c r="CF112" s="1"/>
      <c r="CG112" s="1"/>
      <c r="CH112" s="1">
        <v>3</v>
      </c>
      <c r="CI112" s="20">
        <v>4104.5503419999995</v>
      </c>
      <c r="CJ112" s="19">
        <f t="shared" si="51"/>
        <v>8.3198514767880223</v>
      </c>
      <c r="CK112" s="20">
        <v>1344.134491</v>
      </c>
      <c r="CL112" s="19">
        <f t="shared" si="52"/>
        <v>7.2035055837849891</v>
      </c>
      <c r="CM112" s="22"/>
      <c r="CN112" s="36">
        <v>43399</v>
      </c>
      <c r="CO112" s="36"/>
      <c r="CP112" s="36"/>
      <c r="CQ112" s="36"/>
      <c r="CR112" s="20"/>
      <c r="CS112" s="36">
        <v>44217</v>
      </c>
      <c r="CT112" s="36">
        <v>43619</v>
      </c>
      <c r="CU112" s="1">
        <f t="shared" si="53"/>
        <v>220</v>
      </c>
      <c r="CV112" s="1">
        <v>1</v>
      </c>
      <c r="CW112" s="36">
        <v>43619</v>
      </c>
      <c r="CX112" s="20">
        <f>(CW112-CN112)</f>
        <v>220</v>
      </c>
      <c r="CY112" s="20">
        <v>1</v>
      </c>
      <c r="CZ112" s="20">
        <v>220</v>
      </c>
      <c r="DA112" s="1">
        <v>1</v>
      </c>
      <c r="DB112" t="s">
        <v>129</v>
      </c>
      <c r="DC112"/>
      <c r="DD112"/>
      <c r="DE112"/>
      <c r="DF112"/>
      <c r="DG112"/>
      <c r="DH112"/>
      <c r="DI112"/>
      <c r="DJ112"/>
      <c r="DK112"/>
    </row>
    <row r="113" spans="1:115" s="10" customFormat="1" x14ac:dyDescent="0.25">
      <c r="A113" s="2">
        <v>2026</v>
      </c>
      <c r="B113" s="3">
        <v>63</v>
      </c>
      <c r="C113" s="3">
        <v>0</v>
      </c>
      <c r="D113" s="3">
        <v>0</v>
      </c>
      <c r="E113" s="3">
        <v>1</v>
      </c>
      <c r="F113" s="3">
        <v>1</v>
      </c>
      <c r="G113" s="3">
        <v>0</v>
      </c>
      <c r="H113" s="1">
        <v>1</v>
      </c>
      <c r="I113" s="3">
        <v>1</v>
      </c>
      <c r="J113" s="3">
        <v>2</v>
      </c>
      <c r="K113" s="3">
        <v>1</v>
      </c>
      <c r="L113" s="3">
        <v>0</v>
      </c>
      <c r="M113" s="3"/>
      <c r="N113" s="3">
        <v>1</v>
      </c>
      <c r="O113" s="3">
        <v>1</v>
      </c>
      <c r="P113" s="3">
        <v>1</v>
      </c>
      <c r="Q113" s="3"/>
      <c r="R113" s="3">
        <v>0</v>
      </c>
      <c r="S113" s="3">
        <v>0</v>
      </c>
      <c r="T113" s="3">
        <v>1</v>
      </c>
      <c r="U113" s="3">
        <v>1</v>
      </c>
      <c r="V113" s="3">
        <v>0</v>
      </c>
      <c r="W113" s="3">
        <v>0</v>
      </c>
      <c r="X113" s="16">
        <v>0</v>
      </c>
      <c r="Y113" s="3">
        <v>1</v>
      </c>
      <c r="Z113" s="3">
        <v>1</v>
      </c>
      <c r="AA113" s="3">
        <v>1</v>
      </c>
      <c r="AB113" s="3">
        <v>1</v>
      </c>
      <c r="AC113" s="3">
        <v>0</v>
      </c>
      <c r="AD113" s="3">
        <v>1</v>
      </c>
      <c r="AE113" s="3">
        <v>0</v>
      </c>
      <c r="AF113" s="3">
        <v>0</v>
      </c>
      <c r="AG113" s="3">
        <v>30.8</v>
      </c>
      <c r="AH113" s="4">
        <v>2.5</v>
      </c>
      <c r="AI113" s="3">
        <v>176</v>
      </c>
      <c r="AJ113" s="3">
        <v>91</v>
      </c>
      <c r="AK113" s="5">
        <f t="shared" si="54"/>
        <v>119.33333333333333</v>
      </c>
      <c r="AL113" s="3">
        <v>74</v>
      </c>
      <c r="AM113" s="3">
        <v>1</v>
      </c>
      <c r="AN113" s="3">
        <v>10</v>
      </c>
      <c r="AO113" s="3">
        <v>40</v>
      </c>
      <c r="AP113" s="3">
        <v>18</v>
      </c>
      <c r="AQ113" s="3">
        <v>26</v>
      </c>
      <c r="AR113" s="1">
        <f t="shared" si="59"/>
        <v>22</v>
      </c>
      <c r="AS113" s="7">
        <f t="shared" si="60"/>
        <v>2.2000000000000002</v>
      </c>
      <c r="AT113" s="3">
        <v>16</v>
      </c>
      <c r="AU113" s="4">
        <v>7.1999999999999993</v>
      </c>
      <c r="AV113" s="3">
        <v>2.88</v>
      </c>
      <c r="AW113" s="19">
        <f t="shared" si="39"/>
        <v>0.76203991130820392</v>
      </c>
      <c r="AX113" s="7">
        <f t="shared" si="40"/>
        <v>1.3888888888888891</v>
      </c>
      <c r="AY113" s="7">
        <f t="shared" si="41"/>
        <v>277.77777777777777</v>
      </c>
      <c r="AZ113" s="7">
        <f t="shared" si="42"/>
        <v>3037.037037037037</v>
      </c>
      <c r="BA113" s="7">
        <f t="shared" si="43"/>
        <v>97.297297297297291</v>
      </c>
      <c r="BB113" s="7">
        <f t="shared" si="44"/>
        <v>38.918918918918919</v>
      </c>
      <c r="BC113" s="7">
        <f t="shared" si="45"/>
        <v>54.69405405405405</v>
      </c>
      <c r="BD113" s="7">
        <f t="shared" si="46"/>
        <v>8.4687567567567559</v>
      </c>
      <c r="BE113" s="19"/>
      <c r="BF113" s="19">
        <f t="shared" si="47"/>
        <v>0.26722222222222225</v>
      </c>
      <c r="BG113" s="19">
        <f t="shared" si="61"/>
        <v>0.41111111111111115</v>
      </c>
      <c r="BH113" s="19">
        <f t="shared" si="62"/>
        <v>4.4226044226044223</v>
      </c>
      <c r="BI113" s="19">
        <f t="shared" si="50"/>
        <v>0.625</v>
      </c>
      <c r="BJ113" s="19"/>
      <c r="BK113" s="5">
        <v>0</v>
      </c>
      <c r="BL113" s="5"/>
      <c r="BM113" s="5"/>
      <c r="BN113" s="5"/>
      <c r="BO113" s="5"/>
      <c r="BP113" s="3">
        <v>1</v>
      </c>
      <c r="BQ113" s="9">
        <v>0</v>
      </c>
      <c r="BR113" s="3">
        <v>67.5</v>
      </c>
      <c r="BS113" s="3">
        <v>4.5999999999999996</v>
      </c>
      <c r="BT113" s="3">
        <v>2.9</v>
      </c>
      <c r="BU113" s="3">
        <v>0.98</v>
      </c>
      <c r="BV113" s="3"/>
      <c r="BX113" s="16">
        <v>1</v>
      </c>
      <c r="BY113" s="3">
        <v>1</v>
      </c>
      <c r="BZ113" s="3">
        <v>144</v>
      </c>
      <c r="CA113" s="3">
        <v>30</v>
      </c>
      <c r="CB113" s="4">
        <v>1.6</v>
      </c>
      <c r="CC113" s="28">
        <v>44</v>
      </c>
      <c r="CD113" s="8"/>
      <c r="CE113" s="8"/>
      <c r="CF113" s="3">
        <v>1380</v>
      </c>
      <c r="CG113" s="3">
        <v>1</v>
      </c>
      <c r="CH113" s="3">
        <v>2</v>
      </c>
      <c r="CI113" s="12">
        <v>4296.0784313725489</v>
      </c>
      <c r="CJ113" s="19">
        <f t="shared" si="51"/>
        <v>8.3654578928592329</v>
      </c>
      <c r="CK113" s="5">
        <v>689.58186405433935</v>
      </c>
      <c r="CL113" s="19">
        <f t="shared" si="52"/>
        <v>6.536085419778507</v>
      </c>
      <c r="CN113" s="41">
        <v>40350</v>
      </c>
      <c r="CO113" s="41"/>
      <c r="CP113" s="41"/>
      <c r="CQ113" s="41"/>
      <c r="CR113" s="20"/>
      <c r="CS113" s="36">
        <v>44272</v>
      </c>
      <c r="CT113" s="36">
        <v>44242</v>
      </c>
      <c r="CU113" s="1">
        <f t="shared" si="53"/>
        <v>3892</v>
      </c>
      <c r="CV113" s="3">
        <v>0</v>
      </c>
      <c r="CW113" s="3"/>
      <c r="CX113" s="3"/>
      <c r="CY113" s="3">
        <v>0</v>
      </c>
      <c r="CZ113" s="3">
        <v>3892</v>
      </c>
      <c r="DA113" s="1">
        <v>1</v>
      </c>
      <c r="DB113" s="3"/>
    </row>
    <row r="114" spans="1:115" s="10" customFormat="1" x14ac:dyDescent="0.25">
      <c r="A114" s="25">
        <v>1040</v>
      </c>
      <c r="B114" s="1">
        <v>69</v>
      </c>
      <c r="C114" s="1">
        <v>0</v>
      </c>
      <c r="D114" s="1">
        <v>1</v>
      </c>
      <c r="E114" s="1">
        <v>1</v>
      </c>
      <c r="F114" s="1">
        <v>2</v>
      </c>
      <c r="G114" s="1">
        <v>1</v>
      </c>
      <c r="H114" s="1">
        <v>0</v>
      </c>
      <c r="I114" s="1">
        <v>1</v>
      </c>
      <c r="J114" s="1">
        <v>2</v>
      </c>
      <c r="K114" s="1">
        <v>1</v>
      </c>
      <c r="L114" s="1">
        <v>1</v>
      </c>
      <c r="M114" s="1">
        <v>1</v>
      </c>
      <c r="N114" s="1">
        <v>0</v>
      </c>
      <c r="O114" s="1">
        <v>0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</v>
      </c>
      <c r="AA114" s="1">
        <v>1</v>
      </c>
      <c r="AB114" s="1">
        <v>0</v>
      </c>
      <c r="AC114" s="1">
        <v>0</v>
      </c>
      <c r="AD114" s="1">
        <v>0</v>
      </c>
      <c r="AE114" s="1">
        <v>0</v>
      </c>
      <c r="AF114" s="1">
        <v>2</v>
      </c>
      <c r="AG114" s="1">
        <v>38.6</v>
      </c>
      <c r="AH114" s="1">
        <v>2.1800000000000002</v>
      </c>
      <c r="AI114" s="1">
        <v>93</v>
      </c>
      <c r="AJ114" s="1">
        <v>53</v>
      </c>
      <c r="AK114" s="5">
        <f t="shared" si="54"/>
        <v>66.333333333333329</v>
      </c>
      <c r="AL114" s="1">
        <v>78</v>
      </c>
      <c r="AM114" s="1">
        <v>1</v>
      </c>
      <c r="AN114" s="1">
        <v>2</v>
      </c>
      <c r="AO114" s="1">
        <v>22</v>
      </c>
      <c r="AP114" s="1">
        <v>7</v>
      </c>
      <c r="AQ114" s="1">
        <v>13</v>
      </c>
      <c r="AR114" s="1">
        <f t="shared" si="59"/>
        <v>15</v>
      </c>
      <c r="AS114" s="7">
        <f t="shared" si="60"/>
        <v>7.5</v>
      </c>
      <c r="AT114" s="1">
        <v>6</v>
      </c>
      <c r="AU114" s="19">
        <v>6.31</v>
      </c>
      <c r="AV114" s="1">
        <v>2.9</v>
      </c>
      <c r="AW114" s="19">
        <f t="shared" si="39"/>
        <v>0.42653362897265329</v>
      </c>
      <c r="AX114" s="7">
        <f t="shared" si="40"/>
        <v>1.1093502377179081</v>
      </c>
      <c r="AY114" s="7">
        <f t="shared" si="41"/>
        <v>193.10344827586206</v>
      </c>
      <c r="AZ114" s="7">
        <f t="shared" si="42"/>
        <v>1774.7126436781607</v>
      </c>
      <c r="BA114" s="7">
        <f t="shared" si="43"/>
        <v>80.897435897435898</v>
      </c>
      <c r="BB114" s="7">
        <f t="shared" si="44"/>
        <v>37.179487179487182</v>
      </c>
      <c r="BC114" s="7">
        <f t="shared" si="45"/>
        <v>30.507008547008542</v>
      </c>
      <c r="BD114" s="7">
        <f t="shared" si="46"/>
        <v>5.5620512820512822</v>
      </c>
      <c r="BE114" s="19">
        <v>1.2361331220285261</v>
      </c>
      <c r="BF114" s="19">
        <f t="shared" si="47"/>
        <v>0.1606973058637084</v>
      </c>
      <c r="BG114" s="19">
        <f t="shared" si="61"/>
        <v>0.27194928684627573</v>
      </c>
      <c r="BH114" s="19">
        <f t="shared" si="62"/>
        <v>5.3931623931623935</v>
      </c>
      <c r="BI114" s="19">
        <f t="shared" si="50"/>
        <v>0.33333333333333331</v>
      </c>
      <c r="BJ114" s="19"/>
      <c r="BK114" s="20">
        <v>1</v>
      </c>
      <c r="BL114" s="1">
        <v>8</v>
      </c>
      <c r="BM114" s="20"/>
      <c r="BN114" s="1">
        <v>0</v>
      </c>
      <c r="BO114" s="1">
        <v>0</v>
      </c>
      <c r="BP114" s="1">
        <v>1</v>
      </c>
      <c r="BQ114" s="1">
        <v>0</v>
      </c>
      <c r="BR114" s="1">
        <v>65</v>
      </c>
      <c r="BS114" s="1"/>
      <c r="BT114" s="1"/>
      <c r="BU114" s="1"/>
      <c r="BV114" s="1"/>
      <c r="BW114" s="1"/>
      <c r="BX114" s="1"/>
      <c r="BY114" s="1"/>
      <c r="BZ114" s="25">
        <v>139</v>
      </c>
      <c r="CA114" s="25">
        <v>23</v>
      </c>
      <c r="CB114" s="44">
        <v>1.1000000000000001</v>
      </c>
      <c r="CC114" s="27">
        <v>52</v>
      </c>
      <c r="CD114" s="1"/>
      <c r="CE114" s="1"/>
      <c r="CF114" s="1"/>
      <c r="CG114" s="1"/>
      <c r="CH114" s="1"/>
      <c r="CI114" s="20">
        <v>5126.6365130000004</v>
      </c>
      <c r="CJ114" s="19">
        <f t="shared" si="51"/>
        <v>8.542205072644709</v>
      </c>
      <c r="CK114" s="20">
        <v>810.19909759999996</v>
      </c>
      <c r="CL114" s="19">
        <f t="shared" si="52"/>
        <v>6.6972800169689082</v>
      </c>
      <c r="CM114" s="22"/>
      <c r="CN114" s="36">
        <v>43283</v>
      </c>
      <c r="CO114" s="36"/>
      <c r="CP114" s="36"/>
      <c r="CQ114" s="36"/>
      <c r="CR114" s="20"/>
      <c r="CS114" s="36">
        <v>44274</v>
      </c>
      <c r="CT114" s="36">
        <v>44255</v>
      </c>
      <c r="CU114" s="1">
        <f t="shared" si="53"/>
        <v>972</v>
      </c>
      <c r="CV114" s="1">
        <v>0</v>
      </c>
      <c r="CW114" s="1"/>
      <c r="CX114" s="1"/>
      <c r="CY114" s="1">
        <v>0</v>
      </c>
      <c r="CZ114" s="1">
        <v>972</v>
      </c>
      <c r="DA114" s="1">
        <v>1</v>
      </c>
      <c r="DB114" s="1"/>
      <c r="DC114"/>
      <c r="DD114"/>
      <c r="DE114"/>
      <c r="DF114"/>
      <c r="DG114"/>
      <c r="DH114"/>
      <c r="DI114"/>
      <c r="DJ114"/>
      <c r="DK114"/>
    </row>
    <row r="115" spans="1:115" s="10" customFormat="1" x14ac:dyDescent="0.25">
      <c r="A115" s="2">
        <v>2022</v>
      </c>
      <c r="B115" s="3">
        <v>68</v>
      </c>
      <c r="C115" s="3">
        <v>0</v>
      </c>
      <c r="D115" s="3">
        <v>0</v>
      </c>
      <c r="E115" s="3">
        <v>1</v>
      </c>
      <c r="F115" s="3">
        <v>1</v>
      </c>
      <c r="G115" s="3">
        <v>0</v>
      </c>
      <c r="H115" s="1">
        <v>1</v>
      </c>
      <c r="I115" s="3">
        <v>0</v>
      </c>
      <c r="J115" s="3">
        <v>4</v>
      </c>
      <c r="K115" s="3">
        <v>1</v>
      </c>
      <c r="L115" s="3">
        <v>0</v>
      </c>
      <c r="M115" s="3"/>
      <c r="N115" s="3">
        <v>1</v>
      </c>
      <c r="O115" s="3">
        <v>0</v>
      </c>
      <c r="P115" s="3">
        <v>1</v>
      </c>
      <c r="Q115" s="3">
        <v>1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16">
        <v>1</v>
      </c>
      <c r="Y115" s="3">
        <v>1</v>
      </c>
      <c r="Z115" s="3">
        <v>1</v>
      </c>
      <c r="AA115" s="3">
        <v>0</v>
      </c>
      <c r="AB115" s="3">
        <v>0</v>
      </c>
      <c r="AC115" s="3">
        <v>1</v>
      </c>
      <c r="AD115" s="3">
        <v>1</v>
      </c>
      <c r="AE115" s="3">
        <v>0</v>
      </c>
      <c r="AF115" s="3">
        <v>0</v>
      </c>
      <c r="AG115" s="3">
        <v>23.5</v>
      </c>
      <c r="AH115" s="4">
        <v>1.78</v>
      </c>
      <c r="AI115" s="3">
        <v>108</v>
      </c>
      <c r="AJ115" s="3">
        <v>65</v>
      </c>
      <c r="AK115" s="5">
        <f t="shared" si="54"/>
        <v>79.333333333333329</v>
      </c>
      <c r="AL115" s="3">
        <v>68</v>
      </c>
      <c r="AM115" s="3">
        <v>3</v>
      </c>
      <c r="AN115" s="3">
        <v>9</v>
      </c>
      <c r="AO115" s="3">
        <v>49</v>
      </c>
      <c r="AP115" s="3">
        <v>25</v>
      </c>
      <c r="AQ115" s="3">
        <v>33</v>
      </c>
      <c r="AR115" s="1">
        <f t="shared" si="59"/>
        <v>24</v>
      </c>
      <c r="AS115" s="7">
        <f t="shared" si="60"/>
        <v>2.6666666666666665</v>
      </c>
      <c r="AT115" s="3">
        <v>25</v>
      </c>
      <c r="AU115" s="4">
        <v>2.4386000000000001</v>
      </c>
      <c r="AV115" s="3">
        <v>1.37</v>
      </c>
      <c r="AW115" s="19">
        <f t="shared" si="39"/>
        <v>0.24099039172209905</v>
      </c>
      <c r="AX115" s="7">
        <f t="shared" si="40"/>
        <v>3.2805708193225618</v>
      </c>
      <c r="AY115" s="7">
        <f t="shared" si="41"/>
        <v>467.15328467153279</v>
      </c>
      <c r="AZ115" s="7">
        <f t="shared" si="42"/>
        <v>4107.0559610705586</v>
      </c>
      <c r="BA115" s="7">
        <f t="shared" si="43"/>
        <v>35.861764705882358</v>
      </c>
      <c r="BB115" s="7">
        <f t="shared" si="44"/>
        <v>20.147058823529413</v>
      </c>
      <c r="BC115" s="7">
        <f t="shared" si="45"/>
        <v>14.887333333333334</v>
      </c>
      <c r="BD115" s="7">
        <f t="shared" si="46"/>
        <v>6.5759999999999996</v>
      </c>
      <c r="BE115" s="19"/>
      <c r="BF115" s="19">
        <f t="shared" si="47"/>
        <v>0.92020011481997854</v>
      </c>
      <c r="BG115" s="19">
        <f t="shared" si="61"/>
        <v>1.3663577462478469</v>
      </c>
      <c r="BH115" s="19">
        <f t="shared" si="62"/>
        <v>1.4942401960784315</v>
      </c>
      <c r="BI115" s="19">
        <f t="shared" si="50"/>
        <v>0.36</v>
      </c>
      <c r="BJ115" s="19"/>
      <c r="BK115" s="5">
        <v>0</v>
      </c>
      <c r="BL115" s="5"/>
      <c r="BM115" s="5"/>
      <c r="BN115" s="5"/>
      <c r="BO115" s="5"/>
      <c r="BP115" s="9">
        <v>1</v>
      </c>
      <c r="BQ115" s="9">
        <v>0</v>
      </c>
      <c r="BR115" s="9">
        <v>22.5</v>
      </c>
      <c r="BS115" s="9">
        <v>7.5</v>
      </c>
      <c r="BT115" s="9">
        <v>7.2</v>
      </c>
      <c r="BU115" s="9">
        <v>0.7</v>
      </c>
      <c r="BV115" s="3"/>
      <c r="BX115" s="16">
        <v>1</v>
      </c>
      <c r="BY115" s="9">
        <v>1</v>
      </c>
      <c r="BZ115" s="3">
        <v>141</v>
      </c>
      <c r="CA115" s="3">
        <v>21</v>
      </c>
      <c r="CB115" s="4">
        <v>1.1000000000000001</v>
      </c>
      <c r="CC115" s="28">
        <v>71</v>
      </c>
      <c r="CD115" s="8"/>
      <c r="CE115" s="8"/>
      <c r="CF115" s="3">
        <v>8219</v>
      </c>
      <c r="CG115" s="3">
        <v>1</v>
      </c>
      <c r="CH115" s="3">
        <v>3</v>
      </c>
      <c r="CI115" s="12">
        <v>5793.75</v>
      </c>
      <c r="CJ115" s="19">
        <f t="shared" si="51"/>
        <v>8.6645350293141661</v>
      </c>
      <c r="CK115" s="5">
        <v>1416.1098919364965</v>
      </c>
      <c r="CL115" s="19">
        <f t="shared" si="52"/>
        <v>7.2556688785421599</v>
      </c>
      <c r="CN115" s="36">
        <v>40315</v>
      </c>
      <c r="CO115" s="36"/>
      <c r="CP115" s="36"/>
      <c r="CQ115" s="36"/>
      <c r="CR115" s="20"/>
      <c r="CS115" s="36">
        <v>44272</v>
      </c>
      <c r="CT115" s="36">
        <v>42888</v>
      </c>
      <c r="CU115" s="1">
        <f t="shared" si="53"/>
        <v>2573</v>
      </c>
      <c r="CV115" s="3">
        <v>1</v>
      </c>
      <c r="CW115" s="40">
        <v>42888</v>
      </c>
      <c r="CX115" s="20">
        <f>(CW115-CN115)</f>
        <v>2573</v>
      </c>
      <c r="CY115" s="20">
        <v>1</v>
      </c>
      <c r="CZ115" s="20">
        <v>2573</v>
      </c>
      <c r="DA115" s="1">
        <v>1</v>
      </c>
      <c r="DB115" s="3" t="s">
        <v>143</v>
      </c>
    </row>
    <row r="116" spans="1:115" s="10" customFormat="1" x14ac:dyDescent="0.25">
      <c r="A116" s="25">
        <v>1064</v>
      </c>
      <c r="B116" s="1">
        <v>55</v>
      </c>
      <c r="C116" s="1">
        <v>0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1</v>
      </c>
      <c r="J116" s="1">
        <v>2</v>
      </c>
      <c r="K116" s="1">
        <v>1</v>
      </c>
      <c r="L116" s="1">
        <v>0</v>
      </c>
      <c r="M116" s="1">
        <v>1</v>
      </c>
      <c r="N116" s="1">
        <v>0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</v>
      </c>
      <c r="Z116" s="1">
        <v>1</v>
      </c>
      <c r="AA116" s="1">
        <v>1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27.2</v>
      </c>
      <c r="AH116" s="1">
        <v>2.08</v>
      </c>
      <c r="AI116" s="1">
        <v>159</v>
      </c>
      <c r="AJ116" s="1">
        <v>71</v>
      </c>
      <c r="AK116" s="5">
        <f t="shared" si="54"/>
        <v>100.33333333333333</v>
      </c>
      <c r="AL116" s="1">
        <v>67</v>
      </c>
      <c r="AM116" s="1">
        <v>1</v>
      </c>
      <c r="AN116" s="1">
        <v>6</v>
      </c>
      <c r="AO116" s="1">
        <v>41</v>
      </c>
      <c r="AP116" s="1">
        <v>12</v>
      </c>
      <c r="AQ116" s="1">
        <v>27</v>
      </c>
      <c r="AR116" s="1">
        <f t="shared" si="59"/>
        <v>29</v>
      </c>
      <c r="AS116" s="7">
        <f t="shared" si="60"/>
        <v>4.833333333333333</v>
      </c>
      <c r="AT116" s="1">
        <v>17</v>
      </c>
      <c r="AU116" s="19">
        <v>5.17</v>
      </c>
      <c r="AV116" s="1">
        <v>2.48</v>
      </c>
      <c r="AW116" s="19">
        <f t="shared" si="39"/>
        <v>0.55172209903917213</v>
      </c>
      <c r="AX116" s="7">
        <f t="shared" si="40"/>
        <v>1.9342359767891684</v>
      </c>
      <c r="AY116" s="7">
        <f t="shared" si="41"/>
        <v>322.58064516129031</v>
      </c>
      <c r="AZ116" s="7">
        <f t="shared" si="42"/>
        <v>3043.010752688172</v>
      </c>
      <c r="BA116" s="7">
        <f t="shared" si="43"/>
        <v>77.164179104477611</v>
      </c>
      <c r="BB116" s="7">
        <f t="shared" si="44"/>
        <v>37.014925373134325</v>
      </c>
      <c r="BC116" s="7">
        <f t="shared" si="45"/>
        <v>41.950248756218897</v>
      </c>
      <c r="BD116" s="7">
        <f t="shared" si="46"/>
        <v>10.571462686567163</v>
      </c>
      <c r="BE116" s="19">
        <v>2.1771760154738877</v>
      </c>
      <c r="BF116" s="19">
        <f t="shared" si="47"/>
        <v>0.34990328820116057</v>
      </c>
      <c r="BG116" s="19">
        <f t="shared" si="61"/>
        <v>0.53133462282398458</v>
      </c>
      <c r="BH116" s="19">
        <f t="shared" si="62"/>
        <v>2.660833762223366</v>
      </c>
      <c r="BI116" s="19">
        <f t="shared" si="50"/>
        <v>0.35294117647058826</v>
      </c>
      <c r="BJ116" s="19"/>
      <c r="BK116" s="20">
        <v>1</v>
      </c>
      <c r="BL116" s="1">
        <v>32</v>
      </c>
      <c r="BM116" s="20"/>
      <c r="BN116" s="1"/>
      <c r="BO116" s="1">
        <v>0</v>
      </c>
      <c r="BP116" s="1">
        <v>1</v>
      </c>
      <c r="BQ116" s="1">
        <v>0</v>
      </c>
      <c r="BR116" s="1">
        <v>70</v>
      </c>
      <c r="BS116" s="1"/>
      <c r="BT116" s="1"/>
      <c r="BU116" s="1"/>
      <c r="BV116" s="1"/>
      <c r="BW116" s="1"/>
      <c r="BX116" s="1"/>
      <c r="BY116" s="1"/>
      <c r="BZ116" s="25">
        <v>136</v>
      </c>
      <c r="CA116" s="25">
        <v>16</v>
      </c>
      <c r="CB116" s="44">
        <v>0.86</v>
      </c>
      <c r="CC116" s="27">
        <v>90</v>
      </c>
      <c r="CD116" s="1"/>
      <c r="CE116" s="1"/>
      <c r="CF116" s="1"/>
      <c r="CG116" s="1"/>
      <c r="CH116" s="1"/>
      <c r="CI116" s="20">
        <v>7055.5934989999996</v>
      </c>
      <c r="CJ116" s="19">
        <f t="shared" si="51"/>
        <v>8.8615759853411262</v>
      </c>
      <c r="CK116" s="20">
        <v>1826.90464</v>
      </c>
      <c r="CL116" s="19">
        <f t="shared" si="52"/>
        <v>7.5103783601608542</v>
      </c>
      <c r="CM116" s="22"/>
      <c r="CN116" s="36">
        <v>43399</v>
      </c>
      <c r="CO116" s="36"/>
      <c r="CP116" s="36"/>
      <c r="CQ116" s="36"/>
      <c r="CR116" s="20"/>
      <c r="CS116" s="36">
        <v>44274</v>
      </c>
      <c r="CT116" s="36">
        <v>44274</v>
      </c>
      <c r="CU116" s="1">
        <f t="shared" si="53"/>
        <v>875</v>
      </c>
      <c r="CV116" s="1">
        <v>0</v>
      </c>
      <c r="CW116" s="1"/>
      <c r="CX116" s="1"/>
      <c r="CY116" s="1">
        <v>0</v>
      </c>
      <c r="CZ116" s="1">
        <v>875</v>
      </c>
      <c r="DA116" s="1">
        <v>1</v>
      </c>
      <c r="DB116"/>
      <c r="DC116"/>
      <c r="DD116"/>
      <c r="DE116"/>
      <c r="DF116"/>
      <c r="DG116"/>
      <c r="DH116"/>
      <c r="DI116"/>
      <c r="DJ116"/>
      <c r="DK116"/>
    </row>
    <row r="117" spans="1:115" s="10" customFormat="1" x14ac:dyDescent="0.25">
      <c r="A117" s="25">
        <v>1055</v>
      </c>
      <c r="B117" s="1">
        <v>66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0</v>
      </c>
      <c r="I117" s="1">
        <v>0</v>
      </c>
      <c r="J117" s="1">
        <v>4</v>
      </c>
      <c r="K117" s="1">
        <v>1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1</v>
      </c>
      <c r="Z117" s="1">
        <v>0</v>
      </c>
      <c r="AA117" s="1">
        <v>1</v>
      </c>
      <c r="AB117" s="1">
        <v>1</v>
      </c>
      <c r="AC117" s="1">
        <v>0</v>
      </c>
      <c r="AD117" s="1">
        <v>1</v>
      </c>
      <c r="AE117" s="1">
        <v>0</v>
      </c>
      <c r="AF117" s="1">
        <v>0</v>
      </c>
      <c r="AG117" s="1">
        <v>18.5</v>
      </c>
      <c r="AH117" s="1">
        <v>1.33</v>
      </c>
      <c r="AI117" s="1">
        <v>122</v>
      </c>
      <c r="AJ117" s="1">
        <v>64</v>
      </c>
      <c r="AK117" s="5">
        <f t="shared" si="54"/>
        <v>83.333333333333329</v>
      </c>
      <c r="AL117" s="1">
        <v>81</v>
      </c>
      <c r="AM117" s="1">
        <v>2</v>
      </c>
      <c r="AN117" s="1">
        <v>12</v>
      </c>
      <c r="AO117" s="1">
        <v>54</v>
      </c>
      <c r="AP117" s="1">
        <v>20</v>
      </c>
      <c r="AQ117" s="1">
        <v>37</v>
      </c>
      <c r="AR117" s="1">
        <f t="shared" si="59"/>
        <v>34</v>
      </c>
      <c r="AS117" s="7">
        <f t="shared" si="60"/>
        <v>2.8333333333333335</v>
      </c>
      <c r="AT117" s="1">
        <v>22</v>
      </c>
      <c r="AU117" s="19">
        <v>2.59</v>
      </c>
      <c r="AV117" s="1">
        <v>1.95</v>
      </c>
      <c r="AW117" s="19">
        <f t="shared" si="39"/>
        <v>0.36031042128603102</v>
      </c>
      <c r="AX117" s="7">
        <f t="shared" si="40"/>
        <v>5.7915057915057915</v>
      </c>
      <c r="AY117" s="7">
        <f t="shared" si="41"/>
        <v>615.38461538461536</v>
      </c>
      <c r="AZ117" s="7">
        <f t="shared" si="42"/>
        <v>2926.4957264957261</v>
      </c>
      <c r="BA117" s="7">
        <f t="shared" si="43"/>
        <v>31.975308641975307</v>
      </c>
      <c r="BB117" s="7">
        <f t="shared" si="44"/>
        <v>24.074074074074073</v>
      </c>
      <c r="BC117" s="7">
        <f t="shared" si="45"/>
        <v>20.080987654320982</v>
      </c>
      <c r="BD117" s="7">
        <f t="shared" si="46"/>
        <v>8.1851851851851851</v>
      </c>
      <c r="BE117" s="19"/>
      <c r="BF117" s="19">
        <f t="shared" si="47"/>
        <v>1.1571428571428573</v>
      </c>
      <c r="BG117" s="19">
        <f t="shared" si="61"/>
        <v>1.6888030888030889</v>
      </c>
      <c r="BH117" s="19">
        <f t="shared" si="62"/>
        <v>0.94045025417574435</v>
      </c>
      <c r="BI117" s="19">
        <f t="shared" si="50"/>
        <v>0.54545454545454541</v>
      </c>
      <c r="BJ117" s="19"/>
      <c r="BK117" s="20">
        <v>0</v>
      </c>
      <c r="BL117" s="1"/>
      <c r="BM117" s="20"/>
      <c r="BN117" s="1"/>
      <c r="BO117" s="1"/>
      <c r="BP117" s="1">
        <v>1</v>
      </c>
      <c r="BQ117" s="1">
        <v>0</v>
      </c>
      <c r="BR117" s="1">
        <v>25</v>
      </c>
      <c r="BS117" s="1">
        <v>5.3</v>
      </c>
      <c r="BT117" s="1">
        <v>4.7</v>
      </c>
      <c r="BU117" s="1">
        <v>0.27</v>
      </c>
      <c r="BV117" s="1">
        <v>3.9</v>
      </c>
      <c r="BW117" s="1">
        <v>58</v>
      </c>
      <c r="BX117" s="1">
        <v>1</v>
      </c>
      <c r="BY117" s="1"/>
      <c r="BZ117" s="25">
        <v>137</v>
      </c>
      <c r="CA117" s="25">
        <v>14</v>
      </c>
      <c r="CB117" s="44">
        <v>0.68</v>
      </c>
      <c r="CC117" s="27">
        <v>90</v>
      </c>
      <c r="CD117" s="1"/>
      <c r="CE117" s="1"/>
      <c r="CF117" s="1"/>
      <c r="CG117" s="1"/>
      <c r="CH117" s="1"/>
      <c r="CI117" s="20">
        <v>8171.9039730000004</v>
      </c>
      <c r="CJ117" s="19">
        <f t="shared" si="51"/>
        <v>9.008457205134258</v>
      </c>
      <c r="CK117" s="20">
        <v>646.74728149999999</v>
      </c>
      <c r="CL117" s="19">
        <f t="shared" si="52"/>
        <v>6.4719556177329904</v>
      </c>
      <c r="CM117" s="22"/>
      <c r="CN117" s="36">
        <v>43370</v>
      </c>
      <c r="CO117" s="36"/>
      <c r="CP117" s="36"/>
      <c r="CQ117" s="36"/>
      <c r="CR117" s="20"/>
      <c r="CS117" s="36">
        <v>44274</v>
      </c>
      <c r="CT117" s="36">
        <v>44273</v>
      </c>
      <c r="CU117" s="1">
        <f t="shared" si="53"/>
        <v>903</v>
      </c>
      <c r="CV117" s="1">
        <v>0</v>
      </c>
      <c r="CW117" s="1"/>
      <c r="CX117" s="1"/>
      <c r="CY117" s="1">
        <v>0</v>
      </c>
      <c r="CZ117" s="1">
        <v>903</v>
      </c>
      <c r="DA117" s="1">
        <v>1</v>
      </c>
      <c r="DB117"/>
      <c r="DC117"/>
      <c r="DD117"/>
      <c r="DE117"/>
      <c r="DF117"/>
      <c r="DG117"/>
      <c r="DH117"/>
      <c r="DI117"/>
      <c r="DJ117"/>
      <c r="DK117"/>
    </row>
    <row r="118" spans="1:115" s="14" customFormat="1" x14ac:dyDescent="0.25">
      <c r="A118" s="25">
        <v>1054</v>
      </c>
      <c r="B118" s="1">
        <v>71</v>
      </c>
      <c r="C118" s="1">
        <v>0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1</v>
      </c>
      <c r="J118" s="1">
        <v>3</v>
      </c>
      <c r="K118" s="1">
        <v>0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/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0</v>
      </c>
      <c r="AD118" s="1">
        <v>1</v>
      </c>
      <c r="AE118" s="1">
        <v>0</v>
      </c>
      <c r="AF118" s="1">
        <v>0</v>
      </c>
      <c r="AG118" s="1">
        <v>34.090000000000003</v>
      </c>
      <c r="AH118" s="1">
        <v>2.0099999999999998</v>
      </c>
      <c r="AI118" s="1">
        <v>111</v>
      </c>
      <c r="AJ118" s="1">
        <v>67</v>
      </c>
      <c r="AK118" s="5">
        <f t="shared" si="54"/>
        <v>81.666666666666671</v>
      </c>
      <c r="AL118" s="1">
        <v>73</v>
      </c>
      <c r="AM118" s="1">
        <v>1</v>
      </c>
      <c r="AN118" s="1">
        <v>11</v>
      </c>
      <c r="AO118" s="1">
        <v>48</v>
      </c>
      <c r="AP118" s="1">
        <v>23</v>
      </c>
      <c r="AQ118" s="1">
        <v>33</v>
      </c>
      <c r="AR118" s="1">
        <f t="shared" si="59"/>
        <v>25</v>
      </c>
      <c r="AS118" s="7">
        <f t="shared" si="60"/>
        <v>2.2727272727272729</v>
      </c>
      <c r="AT118" s="1">
        <v>22</v>
      </c>
      <c r="AU118" s="19">
        <v>3.73</v>
      </c>
      <c r="AV118" s="1">
        <v>1.72</v>
      </c>
      <c r="AW118" s="19">
        <f t="shared" si="39"/>
        <v>0.31145602365114561</v>
      </c>
      <c r="AX118" s="7">
        <f t="shared" si="40"/>
        <v>2.9490616621983916</v>
      </c>
      <c r="AY118" s="7">
        <f t="shared" si="41"/>
        <v>511.62790697674421</v>
      </c>
      <c r="AZ118" s="7">
        <f t="shared" si="42"/>
        <v>3286.8217054263569</v>
      </c>
      <c r="BA118" s="7">
        <f t="shared" si="43"/>
        <v>51.095890410958901</v>
      </c>
      <c r="BB118" s="7">
        <f t="shared" si="44"/>
        <v>23.561643835616437</v>
      </c>
      <c r="BC118" s="7">
        <f t="shared" si="45"/>
        <v>19.119488584474883</v>
      </c>
      <c r="BD118" s="7">
        <f t="shared" si="46"/>
        <v>7.049643835616437</v>
      </c>
      <c r="BE118" s="19"/>
      <c r="BF118" s="19">
        <f t="shared" si="47"/>
        <v>0.64584450402144777</v>
      </c>
      <c r="BG118" s="19">
        <f t="shared" si="61"/>
        <v>0.93941018766756035</v>
      </c>
      <c r="BH118" s="19">
        <f t="shared" si="62"/>
        <v>2.043835616438356</v>
      </c>
      <c r="BI118" s="19">
        <f t="shared" si="50"/>
        <v>0.5</v>
      </c>
      <c r="BJ118" s="19"/>
      <c r="BK118" s="20">
        <v>0</v>
      </c>
      <c r="BL118" s="1"/>
      <c r="BM118" s="20"/>
      <c r="BN118" s="1"/>
      <c r="BO118" s="1">
        <v>0</v>
      </c>
      <c r="BP118" s="1">
        <v>1</v>
      </c>
      <c r="BQ118" s="1">
        <v>0</v>
      </c>
      <c r="BR118" s="1">
        <v>25</v>
      </c>
      <c r="BS118" s="1">
        <v>7.5</v>
      </c>
      <c r="BT118" s="1">
        <v>5.8</v>
      </c>
      <c r="BU118" s="1">
        <v>0.25</v>
      </c>
      <c r="BV118" s="1">
        <v>5.4</v>
      </c>
      <c r="BW118" s="1">
        <v>40</v>
      </c>
      <c r="BX118" s="1">
        <v>1</v>
      </c>
      <c r="BY118" s="1"/>
      <c r="BZ118" s="25">
        <v>135</v>
      </c>
      <c r="CA118" s="25">
        <v>29</v>
      </c>
      <c r="CB118" s="44">
        <v>1.48</v>
      </c>
      <c r="CC118" s="27">
        <v>47</v>
      </c>
      <c r="CD118" s="1">
        <v>2478</v>
      </c>
      <c r="CE118" s="1">
        <v>1</v>
      </c>
      <c r="CF118" s="1"/>
      <c r="CG118" s="1"/>
      <c r="CH118" s="1">
        <v>3</v>
      </c>
      <c r="CI118" s="20">
        <v>10597.938480000001</v>
      </c>
      <c r="CJ118" s="19">
        <f t="shared" si="51"/>
        <v>9.2684147781670152</v>
      </c>
      <c r="CK118" s="20">
        <v>1855.385577</v>
      </c>
      <c r="CL118" s="19">
        <f t="shared" si="52"/>
        <v>7.5258478116630325</v>
      </c>
      <c r="CM118" s="22"/>
      <c r="CN118" s="36">
        <v>43369</v>
      </c>
      <c r="CO118" s="36"/>
      <c r="CP118" s="36"/>
      <c r="CQ118" s="36"/>
      <c r="CR118" s="20"/>
      <c r="CS118" s="36">
        <v>44217</v>
      </c>
      <c r="CT118" s="36">
        <v>43455</v>
      </c>
      <c r="CU118" s="1">
        <f t="shared" si="53"/>
        <v>86</v>
      </c>
      <c r="CV118" s="1">
        <v>1</v>
      </c>
      <c r="CW118" s="36">
        <v>43455</v>
      </c>
      <c r="CX118" s="20">
        <f>(CW118-CN118)</f>
        <v>86</v>
      </c>
      <c r="CY118" s="20">
        <v>1</v>
      </c>
      <c r="CZ118" s="20">
        <v>86</v>
      </c>
      <c r="DA118" s="1">
        <v>1</v>
      </c>
      <c r="DB118" t="s">
        <v>129</v>
      </c>
      <c r="DC118"/>
      <c r="DD118"/>
      <c r="DE118"/>
      <c r="DF118"/>
      <c r="DG118"/>
      <c r="DH118"/>
      <c r="DI118"/>
      <c r="DJ118"/>
      <c r="DK118"/>
    </row>
    <row r="119" spans="1:115" s="14" customFormat="1" x14ac:dyDescent="0.25">
      <c r="A119" s="25">
        <v>1071</v>
      </c>
      <c r="B119" s="1">
        <v>46</v>
      </c>
      <c r="C119" s="1">
        <v>0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4</v>
      </c>
      <c r="K119" s="1">
        <v>1</v>
      </c>
      <c r="L119" s="1">
        <v>1</v>
      </c>
      <c r="M119" s="1">
        <v>1</v>
      </c>
      <c r="N119" s="1">
        <v>1</v>
      </c>
      <c r="O119" s="1">
        <v>0</v>
      </c>
      <c r="P119" s="1">
        <v>0</v>
      </c>
      <c r="Q119" s="1"/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0</v>
      </c>
      <c r="AD119" s="1">
        <v>1</v>
      </c>
      <c r="AE119" s="1">
        <v>0</v>
      </c>
      <c r="AF119" s="1">
        <v>0</v>
      </c>
      <c r="AG119" s="1">
        <v>38.94</v>
      </c>
      <c r="AH119" s="1">
        <v>2.4300000000000002</v>
      </c>
      <c r="AI119" s="1">
        <v>174</v>
      </c>
      <c r="AJ119" s="1">
        <v>106</v>
      </c>
      <c r="AK119" s="5">
        <f t="shared" si="54"/>
        <v>128.66666666666666</v>
      </c>
      <c r="AL119" s="1">
        <v>94</v>
      </c>
      <c r="AM119" s="1">
        <v>1</v>
      </c>
      <c r="AN119" s="1">
        <v>6</v>
      </c>
      <c r="AO119" s="1">
        <v>44</v>
      </c>
      <c r="AP119" s="1">
        <v>21</v>
      </c>
      <c r="AQ119" s="1">
        <v>30</v>
      </c>
      <c r="AR119" s="1">
        <f t="shared" si="59"/>
        <v>23</v>
      </c>
      <c r="AS119" s="7">
        <f t="shared" si="60"/>
        <v>3.8333333333333335</v>
      </c>
      <c r="AT119" s="1">
        <v>19</v>
      </c>
      <c r="AU119" s="19">
        <v>5.6</v>
      </c>
      <c r="AV119" s="1">
        <v>2.2999999999999998</v>
      </c>
      <c r="AW119" s="19">
        <f t="shared" si="39"/>
        <v>0.656171470805617</v>
      </c>
      <c r="AX119" s="7">
        <f t="shared" si="40"/>
        <v>1.9642857142857144</v>
      </c>
      <c r="AY119" s="7">
        <f t="shared" si="41"/>
        <v>382.60869565217394</v>
      </c>
      <c r="AZ119" s="7">
        <f t="shared" si="42"/>
        <v>4266.6666666666661</v>
      </c>
      <c r="BA119" s="7">
        <f t="shared" si="43"/>
        <v>59.574468085106382</v>
      </c>
      <c r="BB119" s="7">
        <f t="shared" si="44"/>
        <v>24.468085106382979</v>
      </c>
      <c r="BC119" s="7">
        <f t="shared" si="45"/>
        <v>36.493333333333325</v>
      </c>
      <c r="BD119" s="7">
        <f t="shared" si="46"/>
        <v>7.9863829787234044</v>
      </c>
      <c r="BE119" s="19"/>
      <c r="BF119" s="19">
        <f t="shared" si="47"/>
        <v>0.50357142857142856</v>
      </c>
      <c r="BG119" s="19">
        <f t="shared" si="61"/>
        <v>0.73857142857142855</v>
      </c>
      <c r="BH119" s="19">
        <f t="shared" si="62"/>
        <v>2.5901942645698428</v>
      </c>
      <c r="BI119" s="19">
        <f t="shared" si="50"/>
        <v>0.31578947368421051</v>
      </c>
      <c r="BJ119" s="19"/>
      <c r="BK119" s="20">
        <v>0</v>
      </c>
      <c r="BL119" s="1"/>
      <c r="BM119" s="20"/>
      <c r="BN119" s="1"/>
      <c r="BO119" s="1"/>
      <c r="BP119" s="1">
        <v>1</v>
      </c>
      <c r="BQ119" s="1">
        <v>0</v>
      </c>
      <c r="BR119" s="1">
        <v>25</v>
      </c>
      <c r="BS119" s="1">
        <v>5.6</v>
      </c>
      <c r="BT119" s="1">
        <v>4.8</v>
      </c>
      <c r="BU119" s="1">
        <v>0.37</v>
      </c>
      <c r="BV119" s="1">
        <v>5</v>
      </c>
      <c r="BW119" s="1">
        <v>32.6</v>
      </c>
      <c r="BX119" s="1">
        <v>0</v>
      </c>
      <c r="BY119" s="1">
        <v>1</v>
      </c>
      <c r="BZ119" s="25">
        <v>139</v>
      </c>
      <c r="CA119" s="25">
        <v>13</v>
      </c>
      <c r="CB119" s="44">
        <v>1.03</v>
      </c>
      <c r="CC119" s="27">
        <v>87</v>
      </c>
      <c r="CD119" s="1">
        <v>829</v>
      </c>
      <c r="CE119" s="1">
        <v>1</v>
      </c>
      <c r="CF119" s="1"/>
      <c r="CG119" s="1"/>
      <c r="CH119" s="1">
        <v>3</v>
      </c>
      <c r="CI119" s="20">
        <v>10797.23126</v>
      </c>
      <c r="CJ119" s="19">
        <f t="shared" si="51"/>
        <v>9.2870450154304205</v>
      </c>
      <c r="CK119" s="20">
        <v>2303.646295</v>
      </c>
      <c r="CL119" s="19">
        <f t="shared" si="52"/>
        <v>7.7422484922355803</v>
      </c>
      <c r="CM119" s="22"/>
      <c r="CN119" s="36">
        <v>43419</v>
      </c>
      <c r="CO119" s="36"/>
      <c r="CP119" s="36"/>
      <c r="CQ119" s="36"/>
      <c r="CR119" s="20"/>
      <c r="CS119" s="36">
        <v>44274</v>
      </c>
      <c r="CT119" s="36">
        <v>44266</v>
      </c>
      <c r="CU119" s="1">
        <f t="shared" si="53"/>
        <v>847</v>
      </c>
      <c r="CV119" s="1">
        <v>0</v>
      </c>
      <c r="CW119" s="1"/>
      <c r="CX119" s="1"/>
      <c r="CY119" s="1">
        <v>0</v>
      </c>
      <c r="CZ119" s="1">
        <v>847</v>
      </c>
      <c r="DA119" s="1">
        <v>1</v>
      </c>
      <c r="DB119"/>
      <c r="DC119"/>
      <c r="DD119"/>
      <c r="DE119"/>
      <c r="DF119"/>
      <c r="DG119"/>
      <c r="DH119"/>
      <c r="DI119"/>
      <c r="DJ119"/>
      <c r="DK119"/>
    </row>
    <row r="120" spans="1:115" s="14" customFormat="1" x14ac:dyDescent="0.25">
      <c r="A120" s="2">
        <v>2019</v>
      </c>
      <c r="B120" s="3">
        <v>74</v>
      </c>
      <c r="C120" s="3">
        <v>0</v>
      </c>
      <c r="D120" s="3">
        <v>0</v>
      </c>
      <c r="E120" s="3">
        <v>1</v>
      </c>
      <c r="F120" s="3">
        <v>1</v>
      </c>
      <c r="G120" s="3">
        <v>1</v>
      </c>
      <c r="H120" s="1">
        <v>0</v>
      </c>
      <c r="I120" s="3">
        <v>0</v>
      </c>
      <c r="J120" s="3">
        <v>4</v>
      </c>
      <c r="K120" s="3">
        <v>0</v>
      </c>
      <c r="L120" s="3">
        <v>0</v>
      </c>
      <c r="M120" s="3"/>
      <c r="N120" s="3">
        <v>0</v>
      </c>
      <c r="O120" s="3">
        <v>0</v>
      </c>
      <c r="P120" s="3">
        <v>1</v>
      </c>
      <c r="Q120" s="3">
        <v>1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16">
        <v>0</v>
      </c>
      <c r="Y120" s="3">
        <v>0</v>
      </c>
      <c r="Z120" s="3">
        <v>0</v>
      </c>
      <c r="AA120" s="3">
        <v>1</v>
      </c>
      <c r="AB120" s="3">
        <v>0</v>
      </c>
      <c r="AC120" s="3">
        <v>0</v>
      </c>
      <c r="AD120" s="3">
        <v>1</v>
      </c>
      <c r="AE120" s="3">
        <v>0</v>
      </c>
      <c r="AF120" s="3">
        <v>0</v>
      </c>
      <c r="AG120" s="9">
        <v>35</v>
      </c>
      <c r="AH120" s="11">
        <v>2.27</v>
      </c>
      <c r="AI120" s="9">
        <v>101</v>
      </c>
      <c r="AJ120" s="9">
        <v>79</v>
      </c>
      <c r="AK120" s="5">
        <f t="shared" si="54"/>
        <v>86.333333333333329</v>
      </c>
      <c r="AL120" s="9">
        <v>79</v>
      </c>
      <c r="AM120" s="9">
        <v>3</v>
      </c>
      <c r="AN120" s="9">
        <v>9</v>
      </c>
      <c r="AO120" s="9">
        <v>45</v>
      </c>
      <c r="AP120" s="9">
        <v>22</v>
      </c>
      <c r="AQ120" s="9">
        <v>32</v>
      </c>
      <c r="AR120" s="9">
        <f t="shared" si="59"/>
        <v>23</v>
      </c>
      <c r="AS120" s="7">
        <f t="shared" si="60"/>
        <v>2.5555555555555554</v>
      </c>
      <c r="AT120" s="9">
        <v>25</v>
      </c>
      <c r="AU120" s="4">
        <v>5.2891000000000004</v>
      </c>
      <c r="AV120" s="9">
        <v>2.33</v>
      </c>
      <c r="AW120" s="19">
        <f t="shared" si="39"/>
        <v>0.44602365114560238</v>
      </c>
      <c r="AX120" s="7">
        <f t="shared" si="40"/>
        <v>1.3234765839178688</v>
      </c>
      <c r="AY120" s="7">
        <f t="shared" si="41"/>
        <v>240.34334763948496</v>
      </c>
      <c r="AZ120" s="7">
        <f t="shared" si="42"/>
        <v>2655.2217453505004</v>
      </c>
      <c r="BA120" s="7">
        <f t="shared" si="43"/>
        <v>66.950632911392418</v>
      </c>
      <c r="BB120" s="7">
        <f t="shared" si="44"/>
        <v>29.49367088607595</v>
      </c>
      <c r="BC120" s="7">
        <f t="shared" si="45"/>
        <v>24.601654008438818</v>
      </c>
      <c r="BD120" s="7">
        <f t="shared" si="46"/>
        <v>9.225620253164557</v>
      </c>
      <c r="BE120" s="19"/>
      <c r="BF120" s="19">
        <f t="shared" si="47"/>
        <v>0.47796411487776741</v>
      </c>
      <c r="BG120" s="19">
        <f t="shared" si="61"/>
        <v>0.67213703654686041</v>
      </c>
      <c r="BH120" s="19">
        <f t="shared" si="62"/>
        <v>2.9108970831040182</v>
      </c>
      <c r="BI120" s="19">
        <f t="shared" si="50"/>
        <v>0.36</v>
      </c>
      <c r="BJ120" s="19"/>
      <c r="BK120" s="5">
        <v>1</v>
      </c>
      <c r="BL120" s="5"/>
      <c r="BM120" s="5"/>
      <c r="BN120" s="5">
        <v>0</v>
      </c>
      <c r="BO120" s="5">
        <v>0</v>
      </c>
      <c r="BP120" s="9">
        <v>1</v>
      </c>
      <c r="BQ120" s="9">
        <v>0</v>
      </c>
      <c r="BR120" s="16">
        <v>27.5</v>
      </c>
      <c r="BS120" s="16">
        <v>5.8</v>
      </c>
      <c r="BT120" s="16">
        <v>4.8</v>
      </c>
      <c r="BU120" s="16">
        <v>0.99</v>
      </c>
      <c r="BV120" s="3"/>
      <c r="BW120" s="10"/>
      <c r="BX120" s="9">
        <v>1</v>
      </c>
      <c r="BY120" s="16">
        <v>0</v>
      </c>
      <c r="BZ120" s="9">
        <v>139</v>
      </c>
      <c r="CA120" s="9">
        <v>23</v>
      </c>
      <c r="CB120" s="11">
        <v>1</v>
      </c>
      <c r="CC120" s="29">
        <v>90</v>
      </c>
      <c r="CD120" s="13"/>
      <c r="CE120" s="13"/>
      <c r="CF120" s="9">
        <v>1810</v>
      </c>
      <c r="CG120" s="9">
        <v>1</v>
      </c>
      <c r="CH120" s="9">
        <v>2</v>
      </c>
      <c r="CI120" s="12">
        <v>11228.571428571429</v>
      </c>
      <c r="CJ120" s="19">
        <f t="shared" si="51"/>
        <v>9.326216829361984</v>
      </c>
      <c r="CK120" s="5">
        <v>2889.9638055224937</v>
      </c>
      <c r="CL120" s="19">
        <f t="shared" si="52"/>
        <v>7.9689992569873915</v>
      </c>
      <c r="CM120" s="10"/>
      <c r="CN120" s="36">
        <v>40296</v>
      </c>
      <c r="CO120" s="36"/>
      <c r="CP120" s="36"/>
      <c r="CQ120" s="36"/>
      <c r="CR120" s="20"/>
      <c r="CS120" s="36">
        <v>44272</v>
      </c>
      <c r="CT120" s="36">
        <v>42050</v>
      </c>
      <c r="CU120" s="1">
        <f t="shared" si="53"/>
        <v>1754</v>
      </c>
      <c r="CV120" s="3">
        <v>1</v>
      </c>
      <c r="CW120" s="40">
        <v>42050</v>
      </c>
      <c r="CX120" s="20">
        <f>(CW120-CN120)</f>
        <v>1754</v>
      </c>
      <c r="CY120" s="20">
        <v>1</v>
      </c>
      <c r="CZ120" s="20">
        <v>1754</v>
      </c>
      <c r="DA120" s="1">
        <v>1</v>
      </c>
      <c r="DB120" s="3" t="s">
        <v>141</v>
      </c>
      <c r="DC120" s="10"/>
      <c r="DD120" s="10"/>
      <c r="DE120" s="10"/>
      <c r="DF120" s="10"/>
      <c r="DG120" s="10"/>
      <c r="DH120" s="10"/>
      <c r="DI120" s="10"/>
      <c r="DJ120" s="10"/>
      <c r="DK120" s="10"/>
    </row>
    <row r="121" spans="1:115" s="14" customFormat="1" x14ac:dyDescent="0.25">
      <c r="A121" t="s">
        <v>111</v>
      </c>
      <c r="B121"/>
      <c r="C121" s="1" t="s">
        <v>16</v>
      </c>
      <c r="D121" s="1" t="s">
        <v>19</v>
      </c>
      <c r="E121" t="s">
        <v>54</v>
      </c>
      <c r="F121" s="1" t="s">
        <v>24</v>
      </c>
      <c r="G121" s="1" t="s">
        <v>26</v>
      </c>
      <c r="H121" s="1" t="s">
        <v>97</v>
      </c>
      <c r="I121" s="1" t="s">
        <v>55</v>
      </c>
      <c r="J121" s="1" t="s">
        <v>28</v>
      </c>
      <c r="K121" s="1" t="s">
        <v>22</v>
      </c>
      <c r="L121" s="1" t="s">
        <v>22</v>
      </c>
      <c r="M121" s="1" t="s">
        <v>22</v>
      </c>
      <c r="N121" s="1" t="s">
        <v>22</v>
      </c>
      <c r="O121" s="1" t="s">
        <v>22</v>
      </c>
      <c r="P121" s="1" t="s">
        <v>22</v>
      </c>
      <c r="Q121" s="1" t="s">
        <v>54</v>
      </c>
      <c r="R121" s="1" t="s">
        <v>22</v>
      </c>
      <c r="S121" s="1" t="s">
        <v>22</v>
      </c>
      <c r="T121" s="1" t="s">
        <v>22</v>
      </c>
      <c r="U121" s="1" t="s">
        <v>22</v>
      </c>
      <c r="V121" s="1" t="s">
        <v>22</v>
      </c>
      <c r="W121" s="1" t="s">
        <v>22</v>
      </c>
      <c r="X121" s="1" t="s">
        <v>22</v>
      </c>
      <c r="Y121" s="1" t="s">
        <v>40</v>
      </c>
      <c r="Z121" s="1" t="s">
        <v>22</v>
      </c>
      <c r="AA121" s="1" t="s">
        <v>22</v>
      </c>
      <c r="AB121" s="1" t="s">
        <v>22</v>
      </c>
      <c r="AC121" s="1" t="s">
        <v>22</v>
      </c>
      <c r="AD121" s="1" t="s">
        <v>22</v>
      </c>
      <c r="AE121" s="1" t="s">
        <v>22</v>
      </c>
      <c r="AF121" s="1" t="s">
        <v>45</v>
      </c>
      <c r="AG121" s="1"/>
      <c r="AH121" s="19"/>
      <c r="AI121" s="1"/>
      <c r="AJ121" s="1"/>
      <c r="AK121" s="20"/>
      <c r="AL121" s="1"/>
      <c r="AM121" s="1" t="s">
        <v>56</v>
      </c>
      <c r="AN121" s="1"/>
      <c r="AO121" s="1"/>
      <c r="AP121" s="1"/>
      <c r="AQ121" s="1"/>
      <c r="AR121" s="1"/>
      <c r="AS121" s="7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7"/>
      <c r="BE121" s="1"/>
      <c r="BF121" s="1"/>
      <c r="BG121" s="1"/>
      <c r="BH121" s="1"/>
      <c r="BI121" s="1"/>
      <c r="BJ121" s="1"/>
      <c r="BK121" s="1" t="s">
        <v>22</v>
      </c>
      <c r="BL121" s="7"/>
      <c r="BM121" s="20"/>
      <c r="BN121" s="1"/>
      <c r="BO121" s="1" t="s">
        <v>22</v>
      </c>
      <c r="BP121" s="1" t="s">
        <v>22</v>
      </c>
      <c r="BQ121" s="1" t="s">
        <v>100</v>
      </c>
      <c r="BR121" s="1"/>
      <c r="BS121" s="1"/>
      <c r="BT121" s="1"/>
      <c r="BU121" s="1"/>
      <c r="BV121" s="1"/>
      <c r="BW121" s="1"/>
      <c r="BX121" s="1" t="s">
        <v>97</v>
      </c>
      <c r="BY121" s="1" t="s">
        <v>97</v>
      </c>
      <c r="BZ121" s="1"/>
      <c r="CA121" s="1"/>
      <c r="CB121" s="19"/>
      <c r="CC121" s="27"/>
      <c r="CD121" s="7"/>
      <c r="CE121" s="7"/>
      <c r="CF121" s="1"/>
      <c r="CG121" s="1"/>
      <c r="CH121" s="1"/>
      <c r="CI121" s="26"/>
      <c r="CJ121" s="32"/>
      <c r="CK121" s="20"/>
      <c r="CL121" s="33"/>
      <c r="CM121"/>
      <c r="CN121" s="1"/>
      <c r="CO121" s="1"/>
      <c r="CP121" s="1"/>
      <c r="CQ121" s="1"/>
      <c r="CR121" s="20"/>
      <c r="CS121" s="1"/>
      <c r="CT121" s="1"/>
      <c r="CU121" s="1"/>
      <c r="CV121" s="1"/>
      <c r="CW121" s="1"/>
      <c r="CX121" s="1"/>
      <c r="CY121" s="1" t="s">
        <v>22</v>
      </c>
      <c r="CZ121" s="1"/>
      <c r="DA121" s="1" t="s">
        <v>161</v>
      </c>
      <c r="DB121"/>
      <c r="DC121"/>
      <c r="DD121"/>
      <c r="DE121"/>
      <c r="DF121"/>
      <c r="DG121"/>
      <c r="DH121"/>
      <c r="DI121"/>
      <c r="DJ121"/>
      <c r="DK121"/>
    </row>
    <row r="122" spans="1:115" x14ac:dyDescent="0.25">
      <c r="A122" t="s">
        <v>112</v>
      </c>
      <c r="B122"/>
      <c r="C122" s="1" t="s">
        <v>17</v>
      </c>
      <c r="D122" s="1" t="s">
        <v>20</v>
      </c>
      <c r="E122" t="s">
        <v>53</v>
      </c>
      <c r="F122" s="1" t="s">
        <v>25</v>
      </c>
      <c r="G122" s="1" t="s">
        <v>27</v>
      </c>
      <c r="H122" s="1" t="s">
        <v>108</v>
      </c>
      <c r="I122" s="1" t="s">
        <v>57</v>
      </c>
      <c r="J122" s="1" t="s">
        <v>29</v>
      </c>
      <c r="K122" s="1" t="s">
        <v>23</v>
      </c>
      <c r="L122" s="1" t="s">
        <v>23</v>
      </c>
      <c r="M122" s="1" t="s">
        <v>23</v>
      </c>
      <c r="N122" s="1" t="s">
        <v>23</v>
      </c>
      <c r="O122" s="1" t="s">
        <v>23</v>
      </c>
      <c r="P122" s="1" t="s">
        <v>23</v>
      </c>
      <c r="Q122" s="1" t="s">
        <v>53</v>
      </c>
      <c r="R122" s="1" t="s">
        <v>23</v>
      </c>
      <c r="S122" s="1" t="s">
        <v>23</v>
      </c>
      <c r="T122" s="1" t="s">
        <v>23</v>
      </c>
      <c r="U122" s="1" t="s">
        <v>23</v>
      </c>
      <c r="V122" s="1" t="s">
        <v>23</v>
      </c>
      <c r="W122" s="1" t="s">
        <v>23</v>
      </c>
      <c r="X122" s="1" t="s">
        <v>23</v>
      </c>
      <c r="Y122" s="1" t="s">
        <v>41</v>
      </c>
      <c r="Z122" s="1" t="s">
        <v>23</v>
      </c>
      <c r="AA122" s="1" t="s">
        <v>23</v>
      </c>
      <c r="AB122" s="1" t="s">
        <v>23</v>
      </c>
      <c r="AC122" s="1" t="s">
        <v>23</v>
      </c>
      <c r="AD122" s="1" t="s">
        <v>23</v>
      </c>
      <c r="AE122" s="1" t="s">
        <v>23</v>
      </c>
      <c r="AF122" s="1" t="s">
        <v>46</v>
      </c>
      <c r="AH122" s="19"/>
      <c r="AK122" s="20"/>
      <c r="AM122" s="1" t="s">
        <v>81</v>
      </c>
      <c r="AS122" s="7"/>
      <c r="AZ122" s="20"/>
      <c r="BA122" s="20"/>
      <c r="BB122" s="20"/>
      <c r="BD122" s="7"/>
      <c r="BK122" s="1" t="s">
        <v>23</v>
      </c>
      <c r="BO122" s="1" t="s">
        <v>23</v>
      </c>
      <c r="BP122" s="1" t="s">
        <v>23</v>
      </c>
      <c r="BQ122" s="1" t="s">
        <v>101</v>
      </c>
      <c r="BS122" s="1"/>
      <c r="BT122" s="1"/>
      <c r="BU122" s="1"/>
      <c r="BX122" s="1" t="s">
        <v>108</v>
      </c>
      <c r="BY122" s="1" t="s">
        <v>108</v>
      </c>
      <c r="CJ122" s="33"/>
      <c r="CK122" s="43">
        <f>MEDIAN(CK73:CK120)</f>
        <v>1406.6438824682482</v>
      </c>
      <c r="CL122" s="49">
        <f>AVERAGE(CL73:CL120)</f>
        <v>7.3805044780188309</v>
      </c>
      <c r="CM122"/>
      <c r="CY122" s="1" t="s">
        <v>23</v>
      </c>
      <c r="DA122" s="1" t="s">
        <v>162</v>
      </c>
      <c r="DB122"/>
    </row>
    <row r="123" spans="1:115" x14ac:dyDescent="0.25">
      <c r="A123" s="23"/>
      <c r="B123" s="10"/>
      <c r="C123" s="1" t="s">
        <v>18</v>
      </c>
      <c r="D123" s="10"/>
      <c r="E123" s="10"/>
      <c r="F123" s="10"/>
      <c r="G123" s="10"/>
      <c r="H123" s="10"/>
      <c r="I123" s="3"/>
      <c r="J123" s="1" t="s">
        <v>30</v>
      </c>
      <c r="K123" s="10"/>
      <c r="L123" s="3"/>
      <c r="M123" s="10"/>
      <c r="N123" s="10"/>
      <c r="O123" s="10"/>
      <c r="P123" s="10"/>
      <c r="Q123" s="3"/>
      <c r="R123" s="3"/>
      <c r="S123" s="3"/>
      <c r="T123" s="10"/>
      <c r="U123" s="10"/>
      <c r="V123" s="3"/>
      <c r="W123" s="3"/>
      <c r="X123" s="3"/>
      <c r="Y123" s="1" t="s">
        <v>42</v>
      </c>
      <c r="Z123" s="3"/>
      <c r="AA123" s="3"/>
      <c r="AB123" s="3"/>
      <c r="AC123" s="3"/>
      <c r="AD123" s="3"/>
      <c r="AE123" s="3"/>
      <c r="AF123" s="1" t="s">
        <v>47</v>
      </c>
      <c r="AG123" s="3"/>
      <c r="AH123" s="4"/>
      <c r="AI123" s="3"/>
      <c r="AJ123" s="3"/>
      <c r="AK123" s="5"/>
      <c r="AL123" s="3"/>
      <c r="AM123" s="1" t="s">
        <v>58</v>
      </c>
      <c r="AN123" s="3"/>
      <c r="AO123" s="3"/>
      <c r="AP123" s="3"/>
      <c r="AQ123" s="3"/>
      <c r="AR123" s="3"/>
      <c r="AS123" s="8"/>
      <c r="AT123" s="3"/>
      <c r="AU123" s="3"/>
      <c r="AV123" s="3"/>
      <c r="AW123" s="3"/>
      <c r="AX123" s="3"/>
      <c r="AY123" s="8"/>
      <c r="AZ123" s="3"/>
      <c r="BA123" s="3"/>
      <c r="BB123" s="3"/>
      <c r="BC123" s="10"/>
      <c r="BD123" s="8"/>
      <c r="BE123" s="3"/>
      <c r="BF123" s="3"/>
      <c r="BG123" s="3"/>
      <c r="BH123" s="3"/>
      <c r="BI123" s="3"/>
      <c r="BJ123" s="3"/>
      <c r="BK123" s="5"/>
      <c r="BL123" s="8"/>
      <c r="BM123" s="5"/>
      <c r="BN123" s="10"/>
      <c r="BO123" s="10"/>
      <c r="BP123" s="3"/>
      <c r="BQ123" s="3"/>
      <c r="BR123" s="3"/>
      <c r="BS123" s="3"/>
      <c r="BT123" s="3"/>
      <c r="BU123" s="3"/>
      <c r="BV123" s="3"/>
      <c r="BW123" s="10"/>
      <c r="BX123" s="1" t="s">
        <v>109</v>
      </c>
      <c r="BY123" s="3"/>
      <c r="BZ123" s="3"/>
      <c r="CA123" s="3"/>
      <c r="CB123" s="4"/>
      <c r="CC123" s="28"/>
      <c r="CD123" s="8"/>
      <c r="CE123" s="8"/>
      <c r="CF123" s="3"/>
      <c r="CG123" s="3"/>
      <c r="CH123" s="3"/>
      <c r="CI123" s="48"/>
      <c r="CJ123" s="31"/>
      <c r="CK123" s="5"/>
      <c r="CL123" s="34">
        <f>TTEST(CL2:CL58,CL73:CL120,2,2)</f>
        <v>3.827909811023552E-2</v>
      </c>
      <c r="CM123" s="10"/>
      <c r="CN123" s="3"/>
      <c r="CO123" s="3"/>
      <c r="CP123" s="3"/>
      <c r="CQ123" s="3"/>
      <c r="CR123" s="5"/>
      <c r="CS123" s="3"/>
      <c r="CT123" s="3"/>
      <c r="CU123" s="3"/>
      <c r="CV123" s="3"/>
      <c r="CW123" s="3"/>
      <c r="CX123" s="3"/>
      <c r="CY123" s="3"/>
      <c r="CZ123" s="3"/>
      <c r="DA123" s="3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</row>
    <row r="124" spans="1:115" x14ac:dyDescent="0.25">
      <c r="A124" s="23"/>
      <c r="B124" s="10"/>
      <c r="C124" s="1" t="s">
        <v>21</v>
      </c>
      <c r="D124" s="10"/>
      <c r="E124" s="10"/>
      <c r="F124" s="10"/>
      <c r="G124" s="10"/>
      <c r="H124" s="10"/>
      <c r="I124" s="3"/>
      <c r="J124" s="1" t="s">
        <v>31</v>
      </c>
      <c r="K124" s="10"/>
      <c r="L124" s="3"/>
      <c r="M124" s="10"/>
      <c r="N124" s="10"/>
      <c r="O124" s="10"/>
      <c r="P124" s="10"/>
      <c r="Q124" s="3"/>
      <c r="R124" s="3"/>
      <c r="S124" s="3"/>
      <c r="T124" s="10"/>
      <c r="U124" s="10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4"/>
      <c r="AI124" s="3"/>
      <c r="AJ124" s="3"/>
      <c r="AK124" s="5"/>
      <c r="AL124" s="3"/>
      <c r="AM124" s="3"/>
      <c r="AN124" s="3"/>
      <c r="AO124" s="3"/>
      <c r="AP124" s="3"/>
      <c r="AQ124" s="3"/>
      <c r="AR124" s="3"/>
      <c r="AS124" s="8"/>
      <c r="AT124" s="3"/>
      <c r="AU124" s="3"/>
      <c r="AV124" s="3"/>
      <c r="AW124" s="3"/>
      <c r="AX124" s="3"/>
      <c r="AY124" s="8"/>
      <c r="AZ124" s="3"/>
      <c r="BA124" s="3"/>
      <c r="BB124" s="3"/>
      <c r="BC124" s="10"/>
      <c r="BD124" s="8"/>
      <c r="BE124" s="3"/>
      <c r="BF124" s="3"/>
      <c r="BG124" s="3"/>
      <c r="BH124" s="3"/>
      <c r="BI124" s="3"/>
      <c r="BJ124" s="3"/>
      <c r="BK124" s="5"/>
      <c r="BL124" s="8"/>
      <c r="BM124" s="5"/>
      <c r="BN124" s="3"/>
      <c r="BO124" s="3"/>
      <c r="BP124" s="3"/>
      <c r="BQ124" s="3"/>
      <c r="BR124" s="3"/>
      <c r="BS124" s="3"/>
      <c r="BT124" s="3"/>
      <c r="BU124" s="3"/>
      <c r="BV124" s="3"/>
      <c r="BW124" s="10"/>
      <c r="BX124" s="3"/>
      <c r="BY124" s="3"/>
      <c r="BZ124" s="3"/>
      <c r="CA124" s="3"/>
      <c r="CB124" s="4"/>
      <c r="CC124" s="28"/>
      <c r="CD124" s="8"/>
      <c r="CE124" s="8"/>
      <c r="CF124" s="3"/>
      <c r="CG124" s="3"/>
      <c r="CH124" s="3"/>
      <c r="CI124" s="14"/>
      <c r="CJ124" s="31"/>
      <c r="CK124" s="5"/>
      <c r="CL124" s="34"/>
      <c r="CM124" s="10"/>
      <c r="CS124" s="3"/>
      <c r="CT124" s="3"/>
      <c r="DB124"/>
      <c r="DE124" s="10"/>
      <c r="DF124" s="10"/>
      <c r="DG124" s="10"/>
      <c r="DH124" s="10"/>
      <c r="DI124" s="10"/>
      <c r="DJ124" s="10"/>
      <c r="DK124" s="10"/>
    </row>
    <row r="125" spans="1:115" x14ac:dyDescent="0.25">
      <c r="A125"/>
      <c r="B125"/>
      <c r="D125"/>
      <c r="E125"/>
      <c r="G125"/>
      <c r="H125"/>
      <c r="K125"/>
      <c r="M125"/>
      <c r="N125"/>
      <c r="T125"/>
      <c r="U125"/>
      <c r="AH125" s="19"/>
      <c r="AK125" s="20"/>
      <c r="AT125" s="7"/>
      <c r="BD125" s="20"/>
      <c r="BL125" s="7"/>
      <c r="BN125" s="7"/>
      <c r="BO125" s="7"/>
      <c r="BS125" s="1"/>
      <c r="BT125" s="1"/>
      <c r="BU125" s="1"/>
      <c r="CI125" s="7"/>
      <c r="CK125" s="26"/>
      <c r="CL125" s="33"/>
      <c r="CM125"/>
      <c r="DB125"/>
    </row>
    <row r="126" spans="1:115" x14ac:dyDescent="0.25">
      <c r="A126"/>
      <c r="B126"/>
      <c r="D126"/>
      <c r="E126"/>
      <c r="F126"/>
      <c r="G126"/>
      <c r="H126"/>
      <c r="K126"/>
      <c r="M126"/>
      <c r="N126"/>
      <c r="O126"/>
      <c r="P126"/>
      <c r="T126"/>
      <c r="U126"/>
      <c r="AH126" s="19"/>
      <c r="AK126" s="20"/>
      <c r="AX126" s="7"/>
      <c r="BD126" s="20"/>
      <c r="BL126" s="20"/>
      <c r="BN126" s="7"/>
      <c r="BO126" s="7"/>
      <c r="BS126" s="1"/>
      <c r="BT126" s="1"/>
      <c r="BU126" s="1"/>
      <c r="CF126" s="7"/>
      <c r="CG126" s="7"/>
      <c r="CH126" s="7"/>
      <c r="CK126" s="17"/>
      <c r="CL126" s="33"/>
      <c r="CM126"/>
      <c r="CN126" s="3"/>
      <c r="CO126" s="3"/>
      <c r="CP126" s="3"/>
      <c r="CQ126" s="3"/>
      <c r="CR126" s="5"/>
      <c r="DB126"/>
    </row>
    <row r="127" spans="1:115" x14ac:dyDescent="0.25">
      <c r="A127"/>
      <c r="B127"/>
      <c r="C127"/>
      <c r="D127"/>
      <c r="E127"/>
      <c r="F127"/>
      <c r="G127"/>
      <c r="H127"/>
      <c r="K127"/>
      <c r="M127"/>
      <c r="N127"/>
      <c r="O127"/>
      <c r="P127"/>
      <c r="Q127"/>
      <c r="R127"/>
      <c r="T127"/>
      <c r="U127"/>
      <c r="V127"/>
      <c r="AK127" s="19"/>
      <c r="AN127" s="20"/>
      <c r="AQ127" s="21"/>
      <c r="AV127" s="7"/>
      <c r="AW127" s="7"/>
      <c r="BE127" s="7"/>
      <c r="BO127" s="1"/>
      <c r="BQ127" s="20"/>
      <c r="BR127" s="20"/>
      <c r="CL127" s="33"/>
      <c r="CM127" s="10"/>
      <c r="DB127"/>
    </row>
    <row r="128" spans="1:115" x14ac:dyDescent="0.25">
      <c r="A128"/>
      <c r="B128"/>
      <c r="C128"/>
      <c r="D128"/>
      <c r="E128"/>
      <c r="F128"/>
      <c r="G128"/>
      <c r="H128"/>
      <c r="K128"/>
      <c r="L128"/>
      <c r="M128"/>
      <c r="N128"/>
      <c r="O128"/>
      <c r="P128"/>
      <c r="Q128"/>
      <c r="R128"/>
      <c r="S128"/>
      <c r="T128"/>
      <c r="U128"/>
      <c r="V128"/>
      <c r="AL128" s="19"/>
      <c r="AR128" s="21"/>
      <c r="BB128" s="7"/>
      <c r="BO128" s="1"/>
      <c r="BP128" s="20"/>
      <c r="BQ128" s="20"/>
      <c r="BR128" s="7"/>
      <c r="BU128" s="1"/>
      <c r="CL128" s="34"/>
      <c r="CM128" s="10"/>
      <c r="CN128" s="3"/>
      <c r="CO128" s="3"/>
      <c r="CP128" s="3"/>
      <c r="CQ128" s="3"/>
      <c r="CR128" s="5"/>
      <c r="CU128" s="5"/>
      <c r="CV128" s="3"/>
      <c r="CW128" s="3"/>
      <c r="CX128" s="3"/>
      <c r="CY128" s="3"/>
      <c r="CZ128" s="3"/>
      <c r="DA128" s="3"/>
      <c r="DB128" s="10"/>
      <c r="DC128" s="10"/>
      <c r="DD128" s="10"/>
    </row>
    <row r="129" spans="1:115" s="10" customFormat="1" x14ac:dyDescent="0.25">
      <c r="A129" s="23"/>
      <c r="I129" s="3"/>
      <c r="J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4"/>
      <c r="AM129" s="3"/>
      <c r="AN129" s="3"/>
      <c r="AO129" s="3"/>
      <c r="AP129" s="3"/>
      <c r="AQ129" s="3"/>
      <c r="AR129" s="6"/>
      <c r="AS129" s="3"/>
      <c r="AT129" s="3"/>
      <c r="AU129" s="3"/>
      <c r="AV129" s="3"/>
      <c r="AW129" s="3"/>
      <c r="AX129" s="3"/>
      <c r="AY129" s="3"/>
      <c r="BC129" s="8"/>
      <c r="BD129" s="3"/>
      <c r="BE129" s="3"/>
      <c r="BF129" s="3"/>
      <c r="BG129" s="3"/>
      <c r="BH129" s="3"/>
      <c r="BI129" s="3"/>
      <c r="BJ129" s="3"/>
      <c r="BK129" s="5"/>
      <c r="BL129" s="3"/>
      <c r="BM129" s="5"/>
      <c r="BN129" s="3"/>
      <c r="BO129" s="3"/>
      <c r="BP129" s="3"/>
      <c r="BQ129" s="5"/>
      <c r="BR129" s="5"/>
      <c r="BS129" s="7"/>
      <c r="BT129" s="8"/>
      <c r="BU129" s="8"/>
      <c r="BV129" s="3"/>
      <c r="BW129" s="3"/>
      <c r="BX129" s="3"/>
      <c r="BY129" s="3"/>
      <c r="BZ129" s="3"/>
      <c r="CA129" s="3"/>
      <c r="CB129" s="4"/>
      <c r="CC129" s="28"/>
      <c r="CD129" s="3"/>
      <c r="CE129" s="3"/>
      <c r="CF129" s="3"/>
      <c r="CG129" s="3"/>
      <c r="CH129" s="3"/>
      <c r="CI129" s="3"/>
      <c r="CJ129" s="4"/>
      <c r="CK129" s="3"/>
      <c r="CL129" s="34"/>
      <c r="CN129" s="5"/>
      <c r="CO129" s="5"/>
      <c r="CP129" s="5"/>
      <c r="CQ129" s="5"/>
      <c r="CR129" s="5"/>
      <c r="CS129" s="5"/>
      <c r="CT129" s="5"/>
      <c r="CU129" s="3"/>
      <c r="CV129" s="3"/>
      <c r="CW129" s="3"/>
      <c r="CX129" s="3"/>
      <c r="CY129" s="3"/>
      <c r="CZ129" s="3"/>
      <c r="DA129" s="3"/>
    </row>
    <row r="130" spans="1:115" s="10" customFormat="1" x14ac:dyDescent="0.25">
      <c r="A130" s="23"/>
      <c r="I130" s="3"/>
      <c r="J130" s="3"/>
      <c r="P130" s="14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/>
      <c r="AH130" s="3"/>
      <c r="AI130" s="3"/>
      <c r="AJ130" s="3"/>
      <c r="AK130" s="3"/>
      <c r="AL130" s="3"/>
      <c r="AM130" s="4"/>
      <c r="AN130" s="3"/>
      <c r="AO130" s="5"/>
      <c r="AP130" s="3"/>
      <c r="AQ130" s="3"/>
      <c r="AR130" s="3"/>
      <c r="AS130" s="6"/>
      <c r="AT130" s="3"/>
      <c r="AU130" s="3"/>
      <c r="AV130" s="3"/>
      <c r="AW130" s="3"/>
      <c r="AX130" s="3"/>
      <c r="AY130" s="3"/>
      <c r="AZ130" s="3"/>
      <c r="BA130" s="3"/>
      <c r="BB130" s="8"/>
      <c r="BC130" s="3"/>
      <c r="BD130" s="3"/>
      <c r="BE130" s="3"/>
      <c r="BF130" s="3"/>
      <c r="BG130" s="3"/>
      <c r="BH130" s="3"/>
      <c r="BI130" s="3"/>
      <c r="BJ130" s="3"/>
      <c r="BK130" s="5"/>
      <c r="BL130" s="3"/>
      <c r="BM130" s="5"/>
      <c r="BN130" s="3"/>
      <c r="BO130" s="3"/>
      <c r="BP130" s="5"/>
      <c r="BQ130" s="7"/>
      <c r="BR130" s="8"/>
      <c r="BS130" s="8"/>
      <c r="BT130" s="3"/>
      <c r="BU130" s="3"/>
      <c r="BV130" s="3"/>
      <c r="BW130" s="3"/>
      <c r="BX130" s="3"/>
      <c r="BY130" s="3"/>
      <c r="BZ130" s="3"/>
      <c r="CA130" s="3"/>
      <c r="CB130" s="4"/>
      <c r="CC130" s="28"/>
      <c r="CD130" s="3"/>
      <c r="CE130" s="3"/>
      <c r="CF130" s="3"/>
      <c r="CG130" s="3"/>
      <c r="CH130" s="3"/>
      <c r="CI130" s="3"/>
      <c r="CJ130" s="4"/>
      <c r="CK130" s="3"/>
      <c r="CL130" s="34"/>
      <c r="CM130" s="24"/>
      <c r="CN130" s="1"/>
      <c r="CO130" s="1"/>
      <c r="CP130" s="1"/>
      <c r="CQ130" s="1"/>
      <c r="CR130" s="20"/>
      <c r="CS130" s="3"/>
      <c r="CT130" s="3"/>
      <c r="CU130" s="1"/>
      <c r="CV130" s="1"/>
      <c r="CW130" s="1"/>
      <c r="CX130" s="1"/>
      <c r="CY130" s="1"/>
      <c r="CZ130" s="1"/>
      <c r="DA130" s="1"/>
      <c r="DB130"/>
      <c r="DC130"/>
      <c r="DD130"/>
    </row>
    <row r="131" spans="1:1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K131" s="22"/>
      <c r="BL131"/>
      <c r="BM131" s="22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 s="33"/>
      <c r="CC131" s="30"/>
      <c r="CD131"/>
      <c r="CE131"/>
      <c r="CF131"/>
      <c r="CG131"/>
      <c r="CH131"/>
      <c r="CK131"/>
      <c r="CL131" s="33"/>
      <c r="CM131"/>
      <c r="DB131"/>
    </row>
    <row r="132" spans="1:1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K132" s="22"/>
      <c r="BL132"/>
      <c r="BM132" s="2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 s="33"/>
      <c r="CC132" s="30"/>
      <c r="CD132"/>
      <c r="CE132"/>
      <c r="CF132"/>
      <c r="CG132"/>
      <c r="CH132"/>
      <c r="CK132"/>
      <c r="CL132" s="33"/>
      <c r="CM132"/>
      <c r="DC132" s="1"/>
      <c r="DD132" s="1"/>
    </row>
    <row r="133" spans="1:115" x14ac:dyDescent="0.25">
      <c r="BO133" s="1"/>
      <c r="BS133" s="1"/>
      <c r="BT133" s="1"/>
      <c r="BU133" s="1"/>
      <c r="BV133" s="19"/>
      <c r="BY133" s="7"/>
      <c r="DC133" s="1"/>
      <c r="DD133" s="1"/>
      <c r="DE133" s="1"/>
      <c r="DF133" s="1"/>
      <c r="DG133" s="1"/>
      <c r="DH133" s="1"/>
    </row>
    <row r="134" spans="1:115" x14ac:dyDescent="0.25">
      <c r="BO134" s="1"/>
      <c r="BS134" s="1"/>
      <c r="BT134" s="1"/>
      <c r="BU134" s="1"/>
      <c r="BX134" s="19"/>
      <c r="BZ134" s="7"/>
      <c r="CA134" s="7"/>
      <c r="DC134" s="1"/>
      <c r="DD134" s="1"/>
      <c r="DE134" s="1"/>
      <c r="DF134" s="1"/>
      <c r="DG134" s="1"/>
      <c r="DH134" s="1"/>
      <c r="DI134" s="1"/>
      <c r="DJ134" s="1"/>
      <c r="DK134" s="1"/>
    </row>
    <row r="135" spans="1:115" x14ac:dyDescent="0.25">
      <c r="BO135" s="1"/>
      <c r="BS135" s="1"/>
      <c r="BT135" s="1"/>
      <c r="BU135" s="1"/>
      <c r="BX135" s="19"/>
      <c r="BZ135" s="7"/>
      <c r="CA135" s="7"/>
      <c r="DC135" s="1"/>
      <c r="DD135" s="1"/>
      <c r="DE135" s="1"/>
      <c r="DF135" s="1"/>
      <c r="DG135" s="1"/>
      <c r="DH135" s="1"/>
      <c r="DI135" s="1"/>
      <c r="DJ135" s="1"/>
      <c r="DK135" s="1"/>
    </row>
    <row r="136" spans="1:115" x14ac:dyDescent="0.25">
      <c r="BO136" s="1"/>
      <c r="BS136" s="1"/>
      <c r="BT136" s="1"/>
      <c r="BU136" s="1"/>
      <c r="BX136" s="19"/>
      <c r="BZ136" s="7"/>
      <c r="CA136" s="7"/>
      <c r="DC136" s="1"/>
      <c r="DD136" s="1"/>
      <c r="DE136" s="1"/>
      <c r="DF136" s="1"/>
      <c r="DG136" s="1"/>
      <c r="DH136" s="1"/>
      <c r="DI136" s="1"/>
      <c r="DJ136" s="1"/>
      <c r="DK136" s="1"/>
    </row>
    <row r="137" spans="1:115" x14ac:dyDescent="0.25">
      <c r="BO137" s="1"/>
      <c r="BR137" s="19"/>
      <c r="BS137" s="1"/>
      <c r="BT137" s="1"/>
      <c r="BU137" s="1"/>
      <c r="BW137" s="7"/>
      <c r="BX137" s="7"/>
    </row>
  </sheetData>
  <sortState xmlns:xlrd2="http://schemas.microsoft.com/office/spreadsheetml/2017/richdata2" ref="A2:DK137">
    <sortCondition ref="CI2:CI137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80C3-C132-489C-AD34-25BF621F7114}">
  <dimension ref="A1:I111"/>
  <sheetViews>
    <sheetView topLeftCell="A78" workbookViewId="0">
      <selection activeCell="I111" sqref="I111"/>
    </sheetView>
  </sheetViews>
  <sheetFormatPr defaultRowHeight="15" x14ac:dyDescent="0.25"/>
  <sheetData>
    <row r="1" spans="1:9" x14ac:dyDescent="0.25">
      <c r="A1" s="5">
        <v>1337.2336203378434</v>
      </c>
      <c r="B1" s="20">
        <v>1317.448296</v>
      </c>
      <c r="F1" s="5">
        <v>894.7261584805243</v>
      </c>
      <c r="I1" s="5">
        <v>1337.2336203378434</v>
      </c>
    </row>
    <row r="2" spans="1:9" x14ac:dyDescent="0.25">
      <c r="A2" s="5">
        <v>894.7261584805243</v>
      </c>
      <c r="B2" s="5">
        <v>2185.6504443267022</v>
      </c>
      <c r="F2" s="5">
        <v>927.15472476583966</v>
      </c>
      <c r="I2" s="20">
        <v>1319.47444</v>
      </c>
    </row>
    <row r="3" spans="1:9" x14ac:dyDescent="0.25">
      <c r="A3" s="5">
        <v>2463.0543542197324</v>
      </c>
      <c r="B3" s="5">
        <v>876.09138954460275</v>
      </c>
      <c r="F3" s="5">
        <v>852.07614837044071</v>
      </c>
      <c r="I3" s="5">
        <v>407.89328149453138</v>
      </c>
    </row>
    <row r="4" spans="1:9" x14ac:dyDescent="0.25">
      <c r="A4" s="20">
        <v>899.50075409999999</v>
      </c>
      <c r="B4" s="5">
        <v>638.67617881904835</v>
      </c>
      <c r="F4" s="20">
        <v>1465.024105</v>
      </c>
      <c r="I4" s="5">
        <v>239.46703333776145</v>
      </c>
    </row>
    <row r="5" spans="1:9" x14ac:dyDescent="0.25">
      <c r="A5" s="20">
        <v>1319.47444</v>
      </c>
      <c r="B5" s="20">
        <v>753.38475570000003</v>
      </c>
      <c r="F5" s="20">
        <v>156.2758365</v>
      </c>
      <c r="I5" s="5">
        <v>744.87765334955429</v>
      </c>
    </row>
    <row r="6" spans="1:9" x14ac:dyDescent="0.25">
      <c r="A6" s="5">
        <v>927.15472476583966</v>
      </c>
      <c r="B6" s="5">
        <v>1031.2854540383419</v>
      </c>
      <c r="F6" s="5">
        <v>325.40634333387641</v>
      </c>
      <c r="I6" s="20">
        <v>1758.524993</v>
      </c>
    </row>
    <row r="7" spans="1:9" x14ac:dyDescent="0.25">
      <c r="A7" s="20">
        <v>3221.5210000000002</v>
      </c>
      <c r="B7" s="20">
        <v>1397.1778730000001</v>
      </c>
      <c r="F7" s="5">
        <v>1154.7867954838453</v>
      </c>
      <c r="I7" s="5">
        <v>2542.7603235432657</v>
      </c>
    </row>
    <row r="8" spans="1:9" x14ac:dyDescent="0.25">
      <c r="A8" s="5">
        <v>852.07614837044071</v>
      </c>
      <c r="B8" s="5">
        <v>2170.7995250837321</v>
      </c>
      <c r="F8" s="5">
        <v>1616.9280484032786</v>
      </c>
      <c r="I8" s="5">
        <v>1058.9701844312465</v>
      </c>
    </row>
    <row r="9" spans="1:9" x14ac:dyDescent="0.25">
      <c r="A9" s="20">
        <v>1079.3661910000001</v>
      </c>
      <c r="B9" s="5">
        <v>1318.5283583206808</v>
      </c>
      <c r="F9" s="12">
        <v>815.36187674096641</v>
      </c>
      <c r="I9" s="12">
        <v>506.87694432079036</v>
      </c>
    </row>
    <row r="10" spans="1:9" x14ac:dyDescent="0.25">
      <c r="A10" s="20">
        <v>1465.024105</v>
      </c>
      <c r="B10" s="5">
        <v>1179.6479512122871</v>
      </c>
      <c r="F10" s="20">
        <v>645.05277060000003</v>
      </c>
      <c r="I10" s="5">
        <v>1639.3289918601492</v>
      </c>
    </row>
    <row r="11" spans="1:9" x14ac:dyDescent="0.25">
      <c r="A11" s="5">
        <v>407.89328149453138</v>
      </c>
      <c r="B11" s="5">
        <v>1922.5382525973459</v>
      </c>
      <c r="F11" s="5">
        <v>1319.4023438573167</v>
      </c>
      <c r="I11" s="20">
        <v>516.0676618</v>
      </c>
    </row>
    <row r="12" spans="1:9" x14ac:dyDescent="0.25">
      <c r="A12" s="20">
        <v>1215.8277880000001</v>
      </c>
      <c r="B12" s="5">
        <v>1099.2744118101134</v>
      </c>
      <c r="F12" s="5">
        <v>1100.9825710385651</v>
      </c>
      <c r="I12" s="5">
        <v>894.7261584805243</v>
      </c>
    </row>
    <row r="13" spans="1:9" x14ac:dyDescent="0.25">
      <c r="A13" s="5">
        <v>239.46703333776145</v>
      </c>
      <c r="B13" s="5">
        <v>7138.0228918452531</v>
      </c>
      <c r="F13" s="20">
        <v>1613.4683110000001</v>
      </c>
      <c r="I13" s="5">
        <v>927.15472476583966</v>
      </c>
    </row>
    <row r="14" spans="1:9" x14ac:dyDescent="0.25">
      <c r="A14" s="20">
        <v>1076.284185</v>
      </c>
      <c r="B14" s="20">
        <v>1513.5492879999999</v>
      </c>
      <c r="F14" s="20">
        <v>2764.9858049999998</v>
      </c>
      <c r="I14" s="5">
        <v>852.07614837044071</v>
      </c>
    </row>
    <row r="15" spans="1:9" x14ac:dyDescent="0.25">
      <c r="A15" s="20">
        <v>156.2758365</v>
      </c>
      <c r="B15" s="20">
        <v>1849.4345290000001</v>
      </c>
      <c r="F15" s="5">
        <v>673.80102216712953</v>
      </c>
      <c r="I15" s="20">
        <v>1465.024105</v>
      </c>
    </row>
    <row r="16" spans="1:9" x14ac:dyDescent="0.25">
      <c r="A16" s="5">
        <v>325.40634333387641</v>
      </c>
      <c r="B16" s="20">
        <v>3550.0654060000002</v>
      </c>
      <c r="F16" s="5">
        <v>1407.1194706034428</v>
      </c>
      <c r="I16" s="20">
        <v>156.2758365</v>
      </c>
    </row>
    <row r="17" spans="1:9" x14ac:dyDescent="0.25">
      <c r="A17" s="5">
        <v>1154.7867954838453</v>
      </c>
      <c r="B17" s="5">
        <v>1213.3708008492986</v>
      </c>
      <c r="F17" s="5">
        <v>973.95189601715515</v>
      </c>
      <c r="I17" s="5">
        <v>325.40634333387641</v>
      </c>
    </row>
    <row r="18" spans="1:9" x14ac:dyDescent="0.25">
      <c r="A18" s="20">
        <v>4584.0394109999997</v>
      </c>
      <c r="B18" s="5">
        <v>891.33206970368622</v>
      </c>
      <c r="F18" s="20">
        <v>1484.2853050000001</v>
      </c>
      <c r="I18" s="5">
        <v>1154.7867954838453</v>
      </c>
    </row>
    <row r="19" spans="1:9" x14ac:dyDescent="0.25">
      <c r="A19" s="5">
        <v>744.87765334955429</v>
      </c>
      <c r="B19" s="5">
        <v>2292.2977080661281</v>
      </c>
      <c r="F19" s="5">
        <v>1969.3144660751461</v>
      </c>
      <c r="I19" s="5">
        <v>1616.9280484032786</v>
      </c>
    </row>
    <row r="20" spans="1:9" x14ac:dyDescent="0.25">
      <c r="A20" s="20">
        <v>1325.69</v>
      </c>
      <c r="B20" s="5">
        <v>982.30118875678568</v>
      </c>
      <c r="F20" s="5">
        <v>2469.0765157083802</v>
      </c>
      <c r="I20" s="12">
        <v>815.36187674096641</v>
      </c>
    </row>
    <row r="21" spans="1:9" x14ac:dyDescent="0.25">
      <c r="A21" s="5">
        <v>1616.9280484032786</v>
      </c>
      <c r="B21" s="20">
        <v>3172.640625</v>
      </c>
      <c r="F21" s="20">
        <v>945.8621905</v>
      </c>
      <c r="I21" s="20">
        <v>645.05277060000003</v>
      </c>
    </row>
    <row r="22" spans="1:9" x14ac:dyDescent="0.25">
      <c r="A22" s="12">
        <v>815.36187674096641</v>
      </c>
      <c r="B22" s="20">
        <v>1185.8239040000001</v>
      </c>
      <c r="F22" s="20">
        <v>1929.7621999999999</v>
      </c>
      <c r="I22" s="5">
        <v>1319.4023438573167</v>
      </c>
    </row>
    <row r="23" spans="1:9" x14ac:dyDescent="0.25">
      <c r="A23" s="20">
        <v>645.05277060000003</v>
      </c>
      <c r="B23" s="5">
        <v>15440.159587835227</v>
      </c>
      <c r="F23" s="5">
        <v>1424.1356669546039</v>
      </c>
      <c r="I23" s="5">
        <v>1100.9825710385651</v>
      </c>
    </row>
    <row r="24" spans="1:9" x14ac:dyDescent="0.25">
      <c r="A24" s="5">
        <v>1319.4023438573167</v>
      </c>
      <c r="B24" s="20">
        <v>4622.8931570000004</v>
      </c>
      <c r="F24" s="5">
        <v>7069.3969057780678</v>
      </c>
      <c r="I24" s="20">
        <v>1613.4683110000001</v>
      </c>
    </row>
    <row r="25" spans="1:9" x14ac:dyDescent="0.25">
      <c r="A25" s="5">
        <v>379.67119750501365</v>
      </c>
      <c r="B25" s="20">
        <v>1390.4658810000001</v>
      </c>
      <c r="F25" s="20">
        <v>187.0216633</v>
      </c>
      <c r="I25" s="20">
        <v>2764.9858049999998</v>
      </c>
    </row>
    <row r="26" spans="1:9" x14ac:dyDescent="0.25">
      <c r="A26" s="5">
        <v>1628.7263151153088</v>
      </c>
      <c r="B26" s="5">
        <v>901.26268952488977</v>
      </c>
      <c r="F26" s="5">
        <v>2185.6504443267022</v>
      </c>
      <c r="I26" s="5">
        <v>673.80102216712953</v>
      </c>
    </row>
    <row r="27" spans="1:9" x14ac:dyDescent="0.25">
      <c r="A27" s="20">
        <v>1758.524993</v>
      </c>
      <c r="B27" s="5">
        <v>1012.1407676471865</v>
      </c>
      <c r="F27" s="5">
        <v>876.09138954460275</v>
      </c>
      <c r="I27" s="5">
        <v>1407.1194706034428</v>
      </c>
    </row>
    <row r="28" spans="1:9" x14ac:dyDescent="0.25">
      <c r="A28" s="20">
        <v>718.5312113</v>
      </c>
      <c r="B28" s="12">
        <v>1232.5424258160597</v>
      </c>
      <c r="F28" s="5">
        <v>638.67617881904835</v>
      </c>
      <c r="I28" s="5">
        <v>973.95189601715515</v>
      </c>
    </row>
    <row r="29" spans="1:9" x14ac:dyDescent="0.25">
      <c r="A29" s="5">
        <v>591.03216016667329</v>
      </c>
      <c r="B29" s="5">
        <v>1680.7069826280497</v>
      </c>
      <c r="F29" s="20">
        <v>753.38475570000003</v>
      </c>
      <c r="I29" s="20">
        <v>1484.2853050000001</v>
      </c>
    </row>
    <row r="30" spans="1:9" x14ac:dyDescent="0.25">
      <c r="A30" s="5">
        <v>1100.9825710385651</v>
      </c>
      <c r="B30" s="20">
        <v>3661.8003060000001</v>
      </c>
      <c r="F30" s="5">
        <v>1031.2854540383419</v>
      </c>
      <c r="I30" s="5">
        <v>1969.3144660751461</v>
      </c>
    </row>
    <row r="31" spans="1:9" x14ac:dyDescent="0.25">
      <c r="A31" s="20">
        <v>817.92866249999997</v>
      </c>
      <c r="B31" s="20">
        <v>3204.6363689999998</v>
      </c>
      <c r="F31" s="5">
        <v>2170.7995250837321</v>
      </c>
      <c r="I31" s="5">
        <v>2469.0765157083802</v>
      </c>
    </row>
    <row r="32" spans="1:9" x14ac:dyDescent="0.25">
      <c r="A32" s="20">
        <v>1740.829612</v>
      </c>
      <c r="B32" s="20">
        <v>2411.0205000000001</v>
      </c>
      <c r="F32" s="5">
        <v>1318.5283583206808</v>
      </c>
      <c r="I32" s="20">
        <v>945.8621905</v>
      </c>
    </row>
    <row r="33" spans="1:9" x14ac:dyDescent="0.25">
      <c r="A33" s="20">
        <v>1613.4683110000001</v>
      </c>
      <c r="B33" s="5">
        <v>2149.6969096298444</v>
      </c>
      <c r="F33" s="5">
        <v>1922.5382525973459</v>
      </c>
      <c r="I33" s="20">
        <v>1929.7621999999999</v>
      </c>
    </row>
    <row r="34" spans="1:9" x14ac:dyDescent="0.25">
      <c r="A34" s="5">
        <v>2542.7603235432657</v>
      </c>
      <c r="B34" s="5">
        <v>1572.3566174930843</v>
      </c>
      <c r="F34" s="5">
        <v>1099.2744118101134</v>
      </c>
      <c r="I34" s="5">
        <v>1424.1356669546039</v>
      </c>
    </row>
    <row r="35" spans="1:9" x14ac:dyDescent="0.25">
      <c r="A35" s="5">
        <v>3764.3254646879909</v>
      </c>
      <c r="B35" s="20">
        <v>516.0676618</v>
      </c>
      <c r="F35" s="20">
        <v>1849.4345290000001</v>
      </c>
      <c r="I35" s="5">
        <v>7069.3969057780678</v>
      </c>
    </row>
    <row r="36" spans="1:9" x14ac:dyDescent="0.25">
      <c r="A36" s="20">
        <v>2764.9858049999998</v>
      </c>
      <c r="B36" s="20">
        <v>955.70465360000003</v>
      </c>
      <c r="F36" s="5">
        <v>1213.3708008492986</v>
      </c>
      <c r="I36" s="20">
        <v>187.0216633</v>
      </c>
    </row>
    <row r="37" spans="1:9" x14ac:dyDescent="0.25">
      <c r="A37" s="5">
        <v>10897.356430003359</v>
      </c>
      <c r="B37" s="20">
        <v>1289.2461390000001</v>
      </c>
      <c r="F37" s="5">
        <v>2292.2977080661281</v>
      </c>
      <c r="I37" s="5">
        <v>2185.6504443267022</v>
      </c>
    </row>
    <row r="38" spans="1:9" x14ac:dyDescent="0.25">
      <c r="A38" s="5">
        <v>673.80102216712953</v>
      </c>
      <c r="B38" s="5">
        <v>3497.6899248076479</v>
      </c>
      <c r="F38" s="5">
        <v>982.30118875678568</v>
      </c>
      <c r="I38" s="5">
        <v>876.09138954460275</v>
      </c>
    </row>
    <row r="39" spans="1:9" x14ac:dyDescent="0.25">
      <c r="A39" s="5">
        <v>1407.1194706034428</v>
      </c>
      <c r="B39" s="5">
        <v>1426.0904365045594</v>
      </c>
      <c r="F39" s="20">
        <v>3172.640625</v>
      </c>
      <c r="I39" s="5">
        <v>638.67617881904835</v>
      </c>
    </row>
    <row r="40" spans="1:9" x14ac:dyDescent="0.25">
      <c r="A40" s="5">
        <v>1058.9701844312465</v>
      </c>
      <c r="B40" s="20">
        <v>1344.134491</v>
      </c>
      <c r="F40" s="5">
        <v>15440.159587835227</v>
      </c>
      <c r="I40" s="20">
        <v>753.38475570000003</v>
      </c>
    </row>
    <row r="41" spans="1:9" x14ac:dyDescent="0.25">
      <c r="A41" s="5">
        <v>1053.4891177296067</v>
      </c>
      <c r="B41" s="5">
        <v>689.58186405433935</v>
      </c>
      <c r="F41" s="20">
        <v>4622.8931570000004</v>
      </c>
      <c r="I41" s="5">
        <v>1031.2854540383419</v>
      </c>
    </row>
    <row r="42" spans="1:9" x14ac:dyDescent="0.25">
      <c r="A42" s="5">
        <v>973.95189601715515</v>
      </c>
      <c r="B42" s="20">
        <v>810.19909759999996</v>
      </c>
      <c r="F42" s="5">
        <v>901.26268952488977</v>
      </c>
      <c r="I42" s="5">
        <v>2170.7995250837321</v>
      </c>
    </row>
    <row r="43" spans="1:9" x14ac:dyDescent="0.25">
      <c r="A43" s="20">
        <v>2576.056</v>
      </c>
      <c r="B43" s="5">
        <v>1416.1098919364965</v>
      </c>
      <c r="F43" s="5">
        <v>1012.1407676471865</v>
      </c>
      <c r="I43" s="5">
        <v>1318.5283583206808</v>
      </c>
    </row>
    <row r="44" spans="1:9" x14ac:dyDescent="0.25">
      <c r="A44" s="12">
        <v>506.87694432079036</v>
      </c>
      <c r="B44" s="20">
        <v>1826.90464</v>
      </c>
      <c r="F44" s="12">
        <v>1232.5424258160597</v>
      </c>
      <c r="I44" s="5">
        <v>1922.5382525973459</v>
      </c>
    </row>
    <row r="45" spans="1:9" x14ac:dyDescent="0.25">
      <c r="A45" s="20">
        <v>931.1330236</v>
      </c>
      <c r="B45" s="20">
        <v>646.74728149999999</v>
      </c>
      <c r="F45" s="5">
        <v>1680.7069826280497</v>
      </c>
      <c r="I45" s="5">
        <v>1099.2744118101134</v>
      </c>
    </row>
    <row r="46" spans="1:9" x14ac:dyDescent="0.25">
      <c r="A46" s="20">
        <v>1484.2853050000001</v>
      </c>
      <c r="B46" s="20">
        <v>1855.385577</v>
      </c>
      <c r="F46" s="20">
        <v>3661.8003060000001</v>
      </c>
      <c r="I46" s="20">
        <v>1849.4345290000001</v>
      </c>
    </row>
    <row r="47" spans="1:9" x14ac:dyDescent="0.25">
      <c r="A47" s="5">
        <v>1969.3144660751461</v>
      </c>
      <c r="B47" s="20">
        <v>2303.646295</v>
      </c>
      <c r="F47" s="20">
        <v>2411.0205000000001</v>
      </c>
      <c r="I47" s="5">
        <v>1213.3708008492986</v>
      </c>
    </row>
    <row r="48" spans="1:9" x14ac:dyDescent="0.25">
      <c r="A48" s="5">
        <v>1639.3289918601492</v>
      </c>
      <c r="B48" s="5">
        <v>2889.9638055224937</v>
      </c>
      <c r="F48" s="5">
        <v>2149.6969096298444</v>
      </c>
      <c r="I48" s="5">
        <v>2292.2977080661281</v>
      </c>
    </row>
    <row r="49" spans="1:9" x14ac:dyDescent="0.25">
      <c r="A49" s="20">
        <v>1189.6214</v>
      </c>
      <c r="B49" s="20"/>
      <c r="F49" s="5">
        <v>1572.3566174930843</v>
      </c>
      <c r="I49" s="5">
        <v>982.30118875678568</v>
      </c>
    </row>
    <row r="50" spans="1:9" x14ac:dyDescent="0.25">
      <c r="A50" s="5">
        <v>2469.0765157083802</v>
      </c>
      <c r="B50" s="43"/>
      <c r="F50" s="20">
        <v>955.70465360000003</v>
      </c>
      <c r="I50" s="20">
        <v>3172.640625</v>
      </c>
    </row>
    <row r="51" spans="1:9" x14ac:dyDescent="0.25">
      <c r="A51" s="20">
        <v>945.8621905</v>
      </c>
      <c r="F51" s="20">
        <v>1289.2461390000001</v>
      </c>
      <c r="I51" s="5">
        <v>15440.159587835227</v>
      </c>
    </row>
    <row r="52" spans="1:9" x14ac:dyDescent="0.25">
      <c r="A52" s="5">
        <v>1443.0164213863575</v>
      </c>
      <c r="F52" s="5">
        <v>1426.0904365045594</v>
      </c>
      <c r="I52" s="20">
        <v>4622.8931570000004</v>
      </c>
    </row>
    <row r="53" spans="1:9" x14ac:dyDescent="0.25">
      <c r="A53" s="20">
        <v>1929.7621999999999</v>
      </c>
      <c r="F53" s="20">
        <v>1344.134491</v>
      </c>
      <c r="I53" s="5">
        <v>901.26268952488977</v>
      </c>
    </row>
    <row r="54" spans="1:9" x14ac:dyDescent="0.25">
      <c r="A54" s="5">
        <v>1424.1356669546039</v>
      </c>
      <c r="F54" s="5">
        <v>1416.1098919364965</v>
      </c>
      <c r="I54" s="5">
        <v>1012.1407676471865</v>
      </c>
    </row>
    <row r="55" spans="1:9" x14ac:dyDescent="0.25">
      <c r="A55" s="5">
        <v>7069.3969057780678</v>
      </c>
      <c r="F55" s="20">
        <v>646.74728149999999</v>
      </c>
      <c r="I55" s="12">
        <v>1232.5424258160597</v>
      </c>
    </row>
    <row r="56" spans="1:9" x14ac:dyDescent="0.25">
      <c r="A56" s="20">
        <v>187.0216633</v>
      </c>
      <c r="F56" s="20">
        <v>1855.385577</v>
      </c>
      <c r="I56" s="5">
        <v>1680.7069826280497</v>
      </c>
    </row>
    <row r="57" spans="1:9" x14ac:dyDescent="0.25">
      <c r="A57" s="20"/>
      <c r="F57" s="20">
        <v>2303.646295</v>
      </c>
      <c r="I57" s="20">
        <v>3661.8003060000001</v>
      </c>
    </row>
    <row r="58" spans="1:9" x14ac:dyDescent="0.25">
      <c r="A58" s="20"/>
      <c r="F58" s="5">
        <v>2889.9638055224937</v>
      </c>
      <c r="I58" s="20">
        <v>2411.0205000000001</v>
      </c>
    </row>
    <row r="59" spans="1:9" x14ac:dyDescent="0.25">
      <c r="A59" s="20"/>
      <c r="F59" s="5">
        <v>2463.0543542197324</v>
      </c>
      <c r="I59" s="5">
        <v>2149.6969096298444</v>
      </c>
    </row>
    <row r="60" spans="1:9" x14ac:dyDescent="0.25">
      <c r="A60" s="20"/>
      <c r="F60" s="20">
        <v>899.50075409999999</v>
      </c>
      <c r="I60" s="5">
        <v>1572.3566174930843</v>
      </c>
    </row>
    <row r="61" spans="1:9" x14ac:dyDescent="0.25">
      <c r="A61" s="20"/>
      <c r="F61" s="20">
        <v>3221.5210000000002</v>
      </c>
      <c r="I61" s="20">
        <v>955.70465360000003</v>
      </c>
    </row>
    <row r="62" spans="1:9" x14ac:dyDescent="0.25">
      <c r="A62" s="20"/>
      <c r="F62" s="20">
        <v>1079.3661910000001</v>
      </c>
      <c r="I62" s="20">
        <v>1289.2461390000001</v>
      </c>
    </row>
    <row r="63" spans="1:9" x14ac:dyDescent="0.25">
      <c r="A63" s="20"/>
      <c r="F63" s="20">
        <v>1215.8277880000001</v>
      </c>
      <c r="I63" s="5">
        <v>1426.0904365045594</v>
      </c>
    </row>
    <row r="64" spans="1:9" x14ac:dyDescent="0.25">
      <c r="A64" s="20"/>
      <c r="F64" s="20">
        <v>1076.284185</v>
      </c>
      <c r="I64" s="20">
        <v>1344.134491</v>
      </c>
    </row>
    <row r="65" spans="1:9" x14ac:dyDescent="0.25">
      <c r="A65" s="20"/>
      <c r="F65" s="20">
        <v>4584.0394109999997</v>
      </c>
      <c r="I65" s="5">
        <v>1416.1098919364965</v>
      </c>
    </row>
    <row r="66" spans="1:9" x14ac:dyDescent="0.25">
      <c r="A66" s="20"/>
      <c r="F66" s="20">
        <v>1325.69</v>
      </c>
      <c r="I66" s="20">
        <v>646.74728149999999</v>
      </c>
    </row>
    <row r="67" spans="1:9" x14ac:dyDescent="0.25">
      <c r="A67" s="20"/>
      <c r="F67" s="5">
        <v>379.67119750501365</v>
      </c>
      <c r="I67" s="20">
        <v>1855.385577</v>
      </c>
    </row>
    <row r="68" spans="1:9" x14ac:dyDescent="0.25">
      <c r="A68" s="20"/>
      <c r="F68" s="5">
        <v>1628.7263151153088</v>
      </c>
      <c r="I68" s="20">
        <v>2303.646295</v>
      </c>
    </row>
    <row r="69" spans="1:9" x14ac:dyDescent="0.25">
      <c r="F69" s="20">
        <v>718.5312113</v>
      </c>
      <c r="I69" s="5">
        <v>2889.9638055224937</v>
      </c>
    </row>
    <row r="70" spans="1:9" x14ac:dyDescent="0.25">
      <c r="F70" s="5">
        <v>591.03216016667329</v>
      </c>
      <c r="I70" s="5">
        <v>2463.0543542197324</v>
      </c>
    </row>
    <row r="71" spans="1:9" x14ac:dyDescent="0.25">
      <c r="F71" s="20">
        <v>817.92866249999997</v>
      </c>
      <c r="I71" s="20">
        <v>899.50075409999999</v>
      </c>
    </row>
    <row r="72" spans="1:9" x14ac:dyDescent="0.25">
      <c r="F72" s="20">
        <v>1740.829612</v>
      </c>
      <c r="I72" s="20">
        <v>3221.5210000000002</v>
      </c>
    </row>
    <row r="73" spans="1:9" x14ac:dyDescent="0.25">
      <c r="F73" s="5">
        <v>3764.3254646879909</v>
      </c>
      <c r="I73" s="20">
        <v>1079.3661910000001</v>
      </c>
    </row>
    <row r="74" spans="1:9" x14ac:dyDescent="0.25">
      <c r="F74" s="5">
        <v>10897.356430003359</v>
      </c>
      <c r="I74" s="20">
        <v>1215.8277880000001</v>
      </c>
    </row>
    <row r="75" spans="1:9" x14ac:dyDescent="0.25">
      <c r="F75" s="5">
        <v>1053.4891177296067</v>
      </c>
      <c r="I75" s="20">
        <v>1076.284185</v>
      </c>
    </row>
    <row r="76" spans="1:9" x14ac:dyDescent="0.25">
      <c r="F76" s="20">
        <v>2576.056</v>
      </c>
      <c r="I76" s="20">
        <v>4584.0394109999997</v>
      </c>
    </row>
    <row r="77" spans="1:9" x14ac:dyDescent="0.25">
      <c r="F77" s="20">
        <v>931.1330236</v>
      </c>
      <c r="I77" s="20">
        <v>1325.69</v>
      </c>
    </row>
    <row r="78" spans="1:9" x14ac:dyDescent="0.25">
      <c r="F78" s="20">
        <v>1189.6214</v>
      </c>
      <c r="I78" s="5">
        <v>379.67119750501365</v>
      </c>
    </row>
    <row r="79" spans="1:9" x14ac:dyDescent="0.25">
      <c r="F79" s="5">
        <v>1443.0164213863575</v>
      </c>
      <c r="I79" s="5">
        <v>1628.7263151153088</v>
      </c>
    </row>
    <row r="80" spans="1:9" x14ac:dyDescent="0.25">
      <c r="F80" s="20">
        <v>1317.448296</v>
      </c>
      <c r="I80" s="20">
        <v>718.5312113</v>
      </c>
    </row>
    <row r="81" spans="6:9" x14ac:dyDescent="0.25">
      <c r="F81" s="20">
        <v>1397.1778730000001</v>
      </c>
      <c r="I81" s="5">
        <v>591.03216016667329</v>
      </c>
    </row>
    <row r="82" spans="6:9" x14ac:dyDescent="0.25">
      <c r="F82" s="5">
        <v>1179.6479512122871</v>
      </c>
      <c r="I82" s="20">
        <v>817.92866249999997</v>
      </c>
    </row>
    <row r="83" spans="6:9" x14ac:dyDescent="0.25">
      <c r="F83" s="5">
        <v>7138.0228918452531</v>
      </c>
      <c r="I83" s="20">
        <v>1740.829612</v>
      </c>
    </row>
    <row r="84" spans="6:9" x14ac:dyDescent="0.25">
      <c r="F84" s="20">
        <v>1513.5492879999999</v>
      </c>
      <c r="I84" s="5">
        <v>3764.3254646879909</v>
      </c>
    </row>
    <row r="85" spans="6:9" x14ac:dyDescent="0.25">
      <c r="F85" s="20">
        <v>3550.0654060000002</v>
      </c>
      <c r="I85" s="5">
        <v>10897.356430003359</v>
      </c>
    </row>
    <row r="86" spans="6:9" x14ac:dyDescent="0.25">
      <c r="F86" s="5">
        <v>891.33206970368622</v>
      </c>
      <c r="I86" s="5">
        <v>1053.4891177296067</v>
      </c>
    </row>
    <row r="87" spans="6:9" x14ac:dyDescent="0.25">
      <c r="F87" s="20">
        <v>1185.8239040000001</v>
      </c>
      <c r="I87" s="20">
        <v>2576.056</v>
      </c>
    </row>
    <row r="88" spans="6:9" x14ac:dyDescent="0.25">
      <c r="F88" s="20">
        <v>1390.4658810000001</v>
      </c>
      <c r="I88" s="20">
        <v>931.1330236</v>
      </c>
    </row>
    <row r="89" spans="6:9" x14ac:dyDescent="0.25">
      <c r="F89" s="20">
        <v>3204.6363689999998</v>
      </c>
      <c r="I89" s="20">
        <v>1189.6214</v>
      </c>
    </row>
    <row r="90" spans="6:9" x14ac:dyDescent="0.25">
      <c r="F90" s="5">
        <v>3497.6899248076479</v>
      </c>
      <c r="I90" s="5">
        <v>1443.0164213863575</v>
      </c>
    </row>
    <row r="91" spans="6:9" x14ac:dyDescent="0.25">
      <c r="F91" s="5">
        <v>689.58186405433935</v>
      </c>
      <c r="I91" s="20">
        <v>1317.448296</v>
      </c>
    </row>
    <row r="92" spans="6:9" x14ac:dyDescent="0.25">
      <c r="F92" s="20">
        <v>810.19909759999996</v>
      </c>
      <c r="I92" s="20">
        <v>1397.1778730000001</v>
      </c>
    </row>
    <row r="93" spans="6:9" x14ac:dyDescent="0.25">
      <c r="F93" s="20">
        <v>1826.90464</v>
      </c>
      <c r="I93" s="5">
        <v>1179.6479512122871</v>
      </c>
    </row>
    <row r="94" spans="6:9" x14ac:dyDescent="0.25">
      <c r="I94" s="5">
        <v>7138.0228918452531</v>
      </c>
    </row>
    <row r="95" spans="6:9" x14ac:dyDescent="0.25">
      <c r="I95" s="20">
        <v>1513.5492879999999</v>
      </c>
    </row>
    <row r="96" spans="6:9" x14ac:dyDescent="0.25">
      <c r="I96" s="20">
        <v>3550.0654060000002</v>
      </c>
    </row>
    <row r="97" spans="9:9" x14ac:dyDescent="0.25">
      <c r="I97" s="5">
        <v>891.33206970368622</v>
      </c>
    </row>
    <row r="98" spans="9:9" x14ac:dyDescent="0.25">
      <c r="I98" s="20">
        <v>1185.8239040000001</v>
      </c>
    </row>
    <row r="99" spans="9:9" x14ac:dyDescent="0.25">
      <c r="I99" s="20">
        <v>1390.4658810000001</v>
      </c>
    </row>
    <row r="100" spans="9:9" x14ac:dyDescent="0.25">
      <c r="I100" s="20">
        <v>3204.6363689999998</v>
      </c>
    </row>
    <row r="101" spans="9:9" x14ac:dyDescent="0.25">
      <c r="I101" s="5">
        <v>3497.6899248076479</v>
      </c>
    </row>
    <row r="102" spans="9:9" x14ac:dyDescent="0.25">
      <c r="I102" s="5">
        <v>689.58186405433935</v>
      </c>
    </row>
    <row r="103" spans="9:9" x14ac:dyDescent="0.25">
      <c r="I103" s="20">
        <v>810.19909759999996</v>
      </c>
    </row>
    <row r="104" spans="9:9" x14ac:dyDescent="0.25">
      <c r="I104" s="20">
        <v>1826.90464</v>
      </c>
    </row>
    <row r="105" spans="9:9" x14ac:dyDescent="0.25">
      <c r="I105" s="5"/>
    </row>
    <row r="106" spans="9:9" x14ac:dyDescent="0.25">
      <c r="I106" s="5">
        <f>QUARTILE(I1:I104,2)</f>
        <v>1322.58222</v>
      </c>
    </row>
    <row r="107" spans="9:9" x14ac:dyDescent="0.25">
      <c r="I107" s="5">
        <f>QUARTILE(I1:I104,1)</f>
        <v>920.68171595560216</v>
      </c>
    </row>
    <row r="108" spans="9:9" x14ac:dyDescent="0.25">
      <c r="I108" s="5">
        <f>QUARTILE(I1:I104,3)</f>
        <v>1939.6502665187863</v>
      </c>
    </row>
    <row r="109" spans="9:9" x14ac:dyDescent="0.25">
      <c r="I109" s="5"/>
    </row>
    <row r="110" spans="9:9" x14ac:dyDescent="0.25">
      <c r="I110" s="20"/>
    </row>
    <row r="111" spans="9:9" x14ac:dyDescent="0.25">
      <c r="I111" s="4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6CC6B-8AD4-4118-B749-BB4DF19FB6BE}">
  <dimension ref="A1:DM130"/>
  <sheetViews>
    <sheetView topLeftCell="DA1" workbookViewId="0">
      <pane xSplit="19995" ySplit="660" topLeftCell="AV94"/>
      <selection activeCell="BG125" sqref="BG125"/>
      <selection pane="topRight" activeCell="CK1" sqref="CK1:CK1048576"/>
      <selection pane="bottomLeft" activeCell="DD109" sqref="DD109"/>
      <selection pane="bottomRight" activeCell="AV94" sqref="AV94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89" width="39.140625" style="7" customWidth="1"/>
    <col min="90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17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7" t="s">
        <v>186</v>
      </c>
      <c r="CL1" s="19" t="s">
        <v>122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1" t="s">
        <v>127</v>
      </c>
      <c r="CV1" s="1" t="s">
        <v>138</v>
      </c>
      <c r="CW1" s="1" t="s">
        <v>125</v>
      </c>
      <c r="CX1" s="1" t="s">
        <v>131</v>
      </c>
      <c r="CY1" s="1" t="s">
        <v>126</v>
      </c>
      <c r="CZ1" s="1" t="s">
        <v>125</v>
      </c>
      <c r="DA1" s="1" t="s">
        <v>158</v>
      </c>
      <c r="DB1" s="1" t="s">
        <v>125</v>
      </c>
      <c r="DC1" s="1" t="s">
        <v>160</v>
      </c>
      <c r="DD1" s="1" t="s">
        <v>128</v>
      </c>
    </row>
    <row r="2" spans="1:117" x14ac:dyDescent="0.25">
      <c r="A2" s="2">
        <v>2008</v>
      </c>
      <c r="B2" s="3">
        <v>65</v>
      </c>
      <c r="C2" s="3">
        <v>0</v>
      </c>
      <c r="D2" s="3">
        <v>0</v>
      </c>
      <c r="E2" s="3">
        <v>1</v>
      </c>
      <c r="F2" s="3">
        <v>1</v>
      </c>
      <c r="G2" s="3">
        <v>1</v>
      </c>
      <c r="H2" s="1">
        <v>0</v>
      </c>
      <c r="I2" s="3">
        <v>1</v>
      </c>
      <c r="J2" s="3">
        <v>2</v>
      </c>
      <c r="K2" s="3">
        <v>1</v>
      </c>
      <c r="L2" s="3">
        <v>0</v>
      </c>
      <c r="M2" s="3"/>
      <c r="N2" s="3">
        <v>0</v>
      </c>
      <c r="O2" s="3">
        <v>0</v>
      </c>
      <c r="P2" s="3">
        <v>1</v>
      </c>
      <c r="Q2" s="3">
        <v>1</v>
      </c>
      <c r="R2" s="3">
        <v>0</v>
      </c>
      <c r="S2" s="3">
        <v>0</v>
      </c>
      <c r="T2" s="3">
        <v>1</v>
      </c>
      <c r="U2" s="3">
        <v>0</v>
      </c>
      <c r="V2" s="3">
        <v>0</v>
      </c>
      <c r="W2" s="3">
        <v>1</v>
      </c>
      <c r="X2" s="3">
        <v>0</v>
      </c>
      <c r="Y2" s="3">
        <v>1</v>
      </c>
      <c r="Z2" s="3">
        <v>1</v>
      </c>
      <c r="AA2" s="3">
        <v>0</v>
      </c>
      <c r="AB2" s="3">
        <v>0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28</v>
      </c>
      <c r="AI2" s="4">
        <v>2.15</v>
      </c>
      <c r="AJ2" s="3">
        <v>98</v>
      </c>
      <c r="AK2" s="3">
        <v>76</v>
      </c>
      <c r="AL2" s="5">
        <f t="shared" ref="AL2:AL33" si="0">(AJ2+2*AK2)/3</f>
        <v>83.333333333333329</v>
      </c>
      <c r="AM2" s="3">
        <v>78</v>
      </c>
      <c r="AN2" s="3">
        <v>3</v>
      </c>
      <c r="AO2" s="3">
        <v>6</v>
      </c>
      <c r="AP2" s="3">
        <v>27</v>
      </c>
      <c r="AQ2" s="3">
        <v>10</v>
      </c>
      <c r="AR2" s="3">
        <v>17</v>
      </c>
      <c r="AS2" s="3">
        <f t="shared" ref="AS2:AS33" si="1">(AP2-AQ2)</f>
        <v>17</v>
      </c>
      <c r="AT2" s="7">
        <f t="shared" ref="AT2:AT33" si="2">(AS2/AO2)</f>
        <v>2.8333333333333335</v>
      </c>
      <c r="AU2" s="3">
        <v>9</v>
      </c>
      <c r="AV2" s="4">
        <v>3.0314999999999999</v>
      </c>
      <c r="AW2" s="3">
        <v>1.41</v>
      </c>
      <c r="AX2" s="19">
        <f t="shared" ref="AX2:AX33" si="3">(AL2*AW2/451)</f>
        <v>0.26053215077605318</v>
      </c>
      <c r="AY2" s="7">
        <f t="shared" ref="AY2:AY33" si="4">((AR2-AU2)/AV2)</f>
        <v>2.6389576117433613</v>
      </c>
      <c r="AZ2" s="7">
        <f t="shared" ref="AZ2:AZ33" si="5">((AR2-AU2)*80/AW2)</f>
        <v>453.90070921985819</v>
      </c>
      <c r="BA2" s="7">
        <f t="shared" ref="BA2:BA33" si="6">((AL2-AO2)*80/AW2)</f>
        <v>4387.706855791962</v>
      </c>
      <c r="BB2" s="7">
        <f t="shared" ref="BB2:BB33" si="7">(AV2/AM2*1000)</f>
        <v>38.865384615384613</v>
      </c>
      <c r="BC2" s="7">
        <f t="shared" ref="BC2:BC33" si="8">(AW2*1000/AM2)</f>
        <v>18.076923076923077</v>
      </c>
      <c r="BD2" s="7">
        <f t="shared" ref="BD2:BD33" si="9">(BC2*(AL2-AU2)*0.0136)</f>
        <v>18.274564102564099</v>
      </c>
      <c r="BE2" s="7">
        <f t="shared" ref="BE2:BE33" si="10">(BC2*(AR2-AO2)*0.0136)</f>
        <v>2.7043076923076921</v>
      </c>
      <c r="BF2" s="19"/>
      <c r="BG2" s="19">
        <f t="shared" ref="BG2:BG33" si="11">(AR2/BB2)</f>
        <v>0.43740722414646216</v>
      </c>
      <c r="BH2" s="19">
        <f t="shared" ref="BH2:BH33" si="12">(AP2/BB2)</f>
        <v>0.69470559129143994</v>
      </c>
      <c r="BI2" s="19">
        <f t="shared" ref="BI2:BI33" si="13">(BB2/AS2)</f>
        <v>2.2861990950226243</v>
      </c>
      <c r="BJ2" s="19">
        <f t="shared" ref="BJ2:BJ33" si="14">(AO2/AU2)</f>
        <v>0.66666666666666663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/>
      <c r="BT2" s="3"/>
      <c r="BU2" s="3"/>
      <c r="BV2" s="3"/>
      <c r="BW2" s="3">
        <v>4.2</v>
      </c>
      <c r="BX2" s="10"/>
      <c r="BY2" s="3">
        <v>1</v>
      </c>
      <c r="BZ2" s="3">
        <v>0</v>
      </c>
      <c r="CA2" s="3">
        <v>139</v>
      </c>
      <c r="CB2" s="3">
        <v>20</v>
      </c>
      <c r="CC2" s="4">
        <v>1.1000000000000001</v>
      </c>
      <c r="CD2" s="28">
        <v>87</v>
      </c>
      <c r="CE2" s="8"/>
      <c r="CF2" s="8"/>
      <c r="CG2" s="3">
        <v>1679</v>
      </c>
      <c r="CH2" s="3">
        <v>1</v>
      </c>
      <c r="CI2" s="3">
        <v>2</v>
      </c>
      <c r="CJ2" s="12">
        <v>472.17391304347825</v>
      </c>
      <c r="CK2" s="7">
        <f t="shared" ref="CK2:CK33" si="15">(CJ2/CD2)</f>
        <v>5.4272863568215888</v>
      </c>
      <c r="CL2" s="19">
        <f t="shared" ref="CL2:CL33" si="16">LN(CJ2)</f>
        <v>6.1573473775587768</v>
      </c>
      <c r="CM2" s="5">
        <v>2463.0543542197324</v>
      </c>
      <c r="CN2" s="19">
        <f t="shared" ref="CN2:CN33" si="17">LN(CM2)</f>
        <v>7.8091574661757504</v>
      </c>
      <c r="CO2" s="10"/>
      <c r="CP2" s="41">
        <v>40246</v>
      </c>
      <c r="CQ2" s="41"/>
      <c r="CR2" s="41"/>
      <c r="CS2" s="41"/>
      <c r="CU2" s="36">
        <v>44272</v>
      </c>
      <c r="CV2" s="36">
        <v>44239</v>
      </c>
      <c r="CW2" s="1">
        <f t="shared" ref="CW2:CW33" si="18">(CV2-CP2)</f>
        <v>3993</v>
      </c>
      <c r="CX2" s="3">
        <v>0</v>
      </c>
      <c r="CY2" s="3"/>
      <c r="CZ2" s="3"/>
      <c r="DA2" s="3">
        <v>0</v>
      </c>
      <c r="DB2" s="3">
        <v>3993</v>
      </c>
      <c r="DC2" s="3">
        <v>0</v>
      </c>
      <c r="DD2" s="3"/>
      <c r="DE2" s="10"/>
      <c r="DF2" s="10"/>
      <c r="DG2" s="10"/>
      <c r="DH2" s="10"/>
      <c r="DI2" s="10"/>
      <c r="DJ2" s="10"/>
      <c r="DK2" s="10"/>
      <c r="DL2" s="10"/>
      <c r="DM2" s="10"/>
    </row>
    <row r="3" spans="1:117" x14ac:dyDescent="0.25">
      <c r="A3" s="25">
        <v>1158</v>
      </c>
      <c r="B3" s="1">
        <v>61</v>
      </c>
      <c r="C3" s="1">
        <v>0</v>
      </c>
      <c r="D3" s="1">
        <v>0</v>
      </c>
      <c r="E3" s="1">
        <v>0</v>
      </c>
      <c r="F3" s="1">
        <v>2</v>
      </c>
      <c r="H3" s="1">
        <v>0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1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38.700000000000003</v>
      </c>
      <c r="AI3" s="1">
        <v>2.35</v>
      </c>
      <c r="AJ3" s="1">
        <v>128</v>
      </c>
      <c r="AK3" s="1">
        <v>88</v>
      </c>
      <c r="AL3" s="5">
        <f t="shared" si="0"/>
        <v>101.33333333333333</v>
      </c>
      <c r="AM3" s="1">
        <v>93</v>
      </c>
      <c r="AN3" s="1">
        <v>3</v>
      </c>
      <c r="AO3" s="1">
        <v>7</v>
      </c>
      <c r="AP3" s="1">
        <v>45</v>
      </c>
      <c r="AQ3" s="1">
        <v>19</v>
      </c>
      <c r="AR3" s="1">
        <v>30</v>
      </c>
      <c r="AS3" s="1">
        <f t="shared" si="1"/>
        <v>26</v>
      </c>
      <c r="AT3" s="7">
        <f t="shared" si="2"/>
        <v>3.7142857142857144</v>
      </c>
      <c r="AU3" s="1">
        <v>18</v>
      </c>
      <c r="AV3" s="19">
        <v>6.75</v>
      </c>
      <c r="AW3" s="1">
        <v>2.87</v>
      </c>
      <c r="AX3" s="19">
        <f t="shared" si="3"/>
        <v>0.64484848484848478</v>
      </c>
      <c r="AY3" s="7">
        <f t="shared" si="4"/>
        <v>1.7777777777777777</v>
      </c>
      <c r="AZ3" s="7">
        <f t="shared" si="5"/>
        <v>334.49477351916374</v>
      </c>
      <c r="BA3" s="7">
        <f t="shared" si="6"/>
        <v>2629.5005807200928</v>
      </c>
      <c r="BB3" s="7">
        <f t="shared" si="7"/>
        <v>72.580645161290334</v>
      </c>
      <c r="BC3" s="7">
        <f t="shared" si="8"/>
        <v>30.86021505376344</v>
      </c>
      <c r="BD3" s="7">
        <f t="shared" si="9"/>
        <v>34.97491039426523</v>
      </c>
      <c r="BE3" s="7">
        <f t="shared" si="10"/>
        <v>9.6530752688172026</v>
      </c>
      <c r="BF3" s="19">
        <v>1.7635555555555553</v>
      </c>
      <c r="BG3" s="19">
        <f t="shared" si="11"/>
        <v>0.41333333333333327</v>
      </c>
      <c r="BH3" s="19">
        <f t="shared" si="12"/>
        <v>0.61999999999999988</v>
      </c>
      <c r="BI3" s="19">
        <f t="shared" si="13"/>
        <v>2.7915632754342434</v>
      </c>
      <c r="BJ3" s="19">
        <f t="shared" si="14"/>
        <v>0.3888888888888889</v>
      </c>
      <c r="BK3" s="19"/>
      <c r="BL3" s="20">
        <v>1</v>
      </c>
      <c r="BM3" s="1">
        <v>13</v>
      </c>
      <c r="BO3" s="1">
        <v>1</v>
      </c>
      <c r="BP3" s="1">
        <v>0</v>
      </c>
      <c r="BQ3" s="1">
        <v>1</v>
      </c>
      <c r="BR3" s="1">
        <v>0</v>
      </c>
      <c r="BS3" s="1">
        <v>55</v>
      </c>
      <c r="BT3" s="1"/>
      <c r="BU3" s="1"/>
      <c r="BV3" s="1"/>
      <c r="BX3" s="1">
        <v>43.8</v>
      </c>
      <c r="BY3" s="1">
        <v>1</v>
      </c>
      <c r="CA3" s="25">
        <v>137</v>
      </c>
      <c r="CB3" s="25">
        <v>19</v>
      </c>
      <c r="CC3" s="44">
        <v>1.2</v>
      </c>
      <c r="CD3" s="27">
        <v>90</v>
      </c>
      <c r="CJ3" s="20">
        <v>537.90439760000004</v>
      </c>
      <c r="CK3" s="7">
        <f t="shared" si="15"/>
        <v>5.9767155288888896</v>
      </c>
      <c r="CL3" s="19">
        <f t="shared" si="16"/>
        <v>6.2876808447430825</v>
      </c>
      <c r="CM3" s="20">
        <v>1319.47444</v>
      </c>
      <c r="CN3" s="19">
        <f t="shared" si="17"/>
        <v>7.1849887847819049</v>
      </c>
      <c r="CO3" s="22"/>
      <c r="CP3" s="36">
        <v>43662</v>
      </c>
      <c r="CQ3" s="36"/>
      <c r="CR3" s="36"/>
      <c r="CS3" s="36"/>
      <c r="CU3" s="36">
        <v>44217</v>
      </c>
      <c r="CV3" s="37">
        <v>44217</v>
      </c>
      <c r="CW3" s="1">
        <f t="shared" si="18"/>
        <v>555</v>
      </c>
      <c r="CX3" s="1">
        <v>0</v>
      </c>
      <c r="DA3" s="1">
        <v>0</v>
      </c>
      <c r="DB3" s="1">
        <v>555</v>
      </c>
      <c r="DC3" s="3">
        <v>0</v>
      </c>
      <c r="DD3" t="s">
        <v>132</v>
      </c>
    </row>
    <row r="4" spans="1:117" x14ac:dyDescent="0.25">
      <c r="A4" s="2">
        <v>2032</v>
      </c>
      <c r="B4" s="3">
        <v>52</v>
      </c>
      <c r="C4" s="3">
        <v>1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0</v>
      </c>
      <c r="J4" s="3">
        <v>3</v>
      </c>
      <c r="K4" s="3">
        <v>1</v>
      </c>
      <c r="L4" s="3">
        <v>1</v>
      </c>
      <c r="M4" s="3"/>
      <c r="N4" s="3">
        <v>0</v>
      </c>
      <c r="O4" s="3">
        <v>0</v>
      </c>
      <c r="P4" s="3">
        <v>0</v>
      </c>
      <c r="Q4" s="3"/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1</v>
      </c>
      <c r="Z4" s="3">
        <v>2</v>
      </c>
      <c r="AA4" s="3">
        <v>1</v>
      </c>
      <c r="AB4" s="3">
        <v>1</v>
      </c>
      <c r="AC4" s="3">
        <v>0</v>
      </c>
      <c r="AD4" s="3">
        <v>0</v>
      </c>
      <c r="AE4" s="3">
        <v>0</v>
      </c>
      <c r="AF4" s="3">
        <v>0</v>
      </c>
      <c r="AG4" s="3">
        <v>2</v>
      </c>
      <c r="AH4" s="9">
        <v>24.5</v>
      </c>
      <c r="AI4" s="11">
        <v>1.9</v>
      </c>
      <c r="AJ4" s="3">
        <v>110</v>
      </c>
      <c r="AK4" s="3">
        <v>83</v>
      </c>
      <c r="AL4" s="5">
        <f t="shared" si="0"/>
        <v>92</v>
      </c>
      <c r="AM4" s="3">
        <v>84</v>
      </c>
      <c r="AN4" s="3">
        <v>1</v>
      </c>
      <c r="AO4" s="9">
        <v>8</v>
      </c>
      <c r="AP4" s="3">
        <v>41</v>
      </c>
      <c r="AQ4" s="3">
        <v>23</v>
      </c>
      <c r="AR4" s="9">
        <v>28</v>
      </c>
      <c r="AS4" s="1">
        <f t="shared" si="1"/>
        <v>18</v>
      </c>
      <c r="AT4" s="7">
        <f t="shared" si="2"/>
        <v>2.25</v>
      </c>
      <c r="AU4" s="9">
        <v>23</v>
      </c>
      <c r="AV4" s="4">
        <v>3.8569999999999993</v>
      </c>
      <c r="AW4" s="3">
        <v>2.0299999999999998</v>
      </c>
      <c r="AX4" s="19">
        <f t="shared" si="3"/>
        <v>0.41410199556541016</v>
      </c>
      <c r="AY4" s="7">
        <f t="shared" si="4"/>
        <v>1.2963443090484834</v>
      </c>
      <c r="AZ4" s="7">
        <f t="shared" si="5"/>
        <v>197.04433497536948</v>
      </c>
      <c r="BA4" s="7">
        <f t="shared" si="6"/>
        <v>3310.3448275862074</v>
      </c>
      <c r="BB4" s="7">
        <f t="shared" si="7"/>
        <v>45.916666666666664</v>
      </c>
      <c r="BC4" s="7">
        <f t="shared" si="8"/>
        <v>24.166666666666664</v>
      </c>
      <c r="BD4" s="7">
        <f t="shared" si="9"/>
        <v>22.677999999999997</v>
      </c>
      <c r="BE4" s="7">
        <f t="shared" si="10"/>
        <v>6.5733333333333324</v>
      </c>
      <c r="BF4" s="19"/>
      <c r="BG4" s="19">
        <f t="shared" si="11"/>
        <v>0.60980036297640661</v>
      </c>
      <c r="BH4" s="19">
        <f t="shared" si="12"/>
        <v>0.89292196007259528</v>
      </c>
      <c r="BI4" s="19">
        <f t="shared" si="13"/>
        <v>2.5509259259259256</v>
      </c>
      <c r="BJ4" s="19">
        <f t="shared" si="14"/>
        <v>0.34782608695652173</v>
      </c>
      <c r="BK4" s="19"/>
      <c r="BL4" s="5">
        <v>0</v>
      </c>
      <c r="BM4" s="5"/>
      <c r="BN4" s="5"/>
      <c r="BO4" s="5"/>
      <c r="BP4" s="5"/>
      <c r="BQ4" s="9">
        <v>1</v>
      </c>
      <c r="BR4" s="9">
        <v>0</v>
      </c>
      <c r="BS4" s="3">
        <v>17.5</v>
      </c>
      <c r="BT4" s="3"/>
      <c r="BU4" s="3"/>
      <c r="BV4" s="3"/>
      <c r="BW4" s="3"/>
      <c r="BX4" s="10"/>
      <c r="BY4" s="3">
        <v>1</v>
      </c>
      <c r="BZ4" s="3"/>
      <c r="CA4" s="5">
        <v>139</v>
      </c>
      <c r="CB4" s="5">
        <v>13</v>
      </c>
      <c r="CC4" s="4">
        <v>1</v>
      </c>
      <c r="CD4" s="28">
        <v>90</v>
      </c>
      <c r="CE4" s="8"/>
      <c r="CF4" s="8"/>
      <c r="CG4" s="3">
        <v>770</v>
      </c>
      <c r="CH4" s="3">
        <v>1</v>
      </c>
      <c r="CI4" s="3">
        <v>2</v>
      </c>
      <c r="CJ4" s="12">
        <v>545.69892473118284</v>
      </c>
      <c r="CK4" s="7">
        <f t="shared" si="15"/>
        <v>6.0633213859020314</v>
      </c>
      <c r="CL4" s="19">
        <f t="shared" si="16"/>
        <v>6.3020674037507778</v>
      </c>
      <c r="CM4" s="5">
        <v>852.07614837044071</v>
      </c>
      <c r="CN4" s="19">
        <f t="shared" si="17"/>
        <v>6.7476758988571612</v>
      </c>
      <c r="CO4" s="10"/>
      <c r="CP4" s="41">
        <v>40374</v>
      </c>
      <c r="CQ4" s="41"/>
      <c r="CR4" s="41"/>
      <c r="CS4" s="41"/>
      <c r="CU4" s="36">
        <v>44272</v>
      </c>
      <c r="CV4" s="36">
        <v>42398</v>
      </c>
      <c r="CW4" s="1">
        <f t="shared" si="18"/>
        <v>2024</v>
      </c>
      <c r="CX4" s="3">
        <v>0</v>
      </c>
      <c r="CY4" s="3"/>
      <c r="CZ4" s="20"/>
      <c r="DA4" s="20">
        <v>0</v>
      </c>
      <c r="DB4" s="20">
        <v>2024</v>
      </c>
      <c r="DC4" s="3">
        <v>0</v>
      </c>
      <c r="DD4" s="3"/>
      <c r="DE4" s="10"/>
      <c r="DF4" s="10"/>
      <c r="DG4" s="10"/>
      <c r="DH4" s="10"/>
      <c r="DI4" s="10"/>
      <c r="DJ4" s="10"/>
      <c r="DK4" s="10"/>
      <c r="DL4" s="10"/>
      <c r="DM4" s="10"/>
    </row>
    <row r="5" spans="1:117" x14ac:dyDescent="0.25">
      <c r="A5" s="2">
        <v>2007</v>
      </c>
      <c r="B5" s="3">
        <v>41</v>
      </c>
      <c r="C5" s="3">
        <v>1</v>
      </c>
      <c r="D5" s="3">
        <v>0</v>
      </c>
      <c r="E5" s="3">
        <v>0</v>
      </c>
      <c r="F5" s="3">
        <v>1</v>
      </c>
      <c r="G5" s="3">
        <v>1</v>
      </c>
      <c r="H5" s="1">
        <v>0</v>
      </c>
      <c r="I5" s="3">
        <v>1</v>
      </c>
      <c r="J5" s="3">
        <v>1</v>
      </c>
      <c r="K5" s="3">
        <v>1</v>
      </c>
      <c r="L5" s="3">
        <v>1</v>
      </c>
      <c r="M5" s="3"/>
      <c r="N5" s="3">
        <v>0</v>
      </c>
      <c r="O5" s="3">
        <v>0</v>
      </c>
      <c r="P5" s="3">
        <v>0</v>
      </c>
      <c r="Q5" s="3"/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1</v>
      </c>
      <c r="AD5" s="3">
        <v>0</v>
      </c>
      <c r="AE5" s="3">
        <v>1</v>
      </c>
      <c r="AF5" s="3">
        <v>0</v>
      </c>
      <c r="AG5" s="3">
        <v>0</v>
      </c>
      <c r="AH5" s="3">
        <v>36.799999999999997</v>
      </c>
      <c r="AI5" s="4">
        <v>2.38</v>
      </c>
      <c r="AJ5" s="3">
        <v>131</v>
      </c>
      <c r="AK5" s="3">
        <v>74</v>
      </c>
      <c r="AL5" s="5">
        <f t="shared" si="0"/>
        <v>93</v>
      </c>
      <c r="AM5" s="3">
        <v>97</v>
      </c>
      <c r="AN5" s="3">
        <v>1</v>
      </c>
      <c r="AO5" s="3">
        <v>3</v>
      </c>
      <c r="AP5" s="3">
        <v>35</v>
      </c>
      <c r="AQ5" s="3">
        <v>13</v>
      </c>
      <c r="AR5" s="3">
        <v>20</v>
      </c>
      <c r="AS5" s="3">
        <f t="shared" si="1"/>
        <v>22</v>
      </c>
      <c r="AT5" s="7">
        <f t="shared" si="2"/>
        <v>7.333333333333333</v>
      </c>
      <c r="AU5" s="3">
        <v>13</v>
      </c>
      <c r="AV5" s="4">
        <v>9.2343999999999991</v>
      </c>
      <c r="AW5" s="3">
        <v>3.88</v>
      </c>
      <c r="AX5" s="19">
        <f t="shared" si="3"/>
        <v>0.80008869179600883</v>
      </c>
      <c r="AY5" s="7">
        <f t="shared" si="4"/>
        <v>0.75803517283201949</v>
      </c>
      <c r="AZ5" s="7">
        <f t="shared" si="5"/>
        <v>144.32989690721649</v>
      </c>
      <c r="BA5" s="7">
        <f t="shared" si="6"/>
        <v>1855.6701030927836</v>
      </c>
      <c r="BB5" s="7">
        <f t="shared" si="7"/>
        <v>95.199999999999989</v>
      </c>
      <c r="BC5" s="7">
        <f t="shared" si="8"/>
        <v>40</v>
      </c>
      <c r="BD5" s="7">
        <f t="shared" si="9"/>
        <v>43.519999999999996</v>
      </c>
      <c r="BE5" s="7">
        <f t="shared" si="10"/>
        <v>9.2479999999999993</v>
      </c>
      <c r="BF5" s="19"/>
      <c r="BG5" s="19">
        <f t="shared" si="11"/>
        <v>0.21008403361344541</v>
      </c>
      <c r="BH5" s="19">
        <f t="shared" si="12"/>
        <v>0.36764705882352944</v>
      </c>
      <c r="BI5" s="19">
        <f t="shared" si="13"/>
        <v>4.3272727272727272</v>
      </c>
      <c r="BJ5" s="19">
        <f t="shared" si="14"/>
        <v>0.23076923076923078</v>
      </c>
      <c r="BK5" s="19"/>
      <c r="BL5" s="5">
        <v>0</v>
      </c>
      <c r="BM5" s="5"/>
      <c r="BN5" s="5"/>
      <c r="BO5" s="5"/>
      <c r="BP5" s="5"/>
      <c r="BQ5" s="3">
        <v>1</v>
      </c>
      <c r="BR5" s="3">
        <v>0</v>
      </c>
      <c r="BS5" s="3">
        <v>67.5</v>
      </c>
      <c r="BT5" s="3">
        <v>4.9000000000000004</v>
      </c>
      <c r="BU5" s="3">
        <v>3.8</v>
      </c>
      <c r="BV5" s="3">
        <v>1.1000000000000001</v>
      </c>
      <c r="BW5" s="3">
        <v>5.2</v>
      </c>
      <c r="BX5" s="10"/>
      <c r="BY5" s="3">
        <v>1</v>
      </c>
      <c r="BZ5" s="3">
        <v>1</v>
      </c>
      <c r="CA5" s="3">
        <v>142</v>
      </c>
      <c r="CB5" s="3">
        <v>28</v>
      </c>
      <c r="CC5" s="4">
        <v>2</v>
      </c>
      <c r="CD5" s="28">
        <v>45</v>
      </c>
      <c r="CE5" s="8"/>
      <c r="CF5" s="8"/>
      <c r="CG5" s="3">
        <v>50</v>
      </c>
      <c r="CH5" s="3">
        <v>0</v>
      </c>
      <c r="CI5" s="3">
        <v>1</v>
      </c>
      <c r="CJ5" s="12">
        <v>332.38636363636363</v>
      </c>
      <c r="CK5" s="7">
        <f t="shared" si="15"/>
        <v>7.3863636363636358</v>
      </c>
      <c r="CL5" s="19">
        <f t="shared" si="16"/>
        <v>5.8062980381817964</v>
      </c>
      <c r="CM5" s="5">
        <v>1337.2336203378434</v>
      </c>
      <c r="CN5" s="19">
        <f t="shared" si="17"/>
        <v>7.1983582965704747</v>
      </c>
      <c r="CO5" s="10"/>
      <c r="CP5" s="41">
        <v>40245</v>
      </c>
      <c r="CQ5" s="41"/>
      <c r="CR5" s="41"/>
      <c r="CS5" s="41"/>
      <c r="CU5" s="36">
        <v>44272</v>
      </c>
      <c r="CV5" s="36">
        <v>43723</v>
      </c>
      <c r="CW5" s="1">
        <f t="shared" si="18"/>
        <v>3478</v>
      </c>
      <c r="CX5" s="3">
        <v>0</v>
      </c>
      <c r="CY5" s="3"/>
      <c r="CZ5" s="3"/>
      <c r="DA5" s="3">
        <v>0</v>
      </c>
      <c r="DB5" s="3">
        <v>3478</v>
      </c>
      <c r="DC5" s="3">
        <v>0</v>
      </c>
      <c r="DD5" s="3"/>
      <c r="DE5" s="10"/>
      <c r="DF5" s="10"/>
      <c r="DG5" s="10"/>
      <c r="DH5" s="10"/>
      <c r="DI5" s="10"/>
      <c r="DJ5" s="10"/>
      <c r="DK5" s="10"/>
      <c r="DL5" s="10"/>
      <c r="DM5" s="10"/>
    </row>
    <row r="6" spans="1:117" x14ac:dyDescent="0.25">
      <c r="A6" s="25">
        <v>1069</v>
      </c>
      <c r="B6" s="1">
        <v>61</v>
      </c>
      <c r="C6" s="1">
        <v>0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3</v>
      </c>
      <c r="K6" s="1">
        <v>1</v>
      </c>
      <c r="L6" s="1">
        <v>1</v>
      </c>
      <c r="M6" s="1">
        <v>1</v>
      </c>
      <c r="N6" s="1">
        <v>0</v>
      </c>
      <c r="O6" s="1">
        <v>0</v>
      </c>
      <c r="P6" s="1">
        <v>0</v>
      </c>
      <c r="R6" s="1">
        <v>0</v>
      </c>
      <c r="S6" s="1">
        <v>0</v>
      </c>
      <c r="T6" s="1">
        <v>1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1</v>
      </c>
      <c r="AB6" s="1">
        <v>1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47.88</v>
      </c>
      <c r="AI6" s="1">
        <v>2.4700000000000002</v>
      </c>
      <c r="AJ6" s="1">
        <v>130</v>
      </c>
      <c r="AK6" s="1">
        <v>82</v>
      </c>
      <c r="AL6" s="5">
        <f t="shared" si="0"/>
        <v>98</v>
      </c>
      <c r="AM6" s="1">
        <v>104</v>
      </c>
      <c r="AN6" s="1">
        <v>1</v>
      </c>
      <c r="AO6" s="1">
        <v>16</v>
      </c>
      <c r="AP6" s="1">
        <v>48</v>
      </c>
      <c r="AQ6" s="1">
        <v>24</v>
      </c>
      <c r="AR6" s="1">
        <v>37</v>
      </c>
      <c r="AS6" s="1">
        <f t="shared" si="1"/>
        <v>24</v>
      </c>
      <c r="AT6" s="7">
        <f t="shared" si="2"/>
        <v>1.5</v>
      </c>
      <c r="AU6" s="1">
        <v>22</v>
      </c>
      <c r="AV6" s="19">
        <v>6.46</v>
      </c>
      <c r="AW6" s="1">
        <v>2.61</v>
      </c>
      <c r="AX6" s="19">
        <f t="shared" si="3"/>
        <v>0.56713968957871397</v>
      </c>
      <c r="AY6" s="7">
        <f t="shared" si="4"/>
        <v>2.321981424148607</v>
      </c>
      <c r="AZ6" s="7">
        <f t="shared" si="5"/>
        <v>459.77011494252878</v>
      </c>
      <c r="BA6" s="7">
        <f t="shared" si="6"/>
        <v>2513.4099616858239</v>
      </c>
      <c r="BB6" s="7">
        <f t="shared" si="7"/>
        <v>62.115384615384613</v>
      </c>
      <c r="BC6" s="7">
        <f t="shared" si="8"/>
        <v>25.096153846153847</v>
      </c>
      <c r="BD6" s="7">
        <f t="shared" si="9"/>
        <v>25.939384615384615</v>
      </c>
      <c r="BE6" s="7">
        <f t="shared" si="10"/>
        <v>7.1674615384615388</v>
      </c>
      <c r="BF6" s="19">
        <v>2.2699690402476782</v>
      </c>
      <c r="BG6" s="19">
        <f t="shared" si="11"/>
        <v>0.59566563467492262</v>
      </c>
      <c r="BH6" s="19">
        <f t="shared" si="12"/>
        <v>0.77275541795665637</v>
      </c>
      <c r="BI6" s="19">
        <f t="shared" si="13"/>
        <v>2.5881410256410255</v>
      </c>
      <c r="BJ6" s="19">
        <f t="shared" si="14"/>
        <v>0.72727272727272729</v>
      </c>
      <c r="BK6" s="19"/>
      <c r="BL6" s="20">
        <v>1</v>
      </c>
      <c r="BM6" s="1">
        <v>18</v>
      </c>
      <c r="BO6" s="1">
        <v>0</v>
      </c>
      <c r="BP6" s="1">
        <v>0</v>
      </c>
      <c r="BQ6" s="1">
        <v>1</v>
      </c>
      <c r="BR6" s="1">
        <v>0</v>
      </c>
      <c r="BS6" s="1">
        <v>60</v>
      </c>
      <c r="BT6" s="1">
        <v>4.9000000000000004</v>
      </c>
      <c r="BU6" s="1">
        <v>3</v>
      </c>
      <c r="BV6" s="1">
        <v>0.48</v>
      </c>
      <c r="BW6" s="1">
        <v>4.7</v>
      </c>
      <c r="BX6" s="1">
        <v>27</v>
      </c>
      <c r="BY6" s="1">
        <v>0</v>
      </c>
      <c r="BZ6" s="1">
        <v>1</v>
      </c>
      <c r="CA6" s="25">
        <v>138</v>
      </c>
      <c r="CB6" s="25">
        <v>17</v>
      </c>
      <c r="CC6" s="44">
        <v>0.79</v>
      </c>
      <c r="CD6" s="27">
        <v>90</v>
      </c>
      <c r="CE6" s="1">
        <v>61</v>
      </c>
      <c r="CF6" s="1">
        <v>0</v>
      </c>
      <c r="CI6" s="1">
        <v>1</v>
      </c>
      <c r="CJ6" s="20">
        <v>678.26408739999999</v>
      </c>
      <c r="CK6" s="7">
        <f t="shared" si="15"/>
        <v>7.5362676377777778</v>
      </c>
      <c r="CL6" s="19">
        <f t="shared" si="16"/>
        <v>6.5195367215408142</v>
      </c>
      <c r="CM6" s="20">
        <v>1079.3661910000001</v>
      </c>
      <c r="CN6" s="19">
        <f t="shared" si="17"/>
        <v>6.9841292876632393</v>
      </c>
      <c r="CO6" s="22"/>
      <c r="CP6" s="36">
        <v>43419</v>
      </c>
      <c r="CQ6" s="36"/>
      <c r="CR6" s="36"/>
      <c r="CS6" s="36"/>
      <c r="CU6" s="36">
        <v>44274</v>
      </c>
      <c r="CV6" s="36">
        <v>44246</v>
      </c>
      <c r="CW6" s="1">
        <f t="shared" si="18"/>
        <v>827</v>
      </c>
      <c r="CX6" s="1">
        <v>0</v>
      </c>
      <c r="DA6" s="1">
        <v>0</v>
      </c>
      <c r="DB6" s="1">
        <v>827</v>
      </c>
      <c r="DC6" s="3">
        <v>0</v>
      </c>
      <c r="DD6"/>
    </row>
    <row r="7" spans="1:117" x14ac:dyDescent="0.25">
      <c r="A7" s="2">
        <v>2058</v>
      </c>
      <c r="B7" s="3">
        <v>61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1">
        <v>1</v>
      </c>
      <c r="I7" s="3">
        <v>1</v>
      </c>
      <c r="J7" s="3">
        <v>1</v>
      </c>
      <c r="K7" s="3">
        <v>0</v>
      </c>
      <c r="L7" s="3">
        <v>1</v>
      </c>
      <c r="M7" s="3"/>
      <c r="N7" s="3">
        <v>1</v>
      </c>
      <c r="O7" s="3">
        <v>0</v>
      </c>
      <c r="P7" s="3">
        <v>1</v>
      </c>
      <c r="Q7" s="3">
        <v>1</v>
      </c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1</v>
      </c>
      <c r="AA7" s="3">
        <v>1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34.5</v>
      </c>
      <c r="AI7" s="4">
        <v>2.15</v>
      </c>
      <c r="AJ7" s="3">
        <v>120</v>
      </c>
      <c r="AK7" s="3">
        <v>70</v>
      </c>
      <c r="AL7" s="5">
        <f t="shared" si="0"/>
        <v>86.666666666666671</v>
      </c>
      <c r="AM7" s="3">
        <v>94</v>
      </c>
      <c r="AN7" s="3">
        <v>1</v>
      </c>
      <c r="AO7" s="3">
        <v>10</v>
      </c>
      <c r="AP7" s="3">
        <v>27</v>
      </c>
      <c r="AQ7" s="3">
        <v>17</v>
      </c>
      <c r="AR7" s="3">
        <v>20</v>
      </c>
      <c r="AS7" s="1">
        <f t="shared" si="1"/>
        <v>10</v>
      </c>
      <c r="AT7" s="7">
        <f t="shared" si="2"/>
        <v>1</v>
      </c>
      <c r="AU7" s="3">
        <v>14</v>
      </c>
      <c r="AV7" s="4">
        <v>6.4929999999999994</v>
      </c>
      <c r="AW7" s="3">
        <v>3.02</v>
      </c>
      <c r="AX7" s="19">
        <f t="shared" si="3"/>
        <v>0.58033998521803398</v>
      </c>
      <c r="AY7" s="7">
        <f t="shared" si="4"/>
        <v>0.92407207762205457</v>
      </c>
      <c r="AZ7" s="7">
        <f t="shared" si="5"/>
        <v>158.94039735099338</v>
      </c>
      <c r="BA7" s="7">
        <f t="shared" si="6"/>
        <v>2030.9050772626933</v>
      </c>
      <c r="BB7" s="7">
        <f t="shared" si="7"/>
        <v>69.074468085106375</v>
      </c>
      <c r="BC7" s="7">
        <f t="shared" si="8"/>
        <v>32.127659574468083</v>
      </c>
      <c r="BD7" s="7">
        <f t="shared" si="9"/>
        <v>31.750695035460993</v>
      </c>
      <c r="BE7" s="7">
        <f t="shared" si="10"/>
        <v>4.3693617021276587</v>
      </c>
      <c r="BF7" s="19"/>
      <c r="BG7" s="19">
        <f t="shared" si="11"/>
        <v>0.28954258432157709</v>
      </c>
      <c r="BH7" s="19">
        <f t="shared" si="12"/>
        <v>0.39088248883412913</v>
      </c>
      <c r="BI7" s="19">
        <f t="shared" si="13"/>
        <v>6.9074468085106373</v>
      </c>
      <c r="BJ7" s="19">
        <f t="shared" si="14"/>
        <v>0.7142857142857143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55</v>
      </c>
      <c r="BT7" s="3">
        <v>4.5999999999999996</v>
      </c>
      <c r="BU7" s="3">
        <v>2.6</v>
      </c>
      <c r="BV7" s="3">
        <v>0.93</v>
      </c>
      <c r="BW7" s="3">
        <v>5.3</v>
      </c>
      <c r="BX7" s="10"/>
      <c r="BY7" s="3">
        <v>1</v>
      </c>
      <c r="BZ7" s="3">
        <v>0</v>
      </c>
      <c r="CA7" s="3">
        <v>140</v>
      </c>
      <c r="CB7" s="3">
        <v>26</v>
      </c>
      <c r="CC7" s="4">
        <v>1</v>
      </c>
      <c r="CD7" s="28">
        <v>90</v>
      </c>
      <c r="CE7" s="8"/>
      <c r="CF7" s="8"/>
      <c r="CG7" s="3">
        <v>167</v>
      </c>
      <c r="CH7" s="3">
        <v>0</v>
      </c>
      <c r="CI7" s="3">
        <v>1</v>
      </c>
      <c r="CJ7" s="12">
        <v>730.28169014084506</v>
      </c>
      <c r="CK7" s="7">
        <f t="shared" si="15"/>
        <v>8.1142410015649453</v>
      </c>
      <c r="CL7" s="19">
        <f t="shared" si="16"/>
        <v>6.5934303366163576</v>
      </c>
      <c r="CM7" s="5">
        <v>239.46703333776145</v>
      </c>
      <c r="CN7" s="19">
        <f t="shared" si="17"/>
        <v>5.4784157595176</v>
      </c>
      <c r="CO7" s="10"/>
      <c r="CP7" s="36">
        <v>40549</v>
      </c>
      <c r="CQ7" s="36"/>
      <c r="CR7" s="36"/>
      <c r="CS7" s="36"/>
      <c r="CT7" s="22"/>
      <c r="CU7" s="36">
        <v>44274</v>
      </c>
      <c r="CV7" s="40">
        <v>44272</v>
      </c>
      <c r="CW7" s="3">
        <f t="shared" si="18"/>
        <v>3723</v>
      </c>
      <c r="CX7" s="3">
        <v>0</v>
      </c>
      <c r="CY7" s="3"/>
      <c r="CZ7" s="3"/>
      <c r="DA7" s="3">
        <v>0</v>
      </c>
      <c r="DB7" s="3">
        <v>3723</v>
      </c>
      <c r="DC7" s="3">
        <v>0</v>
      </c>
      <c r="DD7" s="3"/>
      <c r="DE7" s="10"/>
      <c r="DF7" s="10"/>
      <c r="DG7" s="10"/>
      <c r="DH7" s="10"/>
      <c r="DI7" s="10"/>
      <c r="DJ7" s="10"/>
      <c r="DK7" s="10"/>
      <c r="DL7" s="10"/>
      <c r="DM7" s="10"/>
    </row>
    <row r="8" spans="1:117" x14ac:dyDescent="0.25">
      <c r="A8" s="25">
        <v>1072</v>
      </c>
      <c r="B8" s="1">
        <v>53</v>
      </c>
      <c r="C8" s="1">
        <v>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2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0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1</v>
      </c>
      <c r="AB8" s="1">
        <v>1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26.89</v>
      </c>
      <c r="AI8" s="1">
        <v>2.42</v>
      </c>
      <c r="AJ8" s="1">
        <v>117</v>
      </c>
      <c r="AK8" s="1">
        <v>72</v>
      </c>
      <c r="AL8" s="5">
        <f t="shared" si="0"/>
        <v>87</v>
      </c>
      <c r="AM8" s="1">
        <v>81</v>
      </c>
      <c r="AN8" s="1">
        <v>1</v>
      </c>
      <c r="AO8" s="1">
        <v>5</v>
      </c>
      <c r="AP8" s="1">
        <v>31</v>
      </c>
      <c r="AQ8" s="1">
        <v>14</v>
      </c>
      <c r="AR8" s="1">
        <v>23</v>
      </c>
      <c r="AS8" s="1">
        <f t="shared" si="1"/>
        <v>17</v>
      </c>
      <c r="AT8" s="7">
        <f t="shared" si="2"/>
        <v>3.4</v>
      </c>
      <c r="AU8" s="1">
        <v>17</v>
      </c>
      <c r="AV8" s="19">
        <v>6.78</v>
      </c>
      <c r="AW8" s="1">
        <v>2.8</v>
      </c>
      <c r="AX8" s="19">
        <f t="shared" si="3"/>
        <v>0.54013303769401333</v>
      </c>
      <c r="AY8" s="7">
        <f t="shared" si="4"/>
        <v>0.88495575221238931</v>
      </c>
      <c r="AZ8" s="7">
        <f t="shared" si="5"/>
        <v>171.42857142857144</v>
      </c>
      <c r="BA8" s="7">
        <f t="shared" si="6"/>
        <v>2342.8571428571431</v>
      </c>
      <c r="BB8" s="7">
        <f t="shared" si="7"/>
        <v>83.703703703703709</v>
      </c>
      <c r="BC8" s="7">
        <f t="shared" si="8"/>
        <v>34.567901234567898</v>
      </c>
      <c r="BD8" s="7">
        <f t="shared" si="9"/>
        <v>32.90864197530864</v>
      </c>
      <c r="BE8" s="7">
        <f t="shared" si="10"/>
        <v>8.4622222222222216</v>
      </c>
      <c r="BF8" s="19">
        <v>1.4814159292035398</v>
      </c>
      <c r="BG8" s="19">
        <f t="shared" si="11"/>
        <v>0.27477876106194687</v>
      </c>
      <c r="BH8" s="19">
        <f t="shared" si="12"/>
        <v>0.37035398230088495</v>
      </c>
      <c r="BI8" s="19">
        <f t="shared" si="13"/>
        <v>4.9237472766884531</v>
      </c>
      <c r="BJ8" s="19">
        <f t="shared" si="14"/>
        <v>0.29411764705882354</v>
      </c>
      <c r="BK8" s="19"/>
      <c r="BL8" s="20">
        <v>1</v>
      </c>
      <c r="BM8" s="1">
        <v>7</v>
      </c>
      <c r="BO8" s="1">
        <v>0</v>
      </c>
      <c r="BP8" s="1">
        <v>0</v>
      </c>
      <c r="BQ8" s="1">
        <v>1</v>
      </c>
      <c r="BR8" s="1">
        <v>0</v>
      </c>
      <c r="BS8" s="1">
        <v>16</v>
      </c>
      <c r="BT8" s="1">
        <v>7.1</v>
      </c>
      <c r="BU8" s="1">
        <v>6.6</v>
      </c>
      <c r="BV8" s="1">
        <v>0.25</v>
      </c>
      <c r="BX8" s="1">
        <v>56</v>
      </c>
      <c r="BY8" s="1">
        <v>1</v>
      </c>
      <c r="BZ8" s="1">
        <v>1</v>
      </c>
      <c r="CA8" s="25">
        <v>137</v>
      </c>
      <c r="CB8" s="25">
        <v>15</v>
      </c>
      <c r="CC8" s="44">
        <v>1.07</v>
      </c>
      <c r="CD8" s="27">
        <v>79</v>
      </c>
      <c r="CE8" s="1">
        <v>413</v>
      </c>
      <c r="CF8" s="1">
        <v>1</v>
      </c>
      <c r="CI8" s="1">
        <v>2</v>
      </c>
      <c r="CJ8" s="20">
        <v>707.43604130000006</v>
      </c>
      <c r="CK8" s="7">
        <f t="shared" si="15"/>
        <v>8.9548865987341788</v>
      </c>
      <c r="CL8" s="19">
        <f t="shared" si="16"/>
        <v>6.561647224441578</v>
      </c>
      <c r="CM8" s="20">
        <v>1465.024105</v>
      </c>
      <c r="CN8" s="19">
        <f t="shared" si="17"/>
        <v>7.2896269752407177</v>
      </c>
      <c r="CO8" s="22"/>
      <c r="CP8" s="36">
        <v>43425</v>
      </c>
      <c r="CQ8" s="36"/>
      <c r="CR8" s="36"/>
      <c r="CS8" s="36"/>
      <c r="CU8" s="36">
        <v>44274</v>
      </c>
      <c r="CV8" s="36">
        <v>44246</v>
      </c>
      <c r="CW8" s="1">
        <f t="shared" si="18"/>
        <v>821</v>
      </c>
      <c r="CX8" s="1">
        <v>0</v>
      </c>
      <c r="DA8" s="1">
        <v>0</v>
      </c>
      <c r="DB8" s="1">
        <v>821</v>
      </c>
      <c r="DC8" s="3">
        <v>0</v>
      </c>
      <c r="DD8"/>
    </row>
    <row r="9" spans="1:117" x14ac:dyDescent="0.25">
      <c r="A9" s="25">
        <v>1012</v>
      </c>
      <c r="B9" s="1">
        <v>59</v>
      </c>
      <c r="C9" s="1">
        <v>0</v>
      </c>
      <c r="D9" s="1">
        <v>1</v>
      </c>
      <c r="E9" s="1">
        <v>1</v>
      </c>
      <c r="F9" s="1">
        <v>2</v>
      </c>
      <c r="G9" s="1">
        <v>1</v>
      </c>
      <c r="H9" s="1">
        <v>0</v>
      </c>
      <c r="I9" s="1">
        <v>1</v>
      </c>
      <c r="J9" s="1">
        <v>2</v>
      </c>
      <c r="K9" s="1">
        <v>0</v>
      </c>
      <c r="L9" s="1">
        <v>0</v>
      </c>
      <c r="M9" s="1">
        <v>0</v>
      </c>
      <c r="N9" s="1">
        <v>0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23.7</v>
      </c>
      <c r="AI9" s="1">
        <v>1.69</v>
      </c>
      <c r="AJ9" s="1">
        <v>104</v>
      </c>
      <c r="AK9" s="1">
        <v>62</v>
      </c>
      <c r="AL9" s="5">
        <f t="shared" si="0"/>
        <v>76</v>
      </c>
      <c r="AM9" s="1">
        <v>66</v>
      </c>
      <c r="AN9" s="1">
        <v>3</v>
      </c>
      <c r="AO9" s="1">
        <v>8</v>
      </c>
      <c r="AP9" s="1">
        <v>43</v>
      </c>
      <c r="AQ9" s="1">
        <v>16</v>
      </c>
      <c r="AR9" s="1">
        <v>27</v>
      </c>
      <c r="AS9" s="1">
        <f t="shared" si="1"/>
        <v>27</v>
      </c>
      <c r="AT9" s="7">
        <f t="shared" si="2"/>
        <v>3.375</v>
      </c>
      <c r="AU9" s="1">
        <v>22</v>
      </c>
      <c r="AV9" s="19">
        <v>7.45</v>
      </c>
      <c r="AW9" s="1">
        <v>4.41</v>
      </c>
      <c r="AX9" s="19">
        <f t="shared" si="3"/>
        <v>0.74314855875831487</v>
      </c>
      <c r="AY9" s="7">
        <f t="shared" si="4"/>
        <v>0.67114093959731547</v>
      </c>
      <c r="AZ9" s="7">
        <f t="shared" si="5"/>
        <v>90.702947845804985</v>
      </c>
      <c r="BA9" s="7">
        <f t="shared" si="6"/>
        <v>1233.5600907029477</v>
      </c>
      <c r="BB9" s="7">
        <f t="shared" si="7"/>
        <v>112.87878787878789</v>
      </c>
      <c r="BC9" s="7">
        <f t="shared" si="8"/>
        <v>66.818181818181813</v>
      </c>
      <c r="BD9" s="7">
        <f t="shared" si="9"/>
        <v>49.071272727272721</v>
      </c>
      <c r="BE9" s="7">
        <f t="shared" si="10"/>
        <v>17.26581818181818</v>
      </c>
      <c r="BF9" s="19"/>
      <c r="BG9" s="19">
        <f t="shared" si="11"/>
        <v>0.23919463087248319</v>
      </c>
      <c r="BH9" s="19">
        <f t="shared" si="12"/>
        <v>0.3809395973154362</v>
      </c>
      <c r="BI9" s="19">
        <f t="shared" si="13"/>
        <v>4.1806958473625144</v>
      </c>
      <c r="BJ9" s="19">
        <f t="shared" si="14"/>
        <v>0.36363636363636365</v>
      </c>
      <c r="BK9" s="19"/>
      <c r="BL9" s="20">
        <v>1</v>
      </c>
      <c r="BO9" s="1">
        <v>0</v>
      </c>
      <c r="BP9" s="1">
        <v>0</v>
      </c>
      <c r="BQ9" s="1">
        <v>1</v>
      </c>
      <c r="BR9" s="1">
        <v>0</v>
      </c>
      <c r="BS9" s="1">
        <v>65</v>
      </c>
      <c r="BT9" s="1">
        <v>3.7</v>
      </c>
      <c r="BU9" s="1">
        <v>2.5</v>
      </c>
      <c r="BV9" s="1">
        <v>0.46</v>
      </c>
      <c r="BW9" s="1">
        <v>3.5</v>
      </c>
      <c r="BX9" s="1">
        <v>68.5</v>
      </c>
      <c r="BY9" s="1">
        <v>1</v>
      </c>
      <c r="BZ9" s="1">
        <v>1</v>
      </c>
      <c r="CA9" s="1">
        <v>134</v>
      </c>
      <c r="CB9" s="1">
        <v>13</v>
      </c>
      <c r="CC9" s="19">
        <v>0.79</v>
      </c>
      <c r="CD9" s="27">
        <v>83</v>
      </c>
      <c r="CJ9" s="20">
        <v>771.32060049999995</v>
      </c>
      <c r="CK9" s="7">
        <f t="shared" si="15"/>
        <v>9.29301928313253</v>
      </c>
      <c r="CL9" s="19">
        <f t="shared" si="16"/>
        <v>6.6481041113865986</v>
      </c>
      <c r="CM9" s="20">
        <v>1076.284185</v>
      </c>
      <c r="CN9" s="19">
        <f t="shared" si="17"/>
        <v>6.9812698183037067</v>
      </c>
      <c r="CO9" s="22"/>
      <c r="CP9" s="36">
        <v>43208</v>
      </c>
      <c r="CQ9" s="36"/>
      <c r="CR9" s="36"/>
      <c r="CS9" s="36"/>
      <c r="CU9" s="36">
        <v>44217</v>
      </c>
      <c r="CV9" s="36">
        <v>44208</v>
      </c>
      <c r="CW9" s="1">
        <f t="shared" si="18"/>
        <v>1000</v>
      </c>
      <c r="CX9" s="1">
        <v>0</v>
      </c>
      <c r="DA9" s="1">
        <v>0</v>
      </c>
      <c r="DB9" s="1">
        <v>1000</v>
      </c>
      <c r="DC9" s="3">
        <v>0</v>
      </c>
      <c r="DD9"/>
    </row>
    <row r="10" spans="1:117" x14ac:dyDescent="0.25">
      <c r="A10" s="2">
        <v>2009</v>
      </c>
      <c r="B10" s="3">
        <v>35</v>
      </c>
      <c r="C10" s="3">
        <v>0</v>
      </c>
      <c r="D10" s="3">
        <v>1</v>
      </c>
      <c r="E10" s="3">
        <v>1</v>
      </c>
      <c r="F10" s="3">
        <v>1</v>
      </c>
      <c r="G10" s="3">
        <v>1</v>
      </c>
      <c r="H10" s="1">
        <v>0</v>
      </c>
      <c r="I10" s="3">
        <v>1</v>
      </c>
      <c r="J10" s="3">
        <v>2</v>
      </c>
      <c r="K10" s="3">
        <v>0</v>
      </c>
      <c r="L10" s="3">
        <v>1</v>
      </c>
      <c r="M10" s="3"/>
      <c r="N10" s="3">
        <v>0</v>
      </c>
      <c r="O10" s="3">
        <v>0</v>
      </c>
      <c r="P10" s="3">
        <v>0</v>
      </c>
      <c r="Q10" s="3"/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1</v>
      </c>
      <c r="AB10" s="3">
        <v>1</v>
      </c>
      <c r="AC10" s="3">
        <v>0</v>
      </c>
      <c r="AD10" s="3">
        <v>0</v>
      </c>
      <c r="AE10" s="3">
        <v>1</v>
      </c>
      <c r="AF10" s="3">
        <v>0</v>
      </c>
      <c r="AG10" s="3">
        <v>0</v>
      </c>
      <c r="AH10" s="3">
        <v>22</v>
      </c>
      <c r="AI10" s="4">
        <v>1.7</v>
      </c>
      <c r="AJ10" s="3">
        <v>136</v>
      </c>
      <c r="AK10" s="3">
        <v>88</v>
      </c>
      <c r="AL10" s="5">
        <f t="shared" si="0"/>
        <v>104</v>
      </c>
      <c r="AM10" s="3">
        <v>101</v>
      </c>
      <c r="AN10" s="3">
        <v>1</v>
      </c>
      <c r="AO10" s="3">
        <v>7</v>
      </c>
      <c r="AP10" s="3">
        <v>22</v>
      </c>
      <c r="AQ10" s="3">
        <v>8</v>
      </c>
      <c r="AR10" s="3">
        <v>16</v>
      </c>
      <c r="AS10" s="3">
        <f t="shared" si="1"/>
        <v>14</v>
      </c>
      <c r="AT10" s="7">
        <f t="shared" si="2"/>
        <v>2</v>
      </c>
      <c r="AU10" s="3">
        <v>10</v>
      </c>
      <c r="AV10" s="4">
        <v>4.5049999999999999</v>
      </c>
      <c r="AW10" s="3">
        <v>2.65</v>
      </c>
      <c r="AX10" s="19">
        <f t="shared" si="3"/>
        <v>0.61108647450110853</v>
      </c>
      <c r="AY10" s="7">
        <f t="shared" si="4"/>
        <v>1.3318534961154274</v>
      </c>
      <c r="AZ10" s="7">
        <f t="shared" si="5"/>
        <v>181.13207547169813</v>
      </c>
      <c r="BA10" s="7">
        <f t="shared" si="6"/>
        <v>2928.3018867924529</v>
      </c>
      <c r="BB10" s="7">
        <f t="shared" si="7"/>
        <v>44.603960396039604</v>
      </c>
      <c r="BC10" s="7">
        <f t="shared" si="8"/>
        <v>26.237623762376238</v>
      </c>
      <c r="BD10" s="7">
        <f t="shared" si="9"/>
        <v>33.542178217821778</v>
      </c>
      <c r="BE10" s="7">
        <f t="shared" si="10"/>
        <v>3.2114851485148512</v>
      </c>
      <c r="BF10" s="19"/>
      <c r="BG10" s="19">
        <f t="shared" si="11"/>
        <v>0.35871254162042177</v>
      </c>
      <c r="BH10" s="19">
        <f t="shared" si="12"/>
        <v>0.4932297447280799</v>
      </c>
      <c r="BI10" s="19">
        <f t="shared" si="13"/>
        <v>3.185997171145686</v>
      </c>
      <c r="BJ10" s="19">
        <f t="shared" si="14"/>
        <v>0.7</v>
      </c>
      <c r="BK10" s="19"/>
      <c r="BL10" s="5">
        <v>0</v>
      </c>
      <c r="BM10" s="5"/>
      <c r="BN10" s="5"/>
      <c r="BO10" s="5"/>
      <c r="BP10" s="5"/>
      <c r="BQ10" s="3">
        <v>1</v>
      </c>
      <c r="BR10" s="3">
        <v>0</v>
      </c>
      <c r="BS10" s="3">
        <v>40</v>
      </c>
      <c r="BT10" s="3">
        <v>4.5</v>
      </c>
      <c r="BU10" s="3">
        <v>3</v>
      </c>
      <c r="BV10" s="3">
        <v>1.1000000000000001</v>
      </c>
      <c r="BW10" s="3"/>
      <c r="BX10" s="10"/>
      <c r="BY10" s="3">
        <v>1</v>
      </c>
      <c r="BZ10" s="3">
        <v>1</v>
      </c>
      <c r="CA10" s="3">
        <v>142</v>
      </c>
      <c r="CB10" s="3">
        <v>19</v>
      </c>
      <c r="CC10" s="4">
        <v>1.1000000000000001</v>
      </c>
      <c r="CD10" s="28">
        <v>56</v>
      </c>
      <c r="CE10" s="8"/>
      <c r="CF10" s="8"/>
      <c r="CG10" s="3">
        <v>442</v>
      </c>
      <c r="CH10" s="3">
        <v>0</v>
      </c>
      <c r="CI10" s="3">
        <v>1</v>
      </c>
      <c r="CJ10" s="12">
        <v>541.4860681114551</v>
      </c>
      <c r="CK10" s="7">
        <f t="shared" si="15"/>
        <v>9.6693940734188413</v>
      </c>
      <c r="CL10" s="19">
        <f t="shared" si="16"/>
        <v>6.2943173377840367</v>
      </c>
      <c r="CM10" s="5">
        <v>927.15472476583966</v>
      </c>
      <c r="CN10" s="19">
        <f t="shared" si="17"/>
        <v>6.8321204607705885</v>
      </c>
      <c r="CO10" s="10"/>
      <c r="CP10" s="41">
        <v>40252</v>
      </c>
      <c r="CQ10" s="41"/>
      <c r="CR10" s="41"/>
      <c r="CS10" s="41"/>
      <c r="CU10" s="36">
        <v>44272</v>
      </c>
      <c r="CV10" s="36">
        <v>44260</v>
      </c>
      <c r="CW10" s="1">
        <f t="shared" si="18"/>
        <v>4008</v>
      </c>
      <c r="CX10" s="3">
        <v>0</v>
      </c>
      <c r="CY10" s="3"/>
      <c r="CZ10" s="3"/>
      <c r="DA10" s="3">
        <v>0</v>
      </c>
      <c r="DB10" s="3">
        <v>4008</v>
      </c>
      <c r="DC10" s="3">
        <v>0</v>
      </c>
      <c r="DD10" s="3"/>
      <c r="DE10" s="10"/>
      <c r="DF10" s="10"/>
      <c r="DG10" s="10"/>
      <c r="DH10" s="10"/>
      <c r="DI10" s="10"/>
      <c r="DJ10" s="10"/>
      <c r="DK10" s="10"/>
      <c r="DL10" s="10"/>
      <c r="DM10" s="10"/>
    </row>
    <row r="11" spans="1:117" x14ac:dyDescent="0.25">
      <c r="A11" s="2">
        <v>2035</v>
      </c>
      <c r="B11" s="3">
        <v>45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1">
        <v>0</v>
      </c>
      <c r="I11" s="3">
        <v>0</v>
      </c>
      <c r="J11" s="3">
        <v>3</v>
      </c>
      <c r="K11" s="3">
        <v>0</v>
      </c>
      <c r="L11" s="3">
        <v>0</v>
      </c>
      <c r="M11" s="3"/>
      <c r="N11" s="3">
        <v>1</v>
      </c>
      <c r="O11" s="3">
        <v>1</v>
      </c>
      <c r="P11" s="3">
        <v>1</v>
      </c>
      <c r="Q11" s="3"/>
      <c r="R11" s="3">
        <v>0</v>
      </c>
      <c r="S11" s="3">
        <v>0</v>
      </c>
      <c r="T11" s="3">
        <v>1</v>
      </c>
      <c r="U11" s="3">
        <v>1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</v>
      </c>
      <c r="AF11" s="3">
        <v>0</v>
      </c>
      <c r="AG11" s="3">
        <v>2</v>
      </c>
      <c r="AH11" s="3">
        <v>23.5</v>
      </c>
      <c r="AI11" s="4">
        <v>1.83</v>
      </c>
      <c r="AJ11" s="3">
        <v>106</v>
      </c>
      <c r="AK11" s="3">
        <v>63</v>
      </c>
      <c r="AL11" s="5">
        <f t="shared" si="0"/>
        <v>77.333333333333329</v>
      </c>
      <c r="AM11" s="3">
        <v>72</v>
      </c>
      <c r="AN11" s="3">
        <v>1</v>
      </c>
      <c r="AO11" s="3">
        <v>8</v>
      </c>
      <c r="AP11" s="3">
        <v>55</v>
      </c>
      <c r="AQ11" s="3">
        <v>35</v>
      </c>
      <c r="AR11" s="3">
        <v>45</v>
      </c>
      <c r="AS11" s="1">
        <f t="shared" si="1"/>
        <v>20</v>
      </c>
      <c r="AT11" s="7">
        <f t="shared" si="2"/>
        <v>2.5</v>
      </c>
      <c r="AU11" s="3">
        <v>19</v>
      </c>
      <c r="AV11" s="4">
        <v>3.39</v>
      </c>
      <c r="AW11" s="3">
        <v>1.85</v>
      </c>
      <c r="AX11" s="19">
        <f t="shared" si="3"/>
        <v>0.31722099039172208</v>
      </c>
      <c r="AY11" s="7">
        <f t="shared" si="4"/>
        <v>7.6696165191740411</v>
      </c>
      <c r="AZ11" s="7">
        <f t="shared" si="5"/>
        <v>1124.3243243243244</v>
      </c>
      <c r="BA11" s="7">
        <f t="shared" si="6"/>
        <v>2998.1981981981976</v>
      </c>
      <c r="BB11" s="7">
        <f t="shared" si="7"/>
        <v>47.083333333333336</v>
      </c>
      <c r="BC11" s="7">
        <f t="shared" si="8"/>
        <v>25.694444444444443</v>
      </c>
      <c r="BD11" s="7">
        <f t="shared" si="9"/>
        <v>20.384259259259256</v>
      </c>
      <c r="BE11" s="7">
        <f t="shared" si="10"/>
        <v>12.929444444444442</v>
      </c>
      <c r="BF11" s="19">
        <v>2.25</v>
      </c>
      <c r="BG11" s="19">
        <f t="shared" si="11"/>
        <v>0.95575221238938046</v>
      </c>
      <c r="BH11" s="19">
        <f t="shared" si="12"/>
        <v>1.168141592920354</v>
      </c>
      <c r="BI11" s="19">
        <f t="shared" si="13"/>
        <v>2.354166666666667</v>
      </c>
      <c r="BJ11" s="19">
        <f t="shared" si="14"/>
        <v>0.42105263157894735</v>
      </c>
      <c r="BK11" s="19"/>
      <c r="BL11" s="5">
        <v>1</v>
      </c>
      <c r="BM11" s="5">
        <v>19</v>
      </c>
      <c r="BN11" s="5">
        <v>50</v>
      </c>
      <c r="BO11" s="5">
        <v>0</v>
      </c>
      <c r="BP11" s="5">
        <v>0</v>
      </c>
      <c r="BQ11" s="3">
        <v>1</v>
      </c>
      <c r="BR11" s="3" t="s">
        <v>60</v>
      </c>
      <c r="BS11" s="5">
        <v>50</v>
      </c>
      <c r="BT11" s="3">
        <v>5.4</v>
      </c>
      <c r="BU11" s="3">
        <v>4.3</v>
      </c>
      <c r="BV11" s="3">
        <v>0.83</v>
      </c>
      <c r="BW11" s="3">
        <v>4.5</v>
      </c>
      <c r="BX11" s="10"/>
      <c r="BY11" s="3">
        <v>1</v>
      </c>
      <c r="BZ11" s="3">
        <v>1</v>
      </c>
      <c r="CA11" s="3">
        <v>141</v>
      </c>
      <c r="CB11" s="3">
        <v>9</v>
      </c>
      <c r="CC11" s="4">
        <v>0.5</v>
      </c>
      <c r="CD11" s="28">
        <v>90</v>
      </c>
      <c r="CE11" s="8"/>
      <c r="CF11" s="8"/>
      <c r="CG11" s="3">
        <v>596</v>
      </c>
      <c r="CH11" s="3">
        <v>0</v>
      </c>
      <c r="CI11" s="3">
        <v>1</v>
      </c>
      <c r="CJ11" s="12">
        <v>906.66666666666663</v>
      </c>
      <c r="CK11" s="7">
        <f t="shared" si="15"/>
        <v>10.074074074074074</v>
      </c>
      <c r="CL11" s="19">
        <f t="shared" si="16"/>
        <v>6.8097748706219337</v>
      </c>
      <c r="CM11" s="5">
        <v>379.67119750501365</v>
      </c>
      <c r="CN11" s="19">
        <f t="shared" si="17"/>
        <v>5.9393056084348554</v>
      </c>
      <c r="CO11" s="10"/>
      <c r="CP11" s="41">
        <v>40402</v>
      </c>
      <c r="CQ11" s="41"/>
      <c r="CR11" s="41"/>
      <c r="CS11" s="41"/>
      <c r="CU11" s="36">
        <v>44272</v>
      </c>
      <c r="CV11" s="36">
        <v>43476</v>
      </c>
      <c r="CW11" s="1">
        <f t="shared" si="18"/>
        <v>3074</v>
      </c>
      <c r="CX11" s="3">
        <v>1</v>
      </c>
      <c r="CY11" s="40">
        <v>43476</v>
      </c>
      <c r="CZ11" s="20">
        <f>(CY11-CP11)</f>
        <v>3074</v>
      </c>
      <c r="DA11" s="20">
        <v>1</v>
      </c>
      <c r="DB11" s="20">
        <v>3074</v>
      </c>
      <c r="DC11" s="3">
        <v>0</v>
      </c>
      <c r="DD11" s="3" t="s">
        <v>144</v>
      </c>
      <c r="DE11" s="10"/>
      <c r="DF11" s="10"/>
      <c r="DG11" s="10"/>
      <c r="DH11" s="10"/>
      <c r="DI11" s="10"/>
      <c r="DJ11" s="10"/>
      <c r="DK11" s="10"/>
      <c r="DL11" s="10"/>
      <c r="DM11" s="10"/>
    </row>
    <row r="12" spans="1:117" x14ac:dyDescent="0.25">
      <c r="A12" s="25">
        <v>1119</v>
      </c>
      <c r="B12" s="1">
        <v>58</v>
      </c>
      <c r="C12" s="1">
        <v>0</v>
      </c>
      <c r="D12" s="1">
        <v>1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38</v>
      </c>
      <c r="AI12" s="1">
        <v>2.04</v>
      </c>
      <c r="AJ12" s="1">
        <v>141</v>
      </c>
      <c r="AK12" s="1">
        <v>74</v>
      </c>
      <c r="AL12" s="5">
        <f t="shared" si="0"/>
        <v>96.333333333333329</v>
      </c>
      <c r="AM12" s="1">
        <v>85</v>
      </c>
      <c r="AN12" s="1">
        <v>1</v>
      </c>
      <c r="AO12" s="1">
        <v>5</v>
      </c>
      <c r="AP12" s="1">
        <v>20</v>
      </c>
      <c r="AQ12" s="1">
        <v>7</v>
      </c>
      <c r="AR12" s="1">
        <v>14</v>
      </c>
      <c r="AS12" s="1">
        <f t="shared" si="1"/>
        <v>13</v>
      </c>
      <c r="AT12" s="7">
        <f t="shared" si="2"/>
        <v>2.6</v>
      </c>
      <c r="AU12" s="1">
        <v>10</v>
      </c>
      <c r="AV12" s="19">
        <v>5.47</v>
      </c>
      <c r="AW12" s="1">
        <v>2.68</v>
      </c>
      <c r="AX12" s="19">
        <f t="shared" si="3"/>
        <v>0.5724464153732447</v>
      </c>
      <c r="AY12" s="7">
        <f t="shared" si="4"/>
        <v>0.73126142595978061</v>
      </c>
      <c r="AZ12" s="7">
        <f t="shared" si="5"/>
        <v>119.40298507462686</v>
      </c>
      <c r="BA12" s="7">
        <f t="shared" si="6"/>
        <v>2726.3681592039798</v>
      </c>
      <c r="BB12" s="7">
        <f t="shared" si="7"/>
        <v>64.35294117647058</v>
      </c>
      <c r="BC12" s="7">
        <f t="shared" si="8"/>
        <v>31.529411764705884</v>
      </c>
      <c r="BD12" s="7">
        <f t="shared" si="9"/>
        <v>37.019733333333328</v>
      </c>
      <c r="BE12" s="7">
        <f t="shared" si="10"/>
        <v>3.8591999999999995</v>
      </c>
      <c r="BF12" s="19">
        <v>2.1910420475319929</v>
      </c>
      <c r="BG12" s="19">
        <f t="shared" si="11"/>
        <v>0.21755027422303477</v>
      </c>
      <c r="BH12" s="19">
        <f t="shared" si="12"/>
        <v>0.31078610603290679</v>
      </c>
      <c r="BI12" s="19">
        <f t="shared" si="13"/>
        <v>4.9502262443438907</v>
      </c>
      <c r="BJ12" s="19">
        <f t="shared" si="14"/>
        <v>0.5</v>
      </c>
      <c r="BK12" s="19"/>
      <c r="BL12" s="20">
        <v>1</v>
      </c>
      <c r="BM12" s="1">
        <v>12</v>
      </c>
      <c r="BP12" s="1"/>
      <c r="BQ12" s="1">
        <v>1</v>
      </c>
      <c r="BR12" s="1">
        <v>0</v>
      </c>
      <c r="BS12" s="1">
        <v>66</v>
      </c>
      <c r="BT12" s="1">
        <v>4.3</v>
      </c>
      <c r="BU12" s="1">
        <v>2.8</v>
      </c>
      <c r="BV12" s="1">
        <v>0.44</v>
      </c>
      <c r="BX12" s="1">
        <v>15</v>
      </c>
      <c r="BY12" s="1">
        <v>0</v>
      </c>
      <c r="BZ12" s="1">
        <v>1</v>
      </c>
      <c r="CA12" s="25">
        <v>139</v>
      </c>
      <c r="CB12" s="25">
        <v>30</v>
      </c>
      <c r="CC12" s="44">
        <v>1.19</v>
      </c>
      <c r="CD12" s="27">
        <v>50</v>
      </c>
      <c r="CE12" s="1">
        <v>20</v>
      </c>
      <c r="CF12" s="1">
        <v>0</v>
      </c>
      <c r="CI12" s="1">
        <v>1</v>
      </c>
      <c r="CJ12" s="20">
        <v>508.3518795</v>
      </c>
      <c r="CK12" s="7">
        <f t="shared" si="15"/>
        <v>10.16703759</v>
      </c>
      <c r="CL12" s="19">
        <f t="shared" si="16"/>
        <v>6.2311738839701629</v>
      </c>
      <c r="CM12" s="20">
        <v>899.50075409999999</v>
      </c>
      <c r="CN12" s="19">
        <f t="shared" si="17"/>
        <v>6.8018398917448781</v>
      </c>
      <c r="CO12" s="22"/>
      <c r="CP12" s="36">
        <v>43585</v>
      </c>
      <c r="CQ12" s="36"/>
      <c r="CR12" s="36"/>
      <c r="CS12" s="36"/>
      <c r="CU12" s="36">
        <v>44274</v>
      </c>
      <c r="CV12" s="36">
        <v>44274</v>
      </c>
      <c r="CW12" s="1">
        <f t="shared" si="18"/>
        <v>689</v>
      </c>
      <c r="CX12" s="1">
        <v>0</v>
      </c>
      <c r="DA12" s="1">
        <v>0</v>
      </c>
      <c r="DB12" s="1">
        <v>689</v>
      </c>
      <c r="DC12" s="3">
        <v>0</v>
      </c>
      <c r="DD12"/>
    </row>
    <row r="13" spans="1:117" x14ac:dyDescent="0.25">
      <c r="A13" s="25">
        <v>1070</v>
      </c>
      <c r="B13" s="1">
        <v>62</v>
      </c>
      <c r="C13" s="1">
        <v>0</v>
      </c>
      <c r="D13" s="1">
        <v>0</v>
      </c>
      <c r="E13" s="1">
        <v>0</v>
      </c>
      <c r="F13" s="1">
        <v>2</v>
      </c>
      <c r="H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1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20.94</v>
      </c>
      <c r="AI13" s="1">
        <v>1.83</v>
      </c>
      <c r="AJ13" s="1">
        <v>151</v>
      </c>
      <c r="AK13" s="1">
        <v>91</v>
      </c>
      <c r="AL13" s="5">
        <f t="shared" si="0"/>
        <v>111</v>
      </c>
      <c r="AM13" s="1">
        <v>56</v>
      </c>
      <c r="AN13" s="1">
        <v>1</v>
      </c>
      <c r="AO13" s="1">
        <v>6</v>
      </c>
      <c r="AP13" s="1">
        <v>29</v>
      </c>
      <c r="AQ13" s="1">
        <v>11</v>
      </c>
      <c r="AR13" s="1">
        <v>19</v>
      </c>
      <c r="AS13" s="1">
        <f t="shared" si="1"/>
        <v>18</v>
      </c>
      <c r="AT13" s="7">
        <f t="shared" si="2"/>
        <v>3</v>
      </c>
      <c r="AU13" s="1">
        <v>12</v>
      </c>
      <c r="AV13" s="19">
        <v>4.42</v>
      </c>
      <c r="AW13" s="1">
        <v>2.41</v>
      </c>
      <c r="AX13" s="19">
        <f t="shared" si="3"/>
        <v>0.59314855875831485</v>
      </c>
      <c r="AY13" s="7">
        <f t="shared" si="4"/>
        <v>1.5837104072398189</v>
      </c>
      <c r="AZ13" s="7">
        <f t="shared" si="5"/>
        <v>232.36514522821577</v>
      </c>
      <c r="BA13" s="7">
        <f t="shared" si="6"/>
        <v>3485.4771784232362</v>
      </c>
      <c r="BB13" s="7">
        <f t="shared" si="7"/>
        <v>78.928571428571431</v>
      </c>
      <c r="BC13" s="7">
        <f t="shared" si="8"/>
        <v>43.035714285714285</v>
      </c>
      <c r="BD13" s="7">
        <f t="shared" si="9"/>
        <v>57.943285714285707</v>
      </c>
      <c r="BE13" s="7">
        <f t="shared" si="10"/>
        <v>7.6087142857142842</v>
      </c>
      <c r="BF13" s="19"/>
      <c r="BG13" s="19">
        <f t="shared" si="11"/>
        <v>0.24072398190045249</v>
      </c>
      <c r="BH13" s="19">
        <f t="shared" si="12"/>
        <v>0.36742081447963798</v>
      </c>
      <c r="BI13" s="19">
        <f t="shared" si="13"/>
        <v>4.3849206349206353</v>
      </c>
      <c r="BJ13" s="19">
        <f t="shared" si="14"/>
        <v>0.5</v>
      </c>
      <c r="BK13" s="19"/>
      <c r="BL13" s="20">
        <v>1</v>
      </c>
      <c r="BO13" s="1">
        <v>1</v>
      </c>
      <c r="BP13" s="1"/>
      <c r="BQ13" s="1">
        <v>1</v>
      </c>
      <c r="BR13" s="1">
        <v>0</v>
      </c>
      <c r="BS13" s="1">
        <v>54</v>
      </c>
      <c r="BT13" s="1">
        <v>5.6</v>
      </c>
      <c r="BU13" s="1">
        <v>3.5</v>
      </c>
      <c r="BV13" s="1">
        <v>0.26</v>
      </c>
      <c r="BW13" s="1">
        <v>3.7</v>
      </c>
      <c r="BX13" s="1">
        <v>51.7</v>
      </c>
      <c r="BY13" s="1">
        <v>1</v>
      </c>
      <c r="CA13" s="25">
        <v>138</v>
      </c>
      <c r="CB13" s="25">
        <v>18</v>
      </c>
      <c r="CC13" s="44">
        <v>0.87</v>
      </c>
      <c r="CD13" s="27">
        <v>90</v>
      </c>
      <c r="CE13" s="1">
        <v>156</v>
      </c>
      <c r="CF13" s="1">
        <v>1</v>
      </c>
      <c r="CI13" s="1">
        <v>1</v>
      </c>
      <c r="CJ13" s="20">
        <v>916.93023249999999</v>
      </c>
      <c r="CK13" s="7">
        <f t="shared" si="15"/>
        <v>10.188113694444445</v>
      </c>
      <c r="CL13" s="19">
        <f t="shared" si="16"/>
        <v>6.8210313870283601</v>
      </c>
      <c r="CM13" s="20">
        <v>1758.524993</v>
      </c>
      <c r="CN13" s="19">
        <f t="shared" si="17"/>
        <v>7.4722306644943002</v>
      </c>
      <c r="CO13" s="22"/>
      <c r="CP13" s="36">
        <v>43419</v>
      </c>
      <c r="CQ13" s="36"/>
      <c r="CR13" s="36"/>
      <c r="CS13" s="36"/>
      <c r="CU13" s="36">
        <v>44274</v>
      </c>
      <c r="CV13" s="36">
        <v>44238</v>
      </c>
      <c r="CW13" s="1">
        <f t="shared" si="18"/>
        <v>819</v>
      </c>
      <c r="CX13" s="1">
        <v>0</v>
      </c>
      <c r="DA13" s="1">
        <v>0</v>
      </c>
      <c r="DB13" s="1">
        <v>819</v>
      </c>
      <c r="DC13" s="3">
        <v>0</v>
      </c>
      <c r="DD13"/>
    </row>
    <row r="14" spans="1:117" x14ac:dyDescent="0.25">
      <c r="A14" s="25">
        <v>1010</v>
      </c>
      <c r="B14" s="1">
        <v>70</v>
      </c>
      <c r="C14" s="1">
        <v>0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2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1</v>
      </c>
      <c r="AC14" s="1">
        <v>1</v>
      </c>
      <c r="AD14" s="1">
        <v>0</v>
      </c>
      <c r="AE14" s="1">
        <v>1</v>
      </c>
      <c r="AF14" s="1">
        <v>0</v>
      </c>
      <c r="AG14" s="1">
        <v>0</v>
      </c>
      <c r="AH14" s="1">
        <v>26.31</v>
      </c>
      <c r="AI14" s="1">
        <v>2.15</v>
      </c>
      <c r="AJ14" s="1">
        <v>136</v>
      </c>
      <c r="AK14" s="1">
        <v>58</v>
      </c>
      <c r="AL14" s="5">
        <f t="shared" si="0"/>
        <v>84</v>
      </c>
      <c r="AM14" s="1">
        <v>48</v>
      </c>
      <c r="AN14" s="1">
        <v>3</v>
      </c>
      <c r="AO14" s="1">
        <v>11</v>
      </c>
      <c r="AP14" s="1">
        <v>47</v>
      </c>
      <c r="AQ14" s="1">
        <v>14</v>
      </c>
      <c r="AR14" s="1">
        <v>25</v>
      </c>
      <c r="AS14" s="1">
        <f t="shared" si="1"/>
        <v>33</v>
      </c>
      <c r="AT14" s="7">
        <f t="shared" si="2"/>
        <v>3</v>
      </c>
      <c r="AU14" s="1">
        <v>18</v>
      </c>
      <c r="AV14" s="19">
        <v>5.88</v>
      </c>
      <c r="AW14" s="1">
        <v>2.74</v>
      </c>
      <c r="AX14" s="19">
        <f t="shared" si="3"/>
        <v>0.5103325942350333</v>
      </c>
      <c r="AY14" s="7">
        <f t="shared" si="4"/>
        <v>1.1904761904761905</v>
      </c>
      <c r="AZ14" s="7">
        <f t="shared" si="5"/>
        <v>204.3795620437956</v>
      </c>
      <c r="BA14" s="7">
        <f t="shared" si="6"/>
        <v>2131.3868613138684</v>
      </c>
      <c r="BB14" s="7">
        <f t="shared" si="7"/>
        <v>122.5</v>
      </c>
      <c r="BC14" s="7">
        <f t="shared" si="8"/>
        <v>57.083333333333336</v>
      </c>
      <c r="BD14" s="7">
        <f t="shared" si="9"/>
        <v>51.238</v>
      </c>
      <c r="BE14" s="7">
        <f t="shared" si="10"/>
        <v>10.868666666666668</v>
      </c>
      <c r="BF14" s="19">
        <v>1.19</v>
      </c>
      <c r="BG14" s="19">
        <f t="shared" si="11"/>
        <v>0.20408163265306123</v>
      </c>
      <c r="BH14" s="19">
        <f t="shared" si="12"/>
        <v>0.3836734693877551</v>
      </c>
      <c r="BI14" s="19">
        <f t="shared" si="13"/>
        <v>3.7121212121212119</v>
      </c>
      <c r="BJ14" s="19">
        <f t="shared" si="14"/>
        <v>0.61111111111111116</v>
      </c>
      <c r="BK14" s="19"/>
      <c r="BL14" s="20">
        <v>1</v>
      </c>
      <c r="BM14" s="1">
        <v>19</v>
      </c>
      <c r="BO14" s="1">
        <v>3</v>
      </c>
      <c r="BP14" s="1">
        <v>0</v>
      </c>
      <c r="BQ14" s="1">
        <v>1</v>
      </c>
      <c r="BR14" s="1">
        <v>0</v>
      </c>
      <c r="BS14" s="1">
        <v>45</v>
      </c>
      <c r="BT14" s="1">
        <v>5.2</v>
      </c>
      <c r="BU14" s="1">
        <v>4.0999999999999996</v>
      </c>
      <c r="BV14" s="1">
        <v>0.32</v>
      </c>
      <c r="BW14" s="1">
        <v>5.3</v>
      </c>
      <c r="BX14" s="1">
        <v>70</v>
      </c>
      <c r="BY14" s="1">
        <v>1</v>
      </c>
      <c r="BZ14" s="1">
        <v>0</v>
      </c>
      <c r="CA14" s="1">
        <v>136</v>
      </c>
      <c r="CB14" s="1">
        <v>33</v>
      </c>
      <c r="CC14" s="19">
        <v>1</v>
      </c>
      <c r="CD14" s="27">
        <v>76</v>
      </c>
      <c r="CJ14" s="20">
        <v>775.30122070000004</v>
      </c>
      <c r="CK14" s="7">
        <f t="shared" si="15"/>
        <v>10.201331851315791</v>
      </c>
      <c r="CL14" s="19">
        <f t="shared" si="16"/>
        <v>6.6532516257109693</v>
      </c>
      <c r="CM14" s="20">
        <v>156.2758365</v>
      </c>
      <c r="CN14" s="19">
        <f t="shared" si="17"/>
        <v>5.0516226285471113</v>
      </c>
      <c r="CO14" s="22"/>
      <c r="CP14" s="36">
        <v>43208</v>
      </c>
      <c r="CQ14" s="36"/>
      <c r="CR14" s="36"/>
      <c r="CS14" s="36"/>
      <c r="CU14" s="36">
        <v>44274</v>
      </c>
      <c r="CV14" s="36">
        <v>44272</v>
      </c>
      <c r="CW14" s="1">
        <f t="shared" si="18"/>
        <v>1064</v>
      </c>
      <c r="CX14" s="1">
        <v>0</v>
      </c>
      <c r="DA14" s="1">
        <v>0</v>
      </c>
      <c r="DB14" s="1">
        <v>1064</v>
      </c>
      <c r="DC14" s="3">
        <v>0</v>
      </c>
      <c r="DD14"/>
    </row>
    <row r="15" spans="1:117" x14ac:dyDescent="0.25">
      <c r="A15" s="25">
        <v>1050</v>
      </c>
      <c r="B15" s="1">
        <v>61</v>
      </c>
      <c r="C15" s="1">
        <v>0</v>
      </c>
      <c r="D15" s="1">
        <v>0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1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  <c r="AH15" s="1">
        <v>32.200000000000003</v>
      </c>
      <c r="AI15" s="1">
        <v>2.2799999999999998</v>
      </c>
      <c r="AJ15" s="1">
        <v>129</v>
      </c>
      <c r="AK15" s="1">
        <v>67</v>
      </c>
      <c r="AL15" s="5">
        <f t="shared" si="0"/>
        <v>87.666666666666671</v>
      </c>
      <c r="AM15" s="1">
        <v>68</v>
      </c>
      <c r="AN15" s="1">
        <v>1</v>
      </c>
      <c r="AO15" s="1">
        <v>4</v>
      </c>
      <c r="AP15" s="1">
        <v>26</v>
      </c>
      <c r="AQ15" s="1">
        <v>9</v>
      </c>
      <c r="AR15" s="1">
        <v>16</v>
      </c>
      <c r="AS15" s="1">
        <f t="shared" si="1"/>
        <v>17</v>
      </c>
      <c r="AT15" s="7">
        <f t="shared" si="2"/>
        <v>4.25</v>
      </c>
      <c r="AU15" s="1">
        <v>8</v>
      </c>
      <c r="AV15" s="19">
        <v>6.03</v>
      </c>
      <c r="AW15" s="1">
        <v>2.64</v>
      </c>
      <c r="AX15" s="19">
        <f t="shared" si="3"/>
        <v>0.51317073170731708</v>
      </c>
      <c r="AY15" s="7">
        <f t="shared" si="4"/>
        <v>1.3266998341625207</v>
      </c>
      <c r="AZ15" s="7">
        <f t="shared" si="5"/>
        <v>242.42424242424241</v>
      </c>
      <c r="BA15" s="7">
        <f t="shared" si="6"/>
        <v>2535.3535353535353</v>
      </c>
      <c r="BB15" s="7">
        <f t="shared" si="7"/>
        <v>88.676470588235304</v>
      </c>
      <c r="BC15" s="7">
        <f t="shared" si="8"/>
        <v>38.823529411764703</v>
      </c>
      <c r="BD15" s="7">
        <f t="shared" si="9"/>
        <v>42.064</v>
      </c>
      <c r="BE15" s="7">
        <f t="shared" si="10"/>
        <v>6.3359999999999994</v>
      </c>
      <c r="BF15" s="19">
        <v>1.1276948590381426</v>
      </c>
      <c r="BG15" s="19">
        <f t="shared" si="11"/>
        <v>0.18043117744610279</v>
      </c>
      <c r="BH15" s="19">
        <f t="shared" si="12"/>
        <v>0.29320066334991707</v>
      </c>
      <c r="BI15" s="19">
        <f t="shared" si="13"/>
        <v>5.2162629757785473</v>
      </c>
      <c r="BJ15" s="19">
        <f t="shared" si="14"/>
        <v>0.5</v>
      </c>
      <c r="BK15" s="19"/>
      <c r="BL15" s="20">
        <v>1</v>
      </c>
      <c r="BM15" s="1">
        <v>13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/>
      <c r="BU15" s="1"/>
      <c r="BV15" s="1"/>
      <c r="CA15" s="25">
        <v>140</v>
      </c>
      <c r="CB15" s="25">
        <v>15</v>
      </c>
      <c r="CC15" s="44">
        <v>1.1200000000000001</v>
      </c>
      <c r="CD15" s="27">
        <v>71</v>
      </c>
      <c r="CJ15" s="20">
        <v>730.12165189999996</v>
      </c>
      <c r="CK15" s="7">
        <f t="shared" si="15"/>
        <v>10.283403547887323</v>
      </c>
      <c r="CL15" s="19">
        <f t="shared" si="16"/>
        <v>6.5932111666968174</v>
      </c>
      <c r="CM15" s="20">
        <v>1215.8277880000001</v>
      </c>
      <c r="CN15" s="19">
        <f t="shared" si="17"/>
        <v>7.1031804307862849</v>
      </c>
      <c r="CO15" s="22"/>
      <c r="CP15" s="36">
        <v>43350</v>
      </c>
      <c r="CQ15" s="36"/>
      <c r="CR15" s="36"/>
      <c r="CS15" s="36"/>
      <c r="CU15" s="36">
        <v>44274</v>
      </c>
      <c r="CV15" s="36">
        <v>44257</v>
      </c>
      <c r="CW15" s="1">
        <f t="shared" si="18"/>
        <v>907</v>
      </c>
      <c r="CX15" s="1">
        <v>0</v>
      </c>
      <c r="DA15" s="1">
        <v>0</v>
      </c>
      <c r="DB15" s="1">
        <v>907</v>
      </c>
      <c r="DC15" s="3">
        <v>0</v>
      </c>
      <c r="DD15"/>
    </row>
    <row r="16" spans="1:117" x14ac:dyDescent="0.25">
      <c r="A16" s="2">
        <v>2056</v>
      </c>
      <c r="B16" s="3">
        <v>49</v>
      </c>
      <c r="C16" s="3">
        <v>0</v>
      </c>
      <c r="D16" s="3">
        <v>0</v>
      </c>
      <c r="E16" s="3">
        <v>0</v>
      </c>
      <c r="F16" s="3">
        <v>2</v>
      </c>
      <c r="G16" s="3">
        <v>1</v>
      </c>
      <c r="H16" s="1">
        <v>0</v>
      </c>
      <c r="I16" s="3">
        <v>1</v>
      </c>
      <c r="J16" s="3">
        <v>1</v>
      </c>
      <c r="K16" s="3">
        <v>0</v>
      </c>
      <c r="L16" s="3">
        <v>0</v>
      </c>
      <c r="M16" s="3"/>
      <c r="N16" s="3">
        <v>0</v>
      </c>
      <c r="O16" s="3">
        <v>0</v>
      </c>
      <c r="P16" s="3">
        <v>1</v>
      </c>
      <c r="Q16" s="3"/>
      <c r="R16" s="3">
        <v>0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1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23</v>
      </c>
      <c r="AI16" s="4">
        <v>1.7</v>
      </c>
      <c r="AJ16" s="3">
        <v>118</v>
      </c>
      <c r="AK16" s="3">
        <v>78</v>
      </c>
      <c r="AL16" s="5">
        <f t="shared" si="0"/>
        <v>91.333333333333329</v>
      </c>
      <c r="AM16" s="3">
        <v>88</v>
      </c>
      <c r="AN16" s="3">
        <v>1</v>
      </c>
      <c r="AO16" s="3">
        <v>4</v>
      </c>
      <c r="AP16" s="3">
        <v>18</v>
      </c>
      <c r="AQ16" s="3">
        <v>8</v>
      </c>
      <c r="AR16" s="3">
        <v>11</v>
      </c>
      <c r="AS16" s="1">
        <f t="shared" si="1"/>
        <v>10</v>
      </c>
      <c r="AT16" s="7">
        <f t="shared" si="2"/>
        <v>2.5</v>
      </c>
      <c r="AU16" s="3">
        <v>6</v>
      </c>
      <c r="AV16" s="4">
        <v>3.8080000000000003</v>
      </c>
      <c r="AW16" s="3">
        <v>2.2400000000000002</v>
      </c>
      <c r="AX16" s="19">
        <f t="shared" si="3"/>
        <v>0.45362897265336294</v>
      </c>
      <c r="AY16" s="7">
        <f t="shared" si="4"/>
        <v>1.3130252100840336</v>
      </c>
      <c r="AZ16" s="7">
        <f t="shared" si="5"/>
        <v>178.57142857142856</v>
      </c>
      <c r="BA16" s="7">
        <f t="shared" si="6"/>
        <v>3119.0476190476184</v>
      </c>
      <c r="BB16" s="7">
        <f t="shared" si="7"/>
        <v>43.272727272727273</v>
      </c>
      <c r="BC16" s="7">
        <f t="shared" si="8"/>
        <v>25.454545454545453</v>
      </c>
      <c r="BD16" s="7">
        <f t="shared" si="9"/>
        <v>29.540848484848482</v>
      </c>
      <c r="BE16" s="7">
        <f t="shared" si="10"/>
        <v>2.4232727272727272</v>
      </c>
      <c r="BF16" s="19"/>
      <c r="BG16" s="19">
        <f t="shared" si="11"/>
        <v>0.25420168067226889</v>
      </c>
      <c r="BH16" s="19">
        <f t="shared" si="12"/>
        <v>0.41596638655462187</v>
      </c>
      <c r="BI16" s="19">
        <f t="shared" si="13"/>
        <v>4.3272727272727272</v>
      </c>
      <c r="BJ16" s="19">
        <f t="shared" si="14"/>
        <v>0.66666666666666663</v>
      </c>
      <c r="BK16" s="19"/>
      <c r="BL16" s="5">
        <v>0</v>
      </c>
      <c r="BM16" s="5"/>
      <c r="BN16" s="5"/>
      <c r="BO16" s="5"/>
      <c r="BP16" s="5"/>
      <c r="BQ16" s="3">
        <v>1</v>
      </c>
      <c r="BR16" s="3">
        <v>0</v>
      </c>
      <c r="BS16" s="3">
        <v>55</v>
      </c>
      <c r="BT16" s="3"/>
      <c r="BU16" s="3"/>
      <c r="BV16" s="3"/>
      <c r="BW16" s="3"/>
      <c r="BX16" s="10"/>
      <c r="BY16" s="3">
        <v>1</v>
      </c>
      <c r="BZ16" s="3">
        <v>0</v>
      </c>
      <c r="CA16" s="3">
        <v>141</v>
      </c>
      <c r="CB16" s="3">
        <v>25</v>
      </c>
      <c r="CC16" s="4">
        <v>1.1000000000000001</v>
      </c>
      <c r="CD16" s="28">
        <v>77</v>
      </c>
      <c r="CE16" s="8"/>
      <c r="CF16" s="8"/>
      <c r="CG16" s="3">
        <v>366</v>
      </c>
      <c r="CH16" s="3">
        <v>0</v>
      </c>
      <c r="CI16" s="3">
        <v>1</v>
      </c>
      <c r="CJ16" s="12">
        <v>828.9473684210526</v>
      </c>
      <c r="CK16" s="7">
        <f t="shared" si="15"/>
        <v>10.76555023923445</v>
      </c>
      <c r="CL16" s="19">
        <f t="shared" si="16"/>
        <v>6.7201566650873383</v>
      </c>
      <c r="CM16" s="5">
        <v>744.87765334955429</v>
      </c>
      <c r="CN16" s="19">
        <f t="shared" si="17"/>
        <v>6.6132199812014987</v>
      </c>
      <c r="CO16" s="10"/>
      <c r="CP16" s="36">
        <v>40521</v>
      </c>
      <c r="CQ16" s="36"/>
      <c r="CR16" s="36"/>
      <c r="CS16" s="36"/>
      <c r="CT16" s="22"/>
      <c r="CU16" s="36">
        <v>44274</v>
      </c>
      <c r="CV16" s="40">
        <v>43879</v>
      </c>
      <c r="CW16" s="3">
        <f t="shared" si="18"/>
        <v>3358</v>
      </c>
      <c r="CX16" s="3">
        <v>0</v>
      </c>
      <c r="CY16" s="3"/>
      <c r="CZ16" s="3"/>
      <c r="DA16" s="3">
        <v>0</v>
      </c>
      <c r="DB16" s="3">
        <v>3358</v>
      </c>
      <c r="DC16" s="3">
        <v>0</v>
      </c>
      <c r="DD16" s="3"/>
      <c r="DE16" s="10"/>
      <c r="DF16" s="10"/>
      <c r="DG16" s="10"/>
      <c r="DH16" s="10"/>
      <c r="DI16" s="10"/>
      <c r="DJ16" s="10"/>
      <c r="DK16" s="10"/>
      <c r="DL16" s="10"/>
      <c r="DM16" s="10"/>
    </row>
    <row r="17" spans="1:117" x14ac:dyDescent="0.25">
      <c r="A17" s="25">
        <v>1172</v>
      </c>
      <c r="B17" s="1">
        <v>68</v>
      </c>
      <c r="C17" s="1">
        <v>0</v>
      </c>
      <c r="D17" s="1">
        <v>1</v>
      </c>
      <c r="E17" s="1">
        <v>0</v>
      </c>
      <c r="F17" s="1">
        <v>2</v>
      </c>
      <c r="H17" s="1">
        <v>1</v>
      </c>
      <c r="J17" s="1">
        <v>2</v>
      </c>
      <c r="K17" s="1">
        <v>1</v>
      </c>
      <c r="L17" s="1">
        <v>0</v>
      </c>
      <c r="M17" s="1">
        <v>1</v>
      </c>
      <c r="N17" s="1">
        <v>0</v>
      </c>
      <c r="O17" s="1">
        <v>1</v>
      </c>
      <c r="P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0</v>
      </c>
      <c r="AH17" s="1">
        <v>20.7</v>
      </c>
      <c r="AI17" s="1">
        <v>1.42</v>
      </c>
      <c r="AJ17" s="1">
        <v>132</v>
      </c>
      <c r="AK17" s="1">
        <v>65</v>
      </c>
      <c r="AL17" s="5">
        <f t="shared" si="0"/>
        <v>87.333333333333329</v>
      </c>
      <c r="AM17" s="1">
        <v>53</v>
      </c>
      <c r="AN17" s="1">
        <v>1</v>
      </c>
      <c r="AO17" s="1">
        <v>2</v>
      </c>
      <c r="AP17" s="1">
        <v>28</v>
      </c>
      <c r="AQ17" s="1">
        <v>6</v>
      </c>
      <c r="AR17" s="1">
        <v>14</v>
      </c>
      <c r="AS17" s="1">
        <f t="shared" si="1"/>
        <v>22</v>
      </c>
      <c r="AT17" s="7">
        <f t="shared" si="2"/>
        <v>11</v>
      </c>
      <c r="AU17" s="1">
        <v>7</v>
      </c>
      <c r="AV17" s="19">
        <v>4.4000000000000004</v>
      </c>
      <c r="AW17" s="1">
        <v>3.09</v>
      </c>
      <c r="AX17" s="19">
        <f t="shared" si="3"/>
        <v>0.59835920177383584</v>
      </c>
      <c r="AY17" s="7">
        <f t="shared" si="4"/>
        <v>1.5909090909090908</v>
      </c>
      <c r="AZ17" s="7">
        <f t="shared" si="5"/>
        <v>181.22977346278319</v>
      </c>
      <c r="BA17" s="7">
        <f t="shared" si="6"/>
        <v>2209.277238403452</v>
      </c>
      <c r="BB17" s="7">
        <f t="shared" si="7"/>
        <v>83.018867924528308</v>
      </c>
      <c r="BC17" s="7">
        <f t="shared" si="8"/>
        <v>58.301886792452834</v>
      </c>
      <c r="BD17" s="7">
        <f t="shared" si="9"/>
        <v>63.696754716981133</v>
      </c>
      <c r="BE17" s="7">
        <f t="shared" si="10"/>
        <v>9.5148679245283034</v>
      </c>
      <c r="BF17" s="19">
        <v>1.3731818181818181</v>
      </c>
      <c r="BG17" s="19">
        <f t="shared" si="11"/>
        <v>0.16863636363636361</v>
      </c>
      <c r="BH17" s="19">
        <f t="shared" si="12"/>
        <v>0.33727272727272722</v>
      </c>
      <c r="BI17" s="19">
        <f t="shared" si="13"/>
        <v>3.7735849056603779</v>
      </c>
      <c r="BJ17" s="19">
        <f t="shared" si="14"/>
        <v>0.2857142857142857</v>
      </c>
      <c r="BK17" s="19"/>
      <c r="BL17" s="20">
        <v>1</v>
      </c>
      <c r="BM17" s="1">
        <v>12</v>
      </c>
      <c r="BO17" s="1">
        <v>0</v>
      </c>
      <c r="BP17" s="1">
        <v>0</v>
      </c>
      <c r="BQ17" s="1">
        <v>1</v>
      </c>
      <c r="BR17" s="1">
        <v>0</v>
      </c>
      <c r="BS17" s="1">
        <v>70</v>
      </c>
      <c r="BT17" s="1">
        <v>4.3</v>
      </c>
      <c r="BU17" s="1">
        <v>2.5</v>
      </c>
      <c r="BV17" s="1">
        <v>0.32</v>
      </c>
      <c r="BZ17" s="1">
        <v>0</v>
      </c>
      <c r="CA17" s="25">
        <v>141</v>
      </c>
      <c r="CB17" s="25">
        <v>27</v>
      </c>
      <c r="CC17" s="44">
        <v>0.88</v>
      </c>
      <c r="CD17" s="27">
        <v>68</v>
      </c>
      <c r="CJ17" s="20">
        <v>824.77165930000001</v>
      </c>
      <c r="CK17" s="7">
        <f t="shared" si="15"/>
        <v>12.128994989705882</v>
      </c>
      <c r="CL17" s="19">
        <f t="shared" si="16"/>
        <v>6.7151065714189064</v>
      </c>
      <c r="CM17" s="20">
        <v>4584.0394109999997</v>
      </c>
      <c r="CN17" s="19">
        <f t="shared" si="17"/>
        <v>8.4303358558707053</v>
      </c>
      <c r="CO17" s="20"/>
      <c r="CP17" s="36">
        <v>43693</v>
      </c>
      <c r="CQ17" s="36"/>
      <c r="CR17" s="36"/>
      <c r="CS17" s="36"/>
      <c r="CU17" s="36">
        <v>44274</v>
      </c>
      <c r="CV17" s="36">
        <v>44273</v>
      </c>
      <c r="CW17" s="1">
        <f t="shared" si="18"/>
        <v>580</v>
      </c>
      <c r="CX17" s="1">
        <v>0</v>
      </c>
      <c r="DA17" s="1">
        <v>0</v>
      </c>
      <c r="DB17" s="1">
        <v>580</v>
      </c>
      <c r="DC17" s="3">
        <v>0</v>
      </c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2">
        <v>2049</v>
      </c>
      <c r="B18" s="3">
        <v>65</v>
      </c>
      <c r="C18" s="3">
        <v>1</v>
      </c>
      <c r="D18" s="3">
        <v>0</v>
      </c>
      <c r="E18" s="3">
        <v>1</v>
      </c>
      <c r="F18" s="3">
        <v>1</v>
      </c>
      <c r="G18" s="3">
        <v>1</v>
      </c>
      <c r="H18" s="1">
        <v>0</v>
      </c>
      <c r="I18" s="3">
        <v>0</v>
      </c>
      <c r="J18" s="3">
        <v>3</v>
      </c>
      <c r="K18" s="3">
        <v>1</v>
      </c>
      <c r="L18" s="3">
        <v>1</v>
      </c>
      <c r="M18" s="3"/>
      <c r="N18" s="3">
        <v>0</v>
      </c>
      <c r="O18" s="3">
        <v>0</v>
      </c>
      <c r="P18" s="3">
        <v>0</v>
      </c>
      <c r="Q18" s="3"/>
      <c r="R18" s="3">
        <v>1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1</v>
      </c>
      <c r="AB18" s="3">
        <v>1</v>
      </c>
      <c r="AC18" s="3">
        <v>1</v>
      </c>
      <c r="AD18" s="3">
        <v>0</v>
      </c>
      <c r="AE18" s="3">
        <v>1</v>
      </c>
      <c r="AF18" s="3">
        <v>0</v>
      </c>
      <c r="AG18" s="3">
        <v>2</v>
      </c>
      <c r="AH18" s="3">
        <v>27.5</v>
      </c>
      <c r="AI18" s="4">
        <v>1.99</v>
      </c>
      <c r="AJ18" s="3">
        <v>140</v>
      </c>
      <c r="AK18" s="3">
        <v>79</v>
      </c>
      <c r="AL18" s="5">
        <f t="shared" si="0"/>
        <v>99.333333333333329</v>
      </c>
      <c r="AM18" s="3">
        <v>105</v>
      </c>
      <c r="AN18" s="3">
        <v>1</v>
      </c>
      <c r="AO18" s="3">
        <v>4</v>
      </c>
      <c r="AP18" s="3">
        <v>38</v>
      </c>
      <c r="AQ18" s="3">
        <v>18</v>
      </c>
      <c r="AR18" s="3">
        <v>25</v>
      </c>
      <c r="AS18" s="1">
        <f t="shared" si="1"/>
        <v>20</v>
      </c>
      <c r="AT18" s="7">
        <f t="shared" si="2"/>
        <v>5</v>
      </c>
      <c r="AU18" s="3">
        <v>17</v>
      </c>
      <c r="AV18" s="4">
        <v>5.7709999999999999</v>
      </c>
      <c r="AW18" s="3">
        <v>2.9</v>
      </c>
      <c r="AX18" s="19">
        <f t="shared" si="3"/>
        <v>0.63872875092387282</v>
      </c>
      <c r="AY18" s="7">
        <f t="shared" si="4"/>
        <v>1.3862415525905389</v>
      </c>
      <c r="AZ18" s="7">
        <f t="shared" si="5"/>
        <v>220.68965517241381</v>
      </c>
      <c r="BA18" s="7">
        <f t="shared" si="6"/>
        <v>2629.8850574712642</v>
      </c>
      <c r="BB18" s="7">
        <f t="shared" si="7"/>
        <v>54.961904761904762</v>
      </c>
      <c r="BC18" s="7">
        <f t="shared" si="8"/>
        <v>27.61904761904762</v>
      </c>
      <c r="BD18" s="7">
        <f t="shared" si="9"/>
        <v>30.925968253968254</v>
      </c>
      <c r="BE18" s="7">
        <f t="shared" si="10"/>
        <v>7.8879999999999999</v>
      </c>
      <c r="BF18" s="19"/>
      <c r="BG18" s="19">
        <f t="shared" si="11"/>
        <v>0.4548605094437706</v>
      </c>
      <c r="BH18" s="19">
        <f t="shared" si="12"/>
        <v>0.69138797435453125</v>
      </c>
      <c r="BI18" s="19">
        <f t="shared" si="13"/>
        <v>2.7480952380952379</v>
      </c>
      <c r="BJ18" s="19">
        <f t="shared" si="14"/>
        <v>0.23529411764705882</v>
      </c>
      <c r="BK18" s="19"/>
      <c r="BL18" s="5">
        <v>0</v>
      </c>
      <c r="BM18" s="5"/>
      <c r="BN18" s="5"/>
      <c r="BO18" s="5"/>
      <c r="BP18" s="5"/>
      <c r="BQ18" s="3">
        <v>1</v>
      </c>
      <c r="BR18" s="3">
        <v>0</v>
      </c>
      <c r="BS18" s="3">
        <v>35</v>
      </c>
      <c r="BT18" s="3">
        <v>4.9000000000000004</v>
      </c>
      <c r="BU18" s="3">
        <v>3.9</v>
      </c>
      <c r="BV18" s="3">
        <v>1.2</v>
      </c>
      <c r="BW18" s="3">
        <v>3.5</v>
      </c>
      <c r="BX18" s="10"/>
      <c r="BY18" s="3">
        <v>0</v>
      </c>
      <c r="BZ18" s="3">
        <v>0</v>
      </c>
      <c r="CA18" s="3">
        <v>141</v>
      </c>
      <c r="CB18" s="3">
        <v>82</v>
      </c>
      <c r="CC18" s="4">
        <v>2.8</v>
      </c>
      <c r="CD18" s="28">
        <v>28</v>
      </c>
      <c r="CE18" s="8"/>
      <c r="CF18" s="8"/>
      <c r="CG18" s="3">
        <v>178</v>
      </c>
      <c r="CH18" s="3">
        <v>0</v>
      </c>
      <c r="CI18" s="3">
        <v>1</v>
      </c>
      <c r="CJ18" s="12">
        <v>340</v>
      </c>
      <c r="CK18" s="7">
        <f t="shared" si="15"/>
        <v>12.142857142857142</v>
      </c>
      <c r="CL18" s="19">
        <f t="shared" si="16"/>
        <v>5.8289456176102075</v>
      </c>
      <c r="CM18" s="5">
        <v>894.7261584805243</v>
      </c>
      <c r="CN18" s="19">
        <f t="shared" si="17"/>
        <v>6.7965177032788571</v>
      </c>
      <c r="CO18" s="10"/>
      <c r="CP18" s="36">
        <v>40472</v>
      </c>
      <c r="CQ18" s="10"/>
      <c r="CR18" s="10"/>
      <c r="CS18" s="36"/>
      <c r="CU18" s="36">
        <v>44272</v>
      </c>
      <c r="CV18" s="36">
        <v>42115</v>
      </c>
      <c r="CW18" s="1">
        <f t="shared" si="18"/>
        <v>1643</v>
      </c>
      <c r="CX18" s="3">
        <v>1</v>
      </c>
      <c r="CY18" s="36">
        <v>42115</v>
      </c>
      <c r="CZ18" s="20">
        <f>(CY18-CP18)</f>
        <v>1643</v>
      </c>
      <c r="DA18" s="20">
        <v>1</v>
      </c>
      <c r="DB18" s="20">
        <v>1643</v>
      </c>
      <c r="DC18" s="3">
        <v>0</v>
      </c>
      <c r="DD18" t="s">
        <v>148</v>
      </c>
      <c r="DE18" s="10"/>
      <c r="DF18" s="10"/>
      <c r="DG18" s="10"/>
      <c r="DH18" s="10"/>
      <c r="DI18" s="10"/>
      <c r="DJ18" s="10"/>
      <c r="DK18" s="10"/>
      <c r="DL18" s="10"/>
      <c r="DM18" s="10"/>
    </row>
    <row r="19" spans="1:117" x14ac:dyDescent="0.25">
      <c r="A19" s="2">
        <v>2016</v>
      </c>
      <c r="B19" s="3">
        <v>25</v>
      </c>
      <c r="C19" s="3">
        <v>0</v>
      </c>
      <c r="D19" s="3">
        <v>1</v>
      </c>
      <c r="E19" s="3">
        <v>0</v>
      </c>
      <c r="F19" s="3">
        <v>2</v>
      </c>
      <c r="G19" s="3">
        <v>1</v>
      </c>
      <c r="H19" s="1">
        <v>0</v>
      </c>
      <c r="I19" s="3">
        <v>1</v>
      </c>
      <c r="J19" s="3">
        <v>1</v>
      </c>
      <c r="K19" s="3">
        <v>0</v>
      </c>
      <c r="L19" s="3">
        <v>0</v>
      </c>
      <c r="M19" s="3"/>
      <c r="N19" s="3">
        <v>1</v>
      </c>
      <c r="O19" s="3">
        <v>0</v>
      </c>
      <c r="P19" s="3">
        <v>1</v>
      </c>
      <c r="Q19" s="3"/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24.5</v>
      </c>
      <c r="AI19" s="4">
        <v>1.78</v>
      </c>
      <c r="AJ19" s="3">
        <v>135</v>
      </c>
      <c r="AK19" s="3">
        <v>83</v>
      </c>
      <c r="AL19" s="5">
        <f t="shared" si="0"/>
        <v>100.33333333333333</v>
      </c>
      <c r="AM19" s="3">
        <v>83</v>
      </c>
      <c r="AN19" s="3">
        <v>1</v>
      </c>
      <c r="AO19" s="3">
        <v>4</v>
      </c>
      <c r="AP19" s="3">
        <v>22</v>
      </c>
      <c r="AQ19" s="3">
        <v>8</v>
      </c>
      <c r="AR19" s="3">
        <v>11</v>
      </c>
      <c r="AS19" s="3">
        <f t="shared" si="1"/>
        <v>14</v>
      </c>
      <c r="AT19" s="7">
        <f t="shared" si="2"/>
        <v>3.5</v>
      </c>
      <c r="AU19" s="3">
        <v>7</v>
      </c>
      <c r="AV19" s="4">
        <v>5.3044000000000002</v>
      </c>
      <c r="AW19" s="3">
        <v>2.98</v>
      </c>
      <c r="AX19" s="19">
        <f t="shared" si="3"/>
        <v>0.66295639320029565</v>
      </c>
      <c r="AY19" s="7">
        <f t="shared" si="4"/>
        <v>0.75409094336777016</v>
      </c>
      <c r="AZ19" s="7">
        <f t="shared" si="5"/>
        <v>107.38255033557047</v>
      </c>
      <c r="BA19" s="7">
        <f t="shared" si="6"/>
        <v>2586.1297539149887</v>
      </c>
      <c r="BB19" s="7">
        <f t="shared" si="7"/>
        <v>63.908433734939763</v>
      </c>
      <c r="BC19" s="7">
        <f t="shared" si="8"/>
        <v>35.903614457831324</v>
      </c>
      <c r="BD19" s="7">
        <f t="shared" si="9"/>
        <v>45.573654618473888</v>
      </c>
      <c r="BE19" s="7">
        <f t="shared" si="10"/>
        <v>3.4180240963855417</v>
      </c>
      <c r="BF19" s="19"/>
      <c r="BG19" s="19">
        <f t="shared" si="11"/>
        <v>0.17212125782369353</v>
      </c>
      <c r="BH19" s="19">
        <f t="shared" si="12"/>
        <v>0.34424251564738706</v>
      </c>
      <c r="BI19" s="19">
        <f t="shared" si="13"/>
        <v>4.5648881239242689</v>
      </c>
      <c r="BJ19" s="19">
        <f t="shared" si="14"/>
        <v>0.5714285714285714</v>
      </c>
      <c r="BK19" s="19"/>
      <c r="BL19" s="5">
        <v>0</v>
      </c>
      <c r="BM19" s="5"/>
      <c r="BN19" s="5"/>
      <c r="BO19" s="5"/>
      <c r="BP19" s="5"/>
      <c r="BQ19" s="3">
        <v>1</v>
      </c>
      <c r="BR19" s="3">
        <v>0</v>
      </c>
      <c r="BS19" s="3">
        <v>62.5</v>
      </c>
      <c r="BT19" s="3">
        <v>4.0999999999999996</v>
      </c>
      <c r="BU19" s="3"/>
      <c r="BV19" s="3">
        <v>0.95</v>
      </c>
      <c r="BW19" s="3">
        <v>3.4</v>
      </c>
      <c r="BX19" s="10"/>
      <c r="BY19" s="3">
        <v>1</v>
      </c>
      <c r="BZ19" s="3">
        <v>0</v>
      </c>
      <c r="CA19" s="3">
        <v>139</v>
      </c>
      <c r="CB19" s="3">
        <v>29</v>
      </c>
      <c r="CC19" s="4">
        <v>0.9</v>
      </c>
      <c r="CD19" s="28">
        <v>90</v>
      </c>
      <c r="CE19" s="8"/>
      <c r="CF19" s="8"/>
      <c r="CG19" s="3">
        <v>649</v>
      </c>
      <c r="CH19" s="3">
        <v>1</v>
      </c>
      <c r="CI19" s="3">
        <v>1</v>
      </c>
      <c r="CJ19" s="12">
        <v>1102.016129032258</v>
      </c>
      <c r="CK19" s="7">
        <f t="shared" si="15"/>
        <v>12.244623655913978</v>
      </c>
      <c r="CL19" s="19">
        <f t="shared" si="16"/>
        <v>7.0048966257511776</v>
      </c>
      <c r="CM19" s="5">
        <v>2542.7603235432657</v>
      </c>
      <c r="CN19" s="19">
        <f t="shared" si="17"/>
        <v>7.8410055114889161</v>
      </c>
      <c r="CO19" s="10"/>
      <c r="CP19" s="41">
        <v>40283</v>
      </c>
      <c r="CQ19" s="41"/>
      <c r="CR19" s="41"/>
      <c r="CS19" s="41"/>
      <c r="CU19" s="36">
        <v>44274</v>
      </c>
      <c r="CV19" s="36">
        <v>44274</v>
      </c>
      <c r="CW19" s="1">
        <f t="shared" si="18"/>
        <v>3991</v>
      </c>
      <c r="CX19" s="3">
        <v>0</v>
      </c>
      <c r="CY19" s="3"/>
      <c r="CZ19" s="3"/>
      <c r="DA19" s="3">
        <v>0</v>
      </c>
      <c r="DB19" s="3">
        <v>3991</v>
      </c>
      <c r="DC19" s="3">
        <v>0</v>
      </c>
      <c r="DD19" s="3" t="s">
        <v>153</v>
      </c>
      <c r="DE19" s="10"/>
      <c r="DF19" s="10"/>
      <c r="DG19" s="10"/>
      <c r="DH19" s="10"/>
      <c r="DI19" s="10"/>
      <c r="DJ19" s="10"/>
      <c r="DK19" s="10"/>
      <c r="DL19" s="10"/>
      <c r="DM19" s="10"/>
    </row>
    <row r="20" spans="1:117" x14ac:dyDescent="0.25">
      <c r="A20" s="2">
        <v>2003</v>
      </c>
      <c r="B20" s="3">
        <v>57</v>
      </c>
      <c r="C20" s="3">
        <v>0</v>
      </c>
      <c r="D20" s="3">
        <v>0</v>
      </c>
      <c r="E20" s="3">
        <v>1</v>
      </c>
      <c r="F20" s="3">
        <v>1</v>
      </c>
      <c r="G20" s="3">
        <v>0</v>
      </c>
      <c r="H20" s="1">
        <v>1</v>
      </c>
      <c r="I20" s="3">
        <v>1</v>
      </c>
      <c r="J20" s="3">
        <v>3</v>
      </c>
      <c r="K20" s="3">
        <v>1</v>
      </c>
      <c r="L20" s="3">
        <v>0</v>
      </c>
      <c r="M20" s="3"/>
      <c r="N20" s="3">
        <v>1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21.5</v>
      </c>
      <c r="AI20" s="4">
        <v>1.93</v>
      </c>
      <c r="AJ20" s="3">
        <v>114</v>
      </c>
      <c r="AK20" s="3">
        <v>77</v>
      </c>
      <c r="AL20" s="5">
        <f t="shared" si="0"/>
        <v>89.333333333333329</v>
      </c>
      <c r="AM20" s="3">
        <v>81</v>
      </c>
      <c r="AN20" s="3">
        <v>1</v>
      </c>
      <c r="AO20" s="3">
        <v>3</v>
      </c>
      <c r="AP20" s="3">
        <v>25</v>
      </c>
      <c r="AQ20" s="3">
        <v>10</v>
      </c>
      <c r="AR20" s="3">
        <v>15</v>
      </c>
      <c r="AS20" s="3">
        <f t="shared" si="1"/>
        <v>15</v>
      </c>
      <c r="AT20" s="7">
        <f t="shared" si="2"/>
        <v>5</v>
      </c>
      <c r="AU20" s="3">
        <v>9</v>
      </c>
      <c r="AV20" s="4">
        <v>5.3267999999999995</v>
      </c>
      <c r="AW20" s="3">
        <v>2.76</v>
      </c>
      <c r="AX20" s="19">
        <f t="shared" si="3"/>
        <v>0.54669623059866956</v>
      </c>
      <c r="AY20" s="7">
        <f t="shared" si="4"/>
        <v>1.1263798152737103</v>
      </c>
      <c r="AZ20" s="7">
        <f t="shared" si="5"/>
        <v>173.91304347826087</v>
      </c>
      <c r="BA20" s="7">
        <f t="shared" si="6"/>
        <v>2502.4154589371979</v>
      </c>
      <c r="BB20" s="7">
        <f t="shared" si="7"/>
        <v>65.762962962962959</v>
      </c>
      <c r="BC20" s="7">
        <f t="shared" si="8"/>
        <v>34.074074074074076</v>
      </c>
      <c r="BD20" s="7">
        <f t="shared" si="9"/>
        <v>37.227061728395064</v>
      </c>
      <c r="BE20" s="7">
        <f t="shared" si="10"/>
        <v>5.560888888888889</v>
      </c>
      <c r="BF20" s="19"/>
      <c r="BG20" s="19">
        <f t="shared" si="11"/>
        <v>0.22809191259292635</v>
      </c>
      <c r="BH20" s="19">
        <f t="shared" si="12"/>
        <v>0.38015318765487727</v>
      </c>
      <c r="BI20" s="19">
        <f t="shared" si="13"/>
        <v>4.3841975308641974</v>
      </c>
      <c r="BJ20" s="19">
        <f t="shared" si="14"/>
        <v>0.33333333333333331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62.5</v>
      </c>
      <c r="BT20" s="3">
        <v>4.8</v>
      </c>
      <c r="BU20" s="3">
        <v>3.3</v>
      </c>
      <c r="BV20" s="3">
        <v>1</v>
      </c>
      <c r="BW20" s="3"/>
      <c r="BX20" s="10"/>
      <c r="BY20" s="3">
        <v>1</v>
      </c>
      <c r="BZ20" s="3">
        <v>0</v>
      </c>
      <c r="CA20" s="3">
        <v>140</v>
      </c>
      <c r="CB20" s="3">
        <v>23</v>
      </c>
      <c r="CC20" s="4">
        <v>1.2</v>
      </c>
      <c r="CD20" s="28">
        <v>90</v>
      </c>
      <c r="CE20" s="8"/>
      <c r="CF20" s="8"/>
      <c r="CG20" s="3">
        <v>860</v>
      </c>
      <c r="CH20" s="3">
        <v>1</v>
      </c>
      <c r="CI20" s="3">
        <v>2</v>
      </c>
      <c r="CJ20" s="12">
        <v>1109.0909090909092</v>
      </c>
      <c r="CK20" s="7">
        <f t="shared" si="15"/>
        <v>12.323232323232325</v>
      </c>
      <c r="CL20" s="19">
        <f t="shared" si="16"/>
        <v>7.0112959579229779</v>
      </c>
      <c r="CM20" s="5">
        <v>3764.3254646879909</v>
      </c>
      <c r="CN20" s="19">
        <f t="shared" si="17"/>
        <v>8.2333239647376022</v>
      </c>
      <c r="CO20" s="10"/>
      <c r="CP20" s="41">
        <v>40224</v>
      </c>
      <c r="CQ20" s="41"/>
      <c r="CR20" s="41"/>
      <c r="CS20" s="41"/>
      <c r="CU20" s="36">
        <v>44272</v>
      </c>
      <c r="CV20" s="36">
        <v>44085</v>
      </c>
      <c r="CW20" s="1">
        <f t="shared" si="18"/>
        <v>3861</v>
      </c>
      <c r="CX20" s="3">
        <v>0</v>
      </c>
      <c r="CY20" s="3"/>
      <c r="CZ20" s="3"/>
      <c r="DA20" s="3">
        <v>0</v>
      </c>
      <c r="DB20" s="3">
        <v>3861</v>
      </c>
      <c r="DC20" s="3">
        <v>0</v>
      </c>
      <c r="DD20" s="39" t="s">
        <v>139</v>
      </c>
      <c r="DE20" s="10"/>
      <c r="DF20" s="10"/>
      <c r="DG20" s="10"/>
      <c r="DH20" s="10"/>
      <c r="DI20" s="10"/>
      <c r="DJ20" s="10"/>
      <c r="DK20" s="10"/>
      <c r="DL20" s="10"/>
      <c r="DM20" s="10"/>
    </row>
    <row r="21" spans="1:117" x14ac:dyDescent="0.25">
      <c r="A21" s="25">
        <v>1076</v>
      </c>
      <c r="B21" s="1">
        <v>63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1</v>
      </c>
      <c r="I21" s="1">
        <v>0</v>
      </c>
      <c r="J21" s="1">
        <v>4</v>
      </c>
      <c r="K21" s="1">
        <v>1</v>
      </c>
      <c r="L21" s="1">
        <v>0</v>
      </c>
      <c r="M21" s="1">
        <v>1</v>
      </c>
      <c r="N21" s="1">
        <v>1</v>
      </c>
      <c r="O21" s="1">
        <v>0</v>
      </c>
      <c r="P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2</v>
      </c>
      <c r="AA21" s="1">
        <v>1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G21" s="1">
        <v>2</v>
      </c>
      <c r="AH21" s="1">
        <v>28.39</v>
      </c>
      <c r="AI21" s="1">
        <v>2.09</v>
      </c>
      <c r="AJ21" s="1">
        <v>139</v>
      </c>
      <c r="AK21" s="1">
        <v>91</v>
      </c>
      <c r="AL21" s="5">
        <f t="shared" si="0"/>
        <v>107</v>
      </c>
      <c r="AM21" s="1">
        <v>97</v>
      </c>
      <c r="AN21" s="1">
        <v>1</v>
      </c>
      <c r="AO21" s="1">
        <v>6</v>
      </c>
      <c r="AP21" s="1">
        <v>35</v>
      </c>
      <c r="AQ21" s="1">
        <v>20</v>
      </c>
      <c r="AR21" s="1">
        <v>27</v>
      </c>
      <c r="AS21" s="1">
        <f t="shared" si="1"/>
        <v>15</v>
      </c>
      <c r="AT21" s="7">
        <f t="shared" si="2"/>
        <v>2.5</v>
      </c>
      <c r="AU21" s="1">
        <v>13</v>
      </c>
      <c r="AV21" s="19">
        <v>5.53</v>
      </c>
      <c r="AW21" s="1">
        <v>2.65</v>
      </c>
      <c r="AX21" s="19">
        <f t="shared" si="3"/>
        <v>0.62871396895787146</v>
      </c>
      <c r="AY21" s="7">
        <f t="shared" si="4"/>
        <v>2.5316455696202529</v>
      </c>
      <c r="AZ21" s="7">
        <f t="shared" si="5"/>
        <v>422.64150943396226</v>
      </c>
      <c r="BA21" s="7">
        <f t="shared" si="6"/>
        <v>3049.0566037735848</v>
      </c>
      <c r="BB21" s="7">
        <f t="shared" si="7"/>
        <v>57.010309278350519</v>
      </c>
      <c r="BC21" s="7">
        <f t="shared" si="8"/>
        <v>27.319587628865978</v>
      </c>
      <c r="BD21" s="7">
        <f t="shared" si="9"/>
        <v>34.925360824742263</v>
      </c>
      <c r="BE21" s="7">
        <f t="shared" si="10"/>
        <v>7.8024742268041232</v>
      </c>
      <c r="BF21" s="19"/>
      <c r="BG21" s="19">
        <f t="shared" si="11"/>
        <v>0.47359855334538875</v>
      </c>
      <c r="BH21" s="19">
        <f t="shared" si="12"/>
        <v>0.61392405063291133</v>
      </c>
      <c r="BI21" s="19">
        <f t="shared" si="13"/>
        <v>3.800687285223368</v>
      </c>
      <c r="BJ21" s="19">
        <f t="shared" si="14"/>
        <v>0.46153846153846156</v>
      </c>
      <c r="BK21" s="19"/>
      <c r="BL21" s="20">
        <v>1</v>
      </c>
      <c r="BO21" s="1">
        <v>1</v>
      </c>
      <c r="BP21" s="1">
        <v>0</v>
      </c>
      <c r="BQ21" s="1">
        <v>1</v>
      </c>
      <c r="BR21" s="1">
        <v>0</v>
      </c>
      <c r="BS21" s="1">
        <v>27</v>
      </c>
      <c r="BT21" s="1">
        <v>6.4</v>
      </c>
      <c r="BU21" s="1">
        <v>5.5</v>
      </c>
      <c r="BV21" s="1">
        <v>0.31</v>
      </c>
      <c r="BW21" s="1">
        <v>3.9</v>
      </c>
      <c r="BX21" s="1">
        <v>33.799999999999997</v>
      </c>
      <c r="BY21" s="1">
        <v>0</v>
      </c>
      <c r="CA21" s="25">
        <v>136</v>
      </c>
      <c r="CB21" s="25">
        <v>13</v>
      </c>
      <c r="CC21" s="44">
        <v>0.93</v>
      </c>
      <c r="CD21" s="27">
        <v>85</v>
      </c>
      <c r="CE21" s="1">
        <v>415</v>
      </c>
      <c r="CF21" s="1">
        <v>1</v>
      </c>
      <c r="CI21" s="1">
        <v>2</v>
      </c>
      <c r="CJ21" s="20">
        <v>1069.420601</v>
      </c>
      <c r="CK21" s="7">
        <f t="shared" si="15"/>
        <v>12.581418835294118</v>
      </c>
      <c r="CL21" s="19">
        <f t="shared" si="16"/>
        <v>6.9748722864023938</v>
      </c>
      <c r="CM21" s="20">
        <v>1613.4683110000001</v>
      </c>
      <c r="CN21" s="19">
        <f t="shared" si="17"/>
        <v>7.3861413713859188</v>
      </c>
      <c r="CO21" s="22"/>
      <c r="CP21" s="36">
        <v>43427</v>
      </c>
      <c r="CQ21" s="36"/>
      <c r="CR21" s="36"/>
      <c r="CS21" s="36"/>
      <c r="CU21" s="36">
        <v>44217</v>
      </c>
      <c r="CV21" s="37">
        <v>44032</v>
      </c>
      <c r="CW21" s="1">
        <f t="shared" si="18"/>
        <v>605</v>
      </c>
      <c r="CX21" s="1">
        <v>0</v>
      </c>
      <c r="DA21" s="1">
        <v>0</v>
      </c>
      <c r="DB21" s="1">
        <v>605</v>
      </c>
      <c r="DC21" s="3">
        <v>0</v>
      </c>
      <c r="DD21" t="s">
        <v>135</v>
      </c>
    </row>
    <row r="22" spans="1:117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7">
        <f t="shared" si="15"/>
        <v>12.617220801364022</v>
      </c>
      <c r="CL22" s="19">
        <f t="shared" si="16"/>
        <v>6.7691691156959903</v>
      </c>
      <c r="CM22" s="5">
        <v>1616.9280484032786</v>
      </c>
      <c r="CN22" s="19">
        <f t="shared" si="17"/>
        <v>7.3882833616194183</v>
      </c>
      <c r="CO22" s="10"/>
      <c r="CP22" s="41">
        <v>40410</v>
      </c>
      <c r="CQ22" s="41"/>
      <c r="CR22" s="41"/>
      <c r="CS22" s="41"/>
      <c r="CU22" s="36">
        <v>44272</v>
      </c>
      <c r="CV22" s="36">
        <v>40607</v>
      </c>
      <c r="CW22" s="1">
        <f t="shared" si="18"/>
        <v>197</v>
      </c>
      <c r="CX22" s="3">
        <v>1</v>
      </c>
      <c r="CY22" s="40">
        <v>40607</v>
      </c>
      <c r="CZ22" s="3">
        <f>(CY22-CP22)</f>
        <v>197</v>
      </c>
      <c r="DA22" s="3">
        <v>1</v>
      </c>
      <c r="DB22" s="3">
        <v>197</v>
      </c>
      <c r="DC22" s="3">
        <v>0</v>
      </c>
      <c r="DD22" s="3" t="s">
        <v>141</v>
      </c>
      <c r="DE22" s="10"/>
      <c r="DF22" s="10"/>
      <c r="DG22" s="10"/>
      <c r="DH22" s="10"/>
      <c r="DI22" s="10"/>
      <c r="DJ22" s="10"/>
      <c r="DK22" s="10"/>
      <c r="DL22" s="10"/>
      <c r="DM22" s="10"/>
    </row>
    <row r="23" spans="1:117" x14ac:dyDescent="0.25">
      <c r="A23" s="2">
        <v>2038</v>
      </c>
      <c r="B23" s="3">
        <v>58</v>
      </c>
      <c r="C23" s="3">
        <v>0</v>
      </c>
      <c r="D23" s="3">
        <v>0</v>
      </c>
      <c r="E23" s="3">
        <v>1</v>
      </c>
      <c r="F23" s="3">
        <v>1</v>
      </c>
      <c r="G23" s="3">
        <v>0</v>
      </c>
      <c r="H23" s="1">
        <v>1</v>
      </c>
      <c r="I23" s="3">
        <v>0</v>
      </c>
      <c r="J23" s="3">
        <v>3</v>
      </c>
      <c r="K23" s="3">
        <v>1</v>
      </c>
      <c r="L23" s="3">
        <v>1</v>
      </c>
      <c r="M23" s="3"/>
      <c r="N23" s="3">
        <v>1</v>
      </c>
      <c r="O23" s="3">
        <v>0</v>
      </c>
      <c r="P23" s="3">
        <v>1</v>
      </c>
      <c r="Q23" s="3"/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1</v>
      </c>
      <c r="AB23" s="3">
        <v>0</v>
      </c>
      <c r="AC23" s="3">
        <v>1</v>
      </c>
      <c r="AD23" s="3">
        <v>0</v>
      </c>
      <c r="AE23" s="3">
        <v>1</v>
      </c>
      <c r="AF23" s="3">
        <v>0</v>
      </c>
      <c r="AG23" s="3">
        <v>0</v>
      </c>
      <c r="AH23" s="3">
        <v>38</v>
      </c>
      <c r="AI23" s="4">
        <v>2.46</v>
      </c>
      <c r="AJ23" s="3">
        <v>105</v>
      </c>
      <c r="AK23" s="3">
        <v>71</v>
      </c>
      <c r="AL23" s="5">
        <f t="shared" si="0"/>
        <v>82.333333333333329</v>
      </c>
      <c r="AM23" s="3">
        <v>90</v>
      </c>
      <c r="AN23" s="3">
        <v>1</v>
      </c>
      <c r="AO23" s="3">
        <v>17</v>
      </c>
      <c r="AP23" s="3">
        <v>62</v>
      </c>
      <c r="AQ23" s="3">
        <v>27</v>
      </c>
      <c r="AR23" s="3">
        <v>42</v>
      </c>
      <c r="AS23" s="1">
        <f t="shared" si="1"/>
        <v>35</v>
      </c>
      <c r="AT23" s="7">
        <f t="shared" si="2"/>
        <v>2.0588235294117645</v>
      </c>
      <c r="AU23" s="3">
        <v>27</v>
      </c>
      <c r="AV23" s="4">
        <v>3.0996000000000001</v>
      </c>
      <c r="AW23" s="3">
        <v>1.26</v>
      </c>
      <c r="AX23" s="19">
        <f t="shared" si="3"/>
        <v>0.23002217294900221</v>
      </c>
      <c r="AY23" s="7">
        <f t="shared" si="4"/>
        <v>4.8393341076267902</v>
      </c>
      <c r="AZ23" s="7">
        <f t="shared" si="5"/>
        <v>952.38095238095241</v>
      </c>
      <c r="BA23" s="7">
        <f t="shared" si="6"/>
        <v>4148.1481481481478</v>
      </c>
      <c r="BB23" s="7">
        <f t="shared" si="7"/>
        <v>34.44</v>
      </c>
      <c r="BC23" s="7">
        <f t="shared" si="8"/>
        <v>14</v>
      </c>
      <c r="BD23" s="7">
        <f t="shared" si="9"/>
        <v>10.535466666666666</v>
      </c>
      <c r="BE23" s="7">
        <f t="shared" si="10"/>
        <v>4.76</v>
      </c>
      <c r="BF23" s="19"/>
      <c r="BG23" s="19">
        <f t="shared" si="11"/>
        <v>1.2195121951219512</v>
      </c>
      <c r="BH23" s="19">
        <f t="shared" si="12"/>
        <v>1.8002322880371662</v>
      </c>
      <c r="BI23" s="19">
        <f t="shared" si="13"/>
        <v>0.98399999999999999</v>
      </c>
      <c r="BJ23" s="19">
        <f t="shared" si="14"/>
        <v>0.62962962962962965</v>
      </c>
      <c r="BK23" s="19"/>
      <c r="BL23" s="5">
        <v>0</v>
      </c>
      <c r="BM23" s="5"/>
      <c r="BN23" s="5"/>
      <c r="BO23" s="5"/>
      <c r="BP23" s="5"/>
      <c r="BQ23" s="3">
        <v>1</v>
      </c>
      <c r="BR23" s="3">
        <v>0</v>
      </c>
      <c r="BS23" s="3">
        <v>22.5</v>
      </c>
      <c r="BT23" s="3">
        <v>7.1</v>
      </c>
      <c r="BU23" s="3">
        <v>6.5</v>
      </c>
      <c r="BV23" s="3">
        <v>1.1000000000000001</v>
      </c>
      <c r="BW23" s="3">
        <v>5.9</v>
      </c>
      <c r="BX23" s="10"/>
      <c r="BY23" s="3">
        <v>1</v>
      </c>
      <c r="BZ23" s="3">
        <v>0</v>
      </c>
      <c r="CA23" s="3">
        <v>136</v>
      </c>
      <c r="CB23" s="3">
        <v>26</v>
      </c>
      <c r="CC23" s="4">
        <v>1.2</v>
      </c>
      <c r="CD23" s="28">
        <v>90</v>
      </c>
      <c r="CE23" s="8"/>
      <c r="CF23" s="8"/>
      <c r="CG23" s="3">
        <v>2124</v>
      </c>
      <c r="CH23" s="3">
        <v>1</v>
      </c>
      <c r="CI23" s="3">
        <v>2</v>
      </c>
      <c r="CJ23" s="12">
        <v>1160.204081632653</v>
      </c>
      <c r="CK23" s="7">
        <f t="shared" si="15"/>
        <v>12.891156462585034</v>
      </c>
      <c r="CL23" s="19">
        <f t="shared" si="16"/>
        <v>7.0563512010680558</v>
      </c>
      <c r="CM23" s="5">
        <v>673.80102216712953</v>
      </c>
      <c r="CN23" s="19">
        <f t="shared" si="17"/>
        <v>6.5129348479898974</v>
      </c>
      <c r="CO23" s="10"/>
      <c r="CP23" s="41">
        <v>40413</v>
      </c>
      <c r="CQ23" s="41"/>
      <c r="CR23" s="41"/>
      <c r="CS23" s="41"/>
      <c r="CU23" s="36">
        <v>44272</v>
      </c>
      <c r="CV23" s="36">
        <v>41774</v>
      </c>
      <c r="CW23" s="1">
        <f t="shared" si="18"/>
        <v>1361</v>
      </c>
      <c r="CX23" s="3">
        <v>1</v>
      </c>
      <c r="CY23" s="36">
        <v>41774</v>
      </c>
      <c r="CZ23" s="20">
        <f>(CY23-CP23)</f>
        <v>1361</v>
      </c>
      <c r="DA23" s="20">
        <v>1</v>
      </c>
      <c r="DB23" s="20">
        <v>1361</v>
      </c>
      <c r="DC23" s="3">
        <v>0</v>
      </c>
      <c r="DD23" s="3" t="s">
        <v>144</v>
      </c>
      <c r="DE23" s="10"/>
      <c r="DF23" s="10"/>
      <c r="DG23" s="10"/>
      <c r="DH23" s="10"/>
      <c r="DI23" s="10"/>
      <c r="DJ23" s="10"/>
      <c r="DK23" s="10"/>
      <c r="DL23" s="10"/>
      <c r="DM23" s="10"/>
    </row>
    <row r="24" spans="1:117" x14ac:dyDescent="0.25">
      <c r="A24" s="2">
        <v>2002</v>
      </c>
      <c r="B24" s="3">
        <v>19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1">
        <v>0</v>
      </c>
      <c r="I24" s="3">
        <v>1</v>
      </c>
      <c r="J24" s="3">
        <v>4</v>
      </c>
      <c r="K24" s="3">
        <v>1</v>
      </c>
      <c r="L24" s="3">
        <v>0</v>
      </c>
      <c r="M24" s="3"/>
      <c r="N24" s="3">
        <v>1</v>
      </c>
      <c r="O24" s="3">
        <v>0</v>
      </c>
      <c r="P24" s="3">
        <v>0</v>
      </c>
      <c r="Q24" s="3"/>
      <c r="R24" s="3">
        <v>0</v>
      </c>
      <c r="S24" s="3">
        <v>0</v>
      </c>
      <c r="T24" s="3">
        <v>1</v>
      </c>
      <c r="U24" s="3">
        <v>1</v>
      </c>
      <c r="V24" s="3">
        <v>0</v>
      </c>
      <c r="W24" s="3">
        <v>0</v>
      </c>
      <c r="X24" s="3">
        <v>0</v>
      </c>
      <c r="Y24" s="3">
        <v>1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1</v>
      </c>
      <c r="AF24" s="3">
        <v>0</v>
      </c>
      <c r="AG24" s="3">
        <v>2</v>
      </c>
      <c r="AH24" s="3">
        <v>29</v>
      </c>
      <c r="AI24" s="4">
        <v>1.75</v>
      </c>
      <c r="AJ24" s="3">
        <v>115</v>
      </c>
      <c r="AK24" s="3">
        <v>84</v>
      </c>
      <c r="AL24" s="5">
        <f t="shared" si="0"/>
        <v>94.333333333333329</v>
      </c>
      <c r="AM24" s="3">
        <v>69</v>
      </c>
      <c r="AN24" s="3">
        <v>1</v>
      </c>
      <c r="AO24" s="3">
        <v>7</v>
      </c>
      <c r="AP24" s="3">
        <v>103</v>
      </c>
      <c r="AQ24" s="3">
        <v>46</v>
      </c>
      <c r="AR24" s="3">
        <v>64</v>
      </c>
      <c r="AS24" s="3">
        <f t="shared" si="1"/>
        <v>57</v>
      </c>
      <c r="AT24" s="7">
        <f t="shared" si="2"/>
        <v>8.1428571428571423</v>
      </c>
      <c r="AU24" s="3">
        <v>10</v>
      </c>
      <c r="AV24" s="4">
        <v>2.835</v>
      </c>
      <c r="AW24" s="3">
        <v>1.62</v>
      </c>
      <c r="AX24" s="19">
        <f t="shared" si="3"/>
        <v>0.33884700665188466</v>
      </c>
      <c r="AY24" s="7">
        <f t="shared" si="4"/>
        <v>19.047619047619047</v>
      </c>
      <c r="AZ24" s="7">
        <f t="shared" si="5"/>
        <v>2666.6666666666665</v>
      </c>
      <c r="BA24" s="7">
        <f t="shared" si="6"/>
        <v>4312.7572016460899</v>
      </c>
      <c r="BB24" s="7">
        <f t="shared" si="7"/>
        <v>41.086956521739133</v>
      </c>
      <c r="BC24" s="7">
        <f t="shared" si="8"/>
        <v>23.478260869565219</v>
      </c>
      <c r="BD24" s="7">
        <f t="shared" si="9"/>
        <v>26.927999999999997</v>
      </c>
      <c r="BE24" s="7">
        <f t="shared" si="10"/>
        <v>18.200347826086958</v>
      </c>
      <c r="BF24" s="19"/>
      <c r="BG24" s="19">
        <f t="shared" si="11"/>
        <v>1.5576719576719575</v>
      </c>
      <c r="BH24" s="19">
        <f t="shared" si="12"/>
        <v>2.5068783068783067</v>
      </c>
      <c r="BI24" s="19">
        <f t="shared" si="13"/>
        <v>0.7208237986270023</v>
      </c>
      <c r="BJ24" s="19">
        <f t="shared" si="14"/>
        <v>0.7</v>
      </c>
      <c r="BK24" s="19"/>
      <c r="BL24" s="5">
        <v>0</v>
      </c>
      <c r="BM24" s="5"/>
      <c r="BN24" s="5"/>
      <c r="BO24" s="5"/>
      <c r="BP24" s="5"/>
      <c r="BQ24" s="3">
        <v>1</v>
      </c>
      <c r="BR24" s="3">
        <v>0</v>
      </c>
      <c r="BS24" s="3">
        <v>62.5</v>
      </c>
      <c r="BT24" s="3">
        <v>3.8</v>
      </c>
      <c r="BU24" s="3">
        <v>2.2999999999999998</v>
      </c>
      <c r="BV24" s="3">
        <v>1</v>
      </c>
      <c r="BW24" s="3">
        <v>3.7</v>
      </c>
      <c r="BX24" s="10"/>
      <c r="BY24" s="3">
        <v>1</v>
      </c>
      <c r="BZ24" s="3">
        <v>0</v>
      </c>
      <c r="CA24" s="3">
        <v>135</v>
      </c>
      <c r="CB24" s="3">
        <v>28</v>
      </c>
      <c r="CC24" s="4">
        <v>1.3</v>
      </c>
      <c r="CD24" s="28">
        <v>70</v>
      </c>
      <c r="CE24" s="8"/>
      <c r="CF24" s="8"/>
      <c r="CG24" s="3">
        <v>399</v>
      </c>
      <c r="CH24" s="3">
        <v>0</v>
      </c>
      <c r="CI24" s="3">
        <v>1</v>
      </c>
      <c r="CJ24" s="12">
        <v>916.38418079096039</v>
      </c>
      <c r="CK24" s="7">
        <f t="shared" si="15"/>
        <v>13.091202582728005</v>
      </c>
      <c r="CL24" s="19">
        <f t="shared" si="16"/>
        <v>6.8204356880896206</v>
      </c>
      <c r="CM24" s="5">
        <v>1628.7263151153088</v>
      </c>
      <c r="CN24" s="19">
        <f t="shared" si="17"/>
        <v>7.3955535865775639</v>
      </c>
      <c r="CO24" s="10"/>
      <c r="CP24" s="41">
        <v>40217</v>
      </c>
      <c r="CQ24" s="41"/>
      <c r="CR24" s="41"/>
      <c r="CS24" s="41"/>
      <c r="CU24" s="36">
        <v>44272</v>
      </c>
      <c r="CV24" s="36">
        <v>43850</v>
      </c>
      <c r="CW24" s="1">
        <f t="shared" si="18"/>
        <v>3633</v>
      </c>
      <c r="CX24" s="3">
        <v>1</v>
      </c>
      <c r="CY24" s="40">
        <v>43850</v>
      </c>
      <c r="CZ24" s="20">
        <f>(CY24-CP24)</f>
        <v>3633</v>
      </c>
      <c r="DA24" s="20">
        <v>1</v>
      </c>
      <c r="DB24" s="20">
        <v>3633</v>
      </c>
      <c r="DC24" s="3">
        <v>0</v>
      </c>
      <c r="DD24" s="3" t="s">
        <v>141</v>
      </c>
      <c r="DE24" s="10"/>
      <c r="DF24" s="10"/>
      <c r="DG24" s="10"/>
      <c r="DH24" s="10"/>
      <c r="DI24" s="10"/>
      <c r="DJ24" s="10"/>
      <c r="DK24" s="10"/>
      <c r="DL24" s="10"/>
      <c r="DM24" s="10"/>
    </row>
    <row r="25" spans="1:117" x14ac:dyDescent="0.25">
      <c r="A25" s="2">
        <v>2041</v>
      </c>
      <c r="B25" s="3">
        <v>47</v>
      </c>
      <c r="C25" s="3">
        <v>0</v>
      </c>
      <c r="D25" s="3">
        <v>0</v>
      </c>
      <c r="E25" s="3">
        <v>0</v>
      </c>
      <c r="F25" s="3">
        <v>1</v>
      </c>
      <c r="G25" s="3">
        <v>0</v>
      </c>
      <c r="H25" s="1">
        <v>1</v>
      </c>
      <c r="I25" s="3">
        <v>1</v>
      </c>
      <c r="J25" s="3">
        <v>1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1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26</v>
      </c>
      <c r="AI25" s="4">
        <v>2.04</v>
      </c>
      <c r="AJ25" s="3">
        <v>152</v>
      </c>
      <c r="AK25" s="3">
        <v>88</v>
      </c>
      <c r="AL25" s="5">
        <f t="shared" si="0"/>
        <v>109.33333333333333</v>
      </c>
      <c r="AM25" s="3">
        <v>81</v>
      </c>
      <c r="AN25" s="3">
        <v>2</v>
      </c>
      <c r="AO25" s="3">
        <v>1</v>
      </c>
      <c r="AP25" s="3">
        <v>20</v>
      </c>
      <c r="AQ25" s="3">
        <v>8</v>
      </c>
      <c r="AR25" s="3">
        <v>13</v>
      </c>
      <c r="AS25" s="1">
        <f t="shared" si="1"/>
        <v>12</v>
      </c>
      <c r="AT25" s="7">
        <f t="shared" si="2"/>
        <v>12</v>
      </c>
      <c r="AU25" s="3">
        <v>8</v>
      </c>
      <c r="AV25" s="4">
        <v>6.8952</v>
      </c>
      <c r="AW25" s="3">
        <v>3.38</v>
      </c>
      <c r="AX25" s="19">
        <f t="shared" si="3"/>
        <v>0.81939393939393934</v>
      </c>
      <c r="AY25" s="7">
        <f t="shared" si="4"/>
        <v>0.72514212785706</v>
      </c>
      <c r="AZ25" s="7">
        <f t="shared" si="5"/>
        <v>118.34319526627219</v>
      </c>
      <c r="BA25" s="7">
        <f t="shared" si="6"/>
        <v>2564.102564102564</v>
      </c>
      <c r="BB25" s="7">
        <f t="shared" si="7"/>
        <v>85.125925925925927</v>
      </c>
      <c r="BC25" s="7">
        <f t="shared" si="8"/>
        <v>41.728395061728392</v>
      </c>
      <c r="BD25" s="7">
        <f t="shared" si="9"/>
        <v>57.50729218106995</v>
      </c>
      <c r="BE25" s="7">
        <f t="shared" si="10"/>
        <v>6.8100740740740733</v>
      </c>
      <c r="BF25" s="19"/>
      <c r="BG25" s="19">
        <f t="shared" si="11"/>
        <v>0.15271493212669685</v>
      </c>
      <c r="BH25" s="19">
        <f t="shared" si="12"/>
        <v>0.23494604942568742</v>
      </c>
      <c r="BI25" s="19">
        <f t="shared" si="13"/>
        <v>7.0938271604938272</v>
      </c>
      <c r="BJ25" s="19">
        <f t="shared" si="14"/>
        <v>0.125</v>
      </c>
      <c r="BK25" s="19"/>
      <c r="BL25" s="5">
        <v>0</v>
      </c>
      <c r="BM25" s="5"/>
      <c r="BN25" s="5"/>
      <c r="BO25" s="5"/>
      <c r="BP25" s="5"/>
      <c r="BQ25" s="3">
        <v>1</v>
      </c>
      <c r="BR25" s="3">
        <v>0</v>
      </c>
      <c r="BS25" s="3">
        <v>57.5</v>
      </c>
      <c r="BT25" s="3">
        <v>4.5999999999999996</v>
      </c>
      <c r="BU25" s="3">
        <v>2.9</v>
      </c>
      <c r="BV25" s="3">
        <v>1.1000000000000001</v>
      </c>
      <c r="BW25" s="3"/>
      <c r="BX25" s="10"/>
      <c r="BY25" s="3">
        <v>1</v>
      </c>
      <c r="BZ25" s="3">
        <v>1</v>
      </c>
      <c r="CA25" s="3">
        <v>142</v>
      </c>
      <c r="CB25" s="3">
        <v>30</v>
      </c>
      <c r="CC25" s="4">
        <v>1.4</v>
      </c>
      <c r="CD25" s="28">
        <v>54</v>
      </c>
      <c r="CE25" s="8"/>
      <c r="CF25" s="8"/>
      <c r="CG25" s="3">
        <v>137</v>
      </c>
      <c r="CH25" s="3">
        <v>0</v>
      </c>
      <c r="CI25" s="3">
        <v>1</v>
      </c>
      <c r="CJ25" s="12">
        <v>714.92537313432831</v>
      </c>
      <c r="CK25" s="7">
        <f t="shared" si="15"/>
        <v>13.239358761746821</v>
      </c>
      <c r="CL25" s="19">
        <f t="shared" si="16"/>
        <v>6.5721781640080401</v>
      </c>
      <c r="CM25" s="5">
        <v>407.89328149453138</v>
      </c>
      <c r="CN25" s="19">
        <f t="shared" si="17"/>
        <v>6.0110055752256963</v>
      </c>
      <c r="CO25" s="10"/>
      <c r="CP25" s="41">
        <v>40430</v>
      </c>
      <c r="CQ25" s="41"/>
      <c r="CR25" s="41"/>
      <c r="CS25" s="41"/>
      <c r="CU25" s="36">
        <v>44272</v>
      </c>
      <c r="CV25" s="36">
        <v>44216</v>
      </c>
      <c r="CW25" s="1">
        <f t="shared" si="18"/>
        <v>3786</v>
      </c>
      <c r="CX25" s="3">
        <v>0</v>
      </c>
      <c r="CY25" s="3"/>
      <c r="CZ25" s="3"/>
      <c r="DA25" s="3">
        <v>0</v>
      </c>
      <c r="DB25" s="3">
        <v>3786</v>
      </c>
      <c r="DC25" s="3">
        <v>0</v>
      </c>
      <c r="DD25" s="3"/>
      <c r="DE25" s="10"/>
      <c r="DF25" s="10"/>
      <c r="DG25" s="10"/>
      <c r="DH25" s="10"/>
      <c r="DI25" s="10"/>
      <c r="DJ25" s="10"/>
      <c r="DK25" s="10"/>
      <c r="DL25" s="10"/>
      <c r="DM25" s="10"/>
    </row>
    <row r="26" spans="1:117" x14ac:dyDescent="0.25">
      <c r="A26" s="2">
        <v>2039</v>
      </c>
      <c r="B26" s="3">
        <v>61</v>
      </c>
      <c r="C26" s="3">
        <v>0</v>
      </c>
      <c r="D26" s="3">
        <v>1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4</v>
      </c>
      <c r="K26" s="3">
        <v>1</v>
      </c>
      <c r="L26" s="3">
        <v>1</v>
      </c>
      <c r="M26" s="3"/>
      <c r="N26" s="3">
        <v>1</v>
      </c>
      <c r="O26" s="3">
        <v>0</v>
      </c>
      <c r="P26" s="3">
        <v>1</v>
      </c>
      <c r="Q26" s="3">
        <v>1</v>
      </c>
      <c r="R26" s="3">
        <v>1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</v>
      </c>
      <c r="AB26" s="3">
        <v>1</v>
      </c>
      <c r="AC26" s="3">
        <v>1</v>
      </c>
      <c r="AD26" s="3">
        <v>0</v>
      </c>
      <c r="AE26" s="3">
        <v>0</v>
      </c>
      <c r="AF26" s="3">
        <v>0</v>
      </c>
      <c r="AG26" s="3">
        <v>0</v>
      </c>
      <c r="AH26" s="3">
        <v>32</v>
      </c>
      <c r="AI26" s="4">
        <v>2.13</v>
      </c>
      <c r="AJ26" s="3">
        <v>129</v>
      </c>
      <c r="AK26" s="3">
        <v>69</v>
      </c>
      <c r="AL26" s="5">
        <f t="shared" si="0"/>
        <v>89</v>
      </c>
      <c r="AM26" s="3">
        <v>60</v>
      </c>
      <c r="AN26" s="3">
        <v>1</v>
      </c>
      <c r="AO26" s="3">
        <v>9</v>
      </c>
      <c r="AP26" s="3">
        <v>46</v>
      </c>
      <c r="AQ26" s="3">
        <v>21</v>
      </c>
      <c r="AR26" s="3">
        <v>29</v>
      </c>
      <c r="AS26" s="1">
        <f t="shared" si="1"/>
        <v>25</v>
      </c>
      <c r="AT26" s="7">
        <f t="shared" si="2"/>
        <v>2.7777777777777777</v>
      </c>
      <c r="AU26" s="3">
        <v>22</v>
      </c>
      <c r="AV26" s="4">
        <v>4.6646999999999998</v>
      </c>
      <c r="AW26" s="3">
        <v>2.19</v>
      </c>
      <c r="AX26" s="19">
        <f t="shared" si="3"/>
        <v>0.43217294900221731</v>
      </c>
      <c r="AY26" s="7">
        <f t="shared" si="4"/>
        <v>1.5006324093725214</v>
      </c>
      <c r="AZ26" s="7">
        <f t="shared" si="5"/>
        <v>255.70776255707764</v>
      </c>
      <c r="BA26" s="7">
        <f t="shared" si="6"/>
        <v>2922.3744292237443</v>
      </c>
      <c r="BB26" s="7">
        <f t="shared" si="7"/>
        <v>77.74499999999999</v>
      </c>
      <c r="BC26" s="7">
        <f t="shared" si="8"/>
        <v>36.5</v>
      </c>
      <c r="BD26" s="7">
        <f t="shared" si="9"/>
        <v>33.258800000000001</v>
      </c>
      <c r="BE26" s="7">
        <f t="shared" si="10"/>
        <v>9.927999999999999</v>
      </c>
      <c r="BF26" s="19"/>
      <c r="BG26" s="19">
        <f t="shared" si="11"/>
        <v>0.3730143417583125</v>
      </c>
      <c r="BH26" s="19">
        <f t="shared" si="12"/>
        <v>0.59167792140973707</v>
      </c>
      <c r="BI26" s="19">
        <f t="shared" si="13"/>
        <v>3.1097999999999995</v>
      </c>
      <c r="BJ26" s="19">
        <f t="shared" si="14"/>
        <v>0.40909090909090912</v>
      </c>
      <c r="BK26" s="19"/>
      <c r="BL26" s="5">
        <v>0</v>
      </c>
      <c r="BM26" s="5"/>
      <c r="BN26" s="5"/>
      <c r="BO26" s="5"/>
      <c r="BP26" s="5"/>
      <c r="BQ26" s="3">
        <v>1</v>
      </c>
      <c r="BR26" s="3">
        <v>0</v>
      </c>
      <c r="BS26" s="3">
        <v>25</v>
      </c>
      <c r="BT26" s="3"/>
      <c r="BU26" s="3"/>
      <c r="BV26" s="3"/>
      <c r="BW26" s="3"/>
      <c r="BX26" s="10"/>
      <c r="BY26" s="3"/>
      <c r="BZ26" s="3"/>
      <c r="CA26" s="3">
        <v>140</v>
      </c>
      <c r="CB26" s="3">
        <v>19</v>
      </c>
      <c r="CC26" s="4">
        <v>0.8</v>
      </c>
      <c r="CD26" s="28">
        <v>90</v>
      </c>
      <c r="CE26" s="8"/>
      <c r="CF26" s="8"/>
      <c r="CG26" s="3">
        <v>1638</v>
      </c>
      <c r="CH26" s="3">
        <v>1</v>
      </c>
      <c r="CI26" s="3">
        <v>2</v>
      </c>
      <c r="CJ26" s="12">
        <v>1255.3191489361702</v>
      </c>
      <c r="CK26" s="7">
        <f t="shared" si="15"/>
        <v>13.947990543735225</v>
      </c>
      <c r="CL26" s="19">
        <f t="shared" si="16"/>
        <v>7.1351451211777981</v>
      </c>
      <c r="CM26" s="5">
        <v>973.95189601715515</v>
      </c>
      <c r="CN26" s="19">
        <f t="shared" si="17"/>
        <v>6.8813619143501681</v>
      </c>
      <c r="CO26" s="10"/>
      <c r="CP26" s="41">
        <v>40414</v>
      </c>
      <c r="CQ26" s="41"/>
      <c r="CR26" s="41"/>
      <c r="CS26" s="41"/>
      <c r="CU26" s="36">
        <v>44272</v>
      </c>
      <c r="CV26" s="36">
        <v>42769</v>
      </c>
      <c r="CW26" s="1">
        <f t="shared" si="18"/>
        <v>2355</v>
      </c>
      <c r="CX26" s="3">
        <v>1</v>
      </c>
      <c r="CY26" s="40">
        <v>42769</v>
      </c>
      <c r="CZ26" s="3">
        <f>(CY26-CP26)</f>
        <v>2355</v>
      </c>
      <c r="DA26" s="3">
        <v>1</v>
      </c>
      <c r="DB26" s="3">
        <v>2355</v>
      </c>
      <c r="DC26" s="3">
        <v>0</v>
      </c>
      <c r="DD26" s="3" t="s">
        <v>141</v>
      </c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x14ac:dyDescent="0.25">
      <c r="A27" s="2">
        <v>2061</v>
      </c>
      <c r="B27" s="9">
        <v>58</v>
      </c>
      <c r="C27" s="9">
        <v>0</v>
      </c>
      <c r="D27" s="9">
        <v>0</v>
      </c>
      <c r="E27" s="35">
        <v>0</v>
      </c>
      <c r="F27" s="9">
        <v>1</v>
      </c>
      <c r="G27" s="9">
        <v>0</v>
      </c>
      <c r="H27" s="1">
        <v>1</v>
      </c>
      <c r="I27" s="9">
        <v>0</v>
      </c>
      <c r="J27" s="9">
        <v>1</v>
      </c>
      <c r="K27" s="9">
        <v>1</v>
      </c>
      <c r="L27" s="9">
        <v>1</v>
      </c>
      <c r="M27" s="9"/>
      <c r="N27" s="9">
        <v>1</v>
      </c>
      <c r="O27" s="9">
        <v>0</v>
      </c>
      <c r="P27" s="9">
        <v>0</v>
      </c>
      <c r="Q27" s="9"/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1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27.5</v>
      </c>
      <c r="AI27" s="11">
        <v>2.1</v>
      </c>
      <c r="AJ27" s="9">
        <v>141</v>
      </c>
      <c r="AK27" s="9">
        <v>88</v>
      </c>
      <c r="AL27" s="5">
        <f t="shared" si="0"/>
        <v>105.66666666666667</v>
      </c>
      <c r="AM27" s="9">
        <v>92</v>
      </c>
      <c r="AN27" s="9">
        <v>1</v>
      </c>
      <c r="AO27" s="9">
        <v>4</v>
      </c>
      <c r="AP27" s="9">
        <v>22</v>
      </c>
      <c r="AQ27" s="9">
        <v>10</v>
      </c>
      <c r="AR27" s="9">
        <v>13</v>
      </c>
      <c r="AS27" s="1">
        <f t="shared" si="1"/>
        <v>12</v>
      </c>
      <c r="AT27" s="7">
        <f t="shared" si="2"/>
        <v>3</v>
      </c>
      <c r="AU27" s="9">
        <v>9</v>
      </c>
      <c r="AV27" s="4">
        <v>5.2080000000000002</v>
      </c>
      <c r="AW27" s="9">
        <v>2.48</v>
      </c>
      <c r="AX27" s="19">
        <f t="shared" si="3"/>
        <v>0.58104951958610496</v>
      </c>
      <c r="AY27" s="7">
        <f t="shared" si="4"/>
        <v>0.76804915514592931</v>
      </c>
      <c r="AZ27" s="7">
        <f t="shared" si="5"/>
        <v>129.03225806451613</v>
      </c>
      <c r="BA27" s="7">
        <f t="shared" si="6"/>
        <v>3279.5698924731187</v>
      </c>
      <c r="BB27" s="7">
        <f t="shared" si="7"/>
        <v>56.608695652173914</v>
      </c>
      <c r="BC27" s="7">
        <f t="shared" si="8"/>
        <v>26.956521739130434</v>
      </c>
      <c r="BD27" s="7">
        <f t="shared" si="9"/>
        <v>35.438840579710146</v>
      </c>
      <c r="BE27" s="7">
        <f t="shared" si="10"/>
        <v>3.2994782608695647</v>
      </c>
      <c r="BF27" s="19"/>
      <c r="BG27" s="19">
        <f t="shared" si="11"/>
        <v>0.22964669738863286</v>
      </c>
      <c r="BH27" s="19">
        <f t="shared" si="12"/>
        <v>0.38863287250384027</v>
      </c>
      <c r="BI27" s="19">
        <f t="shared" si="13"/>
        <v>4.7173913043478262</v>
      </c>
      <c r="BJ27" s="19">
        <f t="shared" si="14"/>
        <v>0.44444444444444442</v>
      </c>
      <c r="BK27" s="19"/>
      <c r="BL27" s="12">
        <v>0</v>
      </c>
      <c r="BM27" s="12"/>
      <c r="BN27" s="12"/>
      <c r="BO27" s="12"/>
      <c r="BP27" s="12"/>
      <c r="BQ27" s="9">
        <v>1</v>
      </c>
      <c r="BR27" s="9">
        <v>0</v>
      </c>
      <c r="BS27" s="9">
        <v>55</v>
      </c>
      <c r="BT27" s="9">
        <v>4.0999999999999996</v>
      </c>
      <c r="BU27" s="9">
        <v>2.6</v>
      </c>
      <c r="BV27" s="9">
        <v>1</v>
      </c>
      <c r="BW27" s="9">
        <v>3.7</v>
      </c>
      <c r="BX27" s="14"/>
      <c r="BY27" s="9">
        <v>1</v>
      </c>
      <c r="BZ27" s="9">
        <v>0</v>
      </c>
      <c r="CA27" s="9">
        <v>140</v>
      </c>
      <c r="CB27" s="9">
        <v>16</v>
      </c>
      <c r="CC27" s="11">
        <v>0.9</v>
      </c>
      <c r="CD27" s="29">
        <v>90</v>
      </c>
      <c r="CE27" s="13"/>
      <c r="CF27" s="13"/>
      <c r="CG27" s="9">
        <v>159</v>
      </c>
      <c r="CH27" s="9">
        <v>0</v>
      </c>
      <c r="CI27" s="9">
        <v>1</v>
      </c>
      <c r="CJ27" s="12">
        <v>1291.2280701754385</v>
      </c>
      <c r="CK27" s="7">
        <f t="shared" si="15"/>
        <v>14.346978557504872</v>
      </c>
      <c r="CL27" s="19">
        <f t="shared" si="16"/>
        <v>7.1633490368824173</v>
      </c>
      <c r="CM27" s="12">
        <v>506.87694432079036</v>
      </c>
      <c r="CN27" s="19">
        <f t="shared" si="17"/>
        <v>6.2282682607603039</v>
      </c>
      <c r="CO27" s="14"/>
      <c r="CP27" s="36">
        <v>40605</v>
      </c>
      <c r="CQ27" s="36"/>
      <c r="CR27" s="36"/>
      <c r="CS27" s="36"/>
      <c r="CT27" s="22"/>
      <c r="CU27" s="36">
        <v>44274</v>
      </c>
      <c r="CV27" s="42">
        <v>44168</v>
      </c>
      <c r="CW27" s="9">
        <f t="shared" si="18"/>
        <v>3563</v>
      </c>
      <c r="CX27" s="9">
        <v>0</v>
      </c>
      <c r="CY27" s="9"/>
      <c r="CZ27" s="9"/>
      <c r="DA27" s="9">
        <v>0</v>
      </c>
      <c r="DB27" s="9">
        <v>3563</v>
      </c>
      <c r="DC27" s="3">
        <v>0</v>
      </c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 x14ac:dyDescent="0.25">
      <c r="A28" s="2">
        <v>2048</v>
      </c>
      <c r="B28" s="3">
        <v>66</v>
      </c>
      <c r="C28" s="3">
        <v>0</v>
      </c>
      <c r="D28" s="3">
        <v>0</v>
      </c>
      <c r="E28" s="3">
        <v>1</v>
      </c>
      <c r="F28" s="3">
        <v>1</v>
      </c>
      <c r="G28" s="3">
        <v>1</v>
      </c>
      <c r="H28" s="1">
        <v>0</v>
      </c>
      <c r="I28" s="3">
        <v>0</v>
      </c>
      <c r="J28" s="3">
        <v>4</v>
      </c>
      <c r="K28" s="3">
        <v>0</v>
      </c>
      <c r="L28" s="3">
        <v>0</v>
      </c>
      <c r="M28" s="3"/>
      <c r="N28" s="3">
        <v>0</v>
      </c>
      <c r="O28" s="3">
        <v>1</v>
      </c>
      <c r="P28" s="3">
        <v>1</v>
      </c>
      <c r="Q28" s="3">
        <v>1</v>
      </c>
      <c r="R28" s="3">
        <v>0</v>
      </c>
      <c r="S28" s="3">
        <v>1</v>
      </c>
      <c r="T28" s="3">
        <v>1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1</v>
      </c>
      <c r="AC28" s="3">
        <v>1</v>
      </c>
      <c r="AD28" s="3">
        <v>0</v>
      </c>
      <c r="AE28" s="3">
        <v>1</v>
      </c>
      <c r="AF28" s="3">
        <v>0</v>
      </c>
      <c r="AG28" s="3">
        <v>0</v>
      </c>
      <c r="AH28" s="3">
        <v>24.5</v>
      </c>
      <c r="AI28" s="4">
        <v>2.0499999999999998</v>
      </c>
      <c r="AJ28" s="3">
        <v>75</v>
      </c>
      <c r="AK28" s="3">
        <v>50</v>
      </c>
      <c r="AL28" s="5">
        <f t="shared" si="0"/>
        <v>58.333333333333336</v>
      </c>
      <c r="AM28" s="3">
        <v>72</v>
      </c>
      <c r="AN28" s="3">
        <v>2</v>
      </c>
      <c r="AO28" s="3">
        <v>6</v>
      </c>
      <c r="AP28" s="3">
        <v>36</v>
      </c>
      <c r="AQ28" s="3">
        <v>12</v>
      </c>
      <c r="AR28" s="3">
        <v>24</v>
      </c>
      <c r="AS28" s="1">
        <f t="shared" si="1"/>
        <v>24</v>
      </c>
      <c r="AT28" s="7">
        <f t="shared" si="2"/>
        <v>4</v>
      </c>
      <c r="AU28" s="3">
        <v>20</v>
      </c>
      <c r="AV28" s="4">
        <v>5.0839999999999996</v>
      </c>
      <c r="AW28" s="3">
        <v>2.48</v>
      </c>
      <c r="AX28" s="19">
        <f t="shared" si="3"/>
        <v>0.3207686622320769</v>
      </c>
      <c r="AY28" s="7">
        <f t="shared" si="4"/>
        <v>0.78678206136900086</v>
      </c>
      <c r="AZ28" s="7">
        <f t="shared" si="5"/>
        <v>129.03225806451613</v>
      </c>
      <c r="BA28" s="7">
        <f t="shared" si="6"/>
        <v>1688.1720430107528</v>
      </c>
      <c r="BB28" s="7">
        <f t="shared" si="7"/>
        <v>70.611111111111114</v>
      </c>
      <c r="BC28" s="7">
        <f t="shared" si="8"/>
        <v>34.444444444444443</v>
      </c>
      <c r="BD28" s="7">
        <f t="shared" si="9"/>
        <v>17.957037037037036</v>
      </c>
      <c r="BE28" s="7">
        <f t="shared" si="10"/>
        <v>8.4320000000000004</v>
      </c>
      <c r="BF28" s="19"/>
      <c r="BG28" s="19">
        <f t="shared" si="11"/>
        <v>0.3398898505114083</v>
      </c>
      <c r="BH28" s="19">
        <f t="shared" si="12"/>
        <v>0.50983477576711245</v>
      </c>
      <c r="BI28" s="19">
        <f t="shared" si="13"/>
        <v>2.9421296296296298</v>
      </c>
      <c r="BJ28" s="19">
        <f t="shared" si="14"/>
        <v>0.3</v>
      </c>
      <c r="BK28" s="19"/>
      <c r="BL28" s="5">
        <v>0</v>
      </c>
      <c r="BM28" s="5"/>
      <c r="BN28" s="5"/>
      <c r="BO28" s="5"/>
      <c r="BP28" s="5"/>
      <c r="BQ28" s="3">
        <v>1</v>
      </c>
      <c r="BR28" s="3">
        <v>0</v>
      </c>
      <c r="BS28" s="3">
        <v>7.5</v>
      </c>
      <c r="BT28" s="3">
        <v>8.5</v>
      </c>
      <c r="BU28" s="3">
        <v>8.1</v>
      </c>
      <c r="BV28" s="3">
        <v>0.79</v>
      </c>
      <c r="BW28" s="3"/>
      <c r="BX28" s="10"/>
      <c r="BY28" s="3">
        <v>1</v>
      </c>
      <c r="BZ28" s="3">
        <v>1</v>
      </c>
      <c r="CA28" s="3">
        <v>138</v>
      </c>
      <c r="CB28" s="3">
        <v>17</v>
      </c>
      <c r="CC28" s="4">
        <v>0.9</v>
      </c>
      <c r="CD28" s="28">
        <v>90</v>
      </c>
      <c r="CE28" s="8"/>
      <c r="CF28" s="8"/>
      <c r="CG28" s="3">
        <v>5257</v>
      </c>
      <c r="CH28" s="3">
        <v>1</v>
      </c>
      <c r="CI28" s="3">
        <v>3</v>
      </c>
      <c r="CJ28" s="12">
        <v>1318.0722891566265</v>
      </c>
      <c r="CK28" s="7">
        <f t="shared" si="15"/>
        <v>14.645247657295851</v>
      </c>
      <c r="CL28" s="19">
        <f t="shared" si="16"/>
        <v>7.1839255611734201</v>
      </c>
      <c r="CM28" s="5">
        <v>1969.3144660751461</v>
      </c>
      <c r="CN28" s="19">
        <f t="shared" si="17"/>
        <v>7.5854407744067052</v>
      </c>
      <c r="CO28" s="10"/>
      <c r="CP28" s="41">
        <v>40469</v>
      </c>
      <c r="CQ28" s="36">
        <v>40603</v>
      </c>
      <c r="CR28" s="20">
        <f>(CQ28-CP28)</f>
        <v>134</v>
      </c>
      <c r="CS28" s="41"/>
      <c r="CU28" s="36">
        <v>44272</v>
      </c>
      <c r="CV28" s="36">
        <v>40688</v>
      </c>
      <c r="CW28" s="1">
        <f t="shared" si="18"/>
        <v>219</v>
      </c>
      <c r="CX28" s="3">
        <v>1</v>
      </c>
      <c r="CY28" s="36">
        <v>40688</v>
      </c>
      <c r="CZ28" s="20">
        <f>(CY28-CP28)</f>
        <v>219</v>
      </c>
      <c r="DA28" s="20">
        <v>1</v>
      </c>
      <c r="DB28" s="20">
        <v>134</v>
      </c>
      <c r="DC28" s="3">
        <v>0</v>
      </c>
      <c r="DD28" t="s">
        <v>155</v>
      </c>
      <c r="DE28" s="10"/>
      <c r="DF28" s="10"/>
      <c r="DG28" s="10"/>
      <c r="DH28" s="10"/>
      <c r="DI28" s="10"/>
      <c r="DJ28" s="10"/>
      <c r="DK28" s="10"/>
      <c r="DL28" s="10"/>
      <c r="DM28" s="10"/>
    </row>
    <row r="29" spans="1:117" x14ac:dyDescent="0.25">
      <c r="A29" s="2">
        <v>2053</v>
      </c>
      <c r="B29" s="3">
        <v>62</v>
      </c>
      <c r="C29" s="3">
        <v>0</v>
      </c>
      <c r="D29" s="3">
        <v>0</v>
      </c>
      <c r="E29" s="3">
        <v>1</v>
      </c>
      <c r="F29" s="3">
        <v>1</v>
      </c>
      <c r="G29" s="3">
        <v>0</v>
      </c>
      <c r="H29" s="1">
        <v>1</v>
      </c>
      <c r="I29" s="3">
        <v>0</v>
      </c>
      <c r="J29" s="3">
        <v>4</v>
      </c>
      <c r="K29" s="3">
        <v>1</v>
      </c>
      <c r="L29" s="3">
        <v>0</v>
      </c>
      <c r="M29" s="3"/>
      <c r="N29" s="3">
        <v>1</v>
      </c>
      <c r="O29" s="3">
        <v>0</v>
      </c>
      <c r="P29" s="3">
        <v>1</v>
      </c>
      <c r="Q29" s="3">
        <v>1</v>
      </c>
      <c r="R29" s="3">
        <v>1</v>
      </c>
      <c r="S29" s="3">
        <v>1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0</v>
      </c>
      <c r="AE29" s="3">
        <v>1</v>
      </c>
      <c r="AF29" s="3">
        <v>0</v>
      </c>
      <c r="AG29" s="3">
        <v>0</v>
      </c>
      <c r="AH29" s="3">
        <v>32.299999999999997</v>
      </c>
      <c r="AI29" s="4">
        <v>2.13</v>
      </c>
      <c r="AJ29" s="3">
        <v>93</v>
      </c>
      <c r="AK29" s="3">
        <v>62</v>
      </c>
      <c r="AL29" s="5">
        <f t="shared" si="0"/>
        <v>72.333333333333329</v>
      </c>
      <c r="AM29" s="3">
        <v>85</v>
      </c>
      <c r="AN29" s="3">
        <v>3</v>
      </c>
      <c r="AO29" s="3">
        <v>8</v>
      </c>
      <c r="AP29" s="3">
        <v>32</v>
      </c>
      <c r="AQ29" s="3">
        <v>17</v>
      </c>
      <c r="AR29" s="3">
        <v>21</v>
      </c>
      <c r="AS29" s="1">
        <f t="shared" si="1"/>
        <v>15</v>
      </c>
      <c r="AT29" s="7">
        <f t="shared" si="2"/>
        <v>1.875</v>
      </c>
      <c r="AU29" s="3">
        <v>12</v>
      </c>
      <c r="AV29" s="4">
        <v>3.5996999999999999</v>
      </c>
      <c r="AW29" s="3">
        <v>1.69</v>
      </c>
      <c r="AX29" s="19">
        <f t="shared" si="3"/>
        <v>0.27104951958610496</v>
      </c>
      <c r="AY29" s="7">
        <f t="shared" si="4"/>
        <v>2.5002083506958912</v>
      </c>
      <c r="AZ29" s="7">
        <f t="shared" si="5"/>
        <v>426.03550295857991</v>
      </c>
      <c r="BA29" s="7">
        <f t="shared" si="6"/>
        <v>3045.3648915187373</v>
      </c>
      <c r="BB29" s="7">
        <f t="shared" si="7"/>
        <v>42.349411764705877</v>
      </c>
      <c r="BC29" s="7">
        <f t="shared" si="8"/>
        <v>19.882352941176471</v>
      </c>
      <c r="BD29" s="7">
        <f t="shared" si="9"/>
        <v>16.314133333333331</v>
      </c>
      <c r="BE29" s="7">
        <f t="shared" si="10"/>
        <v>3.5152000000000001</v>
      </c>
      <c r="BF29" s="19"/>
      <c r="BG29" s="19">
        <f t="shared" si="11"/>
        <v>0.49587465622135185</v>
      </c>
      <c r="BH29" s="19">
        <f t="shared" si="12"/>
        <v>0.75561852376586947</v>
      </c>
      <c r="BI29" s="19">
        <f t="shared" si="13"/>
        <v>2.8232941176470585</v>
      </c>
      <c r="BJ29" s="19">
        <f t="shared" si="14"/>
        <v>0.66666666666666663</v>
      </c>
      <c r="BK29" s="19"/>
      <c r="BL29" s="5">
        <v>0</v>
      </c>
      <c r="BM29" s="5"/>
      <c r="BN29" s="5"/>
      <c r="BO29" s="5"/>
      <c r="BP29" s="5"/>
      <c r="BQ29" s="3">
        <v>1</v>
      </c>
      <c r="BR29" s="3">
        <v>0</v>
      </c>
      <c r="BS29" s="15">
        <v>17.5</v>
      </c>
      <c r="BT29" s="3">
        <v>6.8</v>
      </c>
      <c r="BU29" s="3">
        <v>6.4</v>
      </c>
      <c r="BV29" s="3">
        <v>1</v>
      </c>
      <c r="BW29" s="3"/>
      <c r="BX29" s="10"/>
      <c r="BY29" s="3">
        <v>1</v>
      </c>
      <c r="BZ29" s="3">
        <v>0</v>
      </c>
      <c r="CA29" s="3">
        <v>135</v>
      </c>
      <c r="CB29" s="3">
        <v>19</v>
      </c>
      <c r="CC29" s="4">
        <v>1.1000000000000001</v>
      </c>
      <c r="CD29" s="28">
        <v>88</v>
      </c>
      <c r="CE29" s="8"/>
      <c r="CF29" s="8"/>
      <c r="CG29" s="3">
        <v>5804</v>
      </c>
      <c r="CH29" s="3">
        <v>1</v>
      </c>
      <c r="CI29" s="3">
        <v>3</v>
      </c>
      <c r="CJ29" s="12">
        <v>1333.3333333333335</v>
      </c>
      <c r="CK29" s="7">
        <f t="shared" si="15"/>
        <v>15.151515151515154</v>
      </c>
      <c r="CL29" s="19">
        <f t="shared" si="16"/>
        <v>7.1954373514339185</v>
      </c>
      <c r="CM29" s="5">
        <v>2469.0765157083802</v>
      </c>
      <c r="CN29" s="19">
        <f t="shared" si="17"/>
        <v>7.811599479431357</v>
      </c>
      <c r="CO29" s="10"/>
      <c r="CP29" s="36">
        <v>40504</v>
      </c>
      <c r="CQ29" s="36"/>
      <c r="CR29" s="36"/>
      <c r="CS29" s="36"/>
      <c r="CU29" s="36">
        <v>44272</v>
      </c>
      <c r="CV29" s="36">
        <v>40985</v>
      </c>
      <c r="CW29" s="1">
        <f t="shared" si="18"/>
        <v>481</v>
      </c>
      <c r="CX29" s="3">
        <v>1</v>
      </c>
      <c r="CY29" s="40">
        <v>40985</v>
      </c>
      <c r="CZ29" s="3">
        <f>(CY29-CP29)</f>
        <v>481</v>
      </c>
      <c r="DA29" s="3">
        <v>1</v>
      </c>
      <c r="DB29" s="3">
        <v>481</v>
      </c>
      <c r="DC29" s="3">
        <v>0</v>
      </c>
      <c r="DD29" s="9" t="s">
        <v>141</v>
      </c>
      <c r="DE29" s="10"/>
      <c r="DF29" s="10"/>
      <c r="DG29" s="10"/>
      <c r="DH29" s="10"/>
      <c r="DI29" s="10"/>
      <c r="DJ29" s="10"/>
      <c r="DK29" s="10"/>
      <c r="DL29" s="10"/>
      <c r="DM29" s="10"/>
    </row>
    <row r="30" spans="1:117" x14ac:dyDescent="0.25">
      <c r="A30" s="25">
        <v>1028</v>
      </c>
      <c r="B30" s="1">
        <v>55</v>
      </c>
      <c r="C30" s="1">
        <v>0</v>
      </c>
      <c r="D30" s="1">
        <v>1</v>
      </c>
      <c r="E30" s="1">
        <v>1</v>
      </c>
      <c r="F30" s="1">
        <v>2</v>
      </c>
      <c r="G30" s="1">
        <v>1</v>
      </c>
      <c r="H30" s="1">
        <v>0</v>
      </c>
      <c r="I30" s="1">
        <v>1</v>
      </c>
      <c r="J30" s="1">
        <v>2</v>
      </c>
      <c r="K30" s="1">
        <v>0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26.1</v>
      </c>
      <c r="AI30" s="1">
        <v>1.66</v>
      </c>
      <c r="AJ30" s="1">
        <v>150</v>
      </c>
      <c r="AK30" s="1">
        <v>65</v>
      </c>
      <c r="AL30" s="5">
        <f t="shared" si="0"/>
        <v>93.333333333333329</v>
      </c>
      <c r="AM30" s="1">
        <v>79</v>
      </c>
      <c r="AN30" s="1">
        <v>1</v>
      </c>
      <c r="AO30" s="1">
        <v>2</v>
      </c>
      <c r="AP30" s="1">
        <v>72</v>
      </c>
      <c r="AQ30" s="1">
        <v>21</v>
      </c>
      <c r="AR30" s="1">
        <v>44</v>
      </c>
      <c r="AS30" s="1">
        <f t="shared" si="1"/>
        <v>51</v>
      </c>
      <c r="AT30" s="7">
        <f t="shared" si="2"/>
        <v>25.5</v>
      </c>
      <c r="AU30" s="1">
        <v>17</v>
      </c>
      <c r="AV30" s="19">
        <v>5.67</v>
      </c>
      <c r="AW30" s="1">
        <v>3.41</v>
      </c>
      <c r="AX30" s="19">
        <f t="shared" si="3"/>
        <v>0.7056910569105691</v>
      </c>
      <c r="AY30" s="7">
        <f t="shared" si="4"/>
        <v>4.7619047619047619</v>
      </c>
      <c r="AZ30" s="7">
        <f t="shared" si="5"/>
        <v>633.43108504398822</v>
      </c>
      <c r="BA30" s="7">
        <f t="shared" si="6"/>
        <v>2142.717497556207</v>
      </c>
      <c r="BB30" s="7">
        <f t="shared" si="7"/>
        <v>71.77215189873418</v>
      </c>
      <c r="BC30" s="7">
        <f t="shared" si="8"/>
        <v>43.164556962025316</v>
      </c>
      <c r="BD30" s="7">
        <f t="shared" si="9"/>
        <v>44.810565400843878</v>
      </c>
      <c r="BE30" s="7">
        <f t="shared" si="10"/>
        <v>24.655594936708859</v>
      </c>
      <c r="BF30" s="19">
        <v>2.2200000000000002</v>
      </c>
      <c r="BG30" s="19">
        <f t="shared" si="11"/>
        <v>0.61305114638447966</v>
      </c>
      <c r="BH30" s="19">
        <f t="shared" si="12"/>
        <v>1.0031746031746032</v>
      </c>
      <c r="BI30" s="19">
        <f t="shared" si="13"/>
        <v>1.4072970960536113</v>
      </c>
      <c r="BJ30" s="19">
        <f t="shared" si="14"/>
        <v>0.11764705882352941</v>
      </c>
      <c r="BK30" s="19"/>
      <c r="BL30" s="20">
        <v>1</v>
      </c>
      <c r="BM30" s="1">
        <v>9</v>
      </c>
      <c r="BO30" s="1">
        <v>1</v>
      </c>
      <c r="BP30" s="1">
        <v>0</v>
      </c>
      <c r="BQ30" s="1">
        <v>1</v>
      </c>
      <c r="BR30" s="1">
        <v>0</v>
      </c>
      <c r="BS30" s="1">
        <v>56</v>
      </c>
      <c r="BT30" s="1">
        <v>3.71</v>
      </c>
      <c r="BU30" s="1">
        <v>3</v>
      </c>
      <c r="BV30" s="1">
        <v>0.57999999999999996</v>
      </c>
      <c r="BX30" s="1">
        <v>15.9</v>
      </c>
      <c r="BY30" s="1">
        <v>0</v>
      </c>
      <c r="CA30" s="25">
        <v>144</v>
      </c>
      <c r="CB30" s="25">
        <v>25</v>
      </c>
      <c r="CC30" s="44">
        <v>1.1200000000000001</v>
      </c>
      <c r="CD30" s="27">
        <v>55</v>
      </c>
      <c r="CJ30" s="20">
        <v>869.66</v>
      </c>
      <c r="CK30" s="7">
        <f t="shared" si="15"/>
        <v>15.811999999999999</v>
      </c>
      <c r="CL30" s="19">
        <f t="shared" si="16"/>
        <v>6.7681023306669097</v>
      </c>
      <c r="CM30" s="20">
        <v>1325.69</v>
      </c>
      <c r="CN30" s="19">
        <f t="shared" si="17"/>
        <v>7.1896883575916215</v>
      </c>
      <c r="CO30" s="22"/>
      <c r="CP30" s="36">
        <v>43231</v>
      </c>
      <c r="CQ30" s="36"/>
      <c r="CR30" s="36"/>
      <c r="CS30" s="36"/>
      <c r="CU30" s="36">
        <v>44274</v>
      </c>
      <c r="CV30" s="36">
        <v>44255</v>
      </c>
      <c r="CW30" s="1">
        <f t="shared" si="18"/>
        <v>1024</v>
      </c>
      <c r="CX30" s="1">
        <v>0</v>
      </c>
      <c r="CY30" s="36"/>
      <c r="CZ30" s="20"/>
      <c r="DA30" s="20">
        <v>0</v>
      </c>
      <c r="DB30" s="20">
        <v>1024</v>
      </c>
      <c r="DC30" s="3">
        <v>0</v>
      </c>
      <c r="DD30" s="20"/>
    </row>
    <row r="31" spans="1:117" x14ac:dyDescent="0.25">
      <c r="A31" s="25">
        <v>1032</v>
      </c>
      <c r="B31" s="1">
        <v>85</v>
      </c>
      <c r="C31" s="1">
        <v>0</v>
      </c>
      <c r="D31" s="1">
        <v>0</v>
      </c>
      <c r="E31" s="1">
        <v>1</v>
      </c>
      <c r="F31" s="1">
        <v>2</v>
      </c>
      <c r="G31" s="1">
        <v>1</v>
      </c>
      <c r="H31" s="1">
        <v>0</v>
      </c>
      <c r="I31" s="1">
        <v>1</v>
      </c>
      <c r="J31" s="1">
        <v>2</v>
      </c>
      <c r="K31" s="1">
        <v>1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1</v>
      </c>
      <c r="AB31" s="1">
        <v>0</v>
      </c>
      <c r="AC31" s="1">
        <v>1</v>
      </c>
      <c r="AD31" s="1">
        <v>1</v>
      </c>
      <c r="AE31" s="1">
        <v>1</v>
      </c>
      <c r="AF31" s="1">
        <v>0</v>
      </c>
      <c r="AG31" s="1">
        <v>0</v>
      </c>
      <c r="AH31" s="1">
        <v>26.2</v>
      </c>
      <c r="AI31" s="1">
        <v>1.86</v>
      </c>
      <c r="AJ31" s="1">
        <v>150</v>
      </c>
      <c r="AK31" s="1">
        <v>81</v>
      </c>
      <c r="AL31" s="5">
        <f t="shared" si="0"/>
        <v>104</v>
      </c>
      <c r="AM31" s="1">
        <v>75</v>
      </c>
      <c r="AN31" s="1">
        <v>1</v>
      </c>
      <c r="AO31" s="1">
        <v>5</v>
      </c>
      <c r="AP31" s="1">
        <v>47</v>
      </c>
      <c r="AQ31" s="1">
        <v>4</v>
      </c>
      <c r="AR31" s="1">
        <v>25</v>
      </c>
      <c r="AS31" s="1">
        <f t="shared" si="1"/>
        <v>43</v>
      </c>
      <c r="AT31" s="7">
        <f t="shared" si="2"/>
        <v>8.6</v>
      </c>
      <c r="AU31" s="1">
        <v>5</v>
      </c>
      <c r="AV31" s="19">
        <v>5.97</v>
      </c>
      <c r="AW31" s="1">
        <v>3.21</v>
      </c>
      <c r="AX31" s="19">
        <f t="shared" si="3"/>
        <v>0.74022172949002207</v>
      </c>
      <c r="AY31" s="7">
        <f t="shared" si="4"/>
        <v>3.3500837520938025</v>
      </c>
      <c r="AZ31" s="7">
        <f t="shared" si="5"/>
        <v>498.44236760124613</v>
      </c>
      <c r="BA31" s="7">
        <f t="shared" si="6"/>
        <v>2467.2897196261683</v>
      </c>
      <c r="BB31" s="7">
        <f t="shared" si="7"/>
        <v>79.599999999999994</v>
      </c>
      <c r="BC31" s="7">
        <f t="shared" si="8"/>
        <v>42.8</v>
      </c>
      <c r="BD31" s="7">
        <f t="shared" si="9"/>
        <v>57.625919999999994</v>
      </c>
      <c r="BE31" s="7">
        <f t="shared" si="10"/>
        <v>11.641599999999999</v>
      </c>
      <c r="BF31" s="19"/>
      <c r="BG31" s="19">
        <f t="shared" si="11"/>
        <v>0.314070351758794</v>
      </c>
      <c r="BH31" s="19">
        <f t="shared" si="12"/>
        <v>0.59045226130653272</v>
      </c>
      <c r="BI31" s="19">
        <f t="shared" si="13"/>
        <v>1.8511627906976742</v>
      </c>
      <c r="BJ31" s="19">
        <f t="shared" si="14"/>
        <v>1</v>
      </c>
      <c r="BK31" s="19"/>
      <c r="BL31" s="20">
        <v>1</v>
      </c>
      <c r="BO31" s="1">
        <v>3</v>
      </c>
      <c r="BP31" s="1">
        <v>0</v>
      </c>
      <c r="BQ31" s="1">
        <v>1</v>
      </c>
      <c r="BR31" s="1">
        <v>0</v>
      </c>
      <c r="BS31" s="1">
        <v>70</v>
      </c>
      <c r="BT31" s="1">
        <v>4.5999999999999996</v>
      </c>
      <c r="BU31" s="1">
        <v>1.6</v>
      </c>
      <c r="BV31" s="1">
        <v>0.46</v>
      </c>
      <c r="BX31" s="1">
        <v>38</v>
      </c>
      <c r="BY31" s="1">
        <v>1</v>
      </c>
      <c r="BZ31" s="1">
        <v>1</v>
      </c>
      <c r="CA31" s="25">
        <v>138</v>
      </c>
      <c r="CB31" s="25">
        <v>35</v>
      </c>
      <c r="CC31" s="44">
        <v>1.78</v>
      </c>
      <c r="CD31" s="27">
        <v>34</v>
      </c>
      <c r="CE31" s="1">
        <v>724</v>
      </c>
      <c r="CF31" s="1">
        <v>1</v>
      </c>
      <c r="CI31" s="1">
        <v>2</v>
      </c>
      <c r="CJ31" s="20">
        <v>541.53700000000003</v>
      </c>
      <c r="CK31" s="7">
        <f t="shared" si="15"/>
        <v>15.927558823529413</v>
      </c>
      <c r="CL31" s="19">
        <f t="shared" si="16"/>
        <v>6.2944113928232728</v>
      </c>
      <c r="CM31" s="20">
        <v>3221.5210000000002</v>
      </c>
      <c r="CN31" s="19">
        <f t="shared" si="17"/>
        <v>8.0776088872599185</v>
      </c>
      <c r="CO31" s="22"/>
      <c r="CP31" s="36">
        <v>43236</v>
      </c>
      <c r="CQ31" s="36"/>
      <c r="CR31" s="36"/>
      <c r="CS31" s="36"/>
      <c r="CU31" s="36">
        <v>44274</v>
      </c>
      <c r="CV31" s="36">
        <v>44255</v>
      </c>
      <c r="CW31" s="1">
        <f t="shared" si="18"/>
        <v>1019</v>
      </c>
      <c r="CX31" s="1">
        <v>0</v>
      </c>
      <c r="DA31" s="1">
        <v>0</v>
      </c>
      <c r="DB31" s="1">
        <v>1019</v>
      </c>
      <c r="DC31" s="3">
        <v>0</v>
      </c>
      <c r="DD31"/>
    </row>
    <row r="32" spans="1:117" x14ac:dyDescent="0.25">
      <c r="A32" s="2">
        <v>2027</v>
      </c>
      <c r="B32" s="3">
        <v>42</v>
      </c>
      <c r="C32" s="3">
        <v>1</v>
      </c>
      <c r="D32" s="3">
        <v>0</v>
      </c>
      <c r="E32" s="3">
        <v>1</v>
      </c>
      <c r="F32" s="3">
        <v>1</v>
      </c>
      <c r="G32" s="3">
        <v>0</v>
      </c>
      <c r="H32" s="1">
        <v>0</v>
      </c>
      <c r="I32" s="3">
        <v>0</v>
      </c>
      <c r="J32" s="3">
        <v>3</v>
      </c>
      <c r="K32" s="3">
        <v>0</v>
      </c>
      <c r="L32" s="3">
        <v>0</v>
      </c>
      <c r="M32" s="3"/>
      <c r="N32" s="3">
        <v>0</v>
      </c>
      <c r="O32" s="3">
        <v>1</v>
      </c>
      <c r="P32" s="3">
        <v>0</v>
      </c>
      <c r="Q32" s="3"/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16">
        <v>1</v>
      </c>
      <c r="Z32" s="3">
        <v>2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1</v>
      </c>
      <c r="AH32" s="3">
        <v>22.5</v>
      </c>
      <c r="AI32" s="4">
        <v>2.14</v>
      </c>
      <c r="AJ32" s="3">
        <v>95</v>
      </c>
      <c r="AK32" s="3">
        <v>66</v>
      </c>
      <c r="AL32" s="5">
        <f t="shared" si="0"/>
        <v>75.666666666666671</v>
      </c>
      <c r="AM32" s="3">
        <v>78</v>
      </c>
      <c r="AN32" s="3">
        <v>2</v>
      </c>
      <c r="AO32" s="3">
        <v>13</v>
      </c>
      <c r="AP32" s="3">
        <v>50</v>
      </c>
      <c r="AQ32" s="3">
        <v>25</v>
      </c>
      <c r="AR32" s="3">
        <v>33</v>
      </c>
      <c r="AS32" s="1">
        <f t="shared" si="1"/>
        <v>25</v>
      </c>
      <c r="AT32" s="7">
        <f t="shared" si="2"/>
        <v>1.9230769230769231</v>
      </c>
      <c r="AU32" s="3">
        <v>28</v>
      </c>
      <c r="AV32" s="4">
        <v>3.1457999999999999</v>
      </c>
      <c r="AW32" s="3">
        <v>1.47</v>
      </c>
      <c r="AX32" s="19">
        <f t="shared" si="3"/>
        <v>0.24662971175166298</v>
      </c>
      <c r="AY32" s="7">
        <f t="shared" si="4"/>
        <v>1.589420815054994</v>
      </c>
      <c r="AZ32" s="7">
        <f t="shared" si="5"/>
        <v>272.108843537415</v>
      </c>
      <c r="BA32" s="7">
        <f t="shared" si="6"/>
        <v>3410.4308390022679</v>
      </c>
      <c r="BB32" s="7">
        <f t="shared" si="7"/>
        <v>40.330769230769235</v>
      </c>
      <c r="BC32" s="7">
        <f t="shared" si="8"/>
        <v>18.846153846153847</v>
      </c>
      <c r="BD32" s="7">
        <f t="shared" si="9"/>
        <v>12.217333333333334</v>
      </c>
      <c r="BE32" s="7">
        <f t="shared" si="10"/>
        <v>5.1261538461538461</v>
      </c>
      <c r="BF32" s="19"/>
      <c r="BG32" s="19">
        <f t="shared" si="11"/>
        <v>0.81823383559031082</v>
      </c>
      <c r="BH32" s="19">
        <f t="shared" si="12"/>
        <v>1.2397482357428951</v>
      </c>
      <c r="BI32" s="19">
        <f t="shared" si="13"/>
        <v>1.6132307692307695</v>
      </c>
      <c r="BJ32" s="19">
        <f t="shared" si="14"/>
        <v>0.4642857142857143</v>
      </c>
      <c r="BK32" s="19"/>
      <c r="BL32" s="5">
        <v>0</v>
      </c>
      <c r="BM32" s="5"/>
      <c r="BN32" s="5"/>
      <c r="BO32" s="5"/>
      <c r="BP32" s="5"/>
      <c r="BQ32" s="3">
        <v>1</v>
      </c>
      <c r="BR32" s="9">
        <v>0</v>
      </c>
      <c r="BS32" s="15">
        <v>10</v>
      </c>
      <c r="BT32" s="3">
        <v>8.6999999999999993</v>
      </c>
      <c r="BU32" s="3">
        <v>7.9</v>
      </c>
      <c r="BV32" s="3">
        <v>0.93</v>
      </c>
      <c r="BW32" s="16">
        <v>4.7</v>
      </c>
      <c r="BX32" s="10"/>
      <c r="BY32" s="16">
        <v>1</v>
      </c>
      <c r="BZ32" s="9">
        <v>0</v>
      </c>
      <c r="CA32" s="3">
        <v>136</v>
      </c>
      <c r="CB32" s="3">
        <v>17</v>
      </c>
      <c r="CC32" s="4">
        <v>1</v>
      </c>
      <c r="CD32" s="29">
        <v>90</v>
      </c>
      <c r="CE32" s="8"/>
      <c r="CF32" s="8"/>
      <c r="CG32" s="3">
        <v>1932</v>
      </c>
      <c r="CH32" s="3">
        <v>1</v>
      </c>
      <c r="CI32" s="3">
        <v>2</v>
      </c>
      <c r="CJ32" s="12">
        <v>1465.0980392156862</v>
      </c>
      <c r="CK32" s="7">
        <f t="shared" si="15"/>
        <v>16.278867102396514</v>
      </c>
      <c r="CL32" s="19">
        <f t="shared" si="16"/>
        <v>7.2896774401783988</v>
      </c>
      <c r="CM32" s="5">
        <v>1424.1356669546039</v>
      </c>
      <c r="CN32" s="19">
        <f t="shared" si="17"/>
        <v>7.2613203591716413</v>
      </c>
      <c r="CO32" s="10"/>
      <c r="CP32" s="41">
        <v>40352</v>
      </c>
      <c r="CQ32" s="41"/>
      <c r="CR32" s="41"/>
      <c r="CS32" s="41"/>
      <c r="CU32" s="36">
        <v>44272</v>
      </c>
      <c r="CV32" s="36">
        <v>40986</v>
      </c>
      <c r="CW32" s="1">
        <f t="shared" si="18"/>
        <v>634</v>
      </c>
      <c r="CX32" s="3">
        <v>1</v>
      </c>
      <c r="CY32" s="36">
        <v>40986</v>
      </c>
      <c r="CZ32" s="20">
        <f>(CY32-CP32)</f>
        <v>634</v>
      </c>
      <c r="DA32" s="20">
        <v>1</v>
      </c>
      <c r="DB32" s="20">
        <v>634</v>
      </c>
      <c r="DC32" s="3">
        <v>0</v>
      </c>
      <c r="DD32" s="3" t="s">
        <v>144</v>
      </c>
      <c r="DE32" s="10"/>
      <c r="DF32" s="10"/>
      <c r="DG32" s="10"/>
      <c r="DH32" s="10"/>
      <c r="DI32" s="10"/>
      <c r="DJ32" s="10"/>
      <c r="DK32" s="10"/>
      <c r="DL32" s="10"/>
      <c r="DM32" s="10"/>
    </row>
    <row r="33" spans="1:117" x14ac:dyDescent="0.25">
      <c r="A33" s="2">
        <v>2047</v>
      </c>
      <c r="B33" s="3">
        <v>51</v>
      </c>
      <c r="C33" s="3">
        <v>1</v>
      </c>
      <c r="D33" s="3">
        <v>0</v>
      </c>
      <c r="E33" s="3">
        <v>1</v>
      </c>
      <c r="F33" s="3">
        <v>2</v>
      </c>
      <c r="G33" s="3">
        <v>1</v>
      </c>
      <c r="H33" s="1">
        <v>0</v>
      </c>
      <c r="I33" s="3">
        <v>0</v>
      </c>
      <c r="J33" s="3">
        <v>4</v>
      </c>
      <c r="K33" s="3">
        <v>1</v>
      </c>
      <c r="L33" s="3">
        <v>0</v>
      </c>
      <c r="M33" s="3"/>
      <c r="N33" s="3">
        <v>0</v>
      </c>
      <c r="O33" s="3">
        <v>1</v>
      </c>
      <c r="P33" s="3">
        <v>1</v>
      </c>
      <c r="Q33" s="3">
        <v>1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1</v>
      </c>
      <c r="Z33" s="3">
        <v>0</v>
      </c>
      <c r="AA33" s="3">
        <v>0</v>
      </c>
      <c r="AB33" s="3">
        <v>1</v>
      </c>
      <c r="AC33" s="3">
        <v>1</v>
      </c>
      <c r="AD33" s="3">
        <v>0</v>
      </c>
      <c r="AE33" s="3">
        <v>1</v>
      </c>
      <c r="AF33" s="3">
        <v>0</v>
      </c>
      <c r="AG33" s="3">
        <v>0</v>
      </c>
      <c r="AH33" s="3">
        <v>32</v>
      </c>
      <c r="AI33" s="4">
        <v>2.19</v>
      </c>
      <c r="AJ33" s="3">
        <v>116</v>
      </c>
      <c r="AK33" s="3">
        <v>82</v>
      </c>
      <c r="AL33" s="5">
        <f t="shared" si="0"/>
        <v>93.333333333333329</v>
      </c>
      <c r="AM33" s="3">
        <v>60</v>
      </c>
      <c r="AN33" s="3">
        <v>3</v>
      </c>
      <c r="AO33" s="3">
        <v>16</v>
      </c>
      <c r="AP33" s="3">
        <v>62</v>
      </c>
      <c r="AQ33" s="3">
        <v>27</v>
      </c>
      <c r="AR33" s="3">
        <v>40</v>
      </c>
      <c r="AS33" s="1">
        <f t="shared" si="1"/>
        <v>35</v>
      </c>
      <c r="AT33" s="7">
        <f t="shared" si="2"/>
        <v>2.1875</v>
      </c>
      <c r="AU33" s="3">
        <v>22</v>
      </c>
      <c r="AV33" s="4">
        <v>4.9931999999999999</v>
      </c>
      <c r="AW33" s="3">
        <v>2.2799999999999998</v>
      </c>
      <c r="AX33" s="19">
        <f t="shared" si="3"/>
        <v>0.471840354767184</v>
      </c>
      <c r="AY33" s="7">
        <f t="shared" si="4"/>
        <v>3.6049026676279743</v>
      </c>
      <c r="AZ33" s="7">
        <f t="shared" si="5"/>
        <v>631.57894736842115</v>
      </c>
      <c r="BA33" s="7">
        <f t="shared" si="6"/>
        <v>2713.4502923976606</v>
      </c>
      <c r="BB33" s="7">
        <f t="shared" si="7"/>
        <v>83.22</v>
      </c>
      <c r="BC33" s="7">
        <f t="shared" si="8"/>
        <v>38</v>
      </c>
      <c r="BD33" s="7">
        <f t="shared" si="9"/>
        <v>36.865066666666664</v>
      </c>
      <c r="BE33" s="7">
        <f t="shared" si="10"/>
        <v>12.4032</v>
      </c>
      <c r="BF33" s="19"/>
      <c r="BG33" s="19">
        <f t="shared" si="11"/>
        <v>0.48065368901706323</v>
      </c>
      <c r="BH33" s="19">
        <f t="shared" si="12"/>
        <v>0.74501321797644793</v>
      </c>
      <c r="BI33" s="19">
        <f t="shared" si="13"/>
        <v>2.3777142857142857</v>
      </c>
      <c r="BJ33" s="19">
        <f t="shared" si="14"/>
        <v>0.72727272727272729</v>
      </c>
      <c r="BK33" s="19"/>
      <c r="BL33" s="5">
        <v>0</v>
      </c>
      <c r="BM33" s="5"/>
      <c r="BN33" s="5"/>
      <c r="BO33" s="5"/>
      <c r="BP33" s="5"/>
      <c r="BQ33" s="3">
        <v>1</v>
      </c>
      <c r="BR33" s="3">
        <v>0</v>
      </c>
      <c r="BS33" s="3">
        <v>67.5</v>
      </c>
      <c r="BT33" s="3">
        <v>5.5</v>
      </c>
      <c r="BU33" s="3">
        <v>3.6</v>
      </c>
      <c r="BV33" s="3">
        <v>1.3</v>
      </c>
      <c r="BW33" s="3">
        <v>4.8</v>
      </c>
      <c r="BX33" s="10"/>
      <c r="BY33" s="3">
        <v>1</v>
      </c>
      <c r="BZ33" s="3">
        <v>1</v>
      </c>
      <c r="CA33" s="3">
        <v>137</v>
      </c>
      <c r="CB33" s="3">
        <v>44</v>
      </c>
      <c r="CC33" s="4">
        <v>1.4</v>
      </c>
      <c r="CD33" s="28">
        <v>85</v>
      </c>
      <c r="CE33" s="8"/>
      <c r="CF33" s="8"/>
      <c r="CG33" s="3">
        <v>2051</v>
      </c>
      <c r="CH33" s="3">
        <v>1</v>
      </c>
      <c r="CI33" s="3">
        <v>2</v>
      </c>
      <c r="CJ33" s="12">
        <v>1391.304347826087</v>
      </c>
      <c r="CK33" s="7">
        <f t="shared" si="15"/>
        <v>16.368286445012789</v>
      </c>
      <c r="CL33" s="19">
        <f t="shared" si="16"/>
        <v>7.2379969658527141</v>
      </c>
      <c r="CM33" s="5">
        <v>1443.0164213863575</v>
      </c>
      <c r="CN33" s="19">
        <f t="shared" si="17"/>
        <v>7.2744909387412449</v>
      </c>
      <c r="CO33" s="10"/>
      <c r="CP33" s="41">
        <v>40462</v>
      </c>
      <c r="CQ33" s="41"/>
      <c r="CR33" s="41"/>
      <c r="CS33" s="41"/>
      <c r="CU33" s="36">
        <v>44272</v>
      </c>
      <c r="CV33" s="36">
        <v>41848</v>
      </c>
      <c r="CW33" s="1">
        <f t="shared" si="18"/>
        <v>1386</v>
      </c>
      <c r="CX33" s="3">
        <v>1</v>
      </c>
      <c r="CY33" s="40">
        <v>41848</v>
      </c>
      <c r="CZ33" s="20">
        <f>(CY33-CP33)</f>
        <v>1386</v>
      </c>
      <c r="DA33" s="20">
        <v>1</v>
      </c>
      <c r="DB33" s="20">
        <v>1386</v>
      </c>
      <c r="DC33" s="3">
        <v>0</v>
      </c>
      <c r="DD33" s="3" t="s">
        <v>141</v>
      </c>
      <c r="DE33" s="10"/>
      <c r="DF33" s="10"/>
      <c r="DG33" s="10"/>
      <c r="DH33" s="10"/>
      <c r="DI33" s="10"/>
      <c r="DJ33" s="10"/>
      <c r="DK33" s="10"/>
      <c r="DL33" s="10"/>
      <c r="DM33" s="10"/>
    </row>
    <row r="34" spans="1:117" x14ac:dyDescent="0.25">
      <c r="A34" s="2">
        <v>2030</v>
      </c>
      <c r="B34" s="3">
        <v>69</v>
      </c>
      <c r="C34" s="3">
        <v>0</v>
      </c>
      <c r="D34" s="3">
        <v>1</v>
      </c>
      <c r="E34" s="3">
        <v>1</v>
      </c>
      <c r="F34" s="3">
        <v>1</v>
      </c>
      <c r="G34" s="3">
        <v>1</v>
      </c>
      <c r="H34" s="1">
        <v>0</v>
      </c>
      <c r="I34" s="3">
        <v>1</v>
      </c>
      <c r="J34" s="3">
        <v>2</v>
      </c>
      <c r="K34" s="3">
        <v>1</v>
      </c>
      <c r="L34" s="3">
        <v>0</v>
      </c>
      <c r="M34" s="3"/>
      <c r="N34" s="3">
        <v>0</v>
      </c>
      <c r="O34" s="3">
        <v>1</v>
      </c>
      <c r="P34" s="3">
        <v>1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37</v>
      </c>
      <c r="AI34" s="4">
        <v>2.17</v>
      </c>
      <c r="AJ34" s="3">
        <v>148</v>
      </c>
      <c r="AK34" s="3">
        <v>59</v>
      </c>
      <c r="AL34" s="5">
        <f t="shared" ref="AL34:AL53" si="19">(AJ34+2*AK34)/3</f>
        <v>88.666666666666671</v>
      </c>
      <c r="AM34" s="3">
        <v>72</v>
      </c>
      <c r="AN34" s="3">
        <v>1</v>
      </c>
      <c r="AO34" s="3">
        <v>8</v>
      </c>
      <c r="AP34" s="3">
        <v>35</v>
      </c>
      <c r="AQ34" s="3">
        <v>16</v>
      </c>
      <c r="AR34" s="3">
        <v>22</v>
      </c>
      <c r="AS34" s="1">
        <f t="shared" ref="AS34:AS53" si="20">(AP34-AQ34)</f>
        <v>19</v>
      </c>
      <c r="AT34" s="7">
        <f t="shared" ref="AT34:AT53" si="21">(AS34/AO34)</f>
        <v>2.375</v>
      </c>
      <c r="AU34" s="3">
        <v>16</v>
      </c>
      <c r="AV34" s="4">
        <v>5.0994999999999999</v>
      </c>
      <c r="AW34" s="3">
        <v>2.35</v>
      </c>
      <c r="AX34" s="19">
        <f t="shared" ref="AX34:AX53" si="22">(AL34*AW34/451)</f>
        <v>0.46201034737620106</v>
      </c>
      <c r="AY34" s="7">
        <f t="shared" ref="AY34:AY53" si="23">((AR34-AU34)/AV34)</f>
        <v>1.1765859397980194</v>
      </c>
      <c r="AZ34" s="7">
        <f t="shared" ref="AZ34:AZ53" si="24">((AR34-AU34)*80/AW34)</f>
        <v>204.25531914893617</v>
      </c>
      <c r="BA34" s="7">
        <f t="shared" ref="BA34:BA53" si="25">((AL34-AO34)*80/AW34)</f>
        <v>2746.0992907801419</v>
      </c>
      <c r="BB34" s="7">
        <f t="shared" ref="BB34:BB53" si="26">(AV34/AM34*1000)</f>
        <v>70.826388888888886</v>
      </c>
      <c r="BC34" s="7">
        <f t="shared" ref="BC34:BC53" si="27">(AW34*1000/AM34)</f>
        <v>32.638888888888886</v>
      </c>
      <c r="BD34" s="7">
        <f t="shared" ref="BD34:BD53" si="28">(BC34*(AL34-AU34)*0.0136)</f>
        <v>32.255925925925922</v>
      </c>
      <c r="BE34" s="7">
        <f t="shared" ref="BE34:BE53" si="29">(BC34*(AR34-AO34)*0.0136)</f>
        <v>6.2144444444444433</v>
      </c>
      <c r="BF34" s="19">
        <v>2.81</v>
      </c>
      <c r="BG34" s="19">
        <f t="shared" ref="BG34:BG53" si="30">(AR34/BB34)</f>
        <v>0.31061868810667714</v>
      </c>
      <c r="BH34" s="19">
        <f t="shared" ref="BH34:BH53" si="31">(AP34/BB34)</f>
        <v>0.4941660947151682</v>
      </c>
      <c r="BI34" s="19">
        <f t="shared" ref="BI34:BI53" si="32">(BB34/AS34)</f>
        <v>3.7277046783625729</v>
      </c>
      <c r="BJ34" s="19">
        <f t="shared" ref="BJ34:BJ53" si="33">(AO34/AU34)</f>
        <v>0.5</v>
      </c>
      <c r="BK34" s="19"/>
      <c r="BL34" s="5">
        <v>1</v>
      </c>
      <c r="BM34" s="5">
        <v>18</v>
      </c>
      <c r="BN34" s="5"/>
      <c r="BO34" s="5">
        <v>0</v>
      </c>
      <c r="BP34" s="5">
        <v>0</v>
      </c>
      <c r="BQ34" s="3">
        <v>1</v>
      </c>
      <c r="BR34" s="9">
        <v>0</v>
      </c>
      <c r="BS34" s="3">
        <v>42.5</v>
      </c>
      <c r="BT34" s="3">
        <v>5.6</v>
      </c>
      <c r="BU34" s="3">
        <v>4.4000000000000004</v>
      </c>
      <c r="BV34" s="3">
        <v>0.8</v>
      </c>
      <c r="BW34" s="3">
        <v>3.8</v>
      </c>
      <c r="BX34" s="10"/>
      <c r="BY34" s="3">
        <v>0</v>
      </c>
      <c r="BZ34" s="3">
        <v>1</v>
      </c>
      <c r="CA34" s="3">
        <v>140</v>
      </c>
      <c r="CB34" s="3">
        <v>18</v>
      </c>
      <c r="CC34" s="4">
        <v>1.1000000000000001</v>
      </c>
      <c r="CD34" s="28">
        <v>49</v>
      </c>
      <c r="CE34" s="8"/>
      <c r="CF34" s="8"/>
      <c r="CG34" s="3">
        <v>1076</v>
      </c>
      <c r="CH34" s="3">
        <v>1</v>
      </c>
      <c r="CI34" s="3">
        <v>2</v>
      </c>
      <c r="CJ34" s="12">
        <v>810.04016064257019</v>
      </c>
      <c r="CK34" s="7">
        <f t="shared" ref="CK34:CK53" si="34">(CJ34/CD34)</f>
        <v>16.531431849848371</v>
      </c>
      <c r="CL34" s="19">
        <f t="shared" ref="CL34:CL53" si="35">LN(CJ34)</f>
        <v>6.697083827477595</v>
      </c>
      <c r="CM34" s="5">
        <v>1154.7867954838453</v>
      </c>
      <c r="CN34" s="19">
        <f t="shared" ref="CN34:CN53" si="36">LN(CM34)</f>
        <v>7.0516710132618936</v>
      </c>
      <c r="CO34" s="10"/>
      <c r="CP34" s="41">
        <v>40373</v>
      </c>
      <c r="CQ34" s="41"/>
      <c r="CR34" s="41"/>
      <c r="CS34" s="41"/>
      <c r="CU34" s="36">
        <v>44272</v>
      </c>
      <c r="CV34" s="36">
        <v>44271</v>
      </c>
      <c r="CW34" s="1">
        <f t="shared" ref="CW34:CW53" si="37">(CV34-CP34)</f>
        <v>3898</v>
      </c>
      <c r="CX34" s="3">
        <v>0</v>
      </c>
      <c r="CY34" s="3"/>
      <c r="CZ34" s="3"/>
      <c r="DA34" s="3">
        <v>0</v>
      </c>
      <c r="DB34" s="3">
        <v>3898</v>
      </c>
      <c r="DC34" s="3">
        <v>0</v>
      </c>
      <c r="DD34" s="3"/>
      <c r="DE34" s="10"/>
      <c r="DF34" s="10"/>
      <c r="DG34" s="10"/>
      <c r="DH34" s="10"/>
      <c r="DI34" s="10"/>
      <c r="DJ34" s="10"/>
      <c r="DK34" s="10"/>
      <c r="DL34" s="10"/>
      <c r="DM34" s="10"/>
    </row>
    <row r="35" spans="1:117" x14ac:dyDescent="0.25">
      <c r="A35" s="2">
        <v>2062</v>
      </c>
      <c r="B35" s="9">
        <v>64</v>
      </c>
      <c r="C35" s="9">
        <v>1</v>
      </c>
      <c r="D35" s="9">
        <v>0</v>
      </c>
      <c r="E35" s="9">
        <v>1</v>
      </c>
      <c r="F35" s="9">
        <v>1</v>
      </c>
      <c r="G35" s="9">
        <v>0</v>
      </c>
      <c r="H35" s="1">
        <v>1</v>
      </c>
      <c r="I35" s="9">
        <v>0</v>
      </c>
      <c r="J35" s="9">
        <v>4</v>
      </c>
      <c r="K35" s="9">
        <v>1</v>
      </c>
      <c r="L35" s="9">
        <v>1</v>
      </c>
      <c r="M35" s="9"/>
      <c r="N35" s="9">
        <v>1</v>
      </c>
      <c r="O35" s="9">
        <v>0</v>
      </c>
      <c r="P35" s="9">
        <v>0</v>
      </c>
      <c r="Q35" s="9"/>
      <c r="R35" s="9">
        <v>1</v>
      </c>
      <c r="S35" s="9">
        <v>1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1</v>
      </c>
      <c r="Z35" s="9">
        <v>1</v>
      </c>
      <c r="AA35" s="9">
        <v>1</v>
      </c>
      <c r="AB35" s="9">
        <v>1</v>
      </c>
      <c r="AC35" s="9">
        <v>1</v>
      </c>
      <c r="AD35" s="9">
        <v>1</v>
      </c>
      <c r="AE35" s="9">
        <v>1</v>
      </c>
      <c r="AF35" s="9">
        <v>0</v>
      </c>
      <c r="AG35" s="9">
        <v>0</v>
      </c>
      <c r="AH35" s="9">
        <v>24</v>
      </c>
      <c r="AI35" s="11">
        <v>2.02</v>
      </c>
      <c r="AJ35" s="9">
        <v>110</v>
      </c>
      <c r="AK35" s="9">
        <v>79</v>
      </c>
      <c r="AL35" s="5">
        <f t="shared" si="19"/>
        <v>89.333333333333329</v>
      </c>
      <c r="AM35" s="9">
        <v>73</v>
      </c>
      <c r="AN35" s="9">
        <v>1</v>
      </c>
      <c r="AO35" s="9">
        <v>3</v>
      </c>
      <c r="AP35" s="9">
        <v>25</v>
      </c>
      <c r="AQ35" s="9">
        <v>14</v>
      </c>
      <c r="AR35" s="9">
        <v>18</v>
      </c>
      <c r="AS35" s="1">
        <f t="shared" si="20"/>
        <v>11</v>
      </c>
      <c r="AT35" s="7">
        <f t="shared" si="21"/>
        <v>3.6666666666666665</v>
      </c>
      <c r="AU35" s="9">
        <v>14</v>
      </c>
      <c r="AV35" s="4">
        <v>4.7671999999999999</v>
      </c>
      <c r="AW35" s="9">
        <v>2.36</v>
      </c>
      <c r="AX35" s="19">
        <f t="shared" si="22"/>
        <v>0.46746489283074644</v>
      </c>
      <c r="AY35" s="7">
        <f t="shared" si="23"/>
        <v>0.83906695754321192</v>
      </c>
      <c r="AZ35" s="7">
        <f t="shared" si="24"/>
        <v>135.59322033898306</v>
      </c>
      <c r="BA35" s="7">
        <f t="shared" si="25"/>
        <v>2926.5536723163841</v>
      </c>
      <c r="BB35" s="7">
        <f t="shared" si="26"/>
        <v>65.30410958904109</v>
      </c>
      <c r="BC35" s="7">
        <f t="shared" si="27"/>
        <v>32.328767123287669</v>
      </c>
      <c r="BD35" s="7">
        <f t="shared" si="28"/>
        <v>33.121899543378987</v>
      </c>
      <c r="BE35" s="7">
        <f t="shared" si="29"/>
        <v>6.5950684931506842</v>
      </c>
      <c r="BF35" s="19"/>
      <c r="BG35" s="19">
        <f t="shared" si="30"/>
        <v>0.27563349555294514</v>
      </c>
      <c r="BH35" s="19">
        <f t="shared" si="31"/>
        <v>0.38282429937909046</v>
      </c>
      <c r="BI35" s="19">
        <f t="shared" si="32"/>
        <v>5.9367372353673717</v>
      </c>
      <c r="BJ35" s="19">
        <f t="shared" si="33"/>
        <v>0.21428571428571427</v>
      </c>
      <c r="BK35" s="19"/>
      <c r="BL35" s="12">
        <v>0</v>
      </c>
      <c r="BM35" s="12"/>
      <c r="BN35" s="12"/>
      <c r="BO35" s="12"/>
      <c r="BP35" s="12"/>
      <c r="BQ35" s="9">
        <v>1</v>
      </c>
      <c r="BR35" s="9">
        <v>0</v>
      </c>
      <c r="BS35" s="9">
        <v>7.5</v>
      </c>
      <c r="BT35" s="9">
        <v>7.9</v>
      </c>
      <c r="BU35" s="9">
        <v>6.9</v>
      </c>
      <c r="BV35" s="9">
        <v>1.3</v>
      </c>
      <c r="BW35" s="9">
        <v>4.0999999999999996</v>
      </c>
      <c r="BX35" s="14"/>
      <c r="BY35" s="9">
        <v>1</v>
      </c>
      <c r="BZ35" s="9">
        <v>0</v>
      </c>
      <c r="CA35" s="9">
        <v>135</v>
      </c>
      <c r="CB35" s="9">
        <v>33</v>
      </c>
      <c r="CC35" s="11">
        <v>1.6</v>
      </c>
      <c r="CD35" s="29">
        <v>53</v>
      </c>
      <c r="CE35" s="13"/>
      <c r="CF35" s="13"/>
      <c r="CG35" s="9">
        <v>823</v>
      </c>
      <c r="CH35" s="9">
        <v>1</v>
      </c>
      <c r="CI35" s="9">
        <v>2</v>
      </c>
      <c r="CJ35" s="12">
        <v>888.31168831168839</v>
      </c>
      <c r="CK35" s="7">
        <f t="shared" si="34"/>
        <v>16.760597892673367</v>
      </c>
      <c r="CL35" s="19">
        <f t="shared" si="35"/>
        <v>6.7893226817569579</v>
      </c>
      <c r="CM35" s="12">
        <v>815.36187674096641</v>
      </c>
      <c r="CN35" s="19">
        <f t="shared" si="36"/>
        <v>6.7036320352339756</v>
      </c>
      <c r="CO35" s="14"/>
      <c r="CP35" s="36">
        <v>40626</v>
      </c>
      <c r="CQ35" s="36">
        <v>40637</v>
      </c>
      <c r="CR35" s="20">
        <f>(CQ35-CP35)</f>
        <v>11</v>
      </c>
      <c r="CS35" s="36">
        <v>41974</v>
      </c>
      <c r="CT35" s="43">
        <f>(CS35-CP35)</f>
        <v>1348</v>
      </c>
      <c r="CU35" s="36">
        <v>44274</v>
      </c>
      <c r="CV35" s="42">
        <v>44556</v>
      </c>
      <c r="CW35" s="9">
        <f t="shared" si="37"/>
        <v>3930</v>
      </c>
      <c r="CX35" s="9">
        <v>0</v>
      </c>
      <c r="CY35" s="9"/>
      <c r="CZ35" s="9"/>
      <c r="DA35" s="9">
        <v>1</v>
      </c>
      <c r="DB35" s="9">
        <v>11</v>
      </c>
      <c r="DC35" s="3">
        <v>0</v>
      </c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 x14ac:dyDescent="0.25">
      <c r="A36" s="2">
        <v>2060</v>
      </c>
      <c r="B36" s="3">
        <v>65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2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0</v>
      </c>
      <c r="Q36" s="3"/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1</v>
      </c>
      <c r="AC36" s="3">
        <v>1</v>
      </c>
      <c r="AD36" s="3">
        <v>0</v>
      </c>
      <c r="AE36" s="3">
        <v>1</v>
      </c>
      <c r="AF36" s="3">
        <v>0</v>
      </c>
      <c r="AG36" s="3">
        <v>0</v>
      </c>
      <c r="AH36" s="3">
        <v>26.7</v>
      </c>
      <c r="AI36" s="4">
        <v>2.02</v>
      </c>
      <c r="AJ36" s="3">
        <v>113</v>
      </c>
      <c r="AK36" s="3">
        <v>74</v>
      </c>
      <c r="AL36" s="5">
        <f t="shared" si="19"/>
        <v>87</v>
      </c>
      <c r="AM36" s="3">
        <v>63</v>
      </c>
      <c r="AN36" s="3">
        <v>1</v>
      </c>
      <c r="AO36" s="3">
        <v>3</v>
      </c>
      <c r="AP36" s="3">
        <v>23</v>
      </c>
      <c r="AQ36" s="3">
        <v>8</v>
      </c>
      <c r="AR36" s="3">
        <v>13</v>
      </c>
      <c r="AS36" s="1">
        <f t="shared" si="20"/>
        <v>15</v>
      </c>
      <c r="AT36" s="7">
        <f t="shared" si="21"/>
        <v>5</v>
      </c>
      <c r="AU36" s="3">
        <v>8</v>
      </c>
      <c r="AV36" s="4">
        <v>3.5754000000000001</v>
      </c>
      <c r="AW36" s="3">
        <v>1.77</v>
      </c>
      <c r="AX36" s="19">
        <f t="shared" si="22"/>
        <v>0.34144124168514417</v>
      </c>
      <c r="AY36" s="7">
        <f t="shared" si="23"/>
        <v>1.3984449292386865</v>
      </c>
      <c r="AZ36" s="7">
        <f t="shared" si="24"/>
        <v>225.98870056497174</v>
      </c>
      <c r="BA36" s="7">
        <f t="shared" si="25"/>
        <v>3796.6101694915255</v>
      </c>
      <c r="BB36" s="7">
        <f t="shared" si="26"/>
        <v>56.75238095238096</v>
      </c>
      <c r="BC36" s="7">
        <f t="shared" si="27"/>
        <v>28.095238095238095</v>
      </c>
      <c r="BD36" s="7">
        <f t="shared" si="28"/>
        <v>30.185523809523808</v>
      </c>
      <c r="BE36" s="7">
        <f t="shared" si="29"/>
        <v>3.8209523809523809</v>
      </c>
      <c r="BF36" s="19"/>
      <c r="BG36" s="19">
        <f t="shared" si="30"/>
        <v>0.22906527940929683</v>
      </c>
      <c r="BH36" s="19">
        <f t="shared" si="31"/>
        <v>0.40526934049337132</v>
      </c>
      <c r="BI36" s="19">
        <f t="shared" si="32"/>
        <v>3.7834920634920639</v>
      </c>
      <c r="BJ36" s="19">
        <f t="shared" si="33"/>
        <v>0.375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12.5</v>
      </c>
      <c r="BT36" s="3">
        <v>6.3</v>
      </c>
      <c r="BU36" s="3">
        <v>5.9</v>
      </c>
      <c r="BV36" s="3">
        <v>1</v>
      </c>
      <c r="BW36" s="3">
        <v>4.3</v>
      </c>
      <c r="BX36" s="10"/>
      <c r="BY36" s="3">
        <v>1</v>
      </c>
      <c r="BZ36" s="3">
        <v>1</v>
      </c>
      <c r="CA36" s="3">
        <v>140</v>
      </c>
      <c r="CB36" s="3">
        <v>17</v>
      </c>
      <c r="CC36" s="4">
        <v>1</v>
      </c>
      <c r="CD36" s="28">
        <v>90</v>
      </c>
      <c r="CE36" s="8"/>
      <c r="CF36" s="8"/>
      <c r="CG36" s="3">
        <v>753</v>
      </c>
      <c r="CH36" s="3">
        <v>1</v>
      </c>
      <c r="CI36" s="3">
        <v>1</v>
      </c>
      <c r="CJ36" s="12">
        <v>1510</v>
      </c>
      <c r="CK36" s="7">
        <f t="shared" si="34"/>
        <v>16.777777777777779</v>
      </c>
      <c r="CL36" s="19">
        <f t="shared" si="35"/>
        <v>7.3198649298089702</v>
      </c>
      <c r="CM36" s="5">
        <v>2185.6504443267022</v>
      </c>
      <c r="CN36" s="19">
        <f t="shared" si="36"/>
        <v>7.6896687494206581</v>
      </c>
      <c r="CO36" s="10"/>
      <c r="CP36" s="36">
        <v>40584</v>
      </c>
      <c r="CQ36" s="36"/>
      <c r="CR36" s="36"/>
      <c r="CS36" s="36"/>
      <c r="CT36" s="22"/>
      <c r="CU36" s="36">
        <v>44274</v>
      </c>
      <c r="CV36" s="40">
        <v>44251</v>
      </c>
      <c r="CW36" s="3">
        <f t="shared" si="37"/>
        <v>3667</v>
      </c>
      <c r="CX36" s="3">
        <v>0</v>
      </c>
      <c r="CY36" s="3"/>
      <c r="CZ36" s="3"/>
      <c r="DA36" s="3">
        <v>0</v>
      </c>
      <c r="DB36" s="3">
        <v>3667</v>
      </c>
      <c r="DC36" s="1">
        <v>1</v>
      </c>
      <c r="DD36" s="14"/>
      <c r="DE36" s="14"/>
      <c r="DF36" s="14"/>
      <c r="DG36" s="14"/>
      <c r="DH36" s="10"/>
      <c r="DI36" s="10"/>
      <c r="DJ36" s="10"/>
      <c r="DK36" s="10"/>
      <c r="DL36" s="10"/>
      <c r="DM36" s="10"/>
    </row>
    <row r="37" spans="1:117" x14ac:dyDescent="0.25">
      <c r="A37" s="2">
        <v>2020</v>
      </c>
      <c r="B37" s="3">
        <v>38</v>
      </c>
      <c r="C37" s="3">
        <v>0</v>
      </c>
      <c r="D37" s="3">
        <v>0</v>
      </c>
      <c r="E37" s="3">
        <v>1</v>
      </c>
      <c r="F37" s="3">
        <v>1</v>
      </c>
      <c r="G37" s="3">
        <v>0</v>
      </c>
      <c r="H37" s="1">
        <v>1</v>
      </c>
      <c r="I37" s="3">
        <v>0</v>
      </c>
      <c r="J37" s="3">
        <v>4</v>
      </c>
      <c r="K37" s="3">
        <v>1</v>
      </c>
      <c r="L37" s="3">
        <v>1</v>
      </c>
      <c r="M37" s="3"/>
      <c r="N37" s="3">
        <v>1</v>
      </c>
      <c r="O37" s="3">
        <v>0</v>
      </c>
      <c r="P37" s="3">
        <v>0</v>
      </c>
      <c r="Q37" s="3"/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16">
        <v>1</v>
      </c>
      <c r="Z37" s="3">
        <v>1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27.5</v>
      </c>
      <c r="AI37" s="4">
        <v>2.0499999999999998</v>
      </c>
      <c r="AJ37" s="3">
        <v>98</v>
      </c>
      <c r="AK37" s="3">
        <v>58</v>
      </c>
      <c r="AL37" s="5">
        <f t="shared" si="19"/>
        <v>71.333333333333329</v>
      </c>
      <c r="AM37" s="3">
        <v>90</v>
      </c>
      <c r="AN37" s="3">
        <v>1</v>
      </c>
      <c r="AO37" s="3">
        <v>16</v>
      </c>
      <c r="AP37" s="3">
        <v>46</v>
      </c>
      <c r="AQ37" s="3">
        <v>28</v>
      </c>
      <c r="AR37" s="3">
        <v>34</v>
      </c>
      <c r="AS37" s="3">
        <f t="shared" si="20"/>
        <v>18</v>
      </c>
      <c r="AT37" s="7">
        <f t="shared" si="21"/>
        <v>1.125</v>
      </c>
      <c r="AU37" s="3">
        <v>29</v>
      </c>
      <c r="AV37" s="4">
        <v>3.5669999999999997</v>
      </c>
      <c r="AW37" s="3">
        <v>1.74</v>
      </c>
      <c r="AX37" s="19">
        <f t="shared" si="22"/>
        <v>0.27521064301552106</v>
      </c>
      <c r="AY37" s="7">
        <f t="shared" si="23"/>
        <v>1.4017381553125876</v>
      </c>
      <c r="AZ37" s="7">
        <f t="shared" si="24"/>
        <v>229.88505747126436</v>
      </c>
      <c r="BA37" s="7">
        <f t="shared" si="25"/>
        <v>2544.0613026819919</v>
      </c>
      <c r="BB37" s="7">
        <f t="shared" si="26"/>
        <v>39.633333333333333</v>
      </c>
      <c r="BC37" s="7">
        <f t="shared" si="27"/>
        <v>19.333333333333332</v>
      </c>
      <c r="BD37" s="7">
        <f t="shared" si="28"/>
        <v>11.130844444444442</v>
      </c>
      <c r="BE37" s="7">
        <f t="shared" si="29"/>
        <v>4.7328000000000001</v>
      </c>
      <c r="BF37" s="19"/>
      <c r="BG37" s="19">
        <f t="shared" si="30"/>
        <v>0.85786375105130364</v>
      </c>
      <c r="BH37" s="19">
        <f t="shared" si="31"/>
        <v>1.1606391925988226</v>
      </c>
      <c r="BI37" s="19">
        <f t="shared" si="32"/>
        <v>2.2018518518518517</v>
      </c>
      <c r="BJ37" s="19">
        <f t="shared" si="33"/>
        <v>0.55172413793103448</v>
      </c>
      <c r="BK37" s="19"/>
      <c r="BL37" s="12">
        <v>0</v>
      </c>
      <c r="BM37" s="12"/>
      <c r="BN37" s="5"/>
      <c r="BO37" s="12"/>
      <c r="BP37" s="12"/>
      <c r="BQ37" s="3">
        <v>1</v>
      </c>
      <c r="BR37" s="9">
        <v>0</v>
      </c>
      <c r="BS37" s="3">
        <v>17.5</v>
      </c>
      <c r="BT37" s="3">
        <v>6.2</v>
      </c>
      <c r="BU37" s="3">
        <v>5.9</v>
      </c>
      <c r="BV37" s="3">
        <v>0.92</v>
      </c>
      <c r="BW37" s="16">
        <v>4.5999999999999996</v>
      </c>
      <c r="BX37" s="10"/>
      <c r="BY37" s="16">
        <v>1</v>
      </c>
      <c r="BZ37" s="3">
        <v>0</v>
      </c>
      <c r="CA37" s="3">
        <v>135</v>
      </c>
      <c r="CB37" s="3">
        <v>25</v>
      </c>
      <c r="CC37" s="4">
        <v>1</v>
      </c>
      <c r="CD37" s="28">
        <v>87</v>
      </c>
      <c r="CE37" s="8"/>
      <c r="CF37" s="8"/>
      <c r="CG37" s="3">
        <v>166</v>
      </c>
      <c r="CH37" s="3">
        <v>0</v>
      </c>
      <c r="CI37" s="3">
        <v>1</v>
      </c>
      <c r="CJ37" s="12">
        <v>1719.0789473684208</v>
      </c>
      <c r="CK37" s="7">
        <f t="shared" si="34"/>
        <v>19.759528130671505</v>
      </c>
      <c r="CL37" s="19">
        <f t="shared" si="35"/>
        <v>7.4495439306624274</v>
      </c>
      <c r="CM37" s="5">
        <v>1318.5283583206808</v>
      </c>
      <c r="CN37" s="19">
        <f t="shared" si="36"/>
        <v>7.1842715135792492</v>
      </c>
      <c r="CO37" s="10"/>
      <c r="CP37" s="36">
        <v>40301</v>
      </c>
      <c r="CQ37" s="36"/>
      <c r="CR37" s="36"/>
      <c r="CS37" s="36"/>
      <c r="CU37" s="36">
        <v>44272</v>
      </c>
      <c r="CV37" s="36">
        <v>41094</v>
      </c>
      <c r="CW37" s="1">
        <f t="shared" si="37"/>
        <v>793</v>
      </c>
      <c r="CX37" s="3">
        <v>1</v>
      </c>
      <c r="CY37" s="40">
        <v>41094</v>
      </c>
      <c r="CZ37" s="20">
        <f>(CY37-CP37)</f>
        <v>793</v>
      </c>
      <c r="DA37" s="20">
        <v>1</v>
      </c>
      <c r="DB37" s="20">
        <v>793</v>
      </c>
      <c r="DC37" s="1">
        <v>1</v>
      </c>
      <c r="DD37" s="3" t="s">
        <v>143</v>
      </c>
      <c r="DE37" s="10"/>
      <c r="DF37" s="10"/>
      <c r="DG37" s="10"/>
      <c r="DH37" s="10"/>
      <c r="DI37" s="10"/>
      <c r="DJ37" s="10"/>
      <c r="DK37" s="10"/>
      <c r="DL37" s="10"/>
      <c r="DM37" s="10"/>
    </row>
    <row r="38" spans="1:117" x14ac:dyDescent="0.25">
      <c r="A38" s="25">
        <v>1030</v>
      </c>
      <c r="B38" s="1">
        <v>80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0</v>
      </c>
      <c r="J38" s="1">
        <v>3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1</v>
      </c>
      <c r="Q38" s="1">
        <v>1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2</v>
      </c>
      <c r="AA38" s="1">
        <v>1</v>
      </c>
      <c r="AB38" s="1">
        <v>1</v>
      </c>
      <c r="AC38" s="1">
        <v>1</v>
      </c>
      <c r="AD38" s="1">
        <v>0</v>
      </c>
      <c r="AE38" s="1">
        <v>1</v>
      </c>
      <c r="AF38" s="1">
        <v>0</v>
      </c>
      <c r="AG38" s="1">
        <v>0</v>
      </c>
      <c r="AH38" s="1">
        <v>25.8</v>
      </c>
      <c r="AI38" s="1">
        <v>2.06</v>
      </c>
      <c r="AJ38" s="1">
        <v>102</v>
      </c>
      <c r="AK38" s="1">
        <v>63</v>
      </c>
      <c r="AL38" s="5">
        <f t="shared" si="19"/>
        <v>76</v>
      </c>
      <c r="AM38" s="1">
        <v>80</v>
      </c>
      <c r="AN38" s="1">
        <v>2</v>
      </c>
      <c r="AO38" s="1">
        <v>9</v>
      </c>
      <c r="AP38" s="1">
        <v>42</v>
      </c>
      <c r="AQ38" s="1">
        <v>16</v>
      </c>
      <c r="AR38" s="1">
        <v>27</v>
      </c>
      <c r="AS38" s="1">
        <f t="shared" si="20"/>
        <v>26</v>
      </c>
      <c r="AT38" s="7">
        <f t="shared" si="21"/>
        <v>2.8888888888888888</v>
      </c>
      <c r="AU38" s="1">
        <v>20</v>
      </c>
      <c r="AV38" s="19">
        <v>3.57</v>
      </c>
      <c r="AW38" s="1">
        <v>1.73</v>
      </c>
      <c r="AX38" s="19">
        <f t="shared" si="22"/>
        <v>0.29152993348115297</v>
      </c>
      <c r="AY38" s="7">
        <f t="shared" si="23"/>
        <v>1.9607843137254903</v>
      </c>
      <c r="AZ38" s="7">
        <f t="shared" si="24"/>
        <v>323.69942196531792</v>
      </c>
      <c r="BA38" s="7">
        <f t="shared" si="25"/>
        <v>3098.2658959537571</v>
      </c>
      <c r="BB38" s="7">
        <f t="shared" si="26"/>
        <v>44.625</v>
      </c>
      <c r="BC38" s="7">
        <f t="shared" si="27"/>
        <v>21.625</v>
      </c>
      <c r="BD38" s="7">
        <f t="shared" si="28"/>
        <v>16.4696</v>
      </c>
      <c r="BE38" s="7">
        <f t="shared" si="29"/>
        <v>5.2938000000000001</v>
      </c>
      <c r="BF38" s="19"/>
      <c r="BG38" s="19">
        <f t="shared" si="30"/>
        <v>0.60504201680672265</v>
      </c>
      <c r="BH38" s="19">
        <f t="shared" si="31"/>
        <v>0.94117647058823528</v>
      </c>
      <c r="BI38" s="19">
        <f t="shared" si="32"/>
        <v>1.7163461538461537</v>
      </c>
      <c r="BJ38" s="19">
        <f t="shared" si="33"/>
        <v>0.45</v>
      </c>
      <c r="BK38" s="19"/>
      <c r="BL38" s="20">
        <v>0</v>
      </c>
      <c r="BP38" s="1"/>
      <c r="BQ38" s="1">
        <v>1</v>
      </c>
      <c r="BR38" s="1">
        <v>0</v>
      </c>
      <c r="BS38" s="1">
        <v>20</v>
      </c>
      <c r="BT38" s="1">
        <v>7.5</v>
      </c>
      <c r="BU38" s="1">
        <v>6.9</v>
      </c>
      <c r="BV38" s="1">
        <v>0.28999999999999998</v>
      </c>
      <c r="BW38" s="1">
        <v>5.6</v>
      </c>
      <c r="BX38" s="1">
        <v>39.5</v>
      </c>
      <c r="BY38" s="1">
        <v>1</v>
      </c>
      <c r="CA38" s="25">
        <v>142</v>
      </c>
      <c r="CB38" s="25">
        <v>39</v>
      </c>
      <c r="CC38" s="44">
        <v>1.24</v>
      </c>
      <c r="CD38" s="27">
        <v>55</v>
      </c>
      <c r="CE38" s="1">
        <v>1647</v>
      </c>
      <c r="CF38" s="1">
        <v>1</v>
      </c>
      <c r="CI38" s="1">
        <v>3</v>
      </c>
      <c r="CJ38" s="20">
        <v>1115.944195</v>
      </c>
      <c r="CK38" s="7">
        <f t="shared" si="34"/>
        <v>20.289894454545454</v>
      </c>
      <c r="CL38" s="19">
        <f t="shared" si="35"/>
        <v>7.0174561372107043</v>
      </c>
      <c r="CM38" s="20">
        <v>2764.9858049999998</v>
      </c>
      <c r="CN38" s="19">
        <f t="shared" si="36"/>
        <v>7.9247907801277053</v>
      </c>
      <c r="CO38" s="22"/>
      <c r="CP38" s="36">
        <v>43235</v>
      </c>
      <c r="CQ38" s="36"/>
      <c r="CR38" s="36"/>
      <c r="CS38" s="36"/>
      <c r="CU38" s="36">
        <v>44217</v>
      </c>
      <c r="CV38" s="36">
        <v>43432</v>
      </c>
      <c r="CW38" s="1">
        <f t="shared" si="37"/>
        <v>197</v>
      </c>
      <c r="CX38" s="1">
        <v>1</v>
      </c>
      <c r="CY38" s="36">
        <v>43432</v>
      </c>
      <c r="CZ38" s="20">
        <f>(CY38-CP38)</f>
        <v>197</v>
      </c>
      <c r="DA38" s="20">
        <v>1</v>
      </c>
      <c r="DB38" s="20">
        <v>197</v>
      </c>
      <c r="DC38" s="3">
        <v>0</v>
      </c>
      <c r="DD38" t="s">
        <v>129</v>
      </c>
    </row>
    <row r="39" spans="1:117" x14ac:dyDescent="0.25">
      <c r="A39" s="2">
        <v>2051</v>
      </c>
      <c r="B39" s="3">
        <v>63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1">
        <v>0</v>
      </c>
      <c r="I39" s="3">
        <v>0</v>
      </c>
      <c r="J39" s="3">
        <v>3</v>
      </c>
      <c r="K39" s="3">
        <v>0</v>
      </c>
      <c r="L39" s="3">
        <v>0</v>
      </c>
      <c r="M39" s="3"/>
      <c r="N39" s="3">
        <v>0</v>
      </c>
      <c r="O39" s="3">
        <v>0</v>
      </c>
      <c r="P39" s="3">
        <v>1</v>
      </c>
      <c r="Q39" s="3"/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1</v>
      </c>
      <c r="Z39" s="3">
        <v>1</v>
      </c>
      <c r="AA39" s="3">
        <v>0</v>
      </c>
      <c r="AB39" s="3">
        <v>1</v>
      </c>
      <c r="AC39" s="3">
        <v>1</v>
      </c>
      <c r="AD39" s="3">
        <v>0</v>
      </c>
      <c r="AE39" s="3">
        <v>1</v>
      </c>
      <c r="AF39" s="3">
        <v>0</v>
      </c>
      <c r="AG39" s="3">
        <v>0</v>
      </c>
      <c r="AH39" s="3">
        <v>20.5</v>
      </c>
      <c r="AI39" s="4">
        <v>1.78</v>
      </c>
      <c r="AJ39" s="3">
        <v>110</v>
      </c>
      <c r="AK39" s="3">
        <v>74</v>
      </c>
      <c r="AL39" s="5">
        <f t="shared" si="19"/>
        <v>86</v>
      </c>
      <c r="AM39" s="3">
        <v>82</v>
      </c>
      <c r="AN39" s="3">
        <v>1</v>
      </c>
      <c r="AO39" s="3">
        <v>10</v>
      </c>
      <c r="AP39" s="3">
        <v>58</v>
      </c>
      <c r="AQ39" s="3">
        <v>25</v>
      </c>
      <c r="AR39" s="3">
        <v>37</v>
      </c>
      <c r="AS39" s="1">
        <f t="shared" si="20"/>
        <v>33</v>
      </c>
      <c r="AT39" s="7">
        <f t="shared" si="21"/>
        <v>3.3</v>
      </c>
      <c r="AU39" s="3">
        <v>30</v>
      </c>
      <c r="AV39" s="4">
        <v>2.7234000000000003</v>
      </c>
      <c r="AW39" s="3">
        <v>1.53</v>
      </c>
      <c r="AX39" s="19">
        <f t="shared" si="22"/>
        <v>0.29175166297117522</v>
      </c>
      <c r="AY39" s="7">
        <f t="shared" si="23"/>
        <v>2.570316516119556</v>
      </c>
      <c r="AZ39" s="7">
        <f t="shared" si="24"/>
        <v>366.01307189542484</v>
      </c>
      <c r="BA39" s="7">
        <f t="shared" si="25"/>
        <v>3973.8562091503268</v>
      </c>
      <c r="BB39" s="7">
        <f t="shared" si="26"/>
        <v>33.212195121951218</v>
      </c>
      <c r="BC39" s="7">
        <f t="shared" si="27"/>
        <v>18.658536585365855</v>
      </c>
      <c r="BD39" s="7">
        <f t="shared" si="28"/>
        <v>14.210341463414634</v>
      </c>
      <c r="BE39" s="7">
        <f t="shared" si="29"/>
        <v>6.8514146341463418</v>
      </c>
      <c r="BF39" s="19"/>
      <c r="BG39" s="19">
        <f t="shared" si="30"/>
        <v>1.1140486157009621</v>
      </c>
      <c r="BH39" s="19">
        <f t="shared" si="31"/>
        <v>1.7463464786663729</v>
      </c>
      <c r="BI39" s="19">
        <f t="shared" si="32"/>
        <v>1.0064301552106429</v>
      </c>
      <c r="BJ39" s="19">
        <f t="shared" si="33"/>
        <v>0.33333333333333331</v>
      </c>
      <c r="BK39" s="19"/>
      <c r="BL39" s="5">
        <v>0</v>
      </c>
      <c r="BM39" s="5"/>
      <c r="BN39" s="5"/>
      <c r="BO39" s="5"/>
      <c r="BP39" s="5"/>
      <c r="BQ39" s="3">
        <v>1</v>
      </c>
      <c r="BR39" s="3">
        <v>0</v>
      </c>
      <c r="BS39" s="3">
        <v>15</v>
      </c>
      <c r="BT39" s="3"/>
      <c r="BU39" s="3"/>
      <c r="BV39" s="3"/>
      <c r="BW39" s="3"/>
      <c r="BX39" s="10"/>
      <c r="BY39" s="3"/>
      <c r="BZ39" s="3"/>
      <c r="CA39" s="3">
        <v>141</v>
      </c>
      <c r="CB39" s="3">
        <v>29</v>
      </c>
      <c r="CC39" s="4">
        <v>1.3</v>
      </c>
      <c r="CD39" s="28">
        <v>50</v>
      </c>
      <c r="CE39" s="8"/>
      <c r="CF39" s="8"/>
      <c r="CG39" s="3">
        <v>7169</v>
      </c>
      <c r="CH39" s="3">
        <v>1</v>
      </c>
      <c r="CI39" s="3">
        <v>3</v>
      </c>
      <c r="CJ39" s="12">
        <v>1015.267175572519</v>
      </c>
      <c r="CK39" s="7">
        <f t="shared" si="34"/>
        <v>20.305343511450381</v>
      </c>
      <c r="CL39" s="19">
        <f t="shared" si="35"/>
        <v>6.9229070840027394</v>
      </c>
      <c r="CM39" s="5">
        <v>1100.9825710385651</v>
      </c>
      <c r="CN39" s="19">
        <f t="shared" si="36"/>
        <v>7.0039583064780047</v>
      </c>
      <c r="CO39" s="10"/>
      <c r="CP39" s="36">
        <v>40493</v>
      </c>
      <c r="CQ39" s="36"/>
      <c r="CR39" s="36"/>
      <c r="CS39" s="36"/>
      <c r="CU39" s="36">
        <v>44274</v>
      </c>
      <c r="CV39" s="36">
        <v>41691</v>
      </c>
      <c r="CW39" s="1">
        <f t="shared" si="37"/>
        <v>1198</v>
      </c>
      <c r="CX39" s="3">
        <v>1</v>
      </c>
      <c r="CY39" s="40">
        <v>41691</v>
      </c>
      <c r="CZ39" s="3">
        <f>(CY39-CP39)</f>
        <v>1198</v>
      </c>
      <c r="DA39" s="3">
        <v>1</v>
      </c>
      <c r="DB39" s="3">
        <v>1198</v>
      </c>
      <c r="DC39" s="3">
        <v>0</v>
      </c>
      <c r="DD39" s="3"/>
      <c r="DE39" s="10"/>
      <c r="DF39" s="10"/>
      <c r="DG39" s="10"/>
      <c r="DH39" s="10"/>
      <c r="DI39" s="10"/>
      <c r="DJ39" s="10"/>
      <c r="DK39" s="10"/>
      <c r="DL39" s="10"/>
      <c r="DM39" s="10"/>
    </row>
    <row r="40" spans="1:117" x14ac:dyDescent="0.25">
      <c r="A40" s="25">
        <v>1016</v>
      </c>
      <c r="B40" s="1">
        <v>53</v>
      </c>
      <c r="C40" s="1">
        <v>0</v>
      </c>
      <c r="D40" s="1">
        <v>1</v>
      </c>
      <c r="E40" s="1">
        <v>1</v>
      </c>
      <c r="F40" s="1">
        <v>2</v>
      </c>
      <c r="G40" s="1">
        <v>1</v>
      </c>
      <c r="H40" s="1">
        <v>0</v>
      </c>
      <c r="I40" s="1">
        <v>1</v>
      </c>
      <c r="J40" s="1">
        <v>4</v>
      </c>
      <c r="K40" s="1">
        <v>0</v>
      </c>
      <c r="L40" s="1">
        <v>1</v>
      </c>
      <c r="M40" s="1">
        <v>1</v>
      </c>
      <c r="N40" s="1">
        <v>0</v>
      </c>
      <c r="O40" s="1">
        <v>1</v>
      </c>
      <c r="P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</v>
      </c>
      <c r="AA40" s="1">
        <v>1</v>
      </c>
      <c r="AB40" s="1">
        <v>0</v>
      </c>
      <c r="AC40" s="1">
        <v>0</v>
      </c>
      <c r="AD40" s="1">
        <v>0</v>
      </c>
      <c r="AE40" s="1">
        <v>1</v>
      </c>
      <c r="AF40" s="1">
        <v>0</v>
      </c>
      <c r="AG40" s="1">
        <v>0</v>
      </c>
      <c r="AH40" s="1">
        <v>43.48</v>
      </c>
      <c r="AI40" s="1">
        <v>2.5099999999999998</v>
      </c>
      <c r="AJ40" s="1">
        <v>137</v>
      </c>
      <c r="AK40" s="1">
        <v>71</v>
      </c>
      <c r="AL40" s="5">
        <f t="shared" si="19"/>
        <v>93</v>
      </c>
      <c r="AM40" s="1">
        <v>73</v>
      </c>
      <c r="AN40" s="1">
        <v>1</v>
      </c>
      <c r="AO40" s="1">
        <v>6</v>
      </c>
      <c r="AP40" s="1">
        <v>38</v>
      </c>
      <c r="AQ40" s="1">
        <v>17</v>
      </c>
      <c r="AR40" s="1">
        <v>26</v>
      </c>
      <c r="AS40" s="1">
        <f t="shared" si="20"/>
        <v>21</v>
      </c>
      <c r="AT40" s="7">
        <f t="shared" si="21"/>
        <v>3.5</v>
      </c>
      <c r="AU40" s="1">
        <v>13</v>
      </c>
      <c r="AV40" s="19">
        <v>5.13</v>
      </c>
      <c r="AW40" s="1">
        <v>2.04</v>
      </c>
      <c r="AX40" s="19">
        <f t="shared" si="22"/>
        <v>0.42066518847006651</v>
      </c>
      <c r="AY40" s="7">
        <f t="shared" si="23"/>
        <v>2.53411306042885</v>
      </c>
      <c r="AZ40" s="7">
        <f t="shared" si="24"/>
        <v>509.80392156862746</v>
      </c>
      <c r="BA40" s="7">
        <f t="shared" si="25"/>
        <v>3411.7647058823527</v>
      </c>
      <c r="BB40" s="7">
        <f t="shared" si="26"/>
        <v>70.273972602739718</v>
      </c>
      <c r="BC40" s="7">
        <f t="shared" si="27"/>
        <v>27.945205479452056</v>
      </c>
      <c r="BD40" s="7">
        <f t="shared" si="28"/>
        <v>30.404383561643836</v>
      </c>
      <c r="BE40" s="7">
        <f t="shared" si="29"/>
        <v>7.6010958904109591</v>
      </c>
      <c r="BF40" s="19"/>
      <c r="BG40" s="19">
        <f t="shared" si="30"/>
        <v>0.36998050682261213</v>
      </c>
      <c r="BH40" s="19">
        <f t="shared" si="31"/>
        <v>0.54074074074074086</v>
      </c>
      <c r="BI40" s="19">
        <f t="shared" si="32"/>
        <v>3.3463796477495102</v>
      </c>
      <c r="BJ40" s="19">
        <f t="shared" si="33"/>
        <v>0.46153846153846156</v>
      </c>
      <c r="BK40" s="19"/>
      <c r="BL40" s="20">
        <v>1</v>
      </c>
      <c r="BO40" s="1">
        <v>0</v>
      </c>
      <c r="BP40" s="1">
        <v>0</v>
      </c>
      <c r="BQ40" s="1">
        <v>1</v>
      </c>
      <c r="BR40" s="1">
        <v>0</v>
      </c>
      <c r="BS40" s="1">
        <v>55</v>
      </c>
      <c r="BT40" s="1">
        <v>4.7</v>
      </c>
      <c r="BU40" s="1">
        <v>3.7</v>
      </c>
      <c r="BV40" s="1">
        <v>0.31</v>
      </c>
      <c r="BX40" s="1">
        <v>37</v>
      </c>
      <c r="BY40" s="1">
        <v>1</v>
      </c>
      <c r="CA40" s="25">
        <v>133</v>
      </c>
      <c r="CB40" s="25">
        <v>18</v>
      </c>
      <c r="CC40" s="44">
        <v>1.27</v>
      </c>
      <c r="CD40" s="27">
        <v>48</v>
      </c>
      <c r="CE40" s="1">
        <v>70</v>
      </c>
      <c r="CF40" s="1">
        <v>0</v>
      </c>
      <c r="CI40" s="1">
        <v>1</v>
      </c>
      <c r="CJ40" s="20">
        <v>983.77614300000005</v>
      </c>
      <c r="CK40" s="7">
        <f t="shared" si="34"/>
        <v>20.495336312500001</v>
      </c>
      <c r="CL40" s="19">
        <f t="shared" si="35"/>
        <v>6.8913983742196772</v>
      </c>
      <c r="CM40" s="20">
        <v>718.5312113</v>
      </c>
      <c r="CN40" s="19">
        <f t="shared" si="36"/>
        <v>6.5772091441024028</v>
      </c>
      <c r="CO40" s="22"/>
      <c r="CP40" s="36">
        <v>43213</v>
      </c>
      <c r="CQ40" s="36"/>
      <c r="CR40" s="36"/>
      <c r="CS40" s="36"/>
      <c r="CU40" s="36">
        <v>44217</v>
      </c>
      <c r="CV40" s="36">
        <v>44119</v>
      </c>
      <c r="CW40" s="1">
        <f t="shared" si="37"/>
        <v>906</v>
      </c>
      <c r="CX40" s="1">
        <v>0</v>
      </c>
      <c r="DA40" s="1">
        <v>0</v>
      </c>
      <c r="DB40" s="1">
        <v>906</v>
      </c>
      <c r="DC40" s="3">
        <v>0</v>
      </c>
      <c r="DD40"/>
    </row>
    <row r="41" spans="1:117" x14ac:dyDescent="0.25">
      <c r="A41" s="25">
        <v>1036</v>
      </c>
      <c r="B41" s="1">
        <v>64</v>
      </c>
      <c r="C41" s="1">
        <v>0</v>
      </c>
      <c r="D41" s="1">
        <v>0</v>
      </c>
      <c r="E41" s="1">
        <v>1</v>
      </c>
      <c r="F41" s="1">
        <v>1</v>
      </c>
      <c r="G41" s="1">
        <v>0</v>
      </c>
      <c r="H41" s="1">
        <v>1</v>
      </c>
      <c r="I41" s="1">
        <v>1</v>
      </c>
      <c r="J41" s="1">
        <v>3</v>
      </c>
      <c r="K41" s="1">
        <v>1</v>
      </c>
      <c r="L41" s="1">
        <v>0</v>
      </c>
      <c r="M41" s="1">
        <v>1</v>
      </c>
      <c r="N41" s="1">
        <v>1</v>
      </c>
      <c r="O41" s="1">
        <v>1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2</v>
      </c>
      <c r="AA41" s="1">
        <v>1</v>
      </c>
      <c r="AB41" s="1">
        <v>1</v>
      </c>
      <c r="AC41" s="1">
        <v>1</v>
      </c>
      <c r="AD41" s="1">
        <v>0</v>
      </c>
      <c r="AE41" s="1">
        <v>1</v>
      </c>
      <c r="AF41" s="1">
        <v>0</v>
      </c>
      <c r="AG41" s="1">
        <v>0</v>
      </c>
      <c r="AH41" s="1">
        <v>23.8</v>
      </c>
      <c r="AI41" s="1">
        <v>1.88</v>
      </c>
      <c r="AJ41" s="1">
        <v>120</v>
      </c>
      <c r="AK41" s="1">
        <v>42</v>
      </c>
      <c r="AL41" s="5">
        <f t="shared" si="19"/>
        <v>68</v>
      </c>
      <c r="AM41" s="1">
        <v>66</v>
      </c>
      <c r="AN41" s="1">
        <v>1</v>
      </c>
      <c r="AO41" s="1">
        <v>12</v>
      </c>
      <c r="AP41" s="1">
        <v>57</v>
      </c>
      <c r="AQ41" s="1">
        <v>28</v>
      </c>
      <c r="AR41" s="1">
        <v>33</v>
      </c>
      <c r="AS41" s="1">
        <f t="shared" si="20"/>
        <v>29</v>
      </c>
      <c r="AT41" s="7">
        <f t="shared" si="21"/>
        <v>2.4166666666666665</v>
      </c>
      <c r="AU41" s="1">
        <v>23</v>
      </c>
      <c r="AV41" s="19">
        <v>3.59</v>
      </c>
      <c r="AW41" s="1">
        <v>1.91</v>
      </c>
      <c r="AX41" s="19">
        <f t="shared" si="22"/>
        <v>0.28798226164079821</v>
      </c>
      <c r="AY41" s="7">
        <f t="shared" si="23"/>
        <v>2.785515320334262</v>
      </c>
      <c r="AZ41" s="7">
        <f t="shared" si="24"/>
        <v>418.84816753926702</v>
      </c>
      <c r="BA41" s="7">
        <f t="shared" si="25"/>
        <v>2345.5497382198955</v>
      </c>
      <c r="BB41" s="7">
        <f t="shared" si="26"/>
        <v>54.393939393939391</v>
      </c>
      <c r="BC41" s="7">
        <f t="shared" si="27"/>
        <v>28.939393939393938</v>
      </c>
      <c r="BD41" s="7">
        <f t="shared" si="28"/>
        <v>17.710909090909091</v>
      </c>
      <c r="BE41" s="7">
        <f t="shared" si="29"/>
        <v>8.2650909090909082</v>
      </c>
      <c r="BF41" s="19">
        <v>2.5186629526462396</v>
      </c>
      <c r="BG41" s="19">
        <f t="shared" si="30"/>
        <v>0.60668523676880226</v>
      </c>
      <c r="BH41" s="19">
        <f t="shared" si="31"/>
        <v>1.0479108635097494</v>
      </c>
      <c r="BI41" s="19">
        <f t="shared" si="32"/>
        <v>1.8756530825496343</v>
      </c>
      <c r="BJ41" s="19">
        <f t="shared" si="33"/>
        <v>0.52173913043478259</v>
      </c>
      <c r="BK41" s="19"/>
      <c r="BL41" s="20">
        <v>1</v>
      </c>
      <c r="BM41" s="1">
        <v>34</v>
      </c>
      <c r="BO41" s="1">
        <v>3</v>
      </c>
      <c r="BP41" s="1"/>
      <c r="BQ41" s="1">
        <v>1</v>
      </c>
      <c r="BR41" s="1">
        <v>0</v>
      </c>
      <c r="BS41" s="1">
        <v>17</v>
      </c>
      <c r="BT41" s="1">
        <v>6.2</v>
      </c>
      <c r="BU41" s="1">
        <v>5.8</v>
      </c>
      <c r="BV41" s="1">
        <v>0.36</v>
      </c>
      <c r="BW41" s="1">
        <v>5.0999999999999996</v>
      </c>
      <c r="BX41" s="1">
        <v>54.8</v>
      </c>
      <c r="BY41" s="1">
        <v>1</v>
      </c>
      <c r="CA41" s="25">
        <v>141</v>
      </c>
      <c r="CB41" s="25">
        <v>15</v>
      </c>
      <c r="CC41" s="44">
        <v>1.18</v>
      </c>
      <c r="CD41" s="27">
        <v>65</v>
      </c>
      <c r="CE41" s="1">
        <v>3018</v>
      </c>
      <c r="CF41" s="1">
        <v>1</v>
      </c>
      <c r="CI41" s="1">
        <v>3</v>
      </c>
      <c r="CJ41" s="20">
        <v>1350.73224</v>
      </c>
      <c r="CK41" s="7">
        <f t="shared" si="34"/>
        <v>20.780495999999999</v>
      </c>
      <c r="CL41" s="19">
        <f t="shared" si="35"/>
        <v>7.2084021243867644</v>
      </c>
      <c r="CM41" s="20">
        <v>945.8621905</v>
      </c>
      <c r="CN41" s="19">
        <f t="shared" si="36"/>
        <v>6.8520968824358706</v>
      </c>
      <c r="CO41" s="22"/>
      <c r="CP41" s="36">
        <v>43250</v>
      </c>
      <c r="CQ41" s="36"/>
      <c r="CR41" s="36"/>
      <c r="CS41" s="36"/>
      <c r="CU41" s="36">
        <v>44217</v>
      </c>
      <c r="CV41" s="36">
        <v>44204</v>
      </c>
      <c r="CW41" s="1">
        <f t="shared" si="37"/>
        <v>954</v>
      </c>
      <c r="CX41" s="1">
        <v>0</v>
      </c>
      <c r="DA41" s="1">
        <v>0</v>
      </c>
      <c r="DB41" s="1">
        <v>954</v>
      </c>
      <c r="DC41" s="3">
        <v>0</v>
      </c>
      <c r="DD41"/>
    </row>
    <row r="42" spans="1:117" x14ac:dyDescent="0.25">
      <c r="A42" s="25">
        <v>1007</v>
      </c>
      <c r="B42" s="1">
        <v>86</v>
      </c>
      <c r="C42" s="1">
        <v>0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2</v>
      </c>
      <c r="K42" s="1">
        <v>1</v>
      </c>
      <c r="L42" s="1">
        <v>0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25.8</v>
      </c>
      <c r="AI42" s="1">
        <v>1.98</v>
      </c>
      <c r="AJ42" s="1">
        <v>131</v>
      </c>
      <c r="AK42" s="1">
        <v>62</v>
      </c>
      <c r="AL42" s="5">
        <f t="shared" si="19"/>
        <v>85</v>
      </c>
      <c r="AM42" s="1">
        <v>62</v>
      </c>
      <c r="AN42" s="1">
        <v>3</v>
      </c>
      <c r="AO42" s="1">
        <v>10</v>
      </c>
      <c r="AP42" s="1">
        <v>53</v>
      </c>
      <c r="AQ42" s="1">
        <v>21</v>
      </c>
      <c r="AR42" s="1">
        <v>34</v>
      </c>
      <c r="AS42" s="1">
        <f t="shared" si="20"/>
        <v>32</v>
      </c>
      <c r="AT42" s="7">
        <f t="shared" si="21"/>
        <v>3.2</v>
      </c>
      <c r="AU42" s="1">
        <v>22</v>
      </c>
      <c r="AV42" s="19">
        <v>4.91</v>
      </c>
      <c r="AW42" s="1">
        <v>2.48</v>
      </c>
      <c r="AX42" s="19">
        <f t="shared" si="22"/>
        <v>0.46740576496674058</v>
      </c>
      <c r="AY42" s="7">
        <f t="shared" si="23"/>
        <v>2.4439918533604885</v>
      </c>
      <c r="AZ42" s="7">
        <f t="shared" si="24"/>
        <v>387.09677419354841</v>
      </c>
      <c r="BA42" s="7">
        <f t="shared" si="25"/>
        <v>2419.3548387096776</v>
      </c>
      <c r="BB42" s="7">
        <f t="shared" si="26"/>
        <v>79.193548387096769</v>
      </c>
      <c r="BC42" s="7">
        <f t="shared" si="27"/>
        <v>40</v>
      </c>
      <c r="BD42" s="7">
        <f t="shared" si="28"/>
        <v>34.271999999999998</v>
      </c>
      <c r="BE42" s="7">
        <f t="shared" si="29"/>
        <v>13.055999999999999</v>
      </c>
      <c r="BF42" s="19"/>
      <c r="BG42" s="19">
        <f t="shared" si="30"/>
        <v>0.42932790224032591</v>
      </c>
      <c r="BH42" s="19">
        <f t="shared" si="31"/>
        <v>0.66924643584521393</v>
      </c>
      <c r="BI42" s="19">
        <f t="shared" si="32"/>
        <v>2.474798387096774</v>
      </c>
      <c r="BJ42" s="19">
        <f t="shared" si="33"/>
        <v>0.45454545454545453</v>
      </c>
      <c r="BK42" s="19"/>
      <c r="BL42" s="20">
        <v>1</v>
      </c>
      <c r="BO42" s="1">
        <v>1</v>
      </c>
      <c r="BP42" s="1">
        <v>1</v>
      </c>
      <c r="BQ42" s="1">
        <v>1</v>
      </c>
      <c r="BR42" s="1">
        <v>0</v>
      </c>
      <c r="BS42" s="1">
        <v>60</v>
      </c>
      <c r="BT42" s="1">
        <v>4.7</v>
      </c>
      <c r="BU42" s="1">
        <v>3</v>
      </c>
      <c r="BV42" s="1">
        <v>0.76</v>
      </c>
      <c r="BW42" s="1">
        <v>5.8</v>
      </c>
      <c r="BX42" s="1">
        <v>72</v>
      </c>
      <c r="BY42" s="1">
        <v>1</v>
      </c>
      <c r="BZ42" s="1">
        <v>1</v>
      </c>
      <c r="CA42" s="1">
        <v>139</v>
      </c>
      <c r="CB42" s="1">
        <v>24</v>
      </c>
      <c r="CC42" s="19">
        <v>1.02</v>
      </c>
      <c r="CD42" s="27">
        <v>50</v>
      </c>
      <c r="CE42" s="1">
        <v>248</v>
      </c>
      <c r="CF42" s="1">
        <v>1</v>
      </c>
      <c r="CI42" s="1">
        <v>2</v>
      </c>
      <c r="CJ42" s="20">
        <v>1041.878201</v>
      </c>
      <c r="CK42" s="7">
        <f t="shared" si="34"/>
        <v>20.837564019999999</v>
      </c>
      <c r="CL42" s="19">
        <f t="shared" si="35"/>
        <v>6.9487803258458696</v>
      </c>
      <c r="CM42" s="20">
        <v>817.92866249999997</v>
      </c>
      <c r="CN42" s="19">
        <f t="shared" si="36"/>
        <v>6.7067751231420623</v>
      </c>
      <c r="CO42" s="22"/>
      <c r="CP42" s="36">
        <v>43206</v>
      </c>
      <c r="CQ42" s="36"/>
      <c r="CR42" s="36"/>
      <c r="CS42" s="36"/>
      <c r="CU42" s="36">
        <v>44217</v>
      </c>
      <c r="CV42" s="37">
        <v>44179</v>
      </c>
      <c r="CW42" s="1">
        <f t="shared" si="37"/>
        <v>973</v>
      </c>
      <c r="CX42" s="1">
        <v>0</v>
      </c>
      <c r="DA42" s="1">
        <v>0</v>
      </c>
      <c r="DB42" s="1">
        <v>973</v>
      </c>
      <c r="DC42" s="3">
        <v>0</v>
      </c>
      <c r="DD42" t="s">
        <v>134</v>
      </c>
    </row>
    <row r="43" spans="1:117" x14ac:dyDescent="0.25">
      <c r="A43" s="2">
        <v>2024</v>
      </c>
      <c r="B43" s="3">
        <v>55</v>
      </c>
      <c r="C43" s="3">
        <v>0</v>
      </c>
      <c r="D43" s="3">
        <v>0</v>
      </c>
      <c r="E43" s="3">
        <v>1</v>
      </c>
      <c r="F43" s="3">
        <v>1</v>
      </c>
      <c r="G43" s="3">
        <v>0</v>
      </c>
      <c r="H43" s="1">
        <v>1</v>
      </c>
      <c r="I43" s="3">
        <v>0</v>
      </c>
      <c r="J43" s="3">
        <v>3</v>
      </c>
      <c r="K43" s="3">
        <v>0</v>
      </c>
      <c r="L43" s="3">
        <v>0</v>
      </c>
      <c r="M43" s="3"/>
      <c r="N43" s="3">
        <v>1</v>
      </c>
      <c r="O43" s="3">
        <v>0</v>
      </c>
      <c r="P43" s="3">
        <v>0</v>
      </c>
      <c r="Q43" s="3"/>
      <c r="R43" s="3">
        <v>1</v>
      </c>
      <c r="S43" s="3">
        <v>0</v>
      </c>
      <c r="T43" s="3">
        <v>1</v>
      </c>
      <c r="U43" s="3">
        <v>0</v>
      </c>
      <c r="V43" s="3">
        <v>0</v>
      </c>
      <c r="W43" s="3">
        <v>0</v>
      </c>
      <c r="X43" s="3">
        <v>0</v>
      </c>
      <c r="Y43" s="16">
        <v>0</v>
      </c>
      <c r="Z43" s="3">
        <v>0</v>
      </c>
      <c r="AA43" s="3">
        <v>1</v>
      </c>
      <c r="AB43" s="3">
        <v>1</v>
      </c>
      <c r="AC43" s="3">
        <v>1</v>
      </c>
      <c r="AD43" s="3">
        <v>0</v>
      </c>
      <c r="AE43" s="3">
        <v>1</v>
      </c>
      <c r="AF43" s="3">
        <v>0</v>
      </c>
      <c r="AG43" s="3">
        <v>0</v>
      </c>
      <c r="AH43" s="3">
        <v>31.6</v>
      </c>
      <c r="AI43" s="4">
        <v>2.0299999999999998</v>
      </c>
      <c r="AJ43" s="3">
        <v>108</v>
      </c>
      <c r="AK43" s="3">
        <v>64</v>
      </c>
      <c r="AL43" s="5">
        <f t="shared" si="19"/>
        <v>78.666666666666671</v>
      </c>
      <c r="AM43" s="3">
        <v>82</v>
      </c>
      <c r="AN43" s="3">
        <v>2</v>
      </c>
      <c r="AO43" s="3">
        <v>7</v>
      </c>
      <c r="AP43" s="3">
        <v>37</v>
      </c>
      <c r="AQ43" s="3">
        <v>20</v>
      </c>
      <c r="AR43" s="3">
        <v>25</v>
      </c>
      <c r="AS43" s="1">
        <f t="shared" si="20"/>
        <v>17</v>
      </c>
      <c r="AT43" s="7">
        <f t="shared" si="21"/>
        <v>2.4285714285714284</v>
      </c>
      <c r="AU43" s="3">
        <v>17</v>
      </c>
      <c r="AV43" s="4">
        <v>4.6689999999999996</v>
      </c>
      <c r="AW43" s="3">
        <v>2.2999999999999998</v>
      </c>
      <c r="AX43" s="19">
        <f t="shared" si="22"/>
        <v>0.40118255728011826</v>
      </c>
      <c r="AY43" s="7">
        <f t="shared" si="23"/>
        <v>1.7134289997858214</v>
      </c>
      <c r="AZ43" s="7">
        <f t="shared" si="24"/>
        <v>278.26086956521743</v>
      </c>
      <c r="BA43" s="7">
        <f t="shared" si="25"/>
        <v>2492.7536231884064</v>
      </c>
      <c r="BB43" s="7">
        <f t="shared" si="26"/>
        <v>56.939024390243901</v>
      </c>
      <c r="BC43" s="7">
        <f t="shared" si="27"/>
        <v>28.048780487804876</v>
      </c>
      <c r="BD43" s="7">
        <f t="shared" si="28"/>
        <v>23.523577235772358</v>
      </c>
      <c r="BE43" s="7">
        <f t="shared" si="29"/>
        <v>6.866341463414634</v>
      </c>
      <c r="BF43" s="19"/>
      <c r="BG43" s="19">
        <f t="shared" si="30"/>
        <v>0.43906618119511676</v>
      </c>
      <c r="BH43" s="19">
        <f t="shared" si="31"/>
        <v>0.64981794816877281</v>
      </c>
      <c r="BI43" s="19">
        <f t="shared" si="32"/>
        <v>3.3493543758966999</v>
      </c>
      <c r="BJ43" s="19">
        <f t="shared" si="33"/>
        <v>0.41176470588235292</v>
      </c>
      <c r="BK43" s="19"/>
      <c r="BL43" s="5">
        <v>0</v>
      </c>
      <c r="BM43" s="5"/>
      <c r="BN43" s="5"/>
      <c r="BO43" s="5"/>
      <c r="BP43" s="5"/>
      <c r="BQ43" s="3">
        <v>1</v>
      </c>
      <c r="BR43" s="9">
        <v>0</v>
      </c>
      <c r="BS43" s="3">
        <v>20</v>
      </c>
      <c r="BT43" s="3">
        <v>8.8000000000000007</v>
      </c>
      <c r="BU43" s="3">
        <v>3.9</v>
      </c>
      <c r="BV43" s="3">
        <v>0.99</v>
      </c>
      <c r="BW43" s="16">
        <v>5.9</v>
      </c>
      <c r="BX43" s="10"/>
      <c r="BY43" s="16">
        <v>1</v>
      </c>
      <c r="BZ43" s="3">
        <v>0</v>
      </c>
      <c r="CA43" s="3">
        <v>138</v>
      </c>
      <c r="CB43" s="3">
        <v>64</v>
      </c>
      <c r="CC43" s="4">
        <v>2</v>
      </c>
      <c r="CD43" s="28">
        <v>35</v>
      </c>
      <c r="CE43" s="8"/>
      <c r="CF43" s="8"/>
      <c r="CG43" s="3">
        <v>2618</v>
      </c>
      <c r="CH43" s="3">
        <v>1</v>
      </c>
      <c r="CI43" s="3">
        <v>3</v>
      </c>
      <c r="CJ43" s="12">
        <v>778.84615384615381</v>
      </c>
      <c r="CK43" s="7">
        <f t="shared" si="34"/>
        <v>22.252747252747252</v>
      </c>
      <c r="CL43" s="19">
        <f t="shared" si="35"/>
        <v>6.6578135345132035</v>
      </c>
      <c r="CM43" s="5">
        <v>325.40634333387641</v>
      </c>
      <c r="CN43" s="19">
        <f t="shared" si="36"/>
        <v>5.7850746885527577</v>
      </c>
      <c r="CO43" s="10"/>
      <c r="CP43" s="36">
        <v>40312</v>
      </c>
      <c r="CQ43" s="36"/>
      <c r="CR43" s="36"/>
      <c r="CS43" s="36"/>
      <c r="CU43" s="36">
        <v>44272</v>
      </c>
      <c r="CV43" s="36">
        <v>40728</v>
      </c>
      <c r="CW43" s="1">
        <f t="shared" si="37"/>
        <v>416</v>
      </c>
      <c r="CX43" s="3">
        <v>1</v>
      </c>
      <c r="CY43" s="40">
        <v>40728</v>
      </c>
      <c r="CZ43" s="20">
        <f>(CY43-CP43)</f>
        <v>416</v>
      </c>
      <c r="DA43" s="20">
        <v>1</v>
      </c>
      <c r="DB43" s="20">
        <v>416</v>
      </c>
      <c r="DC43" s="3">
        <v>0</v>
      </c>
      <c r="DD43" s="3" t="s">
        <v>144</v>
      </c>
      <c r="DE43" s="10"/>
      <c r="DF43" s="10"/>
      <c r="DG43" s="10"/>
      <c r="DH43" s="10"/>
      <c r="DI43" s="10"/>
      <c r="DJ43" s="10"/>
      <c r="DK43" s="10"/>
      <c r="DL43" s="10"/>
      <c r="DM43" s="10"/>
    </row>
    <row r="44" spans="1:117" x14ac:dyDescent="0.25">
      <c r="A44" s="2">
        <v>2023</v>
      </c>
      <c r="B44" s="3">
        <v>54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1">
        <v>0</v>
      </c>
      <c r="I44" s="3">
        <v>1</v>
      </c>
      <c r="J44" s="3">
        <v>2</v>
      </c>
      <c r="K44" s="3">
        <v>1</v>
      </c>
      <c r="L44" s="3">
        <v>0</v>
      </c>
      <c r="M44" s="3"/>
      <c r="N44" s="3">
        <v>0</v>
      </c>
      <c r="O44" s="3">
        <v>0</v>
      </c>
      <c r="P44" s="3">
        <v>1</v>
      </c>
      <c r="Q44" s="3"/>
      <c r="R44" s="3">
        <v>1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0</v>
      </c>
      <c r="Y44" s="16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42</v>
      </c>
      <c r="AI44" s="4">
        <v>2.15</v>
      </c>
      <c r="AJ44" s="3">
        <v>151</v>
      </c>
      <c r="AK44" s="3">
        <v>96</v>
      </c>
      <c r="AL44" s="5">
        <f t="shared" si="19"/>
        <v>114.33333333333333</v>
      </c>
      <c r="AM44" s="3">
        <v>70</v>
      </c>
      <c r="AN44" s="3">
        <v>1</v>
      </c>
      <c r="AO44" s="3">
        <v>10</v>
      </c>
      <c r="AP44" s="3">
        <v>36</v>
      </c>
      <c r="AQ44" s="3">
        <v>18</v>
      </c>
      <c r="AR44" s="3">
        <v>23</v>
      </c>
      <c r="AS44" s="1">
        <f t="shared" si="20"/>
        <v>18</v>
      </c>
      <c r="AT44" s="7">
        <f t="shared" si="21"/>
        <v>1.8</v>
      </c>
      <c r="AU44" s="3">
        <v>12</v>
      </c>
      <c r="AV44" s="4">
        <v>5.6760000000000002</v>
      </c>
      <c r="AW44" s="3">
        <v>2.64</v>
      </c>
      <c r="AX44" s="19">
        <f t="shared" si="22"/>
        <v>0.66926829268292676</v>
      </c>
      <c r="AY44" s="7">
        <f t="shared" si="23"/>
        <v>1.9379844961240309</v>
      </c>
      <c r="AZ44" s="7">
        <f t="shared" si="24"/>
        <v>333.33333333333331</v>
      </c>
      <c r="BA44" s="7">
        <f t="shared" si="25"/>
        <v>3161.6161616161612</v>
      </c>
      <c r="BB44" s="7">
        <f t="shared" si="26"/>
        <v>81.085714285714289</v>
      </c>
      <c r="BC44" s="7">
        <f t="shared" si="27"/>
        <v>37.714285714285715</v>
      </c>
      <c r="BD44" s="7">
        <f t="shared" si="28"/>
        <v>52.488228571428571</v>
      </c>
      <c r="BE44" s="7">
        <f t="shared" si="29"/>
        <v>6.6678857142857142</v>
      </c>
      <c r="BF44" s="19"/>
      <c r="BG44" s="19">
        <f t="shared" si="30"/>
        <v>0.28365045806906269</v>
      </c>
      <c r="BH44" s="19">
        <f t="shared" si="31"/>
        <v>0.44397463002114163</v>
      </c>
      <c r="BI44" s="19">
        <f t="shared" si="32"/>
        <v>4.5047619047619047</v>
      </c>
      <c r="BJ44" s="19">
        <f t="shared" si="33"/>
        <v>0.83333333333333337</v>
      </c>
      <c r="BK44" s="19"/>
      <c r="BL44" s="5">
        <v>0</v>
      </c>
      <c r="BM44" s="5"/>
      <c r="BN44" s="5"/>
      <c r="BO44" s="5"/>
      <c r="BP44" s="5"/>
      <c r="BQ44" s="3">
        <v>1</v>
      </c>
      <c r="BR44" s="9">
        <v>0</v>
      </c>
      <c r="BS44" s="3"/>
      <c r="BT44" s="3">
        <v>5</v>
      </c>
      <c r="BU44" s="3">
        <v>4.0999999999999996</v>
      </c>
      <c r="BV44" s="3">
        <v>0.86</v>
      </c>
      <c r="BW44" s="3"/>
      <c r="BX44" s="10"/>
      <c r="BY44" s="3"/>
      <c r="BZ44" s="9">
        <v>0</v>
      </c>
      <c r="CA44" s="3">
        <v>137</v>
      </c>
      <c r="CB44" s="3">
        <v>28</v>
      </c>
      <c r="CC44" s="4">
        <v>1.5</v>
      </c>
      <c r="CD44" s="28">
        <v>56</v>
      </c>
      <c r="CE44" s="8"/>
      <c r="CF44" s="8"/>
      <c r="CG44" s="3">
        <v>220</v>
      </c>
      <c r="CH44" s="3">
        <v>0</v>
      </c>
      <c r="CI44" s="3">
        <v>1</v>
      </c>
      <c r="CJ44" s="12">
        <v>1248.3516483516485</v>
      </c>
      <c r="CK44" s="7">
        <f t="shared" si="34"/>
        <v>22.291993720565152</v>
      </c>
      <c r="CL44" s="19">
        <f t="shared" si="35"/>
        <v>7.1295792787523382</v>
      </c>
      <c r="CM44" s="5">
        <v>1053.4891177296067</v>
      </c>
      <c r="CN44" s="19">
        <f t="shared" si="36"/>
        <v>6.959862903555968</v>
      </c>
      <c r="CO44" s="10"/>
      <c r="CP44" s="36">
        <v>40323</v>
      </c>
      <c r="CQ44" s="36"/>
      <c r="CR44" s="36"/>
      <c r="CS44" s="36"/>
      <c r="CU44" s="36">
        <v>44272</v>
      </c>
      <c r="CV44" s="36">
        <v>40609</v>
      </c>
      <c r="CW44" s="1">
        <f t="shared" si="37"/>
        <v>286</v>
      </c>
      <c r="CX44" s="3">
        <v>1</v>
      </c>
      <c r="CY44" s="40">
        <v>40609</v>
      </c>
      <c r="CZ44" s="3">
        <f>(CY44-CP44)</f>
        <v>286</v>
      </c>
      <c r="DA44" s="3">
        <v>1</v>
      </c>
      <c r="DB44" s="3">
        <v>286</v>
      </c>
      <c r="DC44" s="3">
        <v>0</v>
      </c>
      <c r="DD44" s="3" t="s">
        <v>145</v>
      </c>
      <c r="DE44" s="10"/>
      <c r="DF44" s="10"/>
      <c r="DG44" s="10"/>
      <c r="DH44" s="10"/>
      <c r="DI44" s="10"/>
      <c r="DJ44" s="10"/>
      <c r="DK44" s="10"/>
      <c r="DL44" s="10"/>
      <c r="DM44" s="10"/>
    </row>
    <row r="45" spans="1:117" x14ac:dyDescent="0.25">
      <c r="A45" s="2">
        <v>2005</v>
      </c>
      <c r="B45" s="3">
        <v>43</v>
      </c>
      <c r="C45" s="3">
        <v>1</v>
      </c>
      <c r="D45" s="3">
        <v>1</v>
      </c>
      <c r="E45" s="3">
        <v>0</v>
      </c>
      <c r="F45" s="3">
        <v>1</v>
      </c>
      <c r="G45" s="3">
        <v>1</v>
      </c>
      <c r="H45" s="1">
        <v>0</v>
      </c>
      <c r="I45" s="3">
        <v>1</v>
      </c>
      <c r="J45" s="3">
        <v>1</v>
      </c>
      <c r="K45" s="3">
        <v>0</v>
      </c>
      <c r="L45" s="3">
        <v>0</v>
      </c>
      <c r="M45" s="3"/>
      <c r="N45" s="3">
        <v>0</v>
      </c>
      <c r="O45" s="3">
        <v>0</v>
      </c>
      <c r="P45" s="3">
        <v>0</v>
      </c>
      <c r="Q45" s="3"/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1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0</v>
      </c>
      <c r="AE45" s="3">
        <v>1</v>
      </c>
      <c r="AF45" s="3">
        <v>0</v>
      </c>
      <c r="AG45" s="3">
        <v>0</v>
      </c>
      <c r="AH45" s="3">
        <v>36</v>
      </c>
      <c r="AI45" s="4">
        <v>2.19</v>
      </c>
      <c r="AJ45" s="3">
        <v>115</v>
      </c>
      <c r="AK45" s="3">
        <v>72</v>
      </c>
      <c r="AL45" s="5">
        <f t="shared" si="19"/>
        <v>86.333333333333329</v>
      </c>
      <c r="AM45" s="3">
        <v>75</v>
      </c>
      <c r="AN45" s="3">
        <v>3</v>
      </c>
      <c r="AO45" s="3">
        <v>2</v>
      </c>
      <c r="AP45" s="3">
        <v>26</v>
      </c>
      <c r="AQ45" s="3">
        <v>7</v>
      </c>
      <c r="AR45" s="3">
        <v>15</v>
      </c>
      <c r="AS45" s="3">
        <f t="shared" si="20"/>
        <v>19</v>
      </c>
      <c r="AT45" s="7">
        <f t="shared" si="21"/>
        <v>9.5</v>
      </c>
      <c r="AU45" s="3">
        <v>6</v>
      </c>
      <c r="AV45" s="4">
        <v>5.4749999999999996</v>
      </c>
      <c r="AW45" s="3">
        <v>2.5</v>
      </c>
      <c r="AX45" s="19">
        <f t="shared" si="22"/>
        <v>0.47856614929785657</v>
      </c>
      <c r="AY45" s="7">
        <f t="shared" si="23"/>
        <v>1.6438356164383563</v>
      </c>
      <c r="AZ45" s="7">
        <f t="shared" si="24"/>
        <v>288</v>
      </c>
      <c r="BA45" s="7">
        <f t="shared" si="25"/>
        <v>2698.6666666666665</v>
      </c>
      <c r="BB45" s="7">
        <f t="shared" si="26"/>
        <v>73</v>
      </c>
      <c r="BC45" s="7">
        <f t="shared" si="27"/>
        <v>33.333333333333336</v>
      </c>
      <c r="BD45" s="7">
        <f t="shared" si="28"/>
        <v>36.417777777777779</v>
      </c>
      <c r="BE45" s="7">
        <f t="shared" si="29"/>
        <v>5.8933333333333335</v>
      </c>
      <c r="BF45" s="19"/>
      <c r="BG45" s="19">
        <f t="shared" si="30"/>
        <v>0.20547945205479451</v>
      </c>
      <c r="BH45" s="19">
        <f t="shared" si="31"/>
        <v>0.35616438356164382</v>
      </c>
      <c r="BI45" s="19">
        <f t="shared" si="32"/>
        <v>3.8421052631578947</v>
      </c>
      <c r="BJ45" s="19">
        <f t="shared" si="33"/>
        <v>0.33333333333333331</v>
      </c>
      <c r="BK45" s="19"/>
      <c r="BL45" s="5">
        <v>0</v>
      </c>
      <c r="BM45" s="5"/>
      <c r="BN45" s="5"/>
      <c r="BO45" s="5"/>
      <c r="BP45" s="5"/>
      <c r="BQ45" s="3">
        <v>1</v>
      </c>
      <c r="BR45" s="3">
        <v>0</v>
      </c>
      <c r="BS45" s="3"/>
      <c r="BT45" s="3">
        <v>4.5</v>
      </c>
      <c r="BU45" s="3">
        <v>2.8</v>
      </c>
      <c r="BV45" s="3">
        <v>0.78</v>
      </c>
      <c r="BW45" s="3">
        <v>2.9</v>
      </c>
      <c r="BX45" s="10"/>
      <c r="BY45" s="3">
        <v>0</v>
      </c>
      <c r="BZ45" s="3">
        <v>0</v>
      </c>
      <c r="CA45" s="3">
        <v>136</v>
      </c>
      <c r="CB45" s="3">
        <v>19</v>
      </c>
      <c r="CC45" s="4">
        <v>1.2</v>
      </c>
      <c r="CD45" s="28">
        <v>59</v>
      </c>
      <c r="CE45" s="8"/>
      <c r="CF45" s="8"/>
      <c r="CG45" s="3"/>
      <c r="CH45" s="3"/>
      <c r="CI45" s="3"/>
      <c r="CJ45" s="12">
        <v>1318.5053380782917</v>
      </c>
      <c r="CK45" s="7">
        <f t="shared" si="34"/>
        <v>22.347548103021893</v>
      </c>
      <c r="CL45" s="19">
        <f t="shared" si="35"/>
        <v>7.1842540543845326</v>
      </c>
      <c r="CM45" s="5">
        <v>1639.3289918601492</v>
      </c>
      <c r="CN45" s="19">
        <f t="shared" si="36"/>
        <v>7.402042285788224</v>
      </c>
      <c r="CO45" s="10"/>
      <c r="CP45" s="41">
        <v>40232</v>
      </c>
      <c r="CQ45" s="41"/>
      <c r="CR45" s="41"/>
      <c r="CS45" s="41"/>
      <c r="CU45" s="36">
        <v>44272</v>
      </c>
      <c r="CV45" s="36">
        <v>41391</v>
      </c>
      <c r="CW45" s="1">
        <f t="shared" si="37"/>
        <v>1159</v>
      </c>
      <c r="CX45" s="3">
        <v>0</v>
      </c>
      <c r="CY45" s="3"/>
      <c r="CZ45" s="3"/>
      <c r="DA45" s="3">
        <v>0</v>
      </c>
      <c r="DB45" s="3">
        <v>1159</v>
      </c>
      <c r="DC45" s="3">
        <v>0</v>
      </c>
      <c r="DD45" s="3" t="s">
        <v>142</v>
      </c>
      <c r="DE45" s="10"/>
      <c r="DF45" s="10"/>
      <c r="DG45" s="10"/>
      <c r="DH45" s="10"/>
      <c r="DI45" s="10"/>
      <c r="DJ45" s="10"/>
      <c r="DK45" s="10"/>
      <c r="DL45" s="10"/>
      <c r="DM45" s="10"/>
    </row>
    <row r="46" spans="1:117" x14ac:dyDescent="0.25">
      <c r="A46" s="2">
        <v>2018</v>
      </c>
      <c r="B46" s="3">
        <v>65</v>
      </c>
      <c r="C46" s="3">
        <v>0</v>
      </c>
      <c r="D46" s="3">
        <v>1</v>
      </c>
      <c r="E46" s="3">
        <v>1</v>
      </c>
      <c r="F46" s="3">
        <v>1</v>
      </c>
      <c r="G46" s="3">
        <v>1</v>
      </c>
      <c r="H46" s="1">
        <v>0</v>
      </c>
      <c r="I46" s="3">
        <v>1</v>
      </c>
      <c r="J46" s="3">
        <v>3</v>
      </c>
      <c r="K46" s="3">
        <v>0</v>
      </c>
      <c r="L46" s="3">
        <v>1</v>
      </c>
      <c r="M46" s="3"/>
      <c r="N46" s="3">
        <v>0</v>
      </c>
      <c r="O46" s="3">
        <v>0</v>
      </c>
      <c r="P46" s="3">
        <v>0</v>
      </c>
      <c r="Q46" s="3"/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</v>
      </c>
      <c r="AB46" s="3">
        <v>1</v>
      </c>
      <c r="AC46" s="3">
        <v>1</v>
      </c>
      <c r="AD46" s="3">
        <v>0</v>
      </c>
      <c r="AE46" s="3">
        <v>0</v>
      </c>
      <c r="AF46" s="3">
        <v>0</v>
      </c>
      <c r="AG46" s="3">
        <v>0</v>
      </c>
      <c r="AH46" s="3">
        <v>27.5</v>
      </c>
      <c r="AI46" s="4">
        <v>2</v>
      </c>
      <c r="AJ46" s="3">
        <v>135</v>
      </c>
      <c r="AK46" s="3">
        <v>81</v>
      </c>
      <c r="AL46" s="5">
        <f t="shared" si="19"/>
        <v>99</v>
      </c>
      <c r="AM46" s="3">
        <v>91</v>
      </c>
      <c r="AN46" s="3">
        <v>1</v>
      </c>
      <c r="AO46" s="3">
        <v>10</v>
      </c>
      <c r="AP46" s="3">
        <v>57</v>
      </c>
      <c r="AQ46" s="3">
        <v>30</v>
      </c>
      <c r="AR46" s="3">
        <v>41</v>
      </c>
      <c r="AS46" s="3">
        <f t="shared" si="20"/>
        <v>27</v>
      </c>
      <c r="AT46" s="7">
        <f t="shared" si="21"/>
        <v>2.7</v>
      </c>
      <c r="AU46" s="3">
        <v>31</v>
      </c>
      <c r="AV46" s="4">
        <v>4.2</v>
      </c>
      <c r="AW46" s="3">
        <v>2.1</v>
      </c>
      <c r="AX46" s="19">
        <f t="shared" si="22"/>
        <v>0.46097560975609758</v>
      </c>
      <c r="AY46" s="7">
        <f t="shared" si="23"/>
        <v>2.3809523809523809</v>
      </c>
      <c r="AZ46" s="7">
        <f t="shared" si="24"/>
        <v>380.95238095238096</v>
      </c>
      <c r="BA46" s="7">
        <f t="shared" si="25"/>
        <v>3390.4761904761904</v>
      </c>
      <c r="BB46" s="7">
        <f t="shared" si="26"/>
        <v>46.153846153846153</v>
      </c>
      <c r="BC46" s="7">
        <f t="shared" si="27"/>
        <v>23.076923076923077</v>
      </c>
      <c r="BD46" s="7">
        <f t="shared" si="28"/>
        <v>21.341538461538462</v>
      </c>
      <c r="BE46" s="7">
        <f t="shared" si="29"/>
        <v>9.7292307692307691</v>
      </c>
      <c r="BF46" s="19"/>
      <c r="BG46" s="19">
        <f t="shared" si="30"/>
        <v>0.88833333333333331</v>
      </c>
      <c r="BH46" s="19">
        <f t="shared" si="31"/>
        <v>1.2350000000000001</v>
      </c>
      <c r="BI46" s="19">
        <f t="shared" si="32"/>
        <v>1.7094017094017093</v>
      </c>
      <c r="BJ46" s="19">
        <f t="shared" si="33"/>
        <v>0.32258064516129031</v>
      </c>
      <c r="BK46" s="19"/>
      <c r="BL46" s="5">
        <v>1</v>
      </c>
      <c r="BM46" s="5"/>
      <c r="BN46" s="5"/>
      <c r="BO46" s="5">
        <v>0</v>
      </c>
      <c r="BP46" s="5">
        <v>0</v>
      </c>
      <c r="BQ46" s="3">
        <v>1</v>
      </c>
      <c r="BR46" s="3">
        <v>0</v>
      </c>
      <c r="BS46" s="15">
        <v>15</v>
      </c>
      <c r="BT46" s="3">
        <v>6.3</v>
      </c>
      <c r="BU46" s="3">
        <v>5.5</v>
      </c>
      <c r="BV46" s="3">
        <v>1.1000000000000001</v>
      </c>
      <c r="BW46" s="3"/>
      <c r="BX46" s="10"/>
      <c r="BY46" s="3">
        <v>0</v>
      </c>
      <c r="BZ46" s="3">
        <v>1</v>
      </c>
      <c r="CA46" s="3">
        <v>147</v>
      </c>
      <c r="CB46" s="3">
        <v>16</v>
      </c>
      <c r="CC46" s="4">
        <v>1</v>
      </c>
      <c r="CD46" s="28">
        <v>68</v>
      </c>
      <c r="CE46" s="8"/>
      <c r="CF46" s="8"/>
      <c r="CG46" s="3">
        <v>2924</v>
      </c>
      <c r="CH46" s="3">
        <v>1</v>
      </c>
      <c r="CI46" s="3">
        <v>3</v>
      </c>
      <c r="CJ46" s="12">
        <v>1548.6301369863013</v>
      </c>
      <c r="CK46" s="7">
        <f t="shared" si="34"/>
        <v>22.773972602739725</v>
      </c>
      <c r="CL46" s="19">
        <f t="shared" si="35"/>
        <v>7.3451260365577244</v>
      </c>
      <c r="CM46" s="5">
        <v>876.09138954460275</v>
      </c>
      <c r="CN46" s="19">
        <f t="shared" si="36"/>
        <v>6.7754704114589748</v>
      </c>
      <c r="CO46" s="10"/>
      <c r="CP46" s="36">
        <v>40296</v>
      </c>
      <c r="CQ46" s="36"/>
      <c r="CR46" s="36"/>
      <c r="CS46" s="36"/>
      <c r="CU46" s="36">
        <v>44272</v>
      </c>
      <c r="CV46" s="36">
        <v>40847</v>
      </c>
      <c r="CW46" s="1">
        <f t="shared" si="37"/>
        <v>551</v>
      </c>
      <c r="CX46" s="3">
        <v>1</v>
      </c>
      <c r="CY46" s="40">
        <v>40847</v>
      </c>
      <c r="CZ46" s="20">
        <f>(CY46-CP46)</f>
        <v>551</v>
      </c>
      <c r="DA46" s="20">
        <v>1</v>
      </c>
      <c r="DB46" s="20">
        <v>551</v>
      </c>
      <c r="DC46" s="1">
        <v>1</v>
      </c>
      <c r="DD46" s="3" t="s">
        <v>141</v>
      </c>
      <c r="DE46" s="10"/>
      <c r="DF46" s="10"/>
      <c r="DG46" s="10"/>
      <c r="DH46" s="10"/>
      <c r="DI46" s="10"/>
      <c r="DJ46" s="10"/>
      <c r="DK46" s="10"/>
      <c r="DL46" s="10"/>
      <c r="DM46" s="10"/>
    </row>
    <row r="47" spans="1:117" s="10" customFormat="1" x14ac:dyDescent="0.25">
      <c r="A47" s="25">
        <v>1034</v>
      </c>
      <c r="B47" s="1">
        <v>83</v>
      </c>
      <c r="C47" s="1">
        <v>0</v>
      </c>
      <c r="D47" s="1">
        <v>1</v>
      </c>
      <c r="E47" s="1">
        <v>1</v>
      </c>
      <c r="F47" s="1">
        <v>2</v>
      </c>
      <c r="G47" s="1">
        <v>1</v>
      </c>
      <c r="H47" s="1">
        <v>0</v>
      </c>
      <c r="I47" s="1">
        <v>0</v>
      </c>
      <c r="J47" s="1">
        <v>4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0</v>
      </c>
      <c r="AE47" s="1">
        <v>1</v>
      </c>
      <c r="AF47" s="1">
        <v>0</v>
      </c>
      <c r="AG47" s="1">
        <v>2</v>
      </c>
      <c r="AH47" s="1">
        <v>38.299999999999997</v>
      </c>
      <c r="AI47" s="1">
        <v>1.97</v>
      </c>
      <c r="AJ47" s="1">
        <v>122</v>
      </c>
      <c r="AK47" s="1">
        <v>57</v>
      </c>
      <c r="AL47" s="5">
        <f t="shared" si="19"/>
        <v>78.666666666666671</v>
      </c>
      <c r="AM47" s="1">
        <v>61</v>
      </c>
      <c r="AN47" s="1">
        <v>2</v>
      </c>
      <c r="AO47" s="1">
        <v>10</v>
      </c>
      <c r="AP47" s="1">
        <v>34</v>
      </c>
      <c r="AQ47" s="1">
        <v>15</v>
      </c>
      <c r="AR47" s="1">
        <v>24</v>
      </c>
      <c r="AS47" s="1">
        <f t="shared" si="20"/>
        <v>19</v>
      </c>
      <c r="AT47" s="7">
        <f t="shared" si="21"/>
        <v>1.9</v>
      </c>
      <c r="AU47" s="1">
        <v>20</v>
      </c>
      <c r="AV47" s="19">
        <v>4.05</v>
      </c>
      <c r="AW47" s="1">
        <v>1.47</v>
      </c>
      <c r="AX47" s="19">
        <f t="shared" si="22"/>
        <v>0.2564079822616408</v>
      </c>
      <c r="AY47" s="7">
        <f t="shared" si="23"/>
        <v>0.98765432098765438</v>
      </c>
      <c r="AZ47" s="7">
        <f t="shared" si="24"/>
        <v>217.68707482993199</v>
      </c>
      <c r="BA47" s="7">
        <f t="shared" si="25"/>
        <v>3736.9614512471662</v>
      </c>
      <c r="BB47" s="7">
        <f t="shared" si="26"/>
        <v>66.393442622950815</v>
      </c>
      <c r="BC47" s="7">
        <f t="shared" si="27"/>
        <v>24.098360655737704</v>
      </c>
      <c r="BD47" s="7">
        <f t="shared" si="28"/>
        <v>19.227278688524589</v>
      </c>
      <c r="BE47" s="7">
        <f t="shared" si="29"/>
        <v>4.588327868852458</v>
      </c>
      <c r="BF47" s="19"/>
      <c r="BG47" s="19">
        <f t="shared" si="30"/>
        <v>0.36148148148148151</v>
      </c>
      <c r="BH47" s="19">
        <f t="shared" si="31"/>
        <v>0.51209876543209876</v>
      </c>
      <c r="BI47" s="19">
        <f t="shared" si="32"/>
        <v>3.4943917169974115</v>
      </c>
      <c r="BJ47" s="19">
        <f t="shared" si="33"/>
        <v>0.5</v>
      </c>
      <c r="BK47" s="19"/>
      <c r="BL47" s="20">
        <v>1</v>
      </c>
      <c r="BM47" s="1"/>
      <c r="BN47" s="20"/>
      <c r="BO47" s="1">
        <v>3</v>
      </c>
      <c r="BP47" s="1"/>
      <c r="BQ47" s="1">
        <v>1</v>
      </c>
      <c r="BR47" s="1">
        <v>0</v>
      </c>
      <c r="BS47" s="1">
        <v>65</v>
      </c>
      <c r="BT47" s="1">
        <v>4</v>
      </c>
      <c r="BU47" s="1">
        <v>2.4</v>
      </c>
      <c r="BV47" s="1">
        <v>0.61</v>
      </c>
      <c r="BW47" s="1">
        <v>5.3</v>
      </c>
      <c r="BX47" s="1">
        <v>55.9</v>
      </c>
      <c r="BY47" s="1">
        <v>1</v>
      </c>
      <c r="BZ47" s="1"/>
      <c r="CA47" s="25">
        <v>134</v>
      </c>
      <c r="CB47" s="25">
        <v>30</v>
      </c>
      <c r="CC47" s="44">
        <v>1.1000000000000001</v>
      </c>
      <c r="CD47" s="27">
        <v>46</v>
      </c>
      <c r="CE47" s="1">
        <v>252</v>
      </c>
      <c r="CF47" s="1">
        <v>1</v>
      </c>
      <c r="CG47" s="1"/>
      <c r="CH47" s="1"/>
      <c r="CI47" s="1">
        <v>2</v>
      </c>
      <c r="CJ47" s="20">
        <v>1050.7691319999999</v>
      </c>
      <c r="CK47" s="7">
        <f t="shared" si="34"/>
        <v>22.842807217391304</v>
      </c>
      <c r="CL47" s="19">
        <f t="shared" si="35"/>
        <v>6.9572776816661683</v>
      </c>
      <c r="CM47" s="20">
        <v>1740.829612</v>
      </c>
      <c r="CN47" s="19">
        <f t="shared" si="36"/>
        <v>7.4621170670867984</v>
      </c>
      <c r="CO47" s="22"/>
      <c r="CP47" s="36">
        <v>43244</v>
      </c>
      <c r="CQ47" s="36"/>
      <c r="CR47" s="36"/>
      <c r="CS47" s="36"/>
      <c r="CT47" s="20"/>
      <c r="CU47" s="36">
        <v>44217</v>
      </c>
      <c r="CV47" s="36">
        <v>44208</v>
      </c>
      <c r="CW47" s="1">
        <f t="shared" si="37"/>
        <v>964</v>
      </c>
      <c r="CX47" s="1">
        <v>0</v>
      </c>
      <c r="CY47" s="1"/>
      <c r="CZ47" s="1"/>
      <c r="DA47" s="1">
        <v>0</v>
      </c>
      <c r="DB47" s="1">
        <v>964</v>
      </c>
      <c r="DC47" s="3">
        <v>0</v>
      </c>
      <c r="DD47"/>
      <c r="DE47"/>
      <c r="DF47"/>
      <c r="DG47"/>
      <c r="DH47"/>
      <c r="DI47"/>
      <c r="DJ47"/>
      <c r="DK47"/>
      <c r="DL47"/>
      <c r="DM47"/>
    </row>
    <row r="48" spans="1:117" s="1" customFormat="1" x14ac:dyDescent="0.25">
      <c r="A48" s="2">
        <v>2034</v>
      </c>
      <c r="B48" s="3">
        <v>57</v>
      </c>
      <c r="C48" s="9">
        <v>1</v>
      </c>
      <c r="D48" s="3">
        <v>0</v>
      </c>
      <c r="E48" s="3">
        <v>1</v>
      </c>
      <c r="F48" s="3">
        <v>2</v>
      </c>
      <c r="G48" s="3">
        <v>1</v>
      </c>
      <c r="H48" s="1">
        <v>0</v>
      </c>
      <c r="I48" s="3">
        <v>1</v>
      </c>
      <c r="J48" s="3">
        <v>3</v>
      </c>
      <c r="K48" s="3">
        <v>1</v>
      </c>
      <c r="L48" s="3">
        <v>1</v>
      </c>
      <c r="M48" s="3"/>
      <c r="N48" s="3">
        <v>1</v>
      </c>
      <c r="O48" s="3">
        <v>1</v>
      </c>
      <c r="P48" s="3">
        <v>1</v>
      </c>
      <c r="Q48" s="3">
        <v>1</v>
      </c>
      <c r="R48" s="3">
        <v>0</v>
      </c>
      <c r="S48" s="3">
        <v>0</v>
      </c>
      <c r="T48" s="3">
        <v>1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1</v>
      </c>
      <c r="AB48" s="3">
        <v>1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36.5</v>
      </c>
      <c r="AI48" s="4">
        <v>2.2999999999999998</v>
      </c>
      <c r="AJ48" s="3">
        <v>119</v>
      </c>
      <c r="AK48" s="3">
        <v>87</v>
      </c>
      <c r="AL48" s="5">
        <f t="shared" si="19"/>
        <v>97.666666666666671</v>
      </c>
      <c r="AM48" s="3">
        <v>94</v>
      </c>
      <c r="AN48" s="3">
        <v>1</v>
      </c>
      <c r="AO48" s="3">
        <v>12</v>
      </c>
      <c r="AP48" s="3">
        <v>81</v>
      </c>
      <c r="AQ48" s="3">
        <v>30</v>
      </c>
      <c r="AR48" s="3">
        <v>56</v>
      </c>
      <c r="AS48" s="1">
        <f t="shared" si="20"/>
        <v>51</v>
      </c>
      <c r="AT48" s="7">
        <f t="shared" si="21"/>
        <v>4.25</v>
      </c>
      <c r="AU48" s="3">
        <v>27</v>
      </c>
      <c r="AV48" s="4">
        <v>7.11</v>
      </c>
      <c r="AW48" s="3">
        <v>3.09</v>
      </c>
      <c r="AX48" s="19">
        <f t="shared" si="22"/>
        <v>0.66915742793791577</v>
      </c>
      <c r="AY48" s="7">
        <f t="shared" si="23"/>
        <v>4.0787623066104075</v>
      </c>
      <c r="AZ48" s="7">
        <f t="shared" si="24"/>
        <v>750.80906148867314</v>
      </c>
      <c r="BA48" s="7">
        <f t="shared" si="25"/>
        <v>2217.9072276159659</v>
      </c>
      <c r="BB48" s="7">
        <f t="shared" si="26"/>
        <v>75.638297872340431</v>
      </c>
      <c r="BC48" s="7">
        <f t="shared" si="27"/>
        <v>32.872340425531917</v>
      </c>
      <c r="BD48" s="7">
        <f t="shared" si="28"/>
        <v>31.592510638297874</v>
      </c>
      <c r="BE48" s="7">
        <f t="shared" si="29"/>
        <v>19.670808510638299</v>
      </c>
      <c r="BF48" s="19">
        <v>1.57</v>
      </c>
      <c r="BG48" s="19">
        <f t="shared" si="30"/>
        <v>0.74036568213783394</v>
      </c>
      <c r="BH48" s="19">
        <f t="shared" si="31"/>
        <v>1.070886075949367</v>
      </c>
      <c r="BI48" s="19">
        <f t="shared" si="32"/>
        <v>1.4831038798498124</v>
      </c>
      <c r="BJ48" s="19">
        <f t="shared" si="33"/>
        <v>0.44444444444444442</v>
      </c>
      <c r="BK48" s="19"/>
      <c r="BL48" s="5">
        <v>1</v>
      </c>
      <c r="BM48" s="5">
        <v>20</v>
      </c>
      <c r="BN48" s="5"/>
      <c r="BO48" s="5">
        <v>0</v>
      </c>
      <c r="BP48" s="5">
        <v>0</v>
      </c>
      <c r="BQ48" s="3">
        <v>1</v>
      </c>
      <c r="BR48" s="3">
        <v>0</v>
      </c>
      <c r="BS48" s="3">
        <v>65.5</v>
      </c>
      <c r="BT48" s="3">
        <v>5</v>
      </c>
      <c r="BU48" s="3">
        <v>3.1</v>
      </c>
      <c r="BV48" s="3">
        <v>1.2</v>
      </c>
      <c r="BW48" s="3">
        <v>3.8</v>
      </c>
      <c r="BX48" s="10"/>
      <c r="BY48" s="3">
        <v>1</v>
      </c>
      <c r="BZ48" s="3">
        <v>1</v>
      </c>
      <c r="CA48" s="3">
        <v>136</v>
      </c>
      <c r="CB48" s="3">
        <v>18</v>
      </c>
      <c r="CC48" s="4">
        <v>0.8</v>
      </c>
      <c r="CD48" s="28">
        <v>90</v>
      </c>
      <c r="CE48" s="8"/>
      <c r="CF48" s="8"/>
      <c r="CG48" s="3">
        <v>599</v>
      </c>
      <c r="CH48" s="3">
        <v>0</v>
      </c>
      <c r="CI48" s="3">
        <v>1</v>
      </c>
      <c r="CJ48" s="12">
        <v>2131.521739130435</v>
      </c>
      <c r="CK48" s="7">
        <f t="shared" si="34"/>
        <v>23.683574879227056</v>
      </c>
      <c r="CL48" s="19">
        <f t="shared" si="35"/>
        <v>7.6645914351353976</v>
      </c>
      <c r="CM48" s="5">
        <v>891.33206970368622</v>
      </c>
      <c r="CN48" s="19">
        <f t="shared" si="36"/>
        <v>6.7927170513080535</v>
      </c>
      <c r="CO48" s="10"/>
      <c r="CP48" s="41">
        <v>40399</v>
      </c>
      <c r="CQ48" s="41"/>
      <c r="CR48" s="41"/>
      <c r="CS48" s="41"/>
      <c r="CT48" s="20"/>
      <c r="CU48" s="36">
        <v>44272</v>
      </c>
      <c r="CV48" s="36">
        <v>40552</v>
      </c>
      <c r="CW48" s="1">
        <f t="shared" si="37"/>
        <v>153</v>
      </c>
      <c r="CX48" s="3">
        <v>1</v>
      </c>
      <c r="CY48" s="40">
        <v>40552</v>
      </c>
      <c r="CZ48" s="20">
        <f>(CY48-CP48)</f>
        <v>153</v>
      </c>
      <c r="DA48" s="20">
        <v>1</v>
      </c>
      <c r="DB48" s="20">
        <v>153</v>
      </c>
      <c r="DC48" s="1">
        <v>1</v>
      </c>
      <c r="DD48" s="3" t="s">
        <v>147</v>
      </c>
      <c r="DE48" s="10"/>
      <c r="DF48" s="10"/>
      <c r="DG48" s="10"/>
      <c r="DH48" s="10"/>
      <c r="DI48" s="10"/>
      <c r="DJ48" s="10"/>
      <c r="DK48" s="10"/>
      <c r="DL48" s="10"/>
      <c r="DM48" s="10"/>
    </row>
    <row r="49" spans="1:117" s="10" customFormat="1" x14ac:dyDescent="0.25">
      <c r="A49" s="2">
        <v>2045</v>
      </c>
      <c r="B49" s="3">
        <v>61</v>
      </c>
      <c r="C49" s="3">
        <v>0</v>
      </c>
      <c r="D49" s="3">
        <v>0</v>
      </c>
      <c r="E49" s="3">
        <v>1</v>
      </c>
      <c r="F49" s="3">
        <v>1</v>
      </c>
      <c r="G49" s="3">
        <v>0</v>
      </c>
      <c r="H49" s="1">
        <v>1</v>
      </c>
      <c r="I49" s="3">
        <v>0</v>
      </c>
      <c r="J49" s="3">
        <v>4</v>
      </c>
      <c r="K49" s="3">
        <v>0</v>
      </c>
      <c r="L49" s="3">
        <v>0</v>
      </c>
      <c r="M49" s="3"/>
      <c r="N49" s="3">
        <v>1</v>
      </c>
      <c r="O49" s="3">
        <v>0</v>
      </c>
      <c r="P49" s="3">
        <v>1</v>
      </c>
      <c r="Q49" s="3">
        <v>0</v>
      </c>
      <c r="R49" s="3">
        <v>1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0</v>
      </c>
      <c r="AG49" s="3">
        <v>2</v>
      </c>
      <c r="AH49" s="3">
        <v>20</v>
      </c>
      <c r="AI49" s="4">
        <v>1.57</v>
      </c>
      <c r="AJ49" s="3">
        <v>92</v>
      </c>
      <c r="AK49" s="3">
        <v>74</v>
      </c>
      <c r="AL49" s="5">
        <f t="shared" si="19"/>
        <v>80</v>
      </c>
      <c r="AM49" s="3">
        <v>112</v>
      </c>
      <c r="AN49" s="3">
        <v>1</v>
      </c>
      <c r="AO49" s="3">
        <v>8</v>
      </c>
      <c r="AP49" s="3">
        <v>68</v>
      </c>
      <c r="AQ49" s="3">
        <v>36</v>
      </c>
      <c r="AR49" s="3">
        <v>49</v>
      </c>
      <c r="AS49" s="1">
        <f t="shared" si="20"/>
        <v>32</v>
      </c>
      <c r="AT49" s="7">
        <f t="shared" si="21"/>
        <v>4</v>
      </c>
      <c r="AU49" s="3">
        <v>36</v>
      </c>
      <c r="AV49" s="4">
        <v>2.3707000000000003</v>
      </c>
      <c r="AW49" s="3">
        <v>1.51</v>
      </c>
      <c r="AX49" s="19">
        <f t="shared" si="22"/>
        <v>0.2678492239467849</v>
      </c>
      <c r="AY49" s="7">
        <f t="shared" si="23"/>
        <v>5.4836124351457372</v>
      </c>
      <c r="AZ49" s="7">
        <f t="shared" si="24"/>
        <v>688.74172185430461</v>
      </c>
      <c r="BA49" s="7">
        <f t="shared" si="25"/>
        <v>3814.5695364238409</v>
      </c>
      <c r="BB49" s="7">
        <f t="shared" si="26"/>
        <v>21.16696428571429</v>
      </c>
      <c r="BC49" s="7">
        <f t="shared" si="27"/>
        <v>13.482142857142858</v>
      </c>
      <c r="BD49" s="7">
        <f t="shared" si="28"/>
        <v>8.0677142857142865</v>
      </c>
      <c r="BE49" s="7">
        <f t="shared" si="29"/>
        <v>7.5176428571428566</v>
      </c>
      <c r="BF49" s="19"/>
      <c r="BG49" s="19">
        <f t="shared" si="30"/>
        <v>2.3149280803138308</v>
      </c>
      <c r="BH49" s="19">
        <f t="shared" si="31"/>
        <v>3.2125532543130717</v>
      </c>
      <c r="BI49" s="19">
        <f t="shared" si="32"/>
        <v>0.66146763392857155</v>
      </c>
      <c r="BJ49" s="19">
        <f t="shared" si="33"/>
        <v>0.22222222222222221</v>
      </c>
      <c r="BK49" s="19"/>
      <c r="BL49" s="5">
        <v>0</v>
      </c>
      <c r="BM49" s="5"/>
      <c r="BN49" s="5"/>
      <c r="BO49" s="5"/>
      <c r="BP49" s="5"/>
      <c r="BQ49" s="3">
        <v>1</v>
      </c>
      <c r="BR49" s="3">
        <v>0</v>
      </c>
      <c r="BS49" s="3">
        <v>10</v>
      </c>
      <c r="BT49" s="3">
        <v>7.8</v>
      </c>
      <c r="BU49" s="3">
        <v>7.8</v>
      </c>
      <c r="BV49" s="3">
        <v>0.99</v>
      </c>
      <c r="BW49" s="3">
        <v>4.5999999999999996</v>
      </c>
      <c r="BY49" s="3">
        <v>1</v>
      </c>
      <c r="BZ49" s="3">
        <v>0</v>
      </c>
      <c r="CA49" s="3">
        <v>139</v>
      </c>
      <c r="CB49" s="3">
        <v>28</v>
      </c>
      <c r="CC49" s="4">
        <v>1.5</v>
      </c>
      <c r="CD49" s="28">
        <v>47</v>
      </c>
      <c r="CE49" s="8"/>
      <c r="CF49" s="8"/>
      <c r="CG49" s="3">
        <v>7304</v>
      </c>
      <c r="CH49" s="3">
        <v>1</v>
      </c>
      <c r="CI49" s="3">
        <v>3</v>
      </c>
      <c r="CJ49" s="12">
        <v>1180.6451612903227</v>
      </c>
      <c r="CK49" s="7">
        <f t="shared" si="34"/>
        <v>25.120109814687716</v>
      </c>
      <c r="CL49" s="19">
        <f t="shared" si="35"/>
        <v>7.0738163149043114</v>
      </c>
      <c r="CM49" s="5">
        <v>1407.1194706034428</v>
      </c>
      <c r="CN49" s="19">
        <f t="shared" si="36"/>
        <v>7.2492999650969834</v>
      </c>
      <c r="CP49" s="41">
        <v>40455</v>
      </c>
      <c r="CQ49" s="41">
        <v>40471</v>
      </c>
      <c r="CR49" s="20">
        <f>(CQ49-CP49)</f>
        <v>16</v>
      </c>
      <c r="CS49" s="41">
        <v>41611</v>
      </c>
      <c r="CT49" s="43">
        <f>(CS49-CP49)</f>
        <v>1156</v>
      </c>
      <c r="CU49" s="36">
        <v>44272</v>
      </c>
      <c r="CV49" s="36">
        <v>44207</v>
      </c>
      <c r="CW49" s="1">
        <f t="shared" si="37"/>
        <v>3752</v>
      </c>
      <c r="CX49" s="3">
        <v>0</v>
      </c>
      <c r="CY49" s="3"/>
      <c r="CZ49" s="3"/>
      <c r="DA49" s="3">
        <v>1</v>
      </c>
      <c r="DB49" s="3">
        <v>16</v>
      </c>
      <c r="DC49" s="3">
        <v>0</v>
      </c>
      <c r="DD49" s="3"/>
    </row>
    <row r="50" spans="1:117" s="10" customFormat="1" x14ac:dyDescent="0.25">
      <c r="A50" s="2">
        <v>2028</v>
      </c>
      <c r="B50" s="3">
        <v>69</v>
      </c>
      <c r="C50" s="3">
        <v>0</v>
      </c>
      <c r="D50" s="3">
        <v>0</v>
      </c>
      <c r="E50" s="3">
        <v>1</v>
      </c>
      <c r="F50" s="3">
        <v>1</v>
      </c>
      <c r="G50" s="3">
        <v>0</v>
      </c>
      <c r="H50" s="1">
        <v>1</v>
      </c>
      <c r="I50" s="3">
        <v>0</v>
      </c>
      <c r="J50" s="3">
        <v>2</v>
      </c>
      <c r="K50" s="3">
        <v>1</v>
      </c>
      <c r="L50" s="3">
        <v>0</v>
      </c>
      <c r="M50" s="3"/>
      <c r="N50" s="3">
        <v>1</v>
      </c>
      <c r="O50" s="3">
        <v>0</v>
      </c>
      <c r="P50" s="3">
        <v>0</v>
      </c>
      <c r="Q50" s="3"/>
      <c r="R50" s="3">
        <v>1</v>
      </c>
      <c r="S50" s="3">
        <v>0</v>
      </c>
      <c r="T50" s="3">
        <v>1</v>
      </c>
      <c r="U50" s="3">
        <v>0</v>
      </c>
      <c r="V50" s="3">
        <v>0</v>
      </c>
      <c r="W50" s="3">
        <v>0</v>
      </c>
      <c r="X50" s="3">
        <v>0</v>
      </c>
      <c r="Y50" s="16">
        <v>1</v>
      </c>
      <c r="Z50" s="3">
        <v>1</v>
      </c>
      <c r="AA50" s="3">
        <v>1</v>
      </c>
      <c r="AB50" s="3">
        <v>1</v>
      </c>
      <c r="AC50" s="3">
        <v>1</v>
      </c>
      <c r="AD50" s="3">
        <v>0</v>
      </c>
      <c r="AE50" s="3">
        <v>1</v>
      </c>
      <c r="AF50" s="3">
        <v>0</v>
      </c>
      <c r="AG50" s="3">
        <v>2</v>
      </c>
      <c r="AH50" s="3">
        <v>26</v>
      </c>
      <c r="AI50" s="4">
        <v>1.86</v>
      </c>
      <c r="AJ50" s="3">
        <v>96</v>
      </c>
      <c r="AK50" s="3">
        <v>59</v>
      </c>
      <c r="AL50" s="5">
        <f t="shared" si="19"/>
        <v>71.333333333333329</v>
      </c>
      <c r="AM50" s="3">
        <v>55</v>
      </c>
      <c r="AN50" s="3">
        <v>1</v>
      </c>
      <c r="AO50" s="3">
        <v>10</v>
      </c>
      <c r="AP50" s="3">
        <v>65</v>
      </c>
      <c r="AQ50" s="3">
        <v>24</v>
      </c>
      <c r="AR50" s="3">
        <v>37</v>
      </c>
      <c r="AS50" s="1">
        <f t="shared" si="20"/>
        <v>41</v>
      </c>
      <c r="AT50" s="7">
        <f t="shared" si="21"/>
        <v>4.0999999999999996</v>
      </c>
      <c r="AU50" s="3">
        <v>27</v>
      </c>
      <c r="AV50" s="4">
        <v>3.5339999999999998</v>
      </c>
      <c r="AW50" s="3">
        <v>1.9</v>
      </c>
      <c r="AX50" s="19">
        <f t="shared" si="22"/>
        <v>0.30051736881005175</v>
      </c>
      <c r="AY50" s="7">
        <f t="shared" si="23"/>
        <v>2.8296547821165818</v>
      </c>
      <c r="AZ50" s="7">
        <f t="shared" si="24"/>
        <v>421.0526315789474</v>
      </c>
      <c r="BA50" s="7">
        <f t="shared" si="25"/>
        <v>2582.4561403508769</v>
      </c>
      <c r="BB50" s="7">
        <f t="shared" si="26"/>
        <v>64.25454545454545</v>
      </c>
      <c r="BC50" s="7">
        <f t="shared" si="27"/>
        <v>34.545454545454547</v>
      </c>
      <c r="BD50" s="7">
        <f t="shared" si="28"/>
        <v>20.828606060606059</v>
      </c>
      <c r="BE50" s="7">
        <f t="shared" si="29"/>
        <v>12.685090909090908</v>
      </c>
      <c r="BF50" s="19"/>
      <c r="BG50" s="19">
        <f t="shared" si="30"/>
        <v>0.57583474816072444</v>
      </c>
      <c r="BH50" s="19">
        <f t="shared" si="31"/>
        <v>1.0116015846066782</v>
      </c>
      <c r="BI50" s="19">
        <f t="shared" si="32"/>
        <v>1.5671840354767184</v>
      </c>
      <c r="BJ50" s="19">
        <f t="shared" si="33"/>
        <v>0.37037037037037035</v>
      </c>
      <c r="BK50" s="19"/>
      <c r="BL50" s="5">
        <v>0</v>
      </c>
      <c r="BM50" s="5"/>
      <c r="BN50" s="5"/>
      <c r="BO50" s="5"/>
      <c r="BP50" s="5"/>
      <c r="BQ50" s="3">
        <v>1</v>
      </c>
      <c r="BR50" s="9">
        <v>0</v>
      </c>
      <c r="BS50" s="3">
        <v>35</v>
      </c>
      <c r="BT50" s="3">
        <v>5.8</v>
      </c>
      <c r="BU50" s="3">
        <v>4.8</v>
      </c>
      <c r="BV50" s="3">
        <v>1.1000000000000001</v>
      </c>
      <c r="BW50" s="3">
        <v>4.5999999999999996</v>
      </c>
      <c r="BY50" s="3">
        <v>1</v>
      </c>
      <c r="BZ50" s="3">
        <v>1</v>
      </c>
      <c r="CA50" s="3">
        <v>143</v>
      </c>
      <c r="CB50" s="3">
        <v>15</v>
      </c>
      <c r="CC50" s="4">
        <v>1.3</v>
      </c>
      <c r="CD50" s="28">
        <v>69</v>
      </c>
      <c r="CE50" s="8"/>
      <c r="CF50" s="8"/>
      <c r="CG50" s="3">
        <v>6396</v>
      </c>
      <c r="CH50" s="3">
        <v>1</v>
      </c>
      <c r="CI50" s="3">
        <v>3</v>
      </c>
      <c r="CJ50" s="12">
        <v>1752.4691358024691</v>
      </c>
      <c r="CK50" s="7">
        <f t="shared" si="34"/>
        <v>25.398103417427087</v>
      </c>
      <c r="CL50" s="19">
        <f t="shared" si="35"/>
        <v>7.468781007228678</v>
      </c>
      <c r="CM50" s="5">
        <v>1922.5382525973459</v>
      </c>
      <c r="CN50" s="19">
        <f t="shared" si="36"/>
        <v>7.561401598501666</v>
      </c>
      <c r="CP50" s="41">
        <v>40371</v>
      </c>
      <c r="CQ50" s="41"/>
      <c r="CR50" s="41"/>
      <c r="CS50" s="41"/>
      <c r="CT50" s="20"/>
      <c r="CU50" s="36">
        <v>44272</v>
      </c>
      <c r="CV50" s="36">
        <v>44270</v>
      </c>
      <c r="CW50" s="1">
        <f t="shared" si="37"/>
        <v>3899</v>
      </c>
      <c r="CX50" s="3">
        <v>0</v>
      </c>
      <c r="CY50" s="3"/>
      <c r="CZ50" s="3"/>
      <c r="DA50" s="3">
        <v>0</v>
      </c>
      <c r="DB50" s="3">
        <v>3899</v>
      </c>
      <c r="DC50" s="1">
        <v>1</v>
      </c>
      <c r="DD50" s="3"/>
    </row>
    <row r="51" spans="1:117" s="10" customFormat="1" x14ac:dyDescent="0.25">
      <c r="A51" s="25">
        <v>1037</v>
      </c>
      <c r="B51" s="1">
        <v>63</v>
      </c>
      <c r="C51" s="1">
        <v>0</v>
      </c>
      <c r="D51" s="1">
        <v>1</v>
      </c>
      <c r="E51" s="1">
        <v>1</v>
      </c>
      <c r="F51" s="1">
        <v>2</v>
      </c>
      <c r="G51" s="1">
        <v>1</v>
      </c>
      <c r="H51" s="1">
        <v>0</v>
      </c>
      <c r="I51" s="1">
        <v>1</v>
      </c>
      <c r="J51" s="1">
        <v>2</v>
      </c>
      <c r="K51" s="1">
        <v>1</v>
      </c>
      <c r="L51" s="1">
        <v>1</v>
      </c>
      <c r="M51" s="1">
        <v>1</v>
      </c>
      <c r="N51" s="1">
        <v>1</v>
      </c>
      <c r="O51" s="1">
        <v>0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1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48.9</v>
      </c>
      <c r="AI51" s="1">
        <v>2.02</v>
      </c>
      <c r="AJ51" s="1">
        <v>150</v>
      </c>
      <c r="AK51" s="1">
        <v>71</v>
      </c>
      <c r="AL51" s="5">
        <f t="shared" si="19"/>
        <v>97.333333333333329</v>
      </c>
      <c r="AM51" s="1">
        <v>76</v>
      </c>
      <c r="AN51" s="1">
        <v>1</v>
      </c>
      <c r="AO51" s="1">
        <v>14</v>
      </c>
      <c r="AP51" s="1">
        <v>43</v>
      </c>
      <c r="AQ51" s="1">
        <v>20</v>
      </c>
      <c r="AR51" s="1">
        <v>30</v>
      </c>
      <c r="AS51" s="1">
        <f t="shared" si="20"/>
        <v>23</v>
      </c>
      <c r="AT51" s="7">
        <f t="shared" si="21"/>
        <v>1.6428571428571428</v>
      </c>
      <c r="AU51" s="1">
        <v>27</v>
      </c>
      <c r="AV51" s="19">
        <v>5.12</v>
      </c>
      <c r="AW51" s="1">
        <v>2.54</v>
      </c>
      <c r="AX51" s="19">
        <f t="shared" si="22"/>
        <v>0.54817442719881748</v>
      </c>
      <c r="AY51" s="7">
        <f t="shared" si="23"/>
        <v>0.5859375</v>
      </c>
      <c r="AZ51" s="7">
        <f t="shared" si="24"/>
        <v>94.488188976377955</v>
      </c>
      <c r="BA51" s="7">
        <f t="shared" si="25"/>
        <v>2624.6719160104985</v>
      </c>
      <c r="BB51" s="7">
        <f t="shared" si="26"/>
        <v>67.368421052631575</v>
      </c>
      <c r="BC51" s="7">
        <f t="shared" si="27"/>
        <v>33.421052631578945</v>
      </c>
      <c r="BD51" s="7">
        <f t="shared" si="28"/>
        <v>31.968350877192975</v>
      </c>
      <c r="BE51" s="7">
        <f t="shared" si="29"/>
        <v>7.2724210526315778</v>
      </c>
      <c r="BF51" s="19">
        <v>2.1226562499999999</v>
      </c>
      <c r="BG51" s="19">
        <f t="shared" si="30"/>
        <v>0.4453125</v>
      </c>
      <c r="BH51" s="19">
        <f t="shared" si="31"/>
        <v>0.63828125000000002</v>
      </c>
      <c r="BI51" s="19">
        <f t="shared" si="32"/>
        <v>2.9290617848970251</v>
      </c>
      <c r="BJ51" s="19">
        <f t="shared" si="33"/>
        <v>0.51851851851851849</v>
      </c>
      <c r="BK51" s="19"/>
      <c r="BL51" s="20">
        <v>1</v>
      </c>
      <c r="BM51" s="1">
        <v>20</v>
      </c>
      <c r="BN51" s="20"/>
      <c r="BO51" s="1">
        <v>0</v>
      </c>
      <c r="BP51" s="1">
        <v>0</v>
      </c>
      <c r="BQ51" s="1">
        <v>1</v>
      </c>
      <c r="BR51" s="1">
        <v>0</v>
      </c>
      <c r="BS51" s="1">
        <v>60</v>
      </c>
      <c r="BT51" s="1">
        <v>4.8</v>
      </c>
      <c r="BU51" s="1">
        <v>3.1</v>
      </c>
      <c r="BV51" s="1">
        <v>0.38</v>
      </c>
      <c r="BW51" s="1">
        <v>3.6</v>
      </c>
      <c r="BX51" s="1">
        <v>22</v>
      </c>
      <c r="BY51" s="1">
        <v>0</v>
      </c>
      <c r="BZ51" s="1"/>
      <c r="CA51" s="25">
        <v>140</v>
      </c>
      <c r="CB51" s="25">
        <v>14</v>
      </c>
      <c r="CC51" s="44">
        <v>0.93</v>
      </c>
      <c r="CD51" s="27">
        <v>66</v>
      </c>
      <c r="CE51" s="1">
        <v>164</v>
      </c>
      <c r="CF51" s="1">
        <v>1</v>
      </c>
      <c r="CG51" s="1"/>
      <c r="CH51" s="1"/>
      <c r="CI51" s="1">
        <v>1</v>
      </c>
      <c r="CJ51" s="20">
        <v>1676.4175700000001</v>
      </c>
      <c r="CK51" s="7">
        <f t="shared" si="34"/>
        <v>25.400266212121213</v>
      </c>
      <c r="CL51" s="19">
        <f t="shared" si="35"/>
        <v>7.4244143967881673</v>
      </c>
      <c r="CM51" s="20">
        <v>1397.1778730000001</v>
      </c>
      <c r="CN51" s="19">
        <f t="shared" si="36"/>
        <v>7.2422096761339292</v>
      </c>
      <c r="CO51" s="22"/>
      <c r="CP51" s="36">
        <v>43250</v>
      </c>
      <c r="CQ51" s="36"/>
      <c r="CR51" s="36"/>
      <c r="CS51" s="36"/>
      <c r="CT51" s="20"/>
      <c r="CU51" s="36">
        <v>44217</v>
      </c>
      <c r="CV51" s="36">
        <v>44133</v>
      </c>
      <c r="CW51" s="1">
        <f t="shared" si="37"/>
        <v>883</v>
      </c>
      <c r="CX51" s="1">
        <v>0</v>
      </c>
      <c r="CY51" s="1"/>
      <c r="CZ51" s="1"/>
      <c r="DA51" s="1">
        <v>0</v>
      </c>
      <c r="DB51" s="1">
        <v>883</v>
      </c>
      <c r="DC51" s="1">
        <v>1</v>
      </c>
      <c r="DD51"/>
      <c r="DE51"/>
      <c r="DF51"/>
      <c r="DG51"/>
      <c r="DH51"/>
      <c r="DI51"/>
      <c r="DJ51"/>
      <c r="DK51"/>
      <c r="DL51"/>
      <c r="DM51"/>
    </row>
    <row r="52" spans="1:117" s="10" customFormat="1" x14ac:dyDescent="0.25">
      <c r="A52" s="2">
        <v>2011</v>
      </c>
      <c r="B52" s="3">
        <v>49</v>
      </c>
      <c r="C52" s="3">
        <v>0</v>
      </c>
      <c r="D52" s="3">
        <v>0</v>
      </c>
      <c r="E52" s="3">
        <v>1</v>
      </c>
      <c r="F52" s="3">
        <v>1</v>
      </c>
      <c r="G52" s="3">
        <v>0</v>
      </c>
      <c r="H52" s="1">
        <v>1</v>
      </c>
      <c r="I52" s="3">
        <v>1</v>
      </c>
      <c r="J52" s="3">
        <v>2</v>
      </c>
      <c r="K52" s="3">
        <v>0</v>
      </c>
      <c r="L52" s="3">
        <v>1</v>
      </c>
      <c r="M52" s="3"/>
      <c r="N52" s="3">
        <v>1</v>
      </c>
      <c r="O52" s="3">
        <v>0</v>
      </c>
      <c r="P52" s="3">
        <v>1</v>
      </c>
      <c r="Q52" s="3"/>
      <c r="R52" s="3">
        <v>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1</v>
      </c>
      <c r="AB52" s="3">
        <v>1</v>
      </c>
      <c r="AC52" s="3">
        <v>1</v>
      </c>
      <c r="AD52" s="3">
        <v>0</v>
      </c>
      <c r="AE52" s="3">
        <v>1</v>
      </c>
      <c r="AF52" s="3">
        <v>0</v>
      </c>
      <c r="AG52" s="3">
        <v>2</v>
      </c>
      <c r="AH52" s="3">
        <v>35.4</v>
      </c>
      <c r="AI52" s="4">
        <v>2.23</v>
      </c>
      <c r="AJ52" s="3">
        <v>150</v>
      </c>
      <c r="AK52" s="3">
        <v>84</v>
      </c>
      <c r="AL52" s="5">
        <f t="shared" si="19"/>
        <v>106</v>
      </c>
      <c r="AM52" s="3">
        <v>66</v>
      </c>
      <c r="AN52" s="3">
        <v>1</v>
      </c>
      <c r="AO52" s="3">
        <v>5</v>
      </c>
      <c r="AP52" s="3">
        <v>38</v>
      </c>
      <c r="AQ52" s="3">
        <v>14</v>
      </c>
      <c r="AR52" s="3">
        <v>25</v>
      </c>
      <c r="AS52" s="3">
        <f t="shared" si="20"/>
        <v>24</v>
      </c>
      <c r="AT52" s="7">
        <f t="shared" si="21"/>
        <v>4.8</v>
      </c>
      <c r="AU52" s="3">
        <v>16</v>
      </c>
      <c r="AV52" s="4">
        <v>4.9060000000000006</v>
      </c>
      <c r="AW52" s="3">
        <v>2.2000000000000002</v>
      </c>
      <c r="AX52" s="19">
        <f t="shared" si="22"/>
        <v>0.51707317073170733</v>
      </c>
      <c r="AY52" s="7">
        <f t="shared" si="23"/>
        <v>1.8344883815735831</v>
      </c>
      <c r="AZ52" s="7">
        <f t="shared" si="24"/>
        <v>327.27272727272725</v>
      </c>
      <c r="BA52" s="7">
        <f t="shared" si="25"/>
        <v>3672.7272727272725</v>
      </c>
      <c r="BB52" s="7">
        <f t="shared" si="26"/>
        <v>74.333333333333343</v>
      </c>
      <c r="BC52" s="7">
        <f t="shared" si="27"/>
        <v>33.333333333333336</v>
      </c>
      <c r="BD52" s="7">
        <f t="shared" si="28"/>
        <v>40.799999999999997</v>
      </c>
      <c r="BE52" s="7">
        <f t="shared" si="29"/>
        <v>9.0666666666666664</v>
      </c>
      <c r="BF52" s="19"/>
      <c r="BG52" s="19">
        <f t="shared" si="30"/>
        <v>0.33632286995515692</v>
      </c>
      <c r="BH52" s="19">
        <f t="shared" si="31"/>
        <v>0.51121076233183849</v>
      </c>
      <c r="BI52" s="19">
        <f t="shared" si="32"/>
        <v>3.0972222222222228</v>
      </c>
      <c r="BJ52" s="19">
        <f t="shared" si="33"/>
        <v>0.3125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3">
        <v>30</v>
      </c>
      <c r="BT52" s="3">
        <v>6.6</v>
      </c>
      <c r="BU52" s="3">
        <v>6</v>
      </c>
      <c r="BV52" s="3">
        <v>1</v>
      </c>
      <c r="BW52" s="3">
        <v>4.0999999999999996</v>
      </c>
      <c r="BY52" s="3">
        <v>1</v>
      </c>
      <c r="BZ52" s="3">
        <v>0</v>
      </c>
      <c r="CA52" s="3">
        <v>142</v>
      </c>
      <c r="CB52" s="3">
        <v>13</v>
      </c>
      <c r="CC52" s="4">
        <v>0.9</v>
      </c>
      <c r="CD52" s="28">
        <v>90</v>
      </c>
      <c r="CE52" s="8"/>
      <c r="CF52" s="8"/>
      <c r="CG52" s="3">
        <v>178</v>
      </c>
      <c r="CH52" s="3">
        <v>0</v>
      </c>
      <c r="CI52" s="3">
        <v>1</v>
      </c>
      <c r="CJ52" s="12">
        <v>2307.6923076923076</v>
      </c>
      <c r="CK52" s="7">
        <f t="shared" si="34"/>
        <v>25.641025641025639</v>
      </c>
      <c r="CL52" s="19">
        <f t="shared" si="35"/>
        <v>7.7440033031827555</v>
      </c>
      <c r="CM52" s="5">
        <v>15440.159587835227</v>
      </c>
      <c r="CN52" s="19">
        <f t="shared" si="36"/>
        <v>9.6447271595250417</v>
      </c>
      <c r="CP52" s="41">
        <v>40260</v>
      </c>
      <c r="CQ52" s="41"/>
      <c r="CR52" s="41"/>
      <c r="CS52" s="41"/>
      <c r="CT52" s="20"/>
      <c r="CU52" s="36">
        <v>44272</v>
      </c>
      <c r="CV52" s="36">
        <v>44263</v>
      </c>
      <c r="CW52" s="1">
        <f t="shared" si="37"/>
        <v>4003</v>
      </c>
      <c r="CX52" s="3">
        <v>0</v>
      </c>
      <c r="CY52" s="3"/>
      <c r="CZ52" s="3"/>
      <c r="DA52" s="3">
        <v>0</v>
      </c>
      <c r="DB52" s="3">
        <v>4003</v>
      </c>
      <c r="DC52" s="1">
        <v>1</v>
      </c>
      <c r="DD52" s="3"/>
    </row>
    <row r="53" spans="1:117" s="10" customFormat="1" x14ac:dyDescent="0.25">
      <c r="A53" s="25">
        <v>1044</v>
      </c>
      <c r="B53" s="1">
        <v>75</v>
      </c>
      <c r="C53" s="1">
        <v>0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2</v>
      </c>
      <c r="K53" s="1">
        <v>1</v>
      </c>
      <c r="L53" s="1">
        <v>1</v>
      </c>
      <c r="M53" s="1">
        <v>1</v>
      </c>
      <c r="N53" s="1">
        <v>1</v>
      </c>
      <c r="O53" s="1">
        <v>0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0</v>
      </c>
      <c r="AE53" s="1">
        <v>1</v>
      </c>
      <c r="AF53" s="1">
        <v>0</v>
      </c>
      <c r="AG53" s="1">
        <v>0</v>
      </c>
      <c r="AH53" s="1">
        <v>27.2</v>
      </c>
      <c r="AI53" s="1">
        <v>2.1</v>
      </c>
      <c r="AJ53" s="1">
        <v>121</v>
      </c>
      <c r="AK53" s="1">
        <v>65</v>
      </c>
      <c r="AL53" s="5">
        <f t="shared" si="19"/>
        <v>83.666666666666671</v>
      </c>
      <c r="AM53" s="1">
        <v>85</v>
      </c>
      <c r="AN53" s="1">
        <v>1</v>
      </c>
      <c r="AO53" s="1">
        <v>2</v>
      </c>
      <c r="AP53" s="1">
        <v>29</v>
      </c>
      <c r="AQ53" s="1">
        <v>8</v>
      </c>
      <c r="AR53" s="1">
        <v>17</v>
      </c>
      <c r="AS53" s="1">
        <f t="shared" si="20"/>
        <v>21</v>
      </c>
      <c r="AT53" s="7">
        <f t="shared" si="21"/>
        <v>10.5</v>
      </c>
      <c r="AU53" s="1">
        <v>4</v>
      </c>
      <c r="AV53" s="19">
        <v>4.78</v>
      </c>
      <c r="AW53" s="1">
        <v>2.2799999999999998</v>
      </c>
      <c r="AX53" s="19">
        <f t="shared" si="22"/>
        <v>0.42297117516629712</v>
      </c>
      <c r="AY53" s="7">
        <f t="shared" si="23"/>
        <v>2.7196652719665271</v>
      </c>
      <c r="AZ53" s="7">
        <f t="shared" si="24"/>
        <v>456.14035087719304</v>
      </c>
      <c r="BA53" s="7">
        <f t="shared" si="25"/>
        <v>2865.4970760233923</v>
      </c>
      <c r="BB53" s="7">
        <f t="shared" si="26"/>
        <v>56.235294117647065</v>
      </c>
      <c r="BC53" s="7">
        <f t="shared" si="27"/>
        <v>26.823529411764707</v>
      </c>
      <c r="BD53" s="7">
        <f t="shared" si="28"/>
        <v>29.0624</v>
      </c>
      <c r="BE53" s="7">
        <f t="shared" si="29"/>
        <v>5.4719999999999995</v>
      </c>
      <c r="BF53" s="19">
        <v>2.3117154811715479</v>
      </c>
      <c r="BG53" s="19">
        <f t="shared" si="30"/>
        <v>0.30230125523012547</v>
      </c>
      <c r="BH53" s="19">
        <f t="shared" si="31"/>
        <v>0.5156903765690376</v>
      </c>
      <c r="BI53" s="19">
        <f t="shared" si="32"/>
        <v>2.677871148459384</v>
      </c>
      <c r="BJ53" s="19">
        <f t="shared" si="33"/>
        <v>0.5</v>
      </c>
      <c r="BK53" s="19"/>
      <c r="BL53" s="20">
        <v>1</v>
      </c>
      <c r="BM53" s="1">
        <v>9</v>
      </c>
      <c r="BN53" s="20"/>
      <c r="BO53" s="1">
        <v>3</v>
      </c>
      <c r="BP53" s="1"/>
      <c r="BQ53" s="1">
        <v>1</v>
      </c>
      <c r="BR53" s="1">
        <v>0</v>
      </c>
      <c r="BS53" s="1">
        <v>35</v>
      </c>
      <c r="BT53" s="1">
        <v>4.9000000000000004</v>
      </c>
      <c r="BU53" s="1">
        <v>3.9</v>
      </c>
      <c r="BV53" s="1">
        <v>0.45</v>
      </c>
      <c r="BW53" s="1">
        <v>4.5</v>
      </c>
      <c r="BX53" s="1">
        <v>35</v>
      </c>
      <c r="BY53" s="1">
        <v>1</v>
      </c>
      <c r="BZ53" s="1"/>
      <c r="CA53" s="25">
        <v>141</v>
      </c>
      <c r="CB53" s="25">
        <v>23</v>
      </c>
      <c r="CC53" s="44">
        <v>1.86</v>
      </c>
      <c r="CD53" s="27">
        <v>35</v>
      </c>
      <c r="CE53" s="1">
        <v>1040</v>
      </c>
      <c r="CF53" s="1">
        <v>1</v>
      </c>
      <c r="CG53" s="1"/>
      <c r="CH53" s="1"/>
      <c r="CI53" s="1">
        <v>3</v>
      </c>
      <c r="CJ53" s="20">
        <v>897.65742379999995</v>
      </c>
      <c r="CK53" s="7">
        <f t="shared" si="34"/>
        <v>25.647354965714285</v>
      </c>
      <c r="CL53" s="19">
        <f t="shared" si="35"/>
        <v>6.7997885075438766</v>
      </c>
      <c r="CM53" s="20">
        <v>645.05277060000003</v>
      </c>
      <c r="CN53" s="19">
        <f t="shared" si="36"/>
        <v>6.4693321283328382</v>
      </c>
      <c r="CO53" s="22"/>
      <c r="CP53" s="36">
        <v>43301</v>
      </c>
      <c r="CQ53" s="36"/>
      <c r="CR53" s="36"/>
      <c r="CS53" s="36"/>
      <c r="CT53" s="20"/>
      <c r="CU53" s="36">
        <v>44274</v>
      </c>
      <c r="CV53" s="36">
        <v>44244</v>
      </c>
      <c r="CW53" s="1">
        <f t="shared" si="37"/>
        <v>943</v>
      </c>
      <c r="CX53" s="1">
        <v>0</v>
      </c>
      <c r="CY53" s="1"/>
      <c r="CZ53" s="1"/>
      <c r="DA53" s="1">
        <v>0</v>
      </c>
      <c r="DB53" s="1">
        <v>943</v>
      </c>
      <c r="DC53" s="3">
        <v>0</v>
      </c>
      <c r="DD53"/>
      <c r="DE53"/>
      <c r="DF53"/>
      <c r="DG53"/>
      <c r="DH53"/>
      <c r="DI53"/>
      <c r="DJ53"/>
      <c r="DK53"/>
      <c r="DL53"/>
      <c r="DM53"/>
    </row>
    <row r="54" spans="1:117" s="10" customFormat="1" x14ac:dyDescent="0.25">
      <c r="A54" s="25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5"/>
      <c r="AM54" s="1"/>
      <c r="AN54" s="1"/>
      <c r="AO54" s="1"/>
      <c r="AP54" s="1"/>
      <c r="AQ54" s="1"/>
      <c r="AR54" s="1"/>
      <c r="AS54" s="1"/>
      <c r="AT54" s="7"/>
      <c r="AU54" s="1"/>
      <c r="AV54" s="19"/>
      <c r="AW54" s="1"/>
      <c r="AX54" s="19"/>
      <c r="AY54" s="7"/>
      <c r="AZ54" s="7"/>
      <c r="BA54" s="7"/>
      <c r="BB54" s="7"/>
      <c r="BC54" s="7"/>
      <c r="BD54" s="7"/>
      <c r="BE54" s="7"/>
      <c r="BF54" s="19"/>
      <c r="BG54" s="19"/>
      <c r="BH54" s="19"/>
      <c r="BI54" s="19"/>
      <c r="BJ54" s="19"/>
      <c r="BK54" s="19"/>
      <c r="BL54" s="20"/>
      <c r="BM54" s="1"/>
      <c r="BN54" s="20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25"/>
      <c r="CB54" s="25"/>
      <c r="CC54" s="44"/>
      <c r="CD54" s="27"/>
      <c r="CE54" s="1"/>
      <c r="CF54" s="1"/>
      <c r="CG54" s="1"/>
      <c r="CH54" s="1"/>
      <c r="CI54" s="1"/>
      <c r="CJ54" s="20"/>
      <c r="CK54" s="7"/>
      <c r="CL54" s="19"/>
      <c r="CM54" s="20"/>
      <c r="CN54" s="19"/>
      <c r="CO54" s="22"/>
      <c r="CP54" s="36"/>
      <c r="CQ54" s="36"/>
      <c r="CR54" s="36"/>
      <c r="CS54" s="36"/>
      <c r="CT54" s="20"/>
      <c r="CU54" s="36"/>
      <c r="CV54" s="36"/>
      <c r="CW54" s="1"/>
      <c r="CX54" s="1"/>
      <c r="CY54" s="1"/>
      <c r="CZ54" s="1"/>
      <c r="DA54" s="1"/>
      <c r="DB54" s="1"/>
      <c r="DC54" s="1"/>
      <c r="DD54"/>
      <c r="DE54"/>
      <c r="DF54"/>
      <c r="DG54"/>
      <c r="DH54"/>
      <c r="DI54"/>
      <c r="DJ54"/>
      <c r="DK54"/>
      <c r="DL54"/>
      <c r="DM54"/>
    </row>
    <row r="55" spans="1:117" s="10" customFormat="1" x14ac:dyDescent="0.25">
      <c r="A55" s="25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5"/>
      <c r="AM55" s="1"/>
      <c r="AN55" s="1"/>
      <c r="AO55" s="19">
        <f t="shared" ref="AO55:BF55" si="38">MEDIAN(AO2:AO53)</f>
        <v>7</v>
      </c>
      <c r="AP55" s="19">
        <f t="shared" si="38"/>
        <v>37.5</v>
      </c>
      <c r="AQ55" s="19">
        <f t="shared" si="38"/>
        <v>16.5</v>
      </c>
      <c r="AR55" s="19">
        <f t="shared" si="38"/>
        <v>25</v>
      </c>
      <c r="AS55" s="19">
        <f t="shared" si="38"/>
        <v>20.5</v>
      </c>
      <c r="AT55" s="19">
        <f t="shared" si="38"/>
        <v>3</v>
      </c>
      <c r="AU55" s="19">
        <f>MEDIAN(AU2:AU53)</f>
        <v>16.5</v>
      </c>
      <c r="AV55" s="19">
        <f t="shared" si="38"/>
        <v>4.9080000000000004</v>
      </c>
      <c r="AW55" s="19">
        <f t="shared" si="38"/>
        <v>2.3849999999999998</v>
      </c>
      <c r="AX55" s="19">
        <f t="shared" si="38"/>
        <v>0.46965262379896522</v>
      </c>
      <c r="AY55" s="19">
        <f t="shared" si="38"/>
        <v>1.5901649529820423</v>
      </c>
      <c r="AZ55" s="19">
        <f t="shared" si="38"/>
        <v>263.90830304724631</v>
      </c>
      <c r="BA55" s="19">
        <f t="shared" si="38"/>
        <v>2736.2337249920611</v>
      </c>
      <c r="BB55" s="19">
        <f t="shared" si="38"/>
        <v>64.828525382755828</v>
      </c>
      <c r="BC55" s="19">
        <f t="shared" si="38"/>
        <v>31.194813409234662</v>
      </c>
      <c r="BD55" s="19">
        <f t="shared" si="38"/>
        <v>31.859522956326984</v>
      </c>
      <c r="BE55" s="19">
        <f t="shared" si="38"/>
        <v>7.0169015009380864</v>
      </c>
      <c r="BF55" s="19">
        <f t="shared" si="38"/>
        <v>2.1568491487659962</v>
      </c>
      <c r="BG55" s="19">
        <f>MEDIAN(BG2:BG53)</f>
        <v>0.3657309941520468</v>
      </c>
      <c r="BH55" s="19">
        <f t="shared" ref="BH55:BJ55" si="39">MEDIAN(BH2:BH53)</f>
        <v>0.56559650102363679</v>
      </c>
      <c r="BI55" s="19">
        <f t="shared" si="39"/>
        <v>3.1035111111111111</v>
      </c>
      <c r="BJ55" s="19">
        <f t="shared" si="39"/>
        <v>0.45804195804195802</v>
      </c>
      <c r="BK55" s="19"/>
      <c r="BL55" s="20"/>
      <c r="BM55" s="1"/>
      <c r="BN55" s="20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25"/>
      <c r="CB55" s="25"/>
      <c r="CC55" s="44"/>
      <c r="CD55" s="27"/>
      <c r="CE55" s="1"/>
      <c r="CF55" s="1"/>
      <c r="CG55" s="1"/>
      <c r="CH55" s="1"/>
      <c r="CI55" s="1"/>
      <c r="CJ55" s="20"/>
      <c r="CK55" s="7"/>
      <c r="CL55" s="19"/>
      <c r="CM55" s="20"/>
      <c r="CN55" s="19"/>
      <c r="CO55" s="22"/>
      <c r="CP55" s="36"/>
      <c r="CQ55" s="36"/>
      <c r="CR55" s="36"/>
      <c r="CS55" s="36"/>
      <c r="CT55" s="20"/>
      <c r="CU55" s="36"/>
      <c r="CV55" s="36"/>
      <c r="CW55" s="1"/>
      <c r="CX55" s="1">
        <f>SUM(CX2:CX53)</f>
        <v>17</v>
      </c>
      <c r="CY55" s="1"/>
      <c r="CZ55" s="1"/>
      <c r="DA55" s="1"/>
      <c r="DB55" s="1"/>
      <c r="DC55" s="1"/>
      <c r="DD55"/>
      <c r="DE55"/>
      <c r="DF55"/>
      <c r="DG55"/>
      <c r="DH55"/>
      <c r="DI55"/>
      <c r="DJ55"/>
      <c r="DK55"/>
      <c r="DL55"/>
      <c r="DM55"/>
    </row>
    <row r="56" spans="1:117" s="10" customFormat="1" x14ac:dyDescent="0.25">
      <c r="A56" s="25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5"/>
      <c r="AM56" s="1"/>
      <c r="AN56" s="1"/>
      <c r="AO56" s="1"/>
      <c r="AP56" s="1"/>
      <c r="AQ56" s="1"/>
      <c r="AR56" s="1"/>
      <c r="AS56" s="1"/>
      <c r="AT56" s="7"/>
      <c r="AU56" s="1"/>
      <c r="AV56" s="19"/>
      <c r="AW56" s="1"/>
      <c r="AX56" s="19"/>
      <c r="AY56" s="7"/>
      <c r="AZ56" s="7"/>
      <c r="BA56" s="7"/>
      <c r="BB56" s="7"/>
      <c r="BC56" s="7"/>
      <c r="BD56" s="7"/>
      <c r="BE56" s="7"/>
      <c r="BF56" s="19"/>
      <c r="BG56" s="19"/>
      <c r="BH56" s="19"/>
      <c r="BI56" s="19"/>
      <c r="BJ56" s="19"/>
      <c r="BK56" s="19"/>
      <c r="BL56" s="20"/>
      <c r="BM56" s="1"/>
      <c r="BN56" s="20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25"/>
      <c r="CB56" s="25"/>
      <c r="CC56" s="44"/>
      <c r="CD56" s="27"/>
      <c r="CE56" s="1"/>
      <c r="CF56" s="1"/>
      <c r="CG56" s="1"/>
      <c r="CH56" s="1"/>
      <c r="CI56" s="1"/>
      <c r="CJ56" s="20"/>
      <c r="CK56" s="7"/>
      <c r="CL56" s="19"/>
      <c r="CM56" s="20"/>
      <c r="CN56" s="19"/>
      <c r="CO56" s="22"/>
      <c r="CP56" s="36"/>
      <c r="CQ56" s="36"/>
      <c r="CR56" s="36"/>
      <c r="CS56" s="36"/>
      <c r="CT56" s="20"/>
      <c r="CU56" s="36"/>
      <c r="CV56" s="36"/>
      <c r="CW56" s="1"/>
      <c r="CX56" s="1">
        <f>COUNT(CX2:CX53)</f>
        <v>52</v>
      </c>
      <c r="CY56" s="1"/>
      <c r="CZ56" s="1"/>
      <c r="DA56" s="1"/>
      <c r="DB56" s="1"/>
      <c r="DC56" s="1"/>
      <c r="DD56"/>
      <c r="DE56"/>
      <c r="DF56"/>
      <c r="DG56"/>
      <c r="DH56"/>
      <c r="DI56"/>
      <c r="DJ56"/>
      <c r="DK56"/>
      <c r="DL56"/>
      <c r="DM56"/>
    </row>
    <row r="57" spans="1:117" s="10" customFormat="1" x14ac:dyDescent="0.25">
      <c r="A57" s="25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5"/>
      <c r="AM57" s="1"/>
      <c r="AN57" s="1"/>
      <c r="AO57" s="1"/>
      <c r="AP57" s="1"/>
      <c r="AQ57" s="1"/>
      <c r="AR57" s="1"/>
      <c r="AS57" s="1"/>
      <c r="AT57" s="7"/>
      <c r="AU57" s="1"/>
      <c r="AV57" s="19"/>
      <c r="AW57" s="1"/>
      <c r="AX57" s="19"/>
      <c r="AY57" s="7"/>
      <c r="AZ57" s="7"/>
      <c r="BA57" s="7"/>
      <c r="BB57" s="7"/>
      <c r="BC57" s="7"/>
      <c r="BD57" s="7"/>
      <c r="BE57" s="7"/>
      <c r="BF57" s="19"/>
      <c r="BG57" s="19"/>
      <c r="BH57" s="19"/>
      <c r="BI57" s="19"/>
      <c r="BJ57" s="19"/>
      <c r="BK57" s="19"/>
      <c r="BL57" s="20"/>
      <c r="BM57" s="1"/>
      <c r="BN57" s="20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25"/>
      <c r="CB57" s="25"/>
      <c r="CC57" s="44"/>
      <c r="CD57" s="27"/>
      <c r="CE57" s="1"/>
      <c r="CF57" s="1"/>
      <c r="CG57" s="1"/>
      <c r="CH57" s="1"/>
      <c r="CI57" s="1"/>
      <c r="CJ57" s="20"/>
      <c r="CK57" s="7"/>
      <c r="CL57" s="19"/>
      <c r="CM57" s="20"/>
      <c r="CN57" s="19"/>
      <c r="CO57" s="22"/>
      <c r="CP57" s="36"/>
      <c r="CQ57" s="36"/>
      <c r="CR57" s="36"/>
      <c r="CS57" s="36"/>
      <c r="CT57" s="20"/>
      <c r="CU57" s="36"/>
      <c r="CV57" s="36"/>
      <c r="CW57" s="1"/>
      <c r="CX57" s="19">
        <f>(CX55/CX56)</f>
        <v>0.32692307692307693</v>
      </c>
      <c r="CY57" s="1"/>
      <c r="CZ57" s="1"/>
      <c r="DA57" s="1"/>
      <c r="DB57" s="1"/>
      <c r="DC57" s="1"/>
      <c r="DD57"/>
      <c r="DE57"/>
      <c r="DF57"/>
      <c r="DG57"/>
      <c r="DH57"/>
      <c r="DI57"/>
      <c r="DJ57"/>
      <c r="DK57"/>
      <c r="DL57"/>
      <c r="DM57"/>
    </row>
    <row r="58" spans="1:117" s="10" customFormat="1" x14ac:dyDescent="0.25">
      <c r="A58" s="25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5"/>
      <c r="AM58" s="1"/>
      <c r="AN58" s="1"/>
      <c r="AO58" s="1"/>
      <c r="AP58" s="1"/>
      <c r="AQ58" s="1"/>
      <c r="AR58" s="1"/>
      <c r="AS58" s="1"/>
      <c r="AT58" s="7"/>
      <c r="AU58" s="1"/>
      <c r="AV58" s="19"/>
      <c r="AW58" s="1"/>
      <c r="AX58" s="19"/>
      <c r="AY58" s="7"/>
      <c r="AZ58" s="7"/>
      <c r="BA58" s="7"/>
      <c r="BB58" s="7"/>
      <c r="BC58" s="7"/>
      <c r="BD58" s="7"/>
      <c r="BE58" s="7"/>
      <c r="BF58" s="19"/>
      <c r="BG58" s="19"/>
      <c r="BH58" s="19"/>
      <c r="BI58" s="19"/>
      <c r="BJ58" s="19"/>
      <c r="BK58" s="19"/>
      <c r="BL58" s="20"/>
      <c r="BM58" s="1"/>
      <c r="BN58" s="20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25"/>
      <c r="CB58" s="25"/>
      <c r="CC58" s="44"/>
      <c r="CD58" s="27"/>
      <c r="CE58" s="1"/>
      <c r="CF58" s="1"/>
      <c r="CG58" s="1"/>
      <c r="CH58" s="1"/>
      <c r="CI58" s="1"/>
      <c r="CJ58" s="20"/>
      <c r="CK58" s="7"/>
      <c r="CL58" s="19"/>
      <c r="CM58" s="20"/>
      <c r="CN58" s="19"/>
      <c r="CO58" s="22"/>
      <c r="CP58" s="36"/>
      <c r="CQ58" s="36"/>
      <c r="CR58" s="36"/>
      <c r="CS58" s="36"/>
      <c r="CT58" s="20"/>
      <c r="CU58" s="36"/>
      <c r="CV58" s="36"/>
      <c r="CW58" s="1"/>
      <c r="CX58" s="1"/>
      <c r="CY58" s="1"/>
      <c r="CZ58" s="1"/>
      <c r="DA58" s="1"/>
      <c r="DB58" s="1"/>
      <c r="DC58" s="1"/>
      <c r="DD58"/>
      <c r="DE58"/>
      <c r="DF58"/>
      <c r="DG58"/>
      <c r="DH58"/>
      <c r="DI58"/>
      <c r="DJ58"/>
      <c r="DK58"/>
      <c r="DL58"/>
      <c r="DM58"/>
    </row>
    <row r="61" spans="1:117" s="10" customFormat="1" x14ac:dyDescent="0.25">
      <c r="A61" s="2">
        <v>2029</v>
      </c>
      <c r="B61" s="3">
        <v>58</v>
      </c>
      <c r="C61" s="3">
        <v>0</v>
      </c>
      <c r="D61" s="3">
        <v>0</v>
      </c>
      <c r="E61" s="3">
        <v>1</v>
      </c>
      <c r="F61" s="3">
        <v>1</v>
      </c>
      <c r="G61" s="3">
        <v>0</v>
      </c>
      <c r="H61" s="1">
        <v>1</v>
      </c>
      <c r="I61" s="3">
        <v>1</v>
      </c>
      <c r="J61" s="3">
        <v>2</v>
      </c>
      <c r="K61" s="3">
        <v>1</v>
      </c>
      <c r="L61" s="3">
        <v>1</v>
      </c>
      <c r="M61" s="3"/>
      <c r="N61" s="3">
        <v>1</v>
      </c>
      <c r="O61" s="3">
        <v>0</v>
      </c>
      <c r="P61" s="3">
        <v>1</v>
      </c>
      <c r="Q61" s="3"/>
      <c r="R61" s="3">
        <v>0</v>
      </c>
      <c r="S61" s="3">
        <v>0</v>
      </c>
      <c r="T61" s="3">
        <v>1</v>
      </c>
      <c r="U61" s="3">
        <v>0</v>
      </c>
      <c r="V61" s="3">
        <v>1</v>
      </c>
      <c r="W61" s="3">
        <v>0</v>
      </c>
      <c r="X61" s="3">
        <v>0</v>
      </c>
      <c r="Y61" s="3">
        <v>0</v>
      </c>
      <c r="Z61" s="3">
        <v>1</v>
      </c>
      <c r="AA61" s="3">
        <v>1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28</v>
      </c>
      <c r="AI61" s="4">
        <v>2.15</v>
      </c>
      <c r="AJ61" s="3">
        <v>118</v>
      </c>
      <c r="AK61" s="3">
        <v>80</v>
      </c>
      <c r="AL61" s="5">
        <f t="shared" ref="AL61:AL67" si="40">(AJ61+2*AK61)/3</f>
        <v>92.666666666666671</v>
      </c>
      <c r="AM61" s="3">
        <v>76</v>
      </c>
      <c r="AN61" s="3">
        <v>1</v>
      </c>
      <c r="AO61" s="3">
        <v>4</v>
      </c>
      <c r="AP61" s="3">
        <v>20</v>
      </c>
      <c r="AQ61" s="3">
        <v>10</v>
      </c>
      <c r="AR61" s="3">
        <v>13</v>
      </c>
      <c r="AS61" s="1">
        <f t="shared" ref="AS61:AS90" si="41">(AP61-AQ61)</f>
        <v>10</v>
      </c>
      <c r="AT61" s="7">
        <f t="shared" ref="AT61:AT90" si="42">(AS61/AO61)</f>
        <v>2.5</v>
      </c>
      <c r="AU61" s="3">
        <v>8</v>
      </c>
      <c r="AV61" s="4">
        <v>3.0959999999999996</v>
      </c>
      <c r="AW61" s="3">
        <v>1.44</v>
      </c>
      <c r="AX61" s="19">
        <f t="shared" ref="AX61:AX67" si="43">(AL61*AW61/451)</f>
        <v>0.2958758314855876</v>
      </c>
      <c r="AY61" s="7">
        <f t="shared" ref="AY61:AY92" si="44">((AR61-AU61)/AV61)</f>
        <v>1.6149870801033595</v>
      </c>
      <c r="AZ61" s="7">
        <f t="shared" ref="AZ61:AZ92" si="45">((AR61-AU61)*80/AW61)</f>
        <v>277.77777777777777</v>
      </c>
      <c r="BA61" s="7">
        <f t="shared" ref="BA61:BA67" si="46">((AL61-AO61)*80/AW61)</f>
        <v>4925.9259259259261</v>
      </c>
      <c r="BB61" s="7">
        <f t="shared" ref="BB61:BB92" si="47">(AV61/AM61*1000)</f>
        <v>40.736842105263158</v>
      </c>
      <c r="BC61" s="7">
        <f t="shared" ref="BC61:BC92" si="48">(AW61*1000/AM61)</f>
        <v>18.94736842105263</v>
      </c>
      <c r="BD61" s="7">
        <f t="shared" ref="BD61:BD67" si="49">(BC61*(AL61-AU61)*0.0136)</f>
        <v>21.817263157894732</v>
      </c>
      <c r="BE61" s="7">
        <f t="shared" ref="BE61:BE92" si="50">(BC61*(AR61-AO61)*0.0136)</f>
        <v>2.3191578947368416</v>
      </c>
      <c r="BF61" s="19"/>
      <c r="BG61" s="19">
        <f t="shared" ref="BG61:BG92" si="51">(AR61/BB61)</f>
        <v>0.31912144702842377</v>
      </c>
      <c r="BH61" s="19">
        <f t="shared" ref="BH61:BH90" si="52">(AP61/BB61)</f>
        <v>0.49095607235142119</v>
      </c>
      <c r="BI61" s="19">
        <f t="shared" ref="BI61:BI90" si="53">(BB61/AS61)</f>
        <v>4.0736842105263156</v>
      </c>
      <c r="BJ61" s="19">
        <f t="shared" ref="BJ61:BJ92" si="54">(AO61/AU61)</f>
        <v>0.5</v>
      </c>
      <c r="BK61" s="19"/>
      <c r="BL61" s="5">
        <v>0</v>
      </c>
      <c r="BM61" s="5"/>
      <c r="BN61" s="5"/>
      <c r="BO61" s="5"/>
      <c r="BP61" s="5"/>
      <c r="BQ61" s="3">
        <v>1</v>
      </c>
      <c r="BR61" s="9">
        <v>0</v>
      </c>
      <c r="BS61" s="3">
        <v>57.5</v>
      </c>
      <c r="BT61" s="3">
        <v>4.3</v>
      </c>
      <c r="BU61" s="3">
        <v>3.1</v>
      </c>
      <c r="BV61" s="3">
        <v>1.1000000000000001</v>
      </c>
      <c r="BW61" s="3"/>
      <c r="BY61" s="3">
        <v>1</v>
      </c>
      <c r="BZ61" s="3">
        <v>0</v>
      </c>
      <c r="CA61" s="3">
        <v>139</v>
      </c>
      <c r="CB61" s="3">
        <v>39</v>
      </c>
      <c r="CC61" s="4">
        <v>1.8</v>
      </c>
      <c r="CD61" s="28">
        <v>39</v>
      </c>
      <c r="CE61" s="8"/>
      <c r="CF61" s="8"/>
      <c r="CG61" s="3">
        <v>1495</v>
      </c>
      <c r="CH61" s="3">
        <v>1</v>
      </c>
      <c r="CI61" s="3">
        <v>2</v>
      </c>
      <c r="CJ61" s="12">
        <v>1010.4430379746835</v>
      </c>
      <c r="CK61" s="7">
        <f t="shared" ref="CK61:CK92" si="55">(CJ61/CD61)</f>
        <v>25.908795845504706</v>
      </c>
      <c r="CL61" s="19">
        <f t="shared" ref="CL61:CL92" si="56">LN(CJ61)</f>
        <v>6.9181441651159616</v>
      </c>
      <c r="CM61" s="5">
        <v>591.03216016667329</v>
      </c>
      <c r="CN61" s="19">
        <f t="shared" ref="CN61:CN85" si="57">LN(CM61)</f>
        <v>6.3818704324512465</v>
      </c>
      <c r="CP61" s="41">
        <v>40371</v>
      </c>
      <c r="CQ61" s="41"/>
      <c r="CR61" s="41"/>
      <c r="CS61" s="41"/>
      <c r="CT61" s="20"/>
      <c r="CU61" s="36">
        <v>44272</v>
      </c>
      <c r="CV61" s="36">
        <v>42467</v>
      </c>
      <c r="CW61" s="1">
        <f t="shared" ref="CW61:CW92" si="58">(CV61-CP61)</f>
        <v>2096</v>
      </c>
      <c r="CX61" s="3">
        <v>1</v>
      </c>
      <c r="CY61" s="36">
        <v>42467</v>
      </c>
      <c r="CZ61" s="20">
        <f>(CY61-CP61)</f>
        <v>2096</v>
      </c>
      <c r="DA61" s="20">
        <v>1</v>
      </c>
      <c r="DB61" s="20">
        <v>2096</v>
      </c>
      <c r="DC61" s="3">
        <v>0</v>
      </c>
      <c r="DD61" s="3" t="s">
        <v>146</v>
      </c>
    </row>
    <row r="62" spans="1:117" s="10" customFormat="1" x14ac:dyDescent="0.25">
      <c r="A62" s="2">
        <v>2031</v>
      </c>
      <c r="B62" s="3">
        <v>63</v>
      </c>
      <c r="C62" s="3">
        <v>0</v>
      </c>
      <c r="D62" s="3">
        <v>0</v>
      </c>
      <c r="E62" s="3">
        <v>1</v>
      </c>
      <c r="F62" s="3">
        <v>1</v>
      </c>
      <c r="G62" s="3">
        <v>0</v>
      </c>
      <c r="H62" s="1">
        <v>1</v>
      </c>
      <c r="I62" s="3">
        <v>0</v>
      </c>
      <c r="J62" s="3">
        <v>3</v>
      </c>
      <c r="K62" s="3">
        <v>1</v>
      </c>
      <c r="L62" s="3">
        <v>0</v>
      </c>
      <c r="M62" s="3"/>
      <c r="N62" s="3">
        <v>1</v>
      </c>
      <c r="O62" s="3">
        <v>0</v>
      </c>
      <c r="P62" s="3">
        <v>1</v>
      </c>
      <c r="Q62" s="3"/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1</v>
      </c>
      <c r="Z62" s="3">
        <v>0</v>
      </c>
      <c r="AA62" s="3">
        <v>1</v>
      </c>
      <c r="AB62" s="3">
        <v>1</v>
      </c>
      <c r="AC62" s="3">
        <v>1</v>
      </c>
      <c r="AD62" s="3">
        <v>0</v>
      </c>
      <c r="AE62" s="3">
        <v>1</v>
      </c>
      <c r="AF62" s="3">
        <v>0</v>
      </c>
      <c r="AG62" s="3">
        <v>2</v>
      </c>
      <c r="AH62" s="3">
        <v>29.5</v>
      </c>
      <c r="AI62" s="4">
        <v>2.09</v>
      </c>
      <c r="AJ62" s="3">
        <v>120</v>
      </c>
      <c r="AK62" s="3">
        <v>74</v>
      </c>
      <c r="AL62" s="5">
        <f t="shared" si="40"/>
        <v>89.333333333333329</v>
      </c>
      <c r="AM62" s="3">
        <v>103</v>
      </c>
      <c r="AN62" s="3">
        <v>1</v>
      </c>
      <c r="AO62" s="3">
        <v>11</v>
      </c>
      <c r="AP62" s="3">
        <v>35</v>
      </c>
      <c r="AQ62" s="3">
        <v>17</v>
      </c>
      <c r="AR62" s="3">
        <v>27</v>
      </c>
      <c r="AS62" s="1">
        <f t="shared" si="41"/>
        <v>18</v>
      </c>
      <c r="AT62" s="7">
        <f t="shared" si="42"/>
        <v>1.6363636363636365</v>
      </c>
      <c r="AU62" s="3">
        <v>20</v>
      </c>
      <c r="AV62" s="4">
        <v>5.83</v>
      </c>
      <c r="AW62" s="3">
        <v>2.79</v>
      </c>
      <c r="AX62" s="19">
        <f t="shared" si="43"/>
        <v>0.55263858093126383</v>
      </c>
      <c r="AY62" s="7">
        <f t="shared" si="44"/>
        <v>1.2006861063464838</v>
      </c>
      <c r="AZ62" s="7">
        <f t="shared" si="45"/>
        <v>200.71684587813621</v>
      </c>
      <c r="BA62" s="7">
        <f t="shared" si="46"/>
        <v>2246.117084826762</v>
      </c>
      <c r="BB62" s="7">
        <f t="shared" si="47"/>
        <v>56.601941747572816</v>
      </c>
      <c r="BC62" s="7">
        <f t="shared" si="48"/>
        <v>27.087378640776699</v>
      </c>
      <c r="BD62" s="7">
        <f t="shared" si="49"/>
        <v>25.541592233009705</v>
      </c>
      <c r="BE62" s="7">
        <f t="shared" si="50"/>
        <v>5.894213592233009</v>
      </c>
      <c r="BF62" s="19">
        <v>2.25</v>
      </c>
      <c r="BG62" s="19">
        <f t="shared" si="51"/>
        <v>0.47701543739279589</v>
      </c>
      <c r="BH62" s="19">
        <f t="shared" si="52"/>
        <v>0.61835334476843906</v>
      </c>
      <c r="BI62" s="19">
        <f t="shared" si="53"/>
        <v>3.144552319309601</v>
      </c>
      <c r="BJ62" s="19">
        <f t="shared" si="54"/>
        <v>0.55000000000000004</v>
      </c>
      <c r="BK62" s="19"/>
      <c r="BL62" s="5">
        <v>1</v>
      </c>
      <c r="BM62" s="5">
        <v>16</v>
      </c>
      <c r="BN62" s="5"/>
      <c r="BO62" s="5">
        <v>3</v>
      </c>
      <c r="BP62" s="5">
        <v>0</v>
      </c>
      <c r="BQ62" s="3">
        <v>1</v>
      </c>
      <c r="BR62" s="9">
        <v>0</v>
      </c>
      <c r="BS62" s="3">
        <v>35</v>
      </c>
      <c r="BT62" s="3">
        <v>5.7</v>
      </c>
      <c r="BU62" s="3">
        <v>5.2</v>
      </c>
      <c r="BV62" s="3">
        <v>1.1000000000000001</v>
      </c>
      <c r="BW62" s="3">
        <v>4.4000000000000004</v>
      </c>
      <c r="BY62" s="3">
        <v>1</v>
      </c>
      <c r="BZ62" s="3">
        <v>0</v>
      </c>
      <c r="CA62" s="3">
        <v>136</v>
      </c>
      <c r="CB62" s="3">
        <v>43</v>
      </c>
      <c r="CC62" s="4">
        <v>2</v>
      </c>
      <c r="CD62" s="28">
        <v>34</v>
      </c>
      <c r="CE62" s="8"/>
      <c r="CF62" s="8"/>
      <c r="CG62" s="3">
        <v>1971</v>
      </c>
      <c r="CH62" s="3">
        <v>1</v>
      </c>
      <c r="CI62" s="3">
        <v>2</v>
      </c>
      <c r="CJ62" s="12">
        <v>900</v>
      </c>
      <c r="CK62" s="7">
        <f t="shared" si="55"/>
        <v>26.470588235294116</v>
      </c>
      <c r="CL62" s="19">
        <f t="shared" si="56"/>
        <v>6.8023947633243109</v>
      </c>
      <c r="CM62" s="5">
        <v>1319.4023438573167</v>
      </c>
      <c r="CN62" s="19">
        <f t="shared" si="57"/>
        <v>7.1849341432441554</v>
      </c>
      <c r="CP62" s="41">
        <v>40373</v>
      </c>
      <c r="CQ62" s="41"/>
      <c r="CR62" s="41"/>
      <c r="CS62" s="41"/>
      <c r="CT62" s="20"/>
      <c r="CU62" s="36">
        <v>44272</v>
      </c>
      <c r="CV62" s="36">
        <v>41156</v>
      </c>
      <c r="CW62" s="1">
        <f t="shared" si="58"/>
        <v>783</v>
      </c>
      <c r="CX62" s="3">
        <v>1</v>
      </c>
      <c r="CY62" s="36">
        <v>41156</v>
      </c>
      <c r="CZ62" s="20">
        <f>(CY62-CP62)</f>
        <v>783</v>
      </c>
      <c r="DA62" s="20">
        <v>1</v>
      </c>
      <c r="DB62" s="20">
        <v>783</v>
      </c>
      <c r="DC62" s="3">
        <v>0</v>
      </c>
      <c r="DD62" s="3" t="s">
        <v>144</v>
      </c>
    </row>
    <row r="63" spans="1:117" s="10" customFormat="1" x14ac:dyDescent="0.25">
      <c r="A63" s="25">
        <v>1020</v>
      </c>
      <c r="B63" s="1">
        <v>75</v>
      </c>
      <c r="C63" s="1">
        <v>0</v>
      </c>
      <c r="D63" s="1">
        <v>1</v>
      </c>
      <c r="E63" s="1">
        <v>1</v>
      </c>
      <c r="F63" s="1">
        <v>2</v>
      </c>
      <c r="G63" s="1">
        <v>1</v>
      </c>
      <c r="H63" s="1">
        <v>0</v>
      </c>
      <c r="I63" s="1">
        <v>1</v>
      </c>
      <c r="J63" s="1">
        <v>3</v>
      </c>
      <c r="K63" s="1">
        <v>1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</v>
      </c>
      <c r="AB63" s="1">
        <v>1</v>
      </c>
      <c r="AC63" s="1">
        <v>0</v>
      </c>
      <c r="AD63" s="1">
        <v>0</v>
      </c>
      <c r="AE63" s="1">
        <v>1</v>
      </c>
      <c r="AF63" s="1">
        <v>0</v>
      </c>
      <c r="AG63" s="1">
        <v>0</v>
      </c>
      <c r="AH63" s="1">
        <v>48</v>
      </c>
      <c r="AI63" s="1">
        <v>2.02</v>
      </c>
      <c r="AJ63" s="1">
        <v>154</v>
      </c>
      <c r="AK63" s="1">
        <v>72</v>
      </c>
      <c r="AL63" s="5">
        <f t="shared" si="40"/>
        <v>99.333333333333329</v>
      </c>
      <c r="AM63" s="1">
        <v>65</v>
      </c>
      <c r="AN63" s="1">
        <v>1</v>
      </c>
      <c r="AO63" s="1">
        <v>11</v>
      </c>
      <c r="AP63" s="1">
        <v>44</v>
      </c>
      <c r="AQ63" s="1">
        <v>9</v>
      </c>
      <c r="AR63" s="1">
        <v>25</v>
      </c>
      <c r="AS63" s="1">
        <f t="shared" si="41"/>
        <v>35</v>
      </c>
      <c r="AT63" s="7">
        <f t="shared" si="42"/>
        <v>3.1818181818181817</v>
      </c>
      <c r="AU63" s="1">
        <v>16</v>
      </c>
      <c r="AV63" s="19">
        <v>7.88</v>
      </c>
      <c r="AW63" s="1">
        <v>3.58</v>
      </c>
      <c r="AX63" s="19">
        <f t="shared" si="43"/>
        <v>0.78849963045085003</v>
      </c>
      <c r="AY63" s="7">
        <f t="shared" si="44"/>
        <v>1.1421319796954315</v>
      </c>
      <c r="AZ63" s="7">
        <f t="shared" si="45"/>
        <v>201.11731843575419</v>
      </c>
      <c r="BA63" s="7">
        <f t="shared" si="46"/>
        <v>1973.9292364990688</v>
      </c>
      <c r="BB63" s="7">
        <f t="shared" si="47"/>
        <v>121.23076923076923</v>
      </c>
      <c r="BC63" s="7">
        <f t="shared" si="48"/>
        <v>55.07692307692308</v>
      </c>
      <c r="BD63" s="7">
        <f t="shared" si="49"/>
        <v>62.420512820512819</v>
      </c>
      <c r="BE63" s="7">
        <f t="shared" si="50"/>
        <v>10.486646153846154</v>
      </c>
      <c r="BF63" s="19">
        <v>1.29</v>
      </c>
      <c r="BG63" s="19">
        <f t="shared" si="51"/>
        <v>0.20621827411167512</v>
      </c>
      <c r="BH63" s="19">
        <f t="shared" si="52"/>
        <v>0.36294416243654826</v>
      </c>
      <c r="BI63" s="19">
        <f t="shared" si="53"/>
        <v>3.4637362637362634</v>
      </c>
      <c r="BJ63" s="19">
        <f t="shared" si="54"/>
        <v>0.6875</v>
      </c>
      <c r="BK63" s="19"/>
      <c r="BL63" s="20">
        <v>1</v>
      </c>
      <c r="BM63" s="1">
        <v>26</v>
      </c>
      <c r="BN63" s="20"/>
      <c r="BO63" s="1">
        <v>0</v>
      </c>
      <c r="BP63" s="1">
        <v>0</v>
      </c>
      <c r="BQ63" s="1">
        <v>1</v>
      </c>
      <c r="BR63" s="1">
        <v>0</v>
      </c>
      <c r="BS63" s="1">
        <v>60</v>
      </c>
      <c r="BT63" s="1"/>
      <c r="BU63" s="1"/>
      <c r="BV63" s="1"/>
      <c r="BW63" s="1"/>
      <c r="BX63" s="1"/>
      <c r="BY63" s="1"/>
      <c r="BZ63" s="1"/>
      <c r="CA63" s="25">
        <v>141</v>
      </c>
      <c r="CB63" s="25">
        <v>31</v>
      </c>
      <c r="CC63" s="44">
        <v>1.0900000000000001</v>
      </c>
      <c r="CD63" s="27">
        <v>50</v>
      </c>
      <c r="CE63" s="1">
        <v>35</v>
      </c>
      <c r="CF63" s="1">
        <v>0</v>
      </c>
      <c r="CG63" s="1"/>
      <c r="CH63" s="1"/>
      <c r="CI63" s="1">
        <v>1</v>
      </c>
      <c r="CJ63" s="20">
        <v>1329.01487</v>
      </c>
      <c r="CK63" s="7">
        <f t="shared" si="55"/>
        <v>26.580297399999999</v>
      </c>
      <c r="CL63" s="19">
        <f t="shared" si="56"/>
        <v>7.1921932475144574</v>
      </c>
      <c r="CM63" s="20">
        <v>1189.6214</v>
      </c>
      <c r="CN63" s="19">
        <f t="shared" si="57"/>
        <v>7.0813903842242212</v>
      </c>
      <c r="CO63" s="22"/>
      <c r="CP63" s="36">
        <v>43215</v>
      </c>
      <c r="CQ63" s="36"/>
      <c r="CR63" s="36"/>
      <c r="CS63" s="36"/>
      <c r="CT63" s="20"/>
      <c r="CU63" s="36">
        <v>44274</v>
      </c>
      <c r="CV63" s="36">
        <v>44274</v>
      </c>
      <c r="CW63" s="1">
        <f t="shared" si="58"/>
        <v>1059</v>
      </c>
      <c r="CX63" s="1">
        <v>0</v>
      </c>
      <c r="CY63" s="1"/>
      <c r="CZ63" s="1"/>
      <c r="DA63" s="1">
        <v>0</v>
      </c>
      <c r="DB63" s="1">
        <v>1059</v>
      </c>
      <c r="DC63" s="3">
        <v>0</v>
      </c>
      <c r="DD63"/>
      <c r="DE63"/>
      <c r="DF63"/>
      <c r="DG63"/>
      <c r="DH63"/>
      <c r="DI63"/>
      <c r="DJ63"/>
      <c r="DK63"/>
      <c r="DL63"/>
      <c r="DM63"/>
    </row>
    <row r="64" spans="1:117" s="10" customFormat="1" x14ac:dyDescent="0.25">
      <c r="A64" s="25">
        <v>1061</v>
      </c>
      <c r="B64" s="1">
        <v>61</v>
      </c>
      <c r="C64" s="1">
        <v>0</v>
      </c>
      <c r="D64" s="1">
        <v>0</v>
      </c>
      <c r="E64" s="1">
        <v>1</v>
      </c>
      <c r="F64" s="1">
        <v>1</v>
      </c>
      <c r="G64" s="1">
        <v>0</v>
      </c>
      <c r="H64" s="1">
        <v>1</v>
      </c>
      <c r="I64" s="1">
        <v>0</v>
      </c>
      <c r="J64" s="1">
        <v>3</v>
      </c>
      <c r="K64" s="1">
        <v>1</v>
      </c>
      <c r="L64" s="1">
        <v>1</v>
      </c>
      <c r="M64" s="1">
        <v>1</v>
      </c>
      <c r="N64" s="1">
        <v>1</v>
      </c>
      <c r="O64" s="1">
        <v>0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2</v>
      </c>
      <c r="AA64" s="1">
        <v>1</v>
      </c>
      <c r="AB64" s="1">
        <v>1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  <c r="AH64" s="1">
        <v>33.4</v>
      </c>
      <c r="AI64" s="1">
        <v>2.27</v>
      </c>
      <c r="AJ64" s="1">
        <v>129</v>
      </c>
      <c r="AK64" s="1">
        <v>71</v>
      </c>
      <c r="AL64" s="5">
        <f t="shared" si="40"/>
        <v>90.333333333333329</v>
      </c>
      <c r="AM64" s="1">
        <v>93</v>
      </c>
      <c r="AN64" s="1">
        <v>1</v>
      </c>
      <c r="AO64" s="1">
        <v>10</v>
      </c>
      <c r="AP64" s="1">
        <v>32</v>
      </c>
      <c r="AQ64" s="1">
        <v>20</v>
      </c>
      <c r="AR64" s="1">
        <v>24</v>
      </c>
      <c r="AS64" s="1">
        <f t="shared" si="41"/>
        <v>12</v>
      </c>
      <c r="AT64" s="7">
        <f t="shared" si="42"/>
        <v>1.2</v>
      </c>
      <c r="AU64" s="1">
        <v>15</v>
      </c>
      <c r="AV64" s="19">
        <v>5.05</v>
      </c>
      <c r="AW64" s="1">
        <v>2.2200000000000002</v>
      </c>
      <c r="AX64" s="19">
        <f t="shared" si="43"/>
        <v>0.44465631929046567</v>
      </c>
      <c r="AY64" s="7">
        <f t="shared" si="44"/>
        <v>1.7821782178217822</v>
      </c>
      <c r="AZ64" s="7">
        <f t="shared" si="45"/>
        <v>324.32432432432432</v>
      </c>
      <c r="BA64" s="7">
        <f t="shared" si="46"/>
        <v>2894.8948948948942</v>
      </c>
      <c r="BB64" s="7">
        <f t="shared" si="47"/>
        <v>54.3010752688172</v>
      </c>
      <c r="BC64" s="7">
        <f t="shared" si="48"/>
        <v>23.870967741935484</v>
      </c>
      <c r="BD64" s="7">
        <f t="shared" si="49"/>
        <v>24.456602150537634</v>
      </c>
      <c r="BE64" s="7">
        <f t="shared" si="50"/>
        <v>4.5450322580645155</v>
      </c>
      <c r="BF64" s="19">
        <v>2.0994059405940595</v>
      </c>
      <c r="BG64" s="19">
        <f t="shared" si="51"/>
        <v>0.44198019801980198</v>
      </c>
      <c r="BH64" s="19">
        <f t="shared" si="52"/>
        <v>0.58930693069306939</v>
      </c>
      <c r="BI64" s="19">
        <f t="shared" si="53"/>
        <v>4.5250896057347667</v>
      </c>
      <c r="BJ64" s="19">
        <f t="shared" si="54"/>
        <v>0.66666666666666663</v>
      </c>
      <c r="BK64" s="19"/>
      <c r="BL64" s="20">
        <v>1</v>
      </c>
      <c r="BM64" s="1">
        <v>22</v>
      </c>
      <c r="BN64" s="20"/>
      <c r="BO64" s="1">
        <v>3</v>
      </c>
      <c r="BP64" s="1">
        <v>0</v>
      </c>
      <c r="BQ64" s="1">
        <v>1</v>
      </c>
      <c r="BR64" s="1">
        <v>0</v>
      </c>
      <c r="BS64" s="1">
        <v>25</v>
      </c>
      <c r="BT64" s="1"/>
      <c r="BU64" s="1"/>
      <c r="BV64" s="1"/>
      <c r="BW64" s="1"/>
      <c r="BX64" s="1"/>
      <c r="BY64" s="1"/>
      <c r="BZ64" s="1"/>
      <c r="CA64" s="25">
        <v>139</v>
      </c>
      <c r="CB64" s="25">
        <v>35</v>
      </c>
      <c r="CC64" s="44">
        <v>1.58</v>
      </c>
      <c r="CD64" s="27">
        <v>47</v>
      </c>
      <c r="CE64" s="1">
        <v>399</v>
      </c>
      <c r="CF64" s="1">
        <v>1</v>
      </c>
      <c r="CG64" s="1"/>
      <c r="CH64" s="1"/>
      <c r="CI64" s="1">
        <v>2</v>
      </c>
      <c r="CJ64" s="20">
        <v>1312.3408890000001</v>
      </c>
      <c r="CK64" s="7">
        <f t="shared" si="55"/>
        <v>27.922146574468087</v>
      </c>
      <c r="CL64" s="19">
        <f t="shared" si="56"/>
        <v>7.1795677596885685</v>
      </c>
      <c r="CM64" s="20">
        <v>1484.2853050000001</v>
      </c>
      <c r="CN64" s="19">
        <f t="shared" si="57"/>
        <v>7.3026886592920119</v>
      </c>
      <c r="CO64" s="22"/>
      <c r="CP64" s="36">
        <v>43397</v>
      </c>
      <c r="CQ64" s="36"/>
      <c r="CR64" s="36"/>
      <c r="CS64" s="36"/>
      <c r="CT64" s="20"/>
      <c r="CU64" s="36">
        <v>44274</v>
      </c>
      <c r="CV64" s="36">
        <v>44259</v>
      </c>
      <c r="CW64" s="1">
        <f t="shared" si="58"/>
        <v>862</v>
      </c>
      <c r="CX64" s="1">
        <v>0</v>
      </c>
      <c r="CY64" s="1"/>
      <c r="CZ64" s="1"/>
      <c r="DA64" s="1">
        <v>0</v>
      </c>
      <c r="DB64" s="1">
        <v>862</v>
      </c>
      <c r="DC64" s="3">
        <v>0</v>
      </c>
      <c r="DD64"/>
      <c r="DE64"/>
      <c r="DF64"/>
      <c r="DG64"/>
      <c r="DH64"/>
      <c r="DI64"/>
      <c r="DJ64"/>
      <c r="DK64"/>
      <c r="DL64"/>
      <c r="DM64"/>
    </row>
    <row r="65" spans="1:117" s="10" customFormat="1" x14ac:dyDescent="0.25">
      <c r="A65" s="2">
        <v>2063</v>
      </c>
      <c r="B65" s="9">
        <v>62</v>
      </c>
      <c r="C65" s="9">
        <v>0</v>
      </c>
      <c r="D65" s="9">
        <v>0</v>
      </c>
      <c r="E65" s="9">
        <v>1</v>
      </c>
      <c r="F65" s="9">
        <v>1</v>
      </c>
      <c r="G65" s="9">
        <v>0</v>
      </c>
      <c r="H65" s="1">
        <v>1</v>
      </c>
      <c r="I65" s="9">
        <v>1</v>
      </c>
      <c r="J65" s="9">
        <v>3</v>
      </c>
      <c r="K65" s="9">
        <v>0</v>
      </c>
      <c r="L65" s="9">
        <v>0</v>
      </c>
      <c r="M65" s="9"/>
      <c r="N65" s="9">
        <v>1</v>
      </c>
      <c r="O65" s="9">
        <v>0</v>
      </c>
      <c r="P65" s="9">
        <v>1</v>
      </c>
      <c r="Q65" s="9"/>
      <c r="R65" s="9">
        <v>1</v>
      </c>
      <c r="S65" s="9">
        <v>1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1</v>
      </c>
      <c r="Z65" s="9">
        <v>0</v>
      </c>
      <c r="AA65" s="9">
        <v>1</v>
      </c>
      <c r="AB65" s="9">
        <v>0</v>
      </c>
      <c r="AC65" s="9">
        <v>1</v>
      </c>
      <c r="AD65" s="9">
        <v>0</v>
      </c>
      <c r="AE65" s="9">
        <v>0</v>
      </c>
      <c r="AF65" s="9">
        <v>0</v>
      </c>
      <c r="AG65" s="9">
        <v>0</v>
      </c>
      <c r="AH65" s="9">
        <v>24</v>
      </c>
      <c r="AI65" s="11">
        <v>1.95</v>
      </c>
      <c r="AJ65" s="9">
        <v>125</v>
      </c>
      <c r="AK65" s="9">
        <v>82</v>
      </c>
      <c r="AL65" s="5">
        <f t="shared" si="40"/>
        <v>96.333333333333329</v>
      </c>
      <c r="AM65" s="9">
        <v>69</v>
      </c>
      <c r="AN65" s="9">
        <v>1</v>
      </c>
      <c r="AO65" s="9">
        <v>8</v>
      </c>
      <c r="AP65" s="9">
        <v>16</v>
      </c>
      <c r="AQ65" s="9">
        <v>6</v>
      </c>
      <c r="AR65" s="9">
        <v>10</v>
      </c>
      <c r="AS65" s="1">
        <f t="shared" si="41"/>
        <v>10</v>
      </c>
      <c r="AT65" s="7">
        <f t="shared" si="42"/>
        <v>1.25</v>
      </c>
      <c r="AU65" s="9">
        <v>7</v>
      </c>
      <c r="AV65" s="4">
        <v>3.9584999999999995</v>
      </c>
      <c r="AW65" s="9">
        <v>2.0299999999999998</v>
      </c>
      <c r="AX65" s="19">
        <f t="shared" si="43"/>
        <v>0.43360679970436061</v>
      </c>
      <c r="AY65" s="7">
        <f t="shared" si="44"/>
        <v>0.75786282682834416</v>
      </c>
      <c r="AZ65" s="7">
        <f t="shared" si="45"/>
        <v>118.22660098522168</v>
      </c>
      <c r="BA65" s="7">
        <f t="shared" si="46"/>
        <v>3481.1165845648607</v>
      </c>
      <c r="BB65" s="7">
        <f t="shared" si="47"/>
        <v>57.369565217391298</v>
      </c>
      <c r="BC65" s="7">
        <f t="shared" si="48"/>
        <v>29.420289855072461</v>
      </c>
      <c r="BD65" s="7">
        <f t="shared" si="49"/>
        <v>35.743690821256031</v>
      </c>
      <c r="BE65" s="7">
        <f t="shared" si="50"/>
        <v>0.80023188405797085</v>
      </c>
      <c r="BF65" s="19"/>
      <c r="BG65" s="19">
        <f t="shared" si="51"/>
        <v>0.17430845017051916</v>
      </c>
      <c r="BH65" s="19">
        <f t="shared" si="52"/>
        <v>0.27889352027283065</v>
      </c>
      <c r="BI65" s="19">
        <f t="shared" si="53"/>
        <v>5.7369565217391294</v>
      </c>
      <c r="BJ65" s="19">
        <f t="shared" si="54"/>
        <v>1.1428571428571428</v>
      </c>
      <c r="BK65" s="19"/>
      <c r="BL65" s="12">
        <v>0</v>
      </c>
      <c r="BM65" s="12"/>
      <c r="BN65" s="12"/>
      <c r="BO65" s="12"/>
      <c r="BP65" s="12"/>
      <c r="BQ65" s="9">
        <v>1</v>
      </c>
      <c r="BR65" s="9">
        <v>0</v>
      </c>
      <c r="BS65" s="9">
        <v>22.5</v>
      </c>
      <c r="BT65" s="9">
        <v>5.0999999999999996</v>
      </c>
      <c r="BU65" s="9">
        <v>3.7</v>
      </c>
      <c r="BV65" s="9">
        <v>0.8</v>
      </c>
      <c r="BW65" s="9">
        <v>3.6</v>
      </c>
      <c r="BX65" s="14"/>
      <c r="BY65" s="9">
        <v>0</v>
      </c>
      <c r="BZ65" s="9">
        <v>1</v>
      </c>
      <c r="CA65" s="9">
        <v>133</v>
      </c>
      <c r="CB65" s="9">
        <v>25</v>
      </c>
      <c r="CC65" s="11">
        <v>0.8</v>
      </c>
      <c r="CD65" s="29">
        <v>90</v>
      </c>
      <c r="CE65" s="13"/>
      <c r="CF65" s="13"/>
      <c r="CG65" s="9">
        <v>620</v>
      </c>
      <c r="CH65" s="9">
        <v>1</v>
      </c>
      <c r="CI65" s="9">
        <v>1</v>
      </c>
      <c r="CJ65" s="12">
        <v>2619.1176470588234</v>
      </c>
      <c r="CK65" s="7">
        <f t="shared" si="55"/>
        <v>29.101307189542482</v>
      </c>
      <c r="CL65" s="19">
        <f t="shared" si="56"/>
        <v>7.8705927641016462</v>
      </c>
      <c r="CM65" s="12">
        <v>1232.5424258160597</v>
      </c>
      <c r="CN65" s="19">
        <f t="shared" si="57"/>
        <v>7.1168343278932129</v>
      </c>
      <c r="CO65" s="14"/>
      <c r="CP65" s="36">
        <v>40633</v>
      </c>
      <c r="CQ65" s="38"/>
      <c r="CR65" s="38"/>
      <c r="CS65" s="36">
        <v>40654</v>
      </c>
      <c r="CT65" s="43">
        <f>(CS65-CP65)</f>
        <v>21</v>
      </c>
      <c r="CU65" s="36">
        <v>44274</v>
      </c>
      <c r="CV65" s="42">
        <v>44275</v>
      </c>
      <c r="CW65" s="9">
        <f t="shared" si="58"/>
        <v>3642</v>
      </c>
      <c r="CX65" s="9">
        <v>0</v>
      </c>
      <c r="CY65" s="9"/>
      <c r="CZ65" s="14"/>
      <c r="DA65" s="9">
        <v>1</v>
      </c>
      <c r="DB65" s="9">
        <v>21</v>
      </c>
      <c r="DC65" s="1">
        <v>1</v>
      </c>
      <c r="DD65" s="14" t="s">
        <v>157</v>
      </c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 s="10" customFormat="1" x14ac:dyDescent="0.25">
      <c r="A66" s="2">
        <v>2012</v>
      </c>
      <c r="B66" s="3">
        <v>62</v>
      </c>
      <c r="C66" s="3">
        <v>0</v>
      </c>
      <c r="D66" s="3">
        <v>1</v>
      </c>
      <c r="E66" s="3">
        <v>1</v>
      </c>
      <c r="F66" s="3">
        <v>2</v>
      </c>
      <c r="G66" s="3">
        <v>1</v>
      </c>
      <c r="H66" s="1">
        <v>0</v>
      </c>
      <c r="I66" s="3">
        <v>1</v>
      </c>
      <c r="J66" s="3">
        <v>3</v>
      </c>
      <c r="K66" s="3">
        <v>1</v>
      </c>
      <c r="L66" s="3">
        <v>0</v>
      </c>
      <c r="M66" s="3"/>
      <c r="N66" s="3">
        <v>1</v>
      </c>
      <c r="O66" s="3">
        <v>1</v>
      </c>
      <c r="P66" s="3">
        <v>0</v>
      </c>
      <c r="Q66" s="3"/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1</v>
      </c>
      <c r="AB66" s="3">
        <v>0</v>
      </c>
      <c r="AC66" s="3">
        <v>1</v>
      </c>
      <c r="AD66" s="3">
        <v>0</v>
      </c>
      <c r="AE66" s="3">
        <v>0</v>
      </c>
      <c r="AF66" s="3">
        <v>0</v>
      </c>
      <c r="AG66" s="3">
        <v>0</v>
      </c>
      <c r="AH66" s="3">
        <v>25.5</v>
      </c>
      <c r="AI66" s="4">
        <v>1.64</v>
      </c>
      <c r="AJ66" s="3">
        <v>182</v>
      </c>
      <c r="AK66" s="3">
        <v>80</v>
      </c>
      <c r="AL66" s="5">
        <f t="shared" si="40"/>
        <v>114</v>
      </c>
      <c r="AM66" s="3">
        <v>71</v>
      </c>
      <c r="AN66" s="3">
        <v>1</v>
      </c>
      <c r="AO66" s="3">
        <v>8</v>
      </c>
      <c r="AP66" s="3">
        <v>36</v>
      </c>
      <c r="AQ66" s="3">
        <v>19</v>
      </c>
      <c r="AR66" s="3">
        <v>27</v>
      </c>
      <c r="AS66" s="3">
        <f t="shared" si="41"/>
        <v>17</v>
      </c>
      <c r="AT66" s="7">
        <f t="shared" si="42"/>
        <v>2.125</v>
      </c>
      <c r="AU66" s="3">
        <v>19</v>
      </c>
      <c r="AV66" s="4">
        <v>3.8375999999999997</v>
      </c>
      <c r="AW66" s="3">
        <v>2.34</v>
      </c>
      <c r="AX66" s="19">
        <f t="shared" si="43"/>
        <v>0.59148558758314851</v>
      </c>
      <c r="AY66" s="7">
        <f t="shared" si="44"/>
        <v>2.0846362309776945</v>
      </c>
      <c r="AZ66" s="7">
        <f t="shared" si="45"/>
        <v>273.5042735042735</v>
      </c>
      <c r="BA66" s="7">
        <f t="shared" si="46"/>
        <v>3623.931623931624</v>
      </c>
      <c r="BB66" s="7">
        <f t="shared" si="47"/>
        <v>54.050704225352113</v>
      </c>
      <c r="BC66" s="7">
        <f t="shared" si="48"/>
        <v>32.95774647887324</v>
      </c>
      <c r="BD66" s="7">
        <f t="shared" si="49"/>
        <v>42.581408450704224</v>
      </c>
      <c r="BE66" s="7">
        <f t="shared" si="50"/>
        <v>8.5162816901408451</v>
      </c>
      <c r="BF66" s="19">
        <v>4.68</v>
      </c>
      <c r="BG66" s="19">
        <f t="shared" si="51"/>
        <v>0.49953095684803001</v>
      </c>
      <c r="BH66" s="19">
        <f t="shared" si="52"/>
        <v>0.66604127579737338</v>
      </c>
      <c r="BI66" s="19">
        <f t="shared" si="53"/>
        <v>3.179453189726595</v>
      </c>
      <c r="BJ66" s="19">
        <f t="shared" si="54"/>
        <v>0.42105263157894735</v>
      </c>
      <c r="BK66" s="19"/>
      <c r="BL66" s="5">
        <v>1</v>
      </c>
      <c r="BM66" s="5">
        <v>20</v>
      </c>
      <c r="BN66" s="5">
        <v>75</v>
      </c>
      <c r="BO66" s="5">
        <v>1</v>
      </c>
      <c r="BP66" s="5">
        <v>0</v>
      </c>
      <c r="BQ66" s="3">
        <v>1</v>
      </c>
      <c r="BR66" s="3">
        <v>1</v>
      </c>
      <c r="BS66" s="3">
        <v>75</v>
      </c>
      <c r="BT66" s="3"/>
      <c r="BU66" s="3"/>
      <c r="BV66" s="3"/>
      <c r="BW66" s="3"/>
      <c r="BY66" s="3"/>
      <c r="BZ66" s="3"/>
      <c r="CA66" s="3">
        <v>136</v>
      </c>
      <c r="CB66" s="3">
        <v>15</v>
      </c>
      <c r="CC66" s="4">
        <v>0.9</v>
      </c>
      <c r="CD66" s="28">
        <v>65</v>
      </c>
      <c r="CE66" s="8"/>
      <c r="CF66" s="8"/>
      <c r="CG66" s="3">
        <v>1497</v>
      </c>
      <c r="CH66" s="3">
        <v>1</v>
      </c>
      <c r="CI66" s="3">
        <v>2</v>
      </c>
      <c r="CJ66" s="12">
        <v>1902.5974025974026</v>
      </c>
      <c r="CK66" s="7">
        <f t="shared" si="55"/>
        <v>29.270729270729269</v>
      </c>
      <c r="CL66" s="19">
        <f t="shared" si="56"/>
        <v>7.550975285585575</v>
      </c>
      <c r="CM66" s="5">
        <v>7138.0228918452531</v>
      </c>
      <c r="CN66" s="19">
        <f t="shared" si="57"/>
        <v>8.8731911110840844</v>
      </c>
      <c r="CP66" s="41">
        <v>40261</v>
      </c>
      <c r="CQ66" s="41"/>
      <c r="CR66" s="41"/>
      <c r="CS66" s="41"/>
      <c r="CT66" s="20"/>
      <c r="CU66" s="36">
        <v>44272</v>
      </c>
      <c r="CV66" s="36">
        <v>44260</v>
      </c>
      <c r="CW66" s="1">
        <f t="shared" si="58"/>
        <v>3999</v>
      </c>
      <c r="CX66" s="3">
        <v>0</v>
      </c>
      <c r="CY66" s="3"/>
      <c r="CZ66" s="3"/>
      <c r="DA66" s="3">
        <v>0</v>
      </c>
      <c r="DB66" s="3">
        <v>3999</v>
      </c>
      <c r="DC66" s="1">
        <v>1</v>
      </c>
      <c r="DD66" s="3"/>
    </row>
    <row r="67" spans="1:117" s="10" customFormat="1" x14ac:dyDescent="0.25">
      <c r="A67" s="25">
        <v>1021</v>
      </c>
      <c r="B67" s="1">
        <v>78</v>
      </c>
      <c r="C67" s="1">
        <v>0</v>
      </c>
      <c r="D67" s="1">
        <v>1</v>
      </c>
      <c r="E67" s="1">
        <v>1</v>
      </c>
      <c r="F67" s="1">
        <v>2</v>
      </c>
      <c r="G67" s="1">
        <v>1</v>
      </c>
      <c r="H67" s="1">
        <v>0</v>
      </c>
      <c r="I67" s="1">
        <v>1</v>
      </c>
      <c r="J67" s="1">
        <v>3</v>
      </c>
      <c r="K67" s="1">
        <v>1</v>
      </c>
      <c r="L67" s="1">
        <v>1</v>
      </c>
      <c r="M67" s="1">
        <v>1</v>
      </c>
      <c r="N67" s="1">
        <v>1</v>
      </c>
      <c r="O67" s="1">
        <v>0</v>
      </c>
      <c r="P67" s="1">
        <v>1</v>
      </c>
      <c r="Q67" s="1">
        <v>1</v>
      </c>
      <c r="R67" s="1">
        <v>0</v>
      </c>
      <c r="S67" s="1">
        <v>0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1</v>
      </c>
      <c r="AB67" s="1">
        <v>0</v>
      </c>
      <c r="AC67" s="1">
        <v>1</v>
      </c>
      <c r="AD67" s="1">
        <v>0</v>
      </c>
      <c r="AE67" s="1">
        <v>1</v>
      </c>
      <c r="AF67" s="1">
        <v>0</v>
      </c>
      <c r="AG67" s="1">
        <v>0</v>
      </c>
      <c r="AH67" s="1">
        <v>33</v>
      </c>
      <c r="AI67" s="1">
        <v>1.88</v>
      </c>
      <c r="AJ67" s="1">
        <v>122</v>
      </c>
      <c r="AK67" s="1">
        <v>54</v>
      </c>
      <c r="AL67" s="5">
        <f t="shared" si="40"/>
        <v>76.666666666666671</v>
      </c>
      <c r="AM67" s="1">
        <v>59</v>
      </c>
      <c r="AN67" s="1">
        <v>3</v>
      </c>
      <c r="AO67" s="1">
        <v>10</v>
      </c>
      <c r="AP67" s="1">
        <v>56</v>
      </c>
      <c r="AQ67" s="1">
        <v>20</v>
      </c>
      <c r="AR67" s="1">
        <v>35</v>
      </c>
      <c r="AS67" s="1">
        <f t="shared" si="41"/>
        <v>36</v>
      </c>
      <c r="AT67" s="7">
        <f t="shared" si="42"/>
        <v>3.6</v>
      </c>
      <c r="AU67" s="1">
        <v>17</v>
      </c>
      <c r="AV67" s="19">
        <v>3.8</v>
      </c>
      <c r="AW67" s="1">
        <v>2.02</v>
      </c>
      <c r="AX67" s="19">
        <f t="shared" si="43"/>
        <v>0.34338507021433851</v>
      </c>
      <c r="AY67" s="7">
        <f t="shared" si="44"/>
        <v>4.7368421052631584</v>
      </c>
      <c r="AZ67" s="7">
        <f t="shared" si="45"/>
        <v>712.87128712871288</v>
      </c>
      <c r="BA67" s="7">
        <f t="shared" si="46"/>
        <v>2640.2640264026404</v>
      </c>
      <c r="BB67" s="7">
        <f t="shared" si="47"/>
        <v>64.406779661016941</v>
      </c>
      <c r="BC67" s="7">
        <f t="shared" si="48"/>
        <v>34.237288135593218</v>
      </c>
      <c r="BD67" s="7">
        <f t="shared" si="49"/>
        <v>27.782418079096043</v>
      </c>
      <c r="BE67" s="7">
        <f t="shared" si="50"/>
        <v>11.640677966101693</v>
      </c>
      <c r="BF67" s="19"/>
      <c r="BG67" s="19">
        <f t="shared" si="51"/>
        <v>0.54342105263157903</v>
      </c>
      <c r="BH67" s="19">
        <f t="shared" si="52"/>
        <v>0.8694736842105264</v>
      </c>
      <c r="BI67" s="19">
        <f t="shared" si="53"/>
        <v>1.7890772128060262</v>
      </c>
      <c r="BJ67" s="19">
        <f t="shared" si="54"/>
        <v>0.58823529411764708</v>
      </c>
      <c r="BK67" s="19"/>
      <c r="BL67" s="20">
        <v>0</v>
      </c>
      <c r="BM67" s="1"/>
      <c r="BN67" s="20"/>
      <c r="BO67" s="1"/>
      <c r="BP67" s="1"/>
      <c r="BQ67" s="1">
        <v>1</v>
      </c>
      <c r="BR67" s="1">
        <v>0</v>
      </c>
      <c r="BS67" s="1">
        <v>70</v>
      </c>
      <c r="BT67" s="1">
        <v>4.2</v>
      </c>
      <c r="BU67" s="1">
        <v>2.2000000000000002</v>
      </c>
      <c r="BV67" s="1">
        <v>0.51</v>
      </c>
      <c r="BW67" s="1">
        <v>4.7</v>
      </c>
      <c r="BX67" s="1">
        <v>51.5</v>
      </c>
      <c r="BY67" s="1">
        <v>1</v>
      </c>
      <c r="BZ67" s="1"/>
      <c r="CA67" s="25">
        <v>139</v>
      </c>
      <c r="CB67" s="25">
        <v>37</v>
      </c>
      <c r="CC67" s="44">
        <v>1.2</v>
      </c>
      <c r="CD67" s="27">
        <v>43</v>
      </c>
      <c r="CE67" s="1">
        <v>215</v>
      </c>
      <c r="CF67" s="1">
        <v>1</v>
      </c>
      <c r="CG67" s="1"/>
      <c r="CH67" s="1"/>
      <c r="CI67" s="1">
        <v>2</v>
      </c>
      <c r="CJ67" s="20">
        <v>1268.335</v>
      </c>
      <c r="CK67" s="7">
        <f t="shared" si="55"/>
        <v>29.496162790697674</v>
      </c>
      <c r="CL67" s="19">
        <f t="shared" si="56"/>
        <v>7.1454602956872604</v>
      </c>
      <c r="CM67" s="20">
        <v>2576.056</v>
      </c>
      <c r="CN67" s="19">
        <f t="shared" si="57"/>
        <v>7.8540148261183873</v>
      </c>
      <c r="CO67" s="22"/>
      <c r="CP67" s="36">
        <v>43215</v>
      </c>
      <c r="CQ67" s="36"/>
      <c r="CR67" s="36"/>
      <c r="CS67" s="36"/>
      <c r="CT67" s="20"/>
      <c r="CU67" s="36">
        <v>44217</v>
      </c>
      <c r="CV67" s="36">
        <v>43252</v>
      </c>
      <c r="CW67" s="1">
        <f t="shared" si="58"/>
        <v>37</v>
      </c>
      <c r="CX67" s="1">
        <v>1</v>
      </c>
      <c r="CY67" s="36">
        <v>43252</v>
      </c>
      <c r="CZ67" s="20">
        <f>(CY67-CP67)</f>
        <v>37</v>
      </c>
      <c r="DA67" s="20">
        <v>1</v>
      </c>
      <c r="DB67" s="20">
        <v>37</v>
      </c>
      <c r="DC67" s="3">
        <v>0</v>
      </c>
      <c r="DD67" t="s">
        <v>129</v>
      </c>
      <c r="DE67"/>
      <c r="DF67"/>
      <c r="DG67"/>
      <c r="DH67"/>
      <c r="DI67"/>
      <c r="DJ67"/>
      <c r="DK67"/>
      <c r="DL67"/>
      <c r="DM67"/>
    </row>
    <row r="68" spans="1:117" s="10" customFormat="1" x14ac:dyDescent="0.25">
      <c r="A68" s="2">
        <v>2057</v>
      </c>
      <c r="B68" s="3">
        <v>68</v>
      </c>
      <c r="C68" s="3">
        <v>1</v>
      </c>
      <c r="D68" s="3">
        <v>0</v>
      </c>
      <c r="E68" s="3">
        <v>0</v>
      </c>
      <c r="F68" s="3">
        <v>1</v>
      </c>
      <c r="G68" s="3">
        <v>0</v>
      </c>
      <c r="H68" s="1">
        <v>1</v>
      </c>
      <c r="I68" s="3">
        <v>1</v>
      </c>
      <c r="J68" s="3">
        <v>1</v>
      </c>
      <c r="K68" s="3">
        <v>1</v>
      </c>
      <c r="L68" s="3">
        <v>0</v>
      </c>
      <c r="M68" s="3"/>
      <c r="N68" s="3">
        <v>1</v>
      </c>
      <c r="O68" s="3">
        <v>0</v>
      </c>
      <c r="P68" s="3">
        <v>1</v>
      </c>
      <c r="Q68" s="3"/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1</v>
      </c>
      <c r="Z68" s="3">
        <v>1</v>
      </c>
      <c r="AA68" s="3">
        <v>1</v>
      </c>
      <c r="AB68" s="3">
        <v>1</v>
      </c>
      <c r="AC68" s="3">
        <v>1</v>
      </c>
      <c r="AD68" s="3">
        <v>0</v>
      </c>
      <c r="AE68" s="3">
        <v>1</v>
      </c>
      <c r="AF68" s="3">
        <v>0</v>
      </c>
      <c r="AG68" s="3">
        <v>0</v>
      </c>
      <c r="AH68" s="3">
        <v>28</v>
      </c>
      <c r="AI68" s="4">
        <v>2.35</v>
      </c>
      <c r="AJ68" s="3"/>
      <c r="AK68" s="3"/>
      <c r="AL68" s="5"/>
      <c r="AM68" s="3">
        <v>74</v>
      </c>
      <c r="AN68" s="3">
        <v>1</v>
      </c>
      <c r="AO68" s="3">
        <v>16</v>
      </c>
      <c r="AP68" s="3">
        <v>37</v>
      </c>
      <c r="AQ68" s="3">
        <v>20</v>
      </c>
      <c r="AR68" s="3">
        <v>26</v>
      </c>
      <c r="AS68" s="1">
        <f t="shared" si="41"/>
        <v>17</v>
      </c>
      <c r="AT68" s="7">
        <f t="shared" si="42"/>
        <v>1.0625</v>
      </c>
      <c r="AU68" s="3">
        <v>22</v>
      </c>
      <c r="AV68" s="4">
        <v>4.2065000000000001</v>
      </c>
      <c r="AW68" s="3">
        <v>1.79</v>
      </c>
      <c r="AX68" s="19"/>
      <c r="AY68" s="7">
        <f t="shared" si="44"/>
        <v>0.95090930702484244</v>
      </c>
      <c r="AZ68" s="7">
        <f t="shared" si="45"/>
        <v>178.77094972067039</v>
      </c>
      <c r="BA68" s="7"/>
      <c r="BB68" s="7">
        <f t="shared" si="47"/>
        <v>56.844594594594597</v>
      </c>
      <c r="BC68" s="7">
        <f t="shared" si="48"/>
        <v>24.189189189189189</v>
      </c>
      <c r="BD68" s="7"/>
      <c r="BE68" s="7">
        <f t="shared" si="50"/>
        <v>3.2897297297297299</v>
      </c>
      <c r="BF68" s="19"/>
      <c r="BG68" s="19">
        <f t="shared" si="51"/>
        <v>0.45738737667894924</v>
      </c>
      <c r="BH68" s="19">
        <f t="shared" si="52"/>
        <v>0.65089742065850464</v>
      </c>
      <c r="BI68" s="19">
        <f t="shared" si="53"/>
        <v>3.3437996820349762</v>
      </c>
      <c r="BJ68" s="19">
        <f t="shared" si="54"/>
        <v>0.72727272727272729</v>
      </c>
      <c r="BK68" s="19"/>
      <c r="BL68" s="5">
        <v>0</v>
      </c>
      <c r="BM68" s="5"/>
      <c r="BN68" s="5"/>
      <c r="BO68" s="5"/>
      <c r="BP68" s="5"/>
      <c r="BQ68" s="3">
        <v>1</v>
      </c>
      <c r="BR68" s="3">
        <v>0</v>
      </c>
      <c r="BS68" s="3"/>
      <c r="BT68" s="3">
        <v>6.2</v>
      </c>
      <c r="BU68" s="3">
        <v>5.4</v>
      </c>
      <c r="BV68" s="3">
        <v>1</v>
      </c>
      <c r="BW68" s="3"/>
      <c r="BY68" s="3">
        <v>1</v>
      </c>
      <c r="BZ68" s="3">
        <v>0</v>
      </c>
      <c r="CA68" s="3">
        <v>142</v>
      </c>
      <c r="CB68" s="3">
        <v>26</v>
      </c>
      <c r="CC68" s="4">
        <v>2</v>
      </c>
      <c r="CD68" s="28">
        <v>42</v>
      </c>
      <c r="CE68" s="8"/>
      <c r="CF68" s="8"/>
      <c r="CG68" s="3">
        <v>1145</v>
      </c>
      <c r="CH68" s="3">
        <v>1</v>
      </c>
      <c r="CI68" s="3">
        <v>2</v>
      </c>
      <c r="CJ68" s="12">
        <v>1241.5966386554621</v>
      </c>
      <c r="CK68" s="7">
        <f t="shared" si="55"/>
        <v>29.561824729891956</v>
      </c>
      <c r="CL68" s="19">
        <f t="shared" si="56"/>
        <v>7.1241534421568149</v>
      </c>
      <c r="CM68" s="5">
        <v>1058.9701844312465</v>
      </c>
      <c r="CN68" s="19">
        <f t="shared" si="57"/>
        <v>6.965052190749204</v>
      </c>
      <c r="CP68" s="36">
        <v>40526</v>
      </c>
      <c r="CQ68" s="36"/>
      <c r="CR68" s="36"/>
      <c r="CS68" s="36">
        <v>42037</v>
      </c>
      <c r="CT68" s="43">
        <f>(CS68-CP68)</f>
        <v>1511</v>
      </c>
      <c r="CU68" s="36">
        <v>44274</v>
      </c>
      <c r="CV68" s="40">
        <v>44263</v>
      </c>
      <c r="CW68" s="3">
        <f t="shared" si="58"/>
        <v>3737</v>
      </c>
      <c r="CX68" s="3">
        <v>0</v>
      </c>
      <c r="CY68" s="3"/>
      <c r="CZ68" s="3"/>
      <c r="DA68" s="3">
        <v>1</v>
      </c>
      <c r="DB68" s="3">
        <v>1511</v>
      </c>
      <c r="DC68" s="3">
        <v>0</v>
      </c>
      <c r="DD68" s="3"/>
    </row>
    <row r="69" spans="1:117" x14ac:dyDescent="0.25">
      <c r="A69" s="2">
        <v>2033</v>
      </c>
      <c r="B69" s="3">
        <v>62</v>
      </c>
      <c r="C69" s="3">
        <v>0</v>
      </c>
      <c r="D69" s="3">
        <v>0</v>
      </c>
      <c r="E69" s="3">
        <v>1</v>
      </c>
      <c r="F69" s="3">
        <v>1</v>
      </c>
      <c r="G69" s="3">
        <v>0</v>
      </c>
      <c r="H69" s="1">
        <v>1</v>
      </c>
      <c r="I69" s="3">
        <v>0</v>
      </c>
      <c r="J69" s="3">
        <v>4</v>
      </c>
      <c r="K69" s="3">
        <v>1</v>
      </c>
      <c r="L69" s="3">
        <v>1</v>
      </c>
      <c r="M69" s="3"/>
      <c r="N69" s="3">
        <v>1</v>
      </c>
      <c r="O69" s="3">
        <v>0</v>
      </c>
      <c r="P69" s="3">
        <v>1</v>
      </c>
      <c r="Q69" s="3"/>
      <c r="R69" s="3">
        <v>1</v>
      </c>
      <c r="S69" s="3">
        <v>0</v>
      </c>
      <c r="T69" s="3">
        <v>1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1</v>
      </c>
      <c r="AA69" s="3">
        <v>1</v>
      </c>
      <c r="AB69" s="3">
        <v>1</v>
      </c>
      <c r="AC69" s="3">
        <v>0</v>
      </c>
      <c r="AD69" s="3">
        <v>0</v>
      </c>
      <c r="AE69" s="3">
        <v>1</v>
      </c>
      <c r="AF69" s="3">
        <v>0</v>
      </c>
      <c r="AG69" s="3">
        <v>2</v>
      </c>
      <c r="AH69" s="3">
        <v>23</v>
      </c>
      <c r="AI69" s="4">
        <v>1.94</v>
      </c>
      <c r="AJ69" s="3">
        <v>93</v>
      </c>
      <c r="AK69" s="3">
        <v>75</v>
      </c>
      <c r="AL69" s="5">
        <f t="shared" ref="AL69:AL90" si="59">(AJ69+2*AK69)/3</f>
        <v>81</v>
      </c>
      <c r="AM69" s="3">
        <v>88</v>
      </c>
      <c r="AN69" s="3">
        <v>1</v>
      </c>
      <c r="AO69" s="3">
        <v>6</v>
      </c>
      <c r="AP69" s="3">
        <v>51</v>
      </c>
      <c r="AQ69" s="3">
        <v>26</v>
      </c>
      <c r="AR69" s="3">
        <v>34</v>
      </c>
      <c r="AS69" s="1">
        <f t="shared" si="41"/>
        <v>25</v>
      </c>
      <c r="AT69" s="7">
        <f t="shared" si="42"/>
        <v>4.166666666666667</v>
      </c>
      <c r="AU69" s="3">
        <v>22</v>
      </c>
      <c r="AV69" s="4">
        <v>3.298</v>
      </c>
      <c r="AW69" s="3">
        <v>1.7</v>
      </c>
      <c r="AX69" s="19">
        <f t="shared" ref="AX69:AX113" si="60">(AL69*AW69/451)</f>
        <v>0.30532150776053213</v>
      </c>
      <c r="AY69" s="7">
        <f t="shared" si="44"/>
        <v>3.6385688295936931</v>
      </c>
      <c r="AZ69" s="7">
        <f t="shared" si="45"/>
        <v>564.70588235294122</v>
      </c>
      <c r="BA69" s="7">
        <f t="shared" ref="BA69:BA113" si="61">((AL69-AO69)*80/AW69)</f>
        <v>3529.4117647058824</v>
      </c>
      <c r="BB69" s="7">
        <f t="shared" si="47"/>
        <v>37.477272727272727</v>
      </c>
      <c r="BC69" s="7">
        <f t="shared" si="48"/>
        <v>19.318181818181817</v>
      </c>
      <c r="BD69" s="7">
        <f t="shared" ref="BD69:BD113" si="62">(BC69*(AL69-AU69)*0.0136)</f>
        <v>15.50090909090909</v>
      </c>
      <c r="BE69" s="7">
        <f t="shared" si="50"/>
        <v>7.3563636363636355</v>
      </c>
      <c r="BF69" s="19"/>
      <c r="BG69" s="19">
        <f t="shared" si="51"/>
        <v>0.90721649484536082</v>
      </c>
      <c r="BH69" s="19">
        <f t="shared" si="52"/>
        <v>1.3608247422680413</v>
      </c>
      <c r="BI69" s="19">
        <f t="shared" si="53"/>
        <v>1.499090909090909</v>
      </c>
      <c r="BJ69" s="19">
        <f t="shared" si="54"/>
        <v>0.27272727272727271</v>
      </c>
      <c r="BK69" s="19"/>
      <c r="BL69" s="5">
        <v>0</v>
      </c>
      <c r="BM69" s="5"/>
      <c r="BN69" s="5"/>
      <c r="BO69" s="5"/>
      <c r="BP69" s="5"/>
      <c r="BQ69" s="9">
        <v>1</v>
      </c>
      <c r="BR69" s="9">
        <v>0</v>
      </c>
      <c r="BS69" s="3">
        <v>12.5</v>
      </c>
      <c r="BT69" s="3">
        <v>5.7</v>
      </c>
      <c r="BU69" s="3">
        <v>5.3</v>
      </c>
      <c r="BV69" s="3">
        <v>0.88</v>
      </c>
      <c r="BW69" s="3">
        <v>4.8</v>
      </c>
      <c r="BX69" s="10"/>
      <c r="BY69" s="3">
        <v>1</v>
      </c>
      <c r="BZ69" s="3">
        <v>0</v>
      </c>
      <c r="CA69" s="3">
        <v>132</v>
      </c>
      <c r="CB69" s="3">
        <v>37</v>
      </c>
      <c r="CC69" s="4">
        <v>0.9</v>
      </c>
      <c r="CD69" s="28">
        <v>90</v>
      </c>
      <c r="CE69" s="8"/>
      <c r="CF69" s="8"/>
      <c r="CG69" s="3">
        <v>2454</v>
      </c>
      <c r="CH69" s="3">
        <v>1</v>
      </c>
      <c r="CI69" s="3">
        <v>3</v>
      </c>
      <c r="CJ69" s="12">
        <v>2695.833333333333</v>
      </c>
      <c r="CK69" s="7">
        <f t="shared" si="55"/>
        <v>29.953703703703699</v>
      </c>
      <c r="CL69" s="19">
        <f t="shared" si="56"/>
        <v>7.8994626501410465</v>
      </c>
      <c r="CM69" s="5">
        <v>1680.7069826280497</v>
      </c>
      <c r="CN69" s="19">
        <f t="shared" si="57"/>
        <v>7.4269698068690291</v>
      </c>
      <c r="CO69" s="10"/>
      <c r="CP69" s="41">
        <v>40393</v>
      </c>
      <c r="CQ69" s="41"/>
      <c r="CR69" s="41"/>
      <c r="CS69" s="41"/>
      <c r="CU69" s="36">
        <v>44272</v>
      </c>
      <c r="CV69" s="36">
        <v>41561</v>
      </c>
      <c r="CW69" s="1">
        <f t="shared" si="58"/>
        <v>1168</v>
      </c>
      <c r="CX69" s="3">
        <v>1</v>
      </c>
      <c r="CY69" s="40">
        <v>41561</v>
      </c>
      <c r="CZ69" s="20">
        <f>(CY69-CP69)</f>
        <v>1168</v>
      </c>
      <c r="DA69" s="20">
        <v>1</v>
      </c>
      <c r="DB69" s="20">
        <v>1168</v>
      </c>
      <c r="DC69" s="1">
        <v>1</v>
      </c>
      <c r="DD69" s="3" t="s">
        <v>141</v>
      </c>
      <c r="DE69" s="10"/>
      <c r="DF69" s="10"/>
      <c r="DG69" s="10"/>
      <c r="DH69" s="10"/>
      <c r="DI69" s="10"/>
      <c r="DJ69" s="10"/>
      <c r="DK69" s="10"/>
      <c r="DL69" s="10"/>
      <c r="DM69" s="10"/>
    </row>
    <row r="70" spans="1:117" s="10" customFormat="1" x14ac:dyDescent="0.25">
      <c r="A70" s="2">
        <v>2054</v>
      </c>
      <c r="B70" s="3">
        <v>69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0</v>
      </c>
      <c r="J70" s="3">
        <v>3</v>
      </c>
      <c r="K70" s="9">
        <v>1</v>
      </c>
      <c r="L70" s="3">
        <v>0</v>
      </c>
      <c r="M70" s="9"/>
      <c r="N70" s="3">
        <v>1</v>
      </c>
      <c r="O70" s="9">
        <v>1</v>
      </c>
      <c r="P70" s="3">
        <v>0</v>
      </c>
      <c r="Q70" s="3"/>
      <c r="R70" s="3">
        <v>1</v>
      </c>
      <c r="S70" s="3">
        <v>0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1</v>
      </c>
      <c r="AA70" s="3">
        <v>1</v>
      </c>
      <c r="AB70" s="3">
        <v>1</v>
      </c>
      <c r="AC70" s="3">
        <v>0</v>
      </c>
      <c r="AD70" s="3">
        <v>0</v>
      </c>
      <c r="AE70" s="3">
        <v>1</v>
      </c>
      <c r="AF70" s="3">
        <v>0</v>
      </c>
      <c r="AG70" s="3">
        <v>0</v>
      </c>
      <c r="AH70" s="3">
        <v>26.5</v>
      </c>
      <c r="AI70" s="4">
        <v>1.8</v>
      </c>
      <c r="AJ70" s="3">
        <v>119</v>
      </c>
      <c r="AK70" s="3">
        <v>71</v>
      </c>
      <c r="AL70" s="5">
        <f t="shared" si="59"/>
        <v>87</v>
      </c>
      <c r="AM70" s="3">
        <v>71</v>
      </c>
      <c r="AN70" s="3">
        <v>1</v>
      </c>
      <c r="AO70" s="3">
        <v>9</v>
      </c>
      <c r="AP70" s="3">
        <v>79</v>
      </c>
      <c r="AQ70" s="3">
        <v>26</v>
      </c>
      <c r="AR70" s="3">
        <v>45</v>
      </c>
      <c r="AS70" s="1">
        <f t="shared" si="41"/>
        <v>53</v>
      </c>
      <c r="AT70" s="7">
        <f t="shared" si="42"/>
        <v>5.8888888888888893</v>
      </c>
      <c r="AU70" s="3">
        <v>18</v>
      </c>
      <c r="AV70" s="4">
        <v>4.2300000000000004</v>
      </c>
      <c r="AW70" s="3">
        <v>2.35</v>
      </c>
      <c r="AX70" s="19">
        <f t="shared" si="60"/>
        <v>0.45332594235033263</v>
      </c>
      <c r="AY70" s="7">
        <f t="shared" si="44"/>
        <v>6.3829787234042543</v>
      </c>
      <c r="AZ70" s="7">
        <f t="shared" si="45"/>
        <v>919.14893617021278</v>
      </c>
      <c r="BA70" s="7">
        <f t="shared" si="61"/>
        <v>2655.3191489361702</v>
      </c>
      <c r="BB70" s="7">
        <f t="shared" si="47"/>
        <v>59.577464788732399</v>
      </c>
      <c r="BC70" s="7">
        <f t="shared" si="48"/>
        <v>33.098591549295776</v>
      </c>
      <c r="BD70" s="7">
        <f t="shared" si="62"/>
        <v>31.059718309859157</v>
      </c>
      <c r="BE70" s="7">
        <f t="shared" si="50"/>
        <v>16.205070422535208</v>
      </c>
      <c r="BF70" s="19"/>
      <c r="BG70" s="19">
        <f t="shared" si="51"/>
        <v>0.75531914893617014</v>
      </c>
      <c r="BH70" s="19">
        <f t="shared" si="52"/>
        <v>1.3260047281323877</v>
      </c>
      <c r="BI70" s="19">
        <f t="shared" si="53"/>
        <v>1.124103109221366</v>
      </c>
      <c r="BJ70" s="19">
        <f t="shared" si="54"/>
        <v>0.5</v>
      </c>
      <c r="BK70" s="19"/>
      <c r="BL70" s="5">
        <v>0</v>
      </c>
      <c r="BM70" s="5"/>
      <c r="BN70" s="5"/>
      <c r="BO70" s="5"/>
      <c r="BP70" s="5"/>
      <c r="BQ70" s="3">
        <v>1</v>
      </c>
      <c r="BR70" s="3">
        <v>0</v>
      </c>
      <c r="BS70" s="3">
        <v>22.5</v>
      </c>
      <c r="BT70" s="3">
        <v>5.8</v>
      </c>
      <c r="BU70" s="3">
        <v>4.8</v>
      </c>
      <c r="BV70" s="3">
        <v>1</v>
      </c>
      <c r="BW70" s="3"/>
      <c r="BY70" s="3">
        <v>1</v>
      </c>
      <c r="BZ70" s="3">
        <v>1</v>
      </c>
      <c r="CA70" s="3">
        <v>139</v>
      </c>
      <c r="CB70" s="3">
        <v>30</v>
      </c>
      <c r="CC70" s="4">
        <v>1.3</v>
      </c>
      <c r="CD70" s="28">
        <v>55</v>
      </c>
      <c r="CE70" s="8"/>
      <c r="CF70" s="8"/>
      <c r="CG70" s="3">
        <v>3667</v>
      </c>
      <c r="CH70" s="3">
        <v>1</v>
      </c>
      <c r="CI70" s="3">
        <v>3</v>
      </c>
      <c r="CJ70" s="12">
        <v>1696.4705882352941</v>
      </c>
      <c r="CK70" s="7">
        <f t="shared" si="55"/>
        <v>30.844919786096256</v>
      </c>
      <c r="CL70" s="19">
        <f t="shared" si="56"/>
        <v>7.436305247342669</v>
      </c>
      <c r="CM70" s="5">
        <v>2170.7995250837321</v>
      </c>
      <c r="CN70" s="19">
        <f t="shared" si="57"/>
        <v>7.6828508234144568</v>
      </c>
      <c r="CP70" s="36">
        <v>40511</v>
      </c>
      <c r="CQ70" s="36"/>
      <c r="CR70" s="36"/>
      <c r="CS70" s="36"/>
      <c r="CT70" s="20"/>
      <c r="CU70" s="36">
        <v>44274</v>
      </c>
      <c r="CV70" s="36">
        <v>41039</v>
      </c>
      <c r="CW70" s="1">
        <f t="shared" si="58"/>
        <v>528</v>
      </c>
      <c r="CX70" s="3">
        <v>1</v>
      </c>
      <c r="CY70" s="40">
        <v>41039</v>
      </c>
      <c r="CZ70" s="3">
        <f>(CY70-CP70)</f>
        <v>528</v>
      </c>
      <c r="DA70" s="3">
        <v>1</v>
      </c>
      <c r="DB70" s="3">
        <v>528</v>
      </c>
      <c r="DC70" s="1">
        <v>1</v>
      </c>
      <c r="DD70" s="3" t="s">
        <v>141</v>
      </c>
    </row>
    <row r="71" spans="1:117" s="10" customFormat="1" x14ac:dyDescent="0.25">
      <c r="A71" s="25">
        <v>1043</v>
      </c>
      <c r="B71" s="1">
        <v>65</v>
      </c>
      <c r="C71" s="1">
        <v>0</v>
      </c>
      <c r="D71" s="1">
        <v>0</v>
      </c>
      <c r="E71" s="1">
        <v>1</v>
      </c>
      <c r="F71" s="1">
        <v>2</v>
      </c>
      <c r="G71" s="1">
        <v>1</v>
      </c>
      <c r="H71" s="1">
        <v>0</v>
      </c>
      <c r="I71" s="1">
        <v>1</v>
      </c>
      <c r="J71" s="1">
        <v>3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0</v>
      </c>
      <c r="Q71" s="1"/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</v>
      </c>
      <c r="AA71" s="1">
        <v>0</v>
      </c>
      <c r="AB71" s="1">
        <v>0</v>
      </c>
      <c r="AC71" s="1">
        <v>1</v>
      </c>
      <c r="AD71" s="1">
        <v>0</v>
      </c>
      <c r="AE71" s="1">
        <v>1</v>
      </c>
      <c r="AF71" s="1">
        <v>0</v>
      </c>
      <c r="AG71" s="1">
        <v>0</v>
      </c>
      <c r="AH71" s="1">
        <v>23.48</v>
      </c>
      <c r="AI71" s="1">
        <v>1.87</v>
      </c>
      <c r="AJ71" s="1">
        <v>106</v>
      </c>
      <c r="AK71" s="1">
        <v>52</v>
      </c>
      <c r="AL71" s="5">
        <f t="shared" si="59"/>
        <v>70</v>
      </c>
      <c r="AM71" s="1">
        <v>66</v>
      </c>
      <c r="AN71" s="1">
        <v>1</v>
      </c>
      <c r="AO71" s="1">
        <v>17</v>
      </c>
      <c r="AP71" s="1">
        <v>100</v>
      </c>
      <c r="AQ71" s="1">
        <v>37</v>
      </c>
      <c r="AR71" s="1">
        <v>65</v>
      </c>
      <c r="AS71" s="1">
        <f t="shared" si="41"/>
        <v>63</v>
      </c>
      <c r="AT71" s="7">
        <f t="shared" si="42"/>
        <v>3.7058823529411766</v>
      </c>
      <c r="AU71" s="1">
        <v>33</v>
      </c>
      <c r="AV71" s="19">
        <v>4.72</v>
      </c>
      <c r="AW71" s="1">
        <v>2.52</v>
      </c>
      <c r="AX71" s="19">
        <f t="shared" si="60"/>
        <v>0.39113082039911312</v>
      </c>
      <c r="AY71" s="7">
        <f t="shared" si="44"/>
        <v>6.7796610169491531</v>
      </c>
      <c r="AZ71" s="7">
        <f t="shared" si="45"/>
        <v>1015.8730158730159</v>
      </c>
      <c r="BA71" s="7">
        <f t="shared" si="61"/>
        <v>1682.5396825396824</v>
      </c>
      <c r="BB71" s="7">
        <f t="shared" si="47"/>
        <v>71.515151515151516</v>
      </c>
      <c r="BC71" s="7">
        <f t="shared" si="48"/>
        <v>38.18181818181818</v>
      </c>
      <c r="BD71" s="7">
        <f t="shared" si="62"/>
        <v>19.213090909090909</v>
      </c>
      <c r="BE71" s="7">
        <f t="shared" si="50"/>
        <v>24.925090909090905</v>
      </c>
      <c r="BF71" s="19">
        <v>1.3703389830508474</v>
      </c>
      <c r="BG71" s="19">
        <f t="shared" si="51"/>
        <v>0.90889830508474578</v>
      </c>
      <c r="BH71" s="19">
        <f t="shared" si="52"/>
        <v>1.3983050847457628</v>
      </c>
      <c r="BI71" s="19">
        <f t="shared" si="53"/>
        <v>1.1351611351611353</v>
      </c>
      <c r="BJ71" s="19">
        <f t="shared" si="54"/>
        <v>0.51515151515151514</v>
      </c>
      <c r="BK71" s="19"/>
      <c r="BL71" s="20">
        <v>1</v>
      </c>
      <c r="BM71" s="1">
        <v>19</v>
      </c>
      <c r="BN71" s="20"/>
      <c r="BO71" s="1">
        <v>2</v>
      </c>
      <c r="BP71" s="1">
        <v>0</v>
      </c>
      <c r="BQ71" s="1">
        <v>1</v>
      </c>
      <c r="BR71" s="1">
        <v>0</v>
      </c>
      <c r="BS71" s="1">
        <v>75</v>
      </c>
      <c r="BT71" s="1">
        <v>3.4</v>
      </c>
      <c r="BU71" s="1">
        <v>2.2000000000000002</v>
      </c>
      <c r="BV71" s="1">
        <v>0.89</v>
      </c>
      <c r="BW71" s="1"/>
      <c r="BX71" s="1">
        <v>69.7</v>
      </c>
      <c r="BY71" s="1">
        <v>1</v>
      </c>
      <c r="BZ71" s="1"/>
      <c r="CA71" s="25">
        <v>140</v>
      </c>
      <c r="CB71" s="25">
        <v>10</v>
      </c>
      <c r="CC71" s="44">
        <v>0.9</v>
      </c>
      <c r="CD71" s="27">
        <v>89</v>
      </c>
      <c r="CE71" s="1">
        <v>148</v>
      </c>
      <c r="CF71" s="1">
        <v>0</v>
      </c>
      <c r="CG71" s="1"/>
      <c r="CH71" s="1"/>
      <c r="CI71" s="1">
        <v>1</v>
      </c>
      <c r="CJ71" s="20">
        <v>2773.1953469999999</v>
      </c>
      <c r="CK71" s="7">
        <f t="shared" si="55"/>
        <v>31.159498280898873</v>
      </c>
      <c r="CL71" s="19">
        <f t="shared" si="56"/>
        <v>7.9277554892218394</v>
      </c>
      <c r="CM71" s="20">
        <v>3204.6363689999998</v>
      </c>
      <c r="CN71" s="19">
        <f t="shared" si="57"/>
        <v>8.0723539055076952</v>
      </c>
      <c r="CO71" s="22"/>
      <c r="CP71" s="36">
        <v>43299</v>
      </c>
      <c r="CQ71" s="36"/>
      <c r="CR71" s="36"/>
      <c r="CS71" s="36"/>
      <c r="CT71" s="20"/>
      <c r="CU71" s="36">
        <v>44217</v>
      </c>
      <c r="CV71" s="37">
        <v>43436</v>
      </c>
      <c r="CW71" s="1">
        <f t="shared" si="58"/>
        <v>137</v>
      </c>
      <c r="CX71" s="1">
        <v>1</v>
      </c>
      <c r="CY71" s="36">
        <v>43436</v>
      </c>
      <c r="CZ71" s="20">
        <f>(CY71-CP71)</f>
        <v>137</v>
      </c>
      <c r="DA71" s="20">
        <v>1</v>
      </c>
      <c r="DB71" s="20">
        <v>137</v>
      </c>
      <c r="DC71" s="1">
        <v>1</v>
      </c>
      <c r="DD71" t="s">
        <v>133</v>
      </c>
      <c r="DE71"/>
      <c r="DF71"/>
      <c r="DG71"/>
      <c r="DH71"/>
      <c r="DI71"/>
      <c r="DJ71"/>
      <c r="DK71"/>
      <c r="DL71"/>
      <c r="DM71"/>
    </row>
    <row r="72" spans="1:117" s="10" customFormat="1" x14ac:dyDescent="0.25">
      <c r="A72" s="2">
        <v>2013</v>
      </c>
      <c r="B72" s="3">
        <v>60</v>
      </c>
      <c r="C72" s="3">
        <v>0</v>
      </c>
      <c r="D72" s="3">
        <v>0</v>
      </c>
      <c r="E72" s="3">
        <v>1</v>
      </c>
      <c r="F72" s="3">
        <v>1</v>
      </c>
      <c r="G72" s="3">
        <v>0</v>
      </c>
      <c r="H72" s="1">
        <v>1</v>
      </c>
      <c r="I72" s="3">
        <v>0</v>
      </c>
      <c r="J72" s="3">
        <v>4</v>
      </c>
      <c r="K72" s="3">
        <v>1</v>
      </c>
      <c r="L72" s="3">
        <v>1</v>
      </c>
      <c r="M72" s="3"/>
      <c r="N72" s="3">
        <v>1</v>
      </c>
      <c r="O72" s="3">
        <v>1</v>
      </c>
      <c r="P72" s="3">
        <v>1</v>
      </c>
      <c r="Q72" s="3"/>
      <c r="R72" s="3">
        <v>1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1</v>
      </c>
      <c r="Z72" s="3">
        <v>1</v>
      </c>
      <c r="AA72" s="3">
        <v>1</v>
      </c>
      <c r="AB72" s="3">
        <v>0</v>
      </c>
      <c r="AC72" s="3">
        <v>1</v>
      </c>
      <c r="AD72" s="3">
        <v>1</v>
      </c>
      <c r="AE72" s="3">
        <v>0</v>
      </c>
      <c r="AF72" s="3">
        <v>0</v>
      </c>
      <c r="AG72" s="3">
        <v>0</v>
      </c>
      <c r="AH72" s="3">
        <v>37.6</v>
      </c>
      <c r="AI72" s="4">
        <v>1.79</v>
      </c>
      <c r="AJ72" s="3">
        <v>85</v>
      </c>
      <c r="AK72" s="3">
        <v>60</v>
      </c>
      <c r="AL72" s="5">
        <f t="shared" si="59"/>
        <v>68.333333333333329</v>
      </c>
      <c r="AM72" s="3">
        <v>75</v>
      </c>
      <c r="AN72" s="3">
        <v>2</v>
      </c>
      <c r="AO72" s="3">
        <v>16</v>
      </c>
      <c r="AP72" s="3">
        <v>58</v>
      </c>
      <c r="AQ72" s="3">
        <v>29</v>
      </c>
      <c r="AR72" s="3">
        <v>39</v>
      </c>
      <c r="AS72" s="3">
        <f t="shared" si="41"/>
        <v>29</v>
      </c>
      <c r="AT72" s="7">
        <f t="shared" si="42"/>
        <v>1.8125</v>
      </c>
      <c r="AU72" s="3">
        <v>30</v>
      </c>
      <c r="AV72" s="4">
        <v>3.0251000000000001</v>
      </c>
      <c r="AW72" s="3">
        <v>1.69</v>
      </c>
      <c r="AX72" s="19">
        <f t="shared" si="60"/>
        <v>0.25606060606060604</v>
      </c>
      <c r="AY72" s="7">
        <f t="shared" si="44"/>
        <v>2.9751082608839376</v>
      </c>
      <c r="AZ72" s="7">
        <f t="shared" si="45"/>
        <v>426.03550295857991</v>
      </c>
      <c r="BA72" s="7">
        <f t="shared" si="61"/>
        <v>2477.3175542406307</v>
      </c>
      <c r="BB72" s="7">
        <f t="shared" si="47"/>
        <v>40.334666666666671</v>
      </c>
      <c r="BC72" s="7">
        <f t="shared" si="48"/>
        <v>22.533333333333335</v>
      </c>
      <c r="BD72" s="7">
        <f t="shared" si="62"/>
        <v>11.747377777777777</v>
      </c>
      <c r="BE72" s="7">
        <f t="shared" si="50"/>
        <v>7.048426666666666</v>
      </c>
      <c r="BF72" s="19"/>
      <c r="BG72" s="19">
        <f t="shared" si="51"/>
        <v>0.96691018478727964</v>
      </c>
      <c r="BH72" s="19">
        <f t="shared" si="52"/>
        <v>1.4379689927605697</v>
      </c>
      <c r="BI72" s="19">
        <f t="shared" si="53"/>
        <v>1.3908505747126438</v>
      </c>
      <c r="BJ72" s="19">
        <f t="shared" si="54"/>
        <v>0.53333333333333333</v>
      </c>
      <c r="BK72" s="19"/>
      <c r="BL72" s="5">
        <v>0</v>
      </c>
      <c r="BM72" s="5"/>
      <c r="BN72" s="5"/>
      <c r="BO72" s="5"/>
      <c r="BP72" s="5"/>
      <c r="BQ72" s="3">
        <v>1</v>
      </c>
      <c r="BR72" s="3">
        <v>0</v>
      </c>
      <c r="BS72" s="3">
        <v>20</v>
      </c>
      <c r="BT72" s="3">
        <v>7</v>
      </c>
      <c r="BU72" s="3">
        <v>6.7</v>
      </c>
      <c r="BV72" s="3">
        <v>1.3</v>
      </c>
      <c r="BW72" s="3"/>
      <c r="BY72" s="3">
        <v>1</v>
      </c>
      <c r="BZ72" s="3">
        <v>1</v>
      </c>
      <c r="CA72" s="3">
        <v>139</v>
      </c>
      <c r="CB72" s="3">
        <v>56</v>
      </c>
      <c r="CC72" s="4">
        <v>1.8</v>
      </c>
      <c r="CD72" s="28">
        <v>47</v>
      </c>
      <c r="CE72" s="8"/>
      <c r="CF72" s="8"/>
      <c r="CG72" s="3">
        <v>10322</v>
      </c>
      <c r="CH72" s="3">
        <v>1</v>
      </c>
      <c r="CI72" s="3">
        <v>3</v>
      </c>
      <c r="CJ72" s="12">
        <v>1468.8888888888889</v>
      </c>
      <c r="CK72" s="7">
        <f t="shared" si="55"/>
        <v>31.252955082742318</v>
      </c>
      <c r="CL72" s="19">
        <f t="shared" si="56"/>
        <v>7.292261536069458</v>
      </c>
      <c r="CM72" s="5">
        <v>7069.3969057780678</v>
      </c>
      <c r="CN72" s="19">
        <f t="shared" si="57"/>
        <v>8.8635304519675131</v>
      </c>
      <c r="CP72" s="41">
        <v>40262</v>
      </c>
      <c r="CQ72" s="41"/>
      <c r="CR72" s="41"/>
      <c r="CS72" s="41">
        <v>40272</v>
      </c>
      <c r="CT72" s="43">
        <f>(CS72-CP72)</f>
        <v>10</v>
      </c>
      <c r="CU72" s="36">
        <v>44272</v>
      </c>
      <c r="CV72" s="36">
        <v>42707</v>
      </c>
      <c r="CW72" s="1">
        <f t="shared" si="58"/>
        <v>2445</v>
      </c>
      <c r="CX72" s="3">
        <v>1</v>
      </c>
      <c r="CY72" s="36">
        <v>42707</v>
      </c>
      <c r="CZ72" s="20">
        <f>(CY72-CP72)</f>
        <v>2445</v>
      </c>
      <c r="DA72" s="20">
        <v>1</v>
      </c>
      <c r="DB72" s="20">
        <v>10</v>
      </c>
      <c r="DC72" s="3">
        <v>0</v>
      </c>
      <c r="DD72" s="3"/>
    </row>
    <row r="73" spans="1:117" s="10" customFormat="1" x14ac:dyDescent="0.25">
      <c r="A73" s="25">
        <v>1075</v>
      </c>
      <c r="B73" s="1">
        <v>67</v>
      </c>
      <c r="C73" s="1">
        <v>2</v>
      </c>
      <c r="D73" s="1">
        <v>1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3</v>
      </c>
      <c r="K73" s="1">
        <v>1</v>
      </c>
      <c r="L73" s="1">
        <v>1</v>
      </c>
      <c r="M73" s="1">
        <v>1</v>
      </c>
      <c r="N73" s="1">
        <v>1</v>
      </c>
      <c r="O73" s="1">
        <v>0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1</v>
      </c>
      <c r="AC73" s="1">
        <v>1</v>
      </c>
      <c r="AD73" s="1">
        <v>0</v>
      </c>
      <c r="AE73" s="1">
        <v>1</v>
      </c>
      <c r="AF73" s="1">
        <v>0</v>
      </c>
      <c r="AG73" s="1">
        <v>0</v>
      </c>
      <c r="AH73" s="1">
        <v>28.42</v>
      </c>
      <c r="AI73" s="1">
        <v>1.45</v>
      </c>
      <c r="AJ73" s="1">
        <v>130</v>
      </c>
      <c r="AK73" s="1">
        <v>60</v>
      </c>
      <c r="AL73" s="5">
        <f t="shared" si="59"/>
        <v>83.333333333333329</v>
      </c>
      <c r="AM73" s="1">
        <v>73</v>
      </c>
      <c r="AN73" s="1">
        <v>1</v>
      </c>
      <c r="AO73" s="1">
        <v>10</v>
      </c>
      <c r="AP73" s="1">
        <v>51</v>
      </c>
      <c r="AQ73" s="1">
        <v>24</v>
      </c>
      <c r="AR73" s="1">
        <v>39</v>
      </c>
      <c r="AS73" s="1">
        <f t="shared" si="41"/>
        <v>27</v>
      </c>
      <c r="AT73" s="7">
        <f t="shared" si="42"/>
        <v>2.7</v>
      </c>
      <c r="AU73" s="1">
        <v>22</v>
      </c>
      <c r="AV73" s="19">
        <v>3.4</v>
      </c>
      <c r="AW73" s="1">
        <v>2.34</v>
      </c>
      <c r="AX73" s="19">
        <f t="shared" si="60"/>
        <v>0.4323725055432372</v>
      </c>
      <c r="AY73" s="7">
        <f t="shared" si="44"/>
        <v>5</v>
      </c>
      <c r="AZ73" s="7">
        <f t="shared" si="45"/>
        <v>581.19658119658118</v>
      </c>
      <c r="BA73" s="7">
        <f t="shared" si="61"/>
        <v>2507.1225071225072</v>
      </c>
      <c r="BB73" s="7">
        <f t="shared" si="47"/>
        <v>46.575342465753423</v>
      </c>
      <c r="BC73" s="7">
        <f t="shared" si="48"/>
        <v>32.054794520547944</v>
      </c>
      <c r="BD73" s="7">
        <f t="shared" si="62"/>
        <v>26.737972602739724</v>
      </c>
      <c r="BE73" s="7">
        <f t="shared" si="50"/>
        <v>12.642410958904108</v>
      </c>
      <c r="BF73" s="19">
        <v>3.1132352941176471</v>
      </c>
      <c r="BG73" s="19">
        <f t="shared" si="51"/>
        <v>0.83735294117647063</v>
      </c>
      <c r="BH73" s="19">
        <f t="shared" si="52"/>
        <v>1.095</v>
      </c>
      <c r="BI73" s="19">
        <f t="shared" si="53"/>
        <v>1.7250126839167934</v>
      </c>
      <c r="BJ73" s="19">
        <f t="shared" si="54"/>
        <v>0.45454545454545453</v>
      </c>
      <c r="BK73" s="19"/>
      <c r="BL73" s="20">
        <v>1</v>
      </c>
      <c r="BM73" s="1">
        <v>27</v>
      </c>
      <c r="BN73" s="20"/>
      <c r="BO73" s="1">
        <v>1</v>
      </c>
      <c r="BP73" s="1">
        <v>0</v>
      </c>
      <c r="BQ73" s="1">
        <v>1</v>
      </c>
      <c r="BR73" s="1">
        <v>0</v>
      </c>
      <c r="BS73" s="1">
        <v>22.5</v>
      </c>
      <c r="BT73" s="1"/>
      <c r="BU73" s="1"/>
      <c r="BV73" s="1"/>
      <c r="BW73" s="1"/>
      <c r="BX73" s="1"/>
      <c r="BY73" s="1"/>
      <c r="BZ73" s="1"/>
      <c r="CA73" s="25">
        <v>135</v>
      </c>
      <c r="CB73" s="25">
        <v>28</v>
      </c>
      <c r="CC73" s="44">
        <v>1.23</v>
      </c>
      <c r="CD73" s="27">
        <v>45</v>
      </c>
      <c r="CE73" s="1">
        <v>42</v>
      </c>
      <c r="CF73" s="1">
        <v>0</v>
      </c>
      <c r="CG73" s="1"/>
      <c r="CH73" s="1"/>
      <c r="CI73" s="1">
        <v>1</v>
      </c>
      <c r="CJ73" s="20">
        <v>1491.492393</v>
      </c>
      <c r="CK73" s="7">
        <f t="shared" si="55"/>
        <v>33.144275399999998</v>
      </c>
      <c r="CL73" s="19">
        <f t="shared" si="56"/>
        <v>7.3075325037071339</v>
      </c>
      <c r="CM73" s="20">
        <v>187.0216633</v>
      </c>
      <c r="CN73" s="19">
        <f t="shared" si="57"/>
        <v>5.2312244566689605</v>
      </c>
      <c r="CO73" s="22"/>
      <c r="CP73" s="36">
        <v>43427</v>
      </c>
      <c r="CQ73" s="36"/>
      <c r="CR73" s="36"/>
      <c r="CS73" s="36"/>
      <c r="CT73" s="20"/>
      <c r="CU73" s="36">
        <v>44274</v>
      </c>
      <c r="CV73" s="36">
        <v>44273</v>
      </c>
      <c r="CW73" s="1">
        <f t="shared" si="58"/>
        <v>846</v>
      </c>
      <c r="CX73" s="1">
        <v>0</v>
      </c>
      <c r="CY73" s="1"/>
      <c r="CZ73" s="1"/>
      <c r="DA73" s="1">
        <v>0</v>
      </c>
      <c r="DB73" s="1">
        <v>846</v>
      </c>
      <c r="DC73" s="3">
        <v>0</v>
      </c>
      <c r="DD73"/>
      <c r="DE73"/>
      <c r="DF73"/>
      <c r="DG73"/>
      <c r="DH73"/>
      <c r="DI73"/>
      <c r="DJ73"/>
      <c r="DK73"/>
      <c r="DL73"/>
      <c r="DM73"/>
    </row>
    <row r="74" spans="1:117" s="10" customFormat="1" x14ac:dyDescent="0.25">
      <c r="A74" s="25">
        <v>1013</v>
      </c>
      <c r="B74" s="1">
        <v>65</v>
      </c>
      <c r="C74" s="1">
        <v>1</v>
      </c>
      <c r="D74" s="1">
        <v>1</v>
      </c>
      <c r="E74" s="1">
        <v>1</v>
      </c>
      <c r="F74" s="1">
        <v>2</v>
      </c>
      <c r="G74" s="1">
        <v>1</v>
      </c>
      <c r="H74" s="1">
        <v>0</v>
      </c>
      <c r="I74" s="1">
        <v>1</v>
      </c>
      <c r="J74" s="1">
        <v>4</v>
      </c>
      <c r="K74" s="1">
        <v>1</v>
      </c>
      <c r="L74" s="1">
        <v>1</v>
      </c>
      <c r="M74" s="1">
        <v>1</v>
      </c>
      <c r="N74" s="1">
        <v>0</v>
      </c>
      <c r="O74" s="1">
        <v>0</v>
      </c>
      <c r="P74" s="1">
        <v>0</v>
      </c>
      <c r="Q74" s="1"/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43.8</v>
      </c>
      <c r="AI74" s="1">
        <v>2.06</v>
      </c>
      <c r="AJ74" s="1">
        <v>139</v>
      </c>
      <c r="AK74" s="1">
        <v>103</v>
      </c>
      <c r="AL74" s="5">
        <f t="shared" si="59"/>
        <v>115</v>
      </c>
      <c r="AM74" s="1">
        <v>84</v>
      </c>
      <c r="AN74" s="1">
        <v>1</v>
      </c>
      <c r="AO74" s="1">
        <v>9</v>
      </c>
      <c r="AP74" s="1">
        <v>59</v>
      </c>
      <c r="AQ74" s="1">
        <v>25</v>
      </c>
      <c r="AR74" s="1">
        <v>39</v>
      </c>
      <c r="AS74" s="1">
        <f t="shared" si="41"/>
        <v>34</v>
      </c>
      <c r="AT74" s="7">
        <f t="shared" si="42"/>
        <v>3.7777777777777777</v>
      </c>
      <c r="AU74" s="1">
        <v>17</v>
      </c>
      <c r="AV74" s="19">
        <v>5.9</v>
      </c>
      <c r="AW74" s="1">
        <v>2.87</v>
      </c>
      <c r="AX74" s="19">
        <f t="shared" si="60"/>
        <v>0.73181818181818181</v>
      </c>
      <c r="AY74" s="7">
        <f t="shared" si="44"/>
        <v>3.7288135593220337</v>
      </c>
      <c r="AZ74" s="7">
        <f t="shared" si="45"/>
        <v>613.24041811846689</v>
      </c>
      <c r="BA74" s="7">
        <f t="shared" si="61"/>
        <v>2954.7038327526129</v>
      </c>
      <c r="BB74" s="7">
        <f t="shared" si="47"/>
        <v>70.238095238095241</v>
      </c>
      <c r="BC74" s="7">
        <f t="shared" si="48"/>
        <v>34.166666666666664</v>
      </c>
      <c r="BD74" s="7">
        <f t="shared" si="62"/>
        <v>45.537333333333329</v>
      </c>
      <c r="BE74" s="7">
        <f t="shared" si="50"/>
        <v>13.94</v>
      </c>
      <c r="BF74" s="19"/>
      <c r="BG74" s="19">
        <f t="shared" si="51"/>
        <v>0.55525423728813561</v>
      </c>
      <c r="BH74" s="19">
        <f t="shared" si="52"/>
        <v>0.84</v>
      </c>
      <c r="BI74" s="19">
        <f t="shared" si="53"/>
        <v>2.0658263305322131</v>
      </c>
      <c r="BJ74" s="19">
        <f t="shared" si="54"/>
        <v>0.52941176470588236</v>
      </c>
      <c r="BK74" s="19"/>
      <c r="BL74" s="20">
        <v>0</v>
      </c>
      <c r="BM74" s="1"/>
      <c r="BN74" s="20"/>
      <c r="BO74" s="1"/>
      <c r="BP74" s="1">
        <v>0</v>
      </c>
      <c r="BQ74" s="1">
        <v>1</v>
      </c>
      <c r="BR74" s="1">
        <v>0</v>
      </c>
      <c r="BS74" s="1">
        <v>72</v>
      </c>
      <c r="BT74" s="1">
        <v>3.8</v>
      </c>
      <c r="BU74" s="1">
        <v>2</v>
      </c>
      <c r="BV74" s="1">
        <v>0.47</v>
      </c>
      <c r="BW74" s="1">
        <v>3.8</v>
      </c>
      <c r="BX74" s="1">
        <v>47.7</v>
      </c>
      <c r="BY74" s="1">
        <v>1</v>
      </c>
      <c r="BZ74" s="1">
        <v>1</v>
      </c>
      <c r="CA74" s="25">
        <v>140</v>
      </c>
      <c r="CB74" s="25">
        <v>25</v>
      </c>
      <c r="CC74" s="44">
        <v>1.1100000000000001</v>
      </c>
      <c r="CD74" s="27">
        <v>60</v>
      </c>
      <c r="CE74" s="1">
        <v>67</v>
      </c>
      <c r="CF74" s="1">
        <v>0</v>
      </c>
      <c r="CG74" s="1"/>
      <c r="CH74" s="1"/>
      <c r="CI74" s="1">
        <v>1</v>
      </c>
      <c r="CJ74" s="20">
        <v>2038.4509190000001</v>
      </c>
      <c r="CK74" s="7">
        <f t="shared" si="55"/>
        <v>33.974181983333338</v>
      </c>
      <c r="CL74" s="19">
        <f t="shared" si="56"/>
        <v>7.6199454449520374</v>
      </c>
      <c r="CM74" s="20">
        <v>1513.5492879999999</v>
      </c>
      <c r="CN74" s="19">
        <f t="shared" si="57"/>
        <v>7.3222126935080052</v>
      </c>
      <c r="CO74" s="22"/>
      <c r="CP74" s="36">
        <v>43209</v>
      </c>
      <c r="CQ74" s="36"/>
      <c r="CR74" s="36"/>
      <c r="CS74" s="36"/>
      <c r="CT74" s="20"/>
      <c r="CU74" s="36">
        <v>44217</v>
      </c>
      <c r="CV74" s="36">
        <v>43231</v>
      </c>
      <c r="CW74" s="1">
        <f t="shared" si="58"/>
        <v>22</v>
      </c>
      <c r="CX74" s="1">
        <v>1</v>
      </c>
      <c r="CY74" s="36">
        <v>43231</v>
      </c>
      <c r="CZ74" s="20">
        <f>(CY74-CP74)</f>
        <v>22</v>
      </c>
      <c r="DA74" s="20">
        <v>1</v>
      </c>
      <c r="DB74" s="20">
        <v>22</v>
      </c>
      <c r="DC74" s="1">
        <v>1</v>
      </c>
      <c r="DD74" t="s">
        <v>129</v>
      </c>
      <c r="DE74"/>
      <c r="DF74"/>
      <c r="DG74"/>
      <c r="DH74"/>
      <c r="DI74"/>
      <c r="DJ74"/>
      <c r="DK74"/>
      <c r="DL74"/>
      <c r="DM74"/>
    </row>
    <row r="75" spans="1:117" s="10" customFormat="1" x14ac:dyDescent="0.25">
      <c r="A75" s="25">
        <v>1035</v>
      </c>
      <c r="B75" s="1">
        <v>57</v>
      </c>
      <c r="C75" s="1">
        <v>0</v>
      </c>
      <c r="D75" s="1">
        <v>1</v>
      </c>
      <c r="E75" s="1">
        <v>1</v>
      </c>
      <c r="F75" s="1">
        <v>1</v>
      </c>
      <c r="G75" s="1">
        <v>1</v>
      </c>
      <c r="H75" s="1">
        <v>0</v>
      </c>
      <c r="I75" s="1">
        <v>1</v>
      </c>
      <c r="J75" s="1">
        <v>3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51.6</v>
      </c>
      <c r="AI75" s="1">
        <v>2.2000000000000002</v>
      </c>
      <c r="AJ75" s="1">
        <v>163</v>
      </c>
      <c r="AK75" s="1">
        <v>80</v>
      </c>
      <c r="AL75" s="5">
        <f t="shared" si="59"/>
        <v>107.66666666666667</v>
      </c>
      <c r="AM75" s="1">
        <v>82</v>
      </c>
      <c r="AN75" s="1">
        <v>1</v>
      </c>
      <c r="AO75" s="1">
        <v>13</v>
      </c>
      <c r="AP75" s="1">
        <v>77</v>
      </c>
      <c r="AQ75" s="1">
        <v>31</v>
      </c>
      <c r="AR75" s="1">
        <v>49</v>
      </c>
      <c r="AS75" s="1">
        <f t="shared" si="41"/>
        <v>46</v>
      </c>
      <c r="AT75" s="7">
        <f t="shared" si="42"/>
        <v>3.5384615384615383</v>
      </c>
      <c r="AU75" s="1">
        <v>15</v>
      </c>
      <c r="AV75" s="19">
        <v>3.24</v>
      </c>
      <c r="AW75" s="1">
        <v>1.47</v>
      </c>
      <c r="AX75" s="19">
        <f t="shared" si="60"/>
        <v>0.35093126385809315</v>
      </c>
      <c r="AY75" s="7">
        <f t="shared" si="44"/>
        <v>10.493827160493826</v>
      </c>
      <c r="AZ75" s="7">
        <f t="shared" si="45"/>
        <v>1850.3401360544217</v>
      </c>
      <c r="BA75" s="7">
        <f t="shared" si="61"/>
        <v>5151.9274376417243</v>
      </c>
      <c r="BB75" s="7">
        <f t="shared" si="47"/>
        <v>39.512195121951223</v>
      </c>
      <c r="BC75" s="7">
        <f t="shared" si="48"/>
        <v>17.926829268292682</v>
      </c>
      <c r="BD75" s="7">
        <f t="shared" si="62"/>
        <v>22.592585365853658</v>
      </c>
      <c r="BE75" s="7">
        <f t="shared" si="50"/>
        <v>8.7769756097560965</v>
      </c>
      <c r="BF75" s="19"/>
      <c r="BG75" s="19">
        <f t="shared" si="51"/>
        <v>1.2401234567901234</v>
      </c>
      <c r="BH75" s="19">
        <f t="shared" si="52"/>
        <v>1.9487654320987653</v>
      </c>
      <c r="BI75" s="19">
        <f t="shared" si="53"/>
        <v>0.85896076352067874</v>
      </c>
      <c r="BJ75" s="19">
        <f t="shared" si="54"/>
        <v>0.8666666666666667</v>
      </c>
      <c r="BK75" s="19"/>
      <c r="BL75" s="20">
        <v>0</v>
      </c>
      <c r="BM75" s="1"/>
      <c r="BN75" s="20"/>
      <c r="BO75" s="1"/>
      <c r="BP75" s="1"/>
      <c r="BQ75" s="1">
        <v>1</v>
      </c>
      <c r="BR75" s="1">
        <v>0</v>
      </c>
      <c r="BS75" s="1">
        <v>70</v>
      </c>
      <c r="BT75" s="1">
        <v>3.9</v>
      </c>
      <c r="BU75" s="1">
        <v>2.1</v>
      </c>
      <c r="BV75" s="1">
        <v>0.53</v>
      </c>
      <c r="BW75" s="1">
        <v>3.6</v>
      </c>
      <c r="BX75" s="1"/>
      <c r="BY75" s="1"/>
      <c r="BZ75" s="1"/>
      <c r="CA75" s="25">
        <v>139</v>
      </c>
      <c r="CB75" s="25">
        <v>21</v>
      </c>
      <c r="CC75" s="44">
        <v>0.93</v>
      </c>
      <c r="CD75" s="27">
        <v>69</v>
      </c>
      <c r="CE75" s="1">
        <v>189</v>
      </c>
      <c r="CF75" s="1">
        <v>1</v>
      </c>
      <c r="CG75" s="1"/>
      <c r="CH75" s="1"/>
      <c r="CI75" s="1">
        <v>1</v>
      </c>
      <c r="CJ75" s="20">
        <v>2366.0682160000001</v>
      </c>
      <c r="CK75" s="7">
        <f t="shared" si="55"/>
        <v>34.290843710144927</v>
      </c>
      <c r="CL75" s="19">
        <f t="shared" si="56"/>
        <v>7.7689848759063054</v>
      </c>
      <c r="CM75" s="20">
        <v>1390.4658810000001</v>
      </c>
      <c r="CN75" s="19">
        <f t="shared" si="57"/>
        <v>7.2373941361561487</v>
      </c>
      <c r="CO75" s="22"/>
      <c r="CP75" s="36">
        <v>43250</v>
      </c>
      <c r="CQ75" s="36"/>
      <c r="CR75" s="36"/>
      <c r="CS75" s="36"/>
      <c r="CT75" s="20"/>
      <c r="CU75" s="36">
        <v>44274</v>
      </c>
      <c r="CV75" s="36">
        <v>44266</v>
      </c>
      <c r="CW75" s="1">
        <f t="shared" si="58"/>
        <v>1016</v>
      </c>
      <c r="CX75" s="1">
        <v>0</v>
      </c>
      <c r="CY75" s="1"/>
      <c r="CZ75" s="1"/>
      <c r="DA75" s="1">
        <v>0</v>
      </c>
      <c r="DB75" s="1">
        <v>1016</v>
      </c>
      <c r="DC75" s="1">
        <v>1</v>
      </c>
      <c r="DD75"/>
      <c r="DE75"/>
      <c r="DF75"/>
      <c r="DG75"/>
      <c r="DH75"/>
      <c r="DI75"/>
      <c r="DJ75"/>
      <c r="DK75"/>
      <c r="DL75"/>
      <c r="DM75"/>
    </row>
    <row r="76" spans="1:117" s="10" customFormat="1" x14ac:dyDescent="0.25">
      <c r="A76" s="25">
        <v>1031</v>
      </c>
      <c r="B76" s="1">
        <v>73</v>
      </c>
      <c r="C76" s="1">
        <v>0</v>
      </c>
      <c r="D76" s="1">
        <v>0</v>
      </c>
      <c r="E76" s="1">
        <v>1</v>
      </c>
      <c r="F76" s="1">
        <v>1</v>
      </c>
      <c r="G76" s="1">
        <v>0</v>
      </c>
      <c r="H76" s="1">
        <v>1</v>
      </c>
      <c r="I76" s="1">
        <v>0</v>
      </c>
      <c r="J76" s="1">
        <v>3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/>
      <c r="R76" s="1">
        <v>1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1</v>
      </c>
      <c r="AC76" s="1">
        <v>1</v>
      </c>
      <c r="AD76" s="1">
        <v>0</v>
      </c>
      <c r="AE76" s="1">
        <v>1</v>
      </c>
      <c r="AF76" s="1">
        <v>0</v>
      </c>
      <c r="AG76" s="1">
        <v>0</v>
      </c>
      <c r="AH76" s="1">
        <v>20.25</v>
      </c>
      <c r="AI76" s="1">
        <v>1.77</v>
      </c>
      <c r="AJ76" s="1">
        <v>128</v>
      </c>
      <c r="AK76" s="1">
        <v>87</v>
      </c>
      <c r="AL76" s="5">
        <f t="shared" si="59"/>
        <v>100.66666666666667</v>
      </c>
      <c r="AM76" s="1">
        <v>74</v>
      </c>
      <c r="AN76" s="1">
        <v>1</v>
      </c>
      <c r="AO76" s="1">
        <v>15</v>
      </c>
      <c r="AP76" s="1">
        <v>71</v>
      </c>
      <c r="AQ76" s="1">
        <v>30</v>
      </c>
      <c r="AR76" s="1">
        <v>46</v>
      </c>
      <c r="AS76" s="1">
        <f t="shared" si="41"/>
        <v>41</v>
      </c>
      <c r="AT76" s="7">
        <f t="shared" si="42"/>
        <v>2.7333333333333334</v>
      </c>
      <c r="AU76" s="1">
        <v>23</v>
      </c>
      <c r="AV76" s="19">
        <v>2.65</v>
      </c>
      <c r="AW76" s="1">
        <v>1.5</v>
      </c>
      <c r="AX76" s="19">
        <f t="shared" si="60"/>
        <v>0.33481152993348118</v>
      </c>
      <c r="AY76" s="7">
        <f t="shared" si="44"/>
        <v>8.6792452830188687</v>
      </c>
      <c r="AZ76" s="7">
        <f t="shared" si="45"/>
        <v>1226.6666666666667</v>
      </c>
      <c r="BA76" s="7">
        <f t="shared" si="61"/>
        <v>4568.8888888888896</v>
      </c>
      <c r="BB76" s="7">
        <f t="shared" si="47"/>
        <v>35.810810810810814</v>
      </c>
      <c r="BC76" s="7">
        <f t="shared" si="48"/>
        <v>20.27027027027027</v>
      </c>
      <c r="BD76" s="7">
        <f t="shared" si="62"/>
        <v>21.410810810810812</v>
      </c>
      <c r="BE76" s="7">
        <f t="shared" si="50"/>
        <v>8.5459459459459453</v>
      </c>
      <c r="BF76" s="19"/>
      <c r="BG76" s="19">
        <f t="shared" si="51"/>
        <v>1.2845283018867923</v>
      </c>
      <c r="BH76" s="19">
        <f t="shared" si="52"/>
        <v>1.982641509433962</v>
      </c>
      <c r="BI76" s="19">
        <f t="shared" si="53"/>
        <v>0.87343441001977595</v>
      </c>
      <c r="BJ76" s="19">
        <f t="shared" si="54"/>
        <v>0.65217391304347827</v>
      </c>
      <c r="BK76" s="19"/>
      <c r="BL76" s="20">
        <v>0</v>
      </c>
      <c r="BM76" s="1"/>
      <c r="BN76" s="20"/>
      <c r="BO76" s="1"/>
      <c r="BP76" s="1"/>
      <c r="BQ76" s="1">
        <v>1</v>
      </c>
      <c r="BR76" s="1">
        <v>0</v>
      </c>
      <c r="BS76" s="1">
        <v>21</v>
      </c>
      <c r="BT76" s="1">
        <v>6.1</v>
      </c>
      <c r="BU76" s="1">
        <v>5.8</v>
      </c>
      <c r="BV76" s="1">
        <v>0.32</v>
      </c>
      <c r="BW76" s="1">
        <v>4.3</v>
      </c>
      <c r="BX76" s="1">
        <v>40.4</v>
      </c>
      <c r="BY76" s="1">
        <v>1</v>
      </c>
      <c r="BZ76" s="1">
        <v>1</v>
      </c>
      <c r="CA76" s="25">
        <v>136</v>
      </c>
      <c r="CB76" s="25">
        <v>22</v>
      </c>
      <c r="CC76" s="44">
        <v>0.89</v>
      </c>
      <c r="CD76" s="27">
        <v>85</v>
      </c>
      <c r="CE76" s="1">
        <v>1546</v>
      </c>
      <c r="CF76" s="1">
        <v>1</v>
      </c>
      <c r="CG76" s="1"/>
      <c r="CH76" s="1"/>
      <c r="CI76" s="1">
        <v>3</v>
      </c>
      <c r="CJ76" s="20">
        <v>2921.0889999999999</v>
      </c>
      <c r="CK76" s="7">
        <f t="shared" si="55"/>
        <v>34.365752941176467</v>
      </c>
      <c r="CL76" s="19">
        <f t="shared" si="56"/>
        <v>7.9797117709410292</v>
      </c>
      <c r="CM76" s="20">
        <v>2411.0205000000001</v>
      </c>
      <c r="CN76" s="19">
        <f t="shared" si="57"/>
        <v>7.7878053808410002</v>
      </c>
      <c r="CO76" s="22"/>
      <c r="CP76" s="36">
        <v>43236</v>
      </c>
      <c r="CQ76" s="36"/>
      <c r="CR76" s="36"/>
      <c r="CS76" s="36"/>
      <c r="CT76" s="20"/>
      <c r="CU76" s="36">
        <v>44217</v>
      </c>
      <c r="CV76" s="36">
        <v>44217</v>
      </c>
      <c r="CW76" s="1">
        <f t="shared" si="58"/>
        <v>981</v>
      </c>
      <c r="CX76" s="1">
        <v>1</v>
      </c>
      <c r="CY76" s="36">
        <v>44228</v>
      </c>
      <c r="CZ76" s="20">
        <f>(CY76-CP76)</f>
        <v>992</v>
      </c>
      <c r="DA76" s="20">
        <v>1</v>
      </c>
      <c r="DB76" s="20">
        <v>992</v>
      </c>
      <c r="DC76" s="1">
        <v>1</v>
      </c>
      <c r="DD76" t="s">
        <v>137</v>
      </c>
      <c r="DE76"/>
      <c r="DF76"/>
      <c r="DG76"/>
      <c r="DH76"/>
      <c r="DI76"/>
      <c r="DJ76"/>
      <c r="DK76"/>
      <c r="DL76"/>
      <c r="DM76"/>
    </row>
    <row r="77" spans="1:117" s="10" customFormat="1" x14ac:dyDescent="0.25">
      <c r="A77" s="25">
        <v>1039</v>
      </c>
      <c r="B77" s="1">
        <v>57</v>
      </c>
      <c r="C77" s="1">
        <v>0</v>
      </c>
      <c r="D77" s="1">
        <v>1</v>
      </c>
      <c r="E77" s="1">
        <v>1</v>
      </c>
      <c r="F77" s="1">
        <v>1</v>
      </c>
      <c r="G77" s="1">
        <v>0</v>
      </c>
      <c r="H77" s="1">
        <v>1</v>
      </c>
      <c r="I77" s="1">
        <v>0</v>
      </c>
      <c r="J77" s="1">
        <v>4</v>
      </c>
      <c r="K77" s="1">
        <v>1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2</v>
      </c>
      <c r="AA77" s="1">
        <v>1</v>
      </c>
      <c r="AB77" s="1">
        <v>1</v>
      </c>
      <c r="AC77" s="1">
        <v>1</v>
      </c>
      <c r="AD77" s="1">
        <v>0</v>
      </c>
      <c r="AE77" s="1">
        <v>1</v>
      </c>
      <c r="AF77" s="1">
        <v>1</v>
      </c>
      <c r="AG77" s="1">
        <v>0</v>
      </c>
      <c r="AH77" s="1">
        <v>27.1</v>
      </c>
      <c r="AI77" s="1">
        <v>1.7</v>
      </c>
      <c r="AJ77" s="1">
        <v>126</v>
      </c>
      <c r="AK77" s="1">
        <v>64</v>
      </c>
      <c r="AL77" s="5">
        <f t="shared" si="59"/>
        <v>84.666666666666671</v>
      </c>
      <c r="AM77" s="1">
        <v>65</v>
      </c>
      <c r="AN77" s="1">
        <v>1</v>
      </c>
      <c r="AO77" s="1">
        <v>10</v>
      </c>
      <c r="AP77" s="1">
        <v>50</v>
      </c>
      <c r="AQ77" s="1">
        <v>20</v>
      </c>
      <c r="AR77" s="1">
        <v>31</v>
      </c>
      <c r="AS77" s="1">
        <f t="shared" si="41"/>
        <v>30</v>
      </c>
      <c r="AT77" s="7">
        <f t="shared" si="42"/>
        <v>3</v>
      </c>
      <c r="AU77" s="1">
        <v>15</v>
      </c>
      <c r="AV77" s="19">
        <v>3.1</v>
      </c>
      <c r="AW77" s="1">
        <v>1.82</v>
      </c>
      <c r="AX77" s="19">
        <f t="shared" si="60"/>
        <v>0.34167036215816704</v>
      </c>
      <c r="AY77" s="7">
        <f t="shared" si="44"/>
        <v>5.161290322580645</v>
      </c>
      <c r="AZ77" s="7">
        <f t="shared" si="45"/>
        <v>703.2967032967033</v>
      </c>
      <c r="BA77" s="7">
        <f t="shared" si="61"/>
        <v>3282.0512820512822</v>
      </c>
      <c r="BB77" s="7">
        <f t="shared" si="47"/>
        <v>47.692307692307693</v>
      </c>
      <c r="BC77" s="7">
        <f t="shared" si="48"/>
        <v>28</v>
      </c>
      <c r="BD77" s="7">
        <f t="shared" si="62"/>
        <v>26.529066666666665</v>
      </c>
      <c r="BE77" s="7">
        <f t="shared" si="50"/>
        <v>7.9967999999999995</v>
      </c>
      <c r="BF77" s="19">
        <v>2.6838709677419352</v>
      </c>
      <c r="BG77" s="19">
        <f t="shared" si="51"/>
        <v>0.65</v>
      </c>
      <c r="BH77" s="19">
        <f t="shared" si="52"/>
        <v>1.0483870967741935</v>
      </c>
      <c r="BI77" s="19">
        <f t="shared" si="53"/>
        <v>1.5897435897435899</v>
      </c>
      <c r="BJ77" s="19">
        <f t="shared" si="54"/>
        <v>0.66666666666666663</v>
      </c>
      <c r="BK77" s="19"/>
      <c r="BL77" s="20">
        <v>1</v>
      </c>
      <c r="BM77" s="1">
        <v>26</v>
      </c>
      <c r="BN77" s="20"/>
      <c r="BO77" s="1">
        <v>3</v>
      </c>
      <c r="BP77" s="1">
        <v>1</v>
      </c>
      <c r="BQ77" s="1">
        <v>1</v>
      </c>
      <c r="BR77" s="1">
        <v>0</v>
      </c>
      <c r="BS77" s="1">
        <v>19</v>
      </c>
      <c r="BT77" s="1">
        <v>4.5</v>
      </c>
      <c r="BU77" s="1">
        <v>3.6</v>
      </c>
      <c r="BV77" s="1">
        <v>0.5</v>
      </c>
      <c r="BW77" s="1">
        <v>4.2</v>
      </c>
      <c r="BX77" s="1">
        <v>34.4</v>
      </c>
      <c r="BY77" s="1">
        <v>1</v>
      </c>
      <c r="BZ77" s="1">
        <v>1</v>
      </c>
      <c r="CA77" s="25">
        <v>135</v>
      </c>
      <c r="CB77" s="25">
        <v>10</v>
      </c>
      <c r="CC77" s="44">
        <v>0.97</v>
      </c>
      <c r="CD77" s="27">
        <v>65</v>
      </c>
      <c r="CE77" s="1">
        <v>1326</v>
      </c>
      <c r="CF77" s="1">
        <v>1</v>
      </c>
      <c r="CG77" s="1"/>
      <c r="CH77" s="1"/>
      <c r="CI77" s="1">
        <v>3</v>
      </c>
      <c r="CJ77" s="20">
        <v>2355.1615790000001</v>
      </c>
      <c r="CK77" s="7">
        <f t="shared" si="55"/>
        <v>36.233255061538465</v>
      </c>
      <c r="CL77" s="19">
        <f t="shared" si="56"/>
        <v>7.7643646151372279</v>
      </c>
      <c r="CM77" s="20">
        <v>4622.8931570000004</v>
      </c>
      <c r="CN77" s="19">
        <f t="shared" si="57"/>
        <v>8.438776012537943</v>
      </c>
      <c r="CO77" s="22"/>
      <c r="CP77" s="36">
        <v>43272</v>
      </c>
      <c r="CQ77" s="36"/>
      <c r="CR77" s="36"/>
      <c r="CS77" s="36"/>
      <c r="CT77" s="20"/>
      <c r="CU77" s="36">
        <v>44217</v>
      </c>
      <c r="CV77" s="37">
        <v>43609</v>
      </c>
      <c r="CW77" s="1">
        <f t="shared" si="58"/>
        <v>337</v>
      </c>
      <c r="CX77" s="1">
        <v>1</v>
      </c>
      <c r="CY77" s="36">
        <v>43609</v>
      </c>
      <c r="CZ77" s="20">
        <f>(CY77-CP77)</f>
        <v>337</v>
      </c>
      <c r="DA77" s="20">
        <v>1</v>
      </c>
      <c r="DB77" s="20">
        <v>337</v>
      </c>
      <c r="DC77" s="1">
        <v>1</v>
      </c>
      <c r="DD77" t="s">
        <v>150</v>
      </c>
      <c r="DE77"/>
      <c r="DF77"/>
      <c r="DG77"/>
      <c r="DH77"/>
      <c r="DI77"/>
      <c r="DJ77"/>
      <c r="DK77"/>
      <c r="DL77"/>
      <c r="DM77"/>
    </row>
    <row r="78" spans="1:117" s="10" customFormat="1" x14ac:dyDescent="0.25">
      <c r="A78" s="25">
        <v>1046</v>
      </c>
      <c r="B78" s="1">
        <v>73</v>
      </c>
      <c r="C78" s="1">
        <v>0</v>
      </c>
      <c r="D78" s="1">
        <v>0</v>
      </c>
      <c r="E78" s="1">
        <v>1</v>
      </c>
      <c r="F78" s="1">
        <v>1</v>
      </c>
      <c r="G78" s="1">
        <v>0</v>
      </c>
      <c r="H78" s="1">
        <v>1</v>
      </c>
      <c r="I78" s="1">
        <v>0</v>
      </c>
      <c r="J78" s="1">
        <v>4</v>
      </c>
      <c r="K78" s="1">
        <v>1</v>
      </c>
      <c r="L78" s="1">
        <v>1</v>
      </c>
      <c r="M78" s="1">
        <v>1</v>
      </c>
      <c r="N78" s="1">
        <v>1</v>
      </c>
      <c r="O78" s="1">
        <v>0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0</v>
      </c>
      <c r="AE78" s="1">
        <v>1</v>
      </c>
      <c r="AF78" s="1">
        <v>0</v>
      </c>
      <c r="AG78" s="1">
        <v>0</v>
      </c>
      <c r="AH78" s="1">
        <v>26.8</v>
      </c>
      <c r="AI78" s="1">
        <v>1.71</v>
      </c>
      <c r="AJ78" s="1">
        <v>106</v>
      </c>
      <c r="AK78" s="1">
        <v>56</v>
      </c>
      <c r="AL78" s="5">
        <f t="shared" si="59"/>
        <v>72.666666666666671</v>
      </c>
      <c r="AM78" s="1">
        <v>82</v>
      </c>
      <c r="AN78" s="1">
        <v>1</v>
      </c>
      <c r="AO78" s="1">
        <v>3</v>
      </c>
      <c r="AP78" s="1">
        <v>48</v>
      </c>
      <c r="AQ78" s="1">
        <v>21</v>
      </c>
      <c r="AR78" s="1">
        <v>31</v>
      </c>
      <c r="AS78" s="1">
        <f t="shared" si="41"/>
        <v>27</v>
      </c>
      <c r="AT78" s="7">
        <f t="shared" si="42"/>
        <v>9</v>
      </c>
      <c r="AU78" s="1">
        <v>20</v>
      </c>
      <c r="AV78" s="19">
        <v>3.2</v>
      </c>
      <c r="AW78" s="1">
        <v>1.87</v>
      </c>
      <c r="AX78" s="19">
        <f t="shared" si="60"/>
        <v>0.30130081300813011</v>
      </c>
      <c r="AY78" s="7">
        <f t="shared" si="44"/>
        <v>3.4375</v>
      </c>
      <c r="AZ78" s="7">
        <f t="shared" si="45"/>
        <v>470.58823529411762</v>
      </c>
      <c r="BA78" s="7">
        <f t="shared" si="61"/>
        <v>2980.3921568627452</v>
      </c>
      <c r="BB78" s="7">
        <f t="shared" si="47"/>
        <v>39.024390243902438</v>
      </c>
      <c r="BC78" s="7">
        <f t="shared" si="48"/>
        <v>22.804878048780488</v>
      </c>
      <c r="BD78" s="7">
        <f t="shared" si="62"/>
        <v>16.334373983739837</v>
      </c>
      <c r="BE78" s="7">
        <f t="shared" si="50"/>
        <v>8.6840975609756086</v>
      </c>
      <c r="BF78" s="19">
        <v>2.7162500000000001</v>
      </c>
      <c r="BG78" s="19">
        <f t="shared" si="51"/>
        <v>0.79437500000000005</v>
      </c>
      <c r="BH78" s="19">
        <f t="shared" si="52"/>
        <v>1.23</v>
      </c>
      <c r="BI78" s="19">
        <f t="shared" si="53"/>
        <v>1.4453477868112015</v>
      </c>
      <c r="BJ78" s="19">
        <f t="shared" si="54"/>
        <v>0.15</v>
      </c>
      <c r="BK78" s="19"/>
      <c r="BL78" s="20">
        <v>1</v>
      </c>
      <c r="BM78" s="1">
        <v>15</v>
      </c>
      <c r="BN78" s="20"/>
      <c r="BO78" s="1">
        <v>3</v>
      </c>
      <c r="BP78" s="1">
        <v>0</v>
      </c>
      <c r="BQ78" s="1">
        <v>1</v>
      </c>
      <c r="BR78" s="1">
        <v>0</v>
      </c>
      <c r="BS78" s="1">
        <v>24</v>
      </c>
      <c r="BT78" s="1">
        <v>5.0999999999999996</v>
      </c>
      <c r="BU78" s="1">
        <v>4.7</v>
      </c>
      <c r="BV78" s="1">
        <v>0.39</v>
      </c>
      <c r="BW78" s="1">
        <v>3.9</v>
      </c>
      <c r="BX78" s="1">
        <v>42</v>
      </c>
      <c r="BY78" s="1">
        <v>1</v>
      </c>
      <c r="BZ78" s="1">
        <v>1</v>
      </c>
      <c r="CA78" s="25">
        <v>132</v>
      </c>
      <c r="CB78" s="25">
        <v>34</v>
      </c>
      <c r="CC78" s="44">
        <v>1.29</v>
      </c>
      <c r="CD78" s="27">
        <v>54</v>
      </c>
      <c r="CE78" s="1">
        <v>4700</v>
      </c>
      <c r="CF78" s="1">
        <v>1</v>
      </c>
      <c r="CG78" s="1"/>
      <c r="CH78" s="1"/>
      <c r="CI78" s="1">
        <v>3</v>
      </c>
      <c r="CJ78" s="20">
        <v>2051.4208060000001</v>
      </c>
      <c r="CK78" s="7">
        <f t="shared" si="55"/>
        <v>37.989274185185188</v>
      </c>
      <c r="CL78" s="19">
        <f t="shared" si="56"/>
        <v>7.6262879081636932</v>
      </c>
      <c r="CM78" s="20">
        <v>1849.4345290000001</v>
      </c>
      <c r="CN78" s="19">
        <f t="shared" si="57"/>
        <v>7.522635211348832</v>
      </c>
      <c r="CO78" s="22"/>
      <c r="CP78" s="36">
        <v>43318</v>
      </c>
      <c r="CQ78" s="36"/>
      <c r="CR78" s="36"/>
      <c r="CS78" s="36"/>
      <c r="CT78" s="20"/>
      <c r="CU78" s="36">
        <v>44217</v>
      </c>
      <c r="CV78" s="36">
        <v>43844</v>
      </c>
      <c r="CW78" s="1">
        <f t="shared" si="58"/>
        <v>526</v>
      </c>
      <c r="CX78" s="1">
        <v>1</v>
      </c>
      <c r="CY78" s="36">
        <v>43844</v>
      </c>
      <c r="CZ78" s="20">
        <f>(CY78-CP78)</f>
        <v>526</v>
      </c>
      <c r="DA78" s="20">
        <v>1</v>
      </c>
      <c r="DB78" s="20">
        <v>526</v>
      </c>
      <c r="DC78" s="1">
        <v>1</v>
      </c>
      <c r="DD78" t="s">
        <v>130</v>
      </c>
      <c r="DE78"/>
      <c r="DF78"/>
      <c r="DG78"/>
      <c r="DH78"/>
      <c r="DI78"/>
      <c r="DJ78"/>
      <c r="DK78"/>
      <c r="DL78"/>
      <c r="DM78"/>
    </row>
    <row r="79" spans="1:117" s="10" customFormat="1" x14ac:dyDescent="0.25">
      <c r="A79" s="25">
        <v>1163</v>
      </c>
      <c r="B79" s="1">
        <v>78</v>
      </c>
      <c r="C79" s="1">
        <v>0</v>
      </c>
      <c r="D79" s="1">
        <v>0</v>
      </c>
      <c r="E79" s="1">
        <v>0</v>
      </c>
      <c r="F79" s="1">
        <v>2</v>
      </c>
      <c r="G79" s="1"/>
      <c r="H79" s="1">
        <v>0</v>
      </c>
      <c r="I79" s="1"/>
      <c r="J79" s="1">
        <v>4</v>
      </c>
      <c r="K79" s="1">
        <v>1</v>
      </c>
      <c r="L79" s="1">
        <v>1</v>
      </c>
      <c r="M79" s="1">
        <v>1</v>
      </c>
      <c r="N79" s="1">
        <v>0</v>
      </c>
      <c r="O79" s="1">
        <v>0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1</v>
      </c>
      <c r="AG79" s="1">
        <v>0</v>
      </c>
      <c r="AH79" s="1">
        <v>34.1</v>
      </c>
      <c r="AI79" s="1">
        <v>2.19</v>
      </c>
      <c r="AJ79" s="1">
        <v>116</v>
      </c>
      <c r="AK79" s="1">
        <v>59</v>
      </c>
      <c r="AL79" s="5">
        <f t="shared" si="59"/>
        <v>78</v>
      </c>
      <c r="AM79" s="1">
        <v>90</v>
      </c>
      <c r="AN79" s="1">
        <v>1</v>
      </c>
      <c r="AO79" s="1">
        <v>2</v>
      </c>
      <c r="AP79" s="1">
        <v>41</v>
      </c>
      <c r="AQ79" s="1">
        <v>10</v>
      </c>
      <c r="AR79" s="1">
        <v>23</v>
      </c>
      <c r="AS79" s="1">
        <f t="shared" si="41"/>
        <v>31</v>
      </c>
      <c r="AT79" s="7">
        <f t="shared" si="42"/>
        <v>15.5</v>
      </c>
      <c r="AU79" s="1">
        <v>11</v>
      </c>
      <c r="AV79" s="19">
        <v>6.45</v>
      </c>
      <c r="AW79" s="1">
        <v>2.94</v>
      </c>
      <c r="AX79" s="19">
        <f t="shared" si="60"/>
        <v>0.50847006651884696</v>
      </c>
      <c r="AY79" s="7">
        <f t="shared" si="44"/>
        <v>1.8604651162790697</v>
      </c>
      <c r="AZ79" s="7">
        <f t="shared" si="45"/>
        <v>326.53061224489795</v>
      </c>
      <c r="BA79" s="7">
        <f t="shared" si="61"/>
        <v>2068.0272108843537</v>
      </c>
      <c r="BB79" s="7">
        <f t="shared" si="47"/>
        <v>71.666666666666671</v>
      </c>
      <c r="BC79" s="7">
        <f t="shared" si="48"/>
        <v>32.666666666666664</v>
      </c>
      <c r="BD79" s="7">
        <f t="shared" si="62"/>
        <v>29.765866666666664</v>
      </c>
      <c r="BE79" s="7">
        <f t="shared" si="50"/>
        <v>9.3295999999999992</v>
      </c>
      <c r="BF79" s="19">
        <v>1.7302325581395348</v>
      </c>
      <c r="BG79" s="19">
        <f t="shared" si="51"/>
        <v>0.32093023255813952</v>
      </c>
      <c r="BH79" s="19">
        <f t="shared" si="52"/>
        <v>0.5720930232558139</v>
      </c>
      <c r="BI79" s="19">
        <f t="shared" si="53"/>
        <v>2.3118279569892475</v>
      </c>
      <c r="BJ79" s="19">
        <f t="shared" si="54"/>
        <v>0.18181818181818182</v>
      </c>
      <c r="BK79" s="19"/>
      <c r="BL79" s="20">
        <v>1</v>
      </c>
      <c r="BM79" s="1">
        <v>12</v>
      </c>
      <c r="BN79" s="20"/>
      <c r="BO79" s="1">
        <v>1</v>
      </c>
      <c r="BP79" s="1">
        <v>0</v>
      </c>
      <c r="BQ79" s="1">
        <v>1</v>
      </c>
      <c r="BR79" s="1">
        <v>0</v>
      </c>
      <c r="BS79" s="1">
        <v>55</v>
      </c>
      <c r="BT79" s="1">
        <v>4.7</v>
      </c>
      <c r="BU79" s="1">
        <v>3.1</v>
      </c>
      <c r="BV79" s="1">
        <v>0.4</v>
      </c>
      <c r="BW79" s="1"/>
      <c r="BX79" s="1"/>
      <c r="BY79" s="1"/>
      <c r="BZ79" s="1">
        <v>1</v>
      </c>
      <c r="CA79" s="25">
        <v>139</v>
      </c>
      <c r="CB79" s="25">
        <v>24</v>
      </c>
      <c r="CC79" s="44">
        <v>1.27</v>
      </c>
      <c r="CD79" s="27">
        <v>54</v>
      </c>
      <c r="CE79" s="1"/>
      <c r="CF79" s="1"/>
      <c r="CG79" s="1"/>
      <c r="CH79" s="1"/>
      <c r="CI79" s="1"/>
      <c r="CJ79" s="20">
        <v>2073.4930890000001</v>
      </c>
      <c r="CK79" s="7">
        <f t="shared" si="55"/>
        <v>38.398020166666669</v>
      </c>
      <c r="CL79" s="19">
        <f t="shared" si="56"/>
        <v>7.6369899466690656</v>
      </c>
      <c r="CM79" s="20">
        <v>3550.0654060000002</v>
      </c>
      <c r="CN79" s="19">
        <f t="shared" si="57"/>
        <v>8.1747213065250897</v>
      </c>
      <c r="CO79" s="22"/>
      <c r="CP79" s="36">
        <v>43678</v>
      </c>
      <c r="CQ79" s="36"/>
      <c r="CR79" s="36"/>
      <c r="CS79" s="36"/>
      <c r="CT79" s="20"/>
      <c r="CU79" s="36">
        <v>44274</v>
      </c>
      <c r="CV79" s="36">
        <v>44264</v>
      </c>
      <c r="CW79" s="1">
        <f t="shared" si="58"/>
        <v>586</v>
      </c>
      <c r="CX79" s="1">
        <v>0</v>
      </c>
      <c r="CY79" s="1"/>
      <c r="CZ79" s="1"/>
      <c r="DA79" s="1">
        <v>0</v>
      </c>
      <c r="DB79" s="1">
        <v>586</v>
      </c>
      <c r="DC79" s="1">
        <v>1</v>
      </c>
      <c r="DD79"/>
      <c r="DE79"/>
      <c r="DF79"/>
      <c r="DG79"/>
      <c r="DH79"/>
      <c r="DI79"/>
      <c r="DJ79"/>
      <c r="DK79"/>
      <c r="DL79"/>
      <c r="DM79"/>
    </row>
    <row r="80" spans="1:117" s="10" customFormat="1" x14ac:dyDescent="0.25">
      <c r="A80" s="2">
        <v>2046</v>
      </c>
      <c r="B80" s="3">
        <v>53</v>
      </c>
      <c r="C80" s="3">
        <v>1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4</v>
      </c>
      <c r="K80" s="3">
        <v>0</v>
      </c>
      <c r="L80" s="3">
        <v>0</v>
      </c>
      <c r="M80" s="3"/>
      <c r="N80" s="3">
        <v>1</v>
      </c>
      <c r="O80" s="3">
        <v>0</v>
      </c>
      <c r="P80" s="3">
        <v>0</v>
      </c>
      <c r="Q80" s="3"/>
      <c r="R80" s="3">
        <v>1</v>
      </c>
      <c r="S80" s="3">
        <v>0</v>
      </c>
      <c r="T80" s="3">
        <v>1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1</v>
      </c>
      <c r="AB80" s="3">
        <v>1</v>
      </c>
      <c r="AC80" s="3">
        <v>1</v>
      </c>
      <c r="AD80" s="3">
        <v>0</v>
      </c>
      <c r="AE80" s="3">
        <v>0</v>
      </c>
      <c r="AF80" s="3">
        <v>0</v>
      </c>
      <c r="AG80" s="3">
        <v>1</v>
      </c>
      <c r="AH80" s="3">
        <v>37.5</v>
      </c>
      <c r="AI80" s="4">
        <v>2.41</v>
      </c>
      <c r="AJ80" s="3">
        <v>102</v>
      </c>
      <c r="AK80" s="3">
        <v>76</v>
      </c>
      <c r="AL80" s="5">
        <f t="shared" si="59"/>
        <v>84.666666666666671</v>
      </c>
      <c r="AM80" s="3">
        <v>105</v>
      </c>
      <c r="AN80" s="3">
        <v>1</v>
      </c>
      <c r="AO80" s="3">
        <v>15</v>
      </c>
      <c r="AP80" s="3">
        <v>76</v>
      </c>
      <c r="AQ80" s="3">
        <v>36</v>
      </c>
      <c r="AR80" s="3">
        <v>52</v>
      </c>
      <c r="AS80" s="1">
        <f t="shared" si="41"/>
        <v>40</v>
      </c>
      <c r="AT80" s="7">
        <f t="shared" si="42"/>
        <v>2.6666666666666665</v>
      </c>
      <c r="AU80" s="3">
        <v>37</v>
      </c>
      <c r="AV80" s="4">
        <v>2.6028000000000002</v>
      </c>
      <c r="AW80" s="3">
        <v>1.08</v>
      </c>
      <c r="AX80" s="19">
        <f t="shared" si="60"/>
        <v>0.20274944567627498</v>
      </c>
      <c r="AY80" s="7">
        <f t="shared" si="44"/>
        <v>5.7630244352236044</v>
      </c>
      <c r="AZ80" s="7">
        <f t="shared" si="45"/>
        <v>1111.1111111111111</v>
      </c>
      <c r="BA80" s="7">
        <f t="shared" si="61"/>
        <v>5160.4938271604942</v>
      </c>
      <c r="BB80" s="7">
        <f t="shared" si="47"/>
        <v>24.78857142857143</v>
      </c>
      <c r="BC80" s="7">
        <f t="shared" si="48"/>
        <v>10.285714285714286</v>
      </c>
      <c r="BD80" s="7">
        <f t="shared" si="62"/>
        <v>6.6678857142857151</v>
      </c>
      <c r="BE80" s="7">
        <f t="shared" si="50"/>
        <v>5.1757714285714291</v>
      </c>
      <c r="BF80" s="19"/>
      <c r="BG80" s="19">
        <f t="shared" si="51"/>
        <v>2.0977408944213924</v>
      </c>
      <c r="BH80" s="19">
        <f t="shared" si="52"/>
        <v>3.0659289995389578</v>
      </c>
      <c r="BI80" s="19">
        <f t="shared" si="53"/>
        <v>0.61971428571428577</v>
      </c>
      <c r="BJ80" s="19">
        <f t="shared" si="54"/>
        <v>0.40540540540540543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10</v>
      </c>
      <c r="BT80" s="3">
        <v>6.5</v>
      </c>
      <c r="BU80" s="3">
        <v>5.8</v>
      </c>
      <c r="BV80" s="3">
        <v>0.8</v>
      </c>
      <c r="BW80" s="3">
        <v>5.3</v>
      </c>
      <c r="BY80" s="3">
        <v>1</v>
      </c>
      <c r="BZ80" s="3">
        <v>1</v>
      </c>
      <c r="CA80" s="3">
        <v>131</v>
      </c>
      <c r="CB80" s="3">
        <v>43</v>
      </c>
      <c r="CC80" s="4">
        <v>1.6</v>
      </c>
      <c r="CD80" s="28">
        <v>55</v>
      </c>
      <c r="CE80" s="8"/>
      <c r="CF80" s="8"/>
      <c r="CG80" s="3">
        <v>2077</v>
      </c>
      <c r="CH80" s="3">
        <v>1</v>
      </c>
      <c r="CI80" s="3">
        <v>2</v>
      </c>
      <c r="CJ80" s="12">
        <v>2145.7831325301204</v>
      </c>
      <c r="CK80" s="7">
        <f t="shared" si="55"/>
        <v>39.014238773274919</v>
      </c>
      <c r="CL80" s="19">
        <f t="shared" si="56"/>
        <v>7.6712598614811549</v>
      </c>
      <c r="CM80" s="5">
        <v>2292.2977080661281</v>
      </c>
      <c r="CN80" s="19">
        <f t="shared" si="57"/>
        <v>7.7373099594808519</v>
      </c>
      <c r="CP80" s="41">
        <v>40459</v>
      </c>
      <c r="CQ80" s="41"/>
      <c r="CR80" s="41"/>
      <c r="CS80" s="41"/>
      <c r="CT80" s="20"/>
      <c r="CU80" s="36">
        <v>44272</v>
      </c>
      <c r="CV80" s="36">
        <v>44271</v>
      </c>
      <c r="CW80" s="1">
        <f t="shared" si="58"/>
        <v>3812</v>
      </c>
      <c r="CX80" s="3">
        <v>0</v>
      </c>
      <c r="CY80" s="3"/>
      <c r="CZ80" s="3"/>
      <c r="DA80" s="3">
        <v>0</v>
      </c>
      <c r="DB80" s="3">
        <v>3812</v>
      </c>
      <c r="DC80" s="1">
        <v>1</v>
      </c>
      <c r="DD80" s="3"/>
    </row>
    <row r="81" spans="1:117" s="10" customFormat="1" x14ac:dyDescent="0.25">
      <c r="A81" s="25">
        <v>1063</v>
      </c>
      <c r="B81" s="1">
        <v>65</v>
      </c>
      <c r="C81" s="1">
        <v>0</v>
      </c>
      <c r="D81" s="1">
        <v>0</v>
      </c>
      <c r="E81" s="1">
        <v>1</v>
      </c>
      <c r="F81" s="1">
        <v>1</v>
      </c>
      <c r="G81" s="1">
        <v>1</v>
      </c>
      <c r="H81" s="1">
        <v>0</v>
      </c>
      <c r="I81" s="1">
        <v>0</v>
      </c>
      <c r="J81" s="1">
        <v>4</v>
      </c>
      <c r="K81" s="1">
        <v>1</v>
      </c>
      <c r="L81" s="1">
        <v>1</v>
      </c>
      <c r="M81" s="1">
        <v>1</v>
      </c>
      <c r="N81" s="1">
        <v>0</v>
      </c>
      <c r="O81" s="1">
        <v>0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1</v>
      </c>
      <c r="AB81" s="1">
        <v>1</v>
      </c>
      <c r="AC81" s="1">
        <v>1</v>
      </c>
      <c r="AD81" s="1">
        <v>0</v>
      </c>
      <c r="AE81" s="1">
        <v>1</v>
      </c>
      <c r="AF81" s="1">
        <v>0</v>
      </c>
      <c r="AG81" s="1">
        <v>0</v>
      </c>
      <c r="AH81" s="1">
        <v>30.5</v>
      </c>
      <c r="AI81" s="1">
        <v>2.0299999999999998</v>
      </c>
      <c r="AJ81" s="1">
        <v>83</v>
      </c>
      <c r="AK81" s="1">
        <v>61</v>
      </c>
      <c r="AL81" s="5">
        <f t="shared" si="59"/>
        <v>68.333333333333329</v>
      </c>
      <c r="AM81" s="1">
        <v>81</v>
      </c>
      <c r="AN81" s="1">
        <v>1</v>
      </c>
      <c r="AO81" s="1">
        <v>11</v>
      </c>
      <c r="AP81" s="1">
        <v>53</v>
      </c>
      <c r="AQ81" s="1">
        <v>23</v>
      </c>
      <c r="AR81" s="1">
        <v>35</v>
      </c>
      <c r="AS81" s="1">
        <f t="shared" si="41"/>
        <v>30</v>
      </c>
      <c r="AT81" s="7">
        <f t="shared" si="42"/>
        <v>2.7272727272727271</v>
      </c>
      <c r="AU81" s="1">
        <v>23</v>
      </c>
      <c r="AV81" s="19">
        <v>4.72</v>
      </c>
      <c r="AW81" s="1">
        <v>2.3199999999999998</v>
      </c>
      <c r="AX81" s="19">
        <f t="shared" si="60"/>
        <v>0.35151515151515145</v>
      </c>
      <c r="AY81" s="7">
        <f t="shared" si="44"/>
        <v>2.5423728813559325</v>
      </c>
      <c r="AZ81" s="7">
        <f t="shared" si="45"/>
        <v>413.79310344827587</v>
      </c>
      <c r="BA81" s="7">
        <f t="shared" si="61"/>
        <v>1977.0114942528735</v>
      </c>
      <c r="BB81" s="7">
        <f t="shared" si="47"/>
        <v>58.271604938271601</v>
      </c>
      <c r="BC81" s="7">
        <f t="shared" si="48"/>
        <v>28.641975308641975</v>
      </c>
      <c r="BD81" s="7">
        <f t="shared" si="62"/>
        <v>17.658732510288061</v>
      </c>
      <c r="BE81" s="7">
        <f t="shared" si="50"/>
        <v>9.3487407407407392</v>
      </c>
      <c r="BF81" s="19"/>
      <c r="BG81" s="19">
        <f t="shared" si="51"/>
        <v>0.60063559322033899</v>
      </c>
      <c r="BH81" s="19">
        <f t="shared" si="52"/>
        <v>0.9095338983050848</v>
      </c>
      <c r="BI81" s="19">
        <f t="shared" si="53"/>
        <v>1.94238683127572</v>
      </c>
      <c r="BJ81" s="19">
        <f t="shared" si="54"/>
        <v>0.47826086956521741</v>
      </c>
      <c r="BK81" s="19"/>
      <c r="BL81" s="20">
        <v>0</v>
      </c>
      <c r="BM81" s="1"/>
      <c r="BN81" s="20"/>
      <c r="BO81" s="1"/>
      <c r="BP81" s="1">
        <v>0</v>
      </c>
      <c r="BQ81" s="1">
        <v>1</v>
      </c>
      <c r="BR81" s="1">
        <v>0</v>
      </c>
      <c r="BS81" s="1">
        <v>30</v>
      </c>
      <c r="BT81" s="1">
        <v>6.7</v>
      </c>
      <c r="BU81" s="1">
        <v>6.1</v>
      </c>
      <c r="BV81" s="1">
        <v>0.32</v>
      </c>
      <c r="BW81" s="1">
        <v>5.5</v>
      </c>
      <c r="BX81" s="1">
        <v>42</v>
      </c>
      <c r="BY81" s="1">
        <v>1</v>
      </c>
      <c r="BZ81" s="1"/>
      <c r="CA81" s="25">
        <v>131</v>
      </c>
      <c r="CB81" s="25">
        <v>18</v>
      </c>
      <c r="CC81" s="44">
        <v>0.97</v>
      </c>
      <c r="CD81" s="27">
        <v>82</v>
      </c>
      <c r="CE81" s="1">
        <v>758</v>
      </c>
      <c r="CF81" s="1">
        <v>1</v>
      </c>
      <c r="CG81" s="1"/>
      <c r="CH81" s="1"/>
      <c r="CI81" s="1">
        <v>2</v>
      </c>
      <c r="CJ81" s="20">
        <v>3260.009423</v>
      </c>
      <c r="CK81" s="7">
        <f t="shared" si="55"/>
        <v>39.756212475609757</v>
      </c>
      <c r="CL81" s="19">
        <f t="shared" si="56"/>
        <v>8.0894853648473735</v>
      </c>
      <c r="CM81" s="20">
        <v>955.70465360000003</v>
      </c>
      <c r="CN81" s="19">
        <f t="shared" si="57"/>
        <v>6.8624489255707317</v>
      </c>
      <c r="CO81" s="22"/>
      <c r="CP81" s="36">
        <v>43398</v>
      </c>
      <c r="CQ81" s="36"/>
      <c r="CR81" s="36"/>
      <c r="CS81" s="36"/>
      <c r="CT81" s="20"/>
      <c r="CU81" s="36">
        <v>44217</v>
      </c>
      <c r="CV81" s="36">
        <v>44202</v>
      </c>
      <c r="CW81" s="1">
        <f t="shared" si="58"/>
        <v>804</v>
      </c>
      <c r="CX81" s="1">
        <v>1</v>
      </c>
      <c r="CY81" s="36">
        <v>44202</v>
      </c>
      <c r="CZ81" s="20">
        <f>(CY81-CP81)</f>
        <v>804</v>
      </c>
      <c r="DA81" s="20">
        <v>1</v>
      </c>
      <c r="DB81" s="20">
        <v>804</v>
      </c>
      <c r="DC81" s="1">
        <v>1</v>
      </c>
      <c r="DD81" t="s">
        <v>129</v>
      </c>
      <c r="DE81"/>
      <c r="DF81"/>
      <c r="DG81"/>
      <c r="DH81"/>
      <c r="DI81"/>
      <c r="DJ81"/>
      <c r="DK81"/>
      <c r="DL81"/>
      <c r="DM81"/>
    </row>
    <row r="82" spans="1:117" s="10" customFormat="1" x14ac:dyDescent="0.25">
      <c r="A82" s="2">
        <v>2006</v>
      </c>
      <c r="B82" s="3">
        <v>62</v>
      </c>
      <c r="C82" s="3">
        <v>0</v>
      </c>
      <c r="D82" s="3">
        <v>1</v>
      </c>
      <c r="E82" s="3">
        <v>1</v>
      </c>
      <c r="F82" s="3">
        <v>2</v>
      </c>
      <c r="G82" s="3">
        <v>0</v>
      </c>
      <c r="H82" s="1">
        <v>1</v>
      </c>
      <c r="I82" s="3">
        <v>1</v>
      </c>
      <c r="J82" s="3">
        <v>2</v>
      </c>
      <c r="K82" s="3">
        <v>1</v>
      </c>
      <c r="L82" s="3">
        <v>1</v>
      </c>
      <c r="M82" s="3"/>
      <c r="N82" s="3">
        <v>1</v>
      </c>
      <c r="O82" s="3">
        <v>0</v>
      </c>
      <c r="P82" s="3">
        <v>0</v>
      </c>
      <c r="Q82" s="3"/>
      <c r="R82" s="3">
        <v>0</v>
      </c>
      <c r="S82" s="3">
        <v>0</v>
      </c>
      <c r="T82" s="3">
        <v>1</v>
      </c>
      <c r="U82" s="3">
        <v>0</v>
      </c>
      <c r="V82" s="3">
        <v>1</v>
      </c>
      <c r="W82" s="3">
        <v>0</v>
      </c>
      <c r="X82" s="3">
        <v>0</v>
      </c>
      <c r="Y82" s="3">
        <v>0</v>
      </c>
      <c r="Z82" s="3">
        <v>1</v>
      </c>
      <c r="AA82" s="3">
        <v>0</v>
      </c>
      <c r="AB82" s="3">
        <v>0</v>
      </c>
      <c r="AC82" s="3">
        <v>0</v>
      </c>
      <c r="AD82" s="3">
        <v>0</v>
      </c>
      <c r="AE82" s="3">
        <v>1</v>
      </c>
      <c r="AF82" s="3">
        <v>0</v>
      </c>
      <c r="AG82" s="3">
        <v>2</v>
      </c>
      <c r="AH82" s="3">
        <v>23.5</v>
      </c>
      <c r="AI82" s="4">
        <v>1.71</v>
      </c>
      <c r="AJ82" s="3">
        <v>137</v>
      </c>
      <c r="AK82" s="3">
        <v>64</v>
      </c>
      <c r="AL82" s="5">
        <f t="shared" si="59"/>
        <v>88.333333333333329</v>
      </c>
      <c r="AM82" s="3">
        <v>69</v>
      </c>
      <c r="AN82" s="3">
        <v>1</v>
      </c>
      <c r="AO82" s="3">
        <v>4</v>
      </c>
      <c r="AP82" s="3">
        <v>25</v>
      </c>
      <c r="AQ82" s="3">
        <v>10</v>
      </c>
      <c r="AR82" s="3">
        <v>15</v>
      </c>
      <c r="AS82" s="3">
        <f t="shared" si="41"/>
        <v>15</v>
      </c>
      <c r="AT82" s="7">
        <f t="shared" si="42"/>
        <v>3.75</v>
      </c>
      <c r="AU82" s="3">
        <v>8</v>
      </c>
      <c r="AV82" s="4">
        <v>4.1040000000000001</v>
      </c>
      <c r="AW82" s="3">
        <v>2.4</v>
      </c>
      <c r="AX82" s="19">
        <f t="shared" si="60"/>
        <v>0.47006651884700656</v>
      </c>
      <c r="AY82" s="7">
        <f t="shared" si="44"/>
        <v>1.7056530214424952</v>
      </c>
      <c r="AZ82" s="7">
        <f t="shared" si="45"/>
        <v>233.33333333333334</v>
      </c>
      <c r="BA82" s="7">
        <f t="shared" si="61"/>
        <v>2811.1111111111109</v>
      </c>
      <c r="BB82" s="7">
        <f t="shared" si="47"/>
        <v>59.478260869565219</v>
      </c>
      <c r="BC82" s="7">
        <f t="shared" si="48"/>
        <v>34.782608695652172</v>
      </c>
      <c r="BD82" s="7">
        <f t="shared" si="62"/>
        <v>38.001159420289852</v>
      </c>
      <c r="BE82" s="7">
        <f t="shared" si="50"/>
        <v>5.2034782608695647</v>
      </c>
      <c r="BF82" s="19"/>
      <c r="BG82" s="19">
        <f t="shared" si="51"/>
        <v>0.25219298245614036</v>
      </c>
      <c r="BH82" s="19">
        <f t="shared" si="52"/>
        <v>0.4203216374269006</v>
      </c>
      <c r="BI82" s="19">
        <f t="shared" si="53"/>
        <v>3.965217391304348</v>
      </c>
      <c r="BJ82" s="19">
        <f t="shared" si="54"/>
        <v>0.5</v>
      </c>
      <c r="BK82" s="19"/>
      <c r="BL82" s="5">
        <v>0</v>
      </c>
      <c r="BM82" s="5"/>
      <c r="BN82" s="5"/>
      <c r="BO82" s="5"/>
      <c r="BP82" s="5"/>
      <c r="BQ82" s="3">
        <v>1</v>
      </c>
      <c r="BR82" s="3">
        <v>0</v>
      </c>
      <c r="BS82" s="3">
        <v>62.5</v>
      </c>
      <c r="BT82" s="3">
        <v>4</v>
      </c>
      <c r="BU82" s="3">
        <v>2.2999999999999998</v>
      </c>
      <c r="BV82" s="3">
        <v>1.2</v>
      </c>
      <c r="BW82" s="3"/>
      <c r="BY82" s="3">
        <v>1</v>
      </c>
      <c r="BZ82" s="3">
        <v>1</v>
      </c>
      <c r="CA82" s="3">
        <v>132</v>
      </c>
      <c r="CB82" s="3">
        <v>31</v>
      </c>
      <c r="CC82" s="4">
        <v>1.8</v>
      </c>
      <c r="CD82" s="28">
        <v>28</v>
      </c>
      <c r="CE82" s="8"/>
      <c r="CF82" s="8"/>
      <c r="CG82" s="3">
        <v>2196</v>
      </c>
      <c r="CH82" s="3">
        <v>1</v>
      </c>
      <c r="CI82" s="3">
        <v>2</v>
      </c>
      <c r="CJ82" s="12">
        <v>1157.6923076923076</v>
      </c>
      <c r="CK82" s="7">
        <f t="shared" si="55"/>
        <v>41.346153846153847</v>
      </c>
      <c r="CL82" s="19">
        <f t="shared" si="56"/>
        <v>7.0541839127154846</v>
      </c>
      <c r="CM82" s="5">
        <v>10897.356430003359</v>
      </c>
      <c r="CN82" s="19">
        <f t="shared" si="57"/>
        <v>9.2962755094447438</v>
      </c>
      <c r="CP82" s="41">
        <v>40238</v>
      </c>
      <c r="CQ82" s="41"/>
      <c r="CR82" s="41"/>
      <c r="CS82" s="41"/>
      <c r="CT82" s="20"/>
      <c r="CU82" s="36">
        <v>44272</v>
      </c>
      <c r="CV82" s="36">
        <v>40777</v>
      </c>
      <c r="CW82" s="1">
        <f t="shared" si="58"/>
        <v>539</v>
      </c>
      <c r="CX82" s="3">
        <v>1</v>
      </c>
      <c r="CY82" s="36">
        <v>40777</v>
      </c>
      <c r="CZ82" s="20">
        <f>(CY82-CP82)</f>
        <v>539</v>
      </c>
      <c r="DA82" s="20">
        <v>1</v>
      </c>
      <c r="DB82" s="20">
        <v>539</v>
      </c>
      <c r="DC82" s="3">
        <v>0</v>
      </c>
      <c r="DD82" s="3" t="s">
        <v>141</v>
      </c>
    </row>
    <row r="83" spans="1:117" s="10" customFormat="1" x14ac:dyDescent="0.25">
      <c r="A83" s="25">
        <v>1073</v>
      </c>
      <c r="B83" s="1">
        <v>82</v>
      </c>
      <c r="C83" s="1">
        <v>0</v>
      </c>
      <c r="D83" s="1">
        <v>1</v>
      </c>
      <c r="E83" s="1">
        <v>1</v>
      </c>
      <c r="F83" s="1">
        <v>1</v>
      </c>
      <c r="G83" s="1">
        <v>0</v>
      </c>
      <c r="H83" s="1">
        <v>1</v>
      </c>
      <c r="I83" s="1">
        <v>1</v>
      </c>
      <c r="J83" s="1">
        <v>3</v>
      </c>
      <c r="K83" s="1">
        <v>1</v>
      </c>
      <c r="L83" s="1">
        <v>0</v>
      </c>
      <c r="M83" s="1">
        <v>1</v>
      </c>
      <c r="N83" s="1">
        <v>1</v>
      </c>
      <c r="O83" s="1">
        <v>1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1</v>
      </c>
      <c r="AA83" s="1">
        <v>1</v>
      </c>
      <c r="AB83" s="1">
        <v>1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27.31</v>
      </c>
      <c r="AI83" s="1">
        <v>1.62</v>
      </c>
      <c r="AJ83" s="1">
        <v>109</v>
      </c>
      <c r="AK83" s="1">
        <v>70</v>
      </c>
      <c r="AL83" s="5">
        <f t="shared" si="59"/>
        <v>83</v>
      </c>
      <c r="AM83" s="1">
        <v>63</v>
      </c>
      <c r="AN83" s="1">
        <v>1</v>
      </c>
      <c r="AO83" s="1">
        <v>3</v>
      </c>
      <c r="AP83" s="1">
        <v>24</v>
      </c>
      <c r="AQ83" s="1">
        <v>6</v>
      </c>
      <c r="AR83" s="1">
        <v>15</v>
      </c>
      <c r="AS83" s="1">
        <f t="shared" si="41"/>
        <v>18</v>
      </c>
      <c r="AT83" s="7">
        <f t="shared" si="42"/>
        <v>6</v>
      </c>
      <c r="AU83" s="1">
        <v>6</v>
      </c>
      <c r="AV83" s="19">
        <v>4.2300000000000004</v>
      </c>
      <c r="AW83" s="1">
        <v>2.6</v>
      </c>
      <c r="AX83" s="19">
        <f t="shared" si="60"/>
        <v>0.47849223946784925</v>
      </c>
      <c r="AY83" s="7">
        <f t="shared" si="44"/>
        <v>2.1276595744680851</v>
      </c>
      <c r="AZ83" s="7">
        <f t="shared" si="45"/>
        <v>276.92307692307691</v>
      </c>
      <c r="BA83" s="7">
        <f t="shared" si="61"/>
        <v>2461.5384615384614</v>
      </c>
      <c r="BB83" s="7">
        <f t="shared" si="47"/>
        <v>67.142857142857139</v>
      </c>
      <c r="BC83" s="7">
        <f t="shared" si="48"/>
        <v>41.269841269841272</v>
      </c>
      <c r="BD83" s="7">
        <f t="shared" si="62"/>
        <v>43.217777777777776</v>
      </c>
      <c r="BE83" s="7">
        <f t="shared" si="50"/>
        <v>6.7352380952380955</v>
      </c>
      <c r="BF83" s="19">
        <v>1.8617021276595747</v>
      </c>
      <c r="BG83" s="19">
        <f t="shared" si="51"/>
        <v>0.22340425531914895</v>
      </c>
      <c r="BH83" s="19">
        <f t="shared" si="52"/>
        <v>0.35744680851063831</v>
      </c>
      <c r="BI83" s="19">
        <f t="shared" si="53"/>
        <v>3.7301587301587298</v>
      </c>
      <c r="BJ83" s="19">
        <f t="shared" si="54"/>
        <v>0.5</v>
      </c>
      <c r="BK83" s="19"/>
      <c r="BL83" s="20">
        <v>1</v>
      </c>
      <c r="BM83" s="1">
        <v>15</v>
      </c>
      <c r="BN83" s="20"/>
      <c r="BO83" s="1">
        <v>3</v>
      </c>
      <c r="BP83" s="1">
        <v>0</v>
      </c>
      <c r="BQ83" s="1">
        <v>1</v>
      </c>
      <c r="BR83" s="1">
        <v>0</v>
      </c>
      <c r="BS83" s="1">
        <v>25</v>
      </c>
      <c r="BT83" s="1">
        <v>5.8</v>
      </c>
      <c r="BU83" s="1">
        <v>5.6</v>
      </c>
      <c r="BV83" s="1">
        <v>0.26</v>
      </c>
      <c r="BW83" s="1"/>
      <c r="BX83" s="1">
        <v>72</v>
      </c>
      <c r="BY83" s="1">
        <v>1</v>
      </c>
      <c r="BZ83" s="1">
        <v>1</v>
      </c>
      <c r="CA83" s="25">
        <v>141</v>
      </c>
      <c r="CB83" s="25">
        <v>31</v>
      </c>
      <c r="CC83" s="44">
        <v>1.24</v>
      </c>
      <c r="CD83" s="27">
        <v>40</v>
      </c>
      <c r="CE83" s="1">
        <v>1068</v>
      </c>
      <c r="CF83" s="1">
        <v>1</v>
      </c>
      <c r="CG83" s="1"/>
      <c r="CH83" s="1"/>
      <c r="CI83" s="1">
        <v>3</v>
      </c>
      <c r="CJ83" s="20">
        <v>1659.4474499999999</v>
      </c>
      <c r="CK83" s="7">
        <f t="shared" si="55"/>
        <v>41.486186249999996</v>
      </c>
      <c r="CL83" s="19">
        <f t="shared" si="56"/>
        <v>7.4142399644941381</v>
      </c>
      <c r="CM83" s="20">
        <v>753.38475570000003</v>
      </c>
      <c r="CN83" s="19">
        <f t="shared" si="57"/>
        <v>6.6245760610473905</v>
      </c>
      <c r="CO83" s="22"/>
      <c r="CP83" s="36">
        <v>43425</v>
      </c>
      <c r="CQ83" s="36"/>
      <c r="CR83" s="36"/>
      <c r="CS83" s="36"/>
      <c r="CT83" s="20"/>
      <c r="CU83" s="36">
        <v>44217</v>
      </c>
      <c r="CV83" s="37">
        <v>44104</v>
      </c>
      <c r="CW83" s="1">
        <f t="shared" si="58"/>
        <v>679</v>
      </c>
      <c r="CX83" s="1">
        <v>0</v>
      </c>
      <c r="CY83" s="1"/>
      <c r="CZ83" s="1"/>
      <c r="DA83" s="1">
        <v>0</v>
      </c>
      <c r="DB83" s="1">
        <v>679</v>
      </c>
      <c r="DC83" s="1">
        <v>1</v>
      </c>
      <c r="DD83" t="s">
        <v>135</v>
      </c>
      <c r="DE83"/>
      <c r="DF83"/>
      <c r="DG83"/>
      <c r="DH83"/>
      <c r="DI83"/>
      <c r="DJ83"/>
      <c r="DK83"/>
      <c r="DL83"/>
      <c r="DM83"/>
    </row>
    <row r="84" spans="1:117" s="10" customFormat="1" x14ac:dyDescent="0.25">
      <c r="A84" s="2">
        <v>2059</v>
      </c>
      <c r="B84" s="3">
        <v>76</v>
      </c>
      <c r="C84" s="3">
        <v>0</v>
      </c>
      <c r="D84" s="3">
        <v>0</v>
      </c>
      <c r="E84" s="3">
        <v>1</v>
      </c>
      <c r="F84" s="3">
        <v>2</v>
      </c>
      <c r="G84" s="3">
        <v>0</v>
      </c>
      <c r="H84" s="1">
        <v>1</v>
      </c>
      <c r="I84" s="3">
        <v>0</v>
      </c>
      <c r="J84" s="3">
        <v>4</v>
      </c>
      <c r="K84" s="3">
        <v>1</v>
      </c>
      <c r="L84" s="3">
        <v>1</v>
      </c>
      <c r="M84" s="3"/>
      <c r="N84" s="3">
        <v>1</v>
      </c>
      <c r="O84" s="3">
        <v>0</v>
      </c>
      <c r="P84" s="3">
        <v>1</v>
      </c>
      <c r="Q84" s="3">
        <v>1</v>
      </c>
      <c r="R84" s="3">
        <v>0</v>
      </c>
      <c r="S84" s="3">
        <v>0</v>
      </c>
      <c r="T84" s="3">
        <v>1</v>
      </c>
      <c r="U84" s="3">
        <v>0</v>
      </c>
      <c r="V84" s="3">
        <v>0</v>
      </c>
      <c r="W84" s="3">
        <v>0</v>
      </c>
      <c r="X84" s="3">
        <v>0</v>
      </c>
      <c r="Y84" s="3">
        <v>1</v>
      </c>
      <c r="Z84" s="3">
        <v>1</v>
      </c>
      <c r="AA84" s="3">
        <v>1</v>
      </c>
      <c r="AB84" s="3">
        <v>0</v>
      </c>
      <c r="AC84" s="3">
        <v>0</v>
      </c>
      <c r="AD84" s="3">
        <v>0</v>
      </c>
      <c r="AE84" s="3">
        <v>1</v>
      </c>
      <c r="AF84" s="3">
        <v>0</v>
      </c>
      <c r="AG84" s="3">
        <v>0</v>
      </c>
      <c r="AH84" s="3">
        <v>40.700000000000003</v>
      </c>
      <c r="AI84" s="4">
        <v>2.44</v>
      </c>
      <c r="AJ84" s="3">
        <v>119</v>
      </c>
      <c r="AK84" s="3">
        <v>54</v>
      </c>
      <c r="AL84" s="5">
        <f t="shared" si="59"/>
        <v>75.666666666666671</v>
      </c>
      <c r="AM84" s="3">
        <v>64</v>
      </c>
      <c r="AN84" s="3">
        <v>3</v>
      </c>
      <c r="AO84" s="3">
        <v>14</v>
      </c>
      <c r="AP84" s="3">
        <v>44</v>
      </c>
      <c r="AQ84" s="3">
        <v>30</v>
      </c>
      <c r="AR84" s="3">
        <v>35</v>
      </c>
      <c r="AS84" s="1">
        <f t="shared" si="41"/>
        <v>14</v>
      </c>
      <c r="AT84" s="7">
        <f t="shared" si="42"/>
        <v>1</v>
      </c>
      <c r="AU84" s="3">
        <v>22</v>
      </c>
      <c r="AV84" s="4">
        <v>4.8311999999999999</v>
      </c>
      <c r="AW84" s="3">
        <v>1.98</v>
      </c>
      <c r="AX84" s="19">
        <f t="shared" si="60"/>
        <v>0.33219512195121959</v>
      </c>
      <c r="AY84" s="7">
        <f t="shared" si="44"/>
        <v>2.6908428547772809</v>
      </c>
      <c r="AZ84" s="7">
        <f t="shared" si="45"/>
        <v>525.25252525252529</v>
      </c>
      <c r="BA84" s="7">
        <f t="shared" si="61"/>
        <v>2491.5824915824919</v>
      </c>
      <c r="BB84" s="7">
        <f t="shared" si="47"/>
        <v>75.487499999999997</v>
      </c>
      <c r="BC84" s="7">
        <f t="shared" si="48"/>
        <v>30.9375</v>
      </c>
      <c r="BD84" s="7">
        <f t="shared" si="62"/>
        <v>22.580250000000003</v>
      </c>
      <c r="BE84" s="7">
        <f t="shared" si="50"/>
        <v>8.8357499999999991</v>
      </c>
      <c r="BF84" s="19"/>
      <c r="BG84" s="19">
        <f t="shared" si="51"/>
        <v>0.46365292266931613</v>
      </c>
      <c r="BH84" s="19">
        <f t="shared" si="52"/>
        <v>0.58287795992714031</v>
      </c>
      <c r="BI84" s="19">
        <f t="shared" si="53"/>
        <v>5.3919642857142858</v>
      </c>
      <c r="BJ84" s="19">
        <f t="shared" si="54"/>
        <v>0.63636363636363635</v>
      </c>
      <c r="BK84" s="19"/>
      <c r="BL84" s="5">
        <v>0</v>
      </c>
      <c r="BM84" s="5"/>
      <c r="BN84" s="5"/>
      <c r="BO84" s="5"/>
      <c r="BP84" s="5"/>
      <c r="BQ84" s="3">
        <v>1</v>
      </c>
      <c r="BR84" s="3">
        <v>0</v>
      </c>
      <c r="BS84" s="3">
        <v>67.5</v>
      </c>
      <c r="BT84" s="3">
        <v>4.4000000000000004</v>
      </c>
      <c r="BU84" s="3">
        <v>2.6</v>
      </c>
      <c r="BV84" s="3">
        <v>1.2</v>
      </c>
      <c r="BW84" s="3">
        <v>5.6</v>
      </c>
      <c r="BY84" s="3">
        <v>1</v>
      </c>
      <c r="BZ84" s="3">
        <v>0</v>
      </c>
      <c r="CA84" s="3">
        <v>134</v>
      </c>
      <c r="CB84" s="3">
        <v>85</v>
      </c>
      <c r="CC84" s="4">
        <v>1.6</v>
      </c>
      <c r="CD84" s="28">
        <v>42</v>
      </c>
      <c r="CE84" s="8"/>
      <c r="CF84" s="8"/>
      <c r="CG84" s="3">
        <v>1041</v>
      </c>
      <c r="CH84" s="3">
        <v>1</v>
      </c>
      <c r="CI84" s="3">
        <v>2</v>
      </c>
      <c r="CJ84" s="12">
        <v>1748.9795918367345</v>
      </c>
      <c r="CK84" s="7">
        <f t="shared" si="55"/>
        <v>41.642371234207964</v>
      </c>
      <c r="CL84" s="19">
        <f t="shared" si="56"/>
        <v>7.466787806475244</v>
      </c>
      <c r="CM84" s="5">
        <v>1179.6479512122871</v>
      </c>
      <c r="CN84" s="19">
        <f t="shared" si="57"/>
        <v>7.0729713265152947</v>
      </c>
      <c r="CP84" s="36">
        <v>40563</v>
      </c>
      <c r="CQ84" s="36"/>
      <c r="CR84" s="36"/>
      <c r="CS84" s="36"/>
      <c r="CT84" s="20"/>
      <c r="CU84" s="36">
        <v>44274</v>
      </c>
      <c r="CV84" s="40">
        <v>40609</v>
      </c>
      <c r="CW84" s="1">
        <f t="shared" si="58"/>
        <v>46</v>
      </c>
      <c r="CX84" s="3">
        <v>1</v>
      </c>
      <c r="CY84" s="40">
        <v>40609</v>
      </c>
      <c r="CZ84" s="3">
        <f>(CY84-CP84)</f>
        <v>46</v>
      </c>
      <c r="DA84" s="3">
        <v>1</v>
      </c>
      <c r="DB84" s="3">
        <v>46</v>
      </c>
      <c r="DC84" s="1">
        <v>1</v>
      </c>
      <c r="DD84" s="3"/>
    </row>
    <row r="85" spans="1:117" s="10" customFormat="1" x14ac:dyDescent="0.25">
      <c r="A85" s="25">
        <v>1067</v>
      </c>
      <c r="B85" s="1">
        <v>72</v>
      </c>
      <c r="C85" s="1">
        <v>0</v>
      </c>
      <c r="D85" s="1">
        <v>0</v>
      </c>
      <c r="E85" s="1">
        <v>1</v>
      </c>
      <c r="F85" s="1">
        <v>1</v>
      </c>
      <c r="G85" s="1">
        <v>0</v>
      </c>
      <c r="H85" s="1">
        <v>1</v>
      </c>
      <c r="I85" s="1">
        <v>1</v>
      </c>
      <c r="J85" s="1">
        <v>3</v>
      </c>
      <c r="K85" s="1">
        <v>1</v>
      </c>
      <c r="L85" s="1">
        <v>0</v>
      </c>
      <c r="M85" s="1">
        <v>1</v>
      </c>
      <c r="N85" s="1">
        <v>1</v>
      </c>
      <c r="O85" s="1">
        <v>0</v>
      </c>
      <c r="P85" s="1">
        <v>1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0</v>
      </c>
      <c r="AE85" s="1">
        <v>1</v>
      </c>
      <c r="AF85" s="1">
        <v>0</v>
      </c>
      <c r="AG85" s="1">
        <v>0</v>
      </c>
      <c r="AH85" s="1">
        <v>26.82</v>
      </c>
      <c r="AI85" s="1">
        <v>1.84</v>
      </c>
      <c r="AJ85" s="1">
        <v>124</v>
      </c>
      <c r="AK85" s="1">
        <v>69</v>
      </c>
      <c r="AL85" s="5">
        <f t="shared" si="59"/>
        <v>87.333333333333329</v>
      </c>
      <c r="AM85" s="1">
        <v>60</v>
      </c>
      <c r="AN85" s="1">
        <v>2</v>
      </c>
      <c r="AO85" s="1">
        <v>3</v>
      </c>
      <c r="AP85" s="1">
        <v>39</v>
      </c>
      <c r="AQ85" s="1">
        <v>12</v>
      </c>
      <c r="AR85" s="1">
        <v>21</v>
      </c>
      <c r="AS85" s="1">
        <f t="shared" si="41"/>
        <v>27</v>
      </c>
      <c r="AT85" s="7">
        <f t="shared" si="42"/>
        <v>9</v>
      </c>
      <c r="AU85" s="1">
        <v>11</v>
      </c>
      <c r="AV85" s="19">
        <v>5.5</v>
      </c>
      <c r="AW85" s="1">
        <v>2.98</v>
      </c>
      <c r="AX85" s="19">
        <f t="shared" si="60"/>
        <v>0.57705838876570581</v>
      </c>
      <c r="AY85" s="7">
        <f t="shared" si="44"/>
        <v>1.8181818181818181</v>
      </c>
      <c r="AZ85" s="7">
        <f t="shared" si="45"/>
        <v>268.45637583892619</v>
      </c>
      <c r="BA85" s="7">
        <f t="shared" si="61"/>
        <v>2263.9821029082773</v>
      </c>
      <c r="BB85" s="7">
        <f t="shared" si="47"/>
        <v>91.666666666666657</v>
      </c>
      <c r="BC85" s="7">
        <f t="shared" si="48"/>
        <v>49.666666666666664</v>
      </c>
      <c r="BD85" s="7">
        <f t="shared" si="62"/>
        <v>51.560622222222214</v>
      </c>
      <c r="BE85" s="7">
        <f t="shared" si="50"/>
        <v>12.158399999999999</v>
      </c>
      <c r="BF85" s="19"/>
      <c r="BG85" s="19">
        <f t="shared" si="51"/>
        <v>0.22909090909090912</v>
      </c>
      <c r="BH85" s="19">
        <f t="shared" si="52"/>
        <v>0.42545454545454547</v>
      </c>
      <c r="BI85" s="19">
        <f t="shared" si="53"/>
        <v>3.3950617283950613</v>
      </c>
      <c r="BJ85" s="19">
        <f t="shared" si="54"/>
        <v>0.27272727272727271</v>
      </c>
      <c r="BK85" s="19"/>
      <c r="BL85" s="20">
        <v>0</v>
      </c>
      <c r="BM85" s="1"/>
      <c r="BN85" s="20"/>
      <c r="BO85" s="1"/>
      <c r="BP85" s="1">
        <v>0</v>
      </c>
      <c r="BQ85" s="1">
        <v>1</v>
      </c>
      <c r="BR85" s="1">
        <v>0</v>
      </c>
      <c r="BS85" s="1">
        <v>18</v>
      </c>
      <c r="BT85" s="1">
        <v>7.7</v>
      </c>
      <c r="BU85" s="1">
        <v>6.6</v>
      </c>
      <c r="BV85" s="1">
        <v>0.25</v>
      </c>
      <c r="BW85" s="1">
        <v>5</v>
      </c>
      <c r="BX85" s="1">
        <v>40</v>
      </c>
      <c r="BY85" s="1">
        <v>1</v>
      </c>
      <c r="BZ85" s="1">
        <v>0</v>
      </c>
      <c r="CA85" s="25">
        <v>132</v>
      </c>
      <c r="CB85" s="25">
        <v>31</v>
      </c>
      <c r="CC85" s="44">
        <v>1.34</v>
      </c>
      <c r="CD85" s="27">
        <v>53</v>
      </c>
      <c r="CE85" s="1"/>
      <c r="CF85" s="1"/>
      <c r="CG85" s="1"/>
      <c r="CH85" s="1"/>
      <c r="CI85" s="1"/>
      <c r="CJ85" s="20">
        <v>2210.0992059999999</v>
      </c>
      <c r="CK85" s="7">
        <f t="shared" si="55"/>
        <v>41.69998501886792</v>
      </c>
      <c r="CL85" s="19">
        <f t="shared" si="56"/>
        <v>7.7007926830970508</v>
      </c>
      <c r="CM85" s="20">
        <v>3172.640625</v>
      </c>
      <c r="CN85" s="19">
        <f t="shared" si="57"/>
        <v>8.0623195248472985</v>
      </c>
      <c r="CO85" s="22"/>
      <c r="CP85" s="36">
        <v>43404</v>
      </c>
      <c r="CQ85" s="36"/>
      <c r="CR85" s="36"/>
      <c r="CS85" s="36"/>
      <c r="CT85" s="20"/>
      <c r="CU85" s="36">
        <v>44274</v>
      </c>
      <c r="CV85" s="36">
        <v>44274</v>
      </c>
      <c r="CW85" s="1">
        <f t="shared" si="58"/>
        <v>870</v>
      </c>
      <c r="CX85" s="1">
        <v>0</v>
      </c>
      <c r="CY85" s="1"/>
      <c r="CZ85" s="1"/>
      <c r="DA85" s="1">
        <v>0</v>
      </c>
      <c r="DB85" s="1">
        <v>870</v>
      </c>
      <c r="DC85" s="1">
        <v>1</v>
      </c>
      <c r="DD85"/>
      <c r="DE85"/>
      <c r="DF85"/>
      <c r="DG85"/>
      <c r="DH85"/>
      <c r="DI85"/>
      <c r="DJ85"/>
      <c r="DK85"/>
      <c r="DL85"/>
      <c r="DM85"/>
    </row>
    <row r="86" spans="1:117" s="10" customFormat="1" x14ac:dyDescent="0.25">
      <c r="A86" s="2">
        <v>2064</v>
      </c>
      <c r="B86" s="9">
        <v>65</v>
      </c>
      <c r="C86" s="9">
        <v>0</v>
      </c>
      <c r="D86" s="9">
        <v>1</v>
      </c>
      <c r="E86" s="9">
        <v>1</v>
      </c>
      <c r="F86" s="9">
        <v>1</v>
      </c>
      <c r="G86" s="9">
        <v>1</v>
      </c>
      <c r="H86" s="1">
        <v>0</v>
      </c>
      <c r="I86" s="9">
        <v>0</v>
      </c>
      <c r="J86" s="9">
        <v>4</v>
      </c>
      <c r="K86" s="9">
        <v>1</v>
      </c>
      <c r="L86" s="9">
        <v>0</v>
      </c>
      <c r="M86" s="9"/>
      <c r="N86" s="9">
        <v>0</v>
      </c>
      <c r="O86" s="9">
        <v>1</v>
      </c>
      <c r="P86" s="9">
        <v>1</v>
      </c>
      <c r="Q86" s="9">
        <v>1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1</v>
      </c>
      <c r="Z86" s="9">
        <v>1</v>
      </c>
      <c r="AA86" s="9">
        <v>0</v>
      </c>
      <c r="AB86" s="9">
        <v>1</v>
      </c>
      <c r="AC86" s="9">
        <v>1</v>
      </c>
      <c r="AD86" s="9">
        <v>0</v>
      </c>
      <c r="AE86" s="9">
        <v>1</v>
      </c>
      <c r="AF86" s="9">
        <v>0</v>
      </c>
      <c r="AG86" s="9">
        <v>0</v>
      </c>
      <c r="AH86" s="9">
        <v>25</v>
      </c>
      <c r="AI86" s="11">
        <v>1.6</v>
      </c>
      <c r="AJ86" s="9">
        <v>116</v>
      </c>
      <c r="AK86" s="9">
        <v>46</v>
      </c>
      <c r="AL86" s="5">
        <f t="shared" si="59"/>
        <v>69.333333333333329</v>
      </c>
      <c r="AM86" s="9">
        <v>90</v>
      </c>
      <c r="AN86" s="9">
        <v>3</v>
      </c>
      <c r="AO86" s="9">
        <v>20</v>
      </c>
      <c r="AP86" s="9">
        <v>44</v>
      </c>
      <c r="AQ86" s="9">
        <v>25</v>
      </c>
      <c r="AR86" s="9">
        <v>31</v>
      </c>
      <c r="AS86" s="1">
        <f t="shared" si="41"/>
        <v>19</v>
      </c>
      <c r="AT86" s="7">
        <f t="shared" si="42"/>
        <v>0.95</v>
      </c>
      <c r="AU86" s="9">
        <v>27</v>
      </c>
      <c r="AV86" s="4">
        <v>1.968</v>
      </c>
      <c r="AW86" s="9">
        <v>1.23</v>
      </c>
      <c r="AX86" s="19">
        <f t="shared" si="60"/>
        <v>0.18909090909090906</v>
      </c>
      <c r="AY86" s="7">
        <f t="shared" si="44"/>
        <v>2.0325203252032522</v>
      </c>
      <c r="AZ86" s="7">
        <f t="shared" si="45"/>
        <v>260.16260162601628</v>
      </c>
      <c r="BA86" s="7">
        <f t="shared" si="61"/>
        <v>3208.6720867208669</v>
      </c>
      <c r="BB86" s="7">
        <f t="shared" si="47"/>
        <v>21.866666666666667</v>
      </c>
      <c r="BC86" s="7">
        <f t="shared" si="48"/>
        <v>13.666666666666666</v>
      </c>
      <c r="BD86" s="7">
        <f t="shared" si="62"/>
        <v>7.8683555555555538</v>
      </c>
      <c r="BE86" s="7">
        <f t="shared" si="50"/>
        <v>2.0445333333333329</v>
      </c>
      <c r="BF86" s="19"/>
      <c r="BG86" s="19">
        <f t="shared" si="51"/>
        <v>1.4176829268292683</v>
      </c>
      <c r="BH86" s="19">
        <f t="shared" si="52"/>
        <v>2.0121951219512195</v>
      </c>
      <c r="BI86" s="19">
        <f t="shared" si="53"/>
        <v>1.1508771929824562</v>
      </c>
      <c r="BJ86" s="19">
        <f t="shared" si="54"/>
        <v>0.7407407407407407</v>
      </c>
      <c r="BK86" s="19"/>
      <c r="BL86" s="12">
        <v>0</v>
      </c>
      <c r="BM86" s="12"/>
      <c r="BN86" s="12"/>
      <c r="BO86" s="12"/>
      <c r="BP86" s="12"/>
      <c r="BQ86" s="9">
        <v>1</v>
      </c>
      <c r="BR86" s="9">
        <v>0</v>
      </c>
      <c r="BS86" s="9">
        <v>40</v>
      </c>
      <c r="BT86" s="9"/>
      <c r="BU86" s="9"/>
      <c r="BV86" s="9"/>
      <c r="BW86" s="9">
        <v>4.9000000000000004</v>
      </c>
      <c r="BX86" s="14"/>
      <c r="BY86" s="9">
        <v>1</v>
      </c>
      <c r="BZ86" s="9">
        <v>0</v>
      </c>
      <c r="CA86" s="9">
        <v>136</v>
      </c>
      <c r="CB86" s="9">
        <v>49</v>
      </c>
      <c r="CC86" s="11">
        <v>2</v>
      </c>
      <c r="CD86" s="29">
        <v>25</v>
      </c>
      <c r="CE86" s="13"/>
      <c r="CF86" s="13"/>
      <c r="CG86" s="9">
        <v>4992</v>
      </c>
      <c r="CH86" s="9">
        <v>1</v>
      </c>
      <c r="CI86" s="9">
        <v>3</v>
      </c>
      <c r="CJ86" s="12">
        <v>1145.3125</v>
      </c>
      <c r="CK86" s="7">
        <f t="shared" si="55"/>
        <v>45.8125</v>
      </c>
      <c r="CL86" s="19">
        <f t="shared" si="56"/>
        <v>7.0434328045150707</v>
      </c>
      <c r="CM86" s="12"/>
      <c r="CN86" s="31"/>
      <c r="CO86" s="14"/>
      <c r="CP86" s="36">
        <v>40645</v>
      </c>
      <c r="CQ86" s="38"/>
      <c r="CR86" s="38"/>
      <c r="CS86" s="36"/>
      <c r="CT86" s="22"/>
      <c r="CU86" s="36">
        <v>44274</v>
      </c>
      <c r="CV86" s="42">
        <v>40904</v>
      </c>
      <c r="CW86" s="1">
        <f t="shared" si="58"/>
        <v>259</v>
      </c>
      <c r="CX86" s="3">
        <v>1</v>
      </c>
      <c r="CY86" s="40">
        <v>40904</v>
      </c>
      <c r="CZ86" s="3">
        <f>(CY86-CP86)</f>
        <v>259</v>
      </c>
      <c r="DA86" s="3">
        <v>1</v>
      </c>
      <c r="DB86" s="3">
        <v>259</v>
      </c>
      <c r="DC86" s="3">
        <v>0</v>
      </c>
      <c r="DD86" s="10" t="s">
        <v>141</v>
      </c>
      <c r="DG86" s="14"/>
      <c r="DH86" s="14"/>
      <c r="DI86" s="14"/>
      <c r="DJ86" s="14"/>
      <c r="DK86" s="14"/>
      <c r="DL86" s="14"/>
      <c r="DM86" s="14"/>
    </row>
    <row r="87" spans="1:117" s="10" customFormat="1" x14ac:dyDescent="0.25">
      <c r="A87" s="25">
        <v>1023</v>
      </c>
      <c r="B87" s="1">
        <v>69</v>
      </c>
      <c r="C87" s="1">
        <v>0</v>
      </c>
      <c r="D87" s="1">
        <v>1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4</v>
      </c>
      <c r="K87" s="1">
        <v>1</v>
      </c>
      <c r="L87" s="1">
        <v>1</v>
      </c>
      <c r="M87" s="1">
        <v>0</v>
      </c>
      <c r="N87" s="1">
        <v>0</v>
      </c>
      <c r="O87" s="1">
        <v>1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0</v>
      </c>
      <c r="AE87" s="1">
        <v>1</v>
      </c>
      <c r="AF87" s="1">
        <v>0</v>
      </c>
      <c r="AG87" s="1">
        <v>0</v>
      </c>
      <c r="AH87" s="1">
        <v>59.74</v>
      </c>
      <c r="AI87" s="1">
        <v>2.42</v>
      </c>
      <c r="AJ87" s="1">
        <v>123</v>
      </c>
      <c r="AK87" s="1">
        <v>65</v>
      </c>
      <c r="AL87" s="5">
        <f t="shared" si="59"/>
        <v>84.333333333333329</v>
      </c>
      <c r="AM87" s="1">
        <v>65</v>
      </c>
      <c r="AN87" s="1">
        <v>1</v>
      </c>
      <c r="AO87" s="1">
        <v>16</v>
      </c>
      <c r="AP87" s="1">
        <v>54</v>
      </c>
      <c r="AQ87" s="1">
        <v>24</v>
      </c>
      <c r="AR87" s="1">
        <v>39</v>
      </c>
      <c r="AS87" s="1">
        <f t="shared" si="41"/>
        <v>30</v>
      </c>
      <c r="AT87" s="7">
        <f t="shared" si="42"/>
        <v>1.875</v>
      </c>
      <c r="AU87" s="1">
        <v>26</v>
      </c>
      <c r="AV87" s="19">
        <v>6.95</v>
      </c>
      <c r="AW87" s="1">
        <v>2.87</v>
      </c>
      <c r="AX87" s="19">
        <f t="shared" si="60"/>
        <v>0.53666666666666663</v>
      </c>
      <c r="AY87" s="7">
        <f t="shared" si="44"/>
        <v>1.8705035971223021</v>
      </c>
      <c r="AZ87" s="7">
        <f t="shared" si="45"/>
        <v>362.36933797909404</v>
      </c>
      <c r="BA87" s="7">
        <f t="shared" si="61"/>
        <v>1904.7619047619046</v>
      </c>
      <c r="BB87" s="7">
        <f t="shared" si="47"/>
        <v>106.92307692307692</v>
      </c>
      <c r="BC87" s="7">
        <f t="shared" si="48"/>
        <v>44.153846153846153</v>
      </c>
      <c r="BD87" s="7">
        <f t="shared" si="62"/>
        <v>35.02871794871794</v>
      </c>
      <c r="BE87" s="7">
        <f t="shared" si="50"/>
        <v>13.811323076923076</v>
      </c>
      <c r="BF87" s="19">
        <v>1.2</v>
      </c>
      <c r="BG87" s="19">
        <f t="shared" si="51"/>
        <v>0.36474820143884895</v>
      </c>
      <c r="BH87" s="19">
        <f t="shared" si="52"/>
        <v>0.50503597122302157</v>
      </c>
      <c r="BI87" s="19">
        <f t="shared" si="53"/>
        <v>3.5641025641025639</v>
      </c>
      <c r="BJ87" s="19">
        <f t="shared" si="54"/>
        <v>0.61538461538461542</v>
      </c>
      <c r="BK87" s="19"/>
      <c r="BL87" s="20">
        <v>1</v>
      </c>
      <c r="BM87" s="1">
        <v>32</v>
      </c>
      <c r="BN87" s="20"/>
      <c r="BO87" s="1">
        <v>0</v>
      </c>
      <c r="BP87" s="1">
        <v>0</v>
      </c>
      <c r="BQ87" s="1">
        <v>1</v>
      </c>
      <c r="BR87" s="1">
        <v>0</v>
      </c>
      <c r="BS87" s="1">
        <v>40</v>
      </c>
      <c r="BT87" s="1"/>
      <c r="BU87" s="1"/>
      <c r="BV87" s="1"/>
      <c r="BW87" s="1"/>
      <c r="BX87" s="1"/>
      <c r="BY87" s="1"/>
      <c r="BZ87" s="1"/>
      <c r="CA87" s="25">
        <v>138</v>
      </c>
      <c r="CB87" s="25">
        <v>32</v>
      </c>
      <c r="CC87" s="44">
        <v>1.74</v>
      </c>
      <c r="CD87" s="27">
        <v>29</v>
      </c>
      <c r="CE87" s="1">
        <v>311</v>
      </c>
      <c r="CF87" s="1">
        <v>1</v>
      </c>
      <c r="CG87" s="1"/>
      <c r="CH87" s="1"/>
      <c r="CI87" s="1">
        <v>2</v>
      </c>
      <c r="CJ87" s="20">
        <v>1391.337</v>
      </c>
      <c r="CK87" s="7">
        <f t="shared" si="55"/>
        <v>47.977137931034484</v>
      </c>
      <c r="CL87" s="19">
        <f t="shared" si="56"/>
        <v>7.2380204343273267</v>
      </c>
      <c r="CM87" s="20">
        <v>1929.7621999999999</v>
      </c>
      <c r="CN87" s="19">
        <f t="shared" ref="CN87:CN113" si="63">LN(CM87)</f>
        <v>7.5651520618724222</v>
      </c>
      <c r="CO87" s="22"/>
      <c r="CP87" s="36">
        <v>43217</v>
      </c>
      <c r="CQ87" s="36"/>
      <c r="CR87" s="36"/>
      <c r="CS87" s="36"/>
      <c r="CT87" s="20"/>
      <c r="CU87" s="36">
        <v>44217</v>
      </c>
      <c r="CV87" s="36">
        <v>43369</v>
      </c>
      <c r="CW87" s="1">
        <f t="shared" si="58"/>
        <v>152</v>
      </c>
      <c r="CX87" s="1">
        <v>1</v>
      </c>
      <c r="CY87" s="36">
        <v>43369</v>
      </c>
      <c r="CZ87" s="20">
        <f>(CY87-CP87)</f>
        <v>152</v>
      </c>
      <c r="DA87" s="20">
        <v>1</v>
      </c>
      <c r="DB87" s="20">
        <v>152</v>
      </c>
      <c r="DC87" s="3">
        <v>0</v>
      </c>
      <c r="DD87" t="s">
        <v>129</v>
      </c>
      <c r="DE87"/>
      <c r="DF87"/>
      <c r="DG87"/>
      <c r="DH87"/>
      <c r="DI87"/>
      <c r="DJ87"/>
      <c r="DK87"/>
      <c r="DL87"/>
      <c r="DM87"/>
    </row>
    <row r="88" spans="1:117" s="10" customFormat="1" x14ac:dyDescent="0.25">
      <c r="A88" s="25">
        <v>1065</v>
      </c>
      <c r="B88" s="1">
        <v>35</v>
      </c>
      <c r="C88" s="1">
        <v>0</v>
      </c>
      <c r="D88" s="1">
        <v>0</v>
      </c>
      <c r="E88" s="1">
        <v>1</v>
      </c>
      <c r="F88" s="1">
        <v>1</v>
      </c>
      <c r="G88" s="1">
        <v>0</v>
      </c>
      <c r="H88" s="1">
        <v>1</v>
      </c>
      <c r="I88" s="1">
        <v>0</v>
      </c>
      <c r="J88" s="1">
        <v>4</v>
      </c>
      <c r="K88" s="1">
        <v>1</v>
      </c>
      <c r="L88" s="1">
        <v>0</v>
      </c>
      <c r="M88" s="1">
        <v>1</v>
      </c>
      <c r="N88" s="1">
        <v>1</v>
      </c>
      <c r="O88" s="1">
        <v>0</v>
      </c>
      <c r="P88" s="1">
        <v>1</v>
      </c>
      <c r="Q88" s="1"/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1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22.1</v>
      </c>
      <c r="AI88" s="1">
        <v>1.65</v>
      </c>
      <c r="AJ88" s="1">
        <v>101</v>
      </c>
      <c r="AK88" s="1">
        <v>74</v>
      </c>
      <c r="AL88" s="5">
        <f t="shared" si="59"/>
        <v>83</v>
      </c>
      <c r="AM88" s="1">
        <v>82</v>
      </c>
      <c r="AN88" s="1">
        <v>1</v>
      </c>
      <c r="AO88" s="1">
        <v>2</v>
      </c>
      <c r="AP88" s="1">
        <v>53</v>
      </c>
      <c r="AQ88" s="1">
        <v>25</v>
      </c>
      <c r="AR88" s="1">
        <v>36</v>
      </c>
      <c r="AS88" s="1">
        <f t="shared" si="41"/>
        <v>28</v>
      </c>
      <c r="AT88" s="7">
        <f t="shared" si="42"/>
        <v>14</v>
      </c>
      <c r="AU88" s="1">
        <v>24</v>
      </c>
      <c r="AV88" s="19">
        <v>3.17</v>
      </c>
      <c r="AW88" s="1">
        <v>1.93</v>
      </c>
      <c r="AX88" s="19">
        <f t="shared" si="60"/>
        <v>0.35518847006651882</v>
      </c>
      <c r="AY88" s="7">
        <f t="shared" si="44"/>
        <v>3.7854889589905363</v>
      </c>
      <c r="AZ88" s="7">
        <f t="shared" si="45"/>
        <v>497.40932642487047</v>
      </c>
      <c r="BA88" s="7">
        <f t="shared" si="61"/>
        <v>3357.512953367876</v>
      </c>
      <c r="BB88" s="7">
        <f t="shared" si="47"/>
        <v>38.658536585365852</v>
      </c>
      <c r="BC88" s="7">
        <f t="shared" si="48"/>
        <v>23.536585365853657</v>
      </c>
      <c r="BD88" s="7">
        <f t="shared" si="62"/>
        <v>18.885756097560972</v>
      </c>
      <c r="BE88" s="7">
        <f t="shared" si="50"/>
        <v>10.883317073170732</v>
      </c>
      <c r="BF88" s="19"/>
      <c r="BG88" s="19">
        <f t="shared" si="51"/>
        <v>0.93123028391167195</v>
      </c>
      <c r="BH88" s="19">
        <f t="shared" si="52"/>
        <v>1.3709779179810726</v>
      </c>
      <c r="BI88" s="19">
        <f t="shared" si="53"/>
        <v>1.3806620209059233</v>
      </c>
      <c r="BJ88" s="19">
        <f t="shared" si="54"/>
        <v>8.3333333333333329E-2</v>
      </c>
      <c r="BK88" s="19"/>
      <c r="BL88" s="20">
        <v>0</v>
      </c>
      <c r="BM88" s="1"/>
      <c r="BN88" s="20"/>
      <c r="BO88" s="1"/>
      <c r="BP88" s="1">
        <v>0</v>
      </c>
      <c r="BQ88" s="1">
        <v>1</v>
      </c>
      <c r="BR88" s="1">
        <v>0</v>
      </c>
      <c r="BS88" s="1">
        <v>20</v>
      </c>
      <c r="BT88" s="1">
        <v>7.1</v>
      </c>
      <c r="BU88" s="1">
        <v>6.1</v>
      </c>
      <c r="BV88" s="1">
        <v>0.27</v>
      </c>
      <c r="BW88" s="1"/>
      <c r="BX88" s="1"/>
      <c r="BY88" s="1"/>
      <c r="BZ88" s="1">
        <v>0</v>
      </c>
      <c r="CA88" s="25">
        <v>135</v>
      </c>
      <c r="CB88" s="25">
        <v>23</v>
      </c>
      <c r="CC88" s="44">
        <v>1.1200000000000001</v>
      </c>
      <c r="CD88" s="27">
        <v>85</v>
      </c>
      <c r="CE88" s="1">
        <v>2641</v>
      </c>
      <c r="CF88" s="1">
        <v>1</v>
      </c>
      <c r="CG88" s="1"/>
      <c r="CH88" s="1"/>
      <c r="CI88" s="1">
        <v>3</v>
      </c>
      <c r="CJ88" s="20">
        <v>4104.5503419999995</v>
      </c>
      <c r="CK88" s="7">
        <f t="shared" si="55"/>
        <v>48.288827552941171</v>
      </c>
      <c r="CL88" s="19">
        <f t="shared" si="56"/>
        <v>8.3198514767880223</v>
      </c>
      <c r="CM88" s="20">
        <v>1344.134491</v>
      </c>
      <c r="CN88" s="19">
        <f t="shared" si="63"/>
        <v>7.2035055837849891</v>
      </c>
      <c r="CO88" s="22"/>
      <c r="CP88" s="36">
        <v>43399</v>
      </c>
      <c r="CQ88" s="36"/>
      <c r="CR88" s="36"/>
      <c r="CS88" s="36"/>
      <c r="CT88" s="20"/>
      <c r="CU88" s="36">
        <v>44217</v>
      </c>
      <c r="CV88" s="36">
        <v>43619</v>
      </c>
      <c r="CW88" s="1">
        <f t="shared" si="58"/>
        <v>220</v>
      </c>
      <c r="CX88" s="1">
        <v>1</v>
      </c>
      <c r="CY88" s="36">
        <v>43619</v>
      </c>
      <c r="CZ88" s="20">
        <f>(CY88-CP88)</f>
        <v>220</v>
      </c>
      <c r="DA88" s="20">
        <v>1</v>
      </c>
      <c r="DB88" s="20">
        <v>220</v>
      </c>
      <c r="DC88" s="1">
        <v>1</v>
      </c>
      <c r="DD88" t="s">
        <v>129</v>
      </c>
      <c r="DE88"/>
      <c r="DF88"/>
      <c r="DG88"/>
      <c r="DH88"/>
      <c r="DI88"/>
      <c r="DJ88"/>
      <c r="DK88"/>
      <c r="DL88"/>
      <c r="DM88"/>
    </row>
    <row r="89" spans="1:117" s="10" customFormat="1" x14ac:dyDescent="0.25">
      <c r="A89" s="25">
        <v>1068</v>
      </c>
      <c r="B89" s="1">
        <v>58</v>
      </c>
      <c r="C89" s="1">
        <v>0</v>
      </c>
      <c r="D89" s="1">
        <v>0</v>
      </c>
      <c r="E89" s="1">
        <v>1</v>
      </c>
      <c r="F89" s="1">
        <v>1</v>
      </c>
      <c r="G89" s="1">
        <v>0</v>
      </c>
      <c r="H89" s="1">
        <v>1</v>
      </c>
      <c r="I89" s="1">
        <v>0</v>
      </c>
      <c r="J89" s="1">
        <v>3</v>
      </c>
      <c r="K89" s="1">
        <v>0</v>
      </c>
      <c r="L89" s="1">
        <v>0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1</v>
      </c>
      <c r="AA89" s="1">
        <v>1</v>
      </c>
      <c r="AB89" s="1">
        <v>0</v>
      </c>
      <c r="AC89" s="1">
        <v>1</v>
      </c>
      <c r="AD89" s="1">
        <v>0</v>
      </c>
      <c r="AE89" s="1">
        <v>1</v>
      </c>
      <c r="AF89" s="1">
        <v>0</v>
      </c>
      <c r="AG89" s="1">
        <v>0</v>
      </c>
      <c r="AH89" s="1">
        <v>31.87</v>
      </c>
      <c r="AI89" s="1">
        <v>2.14</v>
      </c>
      <c r="AJ89" s="1">
        <v>87</v>
      </c>
      <c r="AK89" s="1">
        <v>41</v>
      </c>
      <c r="AL89" s="5">
        <f t="shared" si="59"/>
        <v>56.333333333333336</v>
      </c>
      <c r="AM89" s="1">
        <v>87</v>
      </c>
      <c r="AN89" s="1">
        <v>1</v>
      </c>
      <c r="AO89" s="1">
        <v>18</v>
      </c>
      <c r="AP89" s="1">
        <v>42</v>
      </c>
      <c r="AQ89" s="1">
        <v>17</v>
      </c>
      <c r="AR89" s="1">
        <v>29</v>
      </c>
      <c r="AS89" s="1">
        <f t="shared" si="41"/>
        <v>25</v>
      </c>
      <c r="AT89" s="7">
        <f t="shared" si="42"/>
        <v>1.3888888888888888</v>
      </c>
      <c r="AU89" s="1">
        <v>19</v>
      </c>
      <c r="AV89" s="19">
        <v>3.58</v>
      </c>
      <c r="AW89" s="1">
        <v>1.67</v>
      </c>
      <c r="AX89" s="19">
        <f t="shared" si="60"/>
        <v>0.20859571322985956</v>
      </c>
      <c r="AY89" s="7">
        <f t="shared" si="44"/>
        <v>2.7932960893854748</v>
      </c>
      <c r="AZ89" s="7">
        <f t="shared" si="45"/>
        <v>479.04191616766468</v>
      </c>
      <c r="BA89" s="7">
        <f t="shared" si="61"/>
        <v>1836.3273453093816</v>
      </c>
      <c r="BB89" s="7">
        <f t="shared" si="47"/>
        <v>41.149425287356323</v>
      </c>
      <c r="BC89" s="7">
        <f t="shared" si="48"/>
        <v>19.195402298850574</v>
      </c>
      <c r="BD89" s="7">
        <f t="shared" si="62"/>
        <v>9.7461455938697306</v>
      </c>
      <c r="BE89" s="7">
        <f t="shared" si="50"/>
        <v>2.8716321839080456</v>
      </c>
      <c r="BF89" s="19"/>
      <c r="BG89" s="19">
        <f t="shared" si="51"/>
        <v>0.70474860335195533</v>
      </c>
      <c r="BH89" s="19">
        <f t="shared" si="52"/>
        <v>1.0206703910614525</v>
      </c>
      <c r="BI89" s="19">
        <f t="shared" si="53"/>
        <v>1.6459770114942529</v>
      </c>
      <c r="BJ89" s="19">
        <f t="shared" si="54"/>
        <v>0.94736842105263153</v>
      </c>
      <c r="BK89" s="19"/>
      <c r="BL89" s="20">
        <v>1</v>
      </c>
      <c r="BM89" s="1"/>
      <c r="BN89" s="20"/>
      <c r="BO89" s="1">
        <v>1</v>
      </c>
      <c r="BP89" s="1">
        <v>0</v>
      </c>
      <c r="BQ89" s="1">
        <v>1</v>
      </c>
      <c r="BR89" s="1">
        <v>0</v>
      </c>
      <c r="BS89" s="1">
        <v>15</v>
      </c>
      <c r="BT89" s="1">
        <v>5.0999999999999996</v>
      </c>
      <c r="BU89" s="1">
        <v>4.7</v>
      </c>
      <c r="BV89" s="1">
        <v>0.36</v>
      </c>
      <c r="BW89" s="1">
        <v>4.4000000000000004</v>
      </c>
      <c r="BX89" s="1"/>
      <c r="BY89" s="1"/>
      <c r="BZ89" s="1"/>
      <c r="CA89" s="25">
        <v>135</v>
      </c>
      <c r="CB89" s="25">
        <v>37</v>
      </c>
      <c r="CC89" s="44">
        <v>1.37</v>
      </c>
      <c r="CD89" s="27">
        <v>56</v>
      </c>
      <c r="CE89" s="1">
        <v>293</v>
      </c>
      <c r="CF89" s="1">
        <v>1</v>
      </c>
      <c r="CG89" s="1"/>
      <c r="CH89" s="1"/>
      <c r="CI89" s="1">
        <v>2</v>
      </c>
      <c r="CJ89" s="20">
        <v>2726.2166569999999</v>
      </c>
      <c r="CK89" s="7">
        <f t="shared" si="55"/>
        <v>48.682440303571425</v>
      </c>
      <c r="CL89" s="19">
        <f t="shared" si="56"/>
        <v>7.9106700870879987</v>
      </c>
      <c r="CM89" s="20">
        <v>3661.8003060000001</v>
      </c>
      <c r="CN89" s="19">
        <f t="shared" si="63"/>
        <v>8.205710192343961</v>
      </c>
      <c r="CO89" s="22"/>
      <c r="CP89" s="36">
        <v>43409</v>
      </c>
      <c r="CQ89" s="36"/>
      <c r="CR89" s="36"/>
      <c r="CS89" s="36"/>
      <c r="CT89" s="20"/>
      <c r="CU89" s="36">
        <v>44217</v>
      </c>
      <c r="CV89" s="36">
        <v>43731</v>
      </c>
      <c r="CW89" s="1">
        <f t="shared" si="58"/>
        <v>322</v>
      </c>
      <c r="CX89" s="1">
        <v>1</v>
      </c>
      <c r="CY89" s="36">
        <v>43731</v>
      </c>
      <c r="CZ89" s="20">
        <f>(CY89-CP89)</f>
        <v>322</v>
      </c>
      <c r="DA89" s="20">
        <v>1</v>
      </c>
      <c r="DB89" s="20">
        <v>322</v>
      </c>
      <c r="DC89" s="1">
        <v>1</v>
      </c>
      <c r="DD89" t="s">
        <v>129</v>
      </c>
      <c r="DE89"/>
      <c r="DF89"/>
      <c r="DG89"/>
      <c r="DH89"/>
      <c r="DI89"/>
      <c r="DJ89"/>
      <c r="DK89"/>
      <c r="DL89"/>
      <c r="DM89"/>
    </row>
    <row r="90" spans="1:117" s="10" customFormat="1" x14ac:dyDescent="0.25">
      <c r="A90" s="25">
        <v>1145</v>
      </c>
      <c r="B90" s="1">
        <v>67</v>
      </c>
      <c r="C90" s="1">
        <v>0</v>
      </c>
      <c r="D90" s="1">
        <v>1</v>
      </c>
      <c r="E90" s="1">
        <v>1</v>
      </c>
      <c r="F90" s="1">
        <v>1</v>
      </c>
      <c r="G90" s="1">
        <v>1</v>
      </c>
      <c r="H90" s="1">
        <v>0</v>
      </c>
      <c r="I90" s="1">
        <v>1</v>
      </c>
      <c r="J90" s="1">
        <v>1</v>
      </c>
      <c r="K90" s="1">
        <v>1</v>
      </c>
      <c r="L90" s="1">
        <v>0</v>
      </c>
      <c r="M90" s="1">
        <v>0</v>
      </c>
      <c r="N90" s="1">
        <v>0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21.1</v>
      </c>
      <c r="AI90" s="1">
        <v>1.68</v>
      </c>
      <c r="AJ90" s="1">
        <v>94</v>
      </c>
      <c r="AK90" s="1">
        <v>64</v>
      </c>
      <c r="AL90" s="5">
        <f t="shared" si="59"/>
        <v>74</v>
      </c>
      <c r="AM90" s="1">
        <v>62</v>
      </c>
      <c r="AN90" s="1">
        <v>1</v>
      </c>
      <c r="AO90" s="1">
        <v>9</v>
      </c>
      <c r="AP90" s="1">
        <v>48</v>
      </c>
      <c r="AQ90" s="1">
        <v>22</v>
      </c>
      <c r="AR90" s="1">
        <v>33</v>
      </c>
      <c r="AS90" s="1">
        <f t="shared" si="41"/>
        <v>26</v>
      </c>
      <c r="AT90" s="7">
        <f t="shared" si="42"/>
        <v>2.8888888888888888</v>
      </c>
      <c r="AU90" s="1">
        <v>23</v>
      </c>
      <c r="AV90" s="19">
        <v>4.29</v>
      </c>
      <c r="AW90" s="1">
        <v>2.56</v>
      </c>
      <c r="AX90" s="19">
        <f t="shared" si="60"/>
        <v>0.42004434589800443</v>
      </c>
      <c r="AY90" s="7">
        <f t="shared" si="44"/>
        <v>2.3310023310023311</v>
      </c>
      <c r="AZ90" s="7">
        <f t="shared" si="45"/>
        <v>312.5</v>
      </c>
      <c r="BA90" s="7">
        <f t="shared" si="61"/>
        <v>2031.25</v>
      </c>
      <c r="BB90" s="7">
        <f t="shared" si="47"/>
        <v>69.193548387096783</v>
      </c>
      <c r="BC90" s="7">
        <f t="shared" si="48"/>
        <v>41.29032258064516</v>
      </c>
      <c r="BD90" s="7">
        <f t="shared" si="62"/>
        <v>28.638967741935478</v>
      </c>
      <c r="BE90" s="7">
        <f t="shared" si="50"/>
        <v>13.477161290322581</v>
      </c>
      <c r="BF90" s="19"/>
      <c r="BG90" s="19">
        <f t="shared" si="51"/>
        <v>0.47692307692307684</v>
      </c>
      <c r="BH90" s="19">
        <f t="shared" si="52"/>
        <v>0.69370629370629366</v>
      </c>
      <c r="BI90" s="19">
        <f t="shared" si="53"/>
        <v>2.6612903225806455</v>
      </c>
      <c r="BJ90" s="19">
        <f t="shared" si="54"/>
        <v>0.39130434782608697</v>
      </c>
      <c r="BK90" s="19"/>
      <c r="BL90" s="20">
        <v>0</v>
      </c>
      <c r="BM90" s="1"/>
      <c r="BN90" s="20"/>
      <c r="BO90" s="1">
        <v>0</v>
      </c>
      <c r="BP90" s="1">
        <v>0</v>
      </c>
      <c r="BQ90" s="1">
        <v>1</v>
      </c>
      <c r="BR90" s="1">
        <v>0</v>
      </c>
      <c r="BS90" s="1">
        <v>35</v>
      </c>
      <c r="BT90" s="1">
        <v>5.3</v>
      </c>
      <c r="BU90" s="1">
        <v>4.4000000000000004</v>
      </c>
      <c r="BV90" s="1">
        <v>0.5</v>
      </c>
      <c r="BW90" s="1">
        <v>4</v>
      </c>
      <c r="BX90" s="1">
        <v>56.4</v>
      </c>
      <c r="BY90" s="1">
        <v>1</v>
      </c>
      <c r="BZ90" s="1">
        <v>0</v>
      </c>
      <c r="CA90" s="25">
        <v>141</v>
      </c>
      <c r="CB90" s="25">
        <v>18</v>
      </c>
      <c r="CC90" s="44">
        <v>1.01</v>
      </c>
      <c r="CD90" s="27">
        <v>65</v>
      </c>
      <c r="CE90" s="1"/>
      <c r="CF90" s="1"/>
      <c r="CG90" s="1"/>
      <c r="CH90" s="1"/>
      <c r="CI90" s="1"/>
      <c r="CJ90" s="20">
        <v>3197.5624950000001</v>
      </c>
      <c r="CK90" s="7">
        <f t="shared" si="55"/>
        <v>49.193269153846153</v>
      </c>
      <c r="CL90" s="19">
        <f t="shared" si="56"/>
        <v>8.0701440782189948</v>
      </c>
      <c r="CM90" s="20">
        <v>516.0676618</v>
      </c>
      <c r="CN90" s="19">
        <f t="shared" si="63"/>
        <v>6.246237884404481</v>
      </c>
      <c r="CO90" s="22"/>
      <c r="CP90" s="36">
        <v>43621</v>
      </c>
      <c r="CQ90" s="36"/>
      <c r="CR90" s="36"/>
      <c r="CS90" s="36"/>
      <c r="CT90" s="20"/>
      <c r="CU90" s="36">
        <v>44217</v>
      </c>
      <c r="CV90" s="36">
        <v>44123</v>
      </c>
      <c r="CW90" s="1">
        <f t="shared" si="58"/>
        <v>502</v>
      </c>
      <c r="CX90" s="1">
        <v>0</v>
      </c>
      <c r="CY90" s="1"/>
      <c r="CZ90" s="1"/>
      <c r="DA90" s="1">
        <v>0</v>
      </c>
      <c r="DB90" s="1">
        <v>502</v>
      </c>
      <c r="DC90" s="1">
        <v>1</v>
      </c>
      <c r="DD90" t="s">
        <v>136</v>
      </c>
      <c r="DE90"/>
      <c r="DF90"/>
      <c r="DG90"/>
      <c r="DH90"/>
      <c r="DI90"/>
      <c r="DJ90"/>
      <c r="DK90"/>
      <c r="DL90"/>
      <c r="DM90"/>
    </row>
    <row r="91" spans="1:117" s="10" customFormat="1" x14ac:dyDescent="0.25">
      <c r="A91" s="2">
        <v>2021</v>
      </c>
      <c r="B91" s="3">
        <v>63</v>
      </c>
      <c r="C91" s="3">
        <v>0</v>
      </c>
      <c r="D91" s="3">
        <v>0</v>
      </c>
      <c r="E91" s="3">
        <v>1</v>
      </c>
      <c r="F91" s="3">
        <v>1</v>
      </c>
      <c r="G91" s="3">
        <v>0</v>
      </c>
      <c r="H91" s="1">
        <v>1</v>
      </c>
      <c r="I91" s="3">
        <v>0</v>
      </c>
      <c r="J91" s="3">
        <v>4</v>
      </c>
      <c r="K91" s="3">
        <v>0</v>
      </c>
      <c r="L91" s="3">
        <v>1</v>
      </c>
      <c r="M91" s="3"/>
      <c r="N91" s="3">
        <v>1</v>
      </c>
      <c r="O91" s="3">
        <v>0</v>
      </c>
      <c r="P91" s="3">
        <v>1</v>
      </c>
      <c r="Q91" s="3">
        <v>1</v>
      </c>
      <c r="R91" s="3">
        <v>0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16">
        <v>0</v>
      </c>
      <c r="Z91" s="3">
        <v>1</v>
      </c>
      <c r="AA91" s="3">
        <v>0</v>
      </c>
      <c r="AB91" s="3">
        <v>0</v>
      </c>
      <c r="AC91" s="3">
        <v>0</v>
      </c>
      <c r="AD91" s="3">
        <v>1</v>
      </c>
      <c r="AE91" s="3">
        <v>0</v>
      </c>
      <c r="AF91" s="3">
        <v>0</v>
      </c>
      <c r="AG91" s="3">
        <v>0</v>
      </c>
      <c r="AH91" s="9">
        <v>26</v>
      </c>
      <c r="AI91" s="11">
        <v>2.0699999999999998</v>
      </c>
      <c r="AJ91" s="3"/>
      <c r="AK91" s="3"/>
      <c r="AL91" s="5">
        <v>61</v>
      </c>
      <c r="AM91" s="3">
        <v>100</v>
      </c>
      <c r="AN91" s="3">
        <v>3</v>
      </c>
      <c r="AO91" s="3">
        <v>11</v>
      </c>
      <c r="AP91" s="3"/>
      <c r="AQ91" s="3"/>
      <c r="AR91" s="3">
        <v>32</v>
      </c>
      <c r="AS91" s="3"/>
      <c r="AT91" s="8"/>
      <c r="AU91" s="3">
        <v>22</v>
      </c>
      <c r="AV91" s="4">
        <v>4.9679999999999991</v>
      </c>
      <c r="AW91" s="3">
        <v>2.4</v>
      </c>
      <c r="AX91" s="19">
        <f t="shared" si="60"/>
        <v>0.32461197339246123</v>
      </c>
      <c r="AY91" s="7">
        <f t="shared" si="44"/>
        <v>2.0128824476650569</v>
      </c>
      <c r="AZ91" s="7">
        <f t="shared" si="45"/>
        <v>333.33333333333337</v>
      </c>
      <c r="BA91" s="7">
        <f t="shared" si="61"/>
        <v>1666.6666666666667</v>
      </c>
      <c r="BB91" s="7">
        <f t="shared" si="47"/>
        <v>49.679999999999986</v>
      </c>
      <c r="BC91" s="7">
        <f t="shared" si="48"/>
        <v>24</v>
      </c>
      <c r="BD91" s="7">
        <f t="shared" si="62"/>
        <v>12.7296</v>
      </c>
      <c r="BE91" s="7">
        <f t="shared" si="50"/>
        <v>6.8544</v>
      </c>
      <c r="BF91" s="19"/>
      <c r="BG91" s="19">
        <f t="shared" si="51"/>
        <v>0.64412238325281823</v>
      </c>
      <c r="BH91" s="19"/>
      <c r="BI91" s="19"/>
      <c r="BJ91" s="19">
        <f t="shared" si="54"/>
        <v>0.5</v>
      </c>
      <c r="BK91" s="19"/>
      <c r="BL91" s="5">
        <v>0</v>
      </c>
      <c r="BM91" s="5"/>
      <c r="BN91" s="5"/>
      <c r="BO91" s="5"/>
      <c r="BP91" s="5"/>
      <c r="BQ91" s="3">
        <v>1</v>
      </c>
      <c r="BR91" s="9">
        <v>0</v>
      </c>
      <c r="BS91" s="3">
        <v>7.5</v>
      </c>
      <c r="BT91" s="3">
        <v>6.9</v>
      </c>
      <c r="BU91" s="3">
        <v>6.6</v>
      </c>
      <c r="BV91" s="3">
        <v>0.8</v>
      </c>
      <c r="BW91" s="3"/>
      <c r="BY91" s="16">
        <v>1</v>
      </c>
      <c r="BZ91" s="3">
        <v>1</v>
      </c>
      <c r="CA91" s="3">
        <v>138</v>
      </c>
      <c r="CB91" s="3">
        <v>40</v>
      </c>
      <c r="CC91" s="4">
        <v>1.9</v>
      </c>
      <c r="CD91" s="28">
        <v>44</v>
      </c>
      <c r="CE91" s="8"/>
      <c r="CF91" s="8"/>
      <c r="CG91" s="3">
        <v>25777</v>
      </c>
      <c r="CH91" s="3">
        <v>1</v>
      </c>
      <c r="CI91" s="3">
        <v>3</v>
      </c>
      <c r="CJ91" s="12">
        <v>2177.4193548387098</v>
      </c>
      <c r="CK91" s="7">
        <f t="shared" si="55"/>
        <v>49.486803519061588</v>
      </c>
      <c r="CL91" s="19">
        <f t="shared" si="56"/>
        <v>7.6858956723754748</v>
      </c>
      <c r="CM91" s="5">
        <v>982.30118875678568</v>
      </c>
      <c r="CN91" s="19">
        <f t="shared" si="63"/>
        <v>6.8898979708570085</v>
      </c>
      <c r="CP91" s="37">
        <v>40304</v>
      </c>
      <c r="CQ91" s="37">
        <v>40310</v>
      </c>
      <c r="CR91" s="43">
        <f>(CQ91-CP91)</f>
        <v>6</v>
      </c>
      <c r="CS91" s="37">
        <v>40818</v>
      </c>
      <c r="CT91" s="43">
        <f>(CS91-CP91)</f>
        <v>514</v>
      </c>
      <c r="CU91" s="36">
        <v>44272</v>
      </c>
      <c r="CV91" s="36">
        <v>44260</v>
      </c>
      <c r="CW91" s="1">
        <f t="shared" si="58"/>
        <v>3956</v>
      </c>
      <c r="CX91" s="3">
        <v>0</v>
      </c>
      <c r="CY91" s="3"/>
      <c r="CZ91" s="3"/>
      <c r="DA91" s="3">
        <v>1</v>
      </c>
      <c r="DB91" s="3">
        <v>6</v>
      </c>
      <c r="DC91" s="1">
        <v>1</v>
      </c>
      <c r="DD91" s="3" t="s">
        <v>154</v>
      </c>
    </row>
    <row r="92" spans="1:117" s="10" customFormat="1" x14ac:dyDescent="0.25">
      <c r="A92" s="2">
        <v>2004</v>
      </c>
      <c r="B92" s="3">
        <v>62</v>
      </c>
      <c r="C92" s="3">
        <v>0</v>
      </c>
      <c r="D92" s="3">
        <v>0</v>
      </c>
      <c r="E92" s="3">
        <v>1</v>
      </c>
      <c r="F92" s="3">
        <v>1</v>
      </c>
      <c r="G92" s="3">
        <v>1</v>
      </c>
      <c r="H92" s="1">
        <v>0</v>
      </c>
      <c r="I92" s="3">
        <v>1</v>
      </c>
      <c r="J92" s="3">
        <v>2</v>
      </c>
      <c r="K92" s="3">
        <v>0</v>
      </c>
      <c r="L92" s="3">
        <v>0</v>
      </c>
      <c r="M92" s="3"/>
      <c r="N92" s="3">
        <v>0</v>
      </c>
      <c r="O92" s="3">
        <v>0</v>
      </c>
      <c r="P92" s="3">
        <v>1</v>
      </c>
      <c r="Q92" s="3"/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1</v>
      </c>
      <c r="AA92" s="3">
        <v>0</v>
      </c>
      <c r="AB92" s="3">
        <v>0</v>
      </c>
      <c r="AC92" s="3">
        <v>1</v>
      </c>
      <c r="AD92" s="3">
        <v>0</v>
      </c>
      <c r="AE92" s="3">
        <v>1</v>
      </c>
      <c r="AF92" s="3">
        <v>0</v>
      </c>
      <c r="AG92" s="3">
        <v>0</v>
      </c>
      <c r="AH92" s="3">
        <v>38</v>
      </c>
      <c r="AI92" s="4">
        <v>2.4</v>
      </c>
      <c r="AJ92" s="3">
        <v>107</v>
      </c>
      <c r="AK92" s="3">
        <v>68</v>
      </c>
      <c r="AL92" s="5">
        <f t="shared" ref="AL92:AL113" si="64">(AJ92+2*AK92)/3</f>
        <v>81</v>
      </c>
      <c r="AM92" s="3">
        <v>60</v>
      </c>
      <c r="AN92" s="3">
        <v>1</v>
      </c>
      <c r="AO92" s="3">
        <v>15</v>
      </c>
      <c r="AP92" s="3">
        <v>37</v>
      </c>
      <c r="AQ92" s="3">
        <v>20</v>
      </c>
      <c r="AR92" s="3">
        <v>25</v>
      </c>
      <c r="AS92" s="3">
        <f t="shared" ref="AS92:AS107" si="65">(AP92-AQ92)</f>
        <v>17</v>
      </c>
      <c r="AT92" s="7">
        <f t="shared" ref="AT92:AT107" si="66">(AS92/AO92)</f>
        <v>1.1333333333333333</v>
      </c>
      <c r="AU92" s="3">
        <v>21</v>
      </c>
      <c r="AV92" s="4">
        <v>4.4400000000000004</v>
      </c>
      <c r="AW92" s="3">
        <v>1.85</v>
      </c>
      <c r="AX92" s="19">
        <f t="shared" si="60"/>
        <v>0.33226164079822618</v>
      </c>
      <c r="AY92" s="7">
        <f t="shared" si="44"/>
        <v>0.9009009009009008</v>
      </c>
      <c r="AZ92" s="7">
        <f t="shared" si="45"/>
        <v>172.97297297297297</v>
      </c>
      <c r="BA92" s="7">
        <f t="shared" si="61"/>
        <v>2854.0540540540537</v>
      </c>
      <c r="BB92" s="7">
        <f t="shared" si="47"/>
        <v>74.000000000000014</v>
      </c>
      <c r="BC92" s="7">
        <f t="shared" si="48"/>
        <v>30.833333333333332</v>
      </c>
      <c r="BD92" s="7">
        <f t="shared" si="62"/>
        <v>25.16</v>
      </c>
      <c r="BE92" s="7">
        <f t="shared" si="50"/>
        <v>4.1933333333333325</v>
      </c>
      <c r="BF92" s="19">
        <v>1.36</v>
      </c>
      <c r="BG92" s="19">
        <f t="shared" si="51"/>
        <v>0.33783783783783777</v>
      </c>
      <c r="BH92" s="19">
        <f t="shared" ref="BH92:BH107" si="67">(AP92/BB92)</f>
        <v>0.49999999999999989</v>
      </c>
      <c r="BI92" s="19">
        <f t="shared" ref="BI92:BI107" si="68">(BB92/AS92)</f>
        <v>4.3529411764705888</v>
      </c>
      <c r="BJ92" s="19">
        <f t="shared" si="54"/>
        <v>0.7142857142857143</v>
      </c>
      <c r="BK92" s="19"/>
      <c r="BL92" s="5">
        <v>1</v>
      </c>
      <c r="BM92" s="5">
        <v>26</v>
      </c>
      <c r="BN92" s="5"/>
      <c r="BO92" s="5">
        <v>0</v>
      </c>
      <c r="BP92" s="5">
        <v>0</v>
      </c>
      <c r="BQ92" s="3">
        <v>1</v>
      </c>
      <c r="BR92" s="3">
        <v>0</v>
      </c>
      <c r="BS92" s="3">
        <v>17.5</v>
      </c>
      <c r="BT92" s="3">
        <v>6.2</v>
      </c>
      <c r="BU92" s="3">
        <v>5.6</v>
      </c>
      <c r="BV92" s="3">
        <v>1.3</v>
      </c>
      <c r="BW92" s="3"/>
      <c r="BY92" s="3">
        <v>1</v>
      </c>
      <c r="BZ92" s="3">
        <v>0</v>
      </c>
      <c r="CA92" s="3">
        <v>140</v>
      </c>
      <c r="CB92" s="3">
        <v>27</v>
      </c>
      <c r="CC92" s="4">
        <v>1.97</v>
      </c>
      <c r="CD92" s="28">
        <v>49</v>
      </c>
      <c r="CE92" s="8"/>
      <c r="CF92" s="8"/>
      <c r="CG92" s="3">
        <v>337.2</v>
      </c>
      <c r="CH92" s="3">
        <v>0</v>
      </c>
      <c r="CI92" s="3">
        <v>1</v>
      </c>
      <c r="CJ92" s="12">
        <v>2489.808917197452</v>
      </c>
      <c r="CK92" s="7">
        <f t="shared" si="55"/>
        <v>50.812426881580656</v>
      </c>
      <c r="CL92" s="19">
        <f t="shared" si="56"/>
        <v>7.8199612464327384</v>
      </c>
      <c r="CM92" s="5">
        <v>901.26268952488977</v>
      </c>
      <c r="CN92" s="19">
        <f t="shared" si="63"/>
        <v>6.8037967684166976</v>
      </c>
      <c r="CP92" s="41">
        <v>40231</v>
      </c>
      <c r="CQ92" s="41"/>
      <c r="CR92" s="41"/>
      <c r="CS92" s="41"/>
      <c r="CT92" s="20"/>
      <c r="CU92" s="36">
        <v>44272</v>
      </c>
      <c r="CV92" s="36">
        <v>41394</v>
      </c>
      <c r="CW92" s="1">
        <f t="shared" si="58"/>
        <v>1163</v>
      </c>
      <c r="CX92" s="3">
        <v>1</v>
      </c>
      <c r="CY92" s="40">
        <v>44210</v>
      </c>
      <c r="CZ92" s="20">
        <f>(CY92-CP92)</f>
        <v>3979</v>
      </c>
      <c r="DA92" s="20">
        <v>1</v>
      </c>
      <c r="DB92" s="20">
        <v>3979</v>
      </c>
      <c r="DC92" s="1">
        <v>1</v>
      </c>
      <c r="DD92" s="39" t="s">
        <v>141</v>
      </c>
    </row>
    <row r="93" spans="1:117" s="10" customFormat="1" x14ac:dyDescent="0.25">
      <c r="A93" s="25">
        <v>1056</v>
      </c>
      <c r="B93" s="1">
        <v>73</v>
      </c>
      <c r="C93" s="1">
        <v>0</v>
      </c>
      <c r="D93" s="1">
        <v>1</v>
      </c>
      <c r="E93" s="1">
        <v>1</v>
      </c>
      <c r="F93" s="1">
        <v>2</v>
      </c>
      <c r="G93" s="1">
        <v>1</v>
      </c>
      <c r="H93" s="1">
        <v>0</v>
      </c>
      <c r="I93" s="1">
        <v>1</v>
      </c>
      <c r="J93" s="1">
        <v>2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1</v>
      </c>
      <c r="AB93" s="1">
        <v>0</v>
      </c>
      <c r="AC93" s="1">
        <v>1</v>
      </c>
      <c r="AD93" s="1">
        <v>0</v>
      </c>
      <c r="AE93" s="1">
        <v>1</v>
      </c>
      <c r="AF93" s="1">
        <v>0</v>
      </c>
      <c r="AG93" s="1">
        <v>2</v>
      </c>
      <c r="AH93" s="1">
        <v>32.799999999999997</v>
      </c>
      <c r="AI93" s="1">
        <v>1.89</v>
      </c>
      <c r="AJ93" s="1">
        <v>117</v>
      </c>
      <c r="AK93" s="1">
        <v>43</v>
      </c>
      <c r="AL93" s="5">
        <f t="shared" si="64"/>
        <v>67.666666666666671</v>
      </c>
      <c r="AM93" s="1">
        <v>72</v>
      </c>
      <c r="AN93" s="1">
        <v>1</v>
      </c>
      <c r="AO93" s="1">
        <v>3</v>
      </c>
      <c r="AP93" s="1">
        <v>33</v>
      </c>
      <c r="AQ93" s="1">
        <v>6</v>
      </c>
      <c r="AR93" s="1">
        <v>17</v>
      </c>
      <c r="AS93" s="1">
        <f t="shared" si="65"/>
        <v>27</v>
      </c>
      <c r="AT93" s="7">
        <f t="shared" si="66"/>
        <v>9</v>
      </c>
      <c r="AU93" s="1">
        <v>7</v>
      </c>
      <c r="AV93" s="19">
        <v>5.0599999999999996</v>
      </c>
      <c r="AW93" s="1">
        <v>2.68</v>
      </c>
      <c r="AX93" s="19">
        <f t="shared" si="60"/>
        <v>0.40209903917220996</v>
      </c>
      <c r="AY93" s="7">
        <f t="shared" ref="AY93:AY113" si="69">((AR93-AU93)/AV93)</f>
        <v>1.9762845849802373</v>
      </c>
      <c r="AZ93" s="7">
        <f t="shared" ref="AZ93:AZ113" si="70">((AR93-AU93)*80/AW93)</f>
        <v>298.50746268656712</v>
      </c>
      <c r="BA93" s="7">
        <f t="shared" si="61"/>
        <v>1930.3482587064677</v>
      </c>
      <c r="BB93" s="7">
        <f t="shared" ref="BB93:BB113" si="71">(AV93/AM93*1000)</f>
        <v>70.277777777777771</v>
      </c>
      <c r="BC93" s="7">
        <f t="shared" ref="BC93:BC113" si="72">(AW93*1000/AM93)</f>
        <v>37.222222222222221</v>
      </c>
      <c r="BD93" s="7">
        <f t="shared" si="62"/>
        <v>30.710814814814814</v>
      </c>
      <c r="BE93" s="7">
        <f t="shared" ref="BE93:BE113" si="73">(BC93*(AR93-AO93)*0.0136)</f>
        <v>7.0871111111111107</v>
      </c>
      <c r="BF93" s="19">
        <v>2.4047430830039529</v>
      </c>
      <c r="BG93" s="19">
        <f t="shared" ref="BG93:BG113" si="74">(AR93/BB93)</f>
        <v>0.24189723320158105</v>
      </c>
      <c r="BH93" s="19">
        <f t="shared" si="67"/>
        <v>0.46956521739130441</v>
      </c>
      <c r="BI93" s="19">
        <f t="shared" si="68"/>
        <v>2.6028806584362139</v>
      </c>
      <c r="BJ93" s="19">
        <f t="shared" ref="BJ93:BJ113" si="75">(AO93/AU93)</f>
        <v>0.42857142857142855</v>
      </c>
      <c r="BK93" s="19"/>
      <c r="BL93" s="20">
        <v>1</v>
      </c>
      <c r="BM93" s="1">
        <v>15</v>
      </c>
      <c r="BN93" s="20"/>
      <c r="BO93" s="1">
        <v>3</v>
      </c>
      <c r="BP93" s="1">
        <v>0</v>
      </c>
      <c r="BQ93" s="1">
        <v>1</v>
      </c>
      <c r="BR93" s="1">
        <v>0</v>
      </c>
      <c r="BS93" s="1">
        <v>70</v>
      </c>
      <c r="BT93" s="1">
        <v>3.8</v>
      </c>
      <c r="BU93" s="1">
        <v>2.4</v>
      </c>
      <c r="BV93" s="1">
        <v>0.49</v>
      </c>
      <c r="BW93" s="1">
        <v>4.0999999999999996</v>
      </c>
      <c r="BX93" s="1">
        <v>29.3</v>
      </c>
      <c r="BY93" s="1">
        <v>0</v>
      </c>
      <c r="BZ93" s="1"/>
      <c r="CA93" s="25">
        <v>136</v>
      </c>
      <c r="CB93" s="25">
        <v>25</v>
      </c>
      <c r="CC93" s="44">
        <v>1.75</v>
      </c>
      <c r="CD93" s="27">
        <v>28</v>
      </c>
      <c r="CE93" s="1">
        <v>187</v>
      </c>
      <c r="CF93" s="1">
        <v>1</v>
      </c>
      <c r="CG93" s="1"/>
      <c r="CH93" s="1"/>
      <c r="CI93" s="1">
        <v>1</v>
      </c>
      <c r="CJ93" s="20">
        <v>1506.8289520000001</v>
      </c>
      <c r="CK93" s="7">
        <f t="shared" ref="CK93:CK113" si="76">(CJ93/CD93)</f>
        <v>53.815319714285714</v>
      </c>
      <c r="CL93" s="19">
        <f t="shared" ref="CL93:CL113" si="77">LN(CJ93)</f>
        <v>7.3177626898621249</v>
      </c>
      <c r="CM93" s="20">
        <v>1317.448296</v>
      </c>
      <c r="CN93" s="19">
        <f t="shared" si="63"/>
        <v>7.1834520356226799</v>
      </c>
      <c r="CO93" s="22"/>
      <c r="CP93" s="36">
        <v>43370</v>
      </c>
      <c r="CQ93" s="36"/>
      <c r="CR93" s="36"/>
      <c r="CS93" s="36"/>
      <c r="CT93" s="20"/>
      <c r="CU93" s="36">
        <v>44274</v>
      </c>
      <c r="CV93" s="36">
        <v>44265</v>
      </c>
      <c r="CW93" s="1">
        <f t="shared" ref="CW93:CW113" si="78">(CV93-CP93)</f>
        <v>895</v>
      </c>
      <c r="CX93" s="1">
        <v>0</v>
      </c>
      <c r="CY93" s="1"/>
      <c r="CZ93" s="1"/>
      <c r="DA93" s="1">
        <v>0</v>
      </c>
      <c r="DB93" s="1">
        <v>895</v>
      </c>
      <c r="DC93" s="1">
        <v>1</v>
      </c>
      <c r="DD93"/>
      <c r="DE93"/>
      <c r="DF93"/>
      <c r="DG93"/>
      <c r="DH93"/>
      <c r="DI93"/>
      <c r="DJ93"/>
      <c r="DK93"/>
      <c r="DL93"/>
      <c r="DM93"/>
    </row>
    <row r="94" spans="1:117" s="10" customFormat="1" x14ac:dyDescent="0.25">
      <c r="A94" s="25">
        <v>1060</v>
      </c>
      <c r="B94" s="1">
        <v>78</v>
      </c>
      <c r="C94" s="1">
        <v>0</v>
      </c>
      <c r="D94" s="1">
        <v>1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3</v>
      </c>
      <c r="K94" s="1">
        <v>1</v>
      </c>
      <c r="L94" s="1">
        <v>0</v>
      </c>
      <c r="M94" s="1">
        <v>1</v>
      </c>
      <c r="N94" s="1">
        <v>0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1</v>
      </c>
      <c r="AB94" s="1">
        <v>1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35.6</v>
      </c>
      <c r="AI94" s="1">
        <v>1.95</v>
      </c>
      <c r="AJ94" s="1">
        <v>136</v>
      </c>
      <c r="AK94" s="1">
        <v>70</v>
      </c>
      <c r="AL94" s="5">
        <f t="shared" si="64"/>
        <v>92</v>
      </c>
      <c r="AM94" s="1">
        <v>60</v>
      </c>
      <c r="AN94" s="1">
        <v>1</v>
      </c>
      <c r="AO94" s="1">
        <v>2</v>
      </c>
      <c r="AP94" s="1">
        <v>37</v>
      </c>
      <c r="AQ94" s="1">
        <v>23</v>
      </c>
      <c r="AR94" s="1">
        <v>29</v>
      </c>
      <c r="AS94" s="1">
        <f t="shared" si="65"/>
        <v>14</v>
      </c>
      <c r="AT94" s="7">
        <f t="shared" si="66"/>
        <v>7</v>
      </c>
      <c r="AU94" s="1">
        <v>17</v>
      </c>
      <c r="AV94" s="19">
        <v>6.75</v>
      </c>
      <c r="AW94" s="1">
        <v>3.46</v>
      </c>
      <c r="AX94" s="19">
        <f t="shared" si="60"/>
        <v>0.70580931263858093</v>
      </c>
      <c r="AY94" s="7">
        <f t="shared" si="69"/>
        <v>1.7777777777777777</v>
      </c>
      <c r="AZ94" s="7">
        <f t="shared" si="70"/>
        <v>277.45664739884393</v>
      </c>
      <c r="BA94" s="7">
        <f t="shared" si="61"/>
        <v>2080.9248554913297</v>
      </c>
      <c r="BB94" s="7">
        <f t="shared" si="71"/>
        <v>112.5</v>
      </c>
      <c r="BC94" s="7">
        <f t="shared" si="72"/>
        <v>57.666666666666664</v>
      </c>
      <c r="BD94" s="7">
        <f t="shared" si="62"/>
        <v>58.819999999999993</v>
      </c>
      <c r="BE94" s="7">
        <f t="shared" si="73"/>
        <v>21.1752</v>
      </c>
      <c r="BF94" s="19">
        <v>1.4666666666666666</v>
      </c>
      <c r="BG94" s="19">
        <f t="shared" si="74"/>
        <v>0.25777777777777777</v>
      </c>
      <c r="BH94" s="19">
        <f t="shared" si="67"/>
        <v>0.3288888888888889</v>
      </c>
      <c r="BI94" s="19">
        <f t="shared" si="68"/>
        <v>8.0357142857142865</v>
      </c>
      <c r="BJ94" s="19">
        <f t="shared" si="75"/>
        <v>0.11764705882352941</v>
      </c>
      <c r="BK94" s="19"/>
      <c r="BL94" s="20">
        <v>1</v>
      </c>
      <c r="BM94" s="1">
        <v>17</v>
      </c>
      <c r="BN94" s="20"/>
      <c r="BO94" s="1">
        <v>0</v>
      </c>
      <c r="BP94" s="1">
        <v>0</v>
      </c>
      <c r="BQ94" s="1">
        <v>1</v>
      </c>
      <c r="BR94" s="1">
        <v>0</v>
      </c>
      <c r="BS94" s="1">
        <v>65</v>
      </c>
      <c r="BT94" s="1">
        <v>4.9000000000000004</v>
      </c>
      <c r="BU94" s="1">
        <v>2.7</v>
      </c>
      <c r="BV94" s="1">
        <v>0.51</v>
      </c>
      <c r="BW94" s="1">
        <v>4.7</v>
      </c>
      <c r="BX94" s="1"/>
      <c r="BY94" s="1"/>
      <c r="BZ94" s="1">
        <v>1</v>
      </c>
      <c r="CA94" s="25">
        <v>137</v>
      </c>
      <c r="CB94" s="25">
        <v>26</v>
      </c>
      <c r="CC94" s="44">
        <v>1.3</v>
      </c>
      <c r="CD94" s="27">
        <v>39</v>
      </c>
      <c r="CE94" s="1"/>
      <c r="CF94" s="1"/>
      <c r="CG94" s="1"/>
      <c r="CH94" s="1"/>
      <c r="CI94" s="1"/>
      <c r="CJ94" s="20">
        <v>2262.454315</v>
      </c>
      <c r="CK94" s="7">
        <f t="shared" si="76"/>
        <v>58.0116491025641</v>
      </c>
      <c r="CL94" s="19">
        <f t="shared" si="77"/>
        <v>7.7242054831050213</v>
      </c>
      <c r="CM94" s="20">
        <v>1185.8239040000001</v>
      </c>
      <c r="CN94" s="19">
        <f t="shared" si="63"/>
        <v>7.0781930896128422</v>
      </c>
      <c r="CO94" s="22"/>
      <c r="CP94" s="36">
        <v>43396</v>
      </c>
      <c r="CQ94" s="36"/>
      <c r="CR94" s="36"/>
      <c r="CS94" s="36"/>
      <c r="CT94" s="20"/>
      <c r="CU94" s="36">
        <v>44217</v>
      </c>
      <c r="CV94" s="36">
        <v>43738</v>
      </c>
      <c r="CW94" s="1">
        <f t="shared" si="78"/>
        <v>342</v>
      </c>
      <c r="CX94" s="1">
        <v>1</v>
      </c>
      <c r="CY94" s="36">
        <v>43738</v>
      </c>
      <c r="CZ94" s="20">
        <f>(CY94-CP94)</f>
        <v>342</v>
      </c>
      <c r="DA94" s="20">
        <v>1</v>
      </c>
      <c r="DB94" s="20">
        <v>342</v>
      </c>
      <c r="DC94" s="1">
        <v>1</v>
      </c>
      <c r="DD94" t="s">
        <v>129</v>
      </c>
      <c r="DE94"/>
      <c r="DF94"/>
      <c r="DG94"/>
      <c r="DH94"/>
      <c r="DI94"/>
      <c r="DJ94"/>
      <c r="DK94"/>
      <c r="DL94"/>
      <c r="DM94"/>
    </row>
    <row r="95" spans="1:117" s="10" customFormat="1" ht="14.25" customHeight="1" x14ac:dyDescent="0.25">
      <c r="A95" s="2">
        <v>2043</v>
      </c>
      <c r="B95" s="3">
        <v>62</v>
      </c>
      <c r="C95" s="3">
        <v>0</v>
      </c>
      <c r="D95" s="3">
        <v>1</v>
      </c>
      <c r="E95" s="3">
        <v>1</v>
      </c>
      <c r="F95" s="3">
        <v>1</v>
      </c>
      <c r="G95" s="3">
        <v>1</v>
      </c>
      <c r="H95" s="1">
        <v>0</v>
      </c>
      <c r="I95" s="3">
        <v>0</v>
      </c>
      <c r="J95" s="3">
        <v>4</v>
      </c>
      <c r="K95" s="3">
        <v>0</v>
      </c>
      <c r="L95" s="3">
        <v>0</v>
      </c>
      <c r="M95" s="3"/>
      <c r="N95" s="3">
        <v>0</v>
      </c>
      <c r="O95" s="3">
        <v>1</v>
      </c>
      <c r="P95" s="3">
        <v>1</v>
      </c>
      <c r="Q95" s="3"/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</v>
      </c>
      <c r="AA95" s="3">
        <v>0</v>
      </c>
      <c r="AB95" s="3">
        <v>0</v>
      </c>
      <c r="AC95" s="3">
        <v>1</v>
      </c>
      <c r="AD95" s="3">
        <v>0</v>
      </c>
      <c r="AE95" s="3">
        <v>1</v>
      </c>
      <c r="AF95" s="3">
        <v>0</v>
      </c>
      <c r="AG95" s="3">
        <v>0</v>
      </c>
      <c r="AH95" s="3">
        <v>34</v>
      </c>
      <c r="AI95" s="4">
        <v>1.95</v>
      </c>
      <c r="AJ95" s="3">
        <v>96</v>
      </c>
      <c r="AK95" s="3">
        <v>72</v>
      </c>
      <c r="AL95" s="5">
        <f t="shared" si="64"/>
        <v>80</v>
      </c>
      <c r="AM95" s="3">
        <v>84</v>
      </c>
      <c r="AN95" s="3">
        <v>1</v>
      </c>
      <c r="AO95" s="3">
        <v>12</v>
      </c>
      <c r="AP95" s="3">
        <v>63</v>
      </c>
      <c r="AQ95" s="3">
        <v>26</v>
      </c>
      <c r="AR95" s="3">
        <v>46</v>
      </c>
      <c r="AS95" s="1">
        <f t="shared" si="65"/>
        <v>37</v>
      </c>
      <c r="AT95" s="7">
        <f t="shared" si="66"/>
        <v>3.0833333333333335</v>
      </c>
      <c r="AU95" s="3">
        <v>38</v>
      </c>
      <c r="AV95" s="4">
        <v>3.7049999999999996</v>
      </c>
      <c r="AW95" s="3">
        <v>1.9</v>
      </c>
      <c r="AX95" s="19">
        <f t="shared" si="60"/>
        <v>0.33702882483370289</v>
      </c>
      <c r="AY95" s="7">
        <f t="shared" si="69"/>
        <v>2.1592442645074228</v>
      </c>
      <c r="AZ95" s="7">
        <f t="shared" si="70"/>
        <v>336.84210526315792</v>
      </c>
      <c r="BA95" s="7">
        <f t="shared" si="61"/>
        <v>2863.1578947368421</v>
      </c>
      <c r="BB95" s="7">
        <f t="shared" si="71"/>
        <v>44.107142857142854</v>
      </c>
      <c r="BC95" s="7">
        <f t="shared" si="72"/>
        <v>22.61904761904762</v>
      </c>
      <c r="BD95" s="7">
        <f t="shared" si="62"/>
        <v>12.92</v>
      </c>
      <c r="BE95" s="7">
        <f t="shared" si="73"/>
        <v>10.459047619047618</v>
      </c>
      <c r="BF95" s="19"/>
      <c r="BG95" s="19">
        <f t="shared" si="74"/>
        <v>1.0429149797570851</v>
      </c>
      <c r="BH95" s="19">
        <f t="shared" si="67"/>
        <v>1.42834008097166</v>
      </c>
      <c r="BI95" s="19">
        <f t="shared" si="68"/>
        <v>1.192084942084942</v>
      </c>
      <c r="BJ95" s="19">
        <f t="shared" si="75"/>
        <v>0.31578947368421051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3">
        <v>27.5</v>
      </c>
      <c r="BT95" s="3">
        <v>7.1</v>
      </c>
      <c r="BU95" s="3">
        <v>6</v>
      </c>
      <c r="BV95" s="3">
        <v>0.87</v>
      </c>
      <c r="BW95" s="3">
        <v>4.8</v>
      </c>
      <c r="BY95" s="3">
        <v>1</v>
      </c>
      <c r="BZ95" s="3">
        <v>0</v>
      </c>
      <c r="CA95" s="3">
        <v>136</v>
      </c>
      <c r="CB95" s="3">
        <v>44</v>
      </c>
      <c r="CC95" s="4">
        <v>1.5</v>
      </c>
      <c r="CD95" s="28">
        <v>35</v>
      </c>
      <c r="CE95" s="8"/>
      <c r="CF95" s="8"/>
      <c r="CG95" s="3">
        <v>6067</v>
      </c>
      <c r="CH95" s="3">
        <v>1</v>
      </c>
      <c r="CI95" s="3">
        <v>3</v>
      </c>
      <c r="CJ95" s="12">
        <v>2101.5151515151515</v>
      </c>
      <c r="CK95" s="7">
        <f t="shared" si="76"/>
        <v>60.043290043290042</v>
      </c>
      <c r="CL95" s="19">
        <f t="shared" si="77"/>
        <v>7.6504138642764978</v>
      </c>
      <c r="CM95" s="5">
        <v>1213.3708008492986</v>
      </c>
      <c r="CN95" s="19">
        <f t="shared" si="63"/>
        <v>7.1011575513067555</v>
      </c>
      <c r="CP95" s="41">
        <v>40441</v>
      </c>
      <c r="CQ95" s="41"/>
      <c r="CR95" s="41"/>
      <c r="CS95" s="41"/>
      <c r="CT95" s="20"/>
      <c r="CU95" s="36">
        <v>44272</v>
      </c>
      <c r="CV95" s="36">
        <v>41203</v>
      </c>
      <c r="CW95" s="1">
        <f t="shared" si="78"/>
        <v>762</v>
      </c>
      <c r="CX95" s="3">
        <v>1</v>
      </c>
      <c r="CY95" s="36">
        <v>41203</v>
      </c>
      <c r="CZ95" s="20">
        <f>(CY95-CP95)</f>
        <v>762</v>
      </c>
      <c r="DA95" s="20">
        <v>1</v>
      </c>
      <c r="DB95" s="20">
        <v>762</v>
      </c>
      <c r="DC95" s="1">
        <v>1</v>
      </c>
      <c r="DD95" s="3" t="s">
        <v>144</v>
      </c>
    </row>
    <row r="96" spans="1:117" s="10" customFormat="1" x14ac:dyDescent="0.25">
      <c r="A96" s="2">
        <v>2055</v>
      </c>
      <c r="B96" s="3">
        <v>71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1">
        <v>0</v>
      </c>
      <c r="I96" s="3">
        <v>0</v>
      </c>
      <c r="J96" s="3">
        <v>4</v>
      </c>
      <c r="K96" s="3">
        <v>1</v>
      </c>
      <c r="L96" s="3">
        <v>0</v>
      </c>
      <c r="M96" s="3"/>
      <c r="N96" s="3">
        <v>0</v>
      </c>
      <c r="O96" s="3">
        <v>1</v>
      </c>
      <c r="P96" s="3">
        <v>0</v>
      </c>
      <c r="Q96" s="3"/>
      <c r="R96" s="3">
        <v>0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1</v>
      </c>
      <c r="Z96" s="3">
        <v>1</v>
      </c>
      <c r="AA96" s="3">
        <v>1</v>
      </c>
      <c r="AB96" s="3">
        <v>1</v>
      </c>
      <c r="AC96" s="3">
        <v>0</v>
      </c>
      <c r="AD96" s="3">
        <v>0</v>
      </c>
      <c r="AE96" s="3">
        <v>1</v>
      </c>
      <c r="AF96" s="3">
        <v>0</v>
      </c>
      <c r="AG96" s="3">
        <v>0</v>
      </c>
      <c r="AH96" s="3">
        <v>23.5</v>
      </c>
      <c r="AI96" s="4">
        <v>1.62</v>
      </c>
      <c r="AJ96" s="3">
        <v>128</v>
      </c>
      <c r="AK96" s="3">
        <v>60</v>
      </c>
      <c r="AL96" s="5">
        <f t="shared" si="64"/>
        <v>82.666666666666671</v>
      </c>
      <c r="AM96" s="3">
        <v>66</v>
      </c>
      <c r="AN96" s="3">
        <v>1</v>
      </c>
      <c r="AO96" s="3">
        <v>8</v>
      </c>
      <c r="AP96" s="3">
        <v>41</v>
      </c>
      <c r="AQ96" s="3">
        <v>15</v>
      </c>
      <c r="AR96" s="3">
        <v>24</v>
      </c>
      <c r="AS96" s="1">
        <f t="shared" si="65"/>
        <v>26</v>
      </c>
      <c r="AT96" s="7">
        <f t="shared" si="66"/>
        <v>3.25</v>
      </c>
      <c r="AU96" s="3">
        <v>10</v>
      </c>
      <c r="AV96" s="4">
        <v>3.5964000000000005</v>
      </c>
      <c r="AW96" s="3">
        <v>2.2200000000000002</v>
      </c>
      <c r="AX96" s="19">
        <f t="shared" si="60"/>
        <v>0.40691796008869185</v>
      </c>
      <c r="AY96" s="7">
        <f t="shared" si="69"/>
        <v>3.8927816705594478</v>
      </c>
      <c r="AZ96" s="7">
        <f t="shared" si="70"/>
        <v>504.50450450450444</v>
      </c>
      <c r="BA96" s="7">
        <f t="shared" si="61"/>
        <v>2690.6906906906906</v>
      </c>
      <c r="BB96" s="7">
        <f t="shared" si="71"/>
        <v>54.490909090909099</v>
      </c>
      <c r="BC96" s="7">
        <f t="shared" si="72"/>
        <v>33.636363636363633</v>
      </c>
      <c r="BD96" s="7">
        <f t="shared" si="62"/>
        <v>33.241696969696967</v>
      </c>
      <c r="BE96" s="7">
        <f t="shared" si="73"/>
        <v>7.3192727272727263</v>
      </c>
      <c r="BF96" s="19"/>
      <c r="BG96" s="19">
        <f t="shared" si="74"/>
        <v>0.44044044044044039</v>
      </c>
      <c r="BH96" s="19">
        <f t="shared" si="67"/>
        <v>0.752419085752419</v>
      </c>
      <c r="BI96" s="19">
        <f t="shared" si="68"/>
        <v>2.0958041958041962</v>
      </c>
      <c r="BJ96" s="19">
        <f t="shared" si="75"/>
        <v>0.8</v>
      </c>
      <c r="BK96" s="19"/>
      <c r="BL96" s="5">
        <v>1</v>
      </c>
      <c r="BM96" s="5"/>
      <c r="BN96" s="5"/>
      <c r="BO96" s="5">
        <v>0</v>
      </c>
      <c r="BP96" s="5">
        <v>0</v>
      </c>
      <c r="BQ96" s="3">
        <v>1</v>
      </c>
      <c r="BR96" s="3">
        <v>0</v>
      </c>
      <c r="BS96" s="3">
        <v>27.5</v>
      </c>
      <c r="BT96" s="3">
        <v>4.0999999999999996</v>
      </c>
      <c r="BU96" s="3">
        <v>3.9</v>
      </c>
      <c r="BV96" s="3">
        <v>0.9</v>
      </c>
      <c r="BW96" s="3">
        <v>2.6</v>
      </c>
      <c r="BY96" s="3">
        <v>0</v>
      </c>
      <c r="BZ96" s="3">
        <v>1</v>
      </c>
      <c r="CA96" s="3">
        <v>139</v>
      </c>
      <c r="CB96" s="3">
        <v>28</v>
      </c>
      <c r="CC96" s="4">
        <v>1.3</v>
      </c>
      <c r="CD96" s="28">
        <v>49</v>
      </c>
      <c r="CE96" s="8"/>
      <c r="CF96" s="8"/>
      <c r="CG96" s="3">
        <v>391</v>
      </c>
      <c r="CH96" s="3">
        <v>0</v>
      </c>
      <c r="CI96" s="3">
        <v>1</v>
      </c>
      <c r="CJ96" s="12">
        <v>2978.2312925170068</v>
      </c>
      <c r="CK96" s="7">
        <f t="shared" si="76"/>
        <v>60.780230459530749</v>
      </c>
      <c r="CL96" s="19">
        <f t="shared" si="77"/>
        <v>7.9990848772921632</v>
      </c>
      <c r="CM96" s="5">
        <v>2149.6969096298444</v>
      </c>
      <c r="CN96" s="19">
        <f t="shared" si="63"/>
        <v>7.6730821389189963</v>
      </c>
      <c r="CP96" s="36">
        <v>40519</v>
      </c>
      <c r="CQ96" s="36"/>
      <c r="CR96" s="36"/>
      <c r="CS96" s="36"/>
      <c r="CT96" s="20"/>
      <c r="CU96" s="36">
        <v>44274</v>
      </c>
      <c r="CV96" s="36">
        <v>44275</v>
      </c>
      <c r="CW96" s="1">
        <f t="shared" si="78"/>
        <v>3756</v>
      </c>
      <c r="CX96" s="3">
        <v>0</v>
      </c>
      <c r="CY96" s="3"/>
      <c r="CZ96" s="3"/>
      <c r="DA96" s="3">
        <v>0</v>
      </c>
      <c r="DB96" s="3">
        <v>3756</v>
      </c>
      <c r="DC96" s="1">
        <v>1</v>
      </c>
      <c r="DD96" s="3" t="s">
        <v>156</v>
      </c>
    </row>
    <row r="97" spans="1:117" s="10" customFormat="1" x14ac:dyDescent="0.25">
      <c r="A97" s="2">
        <v>2050</v>
      </c>
      <c r="B97" s="3">
        <v>63</v>
      </c>
      <c r="C97" s="3">
        <v>0</v>
      </c>
      <c r="D97" s="3">
        <v>1</v>
      </c>
      <c r="E97" s="3">
        <v>1</v>
      </c>
      <c r="F97" s="3">
        <v>1</v>
      </c>
      <c r="G97" s="3">
        <v>1</v>
      </c>
      <c r="H97" s="1">
        <v>0</v>
      </c>
      <c r="I97" s="3">
        <v>0</v>
      </c>
      <c r="J97" s="3">
        <v>4</v>
      </c>
      <c r="K97" s="3">
        <v>0</v>
      </c>
      <c r="L97" s="3">
        <v>0</v>
      </c>
      <c r="M97" s="3"/>
      <c r="N97" s="3">
        <v>1</v>
      </c>
      <c r="O97" s="3">
        <v>0</v>
      </c>
      <c r="P97" s="3">
        <v>1</v>
      </c>
      <c r="Q97" s="3"/>
      <c r="R97" s="3">
        <v>1</v>
      </c>
      <c r="S97" s="3">
        <v>1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1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0</v>
      </c>
      <c r="AG97" s="3">
        <v>0</v>
      </c>
      <c r="AH97" s="3">
        <v>22.5</v>
      </c>
      <c r="AI97" s="4">
        <v>1.49</v>
      </c>
      <c r="AJ97" s="3">
        <v>114</v>
      </c>
      <c r="AK97" s="3">
        <v>62</v>
      </c>
      <c r="AL97" s="5">
        <f t="shared" si="64"/>
        <v>79.333333333333329</v>
      </c>
      <c r="AM97" s="3">
        <v>87</v>
      </c>
      <c r="AN97" s="3">
        <v>2</v>
      </c>
      <c r="AO97" s="3">
        <v>1</v>
      </c>
      <c r="AP97" s="3">
        <v>40</v>
      </c>
      <c r="AQ97" s="3">
        <v>16</v>
      </c>
      <c r="AR97" s="3">
        <v>24</v>
      </c>
      <c r="AS97" s="1">
        <f t="shared" si="65"/>
        <v>24</v>
      </c>
      <c r="AT97" s="7">
        <f t="shared" si="66"/>
        <v>24</v>
      </c>
      <c r="AU97" s="3">
        <v>18</v>
      </c>
      <c r="AV97" s="4">
        <v>2.8756999999999997</v>
      </c>
      <c r="AW97" s="3">
        <v>1.93</v>
      </c>
      <c r="AX97" s="19">
        <f t="shared" si="60"/>
        <v>0.33949741315594972</v>
      </c>
      <c r="AY97" s="7">
        <f t="shared" si="69"/>
        <v>2.0864485168828462</v>
      </c>
      <c r="AZ97" s="7">
        <f t="shared" si="70"/>
        <v>248.70466321243524</v>
      </c>
      <c r="BA97" s="7">
        <f t="shared" si="61"/>
        <v>3246.9775474956818</v>
      </c>
      <c r="BB97" s="7">
        <f t="shared" si="71"/>
        <v>33.054022988505743</v>
      </c>
      <c r="BC97" s="7">
        <f t="shared" si="72"/>
        <v>22.183908045977013</v>
      </c>
      <c r="BD97" s="7">
        <f t="shared" si="62"/>
        <v>18.504337164750957</v>
      </c>
      <c r="BE97" s="7">
        <f t="shared" si="73"/>
        <v>6.939126436781609</v>
      </c>
      <c r="BF97" s="19"/>
      <c r="BG97" s="19">
        <f t="shared" si="74"/>
        <v>0.72608408387523049</v>
      </c>
      <c r="BH97" s="19">
        <f t="shared" si="67"/>
        <v>1.2101401397920508</v>
      </c>
      <c r="BI97" s="19">
        <f t="shared" si="68"/>
        <v>1.3772509578544059</v>
      </c>
      <c r="BJ97" s="19">
        <f t="shared" si="75"/>
        <v>5.5555555555555552E-2</v>
      </c>
      <c r="BK97" s="19"/>
      <c r="BL97" s="5">
        <v>0</v>
      </c>
      <c r="BM97" s="5"/>
      <c r="BN97" s="5"/>
      <c r="BO97" s="5"/>
      <c r="BP97" s="5"/>
      <c r="BQ97" s="3">
        <v>1</v>
      </c>
      <c r="BR97" s="3">
        <v>0</v>
      </c>
      <c r="BS97" s="3">
        <v>17.5</v>
      </c>
      <c r="BT97" s="3">
        <v>7.5</v>
      </c>
      <c r="BU97" s="3">
        <v>7.3</v>
      </c>
      <c r="BV97" s="3">
        <v>1.5</v>
      </c>
      <c r="BW97" s="3"/>
      <c r="BY97" s="3">
        <v>1</v>
      </c>
      <c r="BZ97" s="3">
        <v>1</v>
      </c>
      <c r="CA97" s="3">
        <v>128</v>
      </c>
      <c r="CB97" s="3">
        <v>36</v>
      </c>
      <c r="CC97" s="4">
        <v>1.9</v>
      </c>
      <c r="CD97" s="28">
        <v>27</v>
      </c>
      <c r="CE97" s="8"/>
      <c r="CF97" s="8"/>
      <c r="CG97" s="3">
        <v>3770</v>
      </c>
      <c r="CH97" s="3">
        <v>1</v>
      </c>
      <c r="CI97" s="3">
        <v>3</v>
      </c>
      <c r="CJ97" s="12">
        <v>1674.4047619047619</v>
      </c>
      <c r="CK97" s="7">
        <f t="shared" si="76"/>
        <v>62.014991181657848</v>
      </c>
      <c r="CL97" s="19">
        <f t="shared" si="77"/>
        <v>7.4232130150746896</v>
      </c>
      <c r="CM97" s="5">
        <v>1031.2854540383419</v>
      </c>
      <c r="CN97" s="19">
        <f t="shared" si="63"/>
        <v>6.9385613167314668</v>
      </c>
      <c r="CP97" s="36">
        <v>40490</v>
      </c>
      <c r="CQ97" s="36"/>
      <c r="CR97" s="36"/>
      <c r="CS97" s="36"/>
      <c r="CT97" s="20"/>
      <c r="CU97" s="36">
        <v>44272</v>
      </c>
      <c r="CV97" s="36">
        <v>40543</v>
      </c>
      <c r="CW97" s="1">
        <f t="shared" si="78"/>
        <v>53</v>
      </c>
      <c r="CX97" s="3">
        <v>1</v>
      </c>
      <c r="CY97" s="40">
        <v>40543</v>
      </c>
      <c r="CZ97" s="20">
        <f>(CY97-CP97)</f>
        <v>53</v>
      </c>
      <c r="DA97" s="20">
        <v>1</v>
      </c>
      <c r="DB97" s="20">
        <v>53</v>
      </c>
      <c r="DC97" s="1">
        <v>1</v>
      </c>
      <c r="DD97" s="3" t="s">
        <v>141</v>
      </c>
    </row>
    <row r="98" spans="1:117" s="10" customFormat="1" x14ac:dyDescent="0.25">
      <c r="A98" s="2">
        <v>2001</v>
      </c>
      <c r="B98" s="3">
        <v>28</v>
      </c>
      <c r="C98" s="3">
        <v>1</v>
      </c>
      <c r="D98" s="3">
        <v>0</v>
      </c>
      <c r="E98" s="3">
        <v>1</v>
      </c>
      <c r="F98" s="3">
        <v>1</v>
      </c>
      <c r="G98" s="3">
        <v>1</v>
      </c>
      <c r="H98" s="1">
        <v>0</v>
      </c>
      <c r="I98" s="3">
        <v>1</v>
      </c>
      <c r="J98" s="3">
        <v>2</v>
      </c>
      <c r="K98" s="3">
        <v>1</v>
      </c>
      <c r="L98" s="3">
        <v>0</v>
      </c>
      <c r="M98" s="3"/>
      <c r="N98" s="3">
        <v>0</v>
      </c>
      <c r="O98" s="3">
        <v>0</v>
      </c>
      <c r="P98" s="3">
        <v>0</v>
      </c>
      <c r="Q98" s="3"/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1</v>
      </c>
      <c r="AA98" s="3">
        <v>0</v>
      </c>
      <c r="AB98" s="3">
        <v>0</v>
      </c>
      <c r="AC98" s="3">
        <v>0</v>
      </c>
      <c r="AD98" s="3">
        <v>0</v>
      </c>
      <c r="AE98" s="3">
        <v>1</v>
      </c>
      <c r="AF98" s="3">
        <v>0</v>
      </c>
      <c r="AG98" s="3">
        <v>0</v>
      </c>
      <c r="AH98" s="3">
        <v>32.200000000000003</v>
      </c>
      <c r="AI98" s="4">
        <v>2.2400000000000002</v>
      </c>
      <c r="AJ98" s="3">
        <v>166</v>
      </c>
      <c r="AK98" s="3">
        <v>90</v>
      </c>
      <c r="AL98" s="5">
        <f t="shared" si="64"/>
        <v>115.33333333333333</v>
      </c>
      <c r="AM98" s="3">
        <v>72</v>
      </c>
      <c r="AN98" s="3">
        <v>1</v>
      </c>
      <c r="AO98" s="3">
        <v>12</v>
      </c>
      <c r="AP98" s="3">
        <v>48</v>
      </c>
      <c r="AQ98" s="3">
        <v>18</v>
      </c>
      <c r="AR98" s="3">
        <v>26</v>
      </c>
      <c r="AS98" s="3">
        <f t="shared" si="65"/>
        <v>30</v>
      </c>
      <c r="AT98" s="7">
        <f t="shared" si="66"/>
        <v>2.5</v>
      </c>
      <c r="AU98" s="3">
        <v>17</v>
      </c>
      <c r="AV98" s="4">
        <v>5.6896000000000004</v>
      </c>
      <c r="AW98" s="3">
        <v>2.54</v>
      </c>
      <c r="AX98" s="19">
        <f t="shared" si="60"/>
        <v>0.6495491500369549</v>
      </c>
      <c r="AY98" s="7">
        <f t="shared" si="69"/>
        <v>1.5818335208098986</v>
      </c>
      <c r="AZ98" s="7">
        <f t="shared" si="70"/>
        <v>283.46456692913387</v>
      </c>
      <c r="BA98" s="7">
        <f t="shared" si="61"/>
        <v>3254.5931758530182</v>
      </c>
      <c r="BB98" s="7">
        <f t="shared" si="71"/>
        <v>79.022222222222226</v>
      </c>
      <c r="BC98" s="7">
        <f t="shared" si="72"/>
        <v>35.277777777777779</v>
      </c>
      <c r="BD98" s="7">
        <f t="shared" si="62"/>
        <v>47.178148148148146</v>
      </c>
      <c r="BE98" s="7">
        <f t="shared" si="73"/>
        <v>6.7168888888888887</v>
      </c>
      <c r="BF98" s="19"/>
      <c r="BG98" s="19">
        <f t="shared" si="74"/>
        <v>0.32902137232845891</v>
      </c>
      <c r="BH98" s="19">
        <f t="shared" si="67"/>
        <v>0.60742407199100112</v>
      </c>
      <c r="BI98" s="19">
        <f t="shared" si="68"/>
        <v>2.634074074074074</v>
      </c>
      <c r="BJ98" s="19">
        <f t="shared" si="75"/>
        <v>0.70588235294117652</v>
      </c>
      <c r="BK98" s="19"/>
      <c r="BL98" s="5">
        <v>0</v>
      </c>
      <c r="BM98" s="5"/>
      <c r="BN98" s="5"/>
      <c r="BO98" s="5"/>
      <c r="BP98" s="5"/>
      <c r="BQ98" s="3">
        <v>1</v>
      </c>
      <c r="BR98" s="3">
        <v>0</v>
      </c>
      <c r="BS98" s="3">
        <v>57.5</v>
      </c>
      <c r="BT98" s="3">
        <v>4.0999999999999996</v>
      </c>
      <c r="BU98" s="3">
        <v>2.7</v>
      </c>
      <c r="BV98" s="3">
        <v>1.3</v>
      </c>
      <c r="BW98" s="3"/>
      <c r="BY98" s="3">
        <v>1</v>
      </c>
      <c r="BZ98" s="3">
        <v>1</v>
      </c>
      <c r="CA98" s="3">
        <v>129</v>
      </c>
      <c r="CB98" s="3">
        <v>71</v>
      </c>
      <c r="CC98" s="4">
        <v>1.8</v>
      </c>
      <c r="CD98" s="28">
        <v>54</v>
      </c>
      <c r="CE98" s="8"/>
      <c r="CF98" s="8"/>
      <c r="CG98" s="3"/>
      <c r="CH98" s="3"/>
      <c r="CI98" s="3"/>
      <c r="CJ98" s="12">
        <v>3500</v>
      </c>
      <c r="CK98" s="7">
        <f t="shared" si="76"/>
        <v>64.81481481481481</v>
      </c>
      <c r="CL98" s="19">
        <f t="shared" si="77"/>
        <v>8.1605182474775049</v>
      </c>
      <c r="CM98" s="5">
        <v>3497.6899248076479</v>
      </c>
      <c r="CN98" s="19">
        <f t="shared" si="63"/>
        <v>8.1598580080839085</v>
      </c>
      <c r="CP98" s="41">
        <v>40214</v>
      </c>
      <c r="CQ98" s="41"/>
      <c r="CR98" s="41"/>
      <c r="CS98" s="41"/>
      <c r="CT98" s="20"/>
      <c r="CU98" s="36">
        <v>44272</v>
      </c>
      <c r="CV98" s="36">
        <v>40769</v>
      </c>
      <c r="CW98" s="1">
        <f t="shared" si="78"/>
        <v>555</v>
      </c>
      <c r="CX98" s="3">
        <v>1</v>
      </c>
      <c r="CY98" s="36">
        <v>40769</v>
      </c>
      <c r="CZ98" s="20">
        <f>(CY98-CP98)</f>
        <v>555</v>
      </c>
      <c r="DA98" s="20">
        <v>1</v>
      </c>
      <c r="DB98" s="20">
        <v>555</v>
      </c>
      <c r="DC98" s="1">
        <v>1</v>
      </c>
      <c r="DD98" t="s">
        <v>140</v>
      </c>
    </row>
    <row r="99" spans="1:117" s="10" customFormat="1" x14ac:dyDescent="0.25">
      <c r="A99" s="25">
        <v>1053</v>
      </c>
      <c r="B99" s="1">
        <v>89</v>
      </c>
      <c r="C99" s="1">
        <v>0</v>
      </c>
      <c r="D99" s="1">
        <v>1</v>
      </c>
      <c r="E99" s="1">
        <v>1</v>
      </c>
      <c r="F99" s="1">
        <v>2</v>
      </c>
      <c r="G99" s="1">
        <v>1</v>
      </c>
      <c r="H99" s="1">
        <v>0</v>
      </c>
      <c r="I99" s="1">
        <v>1</v>
      </c>
      <c r="J99" s="1">
        <v>3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1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1">
        <v>0</v>
      </c>
      <c r="AH99" s="1">
        <v>33.229999999999997</v>
      </c>
      <c r="AI99" s="1">
        <v>1.82</v>
      </c>
      <c r="AJ99" s="1">
        <v>161</v>
      </c>
      <c r="AK99" s="1">
        <v>74</v>
      </c>
      <c r="AL99" s="5">
        <f t="shared" si="64"/>
        <v>103</v>
      </c>
      <c r="AM99" s="1">
        <v>65</v>
      </c>
      <c r="AN99" s="1">
        <v>1</v>
      </c>
      <c r="AO99" s="1">
        <v>2</v>
      </c>
      <c r="AP99" s="1">
        <v>30</v>
      </c>
      <c r="AQ99" s="1">
        <v>3</v>
      </c>
      <c r="AR99" s="1">
        <v>14</v>
      </c>
      <c r="AS99" s="1">
        <f t="shared" si="65"/>
        <v>27</v>
      </c>
      <c r="AT99" s="7">
        <f t="shared" si="66"/>
        <v>13.5</v>
      </c>
      <c r="AU99" s="1">
        <v>6</v>
      </c>
      <c r="AV99" s="19">
        <v>3.83</v>
      </c>
      <c r="AW99" s="1">
        <v>2.1</v>
      </c>
      <c r="AX99" s="19">
        <f t="shared" si="60"/>
        <v>0.4796008869179601</v>
      </c>
      <c r="AY99" s="7">
        <f t="shared" si="69"/>
        <v>2.0887728459530024</v>
      </c>
      <c r="AZ99" s="7">
        <f t="shared" si="70"/>
        <v>304.76190476190476</v>
      </c>
      <c r="BA99" s="7">
        <f t="shared" si="61"/>
        <v>3847.6190476190473</v>
      </c>
      <c r="BB99" s="7">
        <f t="shared" si="71"/>
        <v>58.923076923076927</v>
      </c>
      <c r="BC99" s="7">
        <f t="shared" si="72"/>
        <v>32.307692307692307</v>
      </c>
      <c r="BD99" s="7">
        <f t="shared" si="62"/>
        <v>42.620307692307691</v>
      </c>
      <c r="BE99" s="7">
        <f t="shared" si="73"/>
        <v>5.272615384615384</v>
      </c>
      <c r="BF99" s="19"/>
      <c r="BG99" s="19">
        <f t="shared" si="74"/>
        <v>0.23759791122715404</v>
      </c>
      <c r="BH99" s="19">
        <f t="shared" si="67"/>
        <v>0.50913838120104438</v>
      </c>
      <c r="BI99" s="19">
        <f t="shared" si="68"/>
        <v>2.1823361823361824</v>
      </c>
      <c r="BJ99" s="19">
        <f t="shared" si="75"/>
        <v>0.33333333333333331</v>
      </c>
      <c r="BK99" s="19"/>
      <c r="BL99" s="20">
        <v>0</v>
      </c>
      <c r="BM99" s="1"/>
      <c r="BN99" s="20"/>
      <c r="BO99" s="1"/>
      <c r="BP99" s="1"/>
      <c r="BQ99" s="1">
        <v>1</v>
      </c>
      <c r="BR99" s="1">
        <v>0</v>
      </c>
      <c r="BS99" s="1">
        <v>75</v>
      </c>
      <c r="BT99" s="1"/>
      <c r="BU99" s="1"/>
      <c r="BV99" s="1"/>
      <c r="BW99" s="1"/>
      <c r="BX99" s="1"/>
      <c r="BY99" s="1"/>
      <c r="BZ99" s="1"/>
      <c r="CA99" s="25">
        <v>143</v>
      </c>
      <c r="CB99" s="25">
        <v>26</v>
      </c>
      <c r="CC99" s="44">
        <v>2.11</v>
      </c>
      <c r="CD99" s="27">
        <v>20</v>
      </c>
      <c r="CE99" s="1">
        <v>203</v>
      </c>
      <c r="CF99" s="1">
        <v>1</v>
      </c>
      <c r="CG99" s="1"/>
      <c r="CH99" s="1"/>
      <c r="CI99" s="1">
        <v>2</v>
      </c>
      <c r="CJ99" s="20">
        <v>1310.7445809999999</v>
      </c>
      <c r="CK99" s="7">
        <f t="shared" si="76"/>
        <v>65.537229049999993</v>
      </c>
      <c r="CL99" s="19">
        <f t="shared" si="77"/>
        <v>7.1783506371698254</v>
      </c>
      <c r="CM99" s="20">
        <v>931.1330236</v>
      </c>
      <c r="CN99" s="19">
        <f t="shared" si="63"/>
        <v>6.8364021495622804</v>
      </c>
      <c r="CO99" s="22"/>
      <c r="CP99" s="36">
        <v>43369</v>
      </c>
      <c r="CQ99" s="36"/>
      <c r="CR99" s="36"/>
      <c r="CS99" s="36"/>
      <c r="CT99" s="20"/>
      <c r="CU99" s="36">
        <v>44274</v>
      </c>
      <c r="CV99" s="36">
        <v>44256</v>
      </c>
      <c r="CW99" s="1">
        <f t="shared" si="78"/>
        <v>887</v>
      </c>
      <c r="CX99" s="1">
        <v>0</v>
      </c>
      <c r="CY99" s="1"/>
      <c r="CZ99" s="1"/>
      <c r="DA99" s="1">
        <v>0</v>
      </c>
      <c r="DB99" s="1">
        <v>887</v>
      </c>
      <c r="DC99" s="3">
        <v>0</v>
      </c>
      <c r="DD99"/>
      <c r="DE99"/>
      <c r="DF99"/>
      <c r="DG99"/>
      <c r="DH99"/>
      <c r="DI99"/>
      <c r="DJ99"/>
      <c r="DK99"/>
      <c r="DL99"/>
      <c r="DM99"/>
    </row>
    <row r="100" spans="1:117" s="10" customFormat="1" x14ac:dyDescent="0.25">
      <c r="A100" s="2">
        <v>2014</v>
      </c>
      <c r="B100" s="3">
        <v>59</v>
      </c>
      <c r="C100" s="3">
        <v>1</v>
      </c>
      <c r="D100" s="3">
        <v>0</v>
      </c>
      <c r="E100" s="3">
        <v>1</v>
      </c>
      <c r="F100" s="3">
        <v>1</v>
      </c>
      <c r="G100" s="3">
        <v>0</v>
      </c>
      <c r="H100" s="1">
        <v>1</v>
      </c>
      <c r="I100" s="3">
        <v>1</v>
      </c>
      <c r="J100" s="3">
        <v>4</v>
      </c>
      <c r="K100" s="3">
        <v>1</v>
      </c>
      <c r="L100" s="3">
        <v>1</v>
      </c>
      <c r="M100" s="3"/>
      <c r="N100" s="3">
        <v>1</v>
      </c>
      <c r="O100" s="3">
        <v>0</v>
      </c>
      <c r="P100" s="3">
        <v>1</v>
      </c>
      <c r="Q100" s="3"/>
      <c r="R100" s="3">
        <v>0</v>
      </c>
      <c r="S100" s="3">
        <v>0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1</v>
      </c>
      <c r="AA100" s="3">
        <v>1</v>
      </c>
      <c r="AB100" s="3">
        <v>1</v>
      </c>
      <c r="AC100" s="3">
        <v>0</v>
      </c>
      <c r="AD100" s="3">
        <v>0</v>
      </c>
      <c r="AE100" s="3">
        <v>1</v>
      </c>
      <c r="AF100" s="3">
        <v>0</v>
      </c>
      <c r="AG100" s="3">
        <v>0</v>
      </c>
      <c r="AH100" s="3">
        <v>26</v>
      </c>
      <c r="AI100" s="4">
        <v>1.72</v>
      </c>
      <c r="AJ100" s="3">
        <v>121</v>
      </c>
      <c r="AK100" s="3">
        <v>88</v>
      </c>
      <c r="AL100" s="5">
        <f t="shared" si="64"/>
        <v>99</v>
      </c>
      <c r="AM100" s="3">
        <v>100</v>
      </c>
      <c r="AN100" s="3">
        <v>1</v>
      </c>
      <c r="AO100" s="3">
        <v>7</v>
      </c>
      <c r="AP100" s="3">
        <v>24</v>
      </c>
      <c r="AQ100" s="3">
        <v>12</v>
      </c>
      <c r="AR100" s="3">
        <v>16</v>
      </c>
      <c r="AS100" s="3">
        <f t="shared" si="65"/>
        <v>12</v>
      </c>
      <c r="AT100" s="7">
        <f t="shared" si="66"/>
        <v>1.7142857142857142</v>
      </c>
      <c r="AU100" s="3">
        <v>10</v>
      </c>
      <c r="AV100" s="4">
        <v>3.4055999999999997</v>
      </c>
      <c r="AW100" s="3">
        <v>1.98</v>
      </c>
      <c r="AX100" s="19">
        <f t="shared" si="60"/>
        <v>0.43463414634146341</v>
      </c>
      <c r="AY100" s="7">
        <f t="shared" si="69"/>
        <v>1.7618040873854828</v>
      </c>
      <c r="AZ100" s="7">
        <f t="shared" si="70"/>
        <v>242.42424242424244</v>
      </c>
      <c r="BA100" s="7">
        <f t="shared" si="61"/>
        <v>3717.1717171717173</v>
      </c>
      <c r="BB100" s="7">
        <f t="shared" si="71"/>
        <v>34.055999999999997</v>
      </c>
      <c r="BC100" s="7">
        <f t="shared" si="72"/>
        <v>19.8</v>
      </c>
      <c r="BD100" s="7">
        <f t="shared" si="62"/>
        <v>23.965920000000001</v>
      </c>
      <c r="BE100" s="7">
        <f t="shared" si="73"/>
        <v>2.4235199999999999</v>
      </c>
      <c r="BF100" s="19"/>
      <c r="BG100" s="19">
        <f t="shared" si="74"/>
        <v>0.46981442330279544</v>
      </c>
      <c r="BH100" s="19">
        <f t="shared" si="67"/>
        <v>0.70472163495419315</v>
      </c>
      <c r="BI100" s="19">
        <f t="shared" si="68"/>
        <v>2.8379999999999996</v>
      </c>
      <c r="BJ100" s="19">
        <f t="shared" si="75"/>
        <v>0.7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32.5</v>
      </c>
      <c r="BT100" s="3">
        <v>4</v>
      </c>
      <c r="BU100" s="3">
        <v>3.6</v>
      </c>
      <c r="BV100" s="3">
        <v>0.8</v>
      </c>
      <c r="BW100" s="3"/>
      <c r="BY100" s="3">
        <v>1</v>
      </c>
      <c r="BZ100" s="3">
        <v>0</v>
      </c>
      <c r="CA100" s="3">
        <v>142</v>
      </c>
      <c r="CB100" s="3">
        <v>29</v>
      </c>
      <c r="CC100" s="4">
        <v>1.6</v>
      </c>
      <c r="CD100" s="28">
        <v>54</v>
      </c>
      <c r="CE100" s="8"/>
      <c r="CF100" s="8"/>
      <c r="CG100" s="3">
        <v>1297</v>
      </c>
      <c r="CH100" s="3">
        <v>1</v>
      </c>
      <c r="CI100" s="3">
        <v>2</v>
      </c>
      <c r="CJ100" s="12">
        <v>3544.0559440559441</v>
      </c>
      <c r="CK100" s="7">
        <f t="shared" si="76"/>
        <v>65.630665630665632</v>
      </c>
      <c r="CL100" s="19">
        <f t="shared" si="77"/>
        <v>8.1730270971692143</v>
      </c>
      <c r="CM100" s="5">
        <v>1426.0904365045594</v>
      </c>
      <c r="CN100" s="19">
        <f t="shared" si="63"/>
        <v>7.2626920186719639</v>
      </c>
      <c r="CP100" s="41">
        <v>40273</v>
      </c>
      <c r="CQ100" s="41"/>
      <c r="CR100" s="41"/>
      <c r="CS100" s="41"/>
      <c r="CT100" s="20"/>
      <c r="CU100" s="36">
        <v>44272</v>
      </c>
      <c r="CV100" s="36">
        <v>44272</v>
      </c>
      <c r="CW100" s="1">
        <f t="shared" si="78"/>
        <v>3999</v>
      </c>
      <c r="CX100" s="3">
        <v>0</v>
      </c>
      <c r="CZ100" s="3"/>
      <c r="DA100" s="3">
        <v>0</v>
      </c>
      <c r="DB100" s="3">
        <v>3999</v>
      </c>
      <c r="DC100" s="1">
        <v>1</v>
      </c>
      <c r="DD100" s="3"/>
    </row>
    <row r="101" spans="1:117" s="10" customFormat="1" x14ac:dyDescent="0.25">
      <c r="A101" s="2">
        <v>2025</v>
      </c>
      <c r="B101" s="3">
        <v>56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1">
        <v>0</v>
      </c>
      <c r="I101" s="3">
        <v>0</v>
      </c>
      <c r="J101" s="3">
        <v>3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1</v>
      </c>
      <c r="Q101" s="3"/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16">
        <v>0</v>
      </c>
      <c r="Z101" s="3">
        <v>1</v>
      </c>
      <c r="AA101" s="3">
        <v>0</v>
      </c>
      <c r="AB101" s="3">
        <v>1</v>
      </c>
      <c r="AC101" s="3">
        <v>1</v>
      </c>
      <c r="AD101" s="3">
        <v>1</v>
      </c>
      <c r="AE101" s="3">
        <v>1</v>
      </c>
      <c r="AF101" s="3">
        <v>0</v>
      </c>
      <c r="AG101" s="3">
        <v>0</v>
      </c>
      <c r="AH101" s="3">
        <v>33.5</v>
      </c>
      <c r="AI101" s="4">
        <v>1.85</v>
      </c>
      <c r="AJ101" s="3">
        <v>124</v>
      </c>
      <c r="AK101" s="3">
        <v>77</v>
      </c>
      <c r="AL101" s="5">
        <f t="shared" si="64"/>
        <v>92.666666666666671</v>
      </c>
      <c r="AM101" s="3">
        <v>72</v>
      </c>
      <c r="AN101" s="3">
        <v>1</v>
      </c>
      <c r="AO101" s="3">
        <v>14</v>
      </c>
      <c r="AP101" s="9">
        <v>61</v>
      </c>
      <c r="AQ101" s="9">
        <v>31</v>
      </c>
      <c r="AR101" s="3">
        <v>43</v>
      </c>
      <c r="AS101" s="1">
        <f t="shared" si="65"/>
        <v>30</v>
      </c>
      <c r="AT101" s="7">
        <f t="shared" si="66"/>
        <v>2.1428571428571428</v>
      </c>
      <c r="AU101" s="3">
        <v>38</v>
      </c>
      <c r="AV101" s="4">
        <v>3.1635</v>
      </c>
      <c r="AW101" s="3">
        <v>1.71</v>
      </c>
      <c r="AX101" s="19">
        <f t="shared" si="60"/>
        <v>0.35135254988913528</v>
      </c>
      <c r="AY101" s="7">
        <f t="shared" si="69"/>
        <v>1.5805278963173701</v>
      </c>
      <c r="AZ101" s="7">
        <f t="shared" si="70"/>
        <v>233.91812865497076</v>
      </c>
      <c r="BA101" s="7">
        <f t="shared" si="61"/>
        <v>3680.3118908382071</v>
      </c>
      <c r="BB101" s="7">
        <f t="shared" si="71"/>
        <v>43.9375</v>
      </c>
      <c r="BC101" s="7">
        <f t="shared" si="72"/>
        <v>23.75</v>
      </c>
      <c r="BD101" s="7">
        <f t="shared" si="62"/>
        <v>17.657333333333334</v>
      </c>
      <c r="BE101" s="7">
        <f t="shared" si="73"/>
        <v>9.3669999999999991</v>
      </c>
      <c r="BF101" s="19">
        <v>3.1</v>
      </c>
      <c r="BG101" s="19">
        <f t="shared" si="74"/>
        <v>0.97866287339971547</v>
      </c>
      <c r="BH101" s="19">
        <f t="shared" si="67"/>
        <v>1.3883357041251778</v>
      </c>
      <c r="BI101" s="19">
        <f t="shared" si="68"/>
        <v>1.4645833333333333</v>
      </c>
      <c r="BJ101" s="19">
        <f t="shared" si="75"/>
        <v>0.36842105263157893</v>
      </c>
      <c r="BK101" s="19"/>
      <c r="BL101" s="5">
        <v>1</v>
      </c>
      <c r="BM101" s="5">
        <v>25</v>
      </c>
      <c r="BN101" s="5"/>
      <c r="BO101" s="5">
        <v>1</v>
      </c>
      <c r="BP101" s="5">
        <v>0</v>
      </c>
      <c r="BQ101" s="3">
        <v>1</v>
      </c>
      <c r="BR101" s="9">
        <v>0</v>
      </c>
      <c r="BS101" s="3">
        <v>25</v>
      </c>
      <c r="BT101" s="3">
        <v>7.1</v>
      </c>
      <c r="BU101" s="3">
        <v>6.3</v>
      </c>
      <c r="BV101" s="3">
        <v>1.1000000000000001</v>
      </c>
      <c r="BW101" s="3"/>
      <c r="BY101" s="16">
        <v>1</v>
      </c>
      <c r="BZ101" s="3">
        <v>1</v>
      </c>
      <c r="CA101" s="3">
        <v>133</v>
      </c>
      <c r="CB101" s="3">
        <v>60</v>
      </c>
      <c r="CC101" s="4">
        <v>2.4</v>
      </c>
      <c r="CD101" s="28">
        <v>25</v>
      </c>
      <c r="CE101" s="8"/>
      <c r="CF101" s="8"/>
      <c r="CG101" s="3">
        <v>17859</v>
      </c>
      <c r="CH101" s="3">
        <v>1</v>
      </c>
      <c r="CI101" s="3">
        <v>3</v>
      </c>
      <c r="CJ101" s="12">
        <v>1656.5217391304348</v>
      </c>
      <c r="CK101" s="7">
        <f t="shared" si="76"/>
        <v>66.260869565217391</v>
      </c>
      <c r="CL101" s="19">
        <f t="shared" si="77"/>
        <v>7.4124753451856424</v>
      </c>
      <c r="CM101" s="5">
        <v>638.67617881904835</v>
      </c>
      <c r="CN101" s="19">
        <f t="shared" si="63"/>
        <v>6.4593975635185625</v>
      </c>
      <c r="CP101" s="41">
        <v>40345</v>
      </c>
      <c r="CQ101" s="41"/>
      <c r="CR101" s="41"/>
      <c r="CS101" s="41"/>
      <c r="CT101" s="20"/>
      <c r="CU101" s="36">
        <v>44272</v>
      </c>
      <c r="CV101" s="36">
        <v>41727</v>
      </c>
      <c r="CW101" s="1">
        <f t="shared" si="78"/>
        <v>1382</v>
      </c>
      <c r="CX101" s="3">
        <v>1</v>
      </c>
      <c r="CY101" s="40">
        <v>41727</v>
      </c>
      <c r="CZ101" s="3">
        <f>(CY101-CP101)</f>
        <v>1382</v>
      </c>
      <c r="DA101" s="3">
        <v>1</v>
      </c>
      <c r="DB101" s="3">
        <v>1382</v>
      </c>
      <c r="DC101" s="1">
        <v>1</v>
      </c>
      <c r="DD101" s="3" t="s">
        <v>141</v>
      </c>
    </row>
    <row r="102" spans="1:117" s="10" customFormat="1" x14ac:dyDescent="0.25">
      <c r="A102" s="25">
        <v>1064</v>
      </c>
      <c r="B102" s="1">
        <v>55</v>
      </c>
      <c r="C102" s="1">
        <v>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1</v>
      </c>
      <c r="J102" s="1">
        <v>2</v>
      </c>
      <c r="K102" s="1">
        <v>1</v>
      </c>
      <c r="L102" s="1">
        <v>0</v>
      </c>
      <c r="M102" s="1">
        <v>1</v>
      </c>
      <c r="N102" s="1">
        <v>0</v>
      </c>
      <c r="O102" s="1">
        <v>1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</v>
      </c>
      <c r="AA102" s="1">
        <v>1</v>
      </c>
      <c r="AB102" s="1">
        <v>1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27.2</v>
      </c>
      <c r="AI102" s="1">
        <v>2.08</v>
      </c>
      <c r="AJ102" s="1">
        <v>159</v>
      </c>
      <c r="AK102" s="1">
        <v>71</v>
      </c>
      <c r="AL102" s="5">
        <f t="shared" si="64"/>
        <v>100.33333333333333</v>
      </c>
      <c r="AM102" s="1">
        <v>67</v>
      </c>
      <c r="AN102" s="1">
        <v>1</v>
      </c>
      <c r="AO102" s="1">
        <v>6</v>
      </c>
      <c r="AP102" s="1">
        <v>41</v>
      </c>
      <c r="AQ102" s="1">
        <v>12</v>
      </c>
      <c r="AR102" s="1">
        <v>27</v>
      </c>
      <c r="AS102" s="1">
        <f t="shared" si="65"/>
        <v>29</v>
      </c>
      <c r="AT102" s="7">
        <f t="shared" si="66"/>
        <v>4.833333333333333</v>
      </c>
      <c r="AU102" s="1">
        <v>17</v>
      </c>
      <c r="AV102" s="19">
        <v>5.17</v>
      </c>
      <c r="AW102" s="1">
        <v>2.48</v>
      </c>
      <c r="AX102" s="19">
        <f t="shared" si="60"/>
        <v>0.55172209903917213</v>
      </c>
      <c r="AY102" s="7">
        <f t="shared" si="69"/>
        <v>1.9342359767891684</v>
      </c>
      <c r="AZ102" s="7">
        <f t="shared" si="70"/>
        <v>322.58064516129031</v>
      </c>
      <c r="BA102" s="7">
        <f t="shared" si="61"/>
        <v>3043.010752688172</v>
      </c>
      <c r="BB102" s="7">
        <f t="shared" si="71"/>
        <v>77.164179104477611</v>
      </c>
      <c r="BC102" s="7">
        <f t="shared" si="72"/>
        <v>37.014925373134325</v>
      </c>
      <c r="BD102" s="7">
        <f t="shared" si="62"/>
        <v>41.950248756218897</v>
      </c>
      <c r="BE102" s="7">
        <f t="shared" si="73"/>
        <v>10.571462686567163</v>
      </c>
      <c r="BF102" s="19">
        <v>2.1771760154738877</v>
      </c>
      <c r="BG102" s="19">
        <f t="shared" si="74"/>
        <v>0.34990328820116057</v>
      </c>
      <c r="BH102" s="19">
        <f t="shared" si="67"/>
        <v>0.53133462282398458</v>
      </c>
      <c r="BI102" s="19">
        <f t="shared" si="68"/>
        <v>2.660833762223366</v>
      </c>
      <c r="BJ102" s="19">
        <f t="shared" si="75"/>
        <v>0.35294117647058826</v>
      </c>
      <c r="BK102" s="19"/>
      <c r="BL102" s="20">
        <v>1</v>
      </c>
      <c r="BM102" s="1">
        <v>32</v>
      </c>
      <c r="BN102" s="20"/>
      <c r="BO102" s="1"/>
      <c r="BP102" s="1">
        <v>0</v>
      </c>
      <c r="BQ102" s="1">
        <v>1</v>
      </c>
      <c r="BR102" s="1">
        <v>0</v>
      </c>
      <c r="BS102" s="1">
        <v>70</v>
      </c>
      <c r="BT102" s="1"/>
      <c r="BU102" s="1"/>
      <c r="BV102" s="1"/>
      <c r="BW102" s="1"/>
      <c r="BX102" s="1"/>
      <c r="BY102" s="1"/>
      <c r="BZ102" s="1"/>
      <c r="CA102" s="25">
        <v>136</v>
      </c>
      <c r="CB102" s="25">
        <v>16</v>
      </c>
      <c r="CC102" s="44">
        <v>0.86</v>
      </c>
      <c r="CD102" s="27">
        <v>90</v>
      </c>
      <c r="CE102" s="1"/>
      <c r="CF102" s="1"/>
      <c r="CG102" s="1"/>
      <c r="CH102" s="1"/>
      <c r="CI102" s="1"/>
      <c r="CJ102" s="20">
        <v>7055.5934989999996</v>
      </c>
      <c r="CK102" s="7">
        <f t="shared" si="76"/>
        <v>78.395483322222219</v>
      </c>
      <c r="CL102" s="19">
        <f t="shared" si="77"/>
        <v>8.8615759853411262</v>
      </c>
      <c r="CM102" s="20">
        <v>1826.90464</v>
      </c>
      <c r="CN102" s="19">
        <f t="shared" si="63"/>
        <v>7.5103783601608542</v>
      </c>
      <c r="CO102" s="22"/>
      <c r="CP102" s="36">
        <v>43399</v>
      </c>
      <c r="CQ102" s="36"/>
      <c r="CR102" s="36"/>
      <c r="CS102" s="36"/>
      <c r="CT102" s="20"/>
      <c r="CU102" s="36">
        <v>44274</v>
      </c>
      <c r="CV102" s="36">
        <v>44274</v>
      </c>
      <c r="CW102" s="1">
        <f t="shared" si="78"/>
        <v>875</v>
      </c>
      <c r="CX102" s="1">
        <v>0</v>
      </c>
      <c r="CY102" s="1"/>
      <c r="CZ102" s="1"/>
      <c r="DA102" s="1">
        <v>0</v>
      </c>
      <c r="DB102" s="1">
        <v>875</v>
      </c>
      <c r="DC102" s="1">
        <v>1</v>
      </c>
      <c r="DD102"/>
      <c r="DE102"/>
      <c r="DF102"/>
      <c r="DG102"/>
      <c r="DH102"/>
      <c r="DI102"/>
      <c r="DJ102"/>
      <c r="DK102"/>
      <c r="DL102"/>
      <c r="DM102"/>
    </row>
    <row r="103" spans="1:117" s="10" customFormat="1" x14ac:dyDescent="0.25">
      <c r="A103" s="2">
        <v>2022</v>
      </c>
      <c r="B103" s="3">
        <v>68</v>
      </c>
      <c r="C103" s="3">
        <v>0</v>
      </c>
      <c r="D103" s="3">
        <v>0</v>
      </c>
      <c r="E103" s="3">
        <v>1</v>
      </c>
      <c r="F103" s="3">
        <v>1</v>
      </c>
      <c r="G103" s="3">
        <v>0</v>
      </c>
      <c r="H103" s="1">
        <v>1</v>
      </c>
      <c r="I103" s="3">
        <v>0</v>
      </c>
      <c r="J103" s="3">
        <v>4</v>
      </c>
      <c r="K103" s="3">
        <v>1</v>
      </c>
      <c r="L103" s="3">
        <v>0</v>
      </c>
      <c r="M103" s="3"/>
      <c r="N103" s="3">
        <v>1</v>
      </c>
      <c r="O103" s="3">
        <v>0</v>
      </c>
      <c r="P103" s="3">
        <v>1</v>
      </c>
      <c r="Q103" s="3">
        <v>1</v>
      </c>
      <c r="R103" s="3">
        <v>1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16">
        <v>1</v>
      </c>
      <c r="Z103" s="3">
        <v>1</v>
      </c>
      <c r="AA103" s="3">
        <v>1</v>
      </c>
      <c r="AB103" s="3">
        <v>0</v>
      </c>
      <c r="AC103" s="3">
        <v>0</v>
      </c>
      <c r="AD103" s="3">
        <v>1</v>
      </c>
      <c r="AE103" s="3">
        <v>1</v>
      </c>
      <c r="AF103" s="3">
        <v>0</v>
      </c>
      <c r="AG103" s="3">
        <v>0</v>
      </c>
      <c r="AH103" s="3">
        <v>23.5</v>
      </c>
      <c r="AI103" s="4">
        <v>1.78</v>
      </c>
      <c r="AJ103" s="3">
        <v>108</v>
      </c>
      <c r="AK103" s="3">
        <v>65</v>
      </c>
      <c r="AL103" s="5">
        <f t="shared" si="64"/>
        <v>79.333333333333329</v>
      </c>
      <c r="AM103" s="3">
        <v>68</v>
      </c>
      <c r="AN103" s="3">
        <v>3</v>
      </c>
      <c r="AO103" s="3">
        <v>9</v>
      </c>
      <c r="AP103" s="3">
        <v>49</v>
      </c>
      <c r="AQ103" s="3">
        <v>25</v>
      </c>
      <c r="AR103" s="3">
        <v>33</v>
      </c>
      <c r="AS103" s="1">
        <f t="shared" si="65"/>
        <v>24</v>
      </c>
      <c r="AT103" s="7">
        <f t="shared" si="66"/>
        <v>2.6666666666666665</v>
      </c>
      <c r="AU103" s="3">
        <v>25</v>
      </c>
      <c r="AV103" s="4">
        <v>2.4386000000000001</v>
      </c>
      <c r="AW103" s="3">
        <v>1.37</v>
      </c>
      <c r="AX103" s="19">
        <f t="shared" si="60"/>
        <v>0.24099039172209905</v>
      </c>
      <c r="AY103" s="7">
        <f t="shared" si="69"/>
        <v>3.2805708193225618</v>
      </c>
      <c r="AZ103" s="7">
        <f t="shared" si="70"/>
        <v>467.15328467153279</v>
      </c>
      <c r="BA103" s="7">
        <f t="shared" si="61"/>
        <v>4107.0559610705586</v>
      </c>
      <c r="BB103" s="7">
        <f t="shared" si="71"/>
        <v>35.861764705882358</v>
      </c>
      <c r="BC103" s="7">
        <f t="shared" si="72"/>
        <v>20.147058823529413</v>
      </c>
      <c r="BD103" s="7">
        <f t="shared" si="62"/>
        <v>14.887333333333334</v>
      </c>
      <c r="BE103" s="7">
        <f t="shared" si="73"/>
        <v>6.5759999999999996</v>
      </c>
      <c r="BF103" s="19"/>
      <c r="BG103" s="19">
        <f t="shared" si="74"/>
        <v>0.92020011481997854</v>
      </c>
      <c r="BH103" s="19">
        <f t="shared" si="67"/>
        <v>1.3663577462478469</v>
      </c>
      <c r="BI103" s="19">
        <f t="shared" si="68"/>
        <v>1.4942401960784315</v>
      </c>
      <c r="BJ103" s="19">
        <f t="shared" si="75"/>
        <v>0.36</v>
      </c>
      <c r="BK103" s="19"/>
      <c r="BL103" s="5">
        <v>0</v>
      </c>
      <c r="BM103" s="5"/>
      <c r="BN103" s="5"/>
      <c r="BO103" s="5"/>
      <c r="BP103" s="5"/>
      <c r="BQ103" s="9">
        <v>1</v>
      </c>
      <c r="BR103" s="9">
        <v>0</v>
      </c>
      <c r="BS103" s="9">
        <v>22.5</v>
      </c>
      <c r="BT103" s="9">
        <v>7.5</v>
      </c>
      <c r="BU103" s="9">
        <v>7.2</v>
      </c>
      <c r="BV103" s="9">
        <v>0.7</v>
      </c>
      <c r="BW103" s="3"/>
      <c r="BY103" s="16">
        <v>1</v>
      </c>
      <c r="BZ103" s="9">
        <v>1</v>
      </c>
      <c r="CA103" s="3">
        <v>141</v>
      </c>
      <c r="CB103" s="3">
        <v>21</v>
      </c>
      <c r="CC103" s="4">
        <v>1.1000000000000001</v>
      </c>
      <c r="CD103" s="28">
        <v>71</v>
      </c>
      <c r="CE103" s="8"/>
      <c r="CF103" s="8"/>
      <c r="CG103" s="3">
        <v>8219</v>
      </c>
      <c r="CH103" s="3">
        <v>1</v>
      </c>
      <c r="CI103" s="3">
        <v>3</v>
      </c>
      <c r="CJ103" s="12">
        <v>5793.75</v>
      </c>
      <c r="CK103" s="7">
        <f t="shared" si="76"/>
        <v>81.602112676056336</v>
      </c>
      <c r="CL103" s="19">
        <f t="shared" si="77"/>
        <v>8.6645350293141661</v>
      </c>
      <c r="CM103" s="5">
        <v>1416.1098919364965</v>
      </c>
      <c r="CN103" s="19">
        <f t="shared" si="63"/>
        <v>7.2556688785421599</v>
      </c>
      <c r="CP103" s="36">
        <v>40315</v>
      </c>
      <c r="CQ103" s="36"/>
      <c r="CR103" s="36"/>
      <c r="CS103" s="36"/>
      <c r="CT103" s="20"/>
      <c r="CU103" s="36">
        <v>44272</v>
      </c>
      <c r="CV103" s="36">
        <v>42888</v>
      </c>
      <c r="CW103" s="1">
        <f t="shared" si="78"/>
        <v>2573</v>
      </c>
      <c r="CX103" s="3">
        <v>1</v>
      </c>
      <c r="CY103" s="40">
        <v>42888</v>
      </c>
      <c r="CZ103" s="20">
        <f>(CY103-CP103)</f>
        <v>2573</v>
      </c>
      <c r="DA103" s="20">
        <v>1</v>
      </c>
      <c r="DB103" s="20">
        <v>2573</v>
      </c>
      <c r="DC103" s="1">
        <v>1</v>
      </c>
      <c r="DD103" s="3" t="s">
        <v>143</v>
      </c>
    </row>
    <row r="104" spans="1:117" s="10" customFormat="1" x14ac:dyDescent="0.25">
      <c r="A104" s="2">
        <v>2042</v>
      </c>
      <c r="B104" s="3">
        <v>76</v>
      </c>
      <c r="C104" s="3">
        <v>0</v>
      </c>
      <c r="D104" s="3">
        <v>0</v>
      </c>
      <c r="E104" s="3">
        <v>1</v>
      </c>
      <c r="F104" s="3">
        <v>1</v>
      </c>
      <c r="G104" s="3">
        <v>0</v>
      </c>
      <c r="H104" s="1">
        <v>1</v>
      </c>
      <c r="I104" s="3">
        <v>0</v>
      </c>
      <c r="J104" s="3">
        <v>2</v>
      </c>
      <c r="K104" s="3">
        <v>0</v>
      </c>
      <c r="L104" s="3">
        <v>0</v>
      </c>
      <c r="M104" s="3"/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1</v>
      </c>
      <c r="Z104" s="3">
        <v>1</v>
      </c>
      <c r="AA104" s="3">
        <v>1</v>
      </c>
      <c r="AB104" s="3">
        <v>1</v>
      </c>
      <c r="AC104" s="3">
        <v>1</v>
      </c>
      <c r="AD104" s="3">
        <v>0</v>
      </c>
      <c r="AE104" s="3">
        <v>1</v>
      </c>
      <c r="AF104" s="3">
        <v>0</v>
      </c>
      <c r="AG104" s="3">
        <v>1</v>
      </c>
      <c r="AH104" s="3">
        <v>24.5</v>
      </c>
      <c r="AI104" s="4">
        <v>1.95</v>
      </c>
      <c r="AJ104" s="3">
        <v>90</v>
      </c>
      <c r="AK104" s="3">
        <v>64</v>
      </c>
      <c r="AL104" s="5">
        <f t="shared" si="64"/>
        <v>72.666666666666671</v>
      </c>
      <c r="AM104" s="3">
        <v>69</v>
      </c>
      <c r="AN104" s="3">
        <v>2</v>
      </c>
      <c r="AO104" s="3">
        <v>22</v>
      </c>
      <c r="AP104" s="3">
        <v>37</v>
      </c>
      <c r="AQ104" s="3">
        <v>24</v>
      </c>
      <c r="AR104" s="3">
        <v>28</v>
      </c>
      <c r="AS104" s="1">
        <f t="shared" si="65"/>
        <v>13</v>
      </c>
      <c r="AT104" s="7">
        <f t="shared" si="66"/>
        <v>0.59090909090909094</v>
      </c>
      <c r="AU104" s="3">
        <v>21</v>
      </c>
      <c r="AV104" s="4">
        <v>4.3094999999999999</v>
      </c>
      <c r="AW104" s="3">
        <v>2.21</v>
      </c>
      <c r="AX104" s="19">
        <f t="shared" si="60"/>
        <v>0.35608277900960827</v>
      </c>
      <c r="AY104" s="7">
        <f t="shared" si="69"/>
        <v>1.6243183663998144</v>
      </c>
      <c r="AZ104" s="7">
        <f t="shared" si="70"/>
        <v>253.39366515837105</v>
      </c>
      <c r="BA104" s="7">
        <f t="shared" si="61"/>
        <v>1834.087481146305</v>
      </c>
      <c r="BB104" s="7">
        <f t="shared" si="71"/>
        <v>62.45652173913043</v>
      </c>
      <c r="BC104" s="7">
        <f t="shared" si="72"/>
        <v>32.028985507246375</v>
      </c>
      <c r="BD104" s="7">
        <f t="shared" si="62"/>
        <v>22.505700483091786</v>
      </c>
      <c r="BE104" s="7">
        <f t="shared" si="73"/>
        <v>2.613565217391304</v>
      </c>
      <c r="BF104" s="19"/>
      <c r="BG104" s="19">
        <f t="shared" si="74"/>
        <v>0.44831186912634879</v>
      </c>
      <c r="BH104" s="19">
        <f t="shared" si="67"/>
        <v>0.59241211277410377</v>
      </c>
      <c r="BI104" s="19">
        <f t="shared" si="68"/>
        <v>4.8043478260869561</v>
      </c>
      <c r="BJ104" s="19">
        <f t="shared" si="75"/>
        <v>1.0476190476190477</v>
      </c>
      <c r="BK104" s="19"/>
      <c r="BL104" s="5">
        <v>0</v>
      </c>
      <c r="BM104" s="5"/>
      <c r="BN104" s="5"/>
      <c r="BO104" s="5"/>
      <c r="BP104" s="5"/>
      <c r="BQ104" s="3">
        <v>1</v>
      </c>
      <c r="BR104" s="3">
        <v>0</v>
      </c>
      <c r="BS104" s="3">
        <v>22.5</v>
      </c>
      <c r="BT104" s="3">
        <v>5.2</v>
      </c>
      <c r="BU104" s="3">
        <v>4.7</v>
      </c>
      <c r="BV104" s="3">
        <v>0.99</v>
      </c>
      <c r="BW104" s="3">
        <v>4.8</v>
      </c>
      <c r="BY104" s="3">
        <v>1</v>
      </c>
      <c r="BZ104" s="3">
        <v>0</v>
      </c>
      <c r="CA104" s="3">
        <v>139</v>
      </c>
      <c r="CB104" s="3">
        <v>90</v>
      </c>
      <c r="CC104" s="4">
        <v>3</v>
      </c>
      <c r="CD104" s="28">
        <v>20</v>
      </c>
      <c r="CE104" s="8"/>
      <c r="CF104" s="8"/>
      <c r="CG104" s="3">
        <v>6106</v>
      </c>
      <c r="CH104" s="3">
        <v>1</v>
      </c>
      <c r="CI104" s="3">
        <v>3</v>
      </c>
      <c r="CJ104" s="12">
        <v>1805.0847457627117</v>
      </c>
      <c r="CK104" s="7">
        <f t="shared" si="76"/>
        <v>90.254237288135585</v>
      </c>
      <c r="CL104" s="19">
        <f t="shared" si="77"/>
        <v>7.4983628202258972</v>
      </c>
      <c r="CM104" s="5">
        <v>1099.2744118101134</v>
      </c>
      <c r="CN104" s="19">
        <f t="shared" si="63"/>
        <v>7.0024056155105923</v>
      </c>
      <c r="CP104" s="41">
        <v>40438</v>
      </c>
      <c r="CQ104" s="41"/>
      <c r="CR104" s="41"/>
      <c r="CS104" s="41"/>
      <c r="CT104" s="20"/>
      <c r="CU104" s="36">
        <v>44272</v>
      </c>
      <c r="CV104" s="36">
        <v>42514</v>
      </c>
      <c r="CW104" s="1">
        <f t="shared" si="78"/>
        <v>2076</v>
      </c>
      <c r="CX104" s="3">
        <v>1</v>
      </c>
      <c r="CY104" s="40">
        <v>42514</v>
      </c>
      <c r="CZ104" s="20">
        <f>(CY104-CP104)</f>
        <v>2076</v>
      </c>
      <c r="DA104" s="20">
        <v>1</v>
      </c>
      <c r="DB104" s="20">
        <v>2076</v>
      </c>
      <c r="DC104" s="1">
        <v>1</v>
      </c>
      <c r="DD104" s="3"/>
    </row>
    <row r="105" spans="1:117" s="10" customFormat="1" x14ac:dyDescent="0.25">
      <c r="A105" s="25">
        <v>1055</v>
      </c>
      <c r="B105" s="1">
        <v>66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4</v>
      </c>
      <c r="K105" s="1">
        <v>1</v>
      </c>
      <c r="L105" s="1">
        <v>0</v>
      </c>
      <c r="M105" s="1">
        <v>0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1</v>
      </c>
      <c r="AA105" s="1">
        <v>0</v>
      </c>
      <c r="AB105" s="1">
        <v>1</v>
      </c>
      <c r="AC105" s="1">
        <v>1</v>
      </c>
      <c r="AD105" s="1">
        <v>0</v>
      </c>
      <c r="AE105" s="1">
        <v>1</v>
      </c>
      <c r="AF105" s="1">
        <v>0</v>
      </c>
      <c r="AG105" s="1">
        <v>0</v>
      </c>
      <c r="AH105" s="1">
        <v>18.5</v>
      </c>
      <c r="AI105" s="1">
        <v>1.33</v>
      </c>
      <c r="AJ105" s="1">
        <v>122</v>
      </c>
      <c r="AK105" s="1">
        <v>64</v>
      </c>
      <c r="AL105" s="5">
        <f t="shared" si="64"/>
        <v>83.333333333333329</v>
      </c>
      <c r="AM105" s="1">
        <v>81</v>
      </c>
      <c r="AN105" s="1">
        <v>2</v>
      </c>
      <c r="AO105" s="1">
        <v>12</v>
      </c>
      <c r="AP105" s="1">
        <v>54</v>
      </c>
      <c r="AQ105" s="1">
        <v>20</v>
      </c>
      <c r="AR105" s="1">
        <v>37</v>
      </c>
      <c r="AS105" s="1">
        <f t="shared" si="65"/>
        <v>34</v>
      </c>
      <c r="AT105" s="7">
        <f t="shared" si="66"/>
        <v>2.8333333333333335</v>
      </c>
      <c r="AU105" s="1">
        <v>22</v>
      </c>
      <c r="AV105" s="19">
        <v>2.59</v>
      </c>
      <c r="AW105" s="1">
        <v>1.95</v>
      </c>
      <c r="AX105" s="19">
        <f t="shared" si="60"/>
        <v>0.36031042128603102</v>
      </c>
      <c r="AY105" s="7">
        <f t="shared" si="69"/>
        <v>5.7915057915057915</v>
      </c>
      <c r="AZ105" s="7">
        <f t="shared" si="70"/>
        <v>615.38461538461536</v>
      </c>
      <c r="BA105" s="7">
        <f t="shared" si="61"/>
        <v>2926.4957264957261</v>
      </c>
      <c r="BB105" s="7">
        <f t="shared" si="71"/>
        <v>31.975308641975307</v>
      </c>
      <c r="BC105" s="7">
        <f t="shared" si="72"/>
        <v>24.074074074074073</v>
      </c>
      <c r="BD105" s="7">
        <f t="shared" si="62"/>
        <v>20.080987654320982</v>
      </c>
      <c r="BE105" s="7">
        <f t="shared" si="73"/>
        <v>8.1851851851851851</v>
      </c>
      <c r="BF105" s="19"/>
      <c r="BG105" s="19">
        <f t="shared" si="74"/>
        <v>1.1571428571428573</v>
      </c>
      <c r="BH105" s="19">
        <f t="shared" si="67"/>
        <v>1.6888030888030889</v>
      </c>
      <c r="BI105" s="19">
        <f t="shared" si="68"/>
        <v>0.94045025417574435</v>
      </c>
      <c r="BJ105" s="19">
        <f t="shared" si="75"/>
        <v>0.54545454545454541</v>
      </c>
      <c r="BK105" s="19"/>
      <c r="BL105" s="20">
        <v>0</v>
      </c>
      <c r="BM105" s="1"/>
      <c r="BN105" s="20"/>
      <c r="BO105" s="1"/>
      <c r="BP105" s="1"/>
      <c r="BQ105" s="1">
        <v>1</v>
      </c>
      <c r="BR105" s="1">
        <v>0</v>
      </c>
      <c r="BS105" s="1">
        <v>25</v>
      </c>
      <c r="BT105" s="1">
        <v>5.3</v>
      </c>
      <c r="BU105" s="1">
        <v>4.7</v>
      </c>
      <c r="BV105" s="1">
        <v>0.27</v>
      </c>
      <c r="BW105" s="1">
        <v>3.9</v>
      </c>
      <c r="BX105" s="1">
        <v>58</v>
      </c>
      <c r="BY105" s="1">
        <v>1</v>
      </c>
      <c r="BZ105" s="1"/>
      <c r="CA105" s="25">
        <v>137</v>
      </c>
      <c r="CB105" s="25">
        <v>14</v>
      </c>
      <c r="CC105" s="44">
        <v>0.68</v>
      </c>
      <c r="CD105" s="27">
        <v>90</v>
      </c>
      <c r="CE105" s="1"/>
      <c r="CF105" s="1"/>
      <c r="CG105" s="1"/>
      <c r="CH105" s="1"/>
      <c r="CI105" s="1"/>
      <c r="CJ105" s="20">
        <v>8171.9039730000004</v>
      </c>
      <c r="CK105" s="7">
        <f t="shared" si="76"/>
        <v>90.798933033333341</v>
      </c>
      <c r="CL105" s="19">
        <f t="shared" si="77"/>
        <v>9.008457205134258</v>
      </c>
      <c r="CM105" s="20">
        <v>646.74728149999999</v>
      </c>
      <c r="CN105" s="19">
        <f t="shared" si="63"/>
        <v>6.4719556177329904</v>
      </c>
      <c r="CO105" s="22"/>
      <c r="CP105" s="36">
        <v>43370</v>
      </c>
      <c r="CQ105" s="36"/>
      <c r="CR105" s="36"/>
      <c r="CS105" s="36"/>
      <c r="CT105" s="20"/>
      <c r="CU105" s="36">
        <v>44274</v>
      </c>
      <c r="CV105" s="36">
        <v>44273</v>
      </c>
      <c r="CW105" s="1">
        <f t="shared" si="78"/>
        <v>903</v>
      </c>
      <c r="CX105" s="1">
        <v>0</v>
      </c>
      <c r="CY105" s="1"/>
      <c r="CZ105" s="1"/>
      <c r="DA105" s="1">
        <v>0</v>
      </c>
      <c r="DB105" s="1">
        <v>903</v>
      </c>
      <c r="DC105" s="1">
        <v>1</v>
      </c>
      <c r="DD105"/>
      <c r="DE105"/>
      <c r="DF105"/>
      <c r="DG105"/>
      <c r="DH105"/>
      <c r="DI105"/>
      <c r="DJ105"/>
      <c r="DK105"/>
      <c r="DL105"/>
      <c r="DM105"/>
    </row>
    <row r="106" spans="1:117" s="10" customFormat="1" x14ac:dyDescent="0.25">
      <c r="A106" s="2">
        <v>2026</v>
      </c>
      <c r="B106" s="3">
        <v>63</v>
      </c>
      <c r="C106" s="3">
        <v>0</v>
      </c>
      <c r="D106" s="3">
        <v>0</v>
      </c>
      <c r="E106" s="3">
        <v>1</v>
      </c>
      <c r="F106" s="3">
        <v>1</v>
      </c>
      <c r="G106" s="3">
        <v>0</v>
      </c>
      <c r="H106" s="1">
        <v>1</v>
      </c>
      <c r="I106" s="3">
        <v>1</v>
      </c>
      <c r="J106" s="3">
        <v>2</v>
      </c>
      <c r="K106" s="3">
        <v>1</v>
      </c>
      <c r="L106" s="3">
        <v>0</v>
      </c>
      <c r="M106" s="3"/>
      <c r="N106" s="3">
        <v>1</v>
      </c>
      <c r="O106" s="3">
        <v>1</v>
      </c>
      <c r="P106" s="3">
        <v>1</v>
      </c>
      <c r="Q106" s="3"/>
      <c r="R106" s="3">
        <v>0</v>
      </c>
      <c r="S106" s="3">
        <v>0</v>
      </c>
      <c r="T106" s="3">
        <v>1</v>
      </c>
      <c r="U106" s="3">
        <v>0</v>
      </c>
      <c r="V106" s="3">
        <v>1</v>
      </c>
      <c r="W106" s="3">
        <v>0</v>
      </c>
      <c r="X106" s="3">
        <v>0</v>
      </c>
      <c r="Y106" s="16">
        <v>0</v>
      </c>
      <c r="Z106" s="3">
        <v>1</v>
      </c>
      <c r="AA106" s="3">
        <v>1</v>
      </c>
      <c r="AB106" s="3">
        <v>1</v>
      </c>
      <c r="AC106" s="3">
        <v>1</v>
      </c>
      <c r="AD106" s="3">
        <v>0</v>
      </c>
      <c r="AE106" s="3">
        <v>1</v>
      </c>
      <c r="AF106" s="3">
        <v>0</v>
      </c>
      <c r="AG106" s="3">
        <v>0</v>
      </c>
      <c r="AH106" s="3">
        <v>30.8</v>
      </c>
      <c r="AI106" s="4">
        <v>2.5</v>
      </c>
      <c r="AJ106" s="3">
        <v>176</v>
      </c>
      <c r="AK106" s="3">
        <v>91</v>
      </c>
      <c r="AL106" s="5">
        <f t="shared" si="64"/>
        <v>119.33333333333333</v>
      </c>
      <c r="AM106" s="3">
        <v>74</v>
      </c>
      <c r="AN106" s="3">
        <v>1</v>
      </c>
      <c r="AO106" s="3">
        <v>10</v>
      </c>
      <c r="AP106" s="3">
        <v>40</v>
      </c>
      <c r="AQ106" s="3">
        <v>18</v>
      </c>
      <c r="AR106" s="3">
        <v>26</v>
      </c>
      <c r="AS106" s="1">
        <f t="shared" si="65"/>
        <v>22</v>
      </c>
      <c r="AT106" s="7">
        <f t="shared" si="66"/>
        <v>2.2000000000000002</v>
      </c>
      <c r="AU106" s="3">
        <v>16</v>
      </c>
      <c r="AV106" s="4">
        <v>7.1999999999999993</v>
      </c>
      <c r="AW106" s="3">
        <v>2.88</v>
      </c>
      <c r="AX106" s="19">
        <f t="shared" si="60"/>
        <v>0.76203991130820392</v>
      </c>
      <c r="AY106" s="7">
        <f t="shared" si="69"/>
        <v>1.3888888888888891</v>
      </c>
      <c r="AZ106" s="7">
        <f t="shared" si="70"/>
        <v>277.77777777777777</v>
      </c>
      <c r="BA106" s="7">
        <f t="shared" si="61"/>
        <v>3037.037037037037</v>
      </c>
      <c r="BB106" s="7">
        <f t="shared" si="71"/>
        <v>97.297297297297291</v>
      </c>
      <c r="BC106" s="7">
        <f t="shared" si="72"/>
        <v>38.918918918918919</v>
      </c>
      <c r="BD106" s="7">
        <f t="shared" si="62"/>
        <v>54.69405405405405</v>
      </c>
      <c r="BE106" s="7">
        <f t="shared" si="73"/>
        <v>8.4687567567567559</v>
      </c>
      <c r="BF106" s="19"/>
      <c r="BG106" s="19">
        <f t="shared" si="74"/>
        <v>0.26722222222222225</v>
      </c>
      <c r="BH106" s="19">
        <f t="shared" si="67"/>
        <v>0.41111111111111115</v>
      </c>
      <c r="BI106" s="19">
        <f t="shared" si="68"/>
        <v>4.4226044226044223</v>
      </c>
      <c r="BJ106" s="19">
        <f t="shared" si="75"/>
        <v>0.625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9">
        <v>0</v>
      </c>
      <c r="BS106" s="3">
        <v>67.5</v>
      </c>
      <c r="BT106" s="3">
        <v>4.5999999999999996</v>
      </c>
      <c r="BU106" s="3">
        <v>2.9</v>
      </c>
      <c r="BV106" s="3">
        <v>0.98</v>
      </c>
      <c r="BW106" s="3"/>
      <c r="BY106" s="16">
        <v>1</v>
      </c>
      <c r="BZ106" s="3">
        <v>1</v>
      </c>
      <c r="CA106" s="3">
        <v>144</v>
      </c>
      <c r="CB106" s="3">
        <v>30</v>
      </c>
      <c r="CC106" s="4">
        <v>1.6</v>
      </c>
      <c r="CD106" s="28">
        <v>44</v>
      </c>
      <c r="CE106" s="8"/>
      <c r="CF106" s="8"/>
      <c r="CG106" s="3">
        <v>1380</v>
      </c>
      <c r="CH106" s="3">
        <v>1</v>
      </c>
      <c r="CI106" s="3">
        <v>2</v>
      </c>
      <c r="CJ106" s="12">
        <v>4296.0784313725489</v>
      </c>
      <c r="CK106" s="7">
        <f t="shared" si="76"/>
        <v>97.638146167557935</v>
      </c>
      <c r="CL106" s="19">
        <f t="shared" si="77"/>
        <v>8.3654578928592329</v>
      </c>
      <c r="CM106" s="5">
        <v>689.58186405433935</v>
      </c>
      <c r="CN106" s="19">
        <f t="shared" si="63"/>
        <v>6.536085419778507</v>
      </c>
      <c r="CP106" s="41">
        <v>40350</v>
      </c>
      <c r="CQ106" s="41"/>
      <c r="CR106" s="41"/>
      <c r="CS106" s="41"/>
      <c r="CT106" s="20"/>
      <c r="CU106" s="36">
        <v>44272</v>
      </c>
      <c r="CV106" s="36">
        <v>44242</v>
      </c>
      <c r="CW106" s="1">
        <f t="shared" si="78"/>
        <v>3892</v>
      </c>
      <c r="CX106" s="3">
        <v>0</v>
      </c>
      <c r="CY106" s="3"/>
      <c r="CZ106" s="3"/>
      <c r="DA106" s="3">
        <v>0</v>
      </c>
      <c r="DB106" s="3">
        <v>3892</v>
      </c>
      <c r="DC106" s="1">
        <v>1</v>
      </c>
      <c r="DD106" s="3"/>
    </row>
    <row r="107" spans="1:117" s="10" customFormat="1" x14ac:dyDescent="0.25">
      <c r="A107" s="25">
        <v>1040</v>
      </c>
      <c r="B107" s="1">
        <v>69</v>
      </c>
      <c r="C107" s="1">
        <v>0</v>
      </c>
      <c r="D107" s="1">
        <v>1</v>
      </c>
      <c r="E107" s="1">
        <v>1</v>
      </c>
      <c r="F107" s="1">
        <v>2</v>
      </c>
      <c r="G107" s="1">
        <v>1</v>
      </c>
      <c r="H107" s="1">
        <v>0</v>
      </c>
      <c r="I107" s="1">
        <v>1</v>
      </c>
      <c r="J107" s="1">
        <v>2</v>
      </c>
      <c r="K107" s="1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1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2</v>
      </c>
      <c r="AH107" s="1">
        <v>38.6</v>
      </c>
      <c r="AI107" s="1">
        <v>2.1800000000000002</v>
      </c>
      <c r="AJ107" s="1">
        <v>93</v>
      </c>
      <c r="AK107" s="1">
        <v>53</v>
      </c>
      <c r="AL107" s="5">
        <f t="shared" si="64"/>
        <v>66.333333333333329</v>
      </c>
      <c r="AM107" s="1">
        <v>78</v>
      </c>
      <c r="AN107" s="1">
        <v>1</v>
      </c>
      <c r="AO107" s="1">
        <v>2</v>
      </c>
      <c r="AP107" s="1">
        <v>22</v>
      </c>
      <c r="AQ107" s="1">
        <v>7</v>
      </c>
      <c r="AR107" s="1">
        <v>13</v>
      </c>
      <c r="AS107" s="1">
        <f t="shared" si="65"/>
        <v>15</v>
      </c>
      <c r="AT107" s="7">
        <f t="shared" si="66"/>
        <v>7.5</v>
      </c>
      <c r="AU107" s="1">
        <v>6</v>
      </c>
      <c r="AV107" s="19">
        <v>6.31</v>
      </c>
      <c r="AW107" s="1">
        <v>2.9</v>
      </c>
      <c r="AX107" s="19">
        <f t="shared" si="60"/>
        <v>0.42653362897265329</v>
      </c>
      <c r="AY107" s="7">
        <f t="shared" si="69"/>
        <v>1.1093502377179081</v>
      </c>
      <c r="AZ107" s="7">
        <f t="shared" si="70"/>
        <v>193.10344827586206</v>
      </c>
      <c r="BA107" s="7">
        <f t="shared" si="61"/>
        <v>1774.7126436781607</v>
      </c>
      <c r="BB107" s="7">
        <f t="shared" si="71"/>
        <v>80.897435897435898</v>
      </c>
      <c r="BC107" s="7">
        <f t="shared" si="72"/>
        <v>37.179487179487182</v>
      </c>
      <c r="BD107" s="7">
        <f t="shared" si="62"/>
        <v>30.507008547008542</v>
      </c>
      <c r="BE107" s="7">
        <f t="shared" si="73"/>
        <v>5.5620512820512822</v>
      </c>
      <c r="BF107" s="19">
        <v>1.2361331220285261</v>
      </c>
      <c r="BG107" s="19">
        <f t="shared" si="74"/>
        <v>0.1606973058637084</v>
      </c>
      <c r="BH107" s="19">
        <f t="shared" si="67"/>
        <v>0.27194928684627573</v>
      </c>
      <c r="BI107" s="19">
        <f t="shared" si="68"/>
        <v>5.3931623931623935</v>
      </c>
      <c r="BJ107" s="19">
        <f t="shared" si="75"/>
        <v>0.33333333333333331</v>
      </c>
      <c r="BK107" s="19"/>
      <c r="BL107" s="20">
        <v>1</v>
      </c>
      <c r="BM107" s="1">
        <v>8</v>
      </c>
      <c r="BN107" s="20"/>
      <c r="BO107" s="1">
        <v>0</v>
      </c>
      <c r="BP107" s="1">
        <v>0</v>
      </c>
      <c r="BQ107" s="1">
        <v>1</v>
      </c>
      <c r="BR107" s="1">
        <v>0</v>
      </c>
      <c r="BS107" s="1">
        <v>65</v>
      </c>
      <c r="BT107" s="1"/>
      <c r="BU107" s="1"/>
      <c r="BV107" s="1"/>
      <c r="BW107" s="1"/>
      <c r="BX107" s="1"/>
      <c r="BY107" s="1"/>
      <c r="BZ107" s="1"/>
      <c r="CA107" s="25">
        <v>139</v>
      </c>
      <c r="CB107" s="25">
        <v>23</v>
      </c>
      <c r="CC107" s="44">
        <v>1.1000000000000001</v>
      </c>
      <c r="CD107" s="27">
        <v>52</v>
      </c>
      <c r="CE107" s="1"/>
      <c r="CF107" s="1"/>
      <c r="CG107" s="1"/>
      <c r="CH107" s="1"/>
      <c r="CI107" s="1"/>
      <c r="CJ107" s="20">
        <v>5126.6365130000004</v>
      </c>
      <c r="CK107" s="7">
        <f t="shared" si="76"/>
        <v>98.589163711538475</v>
      </c>
      <c r="CL107" s="19">
        <f t="shared" si="77"/>
        <v>8.542205072644709</v>
      </c>
      <c r="CM107" s="20">
        <v>810.19909759999996</v>
      </c>
      <c r="CN107" s="19">
        <f t="shared" si="63"/>
        <v>6.6972800169689082</v>
      </c>
      <c r="CO107" s="22"/>
      <c r="CP107" s="36">
        <v>43283</v>
      </c>
      <c r="CQ107" s="36"/>
      <c r="CR107" s="36"/>
      <c r="CS107" s="36"/>
      <c r="CT107" s="20"/>
      <c r="CU107" s="36">
        <v>44274</v>
      </c>
      <c r="CV107" s="36">
        <v>44255</v>
      </c>
      <c r="CW107" s="1">
        <f t="shared" si="78"/>
        <v>972</v>
      </c>
      <c r="CX107" s="1">
        <v>0</v>
      </c>
      <c r="CY107" s="1"/>
      <c r="CZ107" s="1"/>
      <c r="DA107" s="1">
        <v>0</v>
      </c>
      <c r="DB107" s="1">
        <v>972</v>
      </c>
      <c r="DC107" s="1">
        <v>1</v>
      </c>
      <c r="DD107" s="1"/>
      <c r="DE107"/>
      <c r="DF107"/>
      <c r="DG107"/>
      <c r="DH107"/>
      <c r="DI107"/>
      <c r="DJ107"/>
      <c r="DK107"/>
      <c r="DL107"/>
      <c r="DM107"/>
    </row>
    <row r="108" spans="1:117" s="10" customFormat="1" x14ac:dyDescent="0.25">
      <c r="A108" s="2">
        <v>2052</v>
      </c>
      <c r="B108" s="3">
        <v>53</v>
      </c>
      <c r="C108" s="3">
        <v>1</v>
      </c>
      <c r="D108" s="3">
        <v>0</v>
      </c>
      <c r="E108" s="3">
        <v>1</v>
      </c>
      <c r="F108" s="3">
        <v>1</v>
      </c>
      <c r="G108" s="3">
        <v>1</v>
      </c>
      <c r="H108" s="1">
        <v>0</v>
      </c>
      <c r="I108" s="3">
        <v>0</v>
      </c>
      <c r="J108" s="3">
        <v>4</v>
      </c>
      <c r="K108" s="3">
        <v>1</v>
      </c>
      <c r="L108" s="3">
        <v>0</v>
      </c>
      <c r="M108" s="3"/>
      <c r="N108" s="3">
        <v>0</v>
      </c>
      <c r="O108" s="3">
        <v>0</v>
      </c>
      <c r="P108" s="3">
        <v>1</v>
      </c>
      <c r="Q108" s="3">
        <v>1</v>
      </c>
      <c r="R108" s="3">
        <v>1</v>
      </c>
      <c r="S108" s="3">
        <v>1</v>
      </c>
      <c r="T108" s="3">
        <v>1</v>
      </c>
      <c r="U108" s="3">
        <v>0</v>
      </c>
      <c r="V108" s="3">
        <v>0</v>
      </c>
      <c r="W108" s="3">
        <v>0</v>
      </c>
      <c r="X108" s="3">
        <v>1</v>
      </c>
      <c r="Y108" s="3">
        <v>1</v>
      </c>
      <c r="Z108" s="3">
        <v>1</v>
      </c>
      <c r="AA108" s="3">
        <v>1</v>
      </c>
      <c r="AB108" s="3">
        <v>0</v>
      </c>
      <c r="AC108" s="3">
        <v>1</v>
      </c>
      <c r="AD108" s="3">
        <v>1</v>
      </c>
      <c r="AE108" s="3">
        <v>1</v>
      </c>
      <c r="AF108" s="3">
        <v>0</v>
      </c>
      <c r="AG108" s="3">
        <v>0</v>
      </c>
      <c r="AH108" s="3">
        <v>31</v>
      </c>
      <c r="AI108" s="4">
        <v>2.3199999999999998</v>
      </c>
      <c r="AJ108" s="3">
        <v>100</v>
      </c>
      <c r="AK108" s="3">
        <v>62</v>
      </c>
      <c r="AL108" s="5">
        <f t="shared" si="64"/>
        <v>74.666666666666671</v>
      </c>
      <c r="AM108" s="3">
        <v>81</v>
      </c>
      <c r="AN108" s="3">
        <v>3</v>
      </c>
      <c r="AO108" s="3">
        <v>27</v>
      </c>
      <c r="AP108" s="3"/>
      <c r="AQ108" s="3"/>
      <c r="AR108" s="3">
        <v>43</v>
      </c>
      <c r="AS108" s="3"/>
      <c r="AT108" s="8"/>
      <c r="AU108" s="3">
        <v>34</v>
      </c>
      <c r="AV108" s="4">
        <v>3.9439999999999995</v>
      </c>
      <c r="AW108" s="3">
        <v>1.7</v>
      </c>
      <c r="AX108" s="19">
        <f t="shared" si="60"/>
        <v>0.28144863266814485</v>
      </c>
      <c r="AY108" s="7">
        <f t="shared" si="69"/>
        <v>2.2819472616632863</v>
      </c>
      <c r="AZ108" s="7">
        <f t="shared" si="70"/>
        <v>423.52941176470591</v>
      </c>
      <c r="BA108" s="7">
        <f t="shared" si="61"/>
        <v>2243.1372549019611</v>
      </c>
      <c r="BB108" s="7">
        <f t="shared" si="71"/>
        <v>48.691358024691347</v>
      </c>
      <c r="BC108" s="7">
        <f t="shared" si="72"/>
        <v>20.987654320987655</v>
      </c>
      <c r="BD108" s="7">
        <f t="shared" si="62"/>
        <v>11.607572016460907</v>
      </c>
      <c r="BE108" s="7">
        <f t="shared" si="73"/>
        <v>4.5669135802469132</v>
      </c>
      <c r="BF108" s="19"/>
      <c r="BG108" s="19">
        <f t="shared" si="74"/>
        <v>0.88311359026369185</v>
      </c>
      <c r="BH108" s="19"/>
      <c r="BI108" s="19"/>
      <c r="BJ108" s="19">
        <f t="shared" si="75"/>
        <v>0.79411764705882348</v>
      </c>
      <c r="BK108" s="19"/>
      <c r="BL108" s="5">
        <v>0</v>
      </c>
      <c r="BM108" s="5"/>
      <c r="BN108" s="5"/>
      <c r="BO108" s="5"/>
      <c r="BP108" s="5"/>
      <c r="BQ108" s="3">
        <v>1</v>
      </c>
      <c r="BR108" s="3">
        <v>0</v>
      </c>
      <c r="BS108" s="3">
        <v>15</v>
      </c>
      <c r="BT108" s="3">
        <v>7.3</v>
      </c>
      <c r="BU108" s="3">
        <v>7.1</v>
      </c>
      <c r="BV108" s="3">
        <v>0.95</v>
      </c>
      <c r="BW108" s="3"/>
      <c r="BY108" s="3">
        <v>1</v>
      </c>
      <c r="BZ108" s="3">
        <v>1</v>
      </c>
      <c r="CA108" s="3">
        <v>127</v>
      </c>
      <c r="CB108" s="3">
        <v>64</v>
      </c>
      <c r="CC108" s="4">
        <v>2.9</v>
      </c>
      <c r="CD108" s="28">
        <v>28</v>
      </c>
      <c r="CE108" s="8"/>
      <c r="CF108" s="8"/>
      <c r="CG108" s="3">
        <v>5827</v>
      </c>
      <c r="CH108" s="3">
        <v>1</v>
      </c>
      <c r="CI108" s="3">
        <v>3</v>
      </c>
      <c r="CJ108" s="12">
        <v>3090.1960784313724</v>
      </c>
      <c r="CK108" s="7">
        <f t="shared" si="76"/>
        <v>110.3641456582633</v>
      </c>
      <c r="CL108" s="19">
        <f t="shared" si="77"/>
        <v>8.0359898236815894</v>
      </c>
      <c r="CM108" s="5">
        <v>1572.3566174930843</v>
      </c>
      <c r="CN108" s="19">
        <f t="shared" si="63"/>
        <v>7.3603308031728716</v>
      </c>
      <c r="CP108" s="36">
        <v>40497</v>
      </c>
      <c r="CQ108" s="36">
        <v>40499</v>
      </c>
      <c r="CR108" s="20">
        <f>(CQ108-CP108)</f>
        <v>2</v>
      </c>
      <c r="CS108" s="36"/>
      <c r="CT108" s="20"/>
      <c r="CU108" s="36">
        <v>44272</v>
      </c>
      <c r="CV108" s="36">
        <v>44125</v>
      </c>
      <c r="CW108" s="1">
        <f t="shared" si="78"/>
        <v>3628</v>
      </c>
      <c r="CX108" s="3">
        <v>0</v>
      </c>
      <c r="CY108" s="3"/>
      <c r="CZ108" s="3"/>
      <c r="DA108" s="3">
        <v>1</v>
      </c>
      <c r="DB108" s="3">
        <v>2</v>
      </c>
      <c r="DC108" s="1">
        <v>1</v>
      </c>
      <c r="DD108" s="3" t="s">
        <v>149</v>
      </c>
    </row>
    <row r="109" spans="1:117" s="10" customFormat="1" x14ac:dyDescent="0.25">
      <c r="A109" s="25">
        <v>1071</v>
      </c>
      <c r="B109" s="1">
        <v>46</v>
      </c>
      <c r="C109" s="1">
        <v>0</v>
      </c>
      <c r="D109" s="1">
        <v>0</v>
      </c>
      <c r="E109" s="1">
        <v>1</v>
      </c>
      <c r="F109" s="1">
        <v>1</v>
      </c>
      <c r="G109" s="1">
        <v>0</v>
      </c>
      <c r="H109" s="1">
        <v>1</v>
      </c>
      <c r="I109" s="1">
        <v>1</v>
      </c>
      <c r="J109" s="1">
        <v>4</v>
      </c>
      <c r="K109" s="1">
        <v>1</v>
      </c>
      <c r="L109" s="1">
        <v>1</v>
      </c>
      <c r="M109" s="1">
        <v>1</v>
      </c>
      <c r="N109" s="1">
        <v>1</v>
      </c>
      <c r="O109" s="1">
        <v>0</v>
      </c>
      <c r="P109" s="1">
        <v>0</v>
      </c>
      <c r="Q109" s="1"/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0</v>
      </c>
      <c r="AE109" s="1">
        <v>1</v>
      </c>
      <c r="AF109" s="1">
        <v>0</v>
      </c>
      <c r="AG109" s="1">
        <v>0</v>
      </c>
      <c r="AH109" s="1">
        <v>38.94</v>
      </c>
      <c r="AI109" s="1">
        <v>2.4300000000000002</v>
      </c>
      <c r="AJ109" s="1">
        <v>174</v>
      </c>
      <c r="AK109" s="1">
        <v>106</v>
      </c>
      <c r="AL109" s="5">
        <f t="shared" si="64"/>
        <v>128.66666666666666</v>
      </c>
      <c r="AM109" s="1">
        <v>94</v>
      </c>
      <c r="AN109" s="1">
        <v>1</v>
      </c>
      <c r="AO109" s="1">
        <v>6</v>
      </c>
      <c r="AP109" s="1">
        <v>44</v>
      </c>
      <c r="AQ109" s="1">
        <v>21</v>
      </c>
      <c r="AR109" s="1">
        <v>30</v>
      </c>
      <c r="AS109" s="1">
        <f>(AP109-AQ109)</f>
        <v>23</v>
      </c>
      <c r="AT109" s="7">
        <f>(AS109/AO109)</f>
        <v>3.8333333333333335</v>
      </c>
      <c r="AU109" s="1">
        <v>19</v>
      </c>
      <c r="AV109" s="19">
        <v>5.6</v>
      </c>
      <c r="AW109" s="1">
        <v>2.2999999999999998</v>
      </c>
      <c r="AX109" s="19">
        <f t="shared" si="60"/>
        <v>0.656171470805617</v>
      </c>
      <c r="AY109" s="7">
        <f t="shared" si="69"/>
        <v>1.9642857142857144</v>
      </c>
      <c r="AZ109" s="7">
        <f t="shared" si="70"/>
        <v>382.60869565217394</v>
      </c>
      <c r="BA109" s="7">
        <f t="shared" si="61"/>
        <v>4266.6666666666661</v>
      </c>
      <c r="BB109" s="7">
        <f t="shared" si="71"/>
        <v>59.574468085106382</v>
      </c>
      <c r="BC109" s="7">
        <f t="shared" si="72"/>
        <v>24.468085106382979</v>
      </c>
      <c r="BD109" s="7">
        <f t="shared" si="62"/>
        <v>36.493333333333325</v>
      </c>
      <c r="BE109" s="7">
        <f t="shared" si="73"/>
        <v>7.9863829787234044</v>
      </c>
      <c r="BF109" s="19"/>
      <c r="BG109" s="19">
        <f t="shared" si="74"/>
        <v>0.50357142857142856</v>
      </c>
      <c r="BH109" s="19">
        <f>(AP109/BB109)</f>
        <v>0.73857142857142855</v>
      </c>
      <c r="BI109" s="19">
        <f>(BB109/AS109)</f>
        <v>2.5901942645698428</v>
      </c>
      <c r="BJ109" s="19">
        <f t="shared" si="75"/>
        <v>0.31578947368421051</v>
      </c>
      <c r="BK109" s="19"/>
      <c r="BL109" s="20">
        <v>0</v>
      </c>
      <c r="BM109" s="1"/>
      <c r="BN109" s="20"/>
      <c r="BO109" s="1"/>
      <c r="BP109" s="1"/>
      <c r="BQ109" s="1">
        <v>1</v>
      </c>
      <c r="BR109" s="1">
        <v>0</v>
      </c>
      <c r="BS109" s="1">
        <v>25</v>
      </c>
      <c r="BT109" s="1">
        <v>5.6</v>
      </c>
      <c r="BU109" s="1">
        <v>4.8</v>
      </c>
      <c r="BV109" s="1">
        <v>0.37</v>
      </c>
      <c r="BW109" s="1">
        <v>5</v>
      </c>
      <c r="BX109" s="1">
        <v>32.6</v>
      </c>
      <c r="BY109" s="1">
        <v>0</v>
      </c>
      <c r="BZ109" s="1">
        <v>1</v>
      </c>
      <c r="CA109" s="25">
        <v>139</v>
      </c>
      <c r="CB109" s="25">
        <v>13</v>
      </c>
      <c r="CC109" s="44">
        <v>1.03</v>
      </c>
      <c r="CD109" s="27">
        <v>87</v>
      </c>
      <c r="CE109" s="1">
        <v>829</v>
      </c>
      <c r="CF109" s="1">
        <v>1</v>
      </c>
      <c r="CG109" s="1"/>
      <c r="CH109" s="1"/>
      <c r="CI109" s="1">
        <v>3</v>
      </c>
      <c r="CJ109" s="20">
        <v>10797.23126</v>
      </c>
      <c r="CK109" s="7">
        <f t="shared" si="76"/>
        <v>124.10610643678162</v>
      </c>
      <c r="CL109" s="19">
        <f t="shared" si="77"/>
        <v>9.2870450154304205</v>
      </c>
      <c r="CM109" s="20">
        <v>2303.646295</v>
      </c>
      <c r="CN109" s="19">
        <f t="shared" si="63"/>
        <v>7.7422484922355803</v>
      </c>
      <c r="CO109" s="22"/>
      <c r="CP109" s="36">
        <v>43419</v>
      </c>
      <c r="CQ109" s="36"/>
      <c r="CR109" s="36"/>
      <c r="CS109" s="36"/>
      <c r="CT109" s="20"/>
      <c r="CU109" s="36">
        <v>44274</v>
      </c>
      <c r="CV109" s="36">
        <v>44266</v>
      </c>
      <c r="CW109" s="1">
        <f t="shared" si="78"/>
        <v>847</v>
      </c>
      <c r="CX109" s="1">
        <v>0</v>
      </c>
      <c r="CY109" s="1"/>
      <c r="CZ109" s="1"/>
      <c r="DA109" s="1">
        <v>0</v>
      </c>
      <c r="DB109" s="1">
        <v>847</v>
      </c>
      <c r="DC109" s="1">
        <v>1</v>
      </c>
      <c r="DD109"/>
      <c r="DE109"/>
      <c r="DF109"/>
      <c r="DG109"/>
      <c r="DH109"/>
      <c r="DI109"/>
      <c r="DJ109"/>
      <c r="DK109"/>
      <c r="DL109"/>
      <c r="DM109"/>
    </row>
    <row r="110" spans="1:117" s="10" customFormat="1" x14ac:dyDescent="0.25">
      <c r="A110" s="2">
        <v>2019</v>
      </c>
      <c r="B110" s="3">
        <v>74</v>
      </c>
      <c r="C110" s="3">
        <v>0</v>
      </c>
      <c r="D110" s="3">
        <v>0</v>
      </c>
      <c r="E110" s="3">
        <v>1</v>
      </c>
      <c r="F110" s="3">
        <v>1</v>
      </c>
      <c r="G110" s="3">
        <v>1</v>
      </c>
      <c r="H110" s="1">
        <v>0</v>
      </c>
      <c r="I110" s="3">
        <v>0</v>
      </c>
      <c r="J110" s="3">
        <v>4</v>
      </c>
      <c r="K110" s="3">
        <v>0</v>
      </c>
      <c r="L110" s="3">
        <v>0</v>
      </c>
      <c r="M110" s="3"/>
      <c r="N110" s="3">
        <v>0</v>
      </c>
      <c r="O110" s="3">
        <v>0</v>
      </c>
      <c r="P110" s="3">
        <v>1</v>
      </c>
      <c r="Q110" s="3">
        <v>1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16">
        <v>0</v>
      </c>
      <c r="Z110" s="3">
        <v>0</v>
      </c>
      <c r="AA110" s="3">
        <v>0</v>
      </c>
      <c r="AB110" s="3">
        <v>1</v>
      </c>
      <c r="AC110" s="3">
        <v>0</v>
      </c>
      <c r="AD110" s="3">
        <v>0</v>
      </c>
      <c r="AE110" s="3">
        <v>1</v>
      </c>
      <c r="AF110" s="3">
        <v>0</v>
      </c>
      <c r="AG110" s="3">
        <v>0</v>
      </c>
      <c r="AH110" s="9">
        <v>35</v>
      </c>
      <c r="AI110" s="11">
        <v>2.27</v>
      </c>
      <c r="AJ110" s="9">
        <v>101</v>
      </c>
      <c r="AK110" s="9">
        <v>79</v>
      </c>
      <c r="AL110" s="5">
        <f t="shared" si="64"/>
        <v>86.333333333333329</v>
      </c>
      <c r="AM110" s="9">
        <v>79</v>
      </c>
      <c r="AN110" s="9">
        <v>3</v>
      </c>
      <c r="AO110" s="9">
        <v>9</v>
      </c>
      <c r="AP110" s="9">
        <v>45</v>
      </c>
      <c r="AQ110" s="9">
        <v>22</v>
      </c>
      <c r="AR110" s="9">
        <v>32</v>
      </c>
      <c r="AS110" s="9">
        <f>(AP110-AQ110)</f>
        <v>23</v>
      </c>
      <c r="AT110" s="7">
        <f>(AS110/AO110)</f>
        <v>2.5555555555555554</v>
      </c>
      <c r="AU110" s="9">
        <v>25</v>
      </c>
      <c r="AV110" s="4">
        <v>5.2891000000000004</v>
      </c>
      <c r="AW110" s="9">
        <v>2.33</v>
      </c>
      <c r="AX110" s="19">
        <f t="shared" si="60"/>
        <v>0.44602365114560238</v>
      </c>
      <c r="AY110" s="7">
        <f t="shared" si="69"/>
        <v>1.3234765839178688</v>
      </c>
      <c r="AZ110" s="7">
        <f t="shared" si="70"/>
        <v>240.34334763948496</v>
      </c>
      <c r="BA110" s="7">
        <f t="shared" si="61"/>
        <v>2655.2217453505004</v>
      </c>
      <c r="BB110" s="7">
        <f t="shared" si="71"/>
        <v>66.950632911392418</v>
      </c>
      <c r="BC110" s="7">
        <f t="shared" si="72"/>
        <v>29.49367088607595</v>
      </c>
      <c r="BD110" s="7">
        <f t="shared" si="62"/>
        <v>24.601654008438818</v>
      </c>
      <c r="BE110" s="7">
        <f t="shared" si="73"/>
        <v>9.225620253164557</v>
      </c>
      <c r="BF110" s="19"/>
      <c r="BG110" s="19">
        <f t="shared" si="74"/>
        <v>0.47796411487776741</v>
      </c>
      <c r="BH110" s="19">
        <f>(AP110/BB110)</f>
        <v>0.67213703654686041</v>
      </c>
      <c r="BI110" s="19">
        <f>(BB110/AS110)</f>
        <v>2.9108970831040182</v>
      </c>
      <c r="BJ110" s="19">
        <f t="shared" si="75"/>
        <v>0.36</v>
      </c>
      <c r="BK110" s="19"/>
      <c r="BL110" s="5">
        <v>1</v>
      </c>
      <c r="BM110" s="5"/>
      <c r="BN110" s="5"/>
      <c r="BO110" s="5">
        <v>0</v>
      </c>
      <c r="BP110" s="5">
        <v>0</v>
      </c>
      <c r="BQ110" s="9">
        <v>1</v>
      </c>
      <c r="BR110" s="9">
        <v>0</v>
      </c>
      <c r="BS110" s="16">
        <v>27.5</v>
      </c>
      <c r="BT110" s="16">
        <v>5.8</v>
      </c>
      <c r="BU110" s="16">
        <v>4.8</v>
      </c>
      <c r="BV110" s="16">
        <v>0.99</v>
      </c>
      <c r="BW110" s="3"/>
      <c r="BY110" s="9">
        <v>1</v>
      </c>
      <c r="BZ110" s="16">
        <v>0</v>
      </c>
      <c r="CA110" s="9">
        <v>139</v>
      </c>
      <c r="CB110" s="9">
        <v>23</v>
      </c>
      <c r="CC110" s="11">
        <v>1</v>
      </c>
      <c r="CD110" s="29">
        <v>90</v>
      </c>
      <c r="CE110" s="13"/>
      <c r="CF110" s="13"/>
      <c r="CG110" s="9">
        <v>1810</v>
      </c>
      <c r="CH110" s="9">
        <v>1</v>
      </c>
      <c r="CI110" s="9">
        <v>2</v>
      </c>
      <c r="CJ110" s="12">
        <v>11228.571428571429</v>
      </c>
      <c r="CK110" s="7">
        <f t="shared" si="76"/>
        <v>124.76190476190477</v>
      </c>
      <c r="CL110" s="19">
        <f t="shared" si="77"/>
        <v>9.326216829361984</v>
      </c>
      <c r="CM110" s="5">
        <v>2889.9638055224937</v>
      </c>
      <c r="CN110" s="19">
        <f t="shared" si="63"/>
        <v>7.9689992569873915</v>
      </c>
      <c r="CP110" s="36">
        <v>40296</v>
      </c>
      <c r="CQ110" s="36"/>
      <c r="CR110" s="36"/>
      <c r="CS110" s="36"/>
      <c r="CT110" s="20"/>
      <c r="CU110" s="36">
        <v>44272</v>
      </c>
      <c r="CV110" s="36">
        <v>42050</v>
      </c>
      <c r="CW110" s="1">
        <f t="shared" si="78"/>
        <v>1754</v>
      </c>
      <c r="CX110" s="3">
        <v>1</v>
      </c>
      <c r="CY110" s="40">
        <v>42050</v>
      </c>
      <c r="CZ110" s="20">
        <f>(CY110-CP110)</f>
        <v>1754</v>
      </c>
      <c r="DA110" s="20">
        <v>1</v>
      </c>
      <c r="DB110" s="20">
        <v>1754</v>
      </c>
      <c r="DC110" s="1">
        <v>1</v>
      </c>
      <c r="DD110" s="3" t="s">
        <v>141</v>
      </c>
    </row>
    <row r="111" spans="1:117" s="14" customFormat="1" x14ac:dyDescent="0.25">
      <c r="A111" s="2">
        <v>2036</v>
      </c>
      <c r="B111" s="3">
        <v>53</v>
      </c>
      <c r="C111" s="3">
        <v>0</v>
      </c>
      <c r="D111" s="3">
        <v>1</v>
      </c>
      <c r="E111" s="3">
        <v>1</v>
      </c>
      <c r="F111" s="3">
        <v>1</v>
      </c>
      <c r="G111" s="3">
        <v>0</v>
      </c>
      <c r="H111" s="1">
        <v>1</v>
      </c>
      <c r="I111" s="3">
        <v>0</v>
      </c>
      <c r="J111" s="3">
        <v>3</v>
      </c>
      <c r="K111" s="3">
        <v>0</v>
      </c>
      <c r="L111" s="3">
        <v>1</v>
      </c>
      <c r="M111" s="3"/>
      <c r="N111" s="3">
        <v>1</v>
      </c>
      <c r="O111" s="3">
        <v>0</v>
      </c>
      <c r="P111" s="3">
        <v>1</v>
      </c>
      <c r="Q111" s="3"/>
      <c r="R111" s="3">
        <v>1</v>
      </c>
      <c r="S111" s="3">
        <v>1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1</v>
      </c>
      <c r="Z111" s="3">
        <v>1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21</v>
      </c>
      <c r="AI111" s="4">
        <v>1.47</v>
      </c>
      <c r="AJ111" s="3">
        <v>74</v>
      </c>
      <c r="AK111" s="3">
        <v>44</v>
      </c>
      <c r="AL111" s="5">
        <f t="shared" si="64"/>
        <v>54</v>
      </c>
      <c r="AM111" s="3">
        <v>57</v>
      </c>
      <c r="AN111" s="3">
        <v>1</v>
      </c>
      <c r="AO111" s="3">
        <v>7</v>
      </c>
      <c r="AP111" s="3">
        <v>45</v>
      </c>
      <c r="AQ111" s="3">
        <v>14</v>
      </c>
      <c r="AR111" s="3">
        <v>27</v>
      </c>
      <c r="AS111" s="1">
        <f>(AP111-AQ111)</f>
        <v>31</v>
      </c>
      <c r="AT111" s="7">
        <f>(AS111/AO111)</f>
        <v>4.4285714285714288</v>
      </c>
      <c r="AU111" s="3">
        <v>15</v>
      </c>
      <c r="AV111" s="4">
        <v>2.6313</v>
      </c>
      <c r="AW111" s="3">
        <v>1.79</v>
      </c>
      <c r="AX111" s="19">
        <f t="shared" si="60"/>
        <v>0.21432372505543237</v>
      </c>
      <c r="AY111" s="7">
        <f t="shared" si="69"/>
        <v>4.5604834112415915</v>
      </c>
      <c r="AZ111" s="7">
        <f t="shared" si="70"/>
        <v>536.31284916201116</v>
      </c>
      <c r="BA111" s="7">
        <f t="shared" si="61"/>
        <v>2100.558659217877</v>
      </c>
      <c r="BB111" s="7">
        <f t="shared" si="71"/>
        <v>46.163157894736841</v>
      </c>
      <c r="BC111" s="7">
        <f t="shared" si="72"/>
        <v>31.403508771929825</v>
      </c>
      <c r="BD111" s="7">
        <f t="shared" si="62"/>
        <v>16.656421052631579</v>
      </c>
      <c r="BE111" s="7">
        <f t="shared" si="73"/>
        <v>8.5417543859649125</v>
      </c>
      <c r="BF111" s="19"/>
      <c r="BG111" s="19">
        <f t="shared" si="74"/>
        <v>0.58488199749173408</v>
      </c>
      <c r="BH111" s="19">
        <f>(AP111/BB111)</f>
        <v>0.97480332915289025</v>
      </c>
      <c r="BI111" s="19">
        <f>(BB111/AS111)</f>
        <v>1.4891341256366724</v>
      </c>
      <c r="BJ111" s="19">
        <f t="shared" si="75"/>
        <v>0.46666666666666667</v>
      </c>
      <c r="BK111" s="19"/>
      <c r="BL111" s="5">
        <v>0</v>
      </c>
      <c r="BM111" s="5"/>
      <c r="BN111" s="5"/>
      <c r="BO111" s="5"/>
      <c r="BP111" s="5"/>
      <c r="BQ111" s="3">
        <v>1</v>
      </c>
      <c r="BR111" s="3">
        <v>0</v>
      </c>
      <c r="BS111" s="3">
        <v>22.5</v>
      </c>
      <c r="BT111" s="3">
        <v>5.8</v>
      </c>
      <c r="BU111" s="3">
        <v>5</v>
      </c>
      <c r="BV111" s="3">
        <v>0.88</v>
      </c>
      <c r="BW111" s="3">
        <v>4.3</v>
      </c>
      <c r="BX111" s="10"/>
      <c r="BY111" s="3">
        <v>1</v>
      </c>
      <c r="BZ111" s="3">
        <v>1</v>
      </c>
      <c r="CA111" s="3">
        <v>122</v>
      </c>
      <c r="CB111" s="3">
        <v>123</v>
      </c>
      <c r="CC111" s="4">
        <v>2.5</v>
      </c>
      <c r="CD111" s="28">
        <v>20</v>
      </c>
      <c r="CE111" s="8"/>
      <c r="CF111" s="8"/>
      <c r="CG111" s="3">
        <v>9846</v>
      </c>
      <c r="CH111" s="3">
        <v>1</v>
      </c>
      <c r="CI111" s="3">
        <v>3</v>
      </c>
      <c r="CJ111" s="12">
        <v>2583.333333333333</v>
      </c>
      <c r="CK111" s="7">
        <f t="shared" si="76"/>
        <v>129.16666666666666</v>
      </c>
      <c r="CL111" s="19">
        <f t="shared" si="77"/>
        <v>7.8568358336792832</v>
      </c>
      <c r="CM111" s="5">
        <v>1012.1407676471865</v>
      </c>
      <c r="CN111" s="19">
        <f t="shared" si="63"/>
        <v>6.9198229386397152</v>
      </c>
      <c r="CO111" s="10"/>
      <c r="CP111" s="41">
        <v>40408</v>
      </c>
      <c r="CQ111" s="41"/>
      <c r="CR111" s="41"/>
      <c r="CS111" s="41"/>
      <c r="CT111" s="20"/>
      <c r="CU111" s="36">
        <v>44272</v>
      </c>
      <c r="CV111" s="36">
        <v>41593</v>
      </c>
      <c r="CW111" s="1">
        <f t="shared" si="78"/>
        <v>1185</v>
      </c>
      <c r="CX111" s="3">
        <v>1</v>
      </c>
      <c r="CY111" s="40">
        <v>41593</v>
      </c>
      <c r="CZ111" s="3">
        <f>(CY111-CP111)</f>
        <v>1185</v>
      </c>
      <c r="DA111" s="3">
        <v>1</v>
      </c>
      <c r="DB111" s="3">
        <v>1185</v>
      </c>
      <c r="DC111" s="1">
        <v>1</v>
      </c>
      <c r="DD111" s="3" t="s">
        <v>141</v>
      </c>
      <c r="DE111" s="10"/>
      <c r="DF111" s="10"/>
      <c r="DG111" s="10"/>
      <c r="DH111" s="10"/>
      <c r="DI111" s="10"/>
      <c r="DJ111" s="10"/>
      <c r="DK111" s="10"/>
      <c r="DL111" s="10"/>
      <c r="DM111" s="10"/>
    </row>
    <row r="112" spans="1:117" s="14" customFormat="1" x14ac:dyDescent="0.25">
      <c r="A112" s="25">
        <v>1033</v>
      </c>
      <c r="B112" s="1">
        <v>84</v>
      </c>
      <c r="C112" s="1">
        <v>0</v>
      </c>
      <c r="D112" s="1">
        <v>1</v>
      </c>
      <c r="E112" s="1">
        <v>1</v>
      </c>
      <c r="F112" s="1">
        <v>1</v>
      </c>
      <c r="G112" s="1">
        <v>0</v>
      </c>
      <c r="H112" s="1">
        <v>1</v>
      </c>
      <c r="I112" s="1">
        <v>0</v>
      </c>
      <c r="J112" s="1">
        <v>4</v>
      </c>
      <c r="K112" s="1">
        <v>1</v>
      </c>
      <c r="L112" s="1">
        <v>0</v>
      </c>
      <c r="M112" s="1">
        <v>1</v>
      </c>
      <c r="N112" s="1">
        <v>1</v>
      </c>
      <c r="O112" s="1">
        <v>0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0</v>
      </c>
      <c r="AD112" s="1">
        <v>0</v>
      </c>
      <c r="AE112" s="1">
        <v>1</v>
      </c>
      <c r="AF112" s="1">
        <v>0</v>
      </c>
      <c r="AG112" s="1">
        <v>0</v>
      </c>
      <c r="AH112" s="1">
        <v>17.7</v>
      </c>
      <c r="AI112" s="1">
        <v>1.62</v>
      </c>
      <c r="AJ112" s="1">
        <v>121</v>
      </c>
      <c r="AK112" s="1">
        <v>55</v>
      </c>
      <c r="AL112" s="5">
        <f t="shared" si="64"/>
        <v>77</v>
      </c>
      <c r="AM112" s="1">
        <v>63</v>
      </c>
      <c r="AN112" s="1">
        <v>1</v>
      </c>
      <c r="AO112" s="1">
        <v>5</v>
      </c>
      <c r="AP112" s="1">
        <v>49</v>
      </c>
      <c r="AQ112" s="1">
        <v>22</v>
      </c>
      <c r="AR112" s="1">
        <v>32</v>
      </c>
      <c r="AS112" s="1">
        <f>(AP112-AQ112)</f>
        <v>27</v>
      </c>
      <c r="AT112" s="7">
        <f>(AS112/AO112)</f>
        <v>5.4</v>
      </c>
      <c r="AU112" s="1">
        <v>6</v>
      </c>
      <c r="AV112" s="19">
        <v>5.75</v>
      </c>
      <c r="AW112" s="1">
        <v>3.55</v>
      </c>
      <c r="AX112" s="19">
        <f t="shared" si="60"/>
        <v>0.60609756097560963</v>
      </c>
      <c r="AY112" s="7">
        <f t="shared" si="69"/>
        <v>4.5217391304347823</v>
      </c>
      <c r="AZ112" s="7">
        <f t="shared" si="70"/>
        <v>585.91549295774655</v>
      </c>
      <c r="BA112" s="7">
        <f t="shared" si="61"/>
        <v>1622.5352112676057</v>
      </c>
      <c r="BB112" s="7">
        <f t="shared" si="71"/>
        <v>91.269841269841265</v>
      </c>
      <c r="BC112" s="7">
        <f t="shared" si="72"/>
        <v>56.349206349206348</v>
      </c>
      <c r="BD112" s="7">
        <f t="shared" si="62"/>
        <v>54.410793650793643</v>
      </c>
      <c r="BE112" s="7">
        <f t="shared" si="73"/>
        <v>20.69142857142857</v>
      </c>
      <c r="BF112" s="19"/>
      <c r="BG112" s="19">
        <f t="shared" si="74"/>
        <v>0.35060869565217395</v>
      </c>
      <c r="BH112" s="19">
        <f>(AP112/BB112)</f>
        <v>0.53686956521739138</v>
      </c>
      <c r="BI112" s="19">
        <f>(BB112/AS112)</f>
        <v>3.3803644914756026</v>
      </c>
      <c r="BJ112" s="19">
        <f t="shared" si="75"/>
        <v>0.83333333333333337</v>
      </c>
      <c r="BK112" s="19"/>
      <c r="BL112" s="20">
        <v>1</v>
      </c>
      <c r="BM112" s="1">
        <v>11</v>
      </c>
      <c r="BN112" s="20"/>
      <c r="BO112" s="1">
        <v>3</v>
      </c>
      <c r="BP112" s="1">
        <v>1</v>
      </c>
      <c r="BQ112" s="1">
        <v>1</v>
      </c>
      <c r="BR112" s="1">
        <v>0</v>
      </c>
      <c r="BS112" s="1">
        <v>15</v>
      </c>
      <c r="BT112" s="1">
        <v>6.1</v>
      </c>
      <c r="BU112" s="1">
        <v>5.6</v>
      </c>
      <c r="BV112" s="1">
        <v>0.28000000000000003</v>
      </c>
      <c r="BW112" s="1">
        <v>4.7</v>
      </c>
      <c r="BX112" s="1">
        <v>36.299999999999997</v>
      </c>
      <c r="BY112" s="1">
        <v>1</v>
      </c>
      <c r="BZ112" s="1"/>
      <c r="CA112" s="25">
        <v>142</v>
      </c>
      <c r="CB112" s="25">
        <v>27</v>
      </c>
      <c r="CC112" s="44">
        <v>1.82</v>
      </c>
      <c r="CD112" s="27">
        <v>25</v>
      </c>
      <c r="CE112" s="1">
        <v>2746</v>
      </c>
      <c r="CF112" s="1">
        <v>1</v>
      </c>
      <c r="CG112" s="1"/>
      <c r="CH112" s="1"/>
      <c r="CI112" s="1">
        <v>3</v>
      </c>
      <c r="CJ112" s="20">
        <v>3473.2943679999998</v>
      </c>
      <c r="CK112" s="7">
        <f t="shared" si="76"/>
        <v>138.93177471999999</v>
      </c>
      <c r="CL112" s="19">
        <f t="shared" si="77"/>
        <v>8.1528588081502171</v>
      </c>
      <c r="CM112" s="20">
        <v>1289.2461390000001</v>
      </c>
      <c r="CN112" s="19">
        <f t="shared" si="63"/>
        <v>7.1618129381621864</v>
      </c>
      <c r="CO112" s="22"/>
      <c r="CP112" s="36">
        <v>43244</v>
      </c>
      <c r="CQ112" s="36"/>
      <c r="CR112" s="36"/>
      <c r="CS112" s="36"/>
      <c r="CT112" s="20"/>
      <c r="CU112" s="36">
        <v>44217</v>
      </c>
      <c r="CV112" s="36">
        <v>43405</v>
      </c>
      <c r="CW112" s="1">
        <f t="shared" si="78"/>
        <v>161</v>
      </c>
      <c r="CX112" s="1">
        <v>1</v>
      </c>
      <c r="CY112" s="36">
        <v>43405</v>
      </c>
      <c r="CZ112" s="20">
        <f>(CY112-CP112)</f>
        <v>161</v>
      </c>
      <c r="DA112" s="20">
        <v>1</v>
      </c>
      <c r="DB112" s="20">
        <v>161</v>
      </c>
      <c r="DC112" s="1">
        <v>1</v>
      </c>
      <c r="DD112" t="s">
        <v>129</v>
      </c>
      <c r="DE112"/>
      <c r="DF112"/>
      <c r="DG112"/>
      <c r="DH112"/>
      <c r="DI112"/>
      <c r="DJ112"/>
      <c r="DK112"/>
      <c r="DL112"/>
      <c r="DM112"/>
    </row>
    <row r="113" spans="1:117" s="14" customFormat="1" x14ac:dyDescent="0.25">
      <c r="A113" s="25">
        <v>1054</v>
      </c>
      <c r="B113" s="1">
        <v>71</v>
      </c>
      <c r="C113" s="1">
        <v>0</v>
      </c>
      <c r="D113" s="1">
        <v>0</v>
      </c>
      <c r="E113" s="1">
        <v>1</v>
      </c>
      <c r="F113" s="1">
        <v>1</v>
      </c>
      <c r="G113" s="1">
        <v>1</v>
      </c>
      <c r="H113" s="1">
        <v>0</v>
      </c>
      <c r="I113" s="1">
        <v>1</v>
      </c>
      <c r="J113" s="1">
        <v>3</v>
      </c>
      <c r="K113" s="1">
        <v>0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/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0</v>
      </c>
      <c r="AE113" s="1">
        <v>1</v>
      </c>
      <c r="AF113" s="1">
        <v>0</v>
      </c>
      <c r="AG113" s="1">
        <v>0</v>
      </c>
      <c r="AH113" s="1">
        <v>34.090000000000003</v>
      </c>
      <c r="AI113" s="1">
        <v>2.0099999999999998</v>
      </c>
      <c r="AJ113" s="1">
        <v>111</v>
      </c>
      <c r="AK113" s="1">
        <v>67</v>
      </c>
      <c r="AL113" s="5">
        <f t="shared" si="64"/>
        <v>81.666666666666671</v>
      </c>
      <c r="AM113" s="1">
        <v>73</v>
      </c>
      <c r="AN113" s="1">
        <v>1</v>
      </c>
      <c r="AO113" s="1">
        <v>11</v>
      </c>
      <c r="AP113" s="1">
        <v>48</v>
      </c>
      <c r="AQ113" s="1">
        <v>23</v>
      </c>
      <c r="AR113" s="1">
        <v>33</v>
      </c>
      <c r="AS113" s="1">
        <f>(AP113-AQ113)</f>
        <v>25</v>
      </c>
      <c r="AT113" s="7">
        <f>(AS113/AO113)</f>
        <v>2.2727272727272729</v>
      </c>
      <c r="AU113" s="1">
        <v>22</v>
      </c>
      <c r="AV113" s="19">
        <v>3.73</v>
      </c>
      <c r="AW113" s="1">
        <v>1.72</v>
      </c>
      <c r="AX113" s="19">
        <f t="shared" si="60"/>
        <v>0.31145602365114561</v>
      </c>
      <c r="AY113" s="7">
        <f t="shared" si="69"/>
        <v>2.9490616621983916</v>
      </c>
      <c r="AZ113" s="7">
        <f t="shared" si="70"/>
        <v>511.62790697674421</v>
      </c>
      <c r="BA113" s="7">
        <f t="shared" si="61"/>
        <v>3286.8217054263569</v>
      </c>
      <c r="BB113" s="7">
        <f t="shared" si="71"/>
        <v>51.095890410958901</v>
      </c>
      <c r="BC113" s="7">
        <f t="shared" si="72"/>
        <v>23.561643835616437</v>
      </c>
      <c r="BD113" s="7">
        <f t="shared" si="62"/>
        <v>19.119488584474883</v>
      </c>
      <c r="BE113" s="7">
        <f t="shared" si="73"/>
        <v>7.049643835616437</v>
      </c>
      <c r="BF113" s="19"/>
      <c r="BG113" s="19">
        <f t="shared" si="74"/>
        <v>0.64584450402144777</v>
      </c>
      <c r="BH113" s="19">
        <f>(AP113/BB113)</f>
        <v>0.93941018766756035</v>
      </c>
      <c r="BI113" s="19">
        <f>(BB113/AS113)</f>
        <v>2.043835616438356</v>
      </c>
      <c r="BJ113" s="19">
        <f t="shared" si="75"/>
        <v>0.5</v>
      </c>
      <c r="BK113" s="19"/>
      <c r="BL113" s="20">
        <v>0</v>
      </c>
      <c r="BM113" s="1"/>
      <c r="BN113" s="20"/>
      <c r="BO113" s="1"/>
      <c r="BP113" s="1">
        <v>0</v>
      </c>
      <c r="BQ113" s="1">
        <v>1</v>
      </c>
      <c r="BR113" s="1">
        <v>0</v>
      </c>
      <c r="BS113" s="1">
        <v>25</v>
      </c>
      <c r="BT113" s="1">
        <v>7.5</v>
      </c>
      <c r="BU113" s="1">
        <v>5.8</v>
      </c>
      <c r="BV113" s="1">
        <v>0.25</v>
      </c>
      <c r="BW113" s="1">
        <v>5.4</v>
      </c>
      <c r="BX113" s="1">
        <v>40</v>
      </c>
      <c r="BY113" s="1">
        <v>1</v>
      </c>
      <c r="BZ113" s="1"/>
      <c r="CA113" s="25">
        <v>135</v>
      </c>
      <c r="CB113" s="25">
        <v>29</v>
      </c>
      <c r="CC113" s="44">
        <v>1.48</v>
      </c>
      <c r="CD113" s="27">
        <v>47</v>
      </c>
      <c r="CE113" s="1">
        <v>2478</v>
      </c>
      <c r="CF113" s="1">
        <v>1</v>
      </c>
      <c r="CG113" s="1"/>
      <c r="CH113" s="1"/>
      <c r="CI113" s="1">
        <v>3</v>
      </c>
      <c r="CJ113" s="20">
        <v>10597.938480000001</v>
      </c>
      <c r="CK113" s="7">
        <f t="shared" si="76"/>
        <v>225.48805276595746</v>
      </c>
      <c r="CL113" s="19">
        <f t="shared" si="77"/>
        <v>9.2684147781670152</v>
      </c>
      <c r="CM113" s="20">
        <v>1855.385577</v>
      </c>
      <c r="CN113" s="19">
        <f t="shared" si="63"/>
        <v>7.5258478116630325</v>
      </c>
      <c r="CO113" s="22"/>
      <c r="CP113" s="36">
        <v>43369</v>
      </c>
      <c r="CQ113" s="36"/>
      <c r="CR113" s="36"/>
      <c r="CS113" s="36"/>
      <c r="CT113" s="20"/>
      <c r="CU113" s="36">
        <v>44217</v>
      </c>
      <c r="CV113" s="36">
        <v>43455</v>
      </c>
      <c r="CW113" s="1">
        <f t="shared" si="78"/>
        <v>86</v>
      </c>
      <c r="CX113" s="1">
        <v>1</v>
      </c>
      <c r="CY113" s="36">
        <v>43455</v>
      </c>
      <c r="CZ113" s="20">
        <f>(CY113-CP113)</f>
        <v>86</v>
      </c>
      <c r="DA113" s="20">
        <v>1</v>
      </c>
      <c r="DB113" s="20">
        <v>86</v>
      </c>
      <c r="DC113" s="1">
        <v>1</v>
      </c>
      <c r="DD113" t="s">
        <v>129</v>
      </c>
      <c r="DE113"/>
      <c r="DF113"/>
      <c r="DG113"/>
      <c r="DH113"/>
      <c r="DI113"/>
      <c r="DJ113"/>
      <c r="DK113"/>
      <c r="DL113"/>
      <c r="DM113"/>
    </row>
    <row r="114" spans="1:117" s="14" customFormat="1" x14ac:dyDescent="0.25">
      <c r="A114" t="s">
        <v>111</v>
      </c>
      <c r="B114"/>
      <c r="C114" s="1" t="s">
        <v>16</v>
      </c>
      <c r="D114" s="1" t="s">
        <v>19</v>
      </c>
      <c r="E114" t="s">
        <v>54</v>
      </c>
      <c r="F114" s="1" t="s">
        <v>24</v>
      </c>
      <c r="G114" s="1" t="s">
        <v>26</v>
      </c>
      <c r="H114" s="1" t="s">
        <v>97</v>
      </c>
      <c r="I114" s="1" t="s">
        <v>55</v>
      </c>
      <c r="J114" s="1" t="s">
        <v>28</v>
      </c>
      <c r="K114" s="1" t="s">
        <v>22</v>
      </c>
      <c r="L114" s="1" t="s">
        <v>22</v>
      </c>
      <c r="M114" s="1" t="s">
        <v>22</v>
      </c>
      <c r="N114" s="1" t="s">
        <v>22</v>
      </c>
      <c r="O114" s="1" t="s">
        <v>22</v>
      </c>
      <c r="P114" s="1" t="s">
        <v>22</v>
      </c>
      <c r="Q114" s="1" t="s">
        <v>54</v>
      </c>
      <c r="R114" s="1" t="s">
        <v>22</v>
      </c>
      <c r="S114" s="1" t="s">
        <v>22</v>
      </c>
      <c r="T114" s="1" t="s">
        <v>22</v>
      </c>
      <c r="U114" s="1"/>
      <c r="V114" s="1" t="s">
        <v>22</v>
      </c>
      <c r="W114" s="1" t="s">
        <v>22</v>
      </c>
      <c r="X114" s="1" t="s">
        <v>22</v>
      </c>
      <c r="Y114" s="1" t="s">
        <v>22</v>
      </c>
      <c r="Z114" s="1" t="s">
        <v>40</v>
      </c>
      <c r="AA114" s="1" t="s">
        <v>22</v>
      </c>
      <c r="AB114" s="1" t="s">
        <v>22</v>
      </c>
      <c r="AC114" s="1" t="s">
        <v>22</v>
      </c>
      <c r="AD114" s="1" t="s">
        <v>22</v>
      </c>
      <c r="AE114" s="1" t="s">
        <v>22</v>
      </c>
      <c r="AF114" s="1" t="s">
        <v>22</v>
      </c>
      <c r="AG114" s="1" t="s">
        <v>45</v>
      </c>
      <c r="AH114" s="1"/>
      <c r="AI114" s="19"/>
      <c r="AJ114" s="1"/>
      <c r="AK114" s="1"/>
      <c r="AL114" s="20"/>
      <c r="AM114" s="1"/>
      <c r="AN114" s="1" t="s">
        <v>56</v>
      </c>
      <c r="AO114" s="1"/>
      <c r="AP114" s="1"/>
      <c r="AQ114" s="1"/>
      <c r="AR114" s="1"/>
      <c r="AS114" s="1"/>
      <c r="AT114" s="7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7"/>
      <c r="BF114" s="1"/>
      <c r="BG114" s="1"/>
      <c r="BH114" s="1"/>
      <c r="BI114" s="1"/>
      <c r="BJ114" s="1"/>
      <c r="BK114" s="1"/>
      <c r="BL114" s="1" t="s">
        <v>22</v>
      </c>
      <c r="BM114" s="7"/>
      <c r="BN114" s="20"/>
      <c r="BO114" s="1"/>
      <c r="BP114" s="1" t="s">
        <v>22</v>
      </c>
      <c r="BQ114" s="1" t="s">
        <v>22</v>
      </c>
      <c r="BR114" s="1" t="s">
        <v>100</v>
      </c>
      <c r="BS114" s="1"/>
      <c r="BT114" s="1"/>
      <c r="BU114" s="1"/>
      <c r="BV114" s="1"/>
      <c r="BW114" s="1"/>
      <c r="BX114" s="1"/>
      <c r="BY114" s="1" t="s">
        <v>97</v>
      </c>
      <c r="BZ114" s="1" t="s">
        <v>97</v>
      </c>
      <c r="CA114" s="1"/>
      <c r="CB114" s="1"/>
      <c r="CC114" s="19"/>
      <c r="CD114" s="27"/>
      <c r="CE114" s="7"/>
      <c r="CF114" s="7"/>
      <c r="CG114" s="1"/>
      <c r="CH114" s="1"/>
      <c r="CI114" s="1"/>
      <c r="CJ114" s="26"/>
      <c r="CK114" s="45"/>
      <c r="CL114" s="32"/>
      <c r="CM114" s="20"/>
      <c r="CN114" s="33"/>
      <c r="CO114"/>
      <c r="CP114" s="1"/>
      <c r="CQ114" s="1"/>
      <c r="CR114" s="1"/>
      <c r="CS114" s="1"/>
      <c r="CT114" s="20"/>
      <c r="CU114" s="1"/>
      <c r="CV114" s="1"/>
      <c r="CW114" s="1"/>
      <c r="CX114" s="1"/>
      <c r="CY114" s="1"/>
      <c r="CZ114" s="1"/>
      <c r="DA114" s="1" t="s">
        <v>22</v>
      </c>
      <c r="DB114" s="1"/>
      <c r="DC114" s="1" t="s">
        <v>161</v>
      </c>
      <c r="DD114"/>
      <c r="DE114"/>
      <c r="DF114"/>
      <c r="DG114"/>
      <c r="DH114"/>
      <c r="DI114"/>
      <c r="DJ114"/>
      <c r="DK114"/>
      <c r="DL114"/>
      <c r="DM114"/>
    </row>
    <row r="115" spans="1:117" x14ac:dyDescent="0.25">
      <c r="A115" t="s">
        <v>112</v>
      </c>
      <c r="B115"/>
      <c r="C115" s="1" t="s">
        <v>17</v>
      </c>
      <c r="D115" s="1" t="s">
        <v>20</v>
      </c>
      <c r="E115" t="s">
        <v>53</v>
      </c>
      <c r="F115" s="1" t="s">
        <v>25</v>
      </c>
      <c r="G115" s="1" t="s">
        <v>27</v>
      </c>
      <c r="H115" s="1" t="s">
        <v>108</v>
      </c>
      <c r="I115" s="1" t="s">
        <v>57</v>
      </c>
      <c r="J115" s="1" t="s">
        <v>29</v>
      </c>
      <c r="K115" s="1" t="s">
        <v>23</v>
      </c>
      <c r="L115" s="1" t="s">
        <v>23</v>
      </c>
      <c r="M115" s="1" t="s">
        <v>23</v>
      </c>
      <c r="N115" s="1" t="s">
        <v>23</v>
      </c>
      <c r="O115" s="1" t="s">
        <v>23</v>
      </c>
      <c r="P115" s="1" t="s">
        <v>23</v>
      </c>
      <c r="Q115" s="1" t="s">
        <v>53</v>
      </c>
      <c r="R115" s="1" t="s">
        <v>23</v>
      </c>
      <c r="S115" s="1" t="s">
        <v>23</v>
      </c>
      <c r="T115" s="1" t="s">
        <v>23</v>
      </c>
      <c r="V115" s="1" t="s">
        <v>23</v>
      </c>
      <c r="W115" s="1" t="s">
        <v>23</v>
      </c>
      <c r="X115" s="1" t="s">
        <v>23</v>
      </c>
      <c r="Y115" s="1" t="s">
        <v>23</v>
      </c>
      <c r="Z115" s="1" t="s">
        <v>41</v>
      </c>
      <c r="AA115" s="1" t="s">
        <v>23</v>
      </c>
      <c r="AB115" s="1" t="s">
        <v>23</v>
      </c>
      <c r="AC115" s="1" t="s">
        <v>23</v>
      </c>
      <c r="AD115" s="1" t="s">
        <v>23</v>
      </c>
      <c r="AE115" s="1" t="s">
        <v>23</v>
      </c>
      <c r="AF115" s="1" t="s">
        <v>23</v>
      </c>
      <c r="AG115" s="1" t="s">
        <v>46</v>
      </c>
      <c r="AI115" s="19"/>
      <c r="AL115" s="20"/>
      <c r="AN115" s="1" t="s">
        <v>81</v>
      </c>
      <c r="AO115" s="1">
        <f>MEDIAN(AO61:AO113)</f>
        <v>10</v>
      </c>
      <c r="AP115" s="1">
        <f t="shared" ref="AP115:BJ115" si="79">MEDIAN(AP61:AP113)</f>
        <v>44</v>
      </c>
      <c r="AQ115" s="19">
        <f t="shared" si="79"/>
        <v>20</v>
      </c>
      <c r="AR115" s="19">
        <f t="shared" si="79"/>
        <v>31</v>
      </c>
      <c r="AS115" s="19">
        <f t="shared" si="79"/>
        <v>27</v>
      </c>
      <c r="AT115" s="19">
        <f t="shared" si="79"/>
        <v>2.8888888888888888</v>
      </c>
      <c r="AU115" s="19">
        <f t="shared" si="79"/>
        <v>19</v>
      </c>
      <c r="AV115" s="19">
        <f t="shared" si="79"/>
        <v>4.1040000000000001</v>
      </c>
      <c r="AW115" s="19">
        <f t="shared" si="79"/>
        <v>2.21</v>
      </c>
      <c r="AX115" s="19">
        <f t="shared" si="79"/>
        <v>0.39661492978566154</v>
      </c>
      <c r="AY115" s="19">
        <f t="shared" si="79"/>
        <v>2.0887728459530024</v>
      </c>
      <c r="AZ115" s="19">
        <f t="shared" si="79"/>
        <v>333.33333333333337</v>
      </c>
      <c r="BA115" s="19">
        <f t="shared" si="79"/>
        <v>2832.5825825825823</v>
      </c>
      <c r="BB115" s="19">
        <f t="shared" si="79"/>
        <v>56.844594594594597</v>
      </c>
      <c r="BC115" s="19">
        <f t="shared" si="79"/>
        <v>29.49367088607595</v>
      </c>
      <c r="BD115" s="19">
        <f t="shared" si="79"/>
        <v>24.880827004219409</v>
      </c>
      <c r="BE115" s="19">
        <f t="shared" si="79"/>
        <v>7.9967999999999995</v>
      </c>
      <c r="BF115" s="19">
        <f t="shared" si="79"/>
        <v>2.0994059405940595</v>
      </c>
      <c r="BG115" s="19">
        <f t="shared" si="79"/>
        <v>0.49953095684803001</v>
      </c>
      <c r="BH115" s="19">
        <f t="shared" si="79"/>
        <v>0.70472163495419315</v>
      </c>
      <c r="BI115" s="19">
        <f t="shared" si="79"/>
        <v>2.3118279569892475</v>
      </c>
      <c r="BJ115" s="19">
        <f t="shared" si="79"/>
        <v>0.5</v>
      </c>
      <c r="BL115" s="1" t="s">
        <v>23</v>
      </c>
      <c r="BP115" s="1" t="s">
        <v>23</v>
      </c>
      <c r="BQ115" s="1" t="s">
        <v>23</v>
      </c>
      <c r="BR115" s="1" t="s">
        <v>101</v>
      </c>
      <c r="BT115" s="1"/>
      <c r="BU115" s="1"/>
      <c r="BV115" s="1"/>
      <c r="BY115" s="1" t="s">
        <v>108</v>
      </c>
      <c r="BZ115" s="1" t="s">
        <v>108</v>
      </c>
      <c r="CL115" s="33"/>
      <c r="CM115" s="26"/>
      <c r="CN115" s="33"/>
      <c r="CO115"/>
      <c r="DA115" s="1" t="s">
        <v>23</v>
      </c>
      <c r="DC115" s="1" t="s">
        <v>162</v>
      </c>
      <c r="DD115"/>
    </row>
    <row r="116" spans="1:117" x14ac:dyDescent="0.25">
      <c r="A116" s="23"/>
      <c r="B116" s="10"/>
      <c r="C116" s="1" t="s">
        <v>18</v>
      </c>
      <c r="D116" s="10"/>
      <c r="E116" s="10"/>
      <c r="F116" s="10"/>
      <c r="G116" s="10"/>
      <c r="H116" s="10"/>
      <c r="I116" s="3"/>
      <c r="J116" s="1" t="s">
        <v>30</v>
      </c>
      <c r="K116" s="10"/>
      <c r="L116" s="3"/>
      <c r="M116" s="10"/>
      <c r="N116" s="10"/>
      <c r="O116" s="10"/>
      <c r="P116" s="10"/>
      <c r="Q116" s="3"/>
      <c r="R116" s="3"/>
      <c r="S116" s="3"/>
      <c r="T116" s="10"/>
      <c r="U116" s="10"/>
      <c r="V116" s="10"/>
      <c r="W116" s="3"/>
      <c r="X116" s="3"/>
      <c r="Y116" s="3"/>
      <c r="Z116" s="1" t="s">
        <v>42</v>
      </c>
      <c r="AA116" s="3"/>
      <c r="AB116" s="3"/>
      <c r="AC116" s="3"/>
      <c r="AD116" s="3"/>
      <c r="AE116" s="3"/>
      <c r="AF116" s="3"/>
      <c r="AG116" s="1" t="s">
        <v>47</v>
      </c>
      <c r="AH116" s="3"/>
      <c r="AI116" s="4"/>
      <c r="AJ116" s="3"/>
      <c r="AK116" s="3"/>
      <c r="AL116" s="5"/>
      <c r="AM116" s="3"/>
      <c r="AN116" s="1" t="s">
        <v>58</v>
      </c>
      <c r="AO116" s="3"/>
      <c r="AP116" s="3"/>
      <c r="AQ116" s="3"/>
      <c r="AR116" s="3"/>
      <c r="AS116" s="3"/>
      <c r="AT116" s="8"/>
      <c r="AU116" s="3"/>
      <c r="AV116" s="3"/>
      <c r="AW116" s="3"/>
      <c r="AX116" s="3"/>
      <c r="AY116" s="3"/>
      <c r="AZ116" s="8"/>
      <c r="BA116" s="3"/>
      <c r="BB116" s="3"/>
      <c r="BC116" s="3"/>
      <c r="BD116" s="10"/>
      <c r="BE116" s="8"/>
      <c r="BF116" s="3"/>
      <c r="BG116" s="3"/>
      <c r="BH116" s="3"/>
      <c r="BI116" s="3"/>
      <c r="BJ116" s="3"/>
      <c r="BK116" s="3"/>
      <c r="BL116" s="5"/>
      <c r="BM116" s="8"/>
      <c r="BN116" s="5"/>
      <c r="BO116" s="10"/>
      <c r="BP116" s="10"/>
      <c r="BQ116" s="3"/>
      <c r="BR116" s="3"/>
      <c r="BS116" s="3"/>
      <c r="BT116" s="3"/>
      <c r="BU116" s="3"/>
      <c r="BV116" s="3"/>
      <c r="BW116" s="3"/>
      <c r="BX116" s="10"/>
      <c r="BY116" s="1" t="s">
        <v>109</v>
      </c>
      <c r="BZ116" s="3"/>
      <c r="CA116" s="3"/>
      <c r="CB116" s="3"/>
      <c r="CC116" s="4"/>
      <c r="CD116" s="28"/>
      <c r="CE116" s="8"/>
      <c r="CF116" s="8"/>
      <c r="CG116" s="3"/>
      <c r="CH116" s="3"/>
      <c r="CI116" s="3"/>
      <c r="CJ116" s="48"/>
      <c r="CK116" s="13"/>
      <c r="CL116" s="31"/>
      <c r="CM116" s="5">
        <f>QUARTILE(CM2:CM112,1)</f>
        <v>914.20870714536477</v>
      </c>
      <c r="CN116" s="34"/>
      <c r="CO116" s="10"/>
      <c r="CP116" s="3"/>
      <c r="CQ116" s="3"/>
      <c r="CR116" s="3"/>
      <c r="CS116" s="3"/>
      <c r="CT116" s="5"/>
      <c r="CU116" s="3"/>
      <c r="CV116" s="3"/>
      <c r="CW116" s="3"/>
      <c r="CX116" s="3">
        <f>SUM(CX61:CX113)</f>
        <v>30</v>
      </c>
      <c r="CY116" s="3"/>
      <c r="CZ116" s="3"/>
      <c r="DA116" s="3"/>
      <c r="DB116" s="3"/>
      <c r="DC116" s="3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</row>
    <row r="117" spans="1:117" x14ac:dyDescent="0.25">
      <c r="A117" s="23"/>
      <c r="B117" s="10"/>
      <c r="C117" s="1" t="s">
        <v>21</v>
      </c>
      <c r="D117" s="10"/>
      <c r="E117" s="10"/>
      <c r="F117" s="10"/>
      <c r="G117" s="10"/>
      <c r="H117" s="10"/>
      <c r="I117" s="3"/>
      <c r="J117" s="1" t="s">
        <v>31</v>
      </c>
      <c r="K117" s="10"/>
      <c r="L117" s="3"/>
      <c r="M117" s="10"/>
      <c r="N117" s="10"/>
      <c r="O117" s="10"/>
      <c r="P117" s="10"/>
      <c r="Q117" s="3"/>
      <c r="R117" s="3"/>
      <c r="S117" s="3"/>
      <c r="T117" s="10"/>
      <c r="U117" s="10"/>
      <c r="V117" s="10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4"/>
      <c r="AJ117" s="3"/>
      <c r="AK117" s="3"/>
      <c r="AL117" s="5"/>
      <c r="AM117" s="3"/>
      <c r="AN117" s="3"/>
      <c r="AO117" s="3"/>
      <c r="AP117" s="3"/>
      <c r="AQ117" s="3"/>
      <c r="AR117" s="3"/>
      <c r="AS117" s="3"/>
      <c r="AT117" s="8"/>
      <c r="AU117" s="3"/>
      <c r="AV117" s="3"/>
      <c r="AW117" s="3"/>
      <c r="AX117" s="3"/>
      <c r="AY117" s="3"/>
      <c r="AZ117" s="8"/>
      <c r="BA117" s="3"/>
      <c r="BB117" s="3"/>
      <c r="BC117" s="3"/>
      <c r="BD117" s="10"/>
      <c r="BE117" s="8"/>
      <c r="BF117" s="3"/>
      <c r="BG117" s="3"/>
      <c r="BH117" s="3"/>
      <c r="BI117" s="3"/>
      <c r="BJ117" s="3"/>
      <c r="BK117" s="3"/>
      <c r="BL117" s="5"/>
      <c r="BM117" s="8"/>
      <c r="BN117" s="5"/>
      <c r="BO117" s="3"/>
      <c r="BP117" s="3"/>
      <c r="BQ117" s="3"/>
      <c r="BR117" s="3"/>
      <c r="BS117" s="3"/>
      <c r="BT117" s="3"/>
      <c r="BU117" s="3"/>
      <c r="BV117" s="3"/>
      <c r="BW117" s="3"/>
      <c r="BX117" s="10"/>
      <c r="BY117" s="3"/>
      <c r="BZ117" s="3"/>
      <c r="CA117" s="3"/>
      <c r="CB117" s="3"/>
      <c r="CC117" s="4"/>
      <c r="CD117" s="28"/>
      <c r="CE117" s="8"/>
      <c r="CF117" s="8"/>
      <c r="CG117" s="3"/>
      <c r="CH117" s="3"/>
      <c r="CI117" s="3"/>
      <c r="CJ117" s="14"/>
      <c r="CK117" s="50"/>
      <c r="CL117" s="31"/>
      <c r="CM117" s="5">
        <f>QUARTILE(CM2:CM112,2)</f>
        <v>1319.47444</v>
      </c>
      <c r="CN117" s="34"/>
      <c r="CO117" s="10"/>
      <c r="CU117" s="3"/>
      <c r="CV117" s="3"/>
      <c r="CX117" s="1">
        <f>COUNT(CX61:CX113)</f>
        <v>53</v>
      </c>
      <c r="DD117"/>
      <c r="DG117" s="10"/>
      <c r="DH117" s="10"/>
      <c r="DI117" s="10"/>
      <c r="DJ117" s="10"/>
      <c r="DK117" s="10"/>
      <c r="DL117" s="10"/>
      <c r="DM117" s="10"/>
    </row>
    <row r="118" spans="1:117" x14ac:dyDescent="0.25">
      <c r="A118"/>
      <c r="B118"/>
      <c r="D118"/>
      <c r="E118"/>
      <c r="G118"/>
      <c r="H118"/>
      <c r="K118"/>
      <c r="M118"/>
      <c r="N118"/>
      <c r="T118"/>
      <c r="U118"/>
      <c r="V118"/>
      <c r="AI118" s="19"/>
      <c r="AL118" s="20"/>
      <c r="AU118" s="7"/>
      <c r="BE118" s="20"/>
      <c r="BM118" s="7"/>
      <c r="BO118" s="7"/>
      <c r="BP118" s="7"/>
      <c r="BT118" s="1"/>
      <c r="BU118" s="1"/>
      <c r="BV118" s="1"/>
      <c r="CJ118" s="7"/>
      <c r="CM118" s="43">
        <f>QUARTILE(CM2:CM112,3)</f>
        <v>1949.538333037573</v>
      </c>
      <c r="CN118" s="33"/>
      <c r="CO118"/>
      <c r="CX118" s="19">
        <f>(CX116/CX117)</f>
        <v>0.56603773584905659</v>
      </c>
      <c r="DD118"/>
    </row>
    <row r="119" spans="1:117" x14ac:dyDescent="0.25">
      <c r="A119"/>
      <c r="B119"/>
      <c r="D119"/>
      <c r="E119"/>
      <c r="F119"/>
      <c r="G119"/>
      <c r="H119"/>
      <c r="K119"/>
      <c r="M119"/>
      <c r="N119"/>
      <c r="O119"/>
      <c r="P119"/>
      <c r="T119"/>
      <c r="U119"/>
      <c r="V119"/>
      <c r="AI119" s="19"/>
      <c r="AL119" s="20"/>
      <c r="AY119" s="7"/>
      <c r="BE119" s="20"/>
      <c r="BM119" s="20"/>
      <c r="BO119" s="7"/>
      <c r="BP119" s="7"/>
      <c r="BT119" s="1"/>
      <c r="BU119" s="1"/>
      <c r="BV119" s="1"/>
      <c r="CG119" s="7"/>
      <c r="CH119" s="7"/>
      <c r="CI119" s="7"/>
      <c r="CM119" s="17"/>
      <c r="CN119" s="33"/>
      <c r="CO119"/>
      <c r="CP119" s="3"/>
      <c r="CQ119" s="3"/>
      <c r="CR119" s="3"/>
      <c r="CS119" s="3"/>
      <c r="CT119" s="5"/>
      <c r="DD119"/>
    </row>
    <row r="120" spans="1:117" x14ac:dyDescent="0.25">
      <c r="A120"/>
      <c r="B120"/>
      <c r="C120"/>
      <c r="D120"/>
      <c r="E120"/>
      <c r="F120"/>
      <c r="G120"/>
      <c r="H120"/>
      <c r="K120"/>
      <c r="M120"/>
      <c r="N120"/>
      <c r="O120"/>
      <c r="P120"/>
      <c r="Q120"/>
      <c r="R120"/>
      <c r="T120"/>
      <c r="U120"/>
      <c r="V120"/>
      <c r="W120"/>
      <c r="AL120" s="19"/>
      <c r="AO120" s="20"/>
      <c r="AR120" s="21"/>
      <c r="AW120" s="7"/>
      <c r="AX120" s="7"/>
      <c r="BF120" s="7"/>
      <c r="BP120" s="1"/>
      <c r="BR120" s="20"/>
      <c r="BS120" s="20"/>
      <c r="CN120" s="33"/>
      <c r="CO120" s="10"/>
      <c r="DD120"/>
    </row>
    <row r="121" spans="1:117" x14ac:dyDescent="0.25">
      <c r="A121"/>
      <c r="B121"/>
      <c r="C121"/>
      <c r="D121"/>
      <c r="E121"/>
      <c r="F121"/>
      <c r="G121"/>
      <c r="H121"/>
      <c r="K121"/>
      <c r="L121"/>
      <c r="M121"/>
      <c r="N121"/>
      <c r="O121"/>
      <c r="P121"/>
      <c r="Q121"/>
      <c r="R121"/>
      <c r="S121"/>
      <c r="T121"/>
      <c r="U121"/>
      <c r="V121"/>
      <c r="W121"/>
      <c r="AM121" s="19"/>
      <c r="AS121" s="21"/>
      <c r="BC121" s="7"/>
      <c r="BP121" s="1"/>
      <c r="BQ121" s="20"/>
      <c r="BR121" s="20"/>
      <c r="BS121" s="7"/>
      <c r="BV121" s="1"/>
      <c r="CN121" s="34"/>
      <c r="CO121" s="10"/>
      <c r="CP121" s="3"/>
      <c r="CQ121" s="3"/>
      <c r="CR121" s="3"/>
      <c r="CS121" s="3"/>
      <c r="CT121" s="5"/>
      <c r="CW121" s="5"/>
      <c r="CX121" s="3"/>
      <c r="CY121" s="3"/>
      <c r="CZ121" s="3"/>
      <c r="DA121" s="3"/>
      <c r="DB121" s="3"/>
      <c r="DC121" s="3"/>
      <c r="DD121" s="10"/>
      <c r="DE121" s="10"/>
      <c r="DF121" s="10"/>
    </row>
    <row r="122" spans="1:117" s="10" customFormat="1" x14ac:dyDescent="0.25">
      <c r="A122" s="23"/>
      <c r="I122" s="3"/>
      <c r="J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4"/>
      <c r="AN122" s="3"/>
      <c r="AO122" s="3"/>
      <c r="AP122" s="3"/>
      <c r="AQ122" s="3"/>
      <c r="AR122" s="3"/>
      <c r="AS122" s="6"/>
      <c r="AT122" s="3"/>
      <c r="AU122" s="3"/>
      <c r="AV122" s="3"/>
      <c r="AW122" s="3"/>
      <c r="AX122" s="3"/>
      <c r="AY122" s="3"/>
      <c r="AZ122" s="3"/>
      <c r="BD122" s="8"/>
      <c r="BE122" s="3"/>
      <c r="BF122" s="3"/>
      <c r="BG122" s="3"/>
      <c r="BH122" s="3"/>
      <c r="BI122" s="3"/>
      <c r="BJ122" s="3"/>
      <c r="BK122" s="3"/>
      <c r="BL122" s="5"/>
      <c r="BM122" s="3"/>
      <c r="BN122" s="5"/>
      <c r="BO122" s="3"/>
      <c r="BP122" s="3"/>
      <c r="BQ122" s="3"/>
      <c r="BR122" s="5"/>
      <c r="BS122" s="5"/>
      <c r="BT122" s="7"/>
      <c r="BU122" s="8"/>
      <c r="BV122" s="8"/>
      <c r="BW122" s="3"/>
      <c r="BX122" s="3"/>
      <c r="BY122" s="3"/>
      <c r="BZ122" s="3"/>
      <c r="CA122" s="3"/>
      <c r="CB122" s="3"/>
      <c r="CC122" s="4"/>
      <c r="CD122" s="28"/>
      <c r="CE122" s="3"/>
      <c r="CF122" s="3"/>
      <c r="CG122" s="3"/>
      <c r="CH122" s="3"/>
      <c r="CI122" s="3"/>
      <c r="CJ122" s="3"/>
      <c r="CK122" s="8"/>
      <c r="CL122" s="4"/>
      <c r="CM122" s="3"/>
      <c r="CN122" s="34"/>
      <c r="CP122" s="5"/>
      <c r="CQ122" s="5"/>
      <c r="CR122" s="5"/>
      <c r="CS122" s="5"/>
      <c r="CT122" s="5"/>
      <c r="CU122" s="5"/>
      <c r="CV122" s="5"/>
      <c r="CW122" s="3"/>
      <c r="CX122" s="3"/>
      <c r="CY122" s="3"/>
      <c r="CZ122" s="3"/>
      <c r="DA122" s="3"/>
      <c r="DB122" s="3"/>
      <c r="DC122" s="3"/>
    </row>
    <row r="123" spans="1:117" s="10" customFormat="1" x14ac:dyDescent="0.25">
      <c r="A123" s="23"/>
      <c r="I123" s="3"/>
      <c r="J123" s="3"/>
      <c r="P123" s="14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/>
      <c r="AI123" s="3"/>
      <c r="AJ123" s="3"/>
      <c r="AK123" s="3"/>
      <c r="AL123" s="3"/>
      <c r="AM123" s="3"/>
      <c r="AN123" s="4"/>
      <c r="AO123" s="3"/>
      <c r="AP123" s="5"/>
      <c r="AQ123" s="3"/>
      <c r="AR123" s="3"/>
      <c r="AS123" s="3"/>
      <c r="AT123" s="6"/>
      <c r="AU123" s="3"/>
      <c r="AV123" s="3"/>
      <c r="AW123" s="3"/>
      <c r="AX123" s="3"/>
      <c r="AY123" s="3"/>
      <c r="AZ123" s="3"/>
      <c r="BA123" s="3"/>
      <c r="BB123" s="3"/>
      <c r="BC123" s="8"/>
      <c r="BD123" s="3"/>
      <c r="BE123" s="3"/>
      <c r="BF123" s="3"/>
      <c r="BG123" s="3"/>
      <c r="BH123" s="3"/>
      <c r="BI123" s="3"/>
      <c r="BJ123" s="3"/>
      <c r="BK123" s="3"/>
      <c r="BL123" s="5"/>
      <c r="BM123" s="3"/>
      <c r="BN123" s="5"/>
      <c r="BO123" s="3"/>
      <c r="BP123" s="3"/>
      <c r="BQ123" s="5"/>
      <c r="BR123" s="7"/>
      <c r="BS123" s="8"/>
      <c r="BT123" s="8"/>
      <c r="BU123" s="3"/>
      <c r="BV123" s="3"/>
      <c r="BW123" s="3"/>
      <c r="BX123" s="3"/>
      <c r="BY123" s="3"/>
      <c r="BZ123" s="3"/>
      <c r="CA123" s="3"/>
      <c r="CB123" s="3"/>
      <c r="CC123" s="4"/>
      <c r="CD123" s="28"/>
      <c r="CE123" s="3"/>
      <c r="CF123" s="3"/>
      <c r="CG123" s="3"/>
      <c r="CH123" s="3"/>
      <c r="CI123" s="3"/>
      <c r="CJ123" s="3"/>
      <c r="CK123" s="8"/>
      <c r="CL123" s="4"/>
      <c r="CM123" s="3"/>
      <c r="CN123" s="34"/>
      <c r="CO123" s="24"/>
      <c r="CP123" s="1"/>
      <c r="CQ123" s="1"/>
      <c r="CR123" s="1"/>
      <c r="CS123" s="1"/>
      <c r="CT123" s="20"/>
      <c r="CU123" s="3"/>
      <c r="CV123" s="3"/>
      <c r="CW123" s="1"/>
      <c r="CX123" s="1"/>
      <c r="CY123" s="1"/>
      <c r="CZ123" s="1"/>
      <c r="DA123" s="1"/>
      <c r="DB123" s="1"/>
      <c r="DC123" s="1"/>
      <c r="DD123"/>
      <c r="DE123"/>
      <c r="DF123"/>
    </row>
    <row r="124" spans="1:11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L124" s="22"/>
      <c r="BM124"/>
      <c r="BN124" s="22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 s="33"/>
      <c r="CD124" s="30"/>
      <c r="CE124"/>
      <c r="CF124"/>
      <c r="CG124"/>
      <c r="CH124"/>
      <c r="CI124"/>
      <c r="CM124"/>
      <c r="CN124" s="33"/>
      <c r="CO124"/>
      <c r="DD124"/>
    </row>
    <row r="125" spans="1:11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L125" s="22"/>
      <c r="BM125"/>
      <c r="BN125" s="22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 s="33"/>
      <c r="CD125" s="30"/>
      <c r="CE125"/>
      <c r="CF125"/>
      <c r="CG125"/>
      <c r="CH125"/>
      <c r="CI125"/>
      <c r="CM125"/>
      <c r="CN125" s="33"/>
      <c r="CO125"/>
      <c r="DE125" s="1"/>
      <c r="DF125" s="1"/>
    </row>
    <row r="126" spans="1:117" x14ac:dyDescent="0.25">
      <c r="BP126" s="1"/>
      <c r="BT126" s="1"/>
      <c r="BU126" s="1"/>
      <c r="BV126" s="1"/>
      <c r="BW126" s="19"/>
      <c r="BZ126" s="7"/>
      <c r="DE126" s="1"/>
      <c r="DF126" s="1"/>
      <c r="DG126" s="1"/>
      <c r="DH126" s="1"/>
      <c r="DI126" s="1"/>
      <c r="DJ126" s="1"/>
    </row>
    <row r="127" spans="1:117" x14ac:dyDescent="0.25">
      <c r="BP127" s="1"/>
      <c r="BT127" s="1"/>
      <c r="BU127" s="1"/>
      <c r="BV127" s="1"/>
      <c r="BY127" s="19"/>
      <c r="CA127" s="7"/>
      <c r="CB127" s="7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BP128" s="1"/>
      <c r="BT128" s="1"/>
      <c r="BU128" s="1"/>
      <c r="BV128" s="1"/>
      <c r="BY128" s="19"/>
      <c r="CA128" s="7"/>
      <c r="CB128" s="7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68:117" x14ac:dyDescent="0.25">
      <c r="BP129" s="1"/>
      <c r="BT129" s="1"/>
      <c r="BU129" s="1"/>
      <c r="BV129" s="1"/>
      <c r="BY129" s="19"/>
      <c r="CA129" s="7"/>
      <c r="CB129" s="7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68:117" x14ac:dyDescent="0.25">
      <c r="BP130" s="1"/>
      <c r="BS130" s="19"/>
      <c r="BT130" s="1"/>
      <c r="BU130" s="1"/>
      <c r="BV130" s="1"/>
      <c r="BX130" s="7"/>
      <c r="BY130" s="7"/>
    </row>
  </sheetData>
  <sortState xmlns:xlrd2="http://schemas.microsoft.com/office/spreadsheetml/2017/richdata2" ref="A2:DM130">
    <sortCondition ref="CK2:CK130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6D36-3282-42C2-AF44-92B1A2442AEF}">
  <dimension ref="A1:DM138"/>
  <sheetViews>
    <sheetView topLeftCell="CW1" workbookViewId="0">
      <pane xSplit="17445" ySplit="660" topLeftCell="CK25" activePane="bottomLeft"/>
      <selection activeCell="CZ117" sqref="CZ117"/>
      <selection pane="topRight" activeCell="CK1" sqref="CK1"/>
      <selection pane="bottomLeft" activeCell="CX57" sqref="CX57"/>
      <selection pane="bottomRight" activeCell="CK68" sqref="CK68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9" width="39.140625" style="1" customWidth="1"/>
    <col min="90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17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20" t="s">
        <v>186</v>
      </c>
      <c r="CL1" s="19" t="s">
        <v>122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1" t="s">
        <v>127</v>
      </c>
      <c r="CV1" s="1" t="s">
        <v>138</v>
      </c>
      <c r="CW1" s="1" t="s">
        <v>125</v>
      </c>
      <c r="CX1" s="1" t="s">
        <v>131</v>
      </c>
      <c r="CY1" s="1" t="s">
        <v>126</v>
      </c>
      <c r="CZ1" s="1" t="s">
        <v>125</v>
      </c>
      <c r="DA1" s="1" t="s">
        <v>158</v>
      </c>
      <c r="DB1" s="1" t="s">
        <v>125</v>
      </c>
      <c r="DC1" s="1" t="s">
        <v>160</v>
      </c>
      <c r="DD1" s="1" t="s">
        <v>128</v>
      </c>
    </row>
    <row r="2" spans="1:117" x14ac:dyDescent="0.25">
      <c r="A2" s="2">
        <v>2008</v>
      </c>
      <c r="B2" s="3">
        <v>65</v>
      </c>
      <c r="C2" s="3">
        <v>0</v>
      </c>
      <c r="D2" s="3">
        <v>0</v>
      </c>
      <c r="E2" s="3">
        <v>1</v>
      </c>
      <c r="F2" s="3">
        <v>1</v>
      </c>
      <c r="G2" s="3">
        <v>1</v>
      </c>
      <c r="H2" s="1">
        <v>0</v>
      </c>
      <c r="I2" s="3">
        <v>1</v>
      </c>
      <c r="J2" s="3">
        <v>2</v>
      </c>
      <c r="K2" s="3">
        <v>1</v>
      </c>
      <c r="L2" s="3">
        <v>0</v>
      </c>
      <c r="M2" s="3"/>
      <c r="N2" s="3">
        <v>0</v>
      </c>
      <c r="O2" s="3">
        <v>0</v>
      </c>
      <c r="P2" s="3">
        <v>1</v>
      </c>
      <c r="Q2" s="3">
        <v>1</v>
      </c>
      <c r="R2" s="3">
        <v>0</v>
      </c>
      <c r="S2" s="3">
        <v>0</v>
      </c>
      <c r="T2" s="3">
        <v>1</v>
      </c>
      <c r="U2" s="3">
        <v>0</v>
      </c>
      <c r="V2" s="3">
        <v>0</v>
      </c>
      <c r="W2" s="3">
        <v>1</v>
      </c>
      <c r="X2" s="3">
        <v>0</v>
      </c>
      <c r="Y2" s="3">
        <v>1</v>
      </c>
      <c r="Z2" s="3">
        <v>1</v>
      </c>
      <c r="AA2" s="3">
        <v>0</v>
      </c>
      <c r="AB2" s="3">
        <v>0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28</v>
      </c>
      <c r="AI2" s="4">
        <v>2.15</v>
      </c>
      <c r="AJ2" s="3">
        <v>98</v>
      </c>
      <c r="AK2" s="3">
        <v>76</v>
      </c>
      <c r="AL2" s="5">
        <f t="shared" ref="AL2:AL36" si="0">(AJ2+2*AK2)/3</f>
        <v>83.333333333333329</v>
      </c>
      <c r="AM2" s="3">
        <v>78</v>
      </c>
      <c r="AN2" s="3">
        <v>3</v>
      </c>
      <c r="AO2" s="3">
        <v>6</v>
      </c>
      <c r="AP2" s="3">
        <v>27</v>
      </c>
      <c r="AQ2" s="3">
        <v>10</v>
      </c>
      <c r="AR2" s="3">
        <v>17</v>
      </c>
      <c r="AS2" s="3">
        <f t="shared" ref="AS2:AS36" si="1">(AP2-AQ2)</f>
        <v>17</v>
      </c>
      <c r="AT2" s="7">
        <f t="shared" ref="AT2:AT36" si="2">(AS2/AO2)</f>
        <v>2.8333333333333335</v>
      </c>
      <c r="AU2" s="3">
        <v>9</v>
      </c>
      <c r="AV2" s="4">
        <v>3.0314999999999999</v>
      </c>
      <c r="AW2" s="3">
        <v>1.41</v>
      </c>
      <c r="AX2" s="19">
        <f t="shared" ref="AX2:AX36" si="3">(AL2*AW2/451)</f>
        <v>0.26053215077605318</v>
      </c>
      <c r="AY2" s="7">
        <f t="shared" ref="AY2:AY36" si="4">((AR2-AU2)/AV2)</f>
        <v>2.6389576117433613</v>
      </c>
      <c r="AZ2" s="7">
        <f t="shared" ref="AZ2:AZ36" si="5">((AR2-AU2)*80/AW2)</f>
        <v>453.90070921985819</v>
      </c>
      <c r="BA2" s="7">
        <f t="shared" ref="BA2:BA36" si="6">((AL2-AO2)*80/AW2)</f>
        <v>4387.706855791962</v>
      </c>
      <c r="BB2" s="7">
        <f t="shared" ref="BB2:BB36" si="7">(AV2/AM2*1000)</f>
        <v>38.865384615384613</v>
      </c>
      <c r="BC2" s="7">
        <f t="shared" ref="BC2:BC36" si="8">(AW2*1000/AM2)</f>
        <v>18.076923076923077</v>
      </c>
      <c r="BD2" s="7">
        <f t="shared" ref="BD2:BD36" si="9">(BC2*(AL2-AU2)*0.0136)</f>
        <v>18.274564102564099</v>
      </c>
      <c r="BE2" s="7">
        <f t="shared" ref="BE2:BE36" si="10">(BC2*(AR2-AO2)*0.0136)</f>
        <v>2.7043076923076921</v>
      </c>
      <c r="BF2" s="19"/>
      <c r="BG2" s="19">
        <f t="shared" ref="BG2:BG36" si="11">(AR2/BB2)</f>
        <v>0.43740722414646216</v>
      </c>
      <c r="BH2" s="19">
        <f t="shared" ref="BH2:BH36" si="12">(AP2/BB2)</f>
        <v>0.69470559129143994</v>
      </c>
      <c r="BI2" s="19">
        <f t="shared" ref="BI2:BI36" si="13">(BB2/AS2)</f>
        <v>2.2861990950226243</v>
      </c>
      <c r="BJ2" s="19">
        <f t="shared" ref="BJ2:BJ36" si="14">(AO2/AU2)</f>
        <v>0.66666666666666663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/>
      <c r="BT2" s="3"/>
      <c r="BU2" s="3"/>
      <c r="BV2" s="3"/>
      <c r="BW2" s="3">
        <v>4.2</v>
      </c>
      <c r="BX2" s="10"/>
      <c r="BY2" s="3">
        <v>1</v>
      </c>
      <c r="BZ2" s="3">
        <v>0</v>
      </c>
      <c r="CA2" s="3">
        <v>139</v>
      </c>
      <c r="CB2" s="3">
        <v>20</v>
      </c>
      <c r="CC2" s="4">
        <v>1.1000000000000001</v>
      </c>
      <c r="CD2" s="28">
        <v>87</v>
      </c>
      <c r="CE2" s="8"/>
      <c r="CF2" s="8"/>
      <c r="CG2" s="3">
        <v>1679</v>
      </c>
      <c r="CH2" s="3">
        <v>1</v>
      </c>
      <c r="CI2" s="3">
        <v>2</v>
      </c>
      <c r="CJ2" s="12">
        <v>472.17391304347825</v>
      </c>
      <c r="CK2" s="20">
        <f t="shared" ref="CK2:CK36" si="15">(CJ2/CD2)</f>
        <v>5.4272863568215888</v>
      </c>
      <c r="CL2" s="19">
        <f t="shared" ref="CL2:CL36" si="16">LN(CJ2)</f>
        <v>6.1573473775587768</v>
      </c>
      <c r="CM2" s="5">
        <v>2463.0543542197324</v>
      </c>
      <c r="CN2" s="19">
        <f t="shared" ref="CN2:CN36" si="17">LN(CM2)</f>
        <v>7.8091574661757504</v>
      </c>
      <c r="CO2" s="10"/>
      <c r="CP2" s="41">
        <v>40246</v>
      </c>
      <c r="CQ2" s="41"/>
      <c r="CR2" s="41"/>
      <c r="CS2" s="41"/>
      <c r="CU2" s="36">
        <v>44272</v>
      </c>
      <c r="CV2" s="36">
        <v>44239</v>
      </c>
      <c r="CW2" s="1">
        <f t="shared" ref="CW2:CW36" si="18">(CV2-CP2)</f>
        <v>3993</v>
      </c>
      <c r="CX2" s="3">
        <v>0</v>
      </c>
      <c r="CY2" s="3"/>
      <c r="CZ2" s="3"/>
      <c r="DA2" s="3">
        <v>0</v>
      </c>
      <c r="DB2" s="3">
        <v>3993</v>
      </c>
      <c r="DC2" s="3">
        <v>0</v>
      </c>
      <c r="DD2" s="3"/>
      <c r="DE2" s="10"/>
      <c r="DF2" s="10"/>
      <c r="DG2" s="10"/>
      <c r="DH2" s="10"/>
      <c r="DI2" s="10"/>
      <c r="DJ2" s="10"/>
      <c r="DK2" s="10"/>
      <c r="DL2" s="10"/>
      <c r="DM2" s="10"/>
    </row>
    <row r="3" spans="1:117" x14ac:dyDescent="0.25">
      <c r="A3" s="25">
        <v>1158</v>
      </c>
      <c r="B3" s="1">
        <v>61</v>
      </c>
      <c r="C3" s="1">
        <v>0</v>
      </c>
      <c r="D3" s="1">
        <v>0</v>
      </c>
      <c r="E3" s="1">
        <v>0</v>
      </c>
      <c r="F3" s="1">
        <v>2</v>
      </c>
      <c r="H3" s="1">
        <v>0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1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38.700000000000003</v>
      </c>
      <c r="AI3" s="1">
        <v>2.35</v>
      </c>
      <c r="AJ3" s="1">
        <v>128</v>
      </c>
      <c r="AK3" s="1">
        <v>88</v>
      </c>
      <c r="AL3" s="5">
        <f t="shared" si="0"/>
        <v>101.33333333333333</v>
      </c>
      <c r="AM3" s="1">
        <v>93</v>
      </c>
      <c r="AN3" s="1">
        <v>3</v>
      </c>
      <c r="AO3" s="1">
        <v>7</v>
      </c>
      <c r="AP3" s="1">
        <v>45</v>
      </c>
      <c r="AQ3" s="1">
        <v>19</v>
      </c>
      <c r="AR3" s="1">
        <v>30</v>
      </c>
      <c r="AS3" s="1">
        <f t="shared" si="1"/>
        <v>26</v>
      </c>
      <c r="AT3" s="7">
        <f t="shared" si="2"/>
        <v>3.7142857142857144</v>
      </c>
      <c r="AU3" s="1">
        <v>18</v>
      </c>
      <c r="AV3" s="19">
        <v>6.75</v>
      </c>
      <c r="AW3" s="1">
        <v>2.87</v>
      </c>
      <c r="AX3" s="19">
        <f t="shared" si="3"/>
        <v>0.64484848484848478</v>
      </c>
      <c r="AY3" s="7">
        <f t="shared" si="4"/>
        <v>1.7777777777777777</v>
      </c>
      <c r="AZ3" s="7">
        <f t="shared" si="5"/>
        <v>334.49477351916374</v>
      </c>
      <c r="BA3" s="7">
        <f t="shared" si="6"/>
        <v>2629.5005807200928</v>
      </c>
      <c r="BB3" s="7">
        <f t="shared" si="7"/>
        <v>72.580645161290334</v>
      </c>
      <c r="BC3" s="7">
        <f t="shared" si="8"/>
        <v>30.86021505376344</v>
      </c>
      <c r="BD3" s="7">
        <f t="shared" si="9"/>
        <v>34.97491039426523</v>
      </c>
      <c r="BE3" s="7">
        <f t="shared" si="10"/>
        <v>9.6530752688172026</v>
      </c>
      <c r="BF3" s="19">
        <v>1.7635555555555553</v>
      </c>
      <c r="BG3" s="19">
        <f t="shared" si="11"/>
        <v>0.41333333333333327</v>
      </c>
      <c r="BH3" s="19">
        <f t="shared" si="12"/>
        <v>0.61999999999999988</v>
      </c>
      <c r="BI3" s="19">
        <f t="shared" si="13"/>
        <v>2.7915632754342434</v>
      </c>
      <c r="BJ3" s="19">
        <f t="shared" si="14"/>
        <v>0.3888888888888889</v>
      </c>
      <c r="BK3" s="19"/>
      <c r="BL3" s="20">
        <v>1</v>
      </c>
      <c r="BM3" s="1">
        <v>13</v>
      </c>
      <c r="BO3" s="1">
        <v>1</v>
      </c>
      <c r="BP3" s="1">
        <v>0</v>
      </c>
      <c r="BQ3" s="1">
        <v>1</v>
      </c>
      <c r="BR3" s="1">
        <v>0</v>
      </c>
      <c r="BS3" s="1">
        <v>55</v>
      </c>
      <c r="BT3" s="1"/>
      <c r="BU3" s="1"/>
      <c r="BV3" s="1"/>
      <c r="BX3" s="1">
        <v>43.8</v>
      </c>
      <c r="BY3" s="1">
        <v>1</v>
      </c>
      <c r="CA3" s="25">
        <v>137</v>
      </c>
      <c r="CB3" s="25">
        <v>19</v>
      </c>
      <c r="CC3" s="44">
        <v>1.2</v>
      </c>
      <c r="CD3" s="27">
        <v>90</v>
      </c>
      <c r="CJ3" s="20">
        <v>537.90439760000004</v>
      </c>
      <c r="CK3" s="20">
        <f t="shared" si="15"/>
        <v>5.9767155288888896</v>
      </c>
      <c r="CL3" s="19">
        <f t="shared" si="16"/>
        <v>6.2876808447430825</v>
      </c>
      <c r="CM3" s="20">
        <v>1319.47444</v>
      </c>
      <c r="CN3" s="19">
        <f t="shared" si="17"/>
        <v>7.1849887847819049</v>
      </c>
      <c r="CO3" s="22"/>
      <c r="CP3" s="36">
        <v>43662</v>
      </c>
      <c r="CQ3" s="36"/>
      <c r="CR3" s="36"/>
      <c r="CS3" s="36"/>
      <c r="CU3" s="36">
        <v>44217</v>
      </c>
      <c r="CV3" s="37">
        <v>44217</v>
      </c>
      <c r="CW3" s="1">
        <f t="shared" si="18"/>
        <v>555</v>
      </c>
      <c r="CX3" s="1">
        <v>0</v>
      </c>
      <c r="DA3" s="1">
        <v>0</v>
      </c>
      <c r="DB3" s="1">
        <v>555</v>
      </c>
      <c r="DC3" s="3">
        <v>0</v>
      </c>
      <c r="DD3" t="s">
        <v>132</v>
      </c>
    </row>
    <row r="4" spans="1:117" x14ac:dyDescent="0.25">
      <c r="A4" s="2">
        <v>2032</v>
      </c>
      <c r="B4" s="3">
        <v>52</v>
      </c>
      <c r="C4" s="3">
        <v>1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0</v>
      </c>
      <c r="J4" s="3">
        <v>3</v>
      </c>
      <c r="K4" s="3">
        <v>1</v>
      </c>
      <c r="L4" s="3">
        <v>1</v>
      </c>
      <c r="M4" s="3"/>
      <c r="N4" s="3">
        <v>0</v>
      </c>
      <c r="O4" s="3">
        <v>0</v>
      </c>
      <c r="P4" s="3">
        <v>0</v>
      </c>
      <c r="Q4" s="3"/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1</v>
      </c>
      <c r="Z4" s="3">
        <v>2</v>
      </c>
      <c r="AA4" s="3">
        <v>1</v>
      </c>
      <c r="AB4" s="3">
        <v>1</v>
      </c>
      <c r="AC4" s="3">
        <v>0</v>
      </c>
      <c r="AD4" s="3">
        <v>0</v>
      </c>
      <c r="AE4" s="3">
        <v>0</v>
      </c>
      <c r="AF4" s="3">
        <v>0</v>
      </c>
      <c r="AG4" s="3">
        <v>2</v>
      </c>
      <c r="AH4" s="9">
        <v>24.5</v>
      </c>
      <c r="AI4" s="11">
        <v>1.9</v>
      </c>
      <c r="AJ4" s="3">
        <v>110</v>
      </c>
      <c r="AK4" s="3">
        <v>83</v>
      </c>
      <c r="AL4" s="5">
        <f t="shared" si="0"/>
        <v>92</v>
      </c>
      <c r="AM4" s="3">
        <v>84</v>
      </c>
      <c r="AN4" s="3">
        <v>1</v>
      </c>
      <c r="AO4" s="9">
        <v>8</v>
      </c>
      <c r="AP4" s="3">
        <v>41</v>
      </c>
      <c r="AQ4" s="3">
        <v>23</v>
      </c>
      <c r="AR4" s="9">
        <v>28</v>
      </c>
      <c r="AS4" s="1">
        <f t="shared" si="1"/>
        <v>18</v>
      </c>
      <c r="AT4" s="7">
        <f t="shared" si="2"/>
        <v>2.25</v>
      </c>
      <c r="AU4" s="9">
        <v>23</v>
      </c>
      <c r="AV4" s="4">
        <v>3.8569999999999993</v>
      </c>
      <c r="AW4" s="3">
        <v>2.0299999999999998</v>
      </c>
      <c r="AX4" s="19">
        <f t="shared" si="3"/>
        <v>0.41410199556541016</v>
      </c>
      <c r="AY4" s="7">
        <f t="shared" si="4"/>
        <v>1.2963443090484834</v>
      </c>
      <c r="AZ4" s="7">
        <f t="shared" si="5"/>
        <v>197.04433497536948</v>
      </c>
      <c r="BA4" s="7">
        <f t="shared" si="6"/>
        <v>3310.3448275862074</v>
      </c>
      <c r="BB4" s="7">
        <f t="shared" si="7"/>
        <v>45.916666666666664</v>
      </c>
      <c r="BC4" s="7">
        <f t="shared" si="8"/>
        <v>24.166666666666664</v>
      </c>
      <c r="BD4" s="7">
        <f t="shared" si="9"/>
        <v>22.677999999999997</v>
      </c>
      <c r="BE4" s="7">
        <f t="shared" si="10"/>
        <v>6.5733333333333324</v>
      </c>
      <c r="BF4" s="19"/>
      <c r="BG4" s="19">
        <f t="shared" si="11"/>
        <v>0.60980036297640661</v>
      </c>
      <c r="BH4" s="19">
        <f t="shared" si="12"/>
        <v>0.89292196007259528</v>
      </c>
      <c r="BI4" s="19">
        <f t="shared" si="13"/>
        <v>2.5509259259259256</v>
      </c>
      <c r="BJ4" s="19">
        <f t="shared" si="14"/>
        <v>0.34782608695652173</v>
      </c>
      <c r="BK4" s="19"/>
      <c r="BL4" s="5">
        <v>0</v>
      </c>
      <c r="BM4" s="5"/>
      <c r="BN4" s="5"/>
      <c r="BO4" s="5"/>
      <c r="BP4" s="5"/>
      <c r="BQ4" s="9">
        <v>1</v>
      </c>
      <c r="BR4" s="9">
        <v>0</v>
      </c>
      <c r="BS4" s="3">
        <v>17.5</v>
      </c>
      <c r="BT4" s="3"/>
      <c r="BU4" s="3"/>
      <c r="BV4" s="3"/>
      <c r="BW4" s="3"/>
      <c r="BX4" s="10"/>
      <c r="BY4" s="3">
        <v>1</v>
      </c>
      <c r="BZ4" s="3"/>
      <c r="CA4" s="5">
        <v>139</v>
      </c>
      <c r="CB4" s="5">
        <v>13</v>
      </c>
      <c r="CC4" s="4">
        <v>1</v>
      </c>
      <c r="CD4" s="28">
        <v>90</v>
      </c>
      <c r="CE4" s="8"/>
      <c r="CF4" s="8"/>
      <c r="CG4" s="3">
        <v>770</v>
      </c>
      <c r="CH4" s="3">
        <v>1</v>
      </c>
      <c r="CI4" s="3">
        <v>2</v>
      </c>
      <c r="CJ4" s="12">
        <v>545.69892473118284</v>
      </c>
      <c r="CK4" s="20">
        <f t="shared" si="15"/>
        <v>6.0633213859020314</v>
      </c>
      <c r="CL4" s="19">
        <f t="shared" si="16"/>
        <v>6.3020674037507778</v>
      </c>
      <c r="CM4" s="5">
        <v>852.07614837044071</v>
      </c>
      <c r="CN4" s="19">
        <f t="shared" si="17"/>
        <v>6.7476758988571612</v>
      </c>
      <c r="CO4" s="10"/>
      <c r="CP4" s="41">
        <v>40374</v>
      </c>
      <c r="CQ4" s="41"/>
      <c r="CR4" s="41"/>
      <c r="CS4" s="41"/>
      <c r="CU4" s="36">
        <v>44272</v>
      </c>
      <c r="CV4" s="36">
        <v>42398</v>
      </c>
      <c r="CW4" s="1">
        <f t="shared" si="18"/>
        <v>2024</v>
      </c>
      <c r="CX4" s="3">
        <v>0</v>
      </c>
      <c r="CY4" s="3"/>
      <c r="CZ4" s="20"/>
      <c r="DA4" s="20">
        <v>0</v>
      </c>
      <c r="DB4" s="20">
        <v>2024</v>
      </c>
      <c r="DC4" s="3">
        <v>0</v>
      </c>
      <c r="DD4" s="3"/>
      <c r="DE4" s="10"/>
      <c r="DF4" s="10"/>
      <c r="DG4" s="10"/>
      <c r="DH4" s="10"/>
      <c r="DI4" s="10"/>
      <c r="DJ4" s="10"/>
      <c r="DK4" s="10"/>
      <c r="DL4" s="10"/>
      <c r="DM4" s="10"/>
    </row>
    <row r="5" spans="1:117" x14ac:dyDescent="0.25">
      <c r="A5" s="2">
        <v>2007</v>
      </c>
      <c r="B5" s="3">
        <v>41</v>
      </c>
      <c r="C5" s="3">
        <v>1</v>
      </c>
      <c r="D5" s="3">
        <v>0</v>
      </c>
      <c r="E5" s="3">
        <v>0</v>
      </c>
      <c r="F5" s="3">
        <v>1</v>
      </c>
      <c r="G5" s="3">
        <v>1</v>
      </c>
      <c r="H5" s="1">
        <v>0</v>
      </c>
      <c r="I5" s="3">
        <v>1</v>
      </c>
      <c r="J5" s="3">
        <v>1</v>
      </c>
      <c r="K5" s="3">
        <v>1</v>
      </c>
      <c r="L5" s="3">
        <v>1</v>
      </c>
      <c r="M5" s="3"/>
      <c r="N5" s="3">
        <v>0</v>
      </c>
      <c r="O5" s="3">
        <v>0</v>
      </c>
      <c r="P5" s="3">
        <v>0</v>
      </c>
      <c r="Q5" s="3"/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1</v>
      </c>
      <c r="AD5" s="3">
        <v>0</v>
      </c>
      <c r="AE5" s="3">
        <v>1</v>
      </c>
      <c r="AF5" s="3">
        <v>0</v>
      </c>
      <c r="AG5" s="3">
        <v>0</v>
      </c>
      <c r="AH5" s="3">
        <v>36.799999999999997</v>
      </c>
      <c r="AI5" s="4">
        <v>2.38</v>
      </c>
      <c r="AJ5" s="3">
        <v>131</v>
      </c>
      <c r="AK5" s="3">
        <v>74</v>
      </c>
      <c r="AL5" s="5">
        <f t="shared" si="0"/>
        <v>93</v>
      </c>
      <c r="AM5" s="3">
        <v>97</v>
      </c>
      <c r="AN5" s="3">
        <v>1</v>
      </c>
      <c r="AO5" s="3">
        <v>3</v>
      </c>
      <c r="AP5" s="3">
        <v>35</v>
      </c>
      <c r="AQ5" s="3">
        <v>13</v>
      </c>
      <c r="AR5" s="3">
        <v>20</v>
      </c>
      <c r="AS5" s="3">
        <f t="shared" si="1"/>
        <v>22</v>
      </c>
      <c r="AT5" s="7">
        <f t="shared" si="2"/>
        <v>7.333333333333333</v>
      </c>
      <c r="AU5" s="3">
        <v>13</v>
      </c>
      <c r="AV5" s="4">
        <v>9.2343999999999991</v>
      </c>
      <c r="AW5" s="3">
        <v>3.88</v>
      </c>
      <c r="AX5" s="19">
        <f t="shared" si="3"/>
        <v>0.80008869179600883</v>
      </c>
      <c r="AY5" s="7">
        <f t="shared" si="4"/>
        <v>0.75803517283201949</v>
      </c>
      <c r="AZ5" s="7">
        <f t="shared" si="5"/>
        <v>144.32989690721649</v>
      </c>
      <c r="BA5" s="7">
        <f t="shared" si="6"/>
        <v>1855.6701030927836</v>
      </c>
      <c r="BB5" s="7">
        <f t="shared" si="7"/>
        <v>95.199999999999989</v>
      </c>
      <c r="BC5" s="7">
        <f t="shared" si="8"/>
        <v>40</v>
      </c>
      <c r="BD5" s="7">
        <f t="shared" si="9"/>
        <v>43.519999999999996</v>
      </c>
      <c r="BE5" s="7">
        <f t="shared" si="10"/>
        <v>9.2479999999999993</v>
      </c>
      <c r="BF5" s="19"/>
      <c r="BG5" s="19">
        <f t="shared" si="11"/>
        <v>0.21008403361344541</v>
      </c>
      <c r="BH5" s="19">
        <f t="shared" si="12"/>
        <v>0.36764705882352944</v>
      </c>
      <c r="BI5" s="19">
        <f t="shared" si="13"/>
        <v>4.3272727272727272</v>
      </c>
      <c r="BJ5" s="19">
        <f t="shared" si="14"/>
        <v>0.23076923076923078</v>
      </c>
      <c r="BK5" s="19"/>
      <c r="BL5" s="5">
        <v>0</v>
      </c>
      <c r="BM5" s="5"/>
      <c r="BN5" s="5"/>
      <c r="BO5" s="5"/>
      <c r="BP5" s="5"/>
      <c r="BQ5" s="3">
        <v>1</v>
      </c>
      <c r="BR5" s="3">
        <v>0</v>
      </c>
      <c r="BS5" s="3">
        <v>67.5</v>
      </c>
      <c r="BT5" s="3">
        <v>4.9000000000000004</v>
      </c>
      <c r="BU5" s="3">
        <v>3.8</v>
      </c>
      <c r="BV5" s="3">
        <v>1.1000000000000001</v>
      </c>
      <c r="BW5" s="3">
        <v>5.2</v>
      </c>
      <c r="BX5" s="10"/>
      <c r="BY5" s="3">
        <v>1</v>
      </c>
      <c r="BZ5" s="3">
        <v>1</v>
      </c>
      <c r="CA5" s="3">
        <v>142</v>
      </c>
      <c r="CB5" s="3">
        <v>28</v>
      </c>
      <c r="CC5" s="4">
        <v>2</v>
      </c>
      <c r="CD5" s="28">
        <v>45</v>
      </c>
      <c r="CE5" s="8"/>
      <c r="CF5" s="8"/>
      <c r="CG5" s="3">
        <v>50</v>
      </c>
      <c r="CH5" s="3">
        <v>0</v>
      </c>
      <c r="CI5" s="3">
        <v>1</v>
      </c>
      <c r="CJ5" s="12">
        <v>332.38636363636363</v>
      </c>
      <c r="CK5" s="20">
        <f t="shared" si="15"/>
        <v>7.3863636363636358</v>
      </c>
      <c r="CL5" s="19">
        <f t="shared" si="16"/>
        <v>5.8062980381817964</v>
      </c>
      <c r="CM5" s="5">
        <v>1337.2336203378434</v>
      </c>
      <c r="CN5" s="19">
        <f t="shared" si="17"/>
        <v>7.1983582965704747</v>
      </c>
      <c r="CO5" s="10"/>
      <c r="CP5" s="41">
        <v>40245</v>
      </c>
      <c r="CQ5" s="41"/>
      <c r="CR5" s="41"/>
      <c r="CS5" s="41"/>
      <c r="CU5" s="36">
        <v>44272</v>
      </c>
      <c r="CV5" s="36">
        <v>43723</v>
      </c>
      <c r="CW5" s="1">
        <f t="shared" si="18"/>
        <v>3478</v>
      </c>
      <c r="CX5" s="3">
        <v>0</v>
      </c>
      <c r="CY5" s="3"/>
      <c r="CZ5" s="3"/>
      <c r="DA5" s="3">
        <v>0</v>
      </c>
      <c r="DB5" s="3">
        <v>3478</v>
      </c>
      <c r="DC5" s="3">
        <v>0</v>
      </c>
      <c r="DD5" s="3"/>
      <c r="DE5" s="10"/>
      <c r="DF5" s="10"/>
      <c r="DG5" s="10"/>
      <c r="DH5" s="10"/>
      <c r="DI5" s="10"/>
      <c r="DJ5" s="10"/>
      <c r="DK5" s="10"/>
      <c r="DL5" s="10"/>
      <c r="DM5" s="10"/>
    </row>
    <row r="6" spans="1:117" x14ac:dyDescent="0.25">
      <c r="A6" s="25">
        <v>1069</v>
      </c>
      <c r="B6" s="1">
        <v>61</v>
      </c>
      <c r="C6" s="1">
        <v>0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3</v>
      </c>
      <c r="K6" s="1">
        <v>1</v>
      </c>
      <c r="L6" s="1">
        <v>1</v>
      </c>
      <c r="M6" s="1">
        <v>1</v>
      </c>
      <c r="N6" s="1">
        <v>0</v>
      </c>
      <c r="O6" s="1">
        <v>0</v>
      </c>
      <c r="P6" s="1">
        <v>0</v>
      </c>
      <c r="R6" s="1">
        <v>0</v>
      </c>
      <c r="S6" s="1">
        <v>0</v>
      </c>
      <c r="T6" s="1">
        <v>1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1</v>
      </c>
      <c r="AB6" s="1">
        <v>1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47.88</v>
      </c>
      <c r="AI6" s="1">
        <v>2.4700000000000002</v>
      </c>
      <c r="AJ6" s="1">
        <v>130</v>
      </c>
      <c r="AK6" s="1">
        <v>82</v>
      </c>
      <c r="AL6" s="5">
        <f t="shared" si="0"/>
        <v>98</v>
      </c>
      <c r="AM6" s="1">
        <v>104</v>
      </c>
      <c r="AN6" s="1">
        <v>1</v>
      </c>
      <c r="AO6" s="1">
        <v>16</v>
      </c>
      <c r="AP6" s="1">
        <v>48</v>
      </c>
      <c r="AQ6" s="1">
        <v>24</v>
      </c>
      <c r="AR6" s="1">
        <v>37</v>
      </c>
      <c r="AS6" s="1">
        <f t="shared" si="1"/>
        <v>24</v>
      </c>
      <c r="AT6" s="7">
        <f t="shared" si="2"/>
        <v>1.5</v>
      </c>
      <c r="AU6" s="1">
        <v>22</v>
      </c>
      <c r="AV6" s="19">
        <v>6.46</v>
      </c>
      <c r="AW6" s="1">
        <v>2.61</v>
      </c>
      <c r="AX6" s="19">
        <f t="shared" si="3"/>
        <v>0.56713968957871397</v>
      </c>
      <c r="AY6" s="7">
        <f t="shared" si="4"/>
        <v>2.321981424148607</v>
      </c>
      <c r="AZ6" s="7">
        <f t="shared" si="5"/>
        <v>459.77011494252878</v>
      </c>
      <c r="BA6" s="7">
        <f t="shared" si="6"/>
        <v>2513.4099616858239</v>
      </c>
      <c r="BB6" s="7">
        <f t="shared" si="7"/>
        <v>62.115384615384613</v>
      </c>
      <c r="BC6" s="7">
        <f t="shared" si="8"/>
        <v>25.096153846153847</v>
      </c>
      <c r="BD6" s="7">
        <f t="shared" si="9"/>
        <v>25.939384615384615</v>
      </c>
      <c r="BE6" s="7">
        <f t="shared" si="10"/>
        <v>7.1674615384615388</v>
      </c>
      <c r="BF6" s="19">
        <v>2.2699690402476782</v>
      </c>
      <c r="BG6" s="19">
        <f t="shared" si="11"/>
        <v>0.59566563467492262</v>
      </c>
      <c r="BH6" s="19">
        <f t="shared" si="12"/>
        <v>0.77275541795665637</v>
      </c>
      <c r="BI6" s="19">
        <f t="shared" si="13"/>
        <v>2.5881410256410255</v>
      </c>
      <c r="BJ6" s="19">
        <f t="shared" si="14"/>
        <v>0.72727272727272729</v>
      </c>
      <c r="BK6" s="19"/>
      <c r="BL6" s="20">
        <v>1</v>
      </c>
      <c r="BM6" s="1">
        <v>18</v>
      </c>
      <c r="BO6" s="1">
        <v>0</v>
      </c>
      <c r="BP6" s="1">
        <v>0</v>
      </c>
      <c r="BQ6" s="1">
        <v>1</v>
      </c>
      <c r="BR6" s="1">
        <v>0</v>
      </c>
      <c r="BS6" s="1">
        <v>60</v>
      </c>
      <c r="BT6" s="1">
        <v>4.9000000000000004</v>
      </c>
      <c r="BU6" s="1">
        <v>3</v>
      </c>
      <c r="BV6" s="1">
        <v>0.48</v>
      </c>
      <c r="BW6" s="1">
        <v>4.7</v>
      </c>
      <c r="BX6" s="1">
        <v>27</v>
      </c>
      <c r="BY6" s="1">
        <v>0</v>
      </c>
      <c r="BZ6" s="1">
        <v>1</v>
      </c>
      <c r="CA6" s="25">
        <v>138</v>
      </c>
      <c r="CB6" s="25">
        <v>17</v>
      </c>
      <c r="CC6" s="44">
        <v>0.79</v>
      </c>
      <c r="CD6" s="27">
        <v>90</v>
      </c>
      <c r="CE6" s="1">
        <v>61</v>
      </c>
      <c r="CF6" s="1">
        <v>0</v>
      </c>
      <c r="CI6" s="1">
        <v>1</v>
      </c>
      <c r="CJ6" s="20">
        <v>678.26408739999999</v>
      </c>
      <c r="CK6" s="20">
        <f t="shared" si="15"/>
        <v>7.5362676377777778</v>
      </c>
      <c r="CL6" s="19">
        <f t="shared" si="16"/>
        <v>6.5195367215408142</v>
      </c>
      <c r="CM6" s="20">
        <v>1079.3661910000001</v>
      </c>
      <c r="CN6" s="19">
        <f t="shared" si="17"/>
        <v>6.9841292876632393</v>
      </c>
      <c r="CO6" s="22"/>
      <c r="CP6" s="36">
        <v>43419</v>
      </c>
      <c r="CQ6" s="36"/>
      <c r="CR6" s="36"/>
      <c r="CS6" s="36"/>
      <c r="CU6" s="36">
        <v>44274</v>
      </c>
      <c r="CV6" s="36">
        <v>44246</v>
      </c>
      <c r="CW6" s="1">
        <f t="shared" si="18"/>
        <v>827</v>
      </c>
      <c r="CX6" s="1">
        <v>0</v>
      </c>
      <c r="DA6" s="1">
        <v>0</v>
      </c>
      <c r="DB6" s="1">
        <v>827</v>
      </c>
      <c r="DC6" s="3">
        <v>0</v>
      </c>
      <c r="DD6"/>
    </row>
    <row r="7" spans="1:117" x14ac:dyDescent="0.25">
      <c r="A7" s="2">
        <v>2058</v>
      </c>
      <c r="B7" s="3">
        <v>61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1">
        <v>1</v>
      </c>
      <c r="I7" s="3">
        <v>1</v>
      </c>
      <c r="J7" s="3">
        <v>1</v>
      </c>
      <c r="K7" s="3">
        <v>0</v>
      </c>
      <c r="L7" s="3">
        <v>1</v>
      </c>
      <c r="M7" s="3"/>
      <c r="N7" s="3">
        <v>1</v>
      </c>
      <c r="O7" s="3">
        <v>0</v>
      </c>
      <c r="P7" s="3">
        <v>1</v>
      </c>
      <c r="Q7" s="3">
        <v>1</v>
      </c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1</v>
      </c>
      <c r="AA7" s="3">
        <v>1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34.5</v>
      </c>
      <c r="AI7" s="4">
        <v>2.15</v>
      </c>
      <c r="AJ7" s="3">
        <v>120</v>
      </c>
      <c r="AK7" s="3">
        <v>70</v>
      </c>
      <c r="AL7" s="5">
        <f t="shared" si="0"/>
        <v>86.666666666666671</v>
      </c>
      <c r="AM7" s="3">
        <v>94</v>
      </c>
      <c r="AN7" s="3">
        <v>1</v>
      </c>
      <c r="AO7" s="3">
        <v>10</v>
      </c>
      <c r="AP7" s="3">
        <v>27</v>
      </c>
      <c r="AQ7" s="3">
        <v>17</v>
      </c>
      <c r="AR7" s="3">
        <v>20</v>
      </c>
      <c r="AS7" s="1">
        <f t="shared" si="1"/>
        <v>10</v>
      </c>
      <c r="AT7" s="7">
        <f t="shared" si="2"/>
        <v>1</v>
      </c>
      <c r="AU7" s="3">
        <v>14</v>
      </c>
      <c r="AV7" s="4">
        <v>6.4929999999999994</v>
      </c>
      <c r="AW7" s="3">
        <v>3.02</v>
      </c>
      <c r="AX7" s="19">
        <f t="shared" si="3"/>
        <v>0.58033998521803398</v>
      </c>
      <c r="AY7" s="7">
        <f t="shared" si="4"/>
        <v>0.92407207762205457</v>
      </c>
      <c r="AZ7" s="7">
        <f t="shared" si="5"/>
        <v>158.94039735099338</v>
      </c>
      <c r="BA7" s="7">
        <f t="shared" si="6"/>
        <v>2030.9050772626933</v>
      </c>
      <c r="BB7" s="7">
        <f t="shared" si="7"/>
        <v>69.074468085106375</v>
      </c>
      <c r="BC7" s="7">
        <f t="shared" si="8"/>
        <v>32.127659574468083</v>
      </c>
      <c r="BD7" s="7">
        <f t="shared" si="9"/>
        <v>31.750695035460993</v>
      </c>
      <c r="BE7" s="7">
        <f t="shared" si="10"/>
        <v>4.3693617021276587</v>
      </c>
      <c r="BF7" s="19"/>
      <c r="BG7" s="19">
        <f t="shared" si="11"/>
        <v>0.28954258432157709</v>
      </c>
      <c r="BH7" s="19">
        <f t="shared" si="12"/>
        <v>0.39088248883412913</v>
      </c>
      <c r="BI7" s="19">
        <f t="shared" si="13"/>
        <v>6.9074468085106373</v>
      </c>
      <c r="BJ7" s="19">
        <f t="shared" si="14"/>
        <v>0.7142857142857143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55</v>
      </c>
      <c r="BT7" s="3">
        <v>4.5999999999999996</v>
      </c>
      <c r="BU7" s="3">
        <v>2.6</v>
      </c>
      <c r="BV7" s="3">
        <v>0.93</v>
      </c>
      <c r="BW7" s="3">
        <v>5.3</v>
      </c>
      <c r="BX7" s="10"/>
      <c r="BY7" s="3">
        <v>1</v>
      </c>
      <c r="BZ7" s="3">
        <v>0</v>
      </c>
      <c r="CA7" s="3">
        <v>140</v>
      </c>
      <c r="CB7" s="3">
        <v>26</v>
      </c>
      <c r="CC7" s="4">
        <v>1</v>
      </c>
      <c r="CD7" s="28">
        <v>90</v>
      </c>
      <c r="CE7" s="8"/>
      <c r="CF7" s="8"/>
      <c r="CG7" s="3">
        <v>167</v>
      </c>
      <c r="CH7" s="3">
        <v>0</v>
      </c>
      <c r="CI7" s="3">
        <v>1</v>
      </c>
      <c r="CJ7" s="12">
        <v>730.28169014084506</v>
      </c>
      <c r="CK7" s="20">
        <f t="shared" si="15"/>
        <v>8.1142410015649453</v>
      </c>
      <c r="CL7" s="19">
        <f t="shared" si="16"/>
        <v>6.5934303366163576</v>
      </c>
      <c r="CM7" s="5">
        <v>239.46703333776145</v>
      </c>
      <c r="CN7" s="19">
        <f t="shared" si="17"/>
        <v>5.4784157595176</v>
      </c>
      <c r="CO7" s="10"/>
      <c r="CP7" s="36">
        <v>40549</v>
      </c>
      <c r="CQ7" s="36"/>
      <c r="CR7" s="36"/>
      <c r="CS7" s="36"/>
      <c r="CT7" s="22"/>
      <c r="CU7" s="36">
        <v>44274</v>
      </c>
      <c r="CV7" s="40">
        <v>44272</v>
      </c>
      <c r="CW7" s="3">
        <f t="shared" si="18"/>
        <v>3723</v>
      </c>
      <c r="CX7" s="3">
        <v>0</v>
      </c>
      <c r="CY7" s="3"/>
      <c r="CZ7" s="3"/>
      <c r="DA7" s="3">
        <v>0</v>
      </c>
      <c r="DB7" s="3">
        <v>3723</v>
      </c>
      <c r="DC7" s="3">
        <v>0</v>
      </c>
      <c r="DD7" s="3"/>
      <c r="DE7" s="10"/>
      <c r="DF7" s="10"/>
      <c r="DG7" s="10"/>
      <c r="DH7" s="10"/>
      <c r="DI7" s="10"/>
      <c r="DJ7" s="10"/>
      <c r="DK7" s="10"/>
      <c r="DL7" s="10"/>
      <c r="DM7" s="10"/>
    </row>
    <row r="8" spans="1:117" x14ac:dyDescent="0.25">
      <c r="A8" s="25">
        <v>1072</v>
      </c>
      <c r="B8" s="1">
        <v>53</v>
      </c>
      <c r="C8" s="1">
        <v>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2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0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1</v>
      </c>
      <c r="AB8" s="1">
        <v>1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26.89</v>
      </c>
      <c r="AI8" s="1">
        <v>2.42</v>
      </c>
      <c r="AJ8" s="1">
        <v>117</v>
      </c>
      <c r="AK8" s="1">
        <v>72</v>
      </c>
      <c r="AL8" s="5">
        <f t="shared" si="0"/>
        <v>87</v>
      </c>
      <c r="AM8" s="1">
        <v>81</v>
      </c>
      <c r="AN8" s="1">
        <v>1</v>
      </c>
      <c r="AO8" s="1">
        <v>5</v>
      </c>
      <c r="AP8" s="1">
        <v>31</v>
      </c>
      <c r="AQ8" s="1">
        <v>14</v>
      </c>
      <c r="AR8" s="1">
        <v>23</v>
      </c>
      <c r="AS8" s="1">
        <f t="shared" si="1"/>
        <v>17</v>
      </c>
      <c r="AT8" s="7">
        <f t="shared" si="2"/>
        <v>3.4</v>
      </c>
      <c r="AU8" s="1">
        <v>17</v>
      </c>
      <c r="AV8" s="19">
        <v>6.78</v>
      </c>
      <c r="AW8" s="1">
        <v>2.8</v>
      </c>
      <c r="AX8" s="19">
        <f t="shared" si="3"/>
        <v>0.54013303769401333</v>
      </c>
      <c r="AY8" s="7">
        <f t="shared" si="4"/>
        <v>0.88495575221238931</v>
      </c>
      <c r="AZ8" s="7">
        <f t="shared" si="5"/>
        <v>171.42857142857144</v>
      </c>
      <c r="BA8" s="7">
        <f t="shared" si="6"/>
        <v>2342.8571428571431</v>
      </c>
      <c r="BB8" s="7">
        <f t="shared" si="7"/>
        <v>83.703703703703709</v>
      </c>
      <c r="BC8" s="7">
        <f t="shared" si="8"/>
        <v>34.567901234567898</v>
      </c>
      <c r="BD8" s="7">
        <f t="shared" si="9"/>
        <v>32.90864197530864</v>
      </c>
      <c r="BE8" s="7">
        <f t="shared" si="10"/>
        <v>8.4622222222222216</v>
      </c>
      <c r="BF8" s="19">
        <v>1.4814159292035398</v>
      </c>
      <c r="BG8" s="19">
        <f t="shared" si="11"/>
        <v>0.27477876106194687</v>
      </c>
      <c r="BH8" s="19">
        <f t="shared" si="12"/>
        <v>0.37035398230088495</v>
      </c>
      <c r="BI8" s="19">
        <f t="shared" si="13"/>
        <v>4.9237472766884531</v>
      </c>
      <c r="BJ8" s="19">
        <f t="shared" si="14"/>
        <v>0.29411764705882354</v>
      </c>
      <c r="BK8" s="19"/>
      <c r="BL8" s="20">
        <v>1</v>
      </c>
      <c r="BM8" s="1">
        <v>7</v>
      </c>
      <c r="BO8" s="1">
        <v>0</v>
      </c>
      <c r="BP8" s="1">
        <v>0</v>
      </c>
      <c r="BQ8" s="1">
        <v>1</v>
      </c>
      <c r="BR8" s="1">
        <v>0</v>
      </c>
      <c r="BS8" s="1">
        <v>16</v>
      </c>
      <c r="BT8" s="1">
        <v>7.1</v>
      </c>
      <c r="BU8" s="1">
        <v>6.6</v>
      </c>
      <c r="BV8" s="1">
        <v>0.25</v>
      </c>
      <c r="BX8" s="1">
        <v>56</v>
      </c>
      <c r="BY8" s="1">
        <v>1</v>
      </c>
      <c r="BZ8" s="1">
        <v>1</v>
      </c>
      <c r="CA8" s="25">
        <v>137</v>
      </c>
      <c r="CB8" s="25">
        <v>15</v>
      </c>
      <c r="CC8" s="44">
        <v>1.07</v>
      </c>
      <c r="CD8" s="27">
        <v>79</v>
      </c>
      <c r="CE8" s="1">
        <v>413</v>
      </c>
      <c r="CF8" s="1">
        <v>1</v>
      </c>
      <c r="CI8" s="1">
        <v>2</v>
      </c>
      <c r="CJ8" s="20">
        <v>707.43604130000006</v>
      </c>
      <c r="CK8" s="20">
        <f t="shared" si="15"/>
        <v>8.9548865987341788</v>
      </c>
      <c r="CL8" s="19">
        <f t="shared" si="16"/>
        <v>6.561647224441578</v>
      </c>
      <c r="CM8" s="20">
        <v>1465.024105</v>
      </c>
      <c r="CN8" s="19">
        <f t="shared" si="17"/>
        <v>7.2896269752407177</v>
      </c>
      <c r="CO8" s="22"/>
      <c r="CP8" s="36">
        <v>43425</v>
      </c>
      <c r="CQ8" s="36"/>
      <c r="CR8" s="36"/>
      <c r="CS8" s="36"/>
      <c r="CU8" s="36">
        <v>44274</v>
      </c>
      <c r="CV8" s="36">
        <v>44246</v>
      </c>
      <c r="CW8" s="1">
        <f t="shared" si="18"/>
        <v>821</v>
      </c>
      <c r="CX8" s="1">
        <v>0</v>
      </c>
      <c r="DA8" s="1">
        <v>0</v>
      </c>
      <c r="DB8" s="1">
        <v>821</v>
      </c>
      <c r="DC8" s="3">
        <v>0</v>
      </c>
      <c r="DD8"/>
    </row>
    <row r="9" spans="1:117" x14ac:dyDescent="0.25">
      <c r="A9" s="25">
        <v>1012</v>
      </c>
      <c r="B9" s="1">
        <v>59</v>
      </c>
      <c r="C9" s="1">
        <v>0</v>
      </c>
      <c r="D9" s="1">
        <v>1</v>
      </c>
      <c r="E9" s="1">
        <v>1</v>
      </c>
      <c r="F9" s="1">
        <v>2</v>
      </c>
      <c r="G9" s="1">
        <v>1</v>
      </c>
      <c r="H9" s="1">
        <v>0</v>
      </c>
      <c r="I9" s="1">
        <v>1</v>
      </c>
      <c r="J9" s="1">
        <v>2</v>
      </c>
      <c r="K9" s="1">
        <v>0</v>
      </c>
      <c r="L9" s="1">
        <v>0</v>
      </c>
      <c r="M9" s="1">
        <v>0</v>
      </c>
      <c r="N9" s="1">
        <v>0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23.7</v>
      </c>
      <c r="AI9" s="1">
        <v>1.69</v>
      </c>
      <c r="AJ9" s="1">
        <v>104</v>
      </c>
      <c r="AK9" s="1">
        <v>62</v>
      </c>
      <c r="AL9" s="5">
        <f t="shared" si="0"/>
        <v>76</v>
      </c>
      <c r="AM9" s="1">
        <v>66</v>
      </c>
      <c r="AN9" s="1">
        <v>3</v>
      </c>
      <c r="AO9" s="1">
        <v>8</v>
      </c>
      <c r="AP9" s="1">
        <v>43</v>
      </c>
      <c r="AQ9" s="1">
        <v>16</v>
      </c>
      <c r="AR9" s="1">
        <v>27</v>
      </c>
      <c r="AS9" s="1">
        <f t="shared" si="1"/>
        <v>27</v>
      </c>
      <c r="AT9" s="7">
        <f t="shared" si="2"/>
        <v>3.375</v>
      </c>
      <c r="AU9" s="1">
        <v>22</v>
      </c>
      <c r="AV9" s="19">
        <v>7.45</v>
      </c>
      <c r="AW9" s="1">
        <v>4.41</v>
      </c>
      <c r="AX9" s="19">
        <f t="shared" si="3"/>
        <v>0.74314855875831487</v>
      </c>
      <c r="AY9" s="7">
        <f t="shared" si="4"/>
        <v>0.67114093959731547</v>
      </c>
      <c r="AZ9" s="7">
        <f t="shared" si="5"/>
        <v>90.702947845804985</v>
      </c>
      <c r="BA9" s="7">
        <f t="shared" si="6"/>
        <v>1233.5600907029477</v>
      </c>
      <c r="BB9" s="7">
        <f t="shared" si="7"/>
        <v>112.87878787878789</v>
      </c>
      <c r="BC9" s="7">
        <f t="shared" si="8"/>
        <v>66.818181818181813</v>
      </c>
      <c r="BD9" s="7">
        <f t="shared" si="9"/>
        <v>49.071272727272721</v>
      </c>
      <c r="BE9" s="7">
        <f t="shared" si="10"/>
        <v>17.26581818181818</v>
      </c>
      <c r="BF9" s="19"/>
      <c r="BG9" s="19">
        <f t="shared" si="11"/>
        <v>0.23919463087248319</v>
      </c>
      <c r="BH9" s="19">
        <f t="shared" si="12"/>
        <v>0.3809395973154362</v>
      </c>
      <c r="BI9" s="19">
        <f t="shared" si="13"/>
        <v>4.1806958473625144</v>
      </c>
      <c r="BJ9" s="19">
        <f t="shared" si="14"/>
        <v>0.36363636363636365</v>
      </c>
      <c r="BK9" s="19"/>
      <c r="BL9" s="20">
        <v>1</v>
      </c>
      <c r="BO9" s="1">
        <v>0</v>
      </c>
      <c r="BP9" s="1">
        <v>0</v>
      </c>
      <c r="BQ9" s="1">
        <v>1</v>
      </c>
      <c r="BR9" s="1">
        <v>0</v>
      </c>
      <c r="BS9" s="1">
        <v>65</v>
      </c>
      <c r="BT9" s="1">
        <v>3.7</v>
      </c>
      <c r="BU9" s="1">
        <v>2.5</v>
      </c>
      <c r="BV9" s="1">
        <v>0.46</v>
      </c>
      <c r="BW9" s="1">
        <v>3.5</v>
      </c>
      <c r="BX9" s="1">
        <v>68.5</v>
      </c>
      <c r="BY9" s="1">
        <v>1</v>
      </c>
      <c r="BZ9" s="1">
        <v>1</v>
      </c>
      <c r="CA9" s="1">
        <v>134</v>
      </c>
      <c r="CB9" s="1">
        <v>13</v>
      </c>
      <c r="CC9" s="19">
        <v>0.79</v>
      </c>
      <c r="CD9" s="27">
        <v>83</v>
      </c>
      <c r="CJ9" s="20">
        <v>771.32060049999995</v>
      </c>
      <c r="CK9" s="20">
        <f t="shared" si="15"/>
        <v>9.29301928313253</v>
      </c>
      <c r="CL9" s="19">
        <f t="shared" si="16"/>
        <v>6.6481041113865986</v>
      </c>
      <c r="CM9" s="20">
        <v>1076.284185</v>
      </c>
      <c r="CN9" s="19">
        <f t="shared" si="17"/>
        <v>6.9812698183037067</v>
      </c>
      <c r="CO9" s="22"/>
      <c r="CP9" s="36">
        <v>43208</v>
      </c>
      <c r="CQ9" s="36"/>
      <c r="CR9" s="36"/>
      <c r="CS9" s="36"/>
      <c r="CU9" s="36">
        <v>44217</v>
      </c>
      <c r="CV9" s="36">
        <v>44208</v>
      </c>
      <c r="CW9" s="1">
        <f t="shared" si="18"/>
        <v>1000</v>
      </c>
      <c r="CX9" s="1">
        <v>0</v>
      </c>
      <c r="DA9" s="1">
        <v>0</v>
      </c>
      <c r="DB9" s="1">
        <v>1000</v>
      </c>
      <c r="DC9" s="3">
        <v>0</v>
      </c>
      <c r="DD9"/>
    </row>
    <row r="10" spans="1:117" x14ac:dyDescent="0.25">
      <c r="A10" s="2">
        <v>2009</v>
      </c>
      <c r="B10" s="3">
        <v>35</v>
      </c>
      <c r="C10" s="3">
        <v>0</v>
      </c>
      <c r="D10" s="3">
        <v>1</v>
      </c>
      <c r="E10" s="3">
        <v>1</v>
      </c>
      <c r="F10" s="3">
        <v>1</v>
      </c>
      <c r="G10" s="3">
        <v>1</v>
      </c>
      <c r="H10" s="1">
        <v>0</v>
      </c>
      <c r="I10" s="3">
        <v>1</v>
      </c>
      <c r="J10" s="3">
        <v>2</v>
      </c>
      <c r="K10" s="3">
        <v>0</v>
      </c>
      <c r="L10" s="3">
        <v>1</v>
      </c>
      <c r="M10" s="3"/>
      <c r="N10" s="3">
        <v>0</v>
      </c>
      <c r="O10" s="3">
        <v>0</v>
      </c>
      <c r="P10" s="3">
        <v>0</v>
      </c>
      <c r="Q10" s="3"/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1</v>
      </c>
      <c r="AB10" s="3">
        <v>1</v>
      </c>
      <c r="AC10" s="3">
        <v>0</v>
      </c>
      <c r="AD10" s="3">
        <v>0</v>
      </c>
      <c r="AE10" s="3">
        <v>1</v>
      </c>
      <c r="AF10" s="3">
        <v>0</v>
      </c>
      <c r="AG10" s="3">
        <v>0</v>
      </c>
      <c r="AH10" s="3">
        <v>22</v>
      </c>
      <c r="AI10" s="4">
        <v>1.7</v>
      </c>
      <c r="AJ10" s="3">
        <v>136</v>
      </c>
      <c r="AK10" s="3">
        <v>88</v>
      </c>
      <c r="AL10" s="5">
        <f t="shared" si="0"/>
        <v>104</v>
      </c>
      <c r="AM10" s="3">
        <v>101</v>
      </c>
      <c r="AN10" s="3">
        <v>1</v>
      </c>
      <c r="AO10" s="3">
        <v>7</v>
      </c>
      <c r="AP10" s="3">
        <v>22</v>
      </c>
      <c r="AQ10" s="3">
        <v>8</v>
      </c>
      <c r="AR10" s="3">
        <v>16</v>
      </c>
      <c r="AS10" s="3">
        <f t="shared" si="1"/>
        <v>14</v>
      </c>
      <c r="AT10" s="7">
        <f t="shared" si="2"/>
        <v>2</v>
      </c>
      <c r="AU10" s="3">
        <v>10</v>
      </c>
      <c r="AV10" s="4">
        <v>4.5049999999999999</v>
      </c>
      <c r="AW10" s="3">
        <v>2.65</v>
      </c>
      <c r="AX10" s="19">
        <f t="shared" si="3"/>
        <v>0.61108647450110853</v>
      </c>
      <c r="AY10" s="7">
        <f t="shared" si="4"/>
        <v>1.3318534961154274</v>
      </c>
      <c r="AZ10" s="7">
        <f t="shared" si="5"/>
        <v>181.13207547169813</v>
      </c>
      <c r="BA10" s="7">
        <f t="shared" si="6"/>
        <v>2928.3018867924529</v>
      </c>
      <c r="BB10" s="7">
        <f t="shared" si="7"/>
        <v>44.603960396039604</v>
      </c>
      <c r="BC10" s="7">
        <f t="shared" si="8"/>
        <v>26.237623762376238</v>
      </c>
      <c r="BD10" s="7">
        <f t="shared" si="9"/>
        <v>33.542178217821778</v>
      </c>
      <c r="BE10" s="7">
        <f t="shared" si="10"/>
        <v>3.2114851485148512</v>
      </c>
      <c r="BF10" s="19"/>
      <c r="BG10" s="19">
        <f t="shared" si="11"/>
        <v>0.35871254162042177</v>
      </c>
      <c r="BH10" s="19">
        <f t="shared" si="12"/>
        <v>0.4932297447280799</v>
      </c>
      <c r="BI10" s="19">
        <f t="shared" si="13"/>
        <v>3.185997171145686</v>
      </c>
      <c r="BJ10" s="19">
        <f t="shared" si="14"/>
        <v>0.7</v>
      </c>
      <c r="BK10" s="19"/>
      <c r="BL10" s="5">
        <v>0</v>
      </c>
      <c r="BM10" s="5"/>
      <c r="BN10" s="5"/>
      <c r="BO10" s="5"/>
      <c r="BP10" s="5"/>
      <c r="BQ10" s="3">
        <v>1</v>
      </c>
      <c r="BR10" s="3">
        <v>0</v>
      </c>
      <c r="BS10" s="3">
        <v>40</v>
      </c>
      <c r="BT10" s="3">
        <v>4.5</v>
      </c>
      <c r="BU10" s="3">
        <v>3</v>
      </c>
      <c r="BV10" s="3">
        <v>1.1000000000000001</v>
      </c>
      <c r="BW10" s="3"/>
      <c r="BX10" s="10"/>
      <c r="BY10" s="3">
        <v>1</v>
      </c>
      <c r="BZ10" s="3">
        <v>1</v>
      </c>
      <c r="CA10" s="3">
        <v>142</v>
      </c>
      <c r="CB10" s="3">
        <v>19</v>
      </c>
      <c r="CC10" s="4">
        <v>1.1000000000000001</v>
      </c>
      <c r="CD10" s="28">
        <v>56</v>
      </c>
      <c r="CE10" s="8"/>
      <c r="CF10" s="8"/>
      <c r="CG10" s="3">
        <v>442</v>
      </c>
      <c r="CH10" s="3">
        <v>0</v>
      </c>
      <c r="CI10" s="3">
        <v>1</v>
      </c>
      <c r="CJ10" s="12">
        <v>541.4860681114551</v>
      </c>
      <c r="CK10" s="20">
        <f t="shared" si="15"/>
        <v>9.6693940734188413</v>
      </c>
      <c r="CL10" s="19">
        <f t="shared" si="16"/>
        <v>6.2943173377840367</v>
      </c>
      <c r="CM10" s="5">
        <v>927.15472476583966</v>
      </c>
      <c r="CN10" s="19">
        <f t="shared" si="17"/>
        <v>6.8321204607705885</v>
      </c>
      <c r="CO10" s="10"/>
      <c r="CP10" s="41">
        <v>40252</v>
      </c>
      <c r="CQ10" s="41"/>
      <c r="CR10" s="41"/>
      <c r="CS10" s="41"/>
      <c r="CU10" s="36">
        <v>44272</v>
      </c>
      <c r="CV10" s="36">
        <v>44260</v>
      </c>
      <c r="CW10" s="1">
        <f t="shared" si="18"/>
        <v>4008</v>
      </c>
      <c r="CX10" s="3">
        <v>0</v>
      </c>
      <c r="CY10" s="3"/>
      <c r="CZ10" s="3"/>
      <c r="DA10" s="3">
        <v>0</v>
      </c>
      <c r="DB10" s="3">
        <v>4008</v>
      </c>
      <c r="DC10" s="3">
        <v>0</v>
      </c>
      <c r="DD10" s="3"/>
      <c r="DE10" s="10"/>
      <c r="DF10" s="10"/>
      <c r="DG10" s="10"/>
      <c r="DH10" s="10"/>
      <c r="DI10" s="10"/>
      <c r="DJ10" s="10"/>
      <c r="DK10" s="10"/>
      <c r="DL10" s="10"/>
      <c r="DM10" s="10"/>
    </row>
    <row r="11" spans="1:117" x14ac:dyDescent="0.25">
      <c r="A11" s="2">
        <v>2035</v>
      </c>
      <c r="B11" s="3">
        <v>45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1">
        <v>0</v>
      </c>
      <c r="I11" s="3">
        <v>0</v>
      </c>
      <c r="J11" s="3">
        <v>3</v>
      </c>
      <c r="K11" s="3">
        <v>0</v>
      </c>
      <c r="L11" s="3">
        <v>0</v>
      </c>
      <c r="M11" s="3"/>
      <c r="N11" s="3">
        <v>1</v>
      </c>
      <c r="O11" s="3">
        <v>1</v>
      </c>
      <c r="P11" s="3">
        <v>1</v>
      </c>
      <c r="Q11" s="3"/>
      <c r="R11" s="3">
        <v>0</v>
      </c>
      <c r="S11" s="3">
        <v>0</v>
      </c>
      <c r="T11" s="3">
        <v>1</v>
      </c>
      <c r="U11" s="3">
        <v>1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</v>
      </c>
      <c r="AF11" s="3">
        <v>0</v>
      </c>
      <c r="AG11" s="3">
        <v>2</v>
      </c>
      <c r="AH11" s="3">
        <v>23.5</v>
      </c>
      <c r="AI11" s="4">
        <v>1.83</v>
      </c>
      <c r="AJ11" s="3">
        <v>106</v>
      </c>
      <c r="AK11" s="3">
        <v>63</v>
      </c>
      <c r="AL11" s="5">
        <f t="shared" si="0"/>
        <v>77.333333333333329</v>
      </c>
      <c r="AM11" s="3">
        <v>72</v>
      </c>
      <c r="AN11" s="3">
        <v>1</v>
      </c>
      <c r="AO11" s="3">
        <v>8</v>
      </c>
      <c r="AP11" s="3">
        <v>55</v>
      </c>
      <c r="AQ11" s="3">
        <v>35</v>
      </c>
      <c r="AR11" s="3">
        <v>45</v>
      </c>
      <c r="AS11" s="1">
        <f t="shared" si="1"/>
        <v>20</v>
      </c>
      <c r="AT11" s="7">
        <f t="shared" si="2"/>
        <v>2.5</v>
      </c>
      <c r="AU11" s="3">
        <v>19</v>
      </c>
      <c r="AV11" s="4">
        <v>3.39</v>
      </c>
      <c r="AW11" s="3">
        <v>1.85</v>
      </c>
      <c r="AX11" s="19">
        <f t="shared" si="3"/>
        <v>0.31722099039172208</v>
      </c>
      <c r="AY11" s="7">
        <f t="shared" si="4"/>
        <v>7.6696165191740411</v>
      </c>
      <c r="AZ11" s="7">
        <f t="shared" si="5"/>
        <v>1124.3243243243244</v>
      </c>
      <c r="BA11" s="7">
        <f t="shared" si="6"/>
        <v>2998.1981981981976</v>
      </c>
      <c r="BB11" s="7">
        <f t="shared" si="7"/>
        <v>47.083333333333336</v>
      </c>
      <c r="BC11" s="7">
        <f t="shared" si="8"/>
        <v>25.694444444444443</v>
      </c>
      <c r="BD11" s="7">
        <f t="shared" si="9"/>
        <v>20.384259259259256</v>
      </c>
      <c r="BE11" s="7">
        <f t="shared" si="10"/>
        <v>12.929444444444442</v>
      </c>
      <c r="BF11" s="19">
        <v>2.25</v>
      </c>
      <c r="BG11" s="19">
        <f t="shared" si="11"/>
        <v>0.95575221238938046</v>
      </c>
      <c r="BH11" s="19">
        <f t="shared" si="12"/>
        <v>1.168141592920354</v>
      </c>
      <c r="BI11" s="19">
        <f t="shared" si="13"/>
        <v>2.354166666666667</v>
      </c>
      <c r="BJ11" s="19">
        <f t="shared" si="14"/>
        <v>0.42105263157894735</v>
      </c>
      <c r="BK11" s="19"/>
      <c r="BL11" s="5">
        <v>1</v>
      </c>
      <c r="BM11" s="5">
        <v>19</v>
      </c>
      <c r="BN11" s="5">
        <v>50</v>
      </c>
      <c r="BO11" s="5">
        <v>0</v>
      </c>
      <c r="BP11" s="5">
        <v>0</v>
      </c>
      <c r="BQ11" s="3">
        <v>1</v>
      </c>
      <c r="BR11" s="3" t="s">
        <v>60</v>
      </c>
      <c r="BS11" s="5">
        <v>50</v>
      </c>
      <c r="BT11" s="3">
        <v>5.4</v>
      </c>
      <c r="BU11" s="3">
        <v>4.3</v>
      </c>
      <c r="BV11" s="3">
        <v>0.83</v>
      </c>
      <c r="BW11" s="3">
        <v>4.5</v>
      </c>
      <c r="BX11" s="10"/>
      <c r="BY11" s="3">
        <v>1</v>
      </c>
      <c r="BZ11" s="3">
        <v>1</v>
      </c>
      <c r="CA11" s="3">
        <v>141</v>
      </c>
      <c r="CB11" s="3">
        <v>9</v>
      </c>
      <c r="CC11" s="4">
        <v>0.5</v>
      </c>
      <c r="CD11" s="28">
        <v>90</v>
      </c>
      <c r="CE11" s="8"/>
      <c r="CF11" s="8"/>
      <c r="CG11" s="3">
        <v>596</v>
      </c>
      <c r="CH11" s="3">
        <v>0</v>
      </c>
      <c r="CI11" s="3">
        <v>1</v>
      </c>
      <c r="CJ11" s="12">
        <v>906.66666666666663</v>
      </c>
      <c r="CK11" s="20">
        <f t="shared" si="15"/>
        <v>10.074074074074074</v>
      </c>
      <c r="CL11" s="19">
        <f t="shared" si="16"/>
        <v>6.8097748706219337</v>
      </c>
      <c r="CM11" s="5">
        <v>379.67119750501365</v>
      </c>
      <c r="CN11" s="19">
        <f t="shared" si="17"/>
        <v>5.9393056084348554</v>
      </c>
      <c r="CO11" s="10"/>
      <c r="CP11" s="41">
        <v>40402</v>
      </c>
      <c r="CQ11" s="41"/>
      <c r="CR11" s="41"/>
      <c r="CS11" s="41"/>
      <c r="CU11" s="36">
        <v>44272</v>
      </c>
      <c r="CV11" s="36">
        <v>43476</v>
      </c>
      <c r="CW11" s="1">
        <f t="shared" si="18"/>
        <v>3074</v>
      </c>
      <c r="CX11" s="3">
        <v>1</v>
      </c>
      <c r="CY11" s="40">
        <v>43476</v>
      </c>
      <c r="CZ11" s="20">
        <f>(CY11-CP11)</f>
        <v>3074</v>
      </c>
      <c r="DA11" s="20">
        <v>1</v>
      </c>
      <c r="DB11" s="20">
        <v>3074</v>
      </c>
      <c r="DC11" s="3">
        <v>0</v>
      </c>
      <c r="DD11" s="3" t="s">
        <v>144</v>
      </c>
      <c r="DE11" s="10"/>
      <c r="DF11" s="10"/>
      <c r="DG11" s="10"/>
      <c r="DH11" s="10"/>
      <c r="DI11" s="10"/>
      <c r="DJ11" s="10"/>
      <c r="DK11" s="10"/>
      <c r="DL11" s="10"/>
      <c r="DM11" s="10"/>
    </row>
    <row r="12" spans="1:117" x14ac:dyDescent="0.25">
      <c r="A12" s="25">
        <v>1119</v>
      </c>
      <c r="B12" s="1">
        <v>58</v>
      </c>
      <c r="C12" s="1">
        <v>0</v>
      </c>
      <c r="D12" s="1">
        <v>1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38</v>
      </c>
      <c r="AI12" s="1">
        <v>2.04</v>
      </c>
      <c r="AJ12" s="1">
        <v>141</v>
      </c>
      <c r="AK12" s="1">
        <v>74</v>
      </c>
      <c r="AL12" s="5">
        <f t="shared" si="0"/>
        <v>96.333333333333329</v>
      </c>
      <c r="AM12" s="1">
        <v>85</v>
      </c>
      <c r="AN12" s="1">
        <v>1</v>
      </c>
      <c r="AO12" s="1">
        <v>5</v>
      </c>
      <c r="AP12" s="1">
        <v>20</v>
      </c>
      <c r="AQ12" s="1">
        <v>7</v>
      </c>
      <c r="AR12" s="1">
        <v>14</v>
      </c>
      <c r="AS12" s="1">
        <f t="shared" si="1"/>
        <v>13</v>
      </c>
      <c r="AT12" s="7">
        <f t="shared" si="2"/>
        <v>2.6</v>
      </c>
      <c r="AU12" s="1">
        <v>10</v>
      </c>
      <c r="AV12" s="19">
        <v>5.47</v>
      </c>
      <c r="AW12" s="1">
        <v>2.68</v>
      </c>
      <c r="AX12" s="19">
        <f t="shared" si="3"/>
        <v>0.5724464153732447</v>
      </c>
      <c r="AY12" s="7">
        <f t="shared" si="4"/>
        <v>0.73126142595978061</v>
      </c>
      <c r="AZ12" s="7">
        <f t="shared" si="5"/>
        <v>119.40298507462686</v>
      </c>
      <c r="BA12" s="7">
        <f t="shared" si="6"/>
        <v>2726.3681592039798</v>
      </c>
      <c r="BB12" s="7">
        <f t="shared" si="7"/>
        <v>64.35294117647058</v>
      </c>
      <c r="BC12" s="7">
        <f t="shared" si="8"/>
        <v>31.529411764705884</v>
      </c>
      <c r="BD12" s="7">
        <f t="shared" si="9"/>
        <v>37.019733333333328</v>
      </c>
      <c r="BE12" s="7">
        <f t="shared" si="10"/>
        <v>3.8591999999999995</v>
      </c>
      <c r="BF12" s="19">
        <v>2.1910420475319929</v>
      </c>
      <c r="BG12" s="19">
        <f t="shared" si="11"/>
        <v>0.21755027422303477</v>
      </c>
      <c r="BH12" s="19">
        <f t="shared" si="12"/>
        <v>0.31078610603290679</v>
      </c>
      <c r="BI12" s="19">
        <f t="shared" si="13"/>
        <v>4.9502262443438907</v>
      </c>
      <c r="BJ12" s="19">
        <f t="shared" si="14"/>
        <v>0.5</v>
      </c>
      <c r="BK12" s="19"/>
      <c r="BL12" s="20">
        <v>1</v>
      </c>
      <c r="BM12" s="1">
        <v>12</v>
      </c>
      <c r="BP12" s="1"/>
      <c r="BQ12" s="1">
        <v>1</v>
      </c>
      <c r="BR12" s="1">
        <v>0</v>
      </c>
      <c r="BS12" s="1">
        <v>66</v>
      </c>
      <c r="BT12" s="1">
        <v>4.3</v>
      </c>
      <c r="BU12" s="1">
        <v>2.8</v>
      </c>
      <c r="BV12" s="1">
        <v>0.44</v>
      </c>
      <c r="BX12" s="1">
        <v>15</v>
      </c>
      <c r="BY12" s="1">
        <v>0</v>
      </c>
      <c r="BZ12" s="1">
        <v>1</v>
      </c>
      <c r="CA12" s="25">
        <v>139</v>
      </c>
      <c r="CB12" s="25">
        <v>30</v>
      </c>
      <c r="CC12" s="44">
        <v>1.19</v>
      </c>
      <c r="CD12" s="27">
        <v>50</v>
      </c>
      <c r="CE12" s="1">
        <v>20</v>
      </c>
      <c r="CF12" s="1">
        <v>0</v>
      </c>
      <c r="CI12" s="1">
        <v>1</v>
      </c>
      <c r="CJ12" s="20">
        <v>508.3518795</v>
      </c>
      <c r="CK12" s="20">
        <f t="shared" si="15"/>
        <v>10.16703759</v>
      </c>
      <c r="CL12" s="19">
        <f t="shared" si="16"/>
        <v>6.2311738839701629</v>
      </c>
      <c r="CM12" s="20">
        <v>899.50075409999999</v>
      </c>
      <c r="CN12" s="19">
        <f t="shared" si="17"/>
        <v>6.8018398917448781</v>
      </c>
      <c r="CO12" s="22"/>
      <c r="CP12" s="36">
        <v>43585</v>
      </c>
      <c r="CQ12" s="36"/>
      <c r="CR12" s="36"/>
      <c r="CS12" s="36"/>
      <c r="CU12" s="36">
        <v>44274</v>
      </c>
      <c r="CV12" s="36">
        <v>44274</v>
      </c>
      <c r="CW12" s="1">
        <f t="shared" si="18"/>
        <v>689</v>
      </c>
      <c r="CX12" s="1">
        <v>0</v>
      </c>
      <c r="DA12" s="1">
        <v>0</v>
      </c>
      <c r="DB12" s="1">
        <v>689</v>
      </c>
      <c r="DC12" s="3">
        <v>0</v>
      </c>
      <c r="DD12"/>
    </row>
    <row r="13" spans="1:117" x14ac:dyDescent="0.25">
      <c r="A13" s="25">
        <v>1070</v>
      </c>
      <c r="B13" s="1">
        <v>62</v>
      </c>
      <c r="C13" s="1">
        <v>0</v>
      </c>
      <c r="D13" s="1">
        <v>0</v>
      </c>
      <c r="E13" s="1">
        <v>0</v>
      </c>
      <c r="F13" s="1">
        <v>2</v>
      </c>
      <c r="H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1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20.94</v>
      </c>
      <c r="AI13" s="1">
        <v>1.83</v>
      </c>
      <c r="AJ13" s="1">
        <v>151</v>
      </c>
      <c r="AK13" s="1">
        <v>91</v>
      </c>
      <c r="AL13" s="5">
        <f t="shared" si="0"/>
        <v>111</v>
      </c>
      <c r="AM13" s="1">
        <v>56</v>
      </c>
      <c r="AN13" s="1">
        <v>1</v>
      </c>
      <c r="AO13" s="1">
        <v>6</v>
      </c>
      <c r="AP13" s="1">
        <v>29</v>
      </c>
      <c r="AQ13" s="1">
        <v>11</v>
      </c>
      <c r="AR13" s="1">
        <v>19</v>
      </c>
      <c r="AS13" s="1">
        <f t="shared" si="1"/>
        <v>18</v>
      </c>
      <c r="AT13" s="7">
        <f t="shared" si="2"/>
        <v>3</v>
      </c>
      <c r="AU13" s="1">
        <v>12</v>
      </c>
      <c r="AV13" s="19">
        <v>4.42</v>
      </c>
      <c r="AW13" s="1">
        <v>2.41</v>
      </c>
      <c r="AX13" s="19">
        <f t="shared" si="3"/>
        <v>0.59314855875831485</v>
      </c>
      <c r="AY13" s="7">
        <f t="shared" si="4"/>
        <v>1.5837104072398189</v>
      </c>
      <c r="AZ13" s="7">
        <f t="shared" si="5"/>
        <v>232.36514522821577</v>
      </c>
      <c r="BA13" s="7">
        <f t="shared" si="6"/>
        <v>3485.4771784232362</v>
      </c>
      <c r="BB13" s="7">
        <f t="shared" si="7"/>
        <v>78.928571428571431</v>
      </c>
      <c r="BC13" s="7">
        <f t="shared" si="8"/>
        <v>43.035714285714285</v>
      </c>
      <c r="BD13" s="7">
        <f t="shared" si="9"/>
        <v>57.943285714285707</v>
      </c>
      <c r="BE13" s="7">
        <f t="shared" si="10"/>
        <v>7.6087142857142842</v>
      </c>
      <c r="BF13" s="19"/>
      <c r="BG13" s="19">
        <f t="shared" si="11"/>
        <v>0.24072398190045249</v>
      </c>
      <c r="BH13" s="19">
        <f t="shared" si="12"/>
        <v>0.36742081447963798</v>
      </c>
      <c r="BI13" s="19">
        <f t="shared" si="13"/>
        <v>4.3849206349206353</v>
      </c>
      <c r="BJ13" s="19">
        <f t="shared" si="14"/>
        <v>0.5</v>
      </c>
      <c r="BK13" s="19"/>
      <c r="BL13" s="20">
        <v>1</v>
      </c>
      <c r="BO13" s="1">
        <v>1</v>
      </c>
      <c r="BP13" s="1"/>
      <c r="BQ13" s="1">
        <v>1</v>
      </c>
      <c r="BR13" s="1">
        <v>0</v>
      </c>
      <c r="BS13" s="1">
        <v>54</v>
      </c>
      <c r="BT13" s="1">
        <v>5.6</v>
      </c>
      <c r="BU13" s="1">
        <v>3.5</v>
      </c>
      <c r="BV13" s="1">
        <v>0.26</v>
      </c>
      <c r="BW13" s="1">
        <v>3.7</v>
      </c>
      <c r="BX13" s="1">
        <v>51.7</v>
      </c>
      <c r="BY13" s="1">
        <v>1</v>
      </c>
      <c r="CA13" s="25">
        <v>138</v>
      </c>
      <c r="CB13" s="25">
        <v>18</v>
      </c>
      <c r="CC13" s="44">
        <v>0.87</v>
      </c>
      <c r="CD13" s="27">
        <v>90</v>
      </c>
      <c r="CE13" s="1">
        <v>156</v>
      </c>
      <c r="CF13" s="1">
        <v>1</v>
      </c>
      <c r="CI13" s="1">
        <v>1</v>
      </c>
      <c r="CJ13" s="20">
        <v>916.93023249999999</v>
      </c>
      <c r="CK13" s="20">
        <f t="shared" si="15"/>
        <v>10.188113694444445</v>
      </c>
      <c r="CL13" s="19">
        <f t="shared" si="16"/>
        <v>6.8210313870283601</v>
      </c>
      <c r="CM13" s="20">
        <v>1758.524993</v>
      </c>
      <c r="CN13" s="19">
        <f t="shared" si="17"/>
        <v>7.4722306644943002</v>
      </c>
      <c r="CO13" s="22"/>
      <c r="CP13" s="36">
        <v>43419</v>
      </c>
      <c r="CQ13" s="36"/>
      <c r="CR13" s="36"/>
      <c r="CS13" s="36"/>
      <c r="CU13" s="36">
        <v>44274</v>
      </c>
      <c r="CV13" s="36">
        <v>44238</v>
      </c>
      <c r="CW13" s="1">
        <f t="shared" si="18"/>
        <v>819</v>
      </c>
      <c r="CX13" s="1">
        <v>0</v>
      </c>
      <c r="DA13" s="1">
        <v>0</v>
      </c>
      <c r="DB13" s="1">
        <v>819</v>
      </c>
      <c r="DC13" s="3">
        <v>0</v>
      </c>
      <c r="DD13"/>
    </row>
    <row r="14" spans="1:117" x14ac:dyDescent="0.25">
      <c r="A14" s="25">
        <v>1010</v>
      </c>
      <c r="B14" s="1">
        <v>70</v>
      </c>
      <c r="C14" s="1">
        <v>0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2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1</v>
      </c>
      <c r="AC14" s="1">
        <v>1</v>
      </c>
      <c r="AD14" s="1">
        <v>0</v>
      </c>
      <c r="AE14" s="1">
        <v>1</v>
      </c>
      <c r="AF14" s="1">
        <v>0</v>
      </c>
      <c r="AG14" s="1">
        <v>0</v>
      </c>
      <c r="AH14" s="1">
        <v>26.31</v>
      </c>
      <c r="AI14" s="1">
        <v>2.15</v>
      </c>
      <c r="AJ14" s="1">
        <v>136</v>
      </c>
      <c r="AK14" s="1">
        <v>58</v>
      </c>
      <c r="AL14" s="5">
        <f t="shared" si="0"/>
        <v>84</v>
      </c>
      <c r="AM14" s="1">
        <v>48</v>
      </c>
      <c r="AN14" s="1">
        <v>3</v>
      </c>
      <c r="AO14" s="1">
        <v>11</v>
      </c>
      <c r="AP14" s="1">
        <v>47</v>
      </c>
      <c r="AQ14" s="1">
        <v>14</v>
      </c>
      <c r="AR14" s="1">
        <v>25</v>
      </c>
      <c r="AS14" s="1">
        <f t="shared" si="1"/>
        <v>33</v>
      </c>
      <c r="AT14" s="7">
        <f t="shared" si="2"/>
        <v>3</v>
      </c>
      <c r="AU14" s="1">
        <v>18</v>
      </c>
      <c r="AV14" s="19">
        <v>5.88</v>
      </c>
      <c r="AW14" s="1">
        <v>2.74</v>
      </c>
      <c r="AX14" s="19">
        <f t="shared" si="3"/>
        <v>0.5103325942350333</v>
      </c>
      <c r="AY14" s="7">
        <f t="shared" si="4"/>
        <v>1.1904761904761905</v>
      </c>
      <c r="AZ14" s="7">
        <f t="shared" si="5"/>
        <v>204.3795620437956</v>
      </c>
      <c r="BA14" s="7">
        <f t="shared" si="6"/>
        <v>2131.3868613138684</v>
      </c>
      <c r="BB14" s="7">
        <f t="shared" si="7"/>
        <v>122.5</v>
      </c>
      <c r="BC14" s="7">
        <f t="shared" si="8"/>
        <v>57.083333333333336</v>
      </c>
      <c r="BD14" s="7">
        <f t="shared" si="9"/>
        <v>51.238</v>
      </c>
      <c r="BE14" s="7">
        <f t="shared" si="10"/>
        <v>10.868666666666668</v>
      </c>
      <c r="BF14" s="19">
        <v>1.19</v>
      </c>
      <c r="BG14" s="19">
        <f t="shared" si="11"/>
        <v>0.20408163265306123</v>
      </c>
      <c r="BH14" s="19">
        <f t="shared" si="12"/>
        <v>0.3836734693877551</v>
      </c>
      <c r="BI14" s="19">
        <f t="shared" si="13"/>
        <v>3.7121212121212119</v>
      </c>
      <c r="BJ14" s="19">
        <f t="shared" si="14"/>
        <v>0.61111111111111116</v>
      </c>
      <c r="BK14" s="19"/>
      <c r="BL14" s="20">
        <v>1</v>
      </c>
      <c r="BM14" s="1">
        <v>19</v>
      </c>
      <c r="BO14" s="1">
        <v>3</v>
      </c>
      <c r="BP14" s="1">
        <v>0</v>
      </c>
      <c r="BQ14" s="1">
        <v>1</v>
      </c>
      <c r="BR14" s="1">
        <v>0</v>
      </c>
      <c r="BS14" s="1">
        <v>45</v>
      </c>
      <c r="BT14" s="1">
        <v>5.2</v>
      </c>
      <c r="BU14" s="1">
        <v>4.0999999999999996</v>
      </c>
      <c r="BV14" s="1">
        <v>0.32</v>
      </c>
      <c r="BW14" s="1">
        <v>5.3</v>
      </c>
      <c r="BX14" s="1">
        <v>70</v>
      </c>
      <c r="BY14" s="1">
        <v>1</v>
      </c>
      <c r="BZ14" s="1">
        <v>0</v>
      </c>
      <c r="CA14" s="1">
        <v>136</v>
      </c>
      <c r="CB14" s="1">
        <v>33</v>
      </c>
      <c r="CC14" s="19">
        <v>1</v>
      </c>
      <c r="CD14" s="27">
        <v>76</v>
      </c>
      <c r="CJ14" s="20">
        <v>775.30122070000004</v>
      </c>
      <c r="CK14" s="20">
        <f t="shared" si="15"/>
        <v>10.201331851315791</v>
      </c>
      <c r="CL14" s="19">
        <f t="shared" si="16"/>
        <v>6.6532516257109693</v>
      </c>
      <c r="CM14" s="20">
        <v>156.2758365</v>
      </c>
      <c r="CN14" s="19">
        <f t="shared" si="17"/>
        <v>5.0516226285471113</v>
      </c>
      <c r="CO14" s="22"/>
      <c r="CP14" s="36">
        <v>43208</v>
      </c>
      <c r="CQ14" s="36"/>
      <c r="CR14" s="36"/>
      <c r="CS14" s="36"/>
      <c r="CU14" s="36">
        <v>44274</v>
      </c>
      <c r="CV14" s="36">
        <v>44272</v>
      </c>
      <c r="CW14" s="1">
        <f t="shared" si="18"/>
        <v>1064</v>
      </c>
      <c r="CX14" s="1">
        <v>0</v>
      </c>
      <c r="DA14" s="1">
        <v>0</v>
      </c>
      <c r="DB14" s="1">
        <v>1064</v>
      </c>
      <c r="DC14" s="3">
        <v>0</v>
      </c>
      <c r="DD14"/>
    </row>
    <row r="15" spans="1:117" x14ac:dyDescent="0.25">
      <c r="A15" s="25">
        <v>1050</v>
      </c>
      <c r="B15" s="1">
        <v>61</v>
      </c>
      <c r="C15" s="1">
        <v>0</v>
      </c>
      <c r="D15" s="1">
        <v>0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1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  <c r="AH15" s="1">
        <v>32.200000000000003</v>
      </c>
      <c r="AI15" s="1">
        <v>2.2799999999999998</v>
      </c>
      <c r="AJ15" s="1">
        <v>129</v>
      </c>
      <c r="AK15" s="1">
        <v>67</v>
      </c>
      <c r="AL15" s="5">
        <f t="shared" si="0"/>
        <v>87.666666666666671</v>
      </c>
      <c r="AM15" s="1">
        <v>68</v>
      </c>
      <c r="AN15" s="1">
        <v>1</v>
      </c>
      <c r="AO15" s="1">
        <v>4</v>
      </c>
      <c r="AP15" s="1">
        <v>26</v>
      </c>
      <c r="AQ15" s="1">
        <v>9</v>
      </c>
      <c r="AR15" s="1">
        <v>16</v>
      </c>
      <c r="AS15" s="1">
        <f t="shared" si="1"/>
        <v>17</v>
      </c>
      <c r="AT15" s="7">
        <f t="shared" si="2"/>
        <v>4.25</v>
      </c>
      <c r="AU15" s="1">
        <v>8</v>
      </c>
      <c r="AV15" s="19">
        <v>6.03</v>
      </c>
      <c r="AW15" s="1">
        <v>2.64</v>
      </c>
      <c r="AX15" s="19">
        <f t="shared" si="3"/>
        <v>0.51317073170731708</v>
      </c>
      <c r="AY15" s="7">
        <f t="shared" si="4"/>
        <v>1.3266998341625207</v>
      </c>
      <c r="AZ15" s="7">
        <f t="shared" si="5"/>
        <v>242.42424242424241</v>
      </c>
      <c r="BA15" s="7">
        <f t="shared" si="6"/>
        <v>2535.3535353535353</v>
      </c>
      <c r="BB15" s="7">
        <f t="shared" si="7"/>
        <v>88.676470588235304</v>
      </c>
      <c r="BC15" s="7">
        <f t="shared" si="8"/>
        <v>38.823529411764703</v>
      </c>
      <c r="BD15" s="7">
        <f t="shared" si="9"/>
        <v>42.064</v>
      </c>
      <c r="BE15" s="7">
        <f t="shared" si="10"/>
        <v>6.3359999999999994</v>
      </c>
      <c r="BF15" s="19">
        <v>1.1276948590381426</v>
      </c>
      <c r="BG15" s="19">
        <f t="shared" si="11"/>
        <v>0.18043117744610279</v>
      </c>
      <c r="BH15" s="19">
        <f t="shared" si="12"/>
        <v>0.29320066334991707</v>
      </c>
      <c r="BI15" s="19">
        <f t="shared" si="13"/>
        <v>5.2162629757785473</v>
      </c>
      <c r="BJ15" s="19">
        <f t="shared" si="14"/>
        <v>0.5</v>
      </c>
      <c r="BK15" s="19"/>
      <c r="BL15" s="20">
        <v>1</v>
      </c>
      <c r="BM15" s="1">
        <v>13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/>
      <c r="BU15" s="1"/>
      <c r="BV15" s="1"/>
      <c r="CA15" s="25">
        <v>140</v>
      </c>
      <c r="CB15" s="25">
        <v>15</v>
      </c>
      <c r="CC15" s="44">
        <v>1.1200000000000001</v>
      </c>
      <c r="CD15" s="27">
        <v>71</v>
      </c>
      <c r="CJ15" s="20">
        <v>730.12165189999996</v>
      </c>
      <c r="CK15" s="20">
        <f t="shared" si="15"/>
        <v>10.283403547887323</v>
      </c>
      <c r="CL15" s="19">
        <f t="shared" si="16"/>
        <v>6.5932111666968174</v>
      </c>
      <c r="CM15" s="20">
        <v>1215.8277880000001</v>
      </c>
      <c r="CN15" s="19">
        <f t="shared" si="17"/>
        <v>7.1031804307862849</v>
      </c>
      <c r="CO15" s="22"/>
      <c r="CP15" s="36">
        <v>43350</v>
      </c>
      <c r="CQ15" s="36"/>
      <c r="CR15" s="36"/>
      <c r="CS15" s="36"/>
      <c r="CU15" s="36">
        <v>44274</v>
      </c>
      <c r="CV15" s="36">
        <v>44257</v>
      </c>
      <c r="CW15" s="1">
        <f t="shared" si="18"/>
        <v>907</v>
      </c>
      <c r="CX15" s="1">
        <v>0</v>
      </c>
      <c r="DA15" s="1">
        <v>0</v>
      </c>
      <c r="DB15" s="1">
        <v>907</v>
      </c>
      <c r="DC15" s="3">
        <v>0</v>
      </c>
      <c r="DD15"/>
    </row>
    <row r="16" spans="1:117" x14ac:dyDescent="0.25">
      <c r="A16" s="2">
        <v>2056</v>
      </c>
      <c r="B16" s="3">
        <v>49</v>
      </c>
      <c r="C16" s="3">
        <v>0</v>
      </c>
      <c r="D16" s="3">
        <v>0</v>
      </c>
      <c r="E16" s="3">
        <v>0</v>
      </c>
      <c r="F16" s="3">
        <v>2</v>
      </c>
      <c r="G16" s="3">
        <v>1</v>
      </c>
      <c r="H16" s="1">
        <v>0</v>
      </c>
      <c r="I16" s="3">
        <v>1</v>
      </c>
      <c r="J16" s="3">
        <v>1</v>
      </c>
      <c r="K16" s="3">
        <v>0</v>
      </c>
      <c r="L16" s="3">
        <v>0</v>
      </c>
      <c r="M16" s="3"/>
      <c r="N16" s="3">
        <v>0</v>
      </c>
      <c r="O16" s="3">
        <v>0</v>
      </c>
      <c r="P16" s="3">
        <v>1</v>
      </c>
      <c r="Q16" s="3"/>
      <c r="R16" s="3">
        <v>0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1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23</v>
      </c>
      <c r="AI16" s="4">
        <v>1.7</v>
      </c>
      <c r="AJ16" s="3">
        <v>118</v>
      </c>
      <c r="AK16" s="3">
        <v>78</v>
      </c>
      <c r="AL16" s="5">
        <f t="shared" si="0"/>
        <v>91.333333333333329</v>
      </c>
      <c r="AM16" s="3">
        <v>88</v>
      </c>
      <c r="AN16" s="3">
        <v>1</v>
      </c>
      <c r="AO16" s="3">
        <v>4</v>
      </c>
      <c r="AP16" s="3">
        <v>18</v>
      </c>
      <c r="AQ16" s="3">
        <v>8</v>
      </c>
      <c r="AR16" s="3">
        <v>11</v>
      </c>
      <c r="AS16" s="1">
        <f t="shared" si="1"/>
        <v>10</v>
      </c>
      <c r="AT16" s="7">
        <f t="shared" si="2"/>
        <v>2.5</v>
      </c>
      <c r="AU16" s="3">
        <v>6</v>
      </c>
      <c r="AV16" s="4">
        <v>3.8080000000000003</v>
      </c>
      <c r="AW16" s="3">
        <v>2.2400000000000002</v>
      </c>
      <c r="AX16" s="19">
        <f t="shared" si="3"/>
        <v>0.45362897265336294</v>
      </c>
      <c r="AY16" s="7">
        <f t="shared" si="4"/>
        <v>1.3130252100840336</v>
      </c>
      <c r="AZ16" s="7">
        <f t="shared" si="5"/>
        <v>178.57142857142856</v>
      </c>
      <c r="BA16" s="7">
        <f t="shared" si="6"/>
        <v>3119.0476190476184</v>
      </c>
      <c r="BB16" s="7">
        <f t="shared" si="7"/>
        <v>43.272727272727273</v>
      </c>
      <c r="BC16" s="7">
        <f t="shared" si="8"/>
        <v>25.454545454545453</v>
      </c>
      <c r="BD16" s="7">
        <f t="shared" si="9"/>
        <v>29.540848484848482</v>
      </c>
      <c r="BE16" s="7">
        <f t="shared" si="10"/>
        <v>2.4232727272727272</v>
      </c>
      <c r="BF16" s="19"/>
      <c r="BG16" s="19">
        <f t="shared" si="11"/>
        <v>0.25420168067226889</v>
      </c>
      <c r="BH16" s="19">
        <f t="shared" si="12"/>
        <v>0.41596638655462187</v>
      </c>
      <c r="BI16" s="19">
        <f t="shared" si="13"/>
        <v>4.3272727272727272</v>
      </c>
      <c r="BJ16" s="19">
        <f t="shared" si="14"/>
        <v>0.66666666666666663</v>
      </c>
      <c r="BK16" s="19"/>
      <c r="BL16" s="5">
        <v>0</v>
      </c>
      <c r="BM16" s="5"/>
      <c r="BN16" s="5"/>
      <c r="BO16" s="5"/>
      <c r="BP16" s="5"/>
      <c r="BQ16" s="3">
        <v>1</v>
      </c>
      <c r="BR16" s="3">
        <v>0</v>
      </c>
      <c r="BS16" s="3">
        <v>55</v>
      </c>
      <c r="BT16" s="3"/>
      <c r="BU16" s="3"/>
      <c r="BV16" s="3"/>
      <c r="BW16" s="3"/>
      <c r="BX16" s="10"/>
      <c r="BY16" s="3">
        <v>1</v>
      </c>
      <c r="BZ16" s="3">
        <v>0</v>
      </c>
      <c r="CA16" s="3">
        <v>141</v>
      </c>
      <c r="CB16" s="3">
        <v>25</v>
      </c>
      <c r="CC16" s="4">
        <v>1.1000000000000001</v>
      </c>
      <c r="CD16" s="28">
        <v>77</v>
      </c>
      <c r="CE16" s="8"/>
      <c r="CF16" s="8"/>
      <c r="CG16" s="3">
        <v>366</v>
      </c>
      <c r="CH16" s="3">
        <v>0</v>
      </c>
      <c r="CI16" s="3">
        <v>1</v>
      </c>
      <c r="CJ16" s="12">
        <v>828.9473684210526</v>
      </c>
      <c r="CK16" s="20">
        <f t="shared" si="15"/>
        <v>10.76555023923445</v>
      </c>
      <c r="CL16" s="19">
        <f t="shared" si="16"/>
        <v>6.7201566650873383</v>
      </c>
      <c r="CM16" s="5">
        <v>744.87765334955429</v>
      </c>
      <c r="CN16" s="19">
        <f t="shared" si="17"/>
        <v>6.6132199812014987</v>
      </c>
      <c r="CO16" s="10"/>
      <c r="CP16" s="36">
        <v>40521</v>
      </c>
      <c r="CQ16" s="36"/>
      <c r="CR16" s="36"/>
      <c r="CS16" s="36"/>
      <c r="CT16" s="22"/>
      <c r="CU16" s="36">
        <v>44274</v>
      </c>
      <c r="CV16" s="40">
        <v>43879</v>
      </c>
      <c r="CW16" s="3">
        <f t="shared" si="18"/>
        <v>3358</v>
      </c>
      <c r="CX16" s="3">
        <v>0</v>
      </c>
      <c r="CY16" s="3"/>
      <c r="CZ16" s="3"/>
      <c r="DA16" s="3">
        <v>0</v>
      </c>
      <c r="DB16" s="3">
        <v>3358</v>
      </c>
      <c r="DC16" s="3">
        <v>0</v>
      </c>
      <c r="DD16" s="3"/>
      <c r="DE16" s="10"/>
      <c r="DF16" s="10"/>
      <c r="DG16" s="10"/>
      <c r="DH16" s="10"/>
      <c r="DI16" s="10"/>
      <c r="DJ16" s="10"/>
      <c r="DK16" s="10"/>
      <c r="DL16" s="10"/>
      <c r="DM16" s="10"/>
    </row>
    <row r="17" spans="1:117" x14ac:dyDescent="0.25">
      <c r="A17" s="25">
        <v>1172</v>
      </c>
      <c r="B17" s="1">
        <v>68</v>
      </c>
      <c r="C17" s="1">
        <v>0</v>
      </c>
      <c r="D17" s="1">
        <v>1</v>
      </c>
      <c r="E17" s="1">
        <v>0</v>
      </c>
      <c r="F17" s="1">
        <v>2</v>
      </c>
      <c r="H17" s="1">
        <v>1</v>
      </c>
      <c r="J17" s="1">
        <v>2</v>
      </c>
      <c r="K17" s="1">
        <v>1</v>
      </c>
      <c r="L17" s="1">
        <v>0</v>
      </c>
      <c r="M17" s="1">
        <v>1</v>
      </c>
      <c r="N17" s="1">
        <v>0</v>
      </c>
      <c r="O17" s="1">
        <v>1</v>
      </c>
      <c r="P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0</v>
      </c>
      <c r="AH17" s="1">
        <v>20.7</v>
      </c>
      <c r="AI17" s="1">
        <v>1.42</v>
      </c>
      <c r="AJ17" s="1">
        <v>132</v>
      </c>
      <c r="AK17" s="1">
        <v>65</v>
      </c>
      <c r="AL17" s="5">
        <f t="shared" si="0"/>
        <v>87.333333333333329</v>
      </c>
      <c r="AM17" s="1">
        <v>53</v>
      </c>
      <c r="AN17" s="1">
        <v>1</v>
      </c>
      <c r="AO17" s="1">
        <v>2</v>
      </c>
      <c r="AP17" s="1">
        <v>28</v>
      </c>
      <c r="AQ17" s="1">
        <v>6</v>
      </c>
      <c r="AR17" s="1">
        <v>14</v>
      </c>
      <c r="AS17" s="1">
        <f t="shared" si="1"/>
        <v>22</v>
      </c>
      <c r="AT17" s="7">
        <f t="shared" si="2"/>
        <v>11</v>
      </c>
      <c r="AU17" s="1">
        <v>7</v>
      </c>
      <c r="AV17" s="19">
        <v>4.4000000000000004</v>
      </c>
      <c r="AW17" s="1">
        <v>3.09</v>
      </c>
      <c r="AX17" s="19">
        <f t="shared" si="3"/>
        <v>0.59835920177383584</v>
      </c>
      <c r="AY17" s="7">
        <f t="shared" si="4"/>
        <v>1.5909090909090908</v>
      </c>
      <c r="AZ17" s="7">
        <f t="shared" si="5"/>
        <v>181.22977346278319</v>
      </c>
      <c r="BA17" s="7">
        <f t="shared" si="6"/>
        <v>2209.277238403452</v>
      </c>
      <c r="BB17" s="7">
        <f t="shared" si="7"/>
        <v>83.018867924528308</v>
      </c>
      <c r="BC17" s="7">
        <f t="shared" si="8"/>
        <v>58.301886792452834</v>
      </c>
      <c r="BD17" s="7">
        <f t="shared" si="9"/>
        <v>63.696754716981133</v>
      </c>
      <c r="BE17" s="7">
        <f t="shared" si="10"/>
        <v>9.5148679245283034</v>
      </c>
      <c r="BF17" s="19">
        <v>1.3731818181818181</v>
      </c>
      <c r="BG17" s="19">
        <f t="shared" si="11"/>
        <v>0.16863636363636361</v>
      </c>
      <c r="BH17" s="19">
        <f t="shared" si="12"/>
        <v>0.33727272727272722</v>
      </c>
      <c r="BI17" s="19">
        <f t="shared" si="13"/>
        <v>3.7735849056603779</v>
      </c>
      <c r="BJ17" s="19">
        <f t="shared" si="14"/>
        <v>0.2857142857142857</v>
      </c>
      <c r="BK17" s="19"/>
      <c r="BL17" s="20">
        <v>1</v>
      </c>
      <c r="BM17" s="1">
        <v>12</v>
      </c>
      <c r="BO17" s="1">
        <v>0</v>
      </c>
      <c r="BP17" s="1">
        <v>0</v>
      </c>
      <c r="BQ17" s="1">
        <v>1</v>
      </c>
      <c r="BR17" s="1">
        <v>0</v>
      </c>
      <c r="BS17" s="1">
        <v>70</v>
      </c>
      <c r="BT17" s="1">
        <v>4.3</v>
      </c>
      <c r="BU17" s="1">
        <v>2.5</v>
      </c>
      <c r="BV17" s="1">
        <v>0.32</v>
      </c>
      <c r="BZ17" s="1">
        <v>0</v>
      </c>
      <c r="CA17" s="25">
        <v>141</v>
      </c>
      <c r="CB17" s="25">
        <v>27</v>
      </c>
      <c r="CC17" s="44">
        <v>0.88</v>
      </c>
      <c r="CD17" s="27">
        <v>68</v>
      </c>
      <c r="CJ17" s="20">
        <v>824.77165930000001</v>
      </c>
      <c r="CK17" s="20">
        <f t="shared" si="15"/>
        <v>12.128994989705882</v>
      </c>
      <c r="CL17" s="19">
        <f t="shared" si="16"/>
        <v>6.7151065714189064</v>
      </c>
      <c r="CM17" s="20">
        <v>4584.0394109999997</v>
      </c>
      <c r="CN17" s="19">
        <f t="shared" si="17"/>
        <v>8.4303358558707053</v>
      </c>
      <c r="CO17" s="20"/>
      <c r="CP17" s="36">
        <v>43693</v>
      </c>
      <c r="CQ17" s="36"/>
      <c r="CR17" s="36"/>
      <c r="CS17" s="36"/>
      <c r="CU17" s="36">
        <v>44274</v>
      </c>
      <c r="CV17" s="36">
        <v>44273</v>
      </c>
      <c r="CW17" s="1">
        <f t="shared" si="18"/>
        <v>580</v>
      </c>
      <c r="CX17" s="1">
        <v>0</v>
      </c>
      <c r="DA17" s="1">
        <v>0</v>
      </c>
      <c r="DB17" s="1">
        <v>580</v>
      </c>
      <c r="DC17" s="3">
        <v>0</v>
      </c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2">
        <v>2049</v>
      </c>
      <c r="B18" s="3">
        <v>65</v>
      </c>
      <c r="C18" s="3">
        <v>1</v>
      </c>
      <c r="D18" s="3">
        <v>0</v>
      </c>
      <c r="E18" s="3">
        <v>1</v>
      </c>
      <c r="F18" s="3">
        <v>1</v>
      </c>
      <c r="G18" s="3">
        <v>1</v>
      </c>
      <c r="H18" s="1">
        <v>0</v>
      </c>
      <c r="I18" s="3">
        <v>0</v>
      </c>
      <c r="J18" s="3">
        <v>3</v>
      </c>
      <c r="K18" s="3">
        <v>1</v>
      </c>
      <c r="L18" s="3">
        <v>1</v>
      </c>
      <c r="M18" s="3"/>
      <c r="N18" s="3">
        <v>0</v>
      </c>
      <c r="O18" s="3">
        <v>0</v>
      </c>
      <c r="P18" s="3">
        <v>0</v>
      </c>
      <c r="Q18" s="3"/>
      <c r="R18" s="3">
        <v>1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1</v>
      </c>
      <c r="AB18" s="3">
        <v>1</v>
      </c>
      <c r="AC18" s="3">
        <v>1</v>
      </c>
      <c r="AD18" s="3">
        <v>0</v>
      </c>
      <c r="AE18" s="3">
        <v>1</v>
      </c>
      <c r="AF18" s="3">
        <v>0</v>
      </c>
      <c r="AG18" s="3">
        <v>2</v>
      </c>
      <c r="AH18" s="3">
        <v>27.5</v>
      </c>
      <c r="AI18" s="4">
        <v>1.99</v>
      </c>
      <c r="AJ18" s="3">
        <v>140</v>
      </c>
      <c r="AK18" s="3">
        <v>79</v>
      </c>
      <c r="AL18" s="5">
        <f t="shared" si="0"/>
        <v>99.333333333333329</v>
      </c>
      <c r="AM18" s="3">
        <v>105</v>
      </c>
      <c r="AN18" s="3">
        <v>1</v>
      </c>
      <c r="AO18" s="3">
        <v>4</v>
      </c>
      <c r="AP18" s="3">
        <v>38</v>
      </c>
      <c r="AQ18" s="3">
        <v>18</v>
      </c>
      <c r="AR18" s="3">
        <v>25</v>
      </c>
      <c r="AS18" s="1">
        <f t="shared" si="1"/>
        <v>20</v>
      </c>
      <c r="AT18" s="7">
        <f t="shared" si="2"/>
        <v>5</v>
      </c>
      <c r="AU18" s="3">
        <v>17</v>
      </c>
      <c r="AV18" s="4">
        <v>5.7709999999999999</v>
      </c>
      <c r="AW18" s="3">
        <v>2.9</v>
      </c>
      <c r="AX18" s="19">
        <f t="shared" si="3"/>
        <v>0.63872875092387282</v>
      </c>
      <c r="AY18" s="7">
        <f t="shared" si="4"/>
        <v>1.3862415525905389</v>
      </c>
      <c r="AZ18" s="7">
        <f t="shared" si="5"/>
        <v>220.68965517241381</v>
      </c>
      <c r="BA18" s="7">
        <f t="shared" si="6"/>
        <v>2629.8850574712642</v>
      </c>
      <c r="BB18" s="7">
        <f t="shared" si="7"/>
        <v>54.961904761904762</v>
      </c>
      <c r="BC18" s="7">
        <f t="shared" si="8"/>
        <v>27.61904761904762</v>
      </c>
      <c r="BD18" s="7">
        <f t="shared" si="9"/>
        <v>30.925968253968254</v>
      </c>
      <c r="BE18" s="7">
        <f t="shared" si="10"/>
        <v>7.8879999999999999</v>
      </c>
      <c r="BF18" s="19"/>
      <c r="BG18" s="19">
        <f t="shared" si="11"/>
        <v>0.4548605094437706</v>
      </c>
      <c r="BH18" s="19">
        <f t="shared" si="12"/>
        <v>0.69138797435453125</v>
      </c>
      <c r="BI18" s="19">
        <f t="shared" si="13"/>
        <v>2.7480952380952379</v>
      </c>
      <c r="BJ18" s="19">
        <f t="shared" si="14"/>
        <v>0.23529411764705882</v>
      </c>
      <c r="BK18" s="19"/>
      <c r="BL18" s="5">
        <v>0</v>
      </c>
      <c r="BM18" s="5"/>
      <c r="BN18" s="5"/>
      <c r="BO18" s="5"/>
      <c r="BP18" s="5"/>
      <c r="BQ18" s="3">
        <v>1</v>
      </c>
      <c r="BR18" s="3">
        <v>0</v>
      </c>
      <c r="BS18" s="3">
        <v>35</v>
      </c>
      <c r="BT18" s="3">
        <v>4.9000000000000004</v>
      </c>
      <c r="BU18" s="3">
        <v>3.9</v>
      </c>
      <c r="BV18" s="3">
        <v>1.2</v>
      </c>
      <c r="BW18" s="3">
        <v>3.5</v>
      </c>
      <c r="BX18" s="10"/>
      <c r="BY18" s="3">
        <v>0</v>
      </c>
      <c r="BZ18" s="3">
        <v>0</v>
      </c>
      <c r="CA18" s="3">
        <v>141</v>
      </c>
      <c r="CB18" s="3">
        <v>82</v>
      </c>
      <c r="CC18" s="4">
        <v>2.8</v>
      </c>
      <c r="CD18" s="28">
        <v>28</v>
      </c>
      <c r="CE18" s="8"/>
      <c r="CF18" s="8"/>
      <c r="CG18" s="3">
        <v>178</v>
      </c>
      <c r="CH18" s="3">
        <v>0</v>
      </c>
      <c r="CI18" s="3">
        <v>1</v>
      </c>
      <c r="CJ18" s="12">
        <v>340</v>
      </c>
      <c r="CK18" s="20">
        <f t="shared" si="15"/>
        <v>12.142857142857142</v>
      </c>
      <c r="CL18" s="19">
        <f t="shared" si="16"/>
        <v>5.8289456176102075</v>
      </c>
      <c r="CM18" s="5">
        <v>894.7261584805243</v>
      </c>
      <c r="CN18" s="19">
        <f t="shared" si="17"/>
        <v>6.7965177032788571</v>
      </c>
      <c r="CO18" s="10"/>
      <c r="CP18" s="36">
        <v>40472</v>
      </c>
      <c r="CQ18" s="10"/>
      <c r="CR18" s="10"/>
      <c r="CS18" s="36"/>
      <c r="CU18" s="36">
        <v>44272</v>
      </c>
      <c r="CV18" s="36">
        <v>42115</v>
      </c>
      <c r="CW18" s="1">
        <f t="shared" si="18"/>
        <v>1643</v>
      </c>
      <c r="CX18" s="3">
        <v>1</v>
      </c>
      <c r="CY18" s="36">
        <v>42115</v>
      </c>
      <c r="CZ18" s="20">
        <f>(CY18-CP18)</f>
        <v>1643</v>
      </c>
      <c r="DA18" s="20">
        <v>1</v>
      </c>
      <c r="DB18" s="20">
        <v>1643</v>
      </c>
      <c r="DC18" s="3">
        <v>0</v>
      </c>
      <c r="DD18" t="s">
        <v>148</v>
      </c>
      <c r="DE18" s="10"/>
      <c r="DF18" s="10"/>
      <c r="DG18" s="10"/>
      <c r="DH18" s="10"/>
      <c r="DI18" s="10"/>
      <c r="DJ18" s="10"/>
      <c r="DK18" s="10"/>
      <c r="DL18" s="10"/>
      <c r="DM18" s="10"/>
    </row>
    <row r="19" spans="1:117" x14ac:dyDescent="0.25">
      <c r="A19" s="2">
        <v>2016</v>
      </c>
      <c r="B19" s="3">
        <v>25</v>
      </c>
      <c r="C19" s="3">
        <v>0</v>
      </c>
      <c r="D19" s="3">
        <v>1</v>
      </c>
      <c r="E19" s="3">
        <v>0</v>
      </c>
      <c r="F19" s="3">
        <v>2</v>
      </c>
      <c r="G19" s="3">
        <v>1</v>
      </c>
      <c r="H19" s="1">
        <v>0</v>
      </c>
      <c r="I19" s="3">
        <v>1</v>
      </c>
      <c r="J19" s="3">
        <v>1</v>
      </c>
      <c r="K19" s="3">
        <v>0</v>
      </c>
      <c r="L19" s="3">
        <v>0</v>
      </c>
      <c r="M19" s="3"/>
      <c r="N19" s="3">
        <v>1</v>
      </c>
      <c r="O19" s="3">
        <v>0</v>
      </c>
      <c r="P19" s="3">
        <v>1</v>
      </c>
      <c r="Q19" s="3"/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24.5</v>
      </c>
      <c r="AI19" s="4">
        <v>1.78</v>
      </c>
      <c r="AJ19" s="3">
        <v>135</v>
      </c>
      <c r="AK19" s="3">
        <v>83</v>
      </c>
      <c r="AL19" s="5">
        <f t="shared" si="0"/>
        <v>100.33333333333333</v>
      </c>
      <c r="AM19" s="3">
        <v>83</v>
      </c>
      <c r="AN19" s="3">
        <v>1</v>
      </c>
      <c r="AO19" s="3">
        <v>4</v>
      </c>
      <c r="AP19" s="3">
        <v>22</v>
      </c>
      <c r="AQ19" s="3">
        <v>8</v>
      </c>
      <c r="AR19" s="3">
        <v>11</v>
      </c>
      <c r="AS19" s="3">
        <f t="shared" si="1"/>
        <v>14</v>
      </c>
      <c r="AT19" s="7">
        <f t="shared" si="2"/>
        <v>3.5</v>
      </c>
      <c r="AU19" s="3">
        <v>7</v>
      </c>
      <c r="AV19" s="4">
        <v>5.3044000000000002</v>
      </c>
      <c r="AW19" s="3">
        <v>2.98</v>
      </c>
      <c r="AX19" s="19">
        <f t="shared" si="3"/>
        <v>0.66295639320029565</v>
      </c>
      <c r="AY19" s="7">
        <f t="shared" si="4"/>
        <v>0.75409094336777016</v>
      </c>
      <c r="AZ19" s="7">
        <f t="shared" si="5"/>
        <v>107.38255033557047</v>
      </c>
      <c r="BA19" s="7">
        <f t="shared" si="6"/>
        <v>2586.1297539149887</v>
      </c>
      <c r="BB19" s="7">
        <f t="shared" si="7"/>
        <v>63.908433734939763</v>
      </c>
      <c r="BC19" s="7">
        <f t="shared" si="8"/>
        <v>35.903614457831324</v>
      </c>
      <c r="BD19" s="7">
        <f t="shared" si="9"/>
        <v>45.573654618473888</v>
      </c>
      <c r="BE19" s="7">
        <f t="shared" si="10"/>
        <v>3.4180240963855417</v>
      </c>
      <c r="BF19" s="19"/>
      <c r="BG19" s="19">
        <f t="shared" si="11"/>
        <v>0.17212125782369353</v>
      </c>
      <c r="BH19" s="19">
        <f t="shared" si="12"/>
        <v>0.34424251564738706</v>
      </c>
      <c r="BI19" s="19">
        <f t="shared" si="13"/>
        <v>4.5648881239242689</v>
      </c>
      <c r="BJ19" s="19">
        <f t="shared" si="14"/>
        <v>0.5714285714285714</v>
      </c>
      <c r="BK19" s="19"/>
      <c r="BL19" s="5">
        <v>0</v>
      </c>
      <c r="BM19" s="5"/>
      <c r="BN19" s="5"/>
      <c r="BO19" s="5"/>
      <c r="BP19" s="5"/>
      <c r="BQ19" s="3">
        <v>1</v>
      </c>
      <c r="BR19" s="3">
        <v>0</v>
      </c>
      <c r="BS19" s="3">
        <v>62.5</v>
      </c>
      <c r="BT19" s="3">
        <v>4.0999999999999996</v>
      </c>
      <c r="BU19" s="3"/>
      <c r="BV19" s="3">
        <v>0.95</v>
      </c>
      <c r="BW19" s="3">
        <v>3.4</v>
      </c>
      <c r="BX19" s="10"/>
      <c r="BY19" s="3">
        <v>1</v>
      </c>
      <c r="BZ19" s="3">
        <v>0</v>
      </c>
      <c r="CA19" s="3">
        <v>139</v>
      </c>
      <c r="CB19" s="3">
        <v>29</v>
      </c>
      <c r="CC19" s="4">
        <v>0.9</v>
      </c>
      <c r="CD19" s="28">
        <v>90</v>
      </c>
      <c r="CE19" s="8"/>
      <c r="CF19" s="8"/>
      <c r="CG19" s="3">
        <v>649</v>
      </c>
      <c r="CH19" s="3">
        <v>1</v>
      </c>
      <c r="CI19" s="3">
        <v>1</v>
      </c>
      <c r="CJ19" s="12">
        <v>1102.016129032258</v>
      </c>
      <c r="CK19" s="20">
        <f t="shared" si="15"/>
        <v>12.244623655913978</v>
      </c>
      <c r="CL19" s="19">
        <f t="shared" si="16"/>
        <v>7.0048966257511776</v>
      </c>
      <c r="CM19" s="5">
        <v>2542.7603235432657</v>
      </c>
      <c r="CN19" s="19">
        <f t="shared" si="17"/>
        <v>7.8410055114889161</v>
      </c>
      <c r="CO19" s="10"/>
      <c r="CP19" s="41">
        <v>40283</v>
      </c>
      <c r="CQ19" s="41"/>
      <c r="CR19" s="41"/>
      <c r="CS19" s="41"/>
      <c r="CU19" s="36">
        <v>44274</v>
      </c>
      <c r="CV19" s="36">
        <v>44274</v>
      </c>
      <c r="CW19" s="1">
        <f t="shared" si="18"/>
        <v>3991</v>
      </c>
      <c r="CX19" s="3">
        <v>0</v>
      </c>
      <c r="CY19" s="3"/>
      <c r="CZ19" s="3"/>
      <c r="DA19" s="3">
        <v>0</v>
      </c>
      <c r="DB19" s="3">
        <v>3991</v>
      </c>
      <c r="DC19" s="3">
        <v>0</v>
      </c>
      <c r="DD19" s="3" t="s">
        <v>153</v>
      </c>
      <c r="DE19" s="10"/>
      <c r="DF19" s="10"/>
      <c r="DG19" s="10"/>
      <c r="DH19" s="10"/>
      <c r="DI19" s="10"/>
      <c r="DJ19" s="10"/>
      <c r="DK19" s="10"/>
      <c r="DL19" s="10"/>
      <c r="DM19" s="10"/>
    </row>
    <row r="20" spans="1:117" x14ac:dyDescent="0.25">
      <c r="A20" s="2">
        <v>2003</v>
      </c>
      <c r="B20" s="3">
        <v>57</v>
      </c>
      <c r="C20" s="3">
        <v>0</v>
      </c>
      <c r="D20" s="3">
        <v>0</v>
      </c>
      <c r="E20" s="3">
        <v>1</v>
      </c>
      <c r="F20" s="3">
        <v>1</v>
      </c>
      <c r="G20" s="3">
        <v>0</v>
      </c>
      <c r="H20" s="1">
        <v>1</v>
      </c>
      <c r="I20" s="3">
        <v>1</v>
      </c>
      <c r="J20" s="3">
        <v>3</v>
      </c>
      <c r="K20" s="3">
        <v>1</v>
      </c>
      <c r="L20" s="3">
        <v>0</v>
      </c>
      <c r="M20" s="3"/>
      <c r="N20" s="3">
        <v>1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21.5</v>
      </c>
      <c r="AI20" s="4">
        <v>1.93</v>
      </c>
      <c r="AJ20" s="3">
        <v>114</v>
      </c>
      <c r="AK20" s="3">
        <v>77</v>
      </c>
      <c r="AL20" s="5">
        <f t="shared" si="0"/>
        <v>89.333333333333329</v>
      </c>
      <c r="AM20" s="3">
        <v>81</v>
      </c>
      <c r="AN20" s="3">
        <v>1</v>
      </c>
      <c r="AO20" s="3">
        <v>3</v>
      </c>
      <c r="AP20" s="3">
        <v>25</v>
      </c>
      <c r="AQ20" s="3">
        <v>10</v>
      </c>
      <c r="AR20" s="3">
        <v>15</v>
      </c>
      <c r="AS20" s="3">
        <f t="shared" si="1"/>
        <v>15</v>
      </c>
      <c r="AT20" s="7">
        <f t="shared" si="2"/>
        <v>5</v>
      </c>
      <c r="AU20" s="3">
        <v>9</v>
      </c>
      <c r="AV20" s="4">
        <v>5.3267999999999995</v>
      </c>
      <c r="AW20" s="3">
        <v>2.76</v>
      </c>
      <c r="AX20" s="19">
        <f t="shared" si="3"/>
        <v>0.54669623059866956</v>
      </c>
      <c r="AY20" s="7">
        <f t="shared" si="4"/>
        <v>1.1263798152737103</v>
      </c>
      <c r="AZ20" s="7">
        <f t="shared" si="5"/>
        <v>173.91304347826087</v>
      </c>
      <c r="BA20" s="7">
        <f t="shared" si="6"/>
        <v>2502.4154589371979</v>
      </c>
      <c r="BB20" s="7">
        <f t="shared" si="7"/>
        <v>65.762962962962959</v>
      </c>
      <c r="BC20" s="7">
        <f t="shared" si="8"/>
        <v>34.074074074074076</v>
      </c>
      <c r="BD20" s="7">
        <f t="shared" si="9"/>
        <v>37.227061728395064</v>
      </c>
      <c r="BE20" s="7">
        <f t="shared" si="10"/>
        <v>5.560888888888889</v>
      </c>
      <c r="BF20" s="19"/>
      <c r="BG20" s="19">
        <f t="shared" si="11"/>
        <v>0.22809191259292635</v>
      </c>
      <c r="BH20" s="19">
        <f t="shared" si="12"/>
        <v>0.38015318765487727</v>
      </c>
      <c r="BI20" s="19">
        <f t="shared" si="13"/>
        <v>4.3841975308641974</v>
      </c>
      <c r="BJ20" s="19">
        <f t="shared" si="14"/>
        <v>0.33333333333333331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62.5</v>
      </c>
      <c r="BT20" s="3">
        <v>4.8</v>
      </c>
      <c r="BU20" s="3">
        <v>3.3</v>
      </c>
      <c r="BV20" s="3">
        <v>1</v>
      </c>
      <c r="BW20" s="3"/>
      <c r="BX20" s="10"/>
      <c r="BY20" s="3">
        <v>1</v>
      </c>
      <c r="BZ20" s="3">
        <v>0</v>
      </c>
      <c r="CA20" s="3">
        <v>140</v>
      </c>
      <c r="CB20" s="3">
        <v>23</v>
      </c>
      <c r="CC20" s="4">
        <v>1.2</v>
      </c>
      <c r="CD20" s="28">
        <v>90</v>
      </c>
      <c r="CE20" s="8"/>
      <c r="CF20" s="8"/>
      <c r="CG20" s="3">
        <v>860</v>
      </c>
      <c r="CH20" s="3">
        <v>1</v>
      </c>
      <c r="CI20" s="3">
        <v>2</v>
      </c>
      <c r="CJ20" s="12">
        <v>1109.0909090909092</v>
      </c>
      <c r="CK20" s="20">
        <f t="shared" si="15"/>
        <v>12.323232323232325</v>
      </c>
      <c r="CL20" s="19">
        <f t="shared" si="16"/>
        <v>7.0112959579229779</v>
      </c>
      <c r="CM20" s="5">
        <v>3764.3254646879909</v>
      </c>
      <c r="CN20" s="19">
        <f t="shared" si="17"/>
        <v>8.2333239647376022</v>
      </c>
      <c r="CO20" s="10"/>
      <c r="CP20" s="41">
        <v>40224</v>
      </c>
      <c r="CQ20" s="41"/>
      <c r="CR20" s="41"/>
      <c r="CS20" s="41"/>
      <c r="CU20" s="36">
        <v>44272</v>
      </c>
      <c r="CV20" s="36">
        <v>44085</v>
      </c>
      <c r="CW20" s="1">
        <f t="shared" si="18"/>
        <v>3861</v>
      </c>
      <c r="CX20" s="3">
        <v>0</v>
      </c>
      <c r="CY20" s="3"/>
      <c r="CZ20" s="3"/>
      <c r="DA20" s="3">
        <v>0</v>
      </c>
      <c r="DB20" s="3">
        <v>3861</v>
      </c>
      <c r="DC20" s="3">
        <v>0</v>
      </c>
      <c r="DD20" s="39" t="s">
        <v>139</v>
      </c>
      <c r="DE20" s="10"/>
      <c r="DF20" s="10"/>
      <c r="DG20" s="10"/>
      <c r="DH20" s="10"/>
      <c r="DI20" s="10"/>
      <c r="DJ20" s="10"/>
      <c r="DK20" s="10"/>
      <c r="DL20" s="10"/>
      <c r="DM20" s="10"/>
    </row>
    <row r="21" spans="1:117" x14ac:dyDescent="0.25">
      <c r="A21" s="25">
        <v>1076</v>
      </c>
      <c r="B21" s="1">
        <v>63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1</v>
      </c>
      <c r="I21" s="1">
        <v>0</v>
      </c>
      <c r="J21" s="1">
        <v>4</v>
      </c>
      <c r="K21" s="1">
        <v>1</v>
      </c>
      <c r="L21" s="1">
        <v>0</v>
      </c>
      <c r="M21" s="1">
        <v>1</v>
      </c>
      <c r="N21" s="1">
        <v>1</v>
      </c>
      <c r="O21" s="1">
        <v>0</v>
      </c>
      <c r="P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2</v>
      </c>
      <c r="AA21" s="1">
        <v>1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G21" s="1">
        <v>2</v>
      </c>
      <c r="AH21" s="1">
        <v>28.39</v>
      </c>
      <c r="AI21" s="1">
        <v>2.09</v>
      </c>
      <c r="AJ21" s="1">
        <v>139</v>
      </c>
      <c r="AK21" s="1">
        <v>91</v>
      </c>
      <c r="AL21" s="5">
        <f t="shared" si="0"/>
        <v>107</v>
      </c>
      <c r="AM21" s="1">
        <v>97</v>
      </c>
      <c r="AN21" s="1">
        <v>1</v>
      </c>
      <c r="AO21" s="1">
        <v>6</v>
      </c>
      <c r="AP21" s="1">
        <v>35</v>
      </c>
      <c r="AQ21" s="1">
        <v>20</v>
      </c>
      <c r="AR21" s="1">
        <v>27</v>
      </c>
      <c r="AS21" s="1">
        <f t="shared" si="1"/>
        <v>15</v>
      </c>
      <c r="AT21" s="7">
        <f t="shared" si="2"/>
        <v>2.5</v>
      </c>
      <c r="AU21" s="1">
        <v>13</v>
      </c>
      <c r="AV21" s="19">
        <v>5.53</v>
      </c>
      <c r="AW21" s="1">
        <v>2.65</v>
      </c>
      <c r="AX21" s="19">
        <f t="shared" si="3"/>
        <v>0.62871396895787146</v>
      </c>
      <c r="AY21" s="7">
        <f t="shared" si="4"/>
        <v>2.5316455696202529</v>
      </c>
      <c r="AZ21" s="7">
        <f t="shared" si="5"/>
        <v>422.64150943396226</v>
      </c>
      <c r="BA21" s="7">
        <f t="shared" si="6"/>
        <v>3049.0566037735848</v>
      </c>
      <c r="BB21" s="7">
        <f t="shared" si="7"/>
        <v>57.010309278350519</v>
      </c>
      <c r="BC21" s="7">
        <f t="shared" si="8"/>
        <v>27.319587628865978</v>
      </c>
      <c r="BD21" s="7">
        <f t="shared" si="9"/>
        <v>34.925360824742263</v>
      </c>
      <c r="BE21" s="7">
        <f t="shared" si="10"/>
        <v>7.8024742268041232</v>
      </c>
      <c r="BF21" s="19"/>
      <c r="BG21" s="19">
        <f t="shared" si="11"/>
        <v>0.47359855334538875</v>
      </c>
      <c r="BH21" s="19">
        <f t="shared" si="12"/>
        <v>0.61392405063291133</v>
      </c>
      <c r="BI21" s="19">
        <f t="shared" si="13"/>
        <v>3.800687285223368</v>
      </c>
      <c r="BJ21" s="19">
        <f t="shared" si="14"/>
        <v>0.46153846153846156</v>
      </c>
      <c r="BK21" s="19"/>
      <c r="BL21" s="20">
        <v>1</v>
      </c>
      <c r="BO21" s="1">
        <v>1</v>
      </c>
      <c r="BP21" s="1">
        <v>0</v>
      </c>
      <c r="BQ21" s="1">
        <v>1</v>
      </c>
      <c r="BR21" s="1">
        <v>0</v>
      </c>
      <c r="BS21" s="1">
        <v>27</v>
      </c>
      <c r="BT21" s="1">
        <v>6.4</v>
      </c>
      <c r="BU21" s="1">
        <v>5.5</v>
      </c>
      <c r="BV21" s="1">
        <v>0.31</v>
      </c>
      <c r="BW21" s="1">
        <v>3.9</v>
      </c>
      <c r="BX21" s="1">
        <v>33.799999999999997</v>
      </c>
      <c r="BY21" s="1">
        <v>0</v>
      </c>
      <c r="CA21" s="25">
        <v>136</v>
      </c>
      <c r="CB21" s="25">
        <v>13</v>
      </c>
      <c r="CC21" s="44">
        <v>0.93</v>
      </c>
      <c r="CD21" s="27">
        <v>85</v>
      </c>
      <c r="CE21" s="1">
        <v>415</v>
      </c>
      <c r="CF21" s="1">
        <v>1</v>
      </c>
      <c r="CI21" s="1">
        <v>2</v>
      </c>
      <c r="CJ21" s="20">
        <v>1069.420601</v>
      </c>
      <c r="CK21" s="20">
        <f t="shared" si="15"/>
        <v>12.581418835294118</v>
      </c>
      <c r="CL21" s="19">
        <f t="shared" si="16"/>
        <v>6.9748722864023938</v>
      </c>
      <c r="CM21" s="20">
        <v>1613.4683110000001</v>
      </c>
      <c r="CN21" s="19">
        <f t="shared" si="17"/>
        <v>7.3861413713859188</v>
      </c>
      <c r="CO21" s="22"/>
      <c r="CP21" s="36">
        <v>43427</v>
      </c>
      <c r="CQ21" s="36"/>
      <c r="CR21" s="36"/>
      <c r="CS21" s="36"/>
      <c r="CU21" s="36">
        <v>44217</v>
      </c>
      <c r="CV21" s="37">
        <v>44032</v>
      </c>
      <c r="CW21" s="1">
        <f t="shared" si="18"/>
        <v>605</v>
      </c>
      <c r="CX21" s="1">
        <v>0</v>
      </c>
      <c r="DA21" s="1">
        <v>0</v>
      </c>
      <c r="DB21" s="1">
        <v>605</v>
      </c>
      <c r="DC21" s="3">
        <v>0</v>
      </c>
      <c r="DD21" t="s">
        <v>135</v>
      </c>
    </row>
    <row r="22" spans="1:117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20">
        <f t="shared" si="15"/>
        <v>12.617220801364022</v>
      </c>
      <c r="CL22" s="19">
        <f t="shared" si="16"/>
        <v>6.7691691156959903</v>
      </c>
      <c r="CM22" s="5">
        <v>1616.9280484032786</v>
      </c>
      <c r="CN22" s="19">
        <f t="shared" si="17"/>
        <v>7.3882833616194183</v>
      </c>
      <c r="CO22" s="10"/>
      <c r="CP22" s="41">
        <v>40410</v>
      </c>
      <c r="CQ22" s="41"/>
      <c r="CR22" s="41"/>
      <c r="CS22" s="41"/>
      <c r="CU22" s="36">
        <v>44272</v>
      </c>
      <c r="CV22" s="36">
        <v>40607</v>
      </c>
      <c r="CW22" s="1">
        <f t="shared" si="18"/>
        <v>197</v>
      </c>
      <c r="CX22" s="3">
        <v>1</v>
      </c>
      <c r="CY22" s="40">
        <v>40607</v>
      </c>
      <c r="CZ22" s="3">
        <f>(CY22-CP22)</f>
        <v>197</v>
      </c>
      <c r="DA22" s="3">
        <v>1</v>
      </c>
      <c r="DB22" s="3">
        <v>197</v>
      </c>
      <c r="DC22" s="3">
        <v>0</v>
      </c>
      <c r="DD22" s="3" t="s">
        <v>141</v>
      </c>
      <c r="DE22" s="10"/>
      <c r="DF22" s="10"/>
      <c r="DG22" s="10"/>
      <c r="DH22" s="10"/>
      <c r="DI22" s="10"/>
      <c r="DJ22" s="10"/>
      <c r="DK22" s="10"/>
      <c r="DL22" s="10"/>
      <c r="DM22" s="10"/>
    </row>
    <row r="23" spans="1:117" x14ac:dyDescent="0.25">
      <c r="A23" s="2">
        <v>2038</v>
      </c>
      <c r="B23" s="3">
        <v>58</v>
      </c>
      <c r="C23" s="3">
        <v>0</v>
      </c>
      <c r="D23" s="3">
        <v>0</v>
      </c>
      <c r="E23" s="3">
        <v>1</v>
      </c>
      <c r="F23" s="3">
        <v>1</v>
      </c>
      <c r="G23" s="3">
        <v>0</v>
      </c>
      <c r="H23" s="1">
        <v>1</v>
      </c>
      <c r="I23" s="3">
        <v>0</v>
      </c>
      <c r="J23" s="3">
        <v>3</v>
      </c>
      <c r="K23" s="3">
        <v>1</v>
      </c>
      <c r="L23" s="3">
        <v>1</v>
      </c>
      <c r="M23" s="3"/>
      <c r="N23" s="3">
        <v>1</v>
      </c>
      <c r="O23" s="3">
        <v>0</v>
      </c>
      <c r="P23" s="3">
        <v>1</v>
      </c>
      <c r="Q23" s="3"/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1</v>
      </c>
      <c r="AB23" s="3">
        <v>0</v>
      </c>
      <c r="AC23" s="3">
        <v>1</v>
      </c>
      <c r="AD23" s="3">
        <v>0</v>
      </c>
      <c r="AE23" s="3">
        <v>1</v>
      </c>
      <c r="AF23" s="3">
        <v>0</v>
      </c>
      <c r="AG23" s="3">
        <v>0</v>
      </c>
      <c r="AH23" s="3">
        <v>38</v>
      </c>
      <c r="AI23" s="4">
        <v>2.46</v>
      </c>
      <c r="AJ23" s="3">
        <v>105</v>
      </c>
      <c r="AK23" s="3">
        <v>71</v>
      </c>
      <c r="AL23" s="5">
        <f t="shared" si="0"/>
        <v>82.333333333333329</v>
      </c>
      <c r="AM23" s="3">
        <v>90</v>
      </c>
      <c r="AN23" s="3">
        <v>1</v>
      </c>
      <c r="AO23" s="3">
        <v>17</v>
      </c>
      <c r="AP23" s="3">
        <v>62</v>
      </c>
      <c r="AQ23" s="3">
        <v>27</v>
      </c>
      <c r="AR23" s="3">
        <v>42</v>
      </c>
      <c r="AS23" s="1">
        <f t="shared" si="1"/>
        <v>35</v>
      </c>
      <c r="AT23" s="7">
        <f t="shared" si="2"/>
        <v>2.0588235294117645</v>
      </c>
      <c r="AU23" s="3">
        <v>27</v>
      </c>
      <c r="AV23" s="4">
        <v>3.0996000000000001</v>
      </c>
      <c r="AW23" s="3">
        <v>1.26</v>
      </c>
      <c r="AX23" s="19">
        <f t="shared" si="3"/>
        <v>0.23002217294900221</v>
      </c>
      <c r="AY23" s="7">
        <f t="shared" si="4"/>
        <v>4.8393341076267902</v>
      </c>
      <c r="AZ23" s="7">
        <f t="shared" si="5"/>
        <v>952.38095238095241</v>
      </c>
      <c r="BA23" s="7">
        <f t="shared" si="6"/>
        <v>4148.1481481481478</v>
      </c>
      <c r="BB23" s="7">
        <f t="shared" si="7"/>
        <v>34.44</v>
      </c>
      <c r="BC23" s="7">
        <f t="shared" si="8"/>
        <v>14</v>
      </c>
      <c r="BD23" s="7">
        <f t="shared" si="9"/>
        <v>10.535466666666666</v>
      </c>
      <c r="BE23" s="7">
        <f t="shared" si="10"/>
        <v>4.76</v>
      </c>
      <c r="BF23" s="19"/>
      <c r="BG23" s="19">
        <f t="shared" si="11"/>
        <v>1.2195121951219512</v>
      </c>
      <c r="BH23" s="19">
        <f t="shared" si="12"/>
        <v>1.8002322880371662</v>
      </c>
      <c r="BI23" s="19">
        <f t="shared" si="13"/>
        <v>0.98399999999999999</v>
      </c>
      <c r="BJ23" s="19">
        <f t="shared" si="14"/>
        <v>0.62962962962962965</v>
      </c>
      <c r="BK23" s="19"/>
      <c r="BL23" s="5">
        <v>0</v>
      </c>
      <c r="BM23" s="5"/>
      <c r="BN23" s="5"/>
      <c r="BO23" s="5"/>
      <c r="BP23" s="5"/>
      <c r="BQ23" s="3">
        <v>1</v>
      </c>
      <c r="BR23" s="3">
        <v>0</v>
      </c>
      <c r="BS23" s="3">
        <v>22.5</v>
      </c>
      <c r="BT23" s="3">
        <v>7.1</v>
      </c>
      <c r="BU23" s="3">
        <v>6.5</v>
      </c>
      <c r="BV23" s="3">
        <v>1.1000000000000001</v>
      </c>
      <c r="BW23" s="3">
        <v>5.9</v>
      </c>
      <c r="BX23" s="10"/>
      <c r="BY23" s="3">
        <v>1</v>
      </c>
      <c r="BZ23" s="3">
        <v>0</v>
      </c>
      <c r="CA23" s="3">
        <v>136</v>
      </c>
      <c r="CB23" s="3">
        <v>26</v>
      </c>
      <c r="CC23" s="4">
        <v>1.2</v>
      </c>
      <c r="CD23" s="28">
        <v>90</v>
      </c>
      <c r="CE23" s="8"/>
      <c r="CF23" s="8"/>
      <c r="CG23" s="3">
        <v>2124</v>
      </c>
      <c r="CH23" s="3">
        <v>1</v>
      </c>
      <c r="CI23" s="3">
        <v>2</v>
      </c>
      <c r="CJ23" s="12">
        <v>1160.204081632653</v>
      </c>
      <c r="CK23" s="20">
        <f t="shared" si="15"/>
        <v>12.891156462585034</v>
      </c>
      <c r="CL23" s="19">
        <f t="shared" si="16"/>
        <v>7.0563512010680558</v>
      </c>
      <c r="CM23" s="5">
        <v>673.80102216712953</v>
      </c>
      <c r="CN23" s="19">
        <f t="shared" si="17"/>
        <v>6.5129348479898974</v>
      </c>
      <c r="CO23" s="10"/>
      <c r="CP23" s="41">
        <v>40413</v>
      </c>
      <c r="CQ23" s="41"/>
      <c r="CR23" s="41"/>
      <c r="CS23" s="41"/>
      <c r="CU23" s="36">
        <v>44272</v>
      </c>
      <c r="CV23" s="36">
        <v>41774</v>
      </c>
      <c r="CW23" s="1">
        <f t="shared" si="18"/>
        <v>1361</v>
      </c>
      <c r="CX23" s="3">
        <v>1</v>
      </c>
      <c r="CY23" s="36">
        <v>41774</v>
      </c>
      <c r="CZ23" s="20">
        <f>(CY23-CP23)</f>
        <v>1361</v>
      </c>
      <c r="DA23" s="20">
        <v>1</v>
      </c>
      <c r="DB23" s="20">
        <v>1361</v>
      </c>
      <c r="DC23" s="3">
        <v>0</v>
      </c>
      <c r="DD23" s="3" t="s">
        <v>144</v>
      </c>
      <c r="DE23" s="10"/>
      <c r="DF23" s="10"/>
      <c r="DG23" s="10"/>
      <c r="DH23" s="10"/>
      <c r="DI23" s="10"/>
      <c r="DJ23" s="10"/>
      <c r="DK23" s="10"/>
      <c r="DL23" s="10"/>
      <c r="DM23" s="10"/>
    </row>
    <row r="24" spans="1:117" x14ac:dyDescent="0.25">
      <c r="A24" s="2">
        <v>2002</v>
      </c>
      <c r="B24" s="3">
        <v>19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1">
        <v>0</v>
      </c>
      <c r="I24" s="3">
        <v>1</v>
      </c>
      <c r="J24" s="3">
        <v>4</v>
      </c>
      <c r="K24" s="3">
        <v>1</v>
      </c>
      <c r="L24" s="3">
        <v>0</v>
      </c>
      <c r="M24" s="3"/>
      <c r="N24" s="3">
        <v>1</v>
      </c>
      <c r="O24" s="3">
        <v>0</v>
      </c>
      <c r="P24" s="3">
        <v>0</v>
      </c>
      <c r="Q24" s="3"/>
      <c r="R24" s="3">
        <v>0</v>
      </c>
      <c r="S24" s="3">
        <v>0</v>
      </c>
      <c r="T24" s="3">
        <v>1</v>
      </c>
      <c r="U24" s="3">
        <v>1</v>
      </c>
      <c r="V24" s="3">
        <v>0</v>
      </c>
      <c r="W24" s="3">
        <v>0</v>
      </c>
      <c r="X24" s="3">
        <v>0</v>
      </c>
      <c r="Y24" s="3">
        <v>1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1</v>
      </c>
      <c r="AF24" s="3">
        <v>0</v>
      </c>
      <c r="AG24" s="3">
        <v>2</v>
      </c>
      <c r="AH24" s="3">
        <v>29</v>
      </c>
      <c r="AI24" s="4">
        <v>1.75</v>
      </c>
      <c r="AJ24" s="3">
        <v>115</v>
      </c>
      <c r="AK24" s="3">
        <v>84</v>
      </c>
      <c r="AL24" s="5">
        <f t="shared" si="0"/>
        <v>94.333333333333329</v>
      </c>
      <c r="AM24" s="3">
        <v>69</v>
      </c>
      <c r="AN24" s="3">
        <v>1</v>
      </c>
      <c r="AO24" s="3">
        <v>7</v>
      </c>
      <c r="AP24" s="3">
        <v>103</v>
      </c>
      <c r="AQ24" s="3">
        <v>46</v>
      </c>
      <c r="AR24" s="3">
        <v>64</v>
      </c>
      <c r="AS24" s="3">
        <f t="shared" si="1"/>
        <v>57</v>
      </c>
      <c r="AT24" s="7">
        <f t="shared" si="2"/>
        <v>8.1428571428571423</v>
      </c>
      <c r="AU24" s="3">
        <v>10</v>
      </c>
      <c r="AV24" s="4">
        <v>2.835</v>
      </c>
      <c r="AW24" s="3">
        <v>1.62</v>
      </c>
      <c r="AX24" s="19">
        <f t="shared" si="3"/>
        <v>0.33884700665188466</v>
      </c>
      <c r="AY24" s="7">
        <f t="shared" si="4"/>
        <v>19.047619047619047</v>
      </c>
      <c r="AZ24" s="7">
        <f t="shared" si="5"/>
        <v>2666.6666666666665</v>
      </c>
      <c r="BA24" s="7">
        <f t="shared" si="6"/>
        <v>4312.7572016460899</v>
      </c>
      <c r="BB24" s="7">
        <f t="shared" si="7"/>
        <v>41.086956521739133</v>
      </c>
      <c r="BC24" s="7">
        <f t="shared" si="8"/>
        <v>23.478260869565219</v>
      </c>
      <c r="BD24" s="7">
        <f t="shared" si="9"/>
        <v>26.927999999999997</v>
      </c>
      <c r="BE24" s="7">
        <f t="shared" si="10"/>
        <v>18.200347826086958</v>
      </c>
      <c r="BF24" s="19"/>
      <c r="BG24" s="19">
        <f t="shared" si="11"/>
        <v>1.5576719576719575</v>
      </c>
      <c r="BH24" s="19">
        <f t="shared" si="12"/>
        <v>2.5068783068783067</v>
      </c>
      <c r="BI24" s="19">
        <f t="shared" si="13"/>
        <v>0.7208237986270023</v>
      </c>
      <c r="BJ24" s="19">
        <f t="shared" si="14"/>
        <v>0.7</v>
      </c>
      <c r="BK24" s="19"/>
      <c r="BL24" s="5">
        <v>0</v>
      </c>
      <c r="BM24" s="5"/>
      <c r="BN24" s="5"/>
      <c r="BO24" s="5"/>
      <c r="BP24" s="5"/>
      <c r="BQ24" s="3">
        <v>1</v>
      </c>
      <c r="BR24" s="3">
        <v>0</v>
      </c>
      <c r="BS24" s="3">
        <v>62.5</v>
      </c>
      <c r="BT24" s="3">
        <v>3.8</v>
      </c>
      <c r="BU24" s="3">
        <v>2.2999999999999998</v>
      </c>
      <c r="BV24" s="3">
        <v>1</v>
      </c>
      <c r="BW24" s="3">
        <v>3.7</v>
      </c>
      <c r="BX24" s="10"/>
      <c r="BY24" s="3">
        <v>1</v>
      </c>
      <c r="BZ24" s="3">
        <v>0</v>
      </c>
      <c r="CA24" s="3">
        <v>135</v>
      </c>
      <c r="CB24" s="3">
        <v>28</v>
      </c>
      <c r="CC24" s="4">
        <v>1.3</v>
      </c>
      <c r="CD24" s="28">
        <v>70</v>
      </c>
      <c r="CE24" s="8"/>
      <c r="CF24" s="8"/>
      <c r="CG24" s="3">
        <v>399</v>
      </c>
      <c r="CH24" s="3">
        <v>0</v>
      </c>
      <c r="CI24" s="3">
        <v>1</v>
      </c>
      <c r="CJ24" s="12">
        <v>916.38418079096039</v>
      </c>
      <c r="CK24" s="20">
        <f t="shared" si="15"/>
        <v>13.091202582728005</v>
      </c>
      <c r="CL24" s="19">
        <f t="shared" si="16"/>
        <v>6.8204356880896206</v>
      </c>
      <c r="CM24" s="5">
        <v>1628.7263151153088</v>
      </c>
      <c r="CN24" s="19">
        <f t="shared" si="17"/>
        <v>7.3955535865775639</v>
      </c>
      <c r="CO24" s="10"/>
      <c r="CP24" s="41">
        <v>40217</v>
      </c>
      <c r="CQ24" s="41"/>
      <c r="CR24" s="41"/>
      <c r="CS24" s="41"/>
      <c r="CU24" s="36">
        <v>44272</v>
      </c>
      <c r="CV24" s="36">
        <v>43850</v>
      </c>
      <c r="CW24" s="1">
        <f t="shared" si="18"/>
        <v>3633</v>
      </c>
      <c r="CX24" s="3">
        <v>1</v>
      </c>
      <c r="CY24" s="40">
        <v>43850</v>
      </c>
      <c r="CZ24" s="20">
        <f>(CY24-CP24)</f>
        <v>3633</v>
      </c>
      <c r="DA24" s="20">
        <v>1</v>
      </c>
      <c r="DB24" s="20">
        <v>3633</v>
      </c>
      <c r="DC24" s="3">
        <v>0</v>
      </c>
      <c r="DD24" s="3" t="s">
        <v>141</v>
      </c>
      <c r="DE24" s="10"/>
      <c r="DF24" s="10"/>
      <c r="DG24" s="10"/>
      <c r="DH24" s="10"/>
      <c r="DI24" s="10"/>
      <c r="DJ24" s="10"/>
      <c r="DK24" s="10"/>
      <c r="DL24" s="10"/>
      <c r="DM24" s="10"/>
    </row>
    <row r="25" spans="1:117" x14ac:dyDescent="0.25">
      <c r="A25" s="2">
        <v>2041</v>
      </c>
      <c r="B25" s="3">
        <v>47</v>
      </c>
      <c r="C25" s="3">
        <v>0</v>
      </c>
      <c r="D25" s="3">
        <v>0</v>
      </c>
      <c r="E25" s="3">
        <v>0</v>
      </c>
      <c r="F25" s="3">
        <v>1</v>
      </c>
      <c r="G25" s="3">
        <v>0</v>
      </c>
      <c r="H25" s="1">
        <v>1</v>
      </c>
      <c r="I25" s="3">
        <v>1</v>
      </c>
      <c r="J25" s="3">
        <v>1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1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26</v>
      </c>
      <c r="AI25" s="4">
        <v>2.04</v>
      </c>
      <c r="AJ25" s="3">
        <v>152</v>
      </c>
      <c r="AK25" s="3">
        <v>88</v>
      </c>
      <c r="AL25" s="5">
        <f t="shared" si="0"/>
        <v>109.33333333333333</v>
      </c>
      <c r="AM25" s="3">
        <v>81</v>
      </c>
      <c r="AN25" s="3">
        <v>2</v>
      </c>
      <c r="AO25" s="3">
        <v>1</v>
      </c>
      <c r="AP25" s="3">
        <v>20</v>
      </c>
      <c r="AQ25" s="3">
        <v>8</v>
      </c>
      <c r="AR25" s="3">
        <v>13</v>
      </c>
      <c r="AS25" s="1">
        <f t="shared" si="1"/>
        <v>12</v>
      </c>
      <c r="AT25" s="7">
        <f t="shared" si="2"/>
        <v>12</v>
      </c>
      <c r="AU25" s="3">
        <v>8</v>
      </c>
      <c r="AV25" s="4">
        <v>6.8952</v>
      </c>
      <c r="AW25" s="3">
        <v>3.38</v>
      </c>
      <c r="AX25" s="19">
        <f t="shared" si="3"/>
        <v>0.81939393939393934</v>
      </c>
      <c r="AY25" s="7">
        <f t="shared" si="4"/>
        <v>0.72514212785706</v>
      </c>
      <c r="AZ25" s="7">
        <f t="shared" si="5"/>
        <v>118.34319526627219</v>
      </c>
      <c r="BA25" s="7">
        <f t="shared" si="6"/>
        <v>2564.102564102564</v>
      </c>
      <c r="BB25" s="7">
        <f t="shared" si="7"/>
        <v>85.125925925925927</v>
      </c>
      <c r="BC25" s="7">
        <f t="shared" si="8"/>
        <v>41.728395061728392</v>
      </c>
      <c r="BD25" s="7">
        <f t="shared" si="9"/>
        <v>57.50729218106995</v>
      </c>
      <c r="BE25" s="7">
        <f t="shared" si="10"/>
        <v>6.8100740740740733</v>
      </c>
      <c r="BF25" s="19"/>
      <c r="BG25" s="19">
        <f t="shared" si="11"/>
        <v>0.15271493212669685</v>
      </c>
      <c r="BH25" s="19">
        <f t="shared" si="12"/>
        <v>0.23494604942568742</v>
      </c>
      <c r="BI25" s="19">
        <f t="shared" si="13"/>
        <v>7.0938271604938272</v>
      </c>
      <c r="BJ25" s="19">
        <f t="shared" si="14"/>
        <v>0.125</v>
      </c>
      <c r="BK25" s="19"/>
      <c r="BL25" s="5">
        <v>0</v>
      </c>
      <c r="BM25" s="5"/>
      <c r="BN25" s="5"/>
      <c r="BO25" s="5"/>
      <c r="BP25" s="5"/>
      <c r="BQ25" s="3">
        <v>1</v>
      </c>
      <c r="BR25" s="3">
        <v>0</v>
      </c>
      <c r="BS25" s="3">
        <v>57.5</v>
      </c>
      <c r="BT25" s="3">
        <v>4.5999999999999996</v>
      </c>
      <c r="BU25" s="3">
        <v>2.9</v>
      </c>
      <c r="BV25" s="3">
        <v>1.1000000000000001</v>
      </c>
      <c r="BW25" s="3"/>
      <c r="BX25" s="10"/>
      <c r="BY25" s="3">
        <v>1</v>
      </c>
      <c r="BZ25" s="3">
        <v>1</v>
      </c>
      <c r="CA25" s="3">
        <v>142</v>
      </c>
      <c r="CB25" s="3">
        <v>30</v>
      </c>
      <c r="CC25" s="4">
        <v>1.4</v>
      </c>
      <c r="CD25" s="28">
        <v>54</v>
      </c>
      <c r="CE25" s="8"/>
      <c r="CF25" s="8"/>
      <c r="CG25" s="3">
        <v>137</v>
      </c>
      <c r="CH25" s="3">
        <v>0</v>
      </c>
      <c r="CI25" s="3">
        <v>1</v>
      </c>
      <c r="CJ25" s="12">
        <v>714.92537313432831</v>
      </c>
      <c r="CK25" s="20">
        <f t="shared" si="15"/>
        <v>13.239358761746821</v>
      </c>
      <c r="CL25" s="19">
        <f t="shared" si="16"/>
        <v>6.5721781640080401</v>
      </c>
      <c r="CM25" s="5">
        <v>407.89328149453138</v>
      </c>
      <c r="CN25" s="19">
        <f t="shared" si="17"/>
        <v>6.0110055752256963</v>
      </c>
      <c r="CO25" s="10"/>
      <c r="CP25" s="41">
        <v>40430</v>
      </c>
      <c r="CQ25" s="41"/>
      <c r="CR25" s="41"/>
      <c r="CS25" s="41"/>
      <c r="CU25" s="36">
        <v>44272</v>
      </c>
      <c r="CV25" s="36">
        <v>44216</v>
      </c>
      <c r="CW25" s="1">
        <f t="shared" si="18"/>
        <v>3786</v>
      </c>
      <c r="CX25" s="3">
        <v>0</v>
      </c>
      <c r="CY25" s="3"/>
      <c r="CZ25" s="3"/>
      <c r="DA25" s="3">
        <v>0</v>
      </c>
      <c r="DB25" s="3">
        <v>3786</v>
      </c>
      <c r="DC25" s="3">
        <v>0</v>
      </c>
      <c r="DD25" s="3"/>
      <c r="DE25" s="10"/>
      <c r="DF25" s="10"/>
      <c r="DG25" s="10"/>
      <c r="DH25" s="10"/>
      <c r="DI25" s="10"/>
      <c r="DJ25" s="10"/>
      <c r="DK25" s="10"/>
      <c r="DL25" s="10"/>
      <c r="DM25" s="10"/>
    </row>
    <row r="26" spans="1:117" x14ac:dyDescent="0.25">
      <c r="A26" s="2">
        <v>2039</v>
      </c>
      <c r="B26" s="3">
        <v>61</v>
      </c>
      <c r="C26" s="3">
        <v>0</v>
      </c>
      <c r="D26" s="3">
        <v>1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4</v>
      </c>
      <c r="K26" s="3">
        <v>1</v>
      </c>
      <c r="L26" s="3">
        <v>1</v>
      </c>
      <c r="M26" s="3"/>
      <c r="N26" s="3">
        <v>1</v>
      </c>
      <c r="O26" s="3">
        <v>0</v>
      </c>
      <c r="P26" s="3">
        <v>1</v>
      </c>
      <c r="Q26" s="3">
        <v>1</v>
      </c>
      <c r="R26" s="3">
        <v>1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</v>
      </c>
      <c r="AB26" s="3">
        <v>1</v>
      </c>
      <c r="AC26" s="3">
        <v>1</v>
      </c>
      <c r="AD26" s="3">
        <v>0</v>
      </c>
      <c r="AE26" s="3">
        <v>0</v>
      </c>
      <c r="AF26" s="3">
        <v>0</v>
      </c>
      <c r="AG26" s="3">
        <v>0</v>
      </c>
      <c r="AH26" s="3">
        <v>32</v>
      </c>
      <c r="AI26" s="4">
        <v>2.13</v>
      </c>
      <c r="AJ26" s="3">
        <v>129</v>
      </c>
      <c r="AK26" s="3">
        <v>69</v>
      </c>
      <c r="AL26" s="5">
        <f t="shared" si="0"/>
        <v>89</v>
      </c>
      <c r="AM26" s="3">
        <v>60</v>
      </c>
      <c r="AN26" s="3">
        <v>1</v>
      </c>
      <c r="AO26" s="3">
        <v>9</v>
      </c>
      <c r="AP26" s="3">
        <v>46</v>
      </c>
      <c r="AQ26" s="3">
        <v>21</v>
      </c>
      <c r="AR26" s="3">
        <v>29</v>
      </c>
      <c r="AS26" s="1">
        <f t="shared" si="1"/>
        <v>25</v>
      </c>
      <c r="AT26" s="7">
        <f t="shared" si="2"/>
        <v>2.7777777777777777</v>
      </c>
      <c r="AU26" s="3">
        <v>22</v>
      </c>
      <c r="AV26" s="4">
        <v>4.6646999999999998</v>
      </c>
      <c r="AW26" s="3">
        <v>2.19</v>
      </c>
      <c r="AX26" s="19">
        <f t="shared" si="3"/>
        <v>0.43217294900221731</v>
      </c>
      <c r="AY26" s="7">
        <f t="shared" si="4"/>
        <v>1.5006324093725214</v>
      </c>
      <c r="AZ26" s="7">
        <f t="shared" si="5"/>
        <v>255.70776255707764</v>
      </c>
      <c r="BA26" s="7">
        <f t="shared" si="6"/>
        <v>2922.3744292237443</v>
      </c>
      <c r="BB26" s="7">
        <f t="shared" si="7"/>
        <v>77.74499999999999</v>
      </c>
      <c r="BC26" s="7">
        <f t="shared" si="8"/>
        <v>36.5</v>
      </c>
      <c r="BD26" s="7">
        <f t="shared" si="9"/>
        <v>33.258800000000001</v>
      </c>
      <c r="BE26" s="7">
        <f t="shared" si="10"/>
        <v>9.927999999999999</v>
      </c>
      <c r="BF26" s="19"/>
      <c r="BG26" s="19">
        <f t="shared" si="11"/>
        <v>0.3730143417583125</v>
      </c>
      <c r="BH26" s="19">
        <f t="shared" si="12"/>
        <v>0.59167792140973707</v>
      </c>
      <c r="BI26" s="19">
        <f t="shared" si="13"/>
        <v>3.1097999999999995</v>
      </c>
      <c r="BJ26" s="19">
        <f t="shared" si="14"/>
        <v>0.40909090909090912</v>
      </c>
      <c r="BK26" s="19"/>
      <c r="BL26" s="5">
        <v>0</v>
      </c>
      <c r="BM26" s="5"/>
      <c r="BN26" s="5"/>
      <c r="BO26" s="5"/>
      <c r="BP26" s="5"/>
      <c r="BQ26" s="3">
        <v>1</v>
      </c>
      <c r="BR26" s="3">
        <v>0</v>
      </c>
      <c r="BS26" s="3">
        <v>25</v>
      </c>
      <c r="BT26" s="3"/>
      <c r="BU26" s="3"/>
      <c r="BV26" s="3"/>
      <c r="BW26" s="3"/>
      <c r="BX26" s="10"/>
      <c r="BY26" s="3"/>
      <c r="BZ26" s="3"/>
      <c r="CA26" s="3">
        <v>140</v>
      </c>
      <c r="CB26" s="3">
        <v>19</v>
      </c>
      <c r="CC26" s="4">
        <v>0.8</v>
      </c>
      <c r="CD26" s="28">
        <v>90</v>
      </c>
      <c r="CE26" s="8"/>
      <c r="CF26" s="8"/>
      <c r="CG26" s="3">
        <v>1638</v>
      </c>
      <c r="CH26" s="3">
        <v>1</v>
      </c>
      <c r="CI26" s="3">
        <v>2</v>
      </c>
      <c r="CJ26" s="12">
        <v>1255.3191489361702</v>
      </c>
      <c r="CK26" s="20">
        <f t="shared" si="15"/>
        <v>13.947990543735225</v>
      </c>
      <c r="CL26" s="19">
        <f t="shared" si="16"/>
        <v>7.1351451211777981</v>
      </c>
      <c r="CM26" s="5">
        <v>973.95189601715515</v>
      </c>
      <c r="CN26" s="19">
        <f t="shared" si="17"/>
        <v>6.8813619143501681</v>
      </c>
      <c r="CO26" s="10"/>
      <c r="CP26" s="41">
        <v>40414</v>
      </c>
      <c r="CQ26" s="41"/>
      <c r="CR26" s="41"/>
      <c r="CS26" s="41"/>
      <c r="CU26" s="36">
        <v>44272</v>
      </c>
      <c r="CV26" s="36">
        <v>42769</v>
      </c>
      <c r="CW26" s="1">
        <f t="shared" si="18"/>
        <v>2355</v>
      </c>
      <c r="CX26" s="3">
        <v>1</v>
      </c>
      <c r="CY26" s="40">
        <v>42769</v>
      </c>
      <c r="CZ26" s="3">
        <f>(CY26-CP26)</f>
        <v>2355</v>
      </c>
      <c r="DA26" s="3">
        <v>1</v>
      </c>
      <c r="DB26" s="3">
        <v>2355</v>
      </c>
      <c r="DC26" s="3">
        <v>0</v>
      </c>
      <c r="DD26" s="3" t="s">
        <v>141</v>
      </c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x14ac:dyDescent="0.25">
      <c r="A27" s="2">
        <v>2061</v>
      </c>
      <c r="B27" s="9">
        <v>58</v>
      </c>
      <c r="C27" s="9">
        <v>0</v>
      </c>
      <c r="D27" s="9">
        <v>0</v>
      </c>
      <c r="E27" s="35">
        <v>0</v>
      </c>
      <c r="F27" s="9">
        <v>1</v>
      </c>
      <c r="G27" s="9">
        <v>0</v>
      </c>
      <c r="H27" s="1">
        <v>1</v>
      </c>
      <c r="I27" s="9">
        <v>0</v>
      </c>
      <c r="J27" s="9">
        <v>1</v>
      </c>
      <c r="K27" s="9">
        <v>1</v>
      </c>
      <c r="L27" s="9">
        <v>1</v>
      </c>
      <c r="M27" s="9"/>
      <c r="N27" s="9">
        <v>1</v>
      </c>
      <c r="O27" s="9">
        <v>0</v>
      </c>
      <c r="P27" s="9">
        <v>0</v>
      </c>
      <c r="Q27" s="9"/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1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27.5</v>
      </c>
      <c r="AI27" s="11">
        <v>2.1</v>
      </c>
      <c r="AJ27" s="9">
        <v>141</v>
      </c>
      <c r="AK27" s="9">
        <v>88</v>
      </c>
      <c r="AL27" s="5">
        <f t="shared" si="0"/>
        <v>105.66666666666667</v>
      </c>
      <c r="AM27" s="9">
        <v>92</v>
      </c>
      <c r="AN27" s="9">
        <v>1</v>
      </c>
      <c r="AO27" s="9">
        <v>4</v>
      </c>
      <c r="AP27" s="9">
        <v>22</v>
      </c>
      <c r="AQ27" s="9">
        <v>10</v>
      </c>
      <c r="AR27" s="9">
        <v>13</v>
      </c>
      <c r="AS27" s="1">
        <f t="shared" si="1"/>
        <v>12</v>
      </c>
      <c r="AT27" s="7">
        <f t="shared" si="2"/>
        <v>3</v>
      </c>
      <c r="AU27" s="9">
        <v>9</v>
      </c>
      <c r="AV27" s="4">
        <v>5.2080000000000002</v>
      </c>
      <c r="AW27" s="9">
        <v>2.48</v>
      </c>
      <c r="AX27" s="19">
        <f t="shared" si="3"/>
        <v>0.58104951958610496</v>
      </c>
      <c r="AY27" s="7">
        <f t="shared" si="4"/>
        <v>0.76804915514592931</v>
      </c>
      <c r="AZ27" s="7">
        <f t="shared" si="5"/>
        <v>129.03225806451613</v>
      </c>
      <c r="BA27" s="7">
        <f t="shared" si="6"/>
        <v>3279.5698924731187</v>
      </c>
      <c r="BB27" s="7">
        <f t="shared" si="7"/>
        <v>56.608695652173914</v>
      </c>
      <c r="BC27" s="7">
        <f t="shared" si="8"/>
        <v>26.956521739130434</v>
      </c>
      <c r="BD27" s="7">
        <f t="shared" si="9"/>
        <v>35.438840579710146</v>
      </c>
      <c r="BE27" s="7">
        <f t="shared" si="10"/>
        <v>3.2994782608695647</v>
      </c>
      <c r="BF27" s="19"/>
      <c r="BG27" s="19">
        <f t="shared" si="11"/>
        <v>0.22964669738863286</v>
      </c>
      <c r="BH27" s="19">
        <f t="shared" si="12"/>
        <v>0.38863287250384027</v>
      </c>
      <c r="BI27" s="19">
        <f t="shared" si="13"/>
        <v>4.7173913043478262</v>
      </c>
      <c r="BJ27" s="19">
        <f t="shared" si="14"/>
        <v>0.44444444444444442</v>
      </c>
      <c r="BK27" s="19"/>
      <c r="BL27" s="12">
        <v>0</v>
      </c>
      <c r="BM27" s="12"/>
      <c r="BN27" s="12"/>
      <c r="BO27" s="12"/>
      <c r="BP27" s="12"/>
      <c r="BQ27" s="9">
        <v>1</v>
      </c>
      <c r="BR27" s="9">
        <v>0</v>
      </c>
      <c r="BS27" s="9">
        <v>55</v>
      </c>
      <c r="BT27" s="9">
        <v>4.0999999999999996</v>
      </c>
      <c r="BU27" s="9">
        <v>2.6</v>
      </c>
      <c r="BV27" s="9">
        <v>1</v>
      </c>
      <c r="BW27" s="9">
        <v>3.7</v>
      </c>
      <c r="BX27" s="14"/>
      <c r="BY27" s="9">
        <v>1</v>
      </c>
      <c r="BZ27" s="9">
        <v>0</v>
      </c>
      <c r="CA27" s="9">
        <v>140</v>
      </c>
      <c r="CB27" s="9">
        <v>16</v>
      </c>
      <c r="CC27" s="11">
        <v>0.9</v>
      </c>
      <c r="CD27" s="29">
        <v>90</v>
      </c>
      <c r="CE27" s="13"/>
      <c r="CF27" s="13"/>
      <c r="CG27" s="9">
        <v>159</v>
      </c>
      <c r="CH27" s="9">
        <v>0</v>
      </c>
      <c r="CI27" s="9">
        <v>1</v>
      </c>
      <c r="CJ27" s="12">
        <v>1291.2280701754385</v>
      </c>
      <c r="CK27" s="20">
        <f t="shared" si="15"/>
        <v>14.346978557504872</v>
      </c>
      <c r="CL27" s="19">
        <f t="shared" si="16"/>
        <v>7.1633490368824173</v>
      </c>
      <c r="CM27" s="12">
        <v>506.87694432079036</v>
      </c>
      <c r="CN27" s="19">
        <f t="shared" si="17"/>
        <v>6.2282682607603039</v>
      </c>
      <c r="CO27" s="14"/>
      <c r="CP27" s="36">
        <v>40605</v>
      </c>
      <c r="CQ27" s="36"/>
      <c r="CR27" s="36"/>
      <c r="CS27" s="36"/>
      <c r="CT27" s="22"/>
      <c r="CU27" s="36">
        <v>44274</v>
      </c>
      <c r="CV27" s="42">
        <v>44168</v>
      </c>
      <c r="CW27" s="9">
        <f t="shared" si="18"/>
        <v>3563</v>
      </c>
      <c r="CX27" s="9">
        <v>0</v>
      </c>
      <c r="CY27" s="9"/>
      <c r="CZ27" s="9"/>
      <c r="DA27" s="9">
        <v>0</v>
      </c>
      <c r="DB27" s="9">
        <v>3563</v>
      </c>
      <c r="DC27" s="3">
        <v>0</v>
      </c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 x14ac:dyDescent="0.25">
      <c r="A28" s="2">
        <v>2048</v>
      </c>
      <c r="B28" s="3">
        <v>66</v>
      </c>
      <c r="C28" s="3">
        <v>0</v>
      </c>
      <c r="D28" s="3">
        <v>0</v>
      </c>
      <c r="E28" s="3">
        <v>1</v>
      </c>
      <c r="F28" s="3">
        <v>1</v>
      </c>
      <c r="G28" s="3">
        <v>1</v>
      </c>
      <c r="H28" s="1">
        <v>0</v>
      </c>
      <c r="I28" s="3">
        <v>0</v>
      </c>
      <c r="J28" s="3">
        <v>4</v>
      </c>
      <c r="K28" s="3">
        <v>0</v>
      </c>
      <c r="L28" s="3">
        <v>0</v>
      </c>
      <c r="M28" s="3"/>
      <c r="N28" s="3">
        <v>0</v>
      </c>
      <c r="O28" s="3">
        <v>1</v>
      </c>
      <c r="P28" s="3">
        <v>1</v>
      </c>
      <c r="Q28" s="3">
        <v>1</v>
      </c>
      <c r="R28" s="3">
        <v>0</v>
      </c>
      <c r="S28" s="3">
        <v>1</v>
      </c>
      <c r="T28" s="3">
        <v>1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1</v>
      </c>
      <c r="AC28" s="3">
        <v>1</v>
      </c>
      <c r="AD28" s="3">
        <v>0</v>
      </c>
      <c r="AE28" s="3">
        <v>1</v>
      </c>
      <c r="AF28" s="3">
        <v>0</v>
      </c>
      <c r="AG28" s="3">
        <v>0</v>
      </c>
      <c r="AH28" s="3">
        <v>24.5</v>
      </c>
      <c r="AI28" s="4">
        <v>2.0499999999999998</v>
      </c>
      <c r="AJ28" s="3">
        <v>75</v>
      </c>
      <c r="AK28" s="3">
        <v>50</v>
      </c>
      <c r="AL28" s="5">
        <f t="shared" si="0"/>
        <v>58.333333333333336</v>
      </c>
      <c r="AM28" s="3">
        <v>72</v>
      </c>
      <c r="AN28" s="3">
        <v>2</v>
      </c>
      <c r="AO28" s="3">
        <v>6</v>
      </c>
      <c r="AP28" s="3">
        <v>36</v>
      </c>
      <c r="AQ28" s="3">
        <v>12</v>
      </c>
      <c r="AR28" s="3">
        <v>24</v>
      </c>
      <c r="AS28" s="1">
        <f t="shared" si="1"/>
        <v>24</v>
      </c>
      <c r="AT28" s="7">
        <f t="shared" si="2"/>
        <v>4</v>
      </c>
      <c r="AU28" s="3">
        <v>20</v>
      </c>
      <c r="AV28" s="4">
        <v>5.0839999999999996</v>
      </c>
      <c r="AW28" s="3">
        <v>2.48</v>
      </c>
      <c r="AX28" s="19">
        <f t="shared" si="3"/>
        <v>0.3207686622320769</v>
      </c>
      <c r="AY28" s="7">
        <f t="shared" si="4"/>
        <v>0.78678206136900086</v>
      </c>
      <c r="AZ28" s="7">
        <f t="shared" si="5"/>
        <v>129.03225806451613</v>
      </c>
      <c r="BA28" s="7">
        <f t="shared" si="6"/>
        <v>1688.1720430107528</v>
      </c>
      <c r="BB28" s="7">
        <f t="shared" si="7"/>
        <v>70.611111111111114</v>
      </c>
      <c r="BC28" s="7">
        <f t="shared" si="8"/>
        <v>34.444444444444443</v>
      </c>
      <c r="BD28" s="7">
        <f t="shared" si="9"/>
        <v>17.957037037037036</v>
      </c>
      <c r="BE28" s="7">
        <f t="shared" si="10"/>
        <v>8.4320000000000004</v>
      </c>
      <c r="BF28" s="19"/>
      <c r="BG28" s="19">
        <f t="shared" si="11"/>
        <v>0.3398898505114083</v>
      </c>
      <c r="BH28" s="19">
        <f t="shared" si="12"/>
        <v>0.50983477576711245</v>
      </c>
      <c r="BI28" s="19">
        <f t="shared" si="13"/>
        <v>2.9421296296296298</v>
      </c>
      <c r="BJ28" s="19">
        <f t="shared" si="14"/>
        <v>0.3</v>
      </c>
      <c r="BK28" s="19"/>
      <c r="BL28" s="5">
        <v>0</v>
      </c>
      <c r="BM28" s="5"/>
      <c r="BN28" s="5"/>
      <c r="BO28" s="5"/>
      <c r="BP28" s="5"/>
      <c r="BQ28" s="3">
        <v>1</v>
      </c>
      <c r="BR28" s="3">
        <v>0</v>
      </c>
      <c r="BS28" s="3">
        <v>7.5</v>
      </c>
      <c r="BT28" s="3">
        <v>8.5</v>
      </c>
      <c r="BU28" s="3">
        <v>8.1</v>
      </c>
      <c r="BV28" s="3">
        <v>0.79</v>
      </c>
      <c r="BW28" s="3"/>
      <c r="BX28" s="10"/>
      <c r="BY28" s="3">
        <v>1</v>
      </c>
      <c r="BZ28" s="3">
        <v>1</v>
      </c>
      <c r="CA28" s="3">
        <v>138</v>
      </c>
      <c r="CB28" s="3">
        <v>17</v>
      </c>
      <c r="CC28" s="4">
        <v>0.9</v>
      </c>
      <c r="CD28" s="28">
        <v>90</v>
      </c>
      <c r="CE28" s="8"/>
      <c r="CF28" s="8"/>
      <c r="CG28" s="3">
        <v>5257</v>
      </c>
      <c r="CH28" s="3">
        <v>1</v>
      </c>
      <c r="CI28" s="3">
        <v>3</v>
      </c>
      <c r="CJ28" s="12">
        <v>1318.0722891566265</v>
      </c>
      <c r="CK28" s="20">
        <f t="shared" si="15"/>
        <v>14.645247657295851</v>
      </c>
      <c r="CL28" s="19">
        <f t="shared" si="16"/>
        <v>7.1839255611734201</v>
      </c>
      <c r="CM28" s="5">
        <v>1969.3144660751461</v>
      </c>
      <c r="CN28" s="19">
        <f t="shared" si="17"/>
        <v>7.5854407744067052</v>
      </c>
      <c r="CO28" s="10"/>
      <c r="CP28" s="41">
        <v>40469</v>
      </c>
      <c r="CQ28" s="36">
        <v>40603</v>
      </c>
      <c r="CR28" s="20">
        <f>(CQ28-CP28)</f>
        <v>134</v>
      </c>
      <c r="CS28" s="41"/>
      <c r="CU28" s="36">
        <v>44272</v>
      </c>
      <c r="CV28" s="36">
        <v>40688</v>
      </c>
      <c r="CW28" s="1">
        <f t="shared" si="18"/>
        <v>219</v>
      </c>
      <c r="CX28" s="3">
        <v>1</v>
      </c>
      <c r="CY28" s="36">
        <v>40688</v>
      </c>
      <c r="CZ28" s="20">
        <f>(CY28-CP28)</f>
        <v>219</v>
      </c>
      <c r="DA28" s="20">
        <v>1</v>
      </c>
      <c r="DB28" s="20">
        <v>134</v>
      </c>
      <c r="DC28" s="3">
        <v>0</v>
      </c>
      <c r="DD28" t="s">
        <v>155</v>
      </c>
      <c r="DE28" s="10"/>
      <c r="DF28" s="10"/>
      <c r="DG28" s="10"/>
      <c r="DH28" s="10"/>
      <c r="DI28" s="10"/>
      <c r="DJ28" s="10"/>
      <c r="DK28" s="10"/>
      <c r="DL28" s="10"/>
      <c r="DM28" s="10"/>
    </row>
    <row r="29" spans="1:117" x14ac:dyDescent="0.25">
      <c r="A29" s="2">
        <v>2053</v>
      </c>
      <c r="B29" s="3">
        <v>62</v>
      </c>
      <c r="C29" s="3">
        <v>0</v>
      </c>
      <c r="D29" s="3">
        <v>0</v>
      </c>
      <c r="E29" s="3">
        <v>1</v>
      </c>
      <c r="F29" s="3">
        <v>1</v>
      </c>
      <c r="G29" s="3">
        <v>0</v>
      </c>
      <c r="H29" s="1">
        <v>1</v>
      </c>
      <c r="I29" s="3">
        <v>0</v>
      </c>
      <c r="J29" s="3">
        <v>4</v>
      </c>
      <c r="K29" s="3">
        <v>1</v>
      </c>
      <c r="L29" s="3">
        <v>0</v>
      </c>
      <c r="M29" s="3"/>
      <c r="N29" s="3">
        <v>1</v>
      </c>
      <c r="O29" s="3">
        <v>0</v>
      </c>
      <c r="P29" s="3">
        <v>1</v>
      </c>
      <c r="Q29" s="3">
        <v>1</v>
      </c>
      <c r="R29" s="3">
        <v>1</v>
      </c>
      <c r="S29" s="3">
        <v>1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0</v>
      </c>
      <c r="AE29" s="3">
        <v>1</v>
      </c>
      <c r="AF29" s="3">
        <v>0</v>
      </c>
      <c r="AG29" s="3">
        <v>0</v>
      </c>
      <c r="AH29" s="3">
        <v>32.299999999999997</v>
      </c>
      <c r="AI29" s="4">
        <v>2.13</v>
      </c>
      <c r="AJ29" s="3">
        <v>93</v>
      </c>
      <c r="AK29" s="3">
        <v>62</v>
      </c>
      <c r="AL29" s="5">
        <f t="shared" si="0"/>
        <v>72.333333333333329</v>
      </c>
      <c r="AM29" s="3">
        <v>85</v>
      </c>
      <c r="AN29" s="3">
        <v>3</v>
      </c>
      <c r="AO29" s="3">
        <v>8</v>
      </c>
      <c r="AP29" s="3">
        <v>32</v>
      </c>
      <c r="AQ29" s="3">
        <v>17</v>
      </c>
      <c r="AR29" s="3">
        <v>21</v>
      </c>
      <c r="AS29" s="1">
        <f t="shared" si="1"/>
        <v>15</v>
      </c>
      <c r="AT29" s="7">
        <f t="shared" si="2"/>
        <v>1.875</v>
      </c>
      <c r="AU29" s="3">
        <v>12</v>
      </c>
      <c r="AV29" s="4">
        <v>3.5996999999999999</v>
      </c>
      <c r="AW29" s="3">
        <v>1.69</v>
      </c>
      <c r="AX29" s="19">
        <f t="shared" si="3"/>
        <v>0.27104951958610496</v>
      </c>
      <c r="AY29" s="7">
        <f t="shared" si="4"/>
        <v>2.5002083506958912</v>
      </c>
      <c r="AZ29" s="7">
        <f t="shared" si="5"/>
        <v>426.03550295857991</v>
      </c>
      <c r="BA29" s="7">
        <f t="shared" si="6"/>
        <v>3045.3648915187373</v>
      </c>
      <c r="BB29" s="7">
        <f t="shared" si="7"/>
        <v>42.349411764705877</v>
      </c>
      <c r="BC29" s="7">
        <f t="shared" si="8"/>
        <v>19.882352941176471</v>
      </c>
      <c r="BD29" s="7">
        <f t="shared" si="9"/>
        <v>16.314133333333331</v>
      </c>
      <c r="BE29" s="7">
        <f t="shared" si="10"/>
        <v>3.5152000000000001</v>
      </c>
      <c r="BF29" s="19"/>
      <c r="BG29" s="19">
        <f t="shared" si="11"/>
        <v>0.49587465622135185</v>
      </c>
      <c r="BH29" s="19">
        <f t="shared" si="12"/>
        <v>0.75561852376586947</v>
      </c>
      <c r="BI29" s="19">
        <f t="shared" si="13"/>
        <v>2.8232941176470585</v>
      </c>
      <c r="BJ29" s="19">
        <f t="shared" si="14"/>
        <v>0.66666666666666663</v>
      </c>
      <c r="BK29" s="19"/>
      <c r="BL29" s="5">
        <v>0</v>
      </c>
      <c r="BM29" s="5"/>
      <c r="BN29" s="5"/>
      <c r="BO29" s="5"/>
      <c r="BP29" s="5"/>
      <c r="BQ29" s="3">
        <v>1</v>
      </c>
      <c r="BR29" s="3">
        <v>0</v>
      </c>
      <c r="BS29" s="15">
        <v>17.5</v>
      </c>
      <c r="BT29" s="3">
        <v>6.8</v>
      </c>
      <c r="BU29" s="3">
        <v>6.4</v>
      </c>
      <c r="BV29" s="3">
        <v>1</v>
      </c>
      <c r="BW29" s="3"/>
      <c r="BX29" s="10"/>
      <c r="BY29" s="3">
        <v>1</v>
      </c>
      <c r="BZ29" s="3">
        <v>0</v>
      </c>
      <c r="CA29" s="3">
        <v>135</v>
      </c>
      <c r="CB29" s="3">
        <v>19</v>
      </c>
      <c r="CC29" s="4">
        <v>1.1000000000000001</v>
      </c>
      <c r="CD29" s="28">
        <v>88</v>
      </c>
      <c r="CE29" s="8"/>
      <c r="CF29" s="8"/>
      <c r="CG29" s="3">
        <v>5804</v>
      </c>
      <c r="CH29" s="3">
        <v>1</v>
      </c>
      <c r="CI29" s="3">
        <v>3</v>
      </c>
      <c r="CJ29" s="12">
        <v>1333.3333333333335</v>
      </c>
      <c r="CK29" s="20">
        <f t="shared" si="15"/>
        <v>15.151515151515154</v>
      </c>
      <c r="CL29" s="19">
        <f t="shared" si="16"/>
        <v>7.1954373514339185</v>
      </c>
      <c r="CM29" s="5">
        <v>2469.0765157083802</v>
      </c>
      <c r="CN29" s="19">
        <f t="shared" si="17"/>
        <v>7.811599479431357</v>
      </c>
      <c r="CO29" s="10"/>
      <c r="CP29" s="36">
        <v>40504</v>
      </c>
      <c r="CQ29" s="36"/>
      <c r="CR29" s="36"/>
      <c r="CS29" s="36"/>
      <c r="CU29" s="36">
        <v>44272</v>
      </c>
      <c r="CV29" s="36">
        <v>40985</v>
      </c>
      <c r="CW29" s="1">
        <f t="shared" si="18"/>
        <v>481</v>
      </c>
      <c r="CX29" s="3">
        <v>1</v>
      </c>
      <c r="CY29" s="40">
        <v>40985</v>
      </c>
      <c r="CZ29" s="3">
        <f>(CY29-CP29)</f>
        <v>481</v>
      </c>
      <c r="DA29" s="3">
        <v>1</v>
      </c>
      <c r="DB29" s="3">
        <v>481</v>
      </c>
      <c r="DC29" s="3">
        <v>0</v>
      </c>
      <c r="DD29" s="9" t="s">
        <v>141</v>
      </c>
      <c r="DE29" s="10"/>
      <c r="DF29" s="10"/>
      <c r="DG29" s="10"/>
      <c r="DH29" s="10"/>
      <c r="DI29" s="10"/>
      <c r="DJ29" s="10"/>
      <c r="DK29" s="10"/>
      <c r="DL29" s="10"/>
      <c r="DM29" s="10"/>
    </row>
    <row r="30" spans="1:117" x14ac:dyDescent="0.25">
      <c r="A30" s="25">
        <v>1028</v>
      </c>
      <c r="B30" s="1">
        <v>55</v>
      </c>
      <c r="C30" s="1">
        <v>0</v>
      </c>
      <c r="D30" s="1">
        <v>1</v>
      </c>
      <c r="E30" s="1">
        <v>1</v>
      </c>
      <c r="F30" s="1">
        <v>2</v>
      </c>
      <c r="G30" s="1">
        <v>1</v>
      </c>
      <c r="H30" s="1">
        <v>0</v>
      </c>
      <c r="I30" s="1">
        <v>1</v>
      </c>
      <c r="J30" s="1">
        <v>2</v>
      </c>
      <c r="K30" s="1">
        <v>0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26.1</v>
      </c>
      <c r="AI30" s="1">
        <v>1.66</v>
      </c>
      <c r="AJ30" s="1">
        <v>150</v>
      </c>
      <c r="AK30" s="1">
        <v>65</v>
      </c>
      <c r="AL30" s="5">
        <f t="shared" si="0"/>
        <v>93.333333333333329</v>
      </c>
      <c r="AM30" s="1">
        <v>79</v>
      </c>
      <c r="AN30" s="1">
        <v>1</v>
      </c>
      <c r="AO30" s="1">
        <v>2</v>
      </c>
      <c r="AP30" s="1">
        <v>72</v>
      </c>
      <c r="AQ30" s="1">
        <v>21</v>
      </c>
      <c r="AR30" s="1">
        <v>44</v>
      </c>
      <c r="AS30" s="1">
        <f t="shared" si="1"/>
        <v>51</v>
      </c>
      <c r="AT30" s="7">
        <f t="shared" si="2"/>
        <v>25.5</v>
      </c>
      <c r="AU30" s="1">
        <v>17</v>
      </c>
      <c r="AV30" s="19">
        <v>5.67</v>
      </c>
      <c r="AW30" s="1">
        <v>3.41</v>
      </c>
      <c r="AX30" s="19">
        <f t="shared" si="3"/>
        <v>0.7056910569105691</v>
      </c>
      <c r="AY30" s="7">
        <f t="shared" si="4"/>
        <v>4.7619047619047619</v>
      </c>
      <c r="AZ30" s="7">
        <f t="shared" si="5"/>
        <v>633.43108504398822</v>
      </c>
      <c r="BA30" s="7">
        <f t="shared" si="6"/>
        <v>2142.717497556207</v>
      </c>
      <c r="BB30" s="7">
        <f t="shared" si="7"/>
        <v>71.77215189873418</v>
      </c>
      <c r="BC30" s="7">
        <f t="shared" si="8"/>
        <v>43.164556962025316</v>
      </c>
      <c r="BD30" s="7">
        <f t="shared" si="9"/>
        <v>44.810565400843878</v>
      </c>
      <c r="BE30" s="7">
        <f t="shared" si="10"/>
        <v>24.655594936708859</v>
      </c>
      <c r="BF30" s="19">
        <v>2.2200000000000002</v>
      </c>
      <c r="BG30" s="19">
        <f t="shared" si="11"/>
        <v>0.61305114638447966</v>
      </c>
      <c r="BH30" s="19">
        <f t="shared" si="12"/>
        <v>1.0031746031746032</v>
      </c>
      <c r="BI30" s="19">
        <f t="shared" si="13"/>
        <v>1.4072970960536113</v>
      </c>
      <c r="BJ30" s="19">
        <f t="shared" si="14"/>
        <v>0.11764705882352941</v>
      </c>
      <c r="BK30" s="19"/>
      <c r="BL30" s="20">
        <v>1</v>
      </c>
      <c r="BM30" s="1">
        <v>9</v>
      </c>
      <c r="BO30" s="1">
        <v>1</v>
      </c>
      <c r="BP30" s="1">
        <v>0</v>
      </c>
      <c r="BQ30" s="1">
        <v>1</v>
      </c>
      <c r="BR30" s="1">
        <v>0</v>
      </c>
      <c r="BS30" s="1">
        <v>56</v>
      </c>
      <c r="BT30" s="1">
        <v>3.71</v>
      </c>
      <c r="BU30" s="1">
        <v>3</v>
      </c>
      <c r="BV30" s="1">
        <v>0.57999999999999996</v>
      </c>
      <c r="BX30" s="1">
        <v>15.9</v>
      </c>
      <c r="BY30" s="1">
        <v>0</v>
      </c>
      <c r="CA30" s="25">
        <v>144</v>
      </c>
      <c r="CB30" s="25">
        <v>25</v>
      </c>
      <c r="CC30" s="44">
        <v>1.1200000000000001</v>
      </c>
      <c r="CD30" s="27">
        <v>55</v>
      </c>
      <c r="CJ30" s="20">
        <v>869.66</v>
      </c>
      <c r="CK30" s="20">
        <f t="shared" si="15"/>
        <v>15.811999999999999</v>
      </c>
      <c r="CL30" s="19">
        <f t="shared" si="16"/>
        <v>6.7681023306669097</v>
      </c>
      <c r="CM30" s="20">
        <v>1325.69</v>
      </c>
      <c r="CN30" s="19">
        <f t="shared" si="17"/>
        <v>7.1896883575916215</v>
      </c>
      <c r="CO30" s="22"/>
      <c r="CP30" s="36">
        <v>43231</v>
      </c>
      <c r="CQ30" s="36"/>
      <c r="CR30" s="36"/>
      <c r="CS30" s="36"/>
      <c r="CU30" s="36">
        <v>44274</v>
      </c>
      <c r="CV30" s="36">
        <v>44255</v>
      </c>
      <c r="CW30" s="1">
        <f t="shared" si="18"/>
        <v>1024</v>
      </c>
      <c r="CX30" s="1">
        <v>0</v>
      </c>
      <c r="CY30" s="36"/>
      <c r="CZ30" s="20"/>
      <c r="DA30" s="20">
        <v>0</v>
      </c>
      <c r="DB30" s="20">
        <v>1024</v>
      </c>
      <c r="DC30" s="3">
        <v>0</v>
      </c>
      <c r="DD30" s="20"/>
    </row>
    <row r="31" spans="1:117" x14ac:dyDescent="0.25">
      <c r="A31" s="25">
        <v>1032</v>
      </c>
      <c r="B31" s="1">
        <v>85</v>
      </c>
      <c r="C31" s="1">
        <v>0</v>
      </c>
      <c r="D31" s="1">
        <v>0</v>
      </c>
      <c r="E31" s="1">
        <v>1</v>
      </c>
      <c r="F31" s="1">
        <v>2</v>
      </c>
      <c r="G31" s="1">
        <v>1</v>
      </c>
      <c r="H31" s="1">
        <v>0</v>
      </c>
      <c r="I31" s="1">
        <v>1</v>
      </c>
      <c r="J31" s="1">
        <v>2</v>
      </c>
      <c r="K31" s="1">
        <v>1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1</v>
      </c>
      <c r="AB31" s="1">
        <v>0</v>
      </c>
      <c r="AC31" s="1">
        <v>1</v>
      </c>
      <c r="AD31" s="1">
        <v>1</v>
      </c>
      <c r="AE31" s="1">
        <v>1</v>
      </c>
      <c r="AF31" s="1">
        <v>0</v>
      </c>
      <c r="AG31" s="1">
        <v>0</v>
      </c>
      <c r="AH31" s="1">
        <v>26.2</v>
      </c>
      <c r="AI31" s="1">
        <v>1.86</v>
      </c>
      <c r="AJ31" s="1">
        <v>150</v>
      </c>
      <c r="AK31" s="1">
        <v>81</v>
      </c>
      <c r="AL31" s="5">
        <f t="shared" si="0"/>
        <v>104</v>
      </c>
      <c r="AM31" s="1">
        <v>75</v>
      </c>
      <c r="AN31" s="1">
        <v>1</v>
      </c>
      <c r="AO31" s="1">
        <v>5</v>
      </c>
      <c r="AP31" s="1">
        <v>47</v>
      </c>
      <c r="AQ31" s="1">
        <v>4</v>
      </c>
      <c r="AR31" s="1">
        <v>25</v>
      </c>
      <c r="AS31" s="1">
        <f t="shared" si="1"/>
        <v>43</v>
      </c>
      <c r="AT31" s="7">
        <f t="shared" si="2"/>
        <v>8.6</v>
      </c>
      <c r="AU31" s="1">
        <v>5</v>
      </c>
      <c r="AV31" s="19">
        <v>5.97</v>
      </c>
      <c r="AW31" s="1">
        <v>3.21</v>
      </c>
      <c r="AX31" s="19">
        <f t="shared" si="3"/>
        <v>0.74022172949002207</v>
      </c>
      <c r="AY31" s="7">
        <f t="shared" si="4"/>
        <v>3.3500837520938025</v>
      </c>
      <c r="AZ31" s="7">
        <f t="shared" si="5"/>
        <v>498.44236760124613</v>
      </c>
      <c r="BA31" s="7">
        <f t="shared" si="6"/>
        <v>2467.2897196261683</v>
      </c>
      <c r="BB31" s="7">
        <f t="shared" si="7"/>
        <v>79.599999999999994</v>
      </c>
      <c r="BC31" s="7">
        <f t="shared" si="8"/>
        <v>42.8</v>
      </c>
      <c r="BD31" s="7">
        <f t="shared" si="9"/>
        <v>57.625919999999994</v>
      </c>
      <c r="BE31" s="7">
        <f t="shared" si="10"/>
        <v>11.641599999999999</v>
      </c>
      <c r="BF31" s="19"/>
      <c r="BG31" s="19">
        <f t="shared" si="11"/>
        <v>0.314070351758794</v>
      </c>
      <c r="BH31" s="19">
        <f t="shared" si="12"/>
        <v>0.59045226130653272</v>
      </c>
      <c r="BI31" s="19">
        <f t="shared" si="13"/>
        <v>1.8511627906976742</v>
      </c>
      <c r="BJ31" s="19">
        <f t="shared" si="14"/>
        <v>1</v>
      </c>
      <c r="BK31" s="19"/>
      <c r="BL31" s="20">
        <v>1</v>
      </c>
      <c r="BO31" s="1">
        <v>3</v>
      </c>
      <c r="BP31" s="1">
        <v>0</v>
      </c>
      <c r="BQ31" s="1">
        <v>1</v>
      </c>
      <c r="BR31" s="1">
        <v>0</v>
      </c>
      <c r="BS31" s="1">
        <v>70</v>
      </c>
      <c r="BT31" s="1">
        <v>4.5999999999999996</v>
      </c>
      <c r="BU31" s="1">
        <v>1.6</v>
      </c>
      <c r="BV31" s="1">
        <v>0.46</v>
      </c>
      <c r="BX31" s="1">
        <v>38</v>
      </c>
      <c r="BY31" s="1">
        <v>1</v>
      </c>
      <c r="BZ31" s="1">
        <v>1</v>
      </c>
      <c r="CA31" s="25">
        <v>138</v>
      </c>
      <c r="CB31" s="25">
        <v>35</v>
      </c>
      <c r="CC31" s="44">
        <v>1.78</v>
      </c>
      <c r="CD31" s="27">
        <v>34</v>
      </c>
      <c r="CE31" s="1">
        <v>724</v>
      </c>
      <c r="CF31" s="1">
        <v>1</v>
      </c>
      <c r="CI31" s="1">
        <v>2</v>
      </c>
      <c r="CJ31" s="20">
        <v>541.53700000000003</v>
      </c>
      <c r="CK31" s="20">
        <f t="shared" si="15"/>
        <v>15.927558823529413</v>
      </c>
      <c r="CL31" s="19">
        <f t="shared" si="16"/>
        <v>6.2944113928232728</v>
      </c>
      <c r="CM31" s="20">
        <v>3221.5210000000002</v>
      </c>
      <c r="CN31" s="19">
        <f t="shared" si="17"/>
        <v>8.0776088872599185</v>
      </c>
      <c r="CO31" s="22"/>
      <c r="CP31" s="36">
        <v>43236</v>
      </c>
      <c r="CQ31" s="36"/>
      <c r="CR31" s="36"/>
      <c r="CS31" s="36"/>
      <c r="CU31" s="36">
        <v>44274</v>
      </c>
      <c r="CV31" s="36">
        <v>44255</v>
      </c>
      <c r="CW31" s="1">
        <f t="shared" si="18"/>
        <v>1019</v>
      </c>
      <c r="CX31" s="1">
        <v>0</v>
      </c>
      <c r="DA31" s="1">
        <v>0</v>
      </c>
      <c r="DB31" s="1">
        <v>1019</v>
      </c>
      <c r="DC31" s="3">
        <v>0</v>
      </c>
      <c r="DD31"/>
    </row>
    <row r="32" spans="1:117" x14ac:dyDescent="0.25">
      <c r="A32" s="2">
        <v>2027</v>
      </c>
      <c r="B32" s="3">
        <v>42</v>
      </c>
      <c r="C32" s="3">
        <v>1</v>
      </c>
      <c r="D32" s="3">
        <v>0</v>
      </c>
      <c r="E32" s="3">
        <v>1</v>
      </c>
      <c r="F32" s="3">
        <v>1</v>
      </c>
      <c r="G32" s="3">
        <v>0</v>
      </c>
      <c r="H32" s="1">
        <v>0</v>
      </c>
      <c r="I32" s="3">
        <v>0</v>
      </c>
      <c r="J32" s="3">
        <v>3</v>
      </c>
      <c r="K32" s="3">
        <v>0</v>
      </c>
      <c r="L32" s="3">
        <v>0</v>
      </c>
      <c r="M32" s="3"/>
      <c r="N32" s="3">
        <v>0</v>
      </c>
      <c r="O32" s="3">
        <v>1</v>
      </c>
      <c r="P32" s="3">
        <v>0</v>
      </c>
      <c r="Q32" s="3"/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16">
        <v>1</v>
      </c>
      <c r="Z32" s="3">
        <v>2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1</v>
      </c>
      <c r="AH32" s="3">
        <v>22.5</v>
      </c>
      <c r="AI32" s="4">
        <v>2.14</v>
      </c>
      <c r="AJ32" s="3">
        <v>95</v>
      </c>
      <c r="AK32" s="3">
        <v>66</v>
      </c>
      <c r="AL32" s="5">
        <f t="shared" si="0"/>
        <v>75.666666666666671</v>
      </c>
      <c r="AM32" s="3">
        <v>78</v>
      </c>
      <c r="AN32" s="3">
        <v>2</v>
      </c>
      <c r="AO32" s="3">
        <v>13</v>
      </c>
      <c r="AP32" s="3">
        <v>50</v>
      </c>
      <c r="AQ32" s="3">
        <v>25</v>
      </c>
      <c r="AR32" s="3">
        <v>33</v>
      </c>
      <c r="AS32" s="1">
        <f t="shared" si="1"/>
        <v>25</v>
      </c>
      <c r="AT32" s="7">
        <f t="shared" si="2"/>
        <v>1.9230769230769231</v>
      </c>
      <c r="AU32" s="3">
        <v>28</v>
      </c>
      <c r="AV32" s="4">
        <v>3.1457999999999999</v>
      </c>
      <c r="AW32" s="3">
        <v>1.47</v>
      </c>
      <c r="AX32" s="19">
        <f t="shared" si="3"/>
        <v>0.24662971175166298</v>
      </c>
      <c r="AY32" s="7">
        <f t="shared" si="4"/>
        <v>1.589420815054994</v>
      </c>
      <c r="AZ32" s="7">
        <f t="shared" si="5"/>
        <v>272.108843537415</v>
      </c>
      <c r="BA32" s="7">
        <f t="shared" si="6"/>
        <v>3410.4308390022679</v>
      </c>
      <c r="BB32" s="7">
        <f t="shared" si="7"/>
        <v>40.330769230769235</v>
      </c>
      <c r="BC32" s="7">
        <f t="shared" si="8"/>
        <v>18.846153846153847</v>
      </c>
      <c r="BD32" s="7">
        <f t="shared" si="9"/>
        <v>12.217333333333334</v>
      </c>
      <c r="BE32" s="7">
        <f t="shared" si="10"/>
        <v>5.1261538461538461</v>
      </c>
      <c r="BF32" s="19"/>
      <c r="BG32" s="19">
        <f t="shared" si="11"/>
        <v>0.81823383559031082</v>
      </c>
      <c r="BH32" s="19">
        <f t="shared" si="12"/>
        <v>1.2397482357428951</v>
      </c>
      <c r="BI32" s="19">
        <f t="shared" si="13"/>
        <v>1.6132307692307695</v>
      </c>
      <c r="BJ32" s="19">
        <f t="shared" si="14"/>
        <v>0.4642857142857143</v>
      </c>
      <c r="BK32" s="19"/>
      <c r="BL32" s="5">
        <v>0</v>
      </c>
      <c r="BM32" s="5"/>
      <c r="BN32" s="5"/>
      <c r="BO32" s="5"/>
      <c r="BP32" s="5"/>
      <c r="BQ32" s="3">
        <v>1</v>
      </c>
      <c r="BR32" s="9">
        <v>0</v>
      </c>
      <c r="BS32" s="15">
        <v>10</v>
      </c>
      <c r="BT32" s="3">
        <v>8.6999999999999993</v>
      </c>
      <c r="BU32" s="3">
        <v>7.9</v>
      </c>
      <c r="BV32" s="3">
        <v>0.93</v>
      </c>
      <c r="BW32" s="16">
        <v>4.7</v>
      </c>
      <c r="BX32" s="10"/>
      <c r="BY32" s="16">
        <v>1</v>
      </c>
      <c r="BZ32" s="9">
        <v>0</v>
      </c>
      <c r="CA32" s="3">
        <v>136</v>
      </c>
      <c r="CB32" s="3">
        <v>17</v>
      </c>
      <c r="CC32" s="4">
        <v>1</v>
      </c>
      <c r="CD32" s="29">
        <v>90</v>
      </c>
      <c r="CE32" s="8"/>
      <c r="CF32" s="8"/>
      <c r="CG32" s="3">
        <v>1932</v>
      </c>
      <c r="CH32" s="3">
        <v>1</v>
      </c>
      <c r="CI32" s="3">
        <v>2</v>
      </c>
      <c r="CJ32" s="12">
        <v>1465.0980392156862</v>
      </c>
      <c r="CK32" s="20">
        <f t="shared" si="15"/>
        <v>16.278867102396514</v>
      </c>
      <c r="CL32" s="19">
        <f t="shared" si="16"/>
        <v>7.2896774401783988</v>
      </c>
      <c r="CM32" s="5">
        <v>1424.1356669546039</v>
      </c>
      <c r="CN32" s="19">
        <f t="shared" si="17"/>
        <v>7.2613203591716413</v>
      </c>
      <c r="CO32" s="10"/>
      <c r="CP32" s="41">
        <v>40352</v>
      </c>
      <c r="CQ32" s="41"/>
      <c r="CR32" s="41"/>
      <c r="CS32" s="41"/>
      <c r="CU32" s="36">
        <v>44272</v>
      </c>
      <c r="CV32" s="36">
        <v>40986</v>
      </c>
      <c r="CW32" s="1">
        <f t="shared" si="18"/>
        <v>634</v>
      </c>
      <c r="CX32" s="3">
        <v>1</v>
      </c>
      <c r="CY32" s="36">
        <v>40986</v>
      </c>
      <c r="CZ32" s="20">
        <f>(CY32-CP32)</f>
        <v>634</v>
      </c>
      <c r="DA32" s="20">
        <v>1</v>
      </c>
      <c r="DB32" s="20">
        <v>634</v>
      </c>
      <c r="DC32" s="3">
        <v>0</v>
      </c>
      <c r="DD32" s="3" t="s">
        <v>144</v>
      </c>
      <c r="DE32" s="10"/>
      <c r="DF32" s="10"/>
      <c r="DG32" s="10"/>
      <c r="DH32" s="10"/>
      <c r="DI32" s="10"/>
      <c r="DJ32" s="10"/>
      <c r="DK32" s="10"/>
      <c r="DL32" s="10"/>
      <c r="DM32" s="10"/>
    </row>
    <row r="33" spans="1:117" x14ac:dyDescent="0.25">
      <c r="A33" s="2">
        <v>2047</v>
      </c>
      <c r="B33" s="3">
        <v>51</v>
      </c>
      <c r="C33" s="3">
        <v>1</v>
      </c>
      <c r="D33" s="3">
        <v>0</v>
      </c>
      <c r="E33" s="3">
        <v>1</v>
      </c>
      <c r="F33" s="3">
        <v>2</v>
      </c>
      <c r="G33" s="3">
        <v>1</v>
      </c>
      <c r="H33" s="1">
        <v>0</v>
      </c>
      <c r="I33" s="3">
        <v>0</v>
      </c>
      <c r="J33" s="3">
        <v>4</v>
      </c>
      <c r="K33" s="3">
        <v>1</v>
      </c>
      <c r="L33" s="3">
        <v>0</v>
      </c>
      <c r="M33" s="3"/>
      <c r="N33" s="3">
        <v>0</v>
      </c>
      <c r="O33" s="3">
        <v>1</v>
      </c>
      <c r="P33" s="3">
        <v>1</v>
      </c>
      <c r="Q33" s="3">
        <v>1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1</v>
      </c>
      <c r="Z33" s="3">
        <v>0</v>
      </c>
      <c r="AA33" s="3">
        <v>0</v>
      </c>
      <c r="AB33" s="3">
        <v>1</v>
      </c>
      <c r="AC33" s="3">
        <v>1</v>
      </c>
      <c r="AD33" s="3">
        <v>0</v>
      </c>
      <c r="AE33" s="3">
        <v>1</v>
      </c>
      <c r="AF33" s="3">
        <v>0</v>
      </c>
      <c r="AG33" s="3">
        <v>0</v>
      </c>
      <c r="AH33" s="3">
        <v>32</v>
      </c>
      <c r="AI33" s="4">
        <v>2.19</v>
      </c>
      <c r="AJ33" s="3">
        <v>116</v>
      </c>
      <c r="AK33" s="3">
        <v>82</v>
      </c>
      <c r="AL33" s="5">
        <f t="shared" si="0"/>
        <v>93.333333333333329</v>
      </c>
      <c r="AM33" s="3">
        <v>60</v>
      </c>
      <c r="AN33" s="3">
        <v>3</v>
      </c>
      <c r="AO33" s="3">
        <v>16</v>
      </c>
      <c r="AP33" s="3">
        <v>62</v>
      </c>
      <c r="AQ33" s="3">
        <v>27</v>
      </c>
      <c r="AR33" s="3">
        <v>40</v>
      </c>
      <c r="AS33" s="1">
        <f t="shared" si="1"/>
        <v>35</v>
      </c>
      <c r="AT33" s="7">
        <f t="shared" si="2"/>
        <v>2.1875</v>
      </c>
      <c r="AU33" s="3">
        <v>22</v>
      </c>
      <c r="AV33" s="4">
        <v>4.9931999999999999</v>
      </c>
      <c r="AW33" s="3">
        <v>2.2799999999999998</v>
      </c>
      <c r="AX33" s="19">
        <f t="shared" si="3"/>
        <v>0.471840354767184</v>
      </c>
      <c r="AY33" s="7">
        <f t="shared" si="4"/>
        <v>3.6049026676279743</v>
      </c>
      <c r="AZ33" s="7">
        <f t="shared" si="5"/>
        <v>631.57894736842115</v>
      </c>
      <c r="BA33" s="7">
        <f t="shared" si="6"/>
        <v>2713.4502923976606</v>
      </c>
      <c r="BB33" s="7">
        <f t="shared" si="7"/>
        <v>83.22</v>
      </c>
      <c r="BC33" s="7">
        <f t="shared" si="8"/>
        <v>38</v>
      </c>
      <c r="BD33" s="7">
        <f t="shared" si="9"/>
        <v>36.865066666666664</v>
      </c>
      <c r="BE33" s="7">
        <f t="shared" si="10"/>
        <v>12.4032</v>
      </c>
      <c r="BF33" s="19"/>
      <c r="BG33" s="19">
        <f t="shared" si="11"/>
        <v>0.48065368901706323</v>
      </c>
      <c r="BH33" s="19">
        <f t="shared" si="12"/>
        <v>0.74501321797644793</v>
      </c>
      <c r="BI33" s="19">
        <f t="shared" si="13"/>
        <v>2.3777142857142857</v>
      </c>
      <c r="BJ33" s="19">
        <f t="shared" si="14"/>
        <v>0.72727272727272729</v>
      </c>
      <c r="BK33" s="19"/>
      <c r="BL33" s="5">
        <v>0</v>
      </c>
      <c r="BM33" s="5"/>
      <c r="BN33" s="5"/>
      <c r="BO33" s="5"/>
      <c r="BP33" s="5"/>
      <c r="BQ33" s="3">
        <v>1</v>
      </c>
      <c r="BR33" s="3">
        <v>0</v>
      </c>
      <c r="BS33" s="3">
        <v>67.5</v>
      </c>
      <c r="BT33" s="3">
        <v>5.5</v>
      </c>
      <c r="BU33" s="3">
        <v>3.6</v>
      </c>
      <c r="BV33" s="3">
        <v>1.3</v>
      </c>
      <c r="BW33" s="3">
        <v>4.8</v>
      </c>
      <c r="BX33" s="10"/>
      <c r="BY33" s="3">
        <v>1</v>
      </c>
      <c r="BZ33" s="3">
        <v>1</v>
      </c>
      <c r="CA33" s="3">
        <v>137</v>
      </c>
      <c r="CB33" s="3">
        <v>44</v>
      </c>
      <c r="CC33" s="4">
        <v>1.4</v>
      </c>
      <c r="CD33" s="28">
        <v>85</v>
      </c>
      <c r="CE33" s="8"/>
      <c r="CF33" s="8"/>
      <c r="CG33" s="3">
        <v>2051</v>
      </c>
      <c r="CH33" s="3">
        <v>1</v>
      </c>
      <c r="CI33" s="3">
        <v>2</v>
      </c>
      <c r="CJ33" s="12">
        <v>1391.304347826087</v>
      </c>
      <c r="CK33" s="20">
        <f t="shared" si="15"/>
        <v>16.368286445012789</v>
      </c>
      <c r="CL33" s="19">
        <f t="shared" si="16"/>
        <v>7.2379969658527141</v>
      </c>
      <c r="CM33" s="5">
        <v>1443.0164213863575</v>
      </c>
      <c r="CN33" s="19">
        <f t="shared" si="17"/>
        <v>7.2744909387412449</v>
      </c>
      <c r="CO33" s="10"/>
      <c r="CP33" s="41">
        <v>40462</v>
      </c>
      <c r="CQ33" s="41"/>
      <c r="CR33" s="41"/>
      <c r="CS33" s="41"/>
      <c r="CU33" s="36">
        <v>44272</v>
      </c>
      <c r="CV33" s="36">
        <v>41848</v>
      </c>
      <c r="CW33" s="1">
        <f t="shared" si="18"/>
        <v>1386</v>
      </c>
      <c r="CX33" s="3">
        <v>1</v>
      </c>
      <c r="CY33" s="40">
        <v>41848</v>
      </c>
      <c r="CZ33" s="20">
        <f>(CY33-CP33)</f>
        <v>1386</v>
      </c>
      <c r="DA33" s="20">
        <v>1</v>
      </c>
      <c r="DB33" s="20">
        <v>1386</v>
      </c>
      <c r="DC33" s="3">
        <v>0</v>
      </c>
      <c r="DD33" s="3" t="s">
        <v>141</v>
      </c>
      <c r="DE33" s="10"/>
      <c r="DF33" s="10"/>
      <c r="DG33" s="10"/>
      <c r="DH33" s="10"/>
      <c r="DI33" s="10"/>
      <c r="DJ33" s="10"/>
      <c r="DK33" s="10"/>
      <c r="DL33" s="10"/>
      <c r="DM33" s="10"/>
    </row>
    <row r="34" spans="1:117" x14ac:dyDescent="0.25">
      <c r="A34" s="2">
        <v>2030</v>
      </c>
      <c r="B34" s="3">
        <v>69</v>
      </c>
      <c r="C34" s="3">
        <v>0</v>
      </c>
      <c r="D34" s="3">
        <v>1</v>
      </c>
      <c r="E34" s="3">
        <v>1</v>
      </c>
      <c r="F34" s="3">
        <v>1</v>
      </c>
      <c r="G34" s="3">
        <v>1</v>
      </c>
      <c r="H34" s="1">
        <v>0</v>
      </c>
      <c r="I34" s="3">
        <v>1</v>
      </c>
      <c r="J34" s="3">
        <v>2</v>
      </c>
      <c r="K34" s="3">
        <v>1</v>
      </c>
      <c r="L34" s="3">
        <v>0</v>
      </c>
      <c r="M34" s="3"/>
      <c r="N34" s="3">
        <v>0</v>
      </c>
      <c r="O34" s="3">
        <v>1</v>
      </c>
      <c r="P34" s="3">
        <v>1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37</v>
      </c>
      <c r="AI34" s="4">
        <v>2.17</v>
      </c>
      <c r="AJ34" s="3">
        <v>148</v>
      </c>
      <c r="AK34" s="3">
        <v>59</v>
      </c>
      <c r="AL34" s="5">
        <f t="shared" si="0"/>
        <v>88.666666666666671</v>
      </c>
      <c r="AM34" s="3">
        <v>72</v>
      </c>
      <c r="AN34" s="3">
        <v>1</v>
      </c>
      <c r="AO34" s="3">
        <v>8</v>
      </c>
      <c r="AP34" s="3">
        <v>35</v>
      </c>
      <c r="AQ34" s="3">
        <v>16</v>
      </c>
      <c r="AR34" s="3">
        <v>22</v>
      </c>
      <c r="AS34" s="1">
        <f t="shared" si="1"/>
        <v>19</v>
      </c>
      <c r="AT34" s="7">
        <f t="shared" si="2"/>
        <v>2.375</v>
      </c>
      <c r="AU34" s="3">
        <v>16</v>
      </c>
      <c r="AV34" s="4">
        <v>5.0994999999999999</v>
      </c>
      <c r="AW34" s="3">
        <v>2.35</v>
      </c>
      <c r="AX34" s="19">
        <f t="shared" si="3"/>
        <v>0.46201034737620106</v>
      </c>
      <c r="AY34" s="7">
        <f t="shared" si="4"/>
        <v>1.1765859397980194</v>
      </c>
      <c r="AZ34" s="7">
        <f t="shared" si="5"/>
        <v>204.25531914893617</v>
      </c>
      <c r="BA34" s="7">
        <f t="shared" si="6"/>
        <v>2746.0992907801419</v>
      </c>
      <c r="BB34" s="7">
        <f t="shared" si="7"/>
        <v>70.826388888888886</v>
      </c>
      <c r="BC34" s="7">
        <f t="shared" si="8"/>
        <v>32.638888888888886</v>
      </c>
      <c r="BD34" s="7">
        <f t="shared" si="9"/>
        <v>32.255925925925922</v>
      </c>
      <c r="BE34" s="7">
        <f t="shared" si="10"/>
        <v>6.2144444444444433</v>
      </c>
      <c r="BF34" s="19">
        <v>2.81</v>
      </c>
      <c r="BG34" s="19">
        <f t="shared" si="11"/>
        <v>0.31061868810667714</v>
      </c>
      <c r="BH34" s="19">
        <f t="shared" si="12"/>
        <v>0.4941660947151682</v>
      </c>
      <c r="BI34" s="19">
        <f t="shared" si="13"/>
        <v>3.7277046783625729</v>
      </c>
      <c r="BJ34" s="19">
        <f t="shared" si="14"/>
        <v>0.5</v>
      </c>
      <c r="BK34" s="19"/>
      <c r="BL34" s="5">
        <v>1</v>
      </c>
      <c r="BM34" s="5">
        <v>18</v>
      </c>
      <c r="BN34" s="5"/>
      <c r="BO34" s="5">
        <v>0</v>
      </c>
      <c r="BP34" s="5">
        <v>0</v>
      </c>
      <c r="BQ34" s="3">
        <v>1</v>
      </c>
      <c r="BR34" s="9">
        <v>0</v>
      </c>
      <c r="BS34" s="3">
        <v>42.5</v>
      </c>
      <c r="BT34" s="3">
        <v>5.6</v>
      </c>
      <c r="BU34" s="3">
        <v>4.4000000000000004</v>
      </c>
      <c r="BV34" s="3">
        <v>0.8</v>
      </c>
      <c r="BW34" s="3">
        <v>3.8</v>
      </c>
      <c r="BX34" s="10"/>
      <c r="BY34" s="3">
        <v>0</v>
      </c>
      <c r="BZ34" s="3">
        <v>1</v>
      </c>
      <c r="CA34" s="3">
        <v>140</v>
      </c>
      <c r="CB34" s="3">
        <v>18</v>
      </c>
      <c r="CC34" s="4">
        <v>1.1000000000000001</v>
      </c>
      <c r="CD34" s="28">
        <v>49</v>
      </c>
      <c r="CE34" s="8"/>
      <c r="CF34" s="8"/>
      <c r="CG34" s="3">
        <v>1076</v>
      </c>
      <c r="CH34" s="3">
        <v>1</v>
      </c>
      <c r="CI34" s="3">
        <v>2</v>
      </c>
      <c r="CJ34" s="12">
        <v>810.04016064257019</v>
      </c>
      <c r="CK34" s="20">
        <f t="shared" si="15"/>
        <v>16.531431849848371</v>
      </c>
      <c r="CL34" s="19">
        <f t="shared" si="16"/>
        <v>6.697083827477595</v>
      </c>
      <c r="CM34" s="5">
        <v>1154.7867954838453</v>
      </c>
      <c r="CN34" s="19">
        <f t="shared" si="17"/>
        <v>7.0516710132618936</v>
      </c>
      <c r="CO34" s="10"/>
      <c r="CP34" s="41">
        <v>40373</v>
      </c>
      <c r="CQ34" s="41"/>
      <c r="CR34" s="41"/>
      <c r="CS34" s="41"/>
      <c r="CU34" s="36">
        <v>44272</v>
      </c>
      <c r="CV34" s="36">
        <v>44271</v>
      </c>
      <c r="CW34" s="1">
        <f t="shared" si="18"/>
        <v>3898</v>
      </c>
      <c r="CX34" s="3">
        <v>0</v>
      </c>
      <c r="CY34" s="3"/>
      <c r="CZ34" s="3"/>
      <c r="DA34" s="3">
        <v>0</v>
      </c>
      <c r="DB34" s="3">
        <v>3898</v>
      </c>
      <c r="DC34" s="3">
        <v>0</v>
      </c>
      <c r="DD34" s="3"/>
      <c r="DE34" s="10"/>
      <c r="DF34" s="10"/>
      <c r="DG34" s="10"/>
      <c r="DH34" s="10"/>
      <c r="DI34" s="10"/>
      <c r="DJ34" s="10"/>
      <c r="DK34" s="10"/>
      <c r="DL34" s="10"/>
      <c r="DM34" s="10"/>
    </row>
    <row r="35" spans="1:117" x14ac:dyDescent="0.25">
      <c r="A35" s="2">
        <v>2062</v>
      </c>
      <c r="B35" s="9">
        <v>64</v>
      </c>
      <c r="C35" s="9">
        <v>1</v>
      </c>
      <c r="D35" s="9">
        <v>0</v>
      </c>
      <c r="E35" s="9">
        <v>1</v>
      </c>
      <c r="F35" s="9">
        <v>1</v>
      </c>
      <c r="G35" s="9">
        <v>0</v>
      </c>
      <c r="H35" s="1">
        <v>1</v>
      </c>
      <c r="I35" s="9">
        <v>0</v>
      </c>
      <c r="J35" s="9">
        <v>4</v>
      </c>
      <c r="K35" s="9">
        <v>1</v>
      </c>
      <c r="L35" s="9">
        <v>1</v>
      </c>
      <c r="M35" s="9"/>
      <c r="N35" s="9">
        <v>1</v>
      </c>
      <c r="O35" s="9">
        <v>0</v>
      </c>
      <c r="P35" s="9">
        <v>0</v>
      </c>
      <c r="Q35" s="9"/>
      <c r="R35" s="9">
        <v>1</v>
      </c>
      <c r="S35" s="9">
        <v>1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1</v>
      </c>
      <c r="Z35" s="9">
        <v>1</v>
      </c>
      <c r="AA35" s="9">
        <v>1</v>
      </c>
      <c r="AB35" s="9">
        <v>1</v>
      </c>
      <c r="AC35" s="9">
        <v>1</v>
      </c>
      <c r="AD35" s="9">
        <v>1</v>
      </c>
      <c r="AE35" s="9">
        <v>1</v>
      </c>
      <c r="AF35" s="9">
        <v>0</v>
      </c>
      <c r="AG35" s="9">
        <v>0</v>
      </c>
      <c r="AH35" s="9">
        <v>24</v>
      </c>
      <c r="AI35" s="11">
        <v>2.02</v>
      </c>
      <c r="AJ35" s="9">
        <v>110</v>
      </c>
      <c r="AK35" s="9">
        <v>79</v>
      </c>
      <c r="AL35" s="5">
        <f t="shared" si="0"/>
        <v>89.333333333333329</v>
      </c>
      <c r="AM35" s="9">
        <v>73</v>
      </c>
      <c r="AN35" s="9">
        <v>1</v>
      </c>
      <c r="AO35" s="9">
        <v>3</v>
      </c>
      <c r="AP35" s="9">
        <v>25</v>
      </c>
      <c r="AQ35" s="9">
        <v>14</v>
      </c>
      <c r="AR35" s="9">
        <v>18</v>
      </c>
      <c r="AS35" s="1">
        <f t="shared" si="1"/>
        <v>11</v>
      </c>
      <c r="AT35" s="7">
        <f t="shared" si="2"/>
        <v>3.6666666666666665</v>
      </c>
      <c r="AU35" s="9">
        <v>14</v>
      </c>
      <c r="AV35" s="4">
        <v>4.7671999999999999</v>
      </c>
      <c r="AW35" s="9">
        <v>2.36</v>
      </c>
      <c r="AX35" s="19">
        <f t="shared" si="3"/>
        <v>0.46746489283074644</v>
      </c>
      <c r="AY35" s="7">
        <f t="shared" si="4"/>
        <v>0.83906695754321192</v>
      </c>
      <c r="AZ35" s="7">
        <f t="shared" si="5"/>
        <v>135.59322033898306</v>
      </c>
      <c r="BA35" s="7">
        <f t="shared" si="6"/>
        <v>2926.5536723163841</v>
      </c>
      <c r="BB35" s="7">
        <f t="shared" si="7"/>
        <v>65.30410958904109</v>
      </c>
      <c r="BC35" s="7">
        <f t="shared" si="8"/>
        <v>32.328767123287669</v>
      </c>
      <c r="BD35" s="7">
        <f t="shared" si="9"/>
        <v>33.121899543378987</v>
      </c>
      <c r="BE35" s="7">
        <f t="shared" si="10"/>
        <v>6.5950684931506842</v>
      </c>
      <c r="BF35" s="19"/>
      <c r="BG35" s="19">
        <f t="shared" si="11"/>
        <v>0.27563349555294514</v>
      </c>
      <c r="BH35" s="19">
        <f t="shared" si="12"/>
        <v>0.38282429937909046</v>
      </c>
      <c r="BI35" s="19">
        <f t="shared" si="13"/>
        <v>5.9367372353673717</v>
      </c>
      <c r="BJ35" s="19">
        <f t="shared" si="14"/>
        <v>0.21428571428571427</v>
      </c>
      <c r="BK35" s="19"/>
      <c r="BL35" s="12">
        <v>0</v>
      </c>
      <c r="BM35" s="12"/>
      <c r="BN35" s="12"/>
      <c r="BO35" s="12"/>
      <c r="BP35" s="12"/>
      <c r="BQ35" s="9">
        <v>1</v>
      </c>
      <c r="BR35" s="9">
        <v>0</v>
      </c>
      <c r="BS35" s="9">
        <v>7.5</v>
      </c>
      <c r="BT35" s="9">
        <v>7.9</v>
      </c>
      <c r="BU35" s="9">
        <v>6.9</v>
      </c>
      <c r="BV35" s="9">
        <v>1.3</v>
      </c>
      <c r="BW35" s="9">
        <v>4.0999999999999996</v>
      </c>
      <c r="BX35" s="14"/>
      <c r="BY35" s="9">
        <v>1</v>
      </c>
      <c r="BZ35" s="9">
        <v>0</v>
      </c>
      <c r="CA35" s="9">
        <v>135</v>
      </c>
      <c r="CB35" s="9">
        <v>33</v>
      </c>
      <c r="CC35" s="11">
        <v>1.6</v>
      </c>
      <c r="CD35" s="29">
        <v>53</v>
      </c>
      <c r="CE35" s="13"/>
      <c r="CF35" s="13"/>
      <c r="CG35" s="9">
        <v>823</v>
      </c>
      <c r="CH35" s="9">
        <v>1</v>
      </c>
      <c r="CI35" s="9">
        <v>2</v>
      </c>
      <c r="CJ35" s="12">
        <v>888.31168831168839</v>
      </c>
      <c r="CK35" s="20">
        <f t="shared" si="15"/>
        <v>16.760597892673367</v>
      </c>
      <c r="CL35" s="19">
        <f t="shared" si="16"/>
        <v>6.7893226817569579</v>
      </c>
      <c r="CM35" s="12">
        <v>815.36187674096641</v>
      </c>
      <c r="CN35" s="19">
        <f t="shared" si="17"/>
        <v>6.7036320352339756</v>
      </c>
      <c r="CO35" s="14"/>
      <c r="CP35" s="36">
        <v>40626</v>
      </c>
      <c r="CQ35" s="36">
        <v>40637</v>
      </c>
      <c r="CR35" s="20">
        <f>(CQ35-CP35)</f>
        <v>11</v>
      </c>
      <c r="CS35" s="36">
        <v>41974</v>
      </c>
      <c r="CT35" s="43">
        <f>(CS35-CP35)</f>
        <v>1348</v>
      </c>
      <c r="CU35" s="36">
        <v>44274</v>
      </c>
      <c r="CV35" s="42">
        <v>44556</v>
      </c>
      <c r="CW35" s="9">
        <f t="shared" si="18"/>
        <v>3930</v>
      </c>
      <c r="CX35" s="9">
        <v>0</v>
      </c>
      <c r="CY35" s="9"/>
      <c r="CZ35" s="9"/>
      <c r="DA35" s="9">
        <v>1</v>
      </c>
      <c r="DB35" s="9">
        <v>11</v>
      </c>
      <c r="DC35" s="3">
        <v>0</v>
      </c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 x14ac:dyDescent="0.25">
      <c r="A36" s="2">
        <v>2060</v>
      </c>
      <c r="B36" s="3">
        <v>65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2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0</v>
      </c>
      <c r="Q36" s="3"/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1</v>
      </c>
      <c r="AC36" s="3">
        <v>1</v>
      </c>
      <c r="AD36" s="3">
        <v>0</v>
      </c>
      <c r="AE36" s="3">
        <v>1</v>
      </c>
      <c r="AF36" s="3">
        <v>0</v>
      </c>
      <c r="AG36" s="3">
        <v>0</v>
      </c>
      <c r="AH36" s="3">
        <v>26.7</v>
      </c>
      <c r="AI36" s="4">
        <v>2.02</v>
      </c>
      <c r="AJ36" s="3">
        <v>113</v>
      </c>
      <c r="AK36" s="3">
        <v>74</v>
      </c>
      <c r="AL36" s="5">
        <f t="shared" si="0"/>
        <v>87</v>
      </c>
      <c r="AM36" s="3">
        <v>63</v>
      </c>
      <c r="AN36" s="3">
        <v>1</v>
      </c>
      <c r="AO36" s="3">
        <v>3</v>
      </c>
      <c r="AP36" s="3">
        <v>23</v>
      </c>
      <c r="AQ36" s="3">
        <v>8</v>
      </c>
      <c r="AR36" s="3">
        <v>13</v>
      </c>
      <c r="AS36" s="1">
        <f t="shared" si="1"/>
        <v>15</v>
      </c>
      <c r="AT36" s="7">
        <f t="shared" si="2"/>
        <v>5</v>
      </c>
      <c r="AU36" s="3">
        <v>8</v>
      </c>
      <c r="AV36" s="4">
        <v>3.5754000000000001</v>
      </c>
      <c r="AW36" s="3">
        <v>1.77</v>
      </c>
      <c r="AX36" s="19">
        <f t="shared" si="3"/>
        <v>0.34144124168514417</v>
      </c>
      <c r="AY36" s="7">
        <f t="shared" si="4"/>
        <v>1.3984449292386865</v>
      </c>
      <c r="AZ36" s="7">
        <f t="shared" si="5"/>
        <v>225.98870056497174</v>
      </c>
      <c r="BA36" s="7">
        <f t="shared" si="6"/>
        <v>3796.6101694915255</v>
      </c>
      <c r="BB36" s="7">
        <f t="shared" si="7"/>
        <v>56.75238095238096</v>
      </c>
      <c r="BC36" s="7">
        <f t="shared" si="8"/>
        <v>28.095238095238095</v>
      </c>
      <c r="BD36" s="7">
        <f t="shared" si="9"/>
        <v>30.185523809523808</v>
      </c>
      <c r="BE36" s="7">
        <f t="shared" si="10"/>
        <v>3.8209523809523809</v>
      </c>
      <c r="BF36" s="19"/>
      <c r="BG36" s="19">
        <f t="shared" si="11"/>
        <v>0.22906527940929683</v>
      </c>
      <c r="BH36" s="19">
        <f t="shared" si="12"/>
        <v>0.40526934049337132</v>
      </c>
      <c r="BI36" s="19">
        <f t="shared" si="13"/>
        <v>3.7834920634920639</v>
      </c>
      <c r="BJ36" s="19">
        <f t="shared" si="14"/>
        <v>0.375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12.5</v>
      </c>
      <c r="BT36" s="3">
        <v>6.3</v>
      </c>
      <c r="BU36" s="3">
        <v>5.9</v>
      </c>
      <c r="BV36" s="3">
        <v>1</v>
      </c>
      <c r="BW36" s="3">
        <v>4.3</v>
      </c>
      <c r="BX36" s="10"/>
      <c r="BY36" s="3">
        <v>1</v>
      </c>
      <c r="BZ36" s="3">
        <v>1</v>
      </c>
      <c r="CA36" s="3">
        <v>140</v>
      </c>
      <c r="CB36" s="3">
        <v>17</v>
      </c>
      <c r="CC36" s="4">
        <v>1</v>
      </c>
      <c r="CD36" s="28">
        <v>90</v>
      </c>
      <c r="CE36" s="8"/>
      <c r="CF36" s="8"/>
      <c r="CG36" s="3">
        <v>753</v>
      </c>
      <c r="CH36" s="3">
        <v>1</v>
      </c>
      <c r="CI36" s="3">
        <v>1</v>
      </c>
      <c r="CJ36" s="12">
        <v>1510</v>
      </c>
      <c r="CK36" s="20">
        <f t="shared" si="15"/>
        <v>16.777777777777779</v>
      </c>
      <c r="CL36" s="19">
        <f t="shared" si="16"/>
        <v>7.3198649298089702</v>
      </c>
      <c r="CM36" s="5">
        <v>2185.6504443267022</v>
      </c>
      <c r="CN36" s="19">
        <f t="shared" si="17"/>
        <v>7.6896687494206581</v>
      </c>
      <c r="CO36" s="10"/>
      <c r="CP36" s="36">
        <v>40584</v>
      </c>
      <c r="CQ36" s="36"/>
      <c r="CR36" s="36"/>
      <c r="CS36" s="36"/>
      <c r="CT36" s="22"/>
      <c r="CU36" s="36">
        <v>44274</v>
      </c>
      <c r="CV36" s="40">
        <v>44251</v>
      </c>
      <c r="CW36" s="3">
        <f t="shared" si="18"/>
        <v>3667</v>
      </c>
      <c r="CX36" s="3">
        <v>0</v>
      </c>
      <c r="CY36" s="3"/>
      <c r="CZ36" s="3"/>
      <c r="DA36" s="3">
        <v>0</v>
      </c>
      <c r="DB36" s="3">
        <v>3667</v>
      </c>
      <c r="DC36" s="1">
        <v>1</v>
      </c>
      <c r="DD36" s="14"/>
      <c r="DE36" s="14"/>
      <c r="DF36" s="14"/>
      <c r="DG36" s="14"/>
      <c r="DH36" s="10"/>
      <c r="DI36" s="10"/>
      <c r="DJ36" s="10"/>
      <c r="DK36" s="10"/>
      <c r="DL36" s="10"/>
      <c r="DM36" s="10"/>
    </row>
    <row r="37" spans="1:117" x14ac:dyDescent="0.25">
      <c r="A37" s="2"/>
      <c r="B37" s="3"/>
      <c r="C37" s="3"/>
      <c r="D37" s="3"/>
      <c r="E37" s="3"/>
      <c r="F37" s="3"/>
      <c r="G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4"/>
      <c r="AJ37" s="3"/>
      <c r="AK37" s="3"/>
      <c r="AL37" s="5"/>
      <c r="AM37" s="3"/>
      <c r="AN37" s="3"/>
      <c r="AO37" s="3"/>
      <c r="AP37" s="3"/>
      <c r="AQ37" s="3"/>
      <c r="AR37" s="3"/>
      <c r="AT37" s="7"/>
      <c r="AU37" s="3"/>
      <c r="AV37" s="4"/>
      <c r="AW37" s="3"/>
      <c r="AX37" s="19"/>
      <c r="AY37" s="7"/>
      <c r="AZ37" s="7"/>
      <c r="BA37" s="7"/>
      <c r="BB37" s="7"/>
      <c r="BC37" s="7"/>
      <c r="BD37" s="7"/>
      <c r="BE37" s="7"/>
      <c r="BF37" s="19"/>
      <c r="BG37" s="19"/>
      <c r="BH37" s="19"/>
      <c r="BI37" s="19"/>
      <c r="BJ37" s="19"/>
      <c r="BK37" s="19"/>
      <c r="BL37" s="5"/>
      <c r="BM37" s="5"/>
      <c r="BN37" s="5"/>
      <c r="BO37" s="5"/>
      <c r="BP37" s="5"/>
      <c r="BQ37" s="3"/>
      <c r="BR37" s="3"/>
      <c r="BS37" s="3"/>
      <c r="BT37" s="3"/>
      <c r="BU37" s="3"/>
      <c r="BV37" s="3"/>
      <c r="BW37" s="3"/>
      <c r="BX37" s="10"/>
      <c r="BY37" s="3"/>
      <c r="BZ37" s="3"/>
      <c r="CA37" s="3"/>
      <c r="CB37" s="3"/>
      <c r="CC37" s="4"/>
      <c r="CD37" s="28"/>
      <c r="CE37" s="8"/>
      <c r="CF37" s="8"/>
      <c r="CG37" s="3"/>
      <c r="CH37" s="3"/>
      <c r="CI37" s="3"/>
      <c r="CJ37" s="12"/>
      <c r="CK37" s="20"/>
      <c r="CM37" s="5"/>
      <c r="CO37" s="10"/>
      <c r="CP37" s="36"/>
      <c r="CQ37" s="36"/>
      <c r="CR37" s="36"/>
      <c r="CS37" s="36"/>
      <c r="CT37" s="22"/>
      <c r="CU37" s="36"/>
      <c r="CV37" s="40"/>
      <c r="CW37" s="3"/>
      <c r="CX37" s="3"/>
      <c r="CY37" s="3"/>
      <c r="CZ37" s="3"/>
      <c r="DA37" s="3"/>
      <c r="DB37" s="3"/>
      <c r="DD37" s="14"/>
      <c r="DE37" s="14"/>
      <c r="DF37" s="14"/>
      <c r="DG37" s="14"/>
      <c r="DH37" s="10"/>
      <c r="DI37" s="10"/>
      <c r="DJ37" s="10"/>
      <c r="DK37" s="10"/>
      <c r="DL37" s="10"/>
      <c r="DM37" s="10"/>
    </row>
    <row r="38" spans="1:117" x14ac:dyDescent="0.25">
      <c r="A38" s="2"/>
      <c r="B38" s="3"/>
      <c r="C38" s="3"/>
      <c r="D38" s="3"/>
      <c r="E38" s="3"/>
      <c r="F38" s="3"/>
      <c r="G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4"/>
      <c r="AJ38" s="3"/>
      <c r="AK38" s="3"/>
      <c r="AL38" s="5"/>
      <c r="AM38" s="3"/>
      <c r="AN38" s="3"/>
      <c r="AO38" s="3"/>
      <c r="AP38" s="3"/>
      <c r="AQ38" s="3"/>
      <c r="AR38" s="3"/>
      <c r="AT38" s="7"/>
      <c r="AU38" s="3"/>
      <c r="AV38" s="4"/>
      <c r="AW38" s="3"/>
      <c r="AX38" s="19"/>
      <c r="AY38" s="7"/>
      <c r="AZ38" s="7"/>
      <c r="BA38" s="7"/>
      <c r="BB38" s="7"/>
      <c r="BC38" s="7"/>
      <c r="BD38" s="7"/>
      <c r="BE38" s="7"/>
      <c r="BF38" s="19"/>
      <c r="BG38" s="19"/>
      <c r="BH38" s="19"/>
      <c r="BI38" s="19"/>
      <c r="BJ38" s="19"/>
      <c r="BK38" s="19"/>
      <c r="BL38" s="5"/>
      <c r="BM38" s="5"/>
      <c r="BN38" s="5"/>
      <c r="BO38" s="5"/>
      <c r="BP38" s="5"/>
      <c r="BQ38" s="3"/>
      <c r="BR38" s="3"/>
      <c r="BS38" s="3"/>
      <c r="BT38" s="3"/>
      <c r="BU38" s="3"/>
      <c r="BV38" s="3"/>
      <c r="BW38" s="3"/>
      <c r="BX38" s="10"/>
      <c r="BY38" s="3"/>
      <c r="BZ38" s="3"/>
      <c r="CA38" s="3"/>
      <c r="CB38" s="3"/>
      <c r="CC38" s="4"/>
      <c r="CD38" s="28"/>
      <c r="CE38" s="8"/>
      <c r="CF38" s="8"/>
      <c r="CG38" s="3"/>
      <c r="CH38" s="3"/>
      <c r="CI38" s="3"/>
      <c r="CJ38" s="12"/>
      <c r="CK38" s="20"/>
      <c r="CM38" s="5"/>
      <c r="CO38" s="10"/>
      <c r="CP38" s="36"/>
      <c r="CQ38" s="36"/>
      <c r="CR38" s="36"/>
      <c r="CS38" s="36"/>
      <c r="CT38" s="22"/>
      <c r="CU38" s="36"/>
      <c r="CV38" s="40"/>
      <c r="CW38" s="3"/>
      <c r="CX38" s="3">
        <f>SUM(CX2:CX36)</f>
        <v>10</v>
      </c>
      <c r="CY38" s="3"/>
      <c r="CZ38" s="3"/>
      <c r="DA38" s="3"/>
      <c r="DB38" s="3"/>
      <c r="DD38" s="14"/>
      <c r="DE38" s="14"/>
      <c r="DF38" s="14"/>
      <c r="DG38" s="14"/>
      <c r="DH38" s="10"/>
      <c r="DI38" s="10"/>
      <c r="DJ38" s="10"/>
      <c r="DK38" s="10"/>
      <c r="DL38" s="10"/>
      <c r="DM38" s="10"/>
    </row>
    <row r="39" spans="1:117" x14ac:dyDescent="0.25">
      <c r="A39" s="2"/>
      <c r="B39" s="3"/>
      <c r="C39" s="3"/>
      <c r="D39" s="3"/>
      <c r="E39" s="3"/>
      <c r="F39" s="3"/>
      <c r="G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4"/>
      <c r="AJ39" s="3"/>
      <c r="AK39" s="3"/>
      <c r="AL39" s="5"/>
      <c r="AM39" s="3"/>
      <c r="AN39" s="3"/>
      <c r="AO39" s="3"/>
      <c r="AP39" s="3"/>
      <c r="AQ39" s="3"/>
      <c r="AR39" s="3"/>
      <c r="AT39" s="7"/>
      <c r="AU39" s="3"/>
      <c r="AV39" s="4"/>
      <c r="AW39" s="3"/>
      <c r="AX39" s="19"/>
      <c r="AY39" s="7"/>
      <c r="AZ39" s="7"/>
      <c r="BA39" s="7"/>
      <c r="BB39" s="7"/>
      <c r="BC39" s="7"/>
      <c r="BD39" s="7"/>
      <c r="BE39" s="7"/>
      <c r="BF39" s="19"/>
      <c r="BG39" s="19"/>
      <c r="BH39" s="19"/>
      <c r="BI39" s="19"/>
      <c r="BJ39" s="19"/>
      <c r="BK39" s="19"/>
      <c r="BL39" s="5"/>
      <c r="BM39" s="5"/>
      <c r="BN39" s="5"/>
      <c r="BO39" s="5"/>
      <c r="BP39" s="5"/>
      <c r="BQ39" s="3"/>
      <c r="BR39" s="3"/>
      <c r="BS39" s="3"/>
      <c r="BT39" s="3"/>
      <c r="BU39" s="3"/>
      <c r="BV39" s="3"/>
      <c r="BW39" s="3"/>
      <c r="BX39" s="10"/>
      <c r="BY39" s="3"/>
      <c r="BZ39" s="3"/>
      <c r="CA39" s="3"/>
      <c r="CB39" s="3"/>
      <c r="CC39" s="4"/>
      <c r="CD39" s="28"/>
      <c r="CE39" s="8"/>
      <c r="CF39" s="8"/>
      <c r="CG39" s="3"/>
      <c r="CH39" s="3"/>
      <c r="CI39" s="3"/>
      <c r="CJ39" s="12"/>
      <c r="CK39" s="20"/>
      <c r="CM39" s="5"/>
      <c r="CO39" s="10"/>
      <c r="CP39" s="36"/>
      <c r="CQ39" s="36"/>
      <c r="CR39" s="36"/>
      <c r="CS39" s="36"/>
      <c r="CT39" s="22"/>
      <c r="CU39" s="36"/>
      <c r="CV39" s="40"/>
      <c r="CW39" s="3"/>
      <c r="CX39" s="3">
        <f>COUNT(CX2:CX36)</f>
        <v>35</v>
      </c>
      <c r="CY39" s="3"/>
      <c r="CZ39" s="3"/>
      <c r="DA39" s="3"/>
      <c r="DB39" s="3"/>
      <c r="DD39" s="14"/>
      <c r="DE39" s="14"/>
      <c r="DF39" s="14"/>
      <c r="DG39" s="14"/>
      <c r="DH39" s="10"/>
      <c r="DI39" s="10"/>
      <c r="DJ39" s="10"/>
      <c r="DK39" s="10"/>
      <c r="DL39" s="10"/>
      <c r="DM39" s="10"/>
    </row>
    <row r="40" spans="1:117" x14ac:dyDescent="0.25">
      <c r="A40" s="2"/>
      <c r="B40" s="3"/>
      <c r="C40" s="3"/>
      <c r="D40" s="3"/>
      <c r="E40" s="3"/>
      <c r="F40" s="3"/>
      <c r="G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4"/>
      <c r="AJ40" s="3"/>
      <c r="AK40" s="3"/>
      <c r="AL40" s="5"/>
      <c r="AM40" s="3"/>
      <c r="AN40" s="3"/>
      <c r="AO40" s="3"/>
      <c r="AP40" s="3"/>
      <c r="AQ40" s="3"/>
      <c r="AR40" s="3"/>
      <c r="AT40" s="7"/>
      <c r="AU40" s="3"/>
      <c r="AV40" s="4"/>
      <c r="AW40" s="3"/>
      <c r="AX40" s="19"/>
      <c r="AY40" s="7"/>
      <c r="AZ40" s="7"/>
      <c r="BA40" s="7"/>
      <c r="BB40" s="7"/>
      <c r="BC40" s="7"/>
      <c r="BD40" s="7"/>
      <c r="BE40" s="7"/>
      <c r="BF40" s="19"/>
      <c r="BG40" s="19"/>
      <c r="BH40" s="19"/>
      <c r="BI40" s="19"/>
      <c r="BJ40" s="19"/>
      <c r="BK40" s="19"/>
      <c r="BL40" s="5"/>
      <c r="BM40" s="5"/>
      <c r="BN40" s="5"/>
      <c r="BO40" s="5"/>
      <c r="BP40" s="5"/>
      <c r="BQ40" s="3"/>
      <c r="BR40" s="3"/>
      <c r="BS40" s="3"/>
      <c r="BT40" s="3"/>
      <c r="BU40" s="3"/>
      <c r="BV40" s="3"/>
      <c r="BW40" s="3"/>
      <c r="BX40" s="10"/>
      <c r="BY40" s="3"/>
      <c r="BZ40" s="3"/>
      <c r="CA40" s="3"/>
      <c r="CB40" s="3"/>
      <c r="CC40" s="4"/>
      <c r="CD40" s="28"/>
      <c r="CE40" s="8"/>
      <c r="CF40" s="8"/>
      <c r="CG40" s="3"/>
      <c r="CH40" s="3"/>
      <c r="CI40" s="3"/>
      <c r="CJ40" s="12"/>
      <c r="CK40" s="20"/>
      <c r="CM40" s="5"/>
      <c r="CO40" s="10"/>
      <c r="CP40" s="36"/>
      <c r="CQ40" s="36"/>
      <c r="CR40" s="36"/>
      <c r="CS40" s="36"/>
      <c r="CT40" s="22"/>
      <c r="CU40" s="36"/>
      <c r="CV40" s="40"/>
      <c r="CW40" s="3"/>
      <c r="CX40" s="4">
        <f>(CX38/CX39)</f>
        <v>0.2857142857142857</v>
      </c>
      <c r="CY40" s="3"/>
      <c r="CZ40" s="3"/>
      <c r="DA40" s="3"/>
      <c r="DB40" s="3"/>
      <c r="DD40" s="14"/>
      <c r="DE40" s="14"/>
      <c r="DF40" s="14"/>
      <c r="DG40" s="14"/>
      <c r="DH40" s="10"/>
      <c r="DI40" s="10"/>
      <c r="DJ40" s="10"/>
      <c r="DK40" s="10"/>
      <c r="DL40" s="10"/>
      <c r="DM40" s="10"/>
    </row>
    <row r="41" spans="1:117" x14ac:dyDescent="0.25">
      <c r="A41" s="2"/>
      <c r="B41" s="3"/>
      <c r="C41" s="3"/>
      <c r="D41" s="3"/>
      <c r="E41" s="3"/>
      <c r="F41" s="3"/>
      <c r="G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4"/>
      <c r="AJ41" s="3"/>
      <c r="AK41" s="3"/>
      <c r="AL41" s="5"/>
      <c r="AM41" s="3"/>
      <c r="AN41" s="3"/>
      <c r="AO41" s="3"/>
      <c r="AP41" s="3"/>
      <c r="AQ41" s="3"/>
      <c r="AR41" s="3"/>
      <c r="AT41" s="7"/>
      <c r="AU41" s="3"/>
      <c r="AV41" s="4"/>
      <c r="AW41" s="3"/>
      <c r="AX41" s="19"/>
      <c r="AY41" s="7"/>
      <c r="AZ41" s="7"/>
      <c r="BA41" s="7"/>
      <c r="BB41" s="7"/>
      <c r="BC41" s="7"/>
      <c r="BD41" s="7"/>
      <c r="BE41" s="7"/>
      <c r="BF41" s="19"/>
      <c r="BG41" s="19"/>
      <c r="BH41" s="19"/>
      <c r="BI41" s="19"/>
      <c r="BJ41" s="19"/>
      <c r="BK41" s="19"/>
      <c r="BL41" s="5"/>
      <c r="BM41" s="5"/>
      <c r="BN41" s="5"/>
      <c r="BO41" s="5"/>
      <c r="BP41" s="5"/>
      <c r="BQ41" s="3"/>
      <c r="BR41" s="3"/>
      <c r="BS41" s="3"/>
      <c r="BT41" s="3"/>
      <c r="BU41" s="3"/>
      <c r="BV41" s="3"/>
      <c r="BW41" s="3"/>
      <c r="BX41" s="10"/>
      <c r="BY41" s="3"/>
      <c r="BZ41" s="3"/>
      <c r="CA41" s="3"/>
      <c r="CB41" s="3"/>
      <c r="CC41" s="4"/>
      <c r="CD41" s="28"/>
      <c r="CE41" s="8"/>
      <c r="CF41" s="8"/>
      <c r="CG41" s="3"/>
      <c r="CH41" s="3"/>
      <c r="CI41" s="3"/>
      <c r="CJ41" s="12"/>
      <c r="CK41" s="20"/>
      <c r="CM41" s="5"/>
      <c r="CO41" s="10"/>
      <c r="CP41" s="36"/>
      <c r="CQ41" s="36"/>
      <c r="CR41" s="36"/>
      <c r="CS41" s="36"/>
      <c r="CT41" s="22"/>
      <c r="CU41" s="36"/>
      <c r="CV41" s="40"/>
      <c r="CW41" s="3"/>
      <c r="CX41" s="3"/>
      <c r="CY41" s="3"/>
      <c r="CZ41" s="3"/>
      <c r="DA41" s="3"/>
      <c r="DB41" s="3"/>
      <c r="DD41" s="14"/>
      <c r="DE41" s="14"/>
      <c r="DF41" s="14"/>
      <c r="DG41" s="14"/>
      <c r="DH41" s="10"/>
      <c r="DI41" s="10"/>
      <c r="DJ41" s="10"/>
      <c r="DK41" s="10"/>
      <c r="DL41" s="10"/>
      <c r="DM41" s="10"/>
    </row>
    <row r="42" spans="1:117" x14ac:dyDescent="0.25">
      <c r="A42" s="2"/>
      <c r="B42" s="3"/>
      <c r="C42" s="3"/>
      <c r="D42" s="3"/>
      <c r="E42" s="3"/>
      <c r="F42" s="3"/>
      <c r="G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4"/>
      <c r="AJ42" s="3"/>
      <c r="AK42" s="3"/>
      <c r="AL42" s="5"/>
      <c r="AM42" s="3"/>
      <c r="AN42" s="3"/>
      <c r="AO42" s="3"/>
      <c r="AP42" s="3"/>
      <c r="AQ42" s="3"/>
      <c r="AR42" s="3"/>
      <c r="AT42" s="7"/>
      <c r="AU42" s="3"/>
      <c r="AV42" s="4"/>
      <c r="AW42" s="3"/>
      <c r="AX42" s="19"/>
      <c r="AY42" s="7"/>
      <c r="AZ42" s="7"/>
      <c r="BA42" s="7"/>
      <c r="BB42" s="7"/>
      <c r="BC42" s="7"/>
      <c r="BD42" s="7"/>
      <c r="BE42" s="7"/>
      <c r="BF42" s="19"/>
      <c r="BG42" s="19"/>
      <c r="BH42" s="19"/>
      <c r="BI42" s="19"/>
      <c r="BJ42" s="19"/>
      <c r="BK42" s="19"/>
      <c r="BL42" s="5"/>
      <c r="BM42" s="5"/>
      <c r="BN42" s="5"/>
      <c r="BO42" s="5"/>
      <c r="BP42" s="5"/>
      <c r="BQ42" s="3"/>
      <c r="BR42" s="3"/>
      <c r="BS42" s="3"/>
      <c r="BT42" s="3"/>
      <c r="BU42" s="3"/>
      <c r="BV42" s="3"/>
      <c r="BW42" s="3"/>
      <c r="BX42" s="10"/>
      <c r="BY42" s="3"/>
      <c r="BZ42" s="3"/>
      <c r="CA42" s="3"/>
      <c r="CB42" s="3"/>
      <c r="CC42" s="4"/>
      <c r="CD42" s="28"/>
      <c r="CE42" s="8"/>
      <c r="CF42" s="8"/>
      <c r="CG42" s="3"/>
      <c r="CH42" s="3"/>
      <c r="CI42" s="3"/>
      <c r="CJ42" s="12"/>
      <c r="CK42" s="20"/>
      <c r="CM42" s="5"/>
      <c r="CO42" s="10"/>
      <c r="CP42" s="36"/>
      <c r="CQ42" s="36"/>
      <c r="CR42" s="36"/>
      <c r="CS42" s="36"/>
      <c r="CT42" s="22"/>
      <c r="CU42" s="36"/>
      <c r="CV42" s="40"/>
      <c r="CW42" s="3"/>
      <c r="CX42" s="3"/>
      <c r="CY42" s="3"/>
      <c r="CZ42" s="3"/>
      <c r="DA42" s="3"/>
      <c r="DB42" s="3"/>
      <c r="DD42" s="14"/>
      <c r="DE42" s="14"/>
      <c r="DF42" s="14"/>
      <c r="DG42" s="14"/>
      <c r="DH42" s="10"/>
      <c r="DI42" s="10"/>
      <c r="DJ42" s="10"/>
      <c r="DK42" s="10"/>
      <c r="DL42" s="10"/>
      <c r="DM42" s="10"/>
    </row>
    <row r="43" spans="1:117" x14ac:dyDescent="0.25">
      <c r="A43" s="2"/>
      <c r="B43" s="3"/>
      <c r="C43" s="3"/>
      <c r="D43" s="3"/>
      <c r="E43" s="3"/>
      <c r="F43" s="3"/>
      <c r="G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4"/>
      <c r="AJ43" s="3"/>
      <c r="AK43" s="3"/>
      <c r="AL43" s="5"/>
      <c r="AM43" s="3"/>
      <c r="AN43" s="3"/>
      <c r="AO43" s="3"/>
      <c r="AP43" s="3"/>
      <c r="AQ43" s="3"/>
      <c r="AR43" s="3"/>
      <c r="AT43" s="7"/>
      <c r="AU43" s="3"/>
      <c r="AV43" s="4"/>
      <c r="AW43" s="3"/>
      <c r="AX43" s="19"/>
      <c r="AY43" s="7"/>
      <c r="AZ43" s="7"/>
      <c r="BA43" s="7"/>
      <c r="BB43" s="7"/>
      <c r="BC43" s="7"/>
      <c r="BD43" s="7"/>
      <c r="BE43" s="7"/>
      <c r="BF43" s="19"/>
      <c r="BG43" s="19"/>
      <c r="BH43" s="19"/>
      <c r="BI43" s="19"/>
      <c r="BJ43" s="19"/>
      <c r="BK43" s="19"/>
      <c r="BL43" s="5"/>
      <c r="BM43" s="5"/>
      <c r="BN43" s="5"/>
      <c r="BO43" s="5"/>
      <c r="BP43" s="5"/>
      <c r="BQ43" s="3"/>
      <c r="BR43" s="3"/>
      <c r="BS43" s="3"/>
      <c r="BT43" s="3"/>
      <c r="BU43" s="3"/>
      <c r="BV43" s="3"/>
      <c r="BW43" s="3"/>
      <c r="BX43" s="10"/>
      <c r="BY43" s="3"/>
      <c r="BZ43" s="3"/>
      <c r="CA43" s="3"/>
      <c r="CB43" s="3"/>
      <c r="CC43" s="4"/>
      <c r="CD43" s="28"/>
      <c r="CE43" s="8"/>
      <c r="CF43" s="8"/>
      <c r="CG43" s="3"/>
      <c r="CH43" s="3"/>
      <c r="CI43" s="3"/>
      <c r="CJ43" s="12"/>
      <c r="CK43" s="20"/>
      <c r="CM43" s="5"/>
      <c r="CO43" s="10"/>
      <c r="CP43" s="36"/>
      <c r="CQ43" s="36"/>
      <c r="CR43" s="36"/>
      <c r="CS43" s="36"/>
      <c r="CT43" s="22"/>
      <c r="CU43" s="36"/>
      <c r="CV43" s="40"/>
      <c r="CW43" s="3"/>
      <c r="CX43" s="3"/>
      <c r="CY43" s="3"/>
      <c r="CZ43" s="3"/>
      <c r="DA43" s="3"/>
      <c r="DB43" s="3"/>
      <c r="DD43" s="14"/>
      <c r="DE43" s="14"/>
      <c r="DF43" s="14"/>
      <c r="DG43" s="14"/>
      <c r="DH43" s="10"/>
      <c r="DI43" s="10"/>
      <c r="DJ43" s="10"/>
      <c r="DK43" s="10"/>
      <c r="DL43" s="10"/>
      <c r="DM43" s="10"/>
    </row>
    <row r="44" spans="1:117" x14ac:dyDescent="0.25">
      <c r="A44" s="2"/>
      <c r="B44" s="3"/>
      <c r="C44" s="3"/>
      <c r="D44" s="3"/>
      <c r="E44" s="3"/>
      <c r="F44" s="3"/>
      <c r="G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4"/>
      <c r="AJ44" s="3"/>
      <c r="AK44" s="3"/>
      <c r="AL44" s="5"/>
      <c r="AM44" s="3"/>
      <c r="AN44" s="3"/>
      <c r="AO44" s="3"/>
      <c r="AP44" s="3"/>
      <c r="AQ44" s="3"/>
      <c r="AR44" s="3"/>
      <c r="AT44" s="7"/>
      <c r="AU44" s="3"/>
      <c r="AV44" s="4"/>
      <c r="AW44" s="3"/>
      <c r="AX44" s="19"/>
      <c r="AY44" s="7"/>
      <c r="AZ44" s="7"/>
      <c r="BA44" s="7"/>
      <c r="BB44" s="7"/>
      <c r="BC44" s="7"/>
      <c r="BD44" s="7"/>
      <c r="BE44" s="7"/>
      <c r="BF44" s="19"/>
      <c r="BG44" s="19"/>
      <c r="BH44" s="19"/>
      <c r="BI44" s="19"/>
      <c r="BJ44" s="19"/>
      <c r="BK44" s="19"/>
      <c r="BL44" s="5"/>
      <c r="BM44" s="5"/>
      <c r="BN44" s="5"/>
      <c r="BO44" s="5"/>
      <c r="BP44" s="5"/>
      <c r="BQ44" s="3"/>
      <c r="BR44" s="3"/>
      <c r="BS44" s="3"/>
      <c r="BT44" s="3"/>
      <c r="BU44" s="3"/>
      <c r="BV44" s="3"/>
      <c r="BW44" s="3"/>
      <c r="BX44" s="10"/>
      <c r="BY44" s="3"/>
      <c r="BZ44" s="3"/>
      <c r="CA44" s="3"/>
      <c r="CB44" s="3"/>
      <c r="CC44" s="4"/>
      <c r="CD44" s="28"/>
      <c r="CE44" s="8"/>
      <c r="CF44" s="8"/>
      <c r="CG44" s="3"/>
      <c r="CH44" s="3"/>
      <c r="CI44" s="3"/>
      <c r="CJ44" s="12"/>
      <c r="CK44" s="20"/>
      <c r="CM44" s="5"/>
      <c r="CO44" s="10"/>
      <c r="CP44" s="36"/>
      <c r="CQ44" s="36"/>
      <c r="CR44" s="36"/>
      <c r="CS44" s="36"/>
      <c r="CT44" s="22"/>
      <c r="CU44" s="36"/>
      <c r="CV44" s="40"/>
      <c r="CW44" s="3"/>
      <c r="CX44" s="3"/>
      <c r="CY44" s="3"/>
      <c r="CZ44" s="3"/>
      <c r="DA44" s="3"/>
      <c r="DB44" s="3"/>
      <c r="DD44" s="14"/>
      <c r="DE44" s="14"/>
      <c r="DF44" s="14"/>
      <c r="DG44" s="14"/>
      <c r="DH44" s="10"/>
      <c r="DI44" s="10"/>
      <c r="DJ44" s="10"/>
      <c r="DK44" s="10"/>
      <c r="DL44" s="10"/>
      <c r="DM44" s="10"/>
    </row>
    <row r="45" spans="1:117" x14ac:dyDescent="0.25">
      <c r="A45" s="2">
        <v>2020</v>
      </c>
      <c r="B45" s="3">
        <v>38</v>
      </c>
      <c r="C45" s="3">
        <v>0</v>
      </c>
      <c r="D45" s="3">
        <v>0</v>
      </c>
      <c r="E45" s="3">
        <v>1</v>
      </c>
      <c r="F45" s="3">
        <v>1</v>
      </c>
      <c r="G45" s="3">
        <v>0</v>
      </c>
      <c r="H45" s="1">
        <v>1</v>
      </c>
      <c r="I45" s="3">
        <v>0</v>
      </c>
      <c r="J45" s="3">
        <v>4</v>
      </c>
      <c r="K45" s="3">
        <v>1</v>
      </c>
      <c r="L45" s="3">
        <v>1</v>
      </c>
      <c r="M45" s="3"/>
      <c r="N45" s="3">
        <v>1</v>
      </c>
      <c r="O45" s="3">
        <v>0</v>
      </c>
      <c r="P45" s="3">
        <v>0</v>
      </c>
      <c r="Q45" s="3"/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16">
        <v>1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27.5</v>
      </c>
      <c r="AI45" s="4">
        <v>2.0499999999999998</v>
      </c>
      <c r="AJ45" s="3">
        <v>98</v>
      </c>
      <c r="AK45" s="3">
        <v>58</v>
      </c>
      <c r="AL45" s="5">
        <f t="shared" ref="AL45:AL68" si="19">(AJ45+2*AK45)/3</f>
        <v>71.333333333333329</v>
      </c>
      <c r="AM45" s="3">
        <v>90</v>
      </c>
      <c r="AN45" s="3">
        <v>1</v>
      </c>
      <c r="AO45" s="3">
        <v>16</v>
      </c>
      <c r="AP45" s="3">
        <v>46</v>
      </c>
      <c r="AQ45" s="3">
        <v>28</v>
      </c>
      <c r="AR45" s="3">
        <v>34</v>
      </c>
      <c r="AS45" s="3">
        <f t="shared" ref="AS45:AS79" si="20">(AP45-AQ45)</f>
        <v>18</v>
      </c>
      <c r="AT45" s="7">
        <f t="shared" ref="AT45:AT79" si="21">(AS45/AO45)</f>
        <v>1.125</v>
      </c>
      <c r="AU45" s="3">
        <v>29</v>
      </c>
      <c r="AV45" s="4">
        <v>3.5669999999999997</v>
      </c>
      <c r="AW45" s="3">
        <v>1.74</v>
      </c>
      <c r="AX45" s="19">
        <f t="shared" ref="AX45:AX68" si="22">(AL45*AW45/451)</f>
        <v>0.27521064301552106</v>
      </c>
      <c r="AY45" s="7">
        <f t="shared" ref="AY45:AY79" si="23">((AR45-AU45)/AV45)</f>
        <v>1.4017381553125876</v>
      </c>
      <c r="AZ45" s="7">
        <f t="shared" ref="AZ45:AZ79" si="24">((AR45-AU45)*80/AW45)</f>
        <v>229.88505747126436</v>
      </c>
      <c r="BA45" s="7">
        <f t="shared" ref="BA45:BA68" si="25">((AL45-AO45)*80/AW45)</f>
        <v>2544.0613026819919</v>
      </c>
      <c r="BB45" s="7">
        <f t="shared" ref="BB45:BB79" si="26">(AV45/AM45*1000)</f>
        <v>39.633333333333333</v>
      </c>
      <c r="BC45" s="7">
        <f t="shared" ref="BC45:BC79" si="27">(AW45*1000/AM45)</f>
        <v>19.333333333333332</v>
      </c>
      <c r="BD45" s="7">
        <f t="shared" ref="BD45:BD68" si="28">(BC45*(AL45-AU45)*0.0136)</f>
        <v>11.130844444444442</v>
      </c>
      <c r="BE45" s="7">
        <f t="shared" ref="BE45:BE79" si="29">(BC45*(AR45-AO45)*0.0136)</f>
        <v>4.7328000000000001</v>
      </c>
      <c r="BF45" s="19"/>
      <c r="BG45" s="19">
        <f t="shared" ref="BG45:BG79" si="30">(AR45/BB45)</f>
        <v>0.85786375105130364</v>
      </c>
      <c r="BH45" s="19">
        <f t="shared" ref="BH45:BH79" si="31">(AP45/BB45)</f>
        <v>1.1606391925988226</v>
      </c>
      <c r="BI45" s="19">
        <f t="shared" ref="BI45:BI79" si="32">(BB45/AS45)</f>
        <v>2.2018518518518517</v>
      </c>
      <c r="BJ45" s="19">
        <f t="shared" ref="BJ45:BJ79" si="33">(AO45/AU45)</f>
        <v>0.55172413793103448</v>
      </c>
      <c r="BK45" s="19"/>
      <c r="BL45" s="12">
        <v>0</v>
      </c>
      <c r="BM45" s="12"/>
      <c r="BN45" s="5"/>
      <c r="BO45" s="12"/>
      <c r="BP45" s="12"/>
      <c r="BQ45" s="3">
        <v>1</v>
      </c>
      <c r="BR45" s="9">
        <v>0</v>
      </c>
      <c r="BS45" s="3">
        <v>17.5</v>
      </c>
      <c r="BT45" s="3">
        <v>6.2</v>
      </c>
      <c r="BU45" s="3">
        <v>5.9</v>
      </c>
      <c r="BV45" s="3">
        <v>0.92</v>
      </c>
      <c r="BW45" s="16">
        <v>4.5999999999999996</v>
      </c>
      <c r="BX45" s="10"/>
      <c r="BY45" s="16">
        <v>1</v>
      </c>
      <c r="BZ45" s="3">
        <v>0</v>
      </c>
      <c r="CA45" s="3">
        <v>135</v>
      </c>
      <c r="CB45" s="3">
        <v>25</v>
      </c>
      <c r="CC45" s="4">
        <v>1</v>
      </c>
      <c r="CD45" s="28">
        <v>87</v>
      </c>
      <c r="CE45" s="8"/>
      <c r="CF45" s="8"/>
      <c r="CG45" s="3">
        <v>166</v>
      </c>
      <c r="CH45" s="3">
        <v>0</v>
      </c>
      <c r="CI45" s="3">
        <v>1</v>
      </c>
      <c r="CJ45" s="12">
        <v>1719.0789473684208</v>
      </c>
      <c r="CK45" s="20">
        <f t="shared" ref="CK45:CK79" si="34">(CJ45/CD45)</f>
        <v>19.759528130671505</v>
      </c>
      <c r="CL45" s="19">
        <f t="shared" ref="CL45:CL79" si="35">LN(CJ45)</f>
        <v>7.4495439306624274</v>
      </c>
      <c r="CM45" s="5">
        <v>1318.5283583206808</v>
      </c>
      <c r="CN45" s="19">
        <f t="shared" ref="CN45:CN79" si="36">LN(CM45)</f>
        <v>7.1842715135792492</v>
      </c>
      <c r="CO45" s="10"/>
      <c r="CP45" s="36">
        <v>40301</v>
      </c>
      <c r="CQ45" s="36"/>
      <c r="CR45" s="36"/>
      <c r="CS45" s="36"/>
      <c r="CU45" s="36">
        <v>44272</v>
      </c>
      <c r="CV45" s="36">
        <v>41094</v>
      </c>
      <c r="CW45" s="1">
        <f t="shared" ref="CW45:CW79" si="37">(CV45-CP45)</f>
        <v>793</v>
      </c>
      <c r="CX45" s="3">
        <v>1</v>
      </c>
      <c r="CY45" s="40">
        <v>41094</v>
      </c>
      <c r="CZ45" s="20">
        <f>(CY45-CP45)</f>
        <v>793</v>
      </c>
      <c r="DA45" s="20">
        <v>1</v>
      </c>
      <c r="DB45" s="20">
        <v>793</v>
      </c>
      <c r="DC45" s="1">
        <v>1</v>
      </c>
      <c r="DD45" s="3" t="s">
        <v>143</v>
      </c>
      <c r="DE45" s="10"/>
      <c r="DF45" s="10"/>
      <c r="DG45" s="10"/>
      <c r="DH45" s="10"/>
      <c r="DI45" s="10"/>
      <c r="DJ45" s="10"/>
      <c r="DK45" s="10"/>
      <c r="DL45" s="10"/>
      <c r="DM45" s="10"/>
    </row>
    <row r="46" spans="1:117" x14ac:dyDescent="0.25">
      <c r="A46" s="25">
        <v>1030</v>
      </c>
      <c r="B46" s="1">
        <v>80</v>
      </c>
      <c r="C46" s="1">
        <v>0</v>
      </c>
      <c r="D46" s="1">
        <v>0</v>
      </c>
      <c r="E46" s="1">
        <v>1</v>
      </c>
      <c r="F46" s="1">
        <v>1</v>
      </c>
      <c r="G46" s="1">
        <v>0</v>
      </c>
      <c r="H46" s="1">
        <v>1</v>
      </c>
      <c r="I46" s="1">
        <v>0</v>
      </c>
      <c r="J46" s="1">
        <v>3</v>
      </c>
      <c r="K46" s="1">
        <v>1</v>
      </c>
      <c r="L46" s="1">
        <v>1</v>
      </c>
      <c r="M46" s="1">
        <v>1</v>
      </c>
      <c r="N46" s="1">
        <v>1</v>
      </c>
      <c r="O46" s="1">
        <v>0</v>
      </c>
      <c r="P46" s="1">
        <v>1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2</v>
      </c>
      <c r="AA46" s="1">
        <v>1</v>
      </c>
      <c r="AB46" s="1">
        <v>1</v>
      </c>
      <c r="AC46" s="1">
        <v>1</v>
      </c>
      <c r="AD46" s="1">
        <v>0</v>
      </c>
      <c r="AE46" s="1">
        <v>1</v>
      </c>
      <c r="AF46" s="1">
        <v>0</v>
      </c>
      <c r="AG46" s="1">
        <v>0</v>
      </c>
      <c r="AH46" s="1">
        <v>25.8</v>
      </c>
      <c r="AI46" s="1">
        <v>2.06</v>
      </c>
      <c r="AJ46" s="1">
        <v>102</v>
      </c>
      <c r="AK46" s="1">
        <v>63</v>
      </c>
      <c r="AL46" s="5">
        <f t="shared" si="19"/>
        <v>76</v>
      </c>
      <c r="AM46" s="1">
        <v>80</v>
      </c>
      <c r="AN46" s="1">
        <v>2</v>
      </c>
      <c r="AO46" s="1">
        <v>9</v>
      </c>
      <c r="AP46" s="1">
        <v>42</v>
      </c>
      <c r="AQ46" s="1">
        <v>16</v>
      </c>
      <c r="AR46" s="1">
        <v>27</v>
      </c>
      <c r="AS46" s="1">
        <f t="shared" si="20"/>
        <v>26</v>
      </c>
      <c r="AT46" s="7">
        <f t="shared" si="21"/>
        <v>2.8888888888888888</v>
      </c>
      <c r="AU46" s="1">
        <v>20</v>
      </c>
      <c r="AV46" s="19">
        <v>3.57</v>
      </c>
      <c r="AW46" s="1">
        <v>1.73</v>
      </c>
      <c r="AX46" s="19">
        <f t="shared" si="22"/>
        <v>0.29152993348115297</v>
      </c>
      <c r="AY46" s="7">
        <f t="shared" si="23"/>
        <v>1.9607843137254903</v>
      </c>
      <c r="AZ46" s="7">
        <f t="shared" si="24"/>
        <v>323.69942196531792</v>
      </c>
      <c r="BA46" s="7">
        <f t="shared" si="25"/>
        <v>3098.2658959537571</v>
      </c>
      <c r="BB46" s="7">
        <f t="shared" si="26"/>
        <v>44.625</v>
      </c>
      <c r="BC46" s="7">
        <f t="shared" si="27"/>
        <v>21.625</v>
      </c>
      <c r="BD46" s="7">
        <f t="shared" si="28"/>
        <v>16.4696</v>
      </c>
      <c r="BE46" s="7">
        <f t="shared" si="29"/>
        <v>5.2938000000000001</v>
      </c>
      <c r="BF46" s="19"/>
      <c r="BG46" s="19">
        <f t="shared" si="30"/>
        <v>0.60504201680672265</v>
      </c>
      <c r="BH46" s="19">
        <f t="shared" si="31"/>
        <v>0.94117647058823528</v>
      </c>
      <c r="BI46" s="19">
        <f t="shared" si="32"/>
        <v>1.7163461538461537</v>
      </c>
      <c r="BJ46" s="19">
        <f t="shared" si="33"/>
        <v>0.45</v>
      </c>
      <c r="BK46" s="19"/>
      <c r="BL46" s="20">
        <v>0</v>
      </c>
      <c r="BP46" s="1"/>
      <c r="BQ46" s="1">
        <v>1</v>
      </c>
      <c r="BR46" s="1">
        <v>0</v>
      </c>
      <c r="BS46" s="1">
        <v>20</v>
      </c>
      <c r="BT46" s="1">
        <v>7.5</v>
      </c>
      <c r="BU46" s="1">
        <v>6.9</v>
      </c>
      <c r="BV46" s="1">
        <v>0.28999999999999998</v>
      </c>
      <c r="BW46" s="1">
        <v>5.6</v>
      </c>
      <c r="BX46" s="1">
        <v>39.5</v>
      </c>
      <c r="BY46" s="1">
        <v>1</v>
      </c>
      <c r="CA46" s="25">
        <v>142</v>
      </c>
      <c r="CB46" s="25">
        <v>39</v>
      </c>
      <c r="CC46" s="44">
        <v>1.24</v>
      </c>
      <c r="CD46" s="27">
        <v>55</v>
      </c>
      <c r="CE46" s="1">
        <v>1647</v>
      </c>
      <c r="CF46" s="1">
        <v>1</v>
      </c>
      <c r="CI46" s="1">
        <v>3</v>
      </c>
      <c r="CJ46" s="20">
        <v>1115.944195</v>
      </c>
      <c r="CK46" s="20">
        <f t="shared" si="34"/>
        <v>20.289894454545454</v>
      </c>
      <c r="CL46" s="19">
        <f t="shared" si="35"/>
        <v>7.0174561372107043</v>
      </c>
      <c r="CM46" s="20">
        <v>2764.9858049999998</v>
      </c>
      <c r="CN46" s="19">
        <f t="shared" si="36"/>
        <v>7.9247907801277053</v>
      </c>
      <c r="CO46" s="22"/>
      <c r="CP46" s="36">
        <v>43235</v>
      </c>
      <c r="CQ46" s="36"/>
      <c r="CR46" s="36"/>
      <c r="CS46" s="36"/>
      <c r="CU46" s="36">
        <v>44217</v>
      </c>
      <c r="CV46" s="36">
        <v>43432</v>
      </c>
      <c r="CW46" s="1">
        <f t="shared" si="37"/>
        <v>197</v>
      </c>
      <c r="CX46" s="1">
        <v>1</v>
      </c>
      <c r="CY46" s="36">
        <v>43432</v>
      </c>
      <c r="CZ46" s="20">
        <f>(CY46-CP46)</f>
        <v>197</v>
      </c>
      <c r="DA46" s="20">
        <v>1</v>
      </c>
      <c r="DB46" s="20">
        <v>197</v>
      </c>
      <c r="DC46" s="3">
        <v>0</v>
      </c>
      <c r="DD46" t="s">
        <v>129</v>
      </c>
    </row>
    <row r="47" spans="1:117" x14ac:dyDescent="0.25">
      <c r="A47" s="2">
        <v>2051</v>
      </c>
      <c r="B47" s="3">
        <v>63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1">
        <v>0</v>
      </c>
      <c r="I47" s="3">
        <v>0</v>
      </c>
      <c r="J47" s="3">
        <v>3</v>
      </c>
      <c r="K47" s="3">
        <v>0</v>
      </c>
      <c r="L47" s="3">
        <v>0</v>
      </c>
      <c r="M47" s="3"/>
      <c r="N47" s="3">
        <v>0</v>
      </c>
      <c r="O47" s="3">
        <v>0</v>
      </c>
      <c r="P47" s="3">
        <v>1</v>
      </c>
      <c r="Q47" s="3"/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</v>
      </c>
      <c r="Z47" s="3">
        <v>1</v>
      </c>
      <c r="AA47" s="3">
        <v>0</v>
      </c>
      <c r="AB47" s="3">
        <v>1</v>
      </c>
      <c r="AC47" s="3">
        <v>1</v>
      </c>
      <c r="AD47" s="3">
        <v>0</v>
      </c>
      <c r="AE47" s="3">
        <v>1</v>
      </c>
      <c r="AF47" s="3">
        <v>0</v>
      </c>
      <c r="AG47" s="3">
        <v>0</v>
      </c>
      <c r="AH47" s="3">
        <v>20.5</v>
      </c>
      <c r="AI47" s="4">
        <v>1.78</v>
      </c>
      <c r="AJ47" s="3">
        <v>110</v>
      </c>
      <c r="AK47" s="3">
        <v>74</v>
      </c>
      <c r="AL47" s="5">
        <f t="shared" si="19"/>
        <v>86</v>
      </c>
      <c r="AM47" s="3">
        <v>82</v>
      </c>
      <c r="AN47" s="3">
        <v>1</v>
      </c>
      <c r="AO47" s="3">
        <v>10</v>
      </c>
      <c r="AP47" s="3">
        <v>58</v>
      </c>
      <c r="AQ47" s="3">
        <v>25</v>
      </c>
      <c r="AR47" s="3">
        <v>37</v>
      </c>
      <c r="AS47" s="1">
        <f t="shared" si="20"/>
        <v>33</v>
      </c>
      <c r="AT47" s="7">
        <f t="shared" si="21"/>
        <v>3.3</v>
      </c>
      <c r="AU47" s="3">
        <v>30</v>
      </c>
      <c r="AV47" s="4">
        <v>2.7234000000000003</v>
      </c>
      <c r="AW47" s="3">
        <v>1.53</v>
      </c>
      <c r="AX47" s="19">
        <f t="shared" si="22"/>
        <v>0.29175166297117522</v>
      </c>
      <c r="AY47" s="7">
        <f t="shared" si="23"/>
        <v>2.570316516119556</v>
      </c>
      <c r="AZ47" s="7">
        <f t="shared" si="24"/>
        <v>366.01307189542484</v>
      </c>
      <c r="BA47" s="7">
        <f t="shared" si="25"/>
        <v>3973.8562091503268</v>
      </c>
      <c r="BB47" s="7">
        <f t="shared" si="26"/>
        <v>33.212195121951218</v>
      </c>
      <c r="BC47" s="7">
        <f t="shared" si="27"/>
        <v>18.658536585365855</v>
      </c>
      <c r="BD47" s="7">
        <f t="shared" si="28"/>
        <v>14.210341463414634</v>
      </c>
      <c r="BE47" s="7">
        <f t="shared" si="29"/>
        <v>6.8514146341463418</v>
      </c>
      <c r="BF47" s="19"/>
      <c r="BG47" s="19">
        <f t="shared" si="30"/>
        <v>1.1140486157009621</v>
      </c>
      <c r="BH47" s="19">
        <f t="shared" si="31"/>
        <v>1.7463464786663729</v>
      </c>
      <c r="BI47" s="19">
        <f t="shared" si="32"/>
        <v>1.0064301552106429</v>
      </c>
      <c r="BJ47" s="19">
        <f t="shared" si="33"/>
        <v>0.33333333333333331</v>
      </c>
      <c r="BK47" s="19"/>
      <c r="BL47" s="5">
        <v>0</v>
      </c>
      <c r="BM47" s="5"/>
      <c r="BN47" s="5"/>
      <c r="BO47" s="5"/>
      <c r="BP47" s="5"/>
      <c r="BQ47" s="3">
        <v>1</v>
      </c>
      <c r="BR47" s="3">
        <v>0</v>
      </c>
      <c r="BS47" s="3">
        <v>15</v>
      </c>
      <c r="BT47" s="3"/>
      <c r="BU47" s="3"/>
      <c r="BV47" s="3"/>
      <c r="BW47" s="3"/>
      <c r="BX47" s="10"/>
      <c r="BY47" s="3"/>
      <c r="BZ47" s="3"/>
      <c r="CA47" s="3">
        <v>141</v>
      </c>
      <c r="CB47" s="3">
        <v>29</v>
      </c>
      <c r="CC47" s="4">
        <v>1.3</v>
      </c>
      <c r="CD47" s="28">
        <v>50</v>
      </c>
      <c r="CE47" s="8"/>
      <c r="CF47" s="8"/>
      <c r="CG47" s="3">
        <v>7169</v>
      </c>
      <c r="CH47" s="3">
        <v>1</v>
      </c>
      <c r="CI47" s="3">
        <v>3</v>
      </c>
      <c r="CJ47" s="12">
        <v>1015.267175572519</v>
      </c>
      <c r="CK47" s="20">
        <f t="shared" si="34"/>
        <v>20.305343511450381</v>
      </c>
      <c r="CL47" s="19">
        <f t="shared" si="35"/>
        <v>6.9229070840027394</v>
      </c>
      <c r="CM47" s="5">
        <v>1100.9825710385651</v>
      </c>
      <c r="CN47" s="19">
        <f t="shared" si="36"/>
        <v>7.0039583064780047</v>
      </c>
      <c r="CO47" s="10"/>
      <c r="CP47" s="36">
        <v>40493</v>
      </c>
      <c r="CQ47" s="36"/>
      <c r="CR47" s="36"/>
      <c r="CS47" s="36"/>
      <c r="CU47" s="36">
        <v>44274</v>
      </c>
      <c r="CV47" s="36">
        <v>41691</v>
      </c>
      <c r="CW47" s="1">
        <f t="shared" si="37"/>
        <v>1198</v>
      </c>
      <c r="CX47" s="3">
        <v>1</v>
      </c>
      <c r="CY47" s="40">
        <v>41691</v>
      </c>
      <c r="CZ47" s="3">
        <f>(CY47-CP47)</f>
        <v>1198</v>
      </c>
      <c r="DA47" s="3">
        <v>1</v>
      </c>
      <c r="DB47" s="3">
        <v>1198</v>
      </c>
      <c r="DC47" s="3">
        <v>0</v>
      </c>
      <c r="DD47" s="3"/>
      <c r="DE47" s="10"/>
      <c r="DF47" s="10"/>
      <c r="DG47" s="10"/>
      <c r="DH47" s="10"/>
      <c r="DI47" s="10"/>
      <c r="DJ47" s="10"/>
      <c r="DK47" s="10"/>
      <c r="DL47" s="10"/>
      <c r="DM47" s="10"/>
    </row>
    <row r="48" spans="1:117" x14ac:dyDescent="0.25">
      <c r="A48" s="25">
        <v>1016</v>
      </c>
      <c r="B48" s="1">
        <v>53</v>
      </c>
      <c r="C48" s="1">
        <v>0</v>
      </c>
      <c r="D48" s="1">
        <v>1</v>
      </c>
      <c r="E48" s="1">
        <v>1</v>
      </c>
      <c r="F48" s="1">
        <v>2</v>
      </c>
      <c r="G48" s="1">
        <v>1</v>
      </c>
      <c r="H48" s="1">
        <v>0</v>
      </c>
      <c r="I48" s="1">
        <v>1</v>
      </c>
      <c r="J48" s="1">
        <v>4</v>
      </c>
      <c r="K48" s="1">
        <v>0</v>
      </c>
      <c r="L48" s="1">
        <v>1</v>
      </c>
      <c r="M48" s="1">
        <v>1</v>
      </c>
      <c r="N48" s="1">
        <v>0</v>
      </c>
      <c r="O48" s="1">
        <v>1</v>
      </c>
      <c r="P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</v>
      </c>
      <c r="AA48" s="1">
        <v>1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43.48</v>
      </c>
      <c r="AI48" s="1">
        <v>2.5099999999999998</v>
      </c>
      <c r="AJ48" s="1">
        <v>137</v>
      </c>
      <c r="AK48" s="1">
        <v>71</v>
      </c>
      <c r="AL48" s="5">
        <f t="shared" si="19"/>
        <v>93</v>
      </c>
      <c r="AM48" s="1">
        <v>73</v>
      </c>
      <c r="AN48" s="1">
        <v>1</v>
      </c>
      <c r="AO48" s="1">
        <v>6</v>
      </c>
      <c r="AP48" s="1">
        <v>38</v>
      </c>
      <c r="AQ48" s="1">
        <v>17</v>
      </c>
      <c r="AR48" s="1">
        <v>26</v>
      </c>
      <c r="AS48" s="1">
        <f t="shared" si="20"/>
        <v>21</v>
      </c>
      <c r="AT48" s="7">
        <f t="shared" si="21"/>
        <v>3.5</v>
      </c>
      <c r="AU48" s="1">
        <v>13</v>
      </c>
      <c r="AV48" s="19">
        <v>5.13</v>
      </c>
      <c r="AW48" s="1">
        <v>2.04</v>
      </c>
      <c r="AX48" s="19">
        <f t="shared" si="22"/>
        <v>0.42066518847006651</v>
      </c>
      <c r="AY48" s="7">
        <f t="shared" si="23"/>
        <v>2.53411306042885</v>
      </c>
      <c r="AZ48" s="7">
        <f t="shared" si="24"/>
        <v>509.80392156862746</v>
      </c>
      <c r="BA48" s="7">
        <f t="shared" si="25"/>
        <v>3411.7647058823527</v>
      </c>
      <c r="BB48" s="7">
        <f t="shared" si="26"/>
        <v>70.273972602739718</v>
      </c>
      <c r="BC48" s="7">
        <f t="shared" si="27"/>
        <v>27.945205479452056</v>
      </c>
      <c r="BD48" s="7">
        <f t="shared" si="28"/>
        <v>30.404383561643836</v>
      </c>
      <c r="BE48" s="7">
        <f t="shared" si="29"/>
        <v>7.6010958904109591</v>
      </c>
      <c r="BF48" s="19"/>
      <c r="BG48" s="19">
        <f t="shared" si="30"/>
        <v>0.36998050682261213</v>
      </c>
      <c r="BH48" s="19">
        <f t="shared" si="31"/>
        <v>0.54074074074074086</v>
      </c>
      <c r="BI48" s="19">
        <f t="shared" si="32"/>
        <v>3.3463796477495102</v>
      </c>
      <c r="BJ48" s="19">
        <f t="shared" si="33"/>
        <v>0.46153846153846156</v>
      </c>
      <c r="BK48" s="19"/>
      <c r="BL48" s="20">
        <v>1</v>
      </c>
      <c r="BO48" s="1">
        <v>0</v>
      </c>
      <c r="BP48" s="1">
        <v>0</v>
      </c>
      <c r="BQ48" s="1">
        <v>1</v>
      </c>
      <c r="BR48" s="1">
        <v>0</v>
      </c>
      <c r="BS48" s="1">
        <v>55</v>
      </c>
      <c r="BT48" s="1">
        <v>4.7</v>
      </c>
      <c r="BU48" s="1">
        <v>3.7</v>
      </c>
      <c r="BV48" s="1">
        <v>0.31</v>
      </c>
      <c r="BX48" s="1">
        <v>37</v>
      </c>
      <c r="BY48" s="1">
        <v>1</v>
      </c>
      <c r="CA48" s="25">
        <v>133</v>
      </c>
      <c r="CB48" s="25">
        <v>18</v>
      </c>
      <c r="CC48" s="44">
        <v>1.27</v>
      </c>
      <c r="CD48" s="27">
        <v>48</v>
      </c>
      <c r="CE48" s="1">
        <v>70</v>
      </c>
      <c r="CF48" s="1">
        <v>0</v>
      </c>
      <c r="CI48" s="1">
        <v>1</v>
      </c>
      <c r="CJ48" s="20">
        <v>983.77614300000005</v>
      </c>
      <c r="CK48" s="20">
        <f t="shared" si="34"/>
        <v>20.495336312500001</v>
      </c>
      <c r="CL48" s="19">
        <f t="shared" si="35"/>
        <v>6.8913983742196772</v>
      </c>
      <c r="CM48" s="20">
        <v>718.5312113</v>
      </c>
      <c r="CN48" s="19">
        <f t="shared" si="36"/>
        <v>6.5772091441024028</v>
      </c>
      <c r="CO48" s="22"/>
      <c r="CP48" s="36">
        <v>43213</v>
      </c>
      <c r="CQ48" s="36"/>
      <c r="CR48" s="36"/>
      <c r="CS48" s="36"/>
      <c r="CU48" s="36">
        <v>44217</v>
      </c>
      <c r="CV48" s="36">
        <v>44119</v>
      </c>
      <c r="CW48" s="1">
        <f t="shared" si="37"/>
        <v>906</v>
      </c>
      <c r="CX48" s="1">
        <v>0</v>
      </c>
      <c r="DA48" s="1">
        <v>0</v>
      </c>
      <c r="DB48" s="1">
        <v>906</v>
      </c>
      <c r="DC48" s="3">
        <v>0</v>
      </c>
      <c r="DD48"/>
    </row>
    <row r="49" spans="1:117" x14ac:dyDescent="0.25">
      <c r="A49" s="25">
        <v>1036</v>
      </c>
      <c r="B49" s="1">
        <v>64</v>
      </c>
      <c r="C49" s="1">
        <v>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1</v>
      </c>
      <c r="J49" s="1">
        <v>3</v>
      </c>
      <c r="K49" s="1">
        <v>1</v>
      </c>
      <c r="L49" s="1">
        <v>0</v>
      </c>
      <c r="M49" s="1">
        <v>1</v>
      </c>
      <c r="N49" s="1">
        <v>1</v>
      </c>
      <c r="O49" s="1">
        <v>1</v>
      </c>
      <c r="P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2</v>
      </c>
      <c r="AA49" s="1">
        <v>1</v>
      </c>
      <c r="AB49" s="1">
        <v>1</v>
      </c>
      <c r="AC49" s="1">
        <v>1</v>
      </c>
      <c r="AD49" s="1">
        <v>0</v>
      </c>
      <c r="AE49" s="1">
        <v>1</v>
      </c>
      <c r="AF49" s="1">
        <v>0</v>
      </c>
      <c r="AG49" s="1">
        <v>0</v>
      </c>
      <c r="AH49" s="1">
        <v>23.8</v>
      </c>
      <c r="AI49" s="1">
        <v>1.88</v>
      </c>
      <c r="AJ49" s="1">
        <v>120</v>
      </c>
      <c r="AK49" s="1">
        <v>42</v>
      </c>
      <c r="AL49" s="5">
        <f t="shared" si="19"/>
        <v>68</v>
      </c>
      <c r="AM49" s="1">
        <v>66</v>
      </c>
      <c r="AN49" s="1">
        <v>1</v>
      </c>
      <c r="AO49" s="1">
        <v>12</v>
      </c>
      <c r="AP49" s="1">
        <v>57</v>
      </c>
      <c r="AQ49" s="1">
        <v>28</v>
      </c>
      <c r="AR49" s="1">
        <v>33</v>
      </c>
      <c r="AS49" s="1">
        <f t="shared" si="20"/>
        <v>29</v>
      </c>
      <c r="AT49" s="7">
        <f t="shared" si="21"/>
        <v>2.4166666666666665</v>
      </c>
      <c r="AU49" s="1">
        <v>23</v>
      </c>
      <c r="AV49" s="19">
        <v>3.59</v>
      </c>
      <c r="AW49" s="1">
        <v>1.91</v>
      </c>
      <c r="AX49" s="19">
        <f t="shared" si="22"/>
        <v>0.28798226164079821</v>
      </c>
      <c r="AY49" s="7">
        <f t="shared" si="23"/>
        <v>2.785515320334262</v>
      </c>
      <c r="AZ49" s="7">
        <f t="shared" si="24"/>
        <v>418.84816753926702</v>
      </c>
      <c r="BA49" s="7">
        <f t="shared" si="25"/>
        <v>2345.5497382198955</v>
      </c>
      <c r="BB49" s="7">
        <f t="shared" si="26"/>
        <v>54.393939393939391</v>
      </c>
      <c r="BC49" s="7">
        <f t="shared" si="27"/>
        <v>28.939393939393938</v>
      </c>
      <c r="BD49" s="7">
        <f t="shared" si="28"/>
        <v>17.710909090909091</v>
      </c>
      <c r="BE49" s="7">
        <f t="shared" si="29"/>
        <v>8.2650909090909082</v>
      </c>
      <c r="BF49" s="19">
        <v>2.5186629526462396</v>
      </c>
      <c r="BG49" s="19">
        <f t="shared" si="30"/>
        <v>0.60668523676880226</v>
      </c>
      <c r="BH49" s="19">
        <f t="shared" si="31"/>
        <v>1.0479108635097494</v>
      </c>
      <c r="BI49" s="19">
        <f t="shared" si="32"/>
        <v>1.8756530825496343</v>
      </c>
      <c r="BJ49" s="19">
        <f t="shared" si="33"/>
        <v>0.52173913043478259</v>
      </c>
      <c r="BK49" s="19"/>
      <c r="BL49" s="20">
        <v>1</v>
      </c>
      <c r="BM49" s="1">
        <v>34</v>
      </c>
      <c r="BO49" s="1">
        <v>3</v>
      </c>
      <c r="BP49" s="1"/>
      <c r="BQ49" s="1">
        <v>1</v>
      </c>
      <c r="BR49" s="1">
        <v>0</v>
      </c>
      <c r="BS49" s="1">
        <v>17</v>
      </c>
      <c r="BT49" s="1">
        <v>6.2</v>
      </c>
      <c r="BU49" s="1">
        <v>5.8</v>
      </c>
      <c r="BV49" s="1">
        <v>0.36</v>
      </c>
      <c r="BW49" s="1">
        <v>5.0999999999999996</v>
      </c>
      <c r="BX49" s="1">
        <v>54.8</v>
      </c>
      <c r="BY49" s="1">
        <v>1</v>
      </c>
      <c r="CA49" s="25">
        <v>141</v>
      </c>
      <c r="CB49" s="25">
        <v>15</v>
      </c>
      <c r="CC49" s="44">
        <v>1.18</v>
      </c>
      <c r="CD49" s="27">
        <v>65</v>
      </c>
      <c r="CE49" s="1">
        <v>3018</v>
      </c>
      <c r="CF49" s="1">
        <v>1</v>
      </c>
      <c r="CI49" s="1">
        <v>3</v>
      </c>
      <c r="CJ49" s="20">
        <v>1350.73224</v>
      </c>
      <c r="CK49" s="20">
        <f t="shared" si="34"/>
        <v>20.780495999999999</v>
      </c>
      <c r="CL49" s="19">
        <f t="shared" si="35"/>
        <v>7.2084021243867644</v>
      </c>
      <c r="CM49" s="20">
        <v>945.8621905</v>
      </c>
      <c r="CN49" s="19">
        <f t="shared" si="36"/>
        <v>6.8520968824358706</v>
      </c>
      <c r="CO49" s="22"/>
      <c r="CP49" s="36">
        <v>43250</v>
      </c>
      <c r="CQ49" s="36"/>
      <c r="CR49" s="36"/>
      <c r="CS49" s="36"/>
      <c r="CU49" s="36">
        <v>44217</v>
      </c>
      <c r="CV49" s="36">
        <v>44204</v>
      </c>
      <c r="CW49" s="1">
        <f t="shared" si="37"/>
        <v>954</v>
      </c>
      <c r="CX49" s="1">
        <v>0</v>
      </c>
      <c r="DA49" s="1">
        <v>0</v>
      </c>
      <c r="DB49" s="1">
        <v>954</v>
      </c>
      <c r="DC49" s="3">
        <v>0</v>
      </c>
      <c r="DD49"/>
    </row>
    <row r="50" spans="1:117" x14ac:dyDescent="0.25">
      <c r="A50" s="25">
        <v>1007</v>
      </c>
      <c r="B50" s="1">
        <v>86</v>
      </c>
      <c r="C50" s="1">
        <v>0</v>
      </c>
      <c r="D50" s="1">
        <v>1</v>
      </c>
      <c r="E50" s="1">
        <v>1</v>
      </c>
      <c r="F50" s="1">
        <v>2</v>
      </c>
      <c r="G50" s="1">
        <v>1</v>
      </c>
      <c r="H50" s="1">
        <v>0</v>
      </c>
      <c r="I50" s="1">
        <v>1</v>
      </c>
      <c r="J50" s="1">
        <v>2</v>
      </c>
      <c r="K50" s="1">
        <v>1</v>
      </c>
      <c r="L50" s="1">
        <v>0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25.8</v>
      </c>
      <c r="AI50" s="1">
        <v>1.98</v>
      </c>
      <c r="AJ50" s="1">
        <v>131</v>
      </c>
      <c r="AK50" s="1">
        <v>62</v>
      </c>
      <c r="AL50" s="5">
        <f t="shared" si="19"/>
        <v>85</v>
      </c>
      <c r="AM50" s="1">
        <v>62</v>
      </c>
      <c r="AN50" s="1">
        <v>3</v>
      </c>
      <c r="AO50" s="1">
        <v>10</v>
      </c>
      <c r="AP50" s="1">
        <v>53</v>
      </c>
      <c r="AQ50" s="1">
        <v>21</v>
      </c>
      <c r="AR50" s="1">
        <v>34</v>
      </c>
      <c r="AS50" s="1">
        <f t="shared" si="20"/>
        <v>32</v>
      </c>
      <c r="AT50" s="7">
        <f t="shared" si="21"/>
        <v>3.2</v>
      </c>
      <c r="AU50" s="1">
        <v>22</v>
      </c>
      <c r="AV50" s="19">
        <v>4.91</v>
      </c>
      <c r="AW50" s="1">
        <v>2.48</v>
      </c>
      <c r="AX50" s="19">
        <f t="shared" si="22"/>
        <v>0.46740576496674058</v>
      </c>
      <c r="AY50" s="7">
        <f t="shared" si="23"/>
        <v>2.4439918533604885</v>
      </c>
      <c r="AZ50" s="7">
        <f t="shared" si="24"/>
        <v>387.09677419354841</v>
      </c>
      <c r="BA50" s="7">
        <f t="shared" si="25"/>
        <v>2419.3548387096776</v>
      </c>
      <c r="BB50" s="7">
        <f t="shared" si="26"/>
        <v>79.193548387096769</v>
      </c>
      <c r="BC50" s="7">
        <f t="shared" si="27"/>
        <v>40</v>
      </c>
      <c r="BD50" s="7">
        <f t="shared" si="28"/>
        <v>34.271999999999998</v>
      </c>
      <c r="BE50" s="7">
        <f t="shared" si="29"/>
        <v>13.055999999999999</v>
      </c>
      <c r="BF50" s="19"/>
      <c r="BG50" s="19">
        <f t="shared" si="30"/>
        <v>0.42932790224032591</v>
      </c>
      <c r="BH50" s="19">
        <f t="shared" si="31"/>
        <v>0.66924643584521393</v>
      </c>
      <c r="BI50" s="19">
        <f t="shared" si="32"/>
        <v>2.474798387096774</v>
      </c>
      <c r="BJ50" s="19">
        <f t="shared" si="33"/>
        <v>0.45454545454545453</v>
      </c>
      <c r="BK50" s="19"/>
      <c r="BL50" s="20">
        <v>1</v>
      </c>
      <c r="BO50" s="1">
        <v>1</v>
      </c>
      <c r="BP50" s="1">
        <v>1</v>
      </c>
      <c r="BQ50" s="1">
        <v>1</v>
      </c>
      <c r="BR50" s="1">
        <v>0</v>
      </c>
      <c r="BS50" s="1">
        <v>60</v>
      </c>
      <c r="BT50" s="1">
        <v>4.7</v>
      </c>
      <c r="BU50" s="1">
        <v>3</v>
      </c>
      <c r="BV50" s="1">
        <v>0.76</v>
      </c>
      <c r="BW50" s="1">
        <v>5.8</v>
      </c>
      <c r="BX50" s="1">
        <v>72</v>
      </c>
      <c r="BY50" s="1">
        <v>1</v>
      </c>
      <c r="BZ50" s="1">
        <v>1</v>
      </c>
      <c r="CA50" s="1">
        <v>139</v>
      </c>
      <c r="CB50" s="1">
        <v>24</v>
      </c>
      <c r="CC50" s="19">
        <v>1.02</v>
      </c>
      <c r="CD50" s="27">
        <v>50</v>
      </c>
      <c r="CE50" s="1">
        <v>248</v>
      </c>
      <c r="CF50" s="1">
        <v>1</v>
      </c>
      <c r="CI50" s="1">
        <v>2</v>
      </c>
      <c r="CJ50" s="20">
        <v>1041.878201</v>
      </c>
      <c r="CK50" s="20">
        <f t="shared" si="34"/>
        <v>20.837564019999999</v>
      </c>
      <c r="CL50" s="19">
        <f t="shared" si="35"/>
        <v>6.9487803258458696</v>
      </c>
      <c r="CM50" s="20">
        <v>817.92866249999997</v>
      </c>
      <c r="CN50" s="19">
        <f t="shared" si="36"/>
        <v>6.7067751231420623</v>
      </c>
      <c r="CO50" s="22"/>
      <c r="CP50" s="36">
        <v>43206</v>
      </c>
      <c r="CQ50" s="36"/>
      <c r="CR50" s="36"/>
      <c r="CS50" s="36"/>
      <c r="CU50" s="36">
        <v>44217</v>
      </c>
      <c r="CV50" s="37">
        <v>44179</v>
      </c>
      <c r="CW50" s="1">
        <f t="shared" si="37"/>
        <v>973</v>
      </c>
      <c r="CX50" s="1">
        <v>0</v>
      </c>
      <c r="DA50" s="1">
        <v>0</v>
      </c>
      <c r="DB50" s="1">
        <v>973</v>
      </c>
      <c r="DC50" s="3">
        <v>0</v>
      </c>
      <c r="DD50" t="s">
        <v>134</v>
      </c>
    </row>
    <row r="51" spans="1:117" x14ac:dyDescent="0.25">
      <c r="A51" s="2">
        <v>2024</v>
      </c>
      <c r="B51" s="3">
        <v>55</v>
      </c>
      <c r="C51" s="3">
        <v>0</v>
      </c>
      <c r="D51" s="3">
        <v>0</v>
      </c>
      <c r="E51" s="3">
        <v>1</v>
      </c>
      <c r="F51" s="3">
        <v>1</v>
      </c>
      <c r="G51" s="3">
        <v>0</v>
      </c>
      <c r="H51" s="1">
        <v>1</v>
      </c>
      <c r="I51" s="3">
        <v>0</v>
      </c>
      <c r="J51" s="3">
        <v>3</v>
      </c>
      <c r="K51" s="3">
        <v>0</v>
      </c>
      <c r="L51" s="3">
        <v>0</v>
      </c>
      <c r="M51" s="3"/>
      <c r="N51" s="3">
        <v>1</v>
      </c>
      <c r="O51" s="3">
        <v>0</v>
      </c>
      <c r="P51" s="3">
        <v>0</v>
      </c>
      <c r="Q51" s="3"/>
      <c r="R51" s="3">
        <v>1</v>
      </c>
      <c r="S51" s="3">
        <v>0</v>
      </c>
      <c r="T51" s="3">
        <v>1</v>
      </c>
      <c r="U51" s="3">
        <v>0</v>
      </c>
      <c r="V51" s="3">
        <v>0</v>
      </c>
      <c r="W51" s="3">
        <v>0</v>
      </c>
      <c r="X51" s="3">
        <v>0</v>
      </c>
      <c r="Y51" s="16">
        <v>0</v>
      </c>
      <c r="Z51" s="3">
        <v>0</v>
      </c>
      <c r="AA51" s="3">
        <v>1</v>
      </c>
      <c r="AB51" s="3">
        <v>1</v>
      </c>
      <c r="AC51" s="3">
        <v>1</v>
      </c>
      <c r="AD51" s="3">
        <v>0</v>
      </c>
      <c r="AE51" s="3">
        <v>1</v>
      </c>
      <c r="AF51" s="3">
        <v>0</v>
      </c>
      <c r="AG51" s="3">
        <v>0</v>
      </c>
      <c r="AH51" s="3">
        <v>31.6</v>
      </c>
      <c r="AI51" s="4">
        <v>2.0299999999999998</v>
      </c>
      <c r="AJ51" s="3">
        <v>108</v>
      </c>
      <c r="AK51" s="3">
        <v>64</v>
      </c>
      <c r="AL51" s="5">
        <f t="shared" si="19"/>
        <v>78.666666666666671</v>
      </c>
      <c r="AM51" s="3">
        <v>82</v>
      </c>
      <c r="AN51" s="3">
        <v>2</v>
      </c>
      <c r="AO51" s="3">
        <v>7</v>
      </c>
      <c r="AP51" s="3">
        <v>37</v>
      </c>
      <c r="AQ51" s="3">
        <v>20</v>
      </c>
      <c r="AR51" s="3">
        <v>25</v>
      </c>
      <c r="AS51" s="1">
        <f t="shared" si="20"/>
        <v>17</v>
      </c>
      <c r="AT51" s="7">
        <f t="shared" si="21"/>
        <v>2.4285714285714284</v>
      </c>
      <c r="AU51" s="3">
        <v>17</v>
      </c>
      <c r="AV51" s="4">
        <v>4.6689999999999996</v>
      </c>
      <c r="AW51" s="3">
        <v>2.2999999999999998</v>
      </c>
      <c r="AX51" s="19">
        <f t="shared" si="22"/>
        <v>0.40118255728011826</v>
      </c>
      <c r="AY51" s="7">
        <f t="shared" si="23"/>
        <v>1.7134289997858214</v>
      </c>
      <c r="AZ51" s="7">
        <f t="shared" si="24"/>
        <v>278.26086956521743</v>
      </c>
      <c r="BA51" s="7">
        <f t="shared" si="25"/>
        <v>2492.7536231884064</v>
      </c>
      <c r="BB51" s="7">
        <f t="shared" si="26"/>
        <v>56.939024390243901</v>
      </c>
      <c r="BC51" s="7">
        <f t="shared" si="27"/>
        <v>28.048780487804876</v>
      </c>
      <c r="BD51" s="7">
        <f t="shared" si="28"/>
        <v>23.523577235772358</v>
      </c>
      <c r="BE51" s="7">
        <f t="shared" si="29"/>
        <v>6.866341463414634</v>
      </c>
      <c r="BF51" s="19"/>
      <c r="BG51" s="19">
        <f t="shared" si="30"/>
        <v>0.43906618119511676</v>
      </c>
      <c r="BH51" s="19">
        <f t="shared" si="31"/>
        <v>0.64981794816877281</v>
      </c>
      <c r="BI51" s="19">
        <f t="shared" si="32"/>
        <v>3.3493543758966999</v>
      </c>
      <c r="BJ51" s="19">
        <f t="shared" si="33"/>
        <v>0.41176470588235292</v>
      </c>
      <c r="BK51" s="19"/>
      <c r="BL51" s="5">
        <v>0</v>
      </c>
      <c r="BM51" s="5"/>
      <c r="BN51" s="5"/>
      <c r="BO51" s="5"/>
      <c r="BP51" s="5"/>
      <c r="BQ51" s="3">
        <v>1</v>
      </c>
      <c r="BR51" s="9">
        <v>0</v>
      </c>
      <c r="BS51" s="3">
        <v>20</v>
      </c>
      <c r="BT51" s="3">
        <v>8.8000000000000007</v>
      </c>
      <c r="BU51" s="3">
        <v>3.9</v>
      </c>
      <c r="BV51" s="3">
        <v>0.99</v>
      </c>
      <c r="BW51" s="16">
        <v>5.9</v>
      </c>
      <c r="BX51" s="10"/>
      <c r="BY51" s="16">
        <v>1</v>
      </c>
      <c r="BZ51" s="3">
        <v>0</v>
      </c>
      <c r="CA51" s="3">
        <v>138</v>
      </c>
      <c r="CB51" s="3">
        <v>64</v>
      </c>
      <c r="CC51" s="4">
        <v>2</v>
      </c>
      <c r="CD51" s="28">
        <v>35</v>
      </c>
      <c r="CE51" s="8"/>
      <c r="CF51" s="8"/>
      <c r="CG51" s="3">
        <v>2618</v>
      </c>
      <c r="CH51" s="3">
        <v>1</v>
      </c>
      <c r="CI51" s="3">
        <v>3</v>
      </c>
      <c r="CJ51" s="12">
        <v>778.84615384615381</v>
      </c>
      <c r="CK51" s="20">
        <f t="shared" si="34"/>
        <v>22.252747252747252</v>
      </c>
      <c r="CL51" s="19">
        <f t="shared" si="35"/>
        <v>6.6578135345132035</v>
      </c>
      <c r="CM51" s="5">
        <v>325.40634333387641</v>
      </c>
      <c r="CN51" s="19">
        <f t="shared" si="36"/>
        <v>5.7850746885527577</v>
      </c>
      <c r="CO51" s="10"/>
      <c r="CP51" s="36">
        <v>40312</v>
      </c>
      <c r="CQ51" s="36"/>
      <c r="CR51" s="36"/>
      <c r="CS51" s="36"/>
      <c r="CU51" s="36">
        <v>44272</v>
      </c>
      <c r="CV51" s="36">
        <v>40728</v>
      </c>
      <c r="CW51" s="1">
        <f t="shared" si="37"/>
        <v>416</v>
      </c>
      <c r="CX51" s="3">
        <v>1</v>
      </c>
      <c r="CY51" s="40">
        <v>40728</v>
      </c>
      <c r="CZ51" s="20">
        <f>(CY51-CP51)</f>
        <v>416</v>
      </c>
      <c r="DA51" s="20">
        <v>1</v>
      </c>
      <c r="DB51" s="20">
        <v>416</v>
      </c>
      <c r="DC51" s="3">
        <v>0</v>
      </c>
      <c r="DD51" s="3" t="s">
        <v>144</v>
      </c>
      <c r="DE51" s="10"/>
      <c r="DF51" s="10"/>
      <c r="DG51" s="10"/>
      <c r="DH51" s="10"/>
      <c r="DI51" s="10"/>
      <c r="DJ51" s="10"/>
      <c r="DK51" s="10"/>
      <c r="DL51" s="10"/>
      <c r="DM51" s="10"/>
    </row>
    <row r="52" spans="1:117" x14ac:dyDescent="0.25">
      <c r="A52" s="2">
        <v>2023</v>
      </c>
      <c r="B52" s="3">
        <v>54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1">
        <v>0</v>
      </c>
      <c r="I52" s="3">
        <v>1</v>
      </c>
      <c r="J52" s="3">
        <v>2</v>
      </c>
      <c r="K52" s="3">
        <v>1</v>
      </c>
      <c r="L52" s="3">
        <v>0</v>
      </c>
      <c r="M52" s="3"/>
      <c r="N52" s="3">
        <v>0</v>
      </c>
      <c r="O52" s="3">
        <v>0</v>
      </c>
      <c r="P52" s="3">
        <v>1</v>
      </c>
      <c r="Q52" s="3"/>
      <c r="R52" s="3">
        <v>1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  <c r="X52" s="3">
        <v>0</v>
      </c>
      <c r="Y52" s="16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42</v>
      </c>
      <c r="AI52" s="4">
        <v>2.15</v>
      </c>
      <c r="AJ52" s="3">
        <v>151</v>
      </c>
      <c r="AK52" s="3">
        <v>96</v>
      </c>
      <c r="AL52" s="5">
        <f t="shared" si="19"/>
        <v>114.33333333333333</v>
      </c>
      <c r="AM52" s="3">
        <v>70</v>
      </c>
      <c r="AN52" s="3">
        <v>1</v>
      </c>
      <c r="AO52" s="3">
        <v>10</v>
      </c>
      <c r="AP52" s="3">
        <v>36</v>
      </c>
      <c r="AQ52" s="3">
        <v>18</v>
      </c>
      <c r="AR52" s="3">
        <v>23</v>
      </c>
      <c r="AS52" s="1">
        <f t="shared" si="20"/>
        <v>18</v>
      </c>
      <c r="AT52" s="7">
        <f t="shared" si="21"/>
        <v>1.8</v>
      </c>
      <c r="AU52" s="3">
        <v>12</v>
      </c>
      <c r="AV52" s="4">
        <v>5.6760000000000002</v>
      </c>
      <c r="AW52" s="3">
        <v>2.64</v>
      </c>
      <c r="AX52" s="19">
        <f t="shared" si="22"/>
        <v>0.66926829268292676</v>
      </c>
      <c r="AY52" s="7">
        <f t="shared" si="23"/>
        <v>1.9379844961240309</v>
      </c>
      <c r="AZ52" s="7">
        <f t="shared" si="24"/>
        <v>333.33333333333331</v>
      </c>
      <c r="BA52" s="7">
        <f t="shared" si="25"/>
        <v>3161.6161616161612</v>
      </c>
      <c r="BB52" s="7">
        <f t="shared" si="26"/>
        <v>81.085714285714289</v>
      </c>
      <c r="BC52" s="7">
        <f t="shared" si="27"/>
        <v>37.714285714285715</v>
      </c>
      <c r="BD52" s="7">
        <f t="shared" si="28"/>
        <v>52.488228571428571</v>
      </c>
      <c r="BE52" s="7">
        <f t="shared" si="29"/>
        <v>6.6678857142857142</v>
      </c>
      <c r="BF52" s="19"/>
      <c r="BG52" s="19">
        <f t="shared" si="30"/>
        <v>0.28365045806906269</v>
      </c>
      <c r="BH52" s="19">
        <f t="shared" si="31"/>
        <v>0.44397463002114163</v>
      </c>
      <c r="BI52" s="19">
        <f t="shared" si="32"/>
        <v>4.5047619047619047</v>
      </c>
      <c r="BJ52" s="19">
        <f t="shared" si="33"/>
        <v>0.83333333333333337</v>
      </c>
      <c r="BK52" s="19"/>
      <c r="BL52" s="5">
        <v>0</v>
      </c>
      <c r="BM52" s="5"/>
      <c r="BN52" s="5"/>
      <c r="BO52" s="5"/>
      <c r="BP52" s="5"/>
      <c r="BQ52" s="3">
        <v>1</v>
      </c>
      <c r="BR52" s="9">
        <v>0</v>
      </c>
      <c r="BS52" s="3"/>
      <c r="BT52" s="3">
        <v>5</v>
      </c>
      <c r="BU52" s="3">
        <v>4.0999999999999996</v>
      </c>
      <c r="BV52" s="3">
        <v>0.86</v>
      </c>
      <c r="BW52" s="3"/>
      <c r="BX52" s="10"/>
      <c r="BY52" s="3"/>
      <c r="BZ52" s="9">
        <v>0</v>
      </c>
      <c r="CA52" s="3">
        <v>137</v>
      </c>
      <c r="CB52" s="3">
        <v>28</v>
      </c>
      <c r="CC52" s="4">
        <v>1.5</v>
      </c>
      <c r="CD52" s="28">
        <v>56</v>
      </c>
      <c r="CE52" s="8"/>
      <c r="CF52" s="8"/>
      <c r="CG52" s="3">
        <v>220</v>
      </c>
      <c r="CH52" s="3">
        <v>0</v>
      </c>
      <c r="CI52" s="3">
        <v>1</v>
      </c>
      <c r="CJ52" s="12">
        <v>1248.3516483516485</v>
      </c>
      <c r="CK52" s="20">
        <f t="shared" si="34"/>
        <v>22.291993720565152</v>
      </c>
      <c r="CL52" s="19">
        <f t="shared" si="35"/>
        <v>7.1295792787523382</v>
      </c>
      <c r="CM52" s="5">
        <v>1053.4891177296067</v>
      </c>
      <c r="CN52" s="19">
        <f t="shared" si="36"/>
        <v>6.959862903555968</v>
      </c>
      <c r="CO52" s="10"/>
      <c r="CP52" s="36">
        <v>40323</v>
      </c>
      <c r="CQ52" s="36"/>
      <c r="CR52" s="36"/>
      <c r="CS52" s="36"/>
      <c r="CU52" s="36">
        <v>44272</v>
      </c>
      <c r="CV52" s="36">
        <v>40609</v>
      </c>
      <c r="CW52" s="1">
        <f t="shared" si="37"/>
        <v>286</v>
      </c>
      <c r="CX52" s="3">
        <v>1</v>
      </c>
      <c r="CY52" s="40">
        <v>40609</v>
      </c>
      <c r="CZ52" s="3">
        <f>(CY52-CP52)</f>
        <v>286</v>
      </c>
      <c r="DA52" s="3">
        <v>1</v>
      </c>
      <c r="DB52" s="3">
        <v>286</v>
      </c>
      <c r="DC52" s="3">
        <v>0</v>
      </c>
      <c r="DD52" s="3" t="s">
        <v>145</v>
      </c>
      <c r="DE52" s="10"/>
      <c r="DF52" s="10"/>
      <c r="DG52" s="10"/>
      <c r="DH52" s="10"/>
      <c r="DI52" s="10"/>
      <c r="DJ52" s="10"/>
      <c r="DK52" s="10"/>
      <c r="DL52" s="10"/>
      <c r="DM52" s="10"/>
    </row>
    <row r="53" spans="1:117" x14ac:dyDescent="0.25">
      <c r="A53" s="2">
        <v>2005</v>
      </c>
      <c r="B53" s="3">
        <v>43</v>
      </c>
      <c r="C53" s="3">
        <v>1</v>
      </c>
      <c r="D53" s="3">
        <v>1</v>
      </c>
      <c r="E53" s="3">
        <v>0</v>
      </c>
      <c r="F53" s="3">
        <v>1</v>
      </c>
      <c r="G53" s="3">
        <v>1</v>
      </c>
      <c r="H53" s="1">
        <v>0</v>
      </c>
      <c r="I53" s="3">
        <v>1</v>
      </c>
      <c r="J53" s="3">
        <v>1</v>
      </c>
      <c r="K53" s="3">
        <v>0</v>
      </c>
      <c r="L53" s="3">
        <v>0</v>
      </c>
      <c r="M53" s="3"/>
      <c r="N53" s="3">
        <v>0</v>
      </c>
      <c r="O53" s="3">
        <v>0</v>
      </c>
      <c r="P53" s="3">
        <v>0</v>
      </c>
      <c r="Q53" s="3"/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1</v>
      </c>
      <c r="AD53" s="3">
        <v>0</v>
      </c>
      <c r="AE53" s="3">
        <v>1</v>
      </c>
      <c r="AF53" s="3">
        <v>0</v>
      </c>
      <c r="AG53" s="3">
        <v>0</v>
      </c>
      <c r="AH53" s="3">
        <v>36</v>
      </c>
      <c r="AI53" s="4">
        <v>2.19</v>
      </c>
      <c r="AJ53" s="3">
        <v>115</v>
      </c>
      <c r="AK53" s="3">
        <v>72</v>
      </c>
      <c r="AL53" s="5">
        <f t="shared" si="19"/>
        <v>86.333333333333329</v>
      </c>
      <c r="AM53" s="3">
        <v>75</v>
      </c>
      <c r="AN53" s="3">
        <v>3</v>
      </c>
      <c r="AO53" s="3">
        <v>2</v>
      </c>
      <c r="AP53" s="3">
        <v>26</v>
      </c>
      <c r="AQ53" s="3">
        <v>7</v>
      </c>
      <c r="AR53" s="3">
        <v>15</v>
      </c>
      <c r="AS53" s="3">
        <f t="shared" si="20"/>
        <v>19</v>
      </c>
      <c r="AT53" s="7">
        <f t="shared" si="21"/>
        <v>9.5</v>
      </c>
      <c r="AU53" s="3">
        <v>6</v>
      </c>
      <c r="AV53" s="4">
        <v>5.4749999999999996</v>
      </c>
      <c r="AW53" s="3">
        <v>2.5</v>
      </c>
      <c r="AX53" s="19">
        <f t="shared" si="22"/>
        <v>0.47856614929785657</v>
      </c>
      <c r="AY53" s="7">
        <f t="shared" si="23"/>
        <v>1.6438356164383563</v>
      </c>
      <c r="AZ53" s="7">
        <f t="shared" si="24"/>
        <v>288</v>
      </c>
      <c r="BA53" s="7">
        <f t="shared" si="25"/>
        <v>2698.6666666666665</v>
      </c>
      <c r="BB53" s="7">
        <f t="shared" si="26"/>
        <v>73</v>
      </c>
      <c r="BC53" s="7">
        <f t="shared" si="27"/>
        <v>33.333333333333336</v>
      </c>
      <c r="BD53" s="7">
        <f t="shared" si="28"/>
        <v>36.417777777777779</v>
      </c>
      <c r="BE53" s="7">
        <f t="shared" si="29"/>
        <v>5.8933333333333335</v>
      </c>
      <c r="BF53" s="19"/>
      <c r="BG53" s="19">
        <f t="shared" si="30"/>
        <v>0.20547945205479451</v>
      </c>
      <c r="BH53" s="19">
        <f t="shared" si="31"/>
        <v>0.35616438356164382</v>
      </c>
      <c r="BI53" s="19">
        <f t="shared" si="32"/>
        <v>3.8421052631578947</v>
      </c>
      <c r="BJ53" s="19">
        <f t="shared" si="33"/>
        <v>0.33333333333333331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/>
      <c r="BT53" s="3">
        <v>4.5</v>
      </c>
      <c r="BU53" s="3">
        <v>2.8</v>
      </c>
      <c r="BV53" s="3">
        <v>0.78</v>
      </c>
      <c r="BW53" s="3">
        <v>2.9</v>
      </c>
      <c r="BX53" s="10"/>
      <c r="BY53" s="3">
        <v>0</v>
      </c>
      <c r="BZ53" s="3">
        <v>0</v>
      </c>
      <c r="CA53" s="3">
        <v>136</v>
      </c>
      <c r="CB53" s="3">
        <v>19</v>
      </c>
      <c r="CC53" s="4">
        <v>1.2</v>
      </c>
      <c r="CD53" s="28">
        <v>59</v>
      </c>
      <c r="CE53" s="8"/>
      <c r="CF53" s="8"/>
      <c r="CG53" s="3"/>
      <c r="CH53" s="3"/>
      <c r="CI53" s="3"/>
      <c r="CJ53" s="12">
        <v>1318.5053380782917</v>
      </c>
      <c r="CK53" s="20">
        <f t="shared" si="34"/>
        <v>22.347548103021893</v>
      </c>
      <c r="CL53" s="19">
        <f t="shared" si="35"/>
        <v>7.1842540543845326</v>
      </c>
      <c r="CM53" s="5">
        <v>1639.3289918601492</v>
      </c>
      <c r="CN53" s="19">
        <f t="shared" si="36"/>
        <v>7.402042285788224</v>
      </c>
      <c r="CO53" s="10"/>
      <c r="CP53" s="41">
        <v>40232</v>
      </c>
      <c r="CQ53" s="41"/>
      <c r="CR53" s="41"/>
      <c r="CS53" s="41"/>
      <c r="CU53" s="36">
        <v>44272</v>
      </c>
      <c r="CV53" s="36">
        <v>41391</v>
      </c>
      <c r="CW53" s="1">
        <f t="shared" si="37"/>
        <v>1159</v>
      </c>
      <c r="CX53" s="3">
        <v>0</v>
      </c>
      <c r="CY53" s="3"/>
      <c r="CZ53" s="3"/>
      <c r="DA53" s="3">
        <v>0</v>
      </c>
      <c r="DB53" s="3">
        <v>1159</v>
      </c>
      <c r="DC53" s="3">
        <v>0</v>
      </c>
      <c r="DD53" s="3" t="s">
        <v>142</v>
      </c>
      <c r="DE53" s="10"/>
      <c r="DF53" s="10"/>
      <c r="DG53" s="10"/>
      <c r="DH53" s="10"/>
      <c r="DI53" s="10"/>
      <c r="DJ53" s="10"/>
      <c r="DK53" s="10"/>
      <c r="DL53" s="10"/>
      <c r="DM53" s="10"/>
    </row>
    <row r="54" spans="1:117" x14ac:dyDescent="0.25">
      <c r="A54" s="2">
        <v>2018</v>
      </c>
      <c r="B54" s="3">
        <v>65</v>
      </c>
      <c r="C54" s="3">
        <v>0</v>
      </c>
      <c r="D54" s="3">
        <v>1</v>
      </c>
      <c r="E54" s="3">
        <v>1</v>
      </c>
      <c r="F54" s="3">
        <v>1</v>
      </c>
      <c r="G54" s="3">
        <v>1</v>
      </c>
      <c r="H54" s="1">
        <v>0</v>
      </c>
      <c r="I54" s="3">
        <v>1</v>
      </c>
      <c r="J54" s="3">
        <v>3</v>
      </c>
      <c r="K54" s="3">
        <v>0</v>
      </c>
      <c r="L54" s="3">
        <v>1</v>
      </c>
      <c r="M54" s="3"/>
      <c r="N54" s="3">
        <v>0</v>
      </c>
      <c r="O54" s="3">
        <v>0</v>
      </c>
      <c r="P54" s="3">
        <v>0</v>
      </c>
      <c r="Q54" s="3"/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1</v>
      </c>
      <c r="AB54" s="3">
        <v>1</v>
      </c>
      <c r="AC54" s="3">
        <v>1</v>
      </c>
      <c r="AD54" s="3">
        <v>0</v>
      </c>
      <c r="AE54" s="3">
        <v>0</v>
      </c>
      <c r="AF54" s="3">
        <v>0</v>
      </c>
      <c r="AG54" s="3">
        <v>0</v>
      </c>
      <c r="AH54" s="3">
        <v>27.5</v>
      </c>
      <c r="AI54" s="4">
        <v>2</v>
      </c>
      <c r="AJ54" s="3">
        <v>135</v>
      </c>
      <c r="AK54" s="3">
        <v>81</v>
      </c>
      <c r="AL54" s="5">
        <f t="shared" si="19"/>
        <v>99</v>
      </c>
      <c r="AM54" s="3">
        <v>91</v>
      </c>
      <c r="AN54" s="3">
        <v>1</v>
      </c>
      <c r="AO54" s="3">
        <v>10</v>
      </c>
      <c r="AP54" s="3">
        <v>57</v>
      </c>
      <c r="AQ54" s="3">
        <v>30</v>
      </c>
      <c r="AR54" s="3">
        <v>41</v>
      </c>
      <c r="AS54" s="3">
        <f t="shared" si="20"/>
        <v>27</v>
      </c>
      <c r="AT54" s="7">
        <f t="shared" si="21"/>
        <v>2.7</v>
      </c>
      <c r="AU54" s="3">
        <v>31</v>
      </c>
      <c r="AV54" s="4">
        <v>4.2</v>
      </c>
      <c r="AW54" s="3">
        <v>2.1</v>
      </c>
      <c r="AX54" s="19">
        <f t="shared" si="22"/>
        <v>0.46097560975609758</v>
      </c>
      <c r="AY54" s="7">
        <f t="shared" si="23"/>
        <v>2.3809523809523809</v>
      </c>
      <c r="AZ54" s="7">
        <f t="shared" si="24"/>
        <v>380.95238095238096</v>
      </c>
      <c r="BA54" s="7">
        <f t="shared" si="25"/>
        <v>3390.4761904761904</v>
      </c>
      <c r="BB54" s="7">
        <f t="shared" si="26"/>
        <v>46.153846153846153</v>
      </c>
      <c r="BC54" s="7">
        <f t="shared" si="27"/>
        <v>23.076923076923077</v>
      </c>
      <c r="BD54" s="7">
        <f t="shared" si="28"/>
        <v>21.341538461538462</v>
      </c>
      <c r="BE54" s="7">
        <f t="shared" si="29"/>
        <v>9.7292307692307691</v>
      </c>
      <c r="BF54" s="19"/>
      <c r="BG54" s="19">
        <f t="shared" si="30"/>
        <v>0.88833333333333331</v>
      </c>
      <c r="BH54" s="19">
        <f t="shared" si="31"/>
        <v>1.2350000000000001</v>
      </c>
      <c r="BI54" s="19">
        <f t="shared" si="32"/>
        <v>1.7094017094017093</v>
      </c>
      <c r="BJ54" s="19">
        <f t="shared" si="33"/>
        <v>0.32258064516129031</v>
      </c>
      <c r="BK54" s="19"/>
      <c r="BL54" s="5">
        <v>1</v>
      </c>
      <c r="BM54" s="5"/>
      <c r="BN54" s="5"/>
      <c r="BO54" s="5">
        <v>0</v>
      </c>
      <c r="BP54" s="5">
        <v>0</v>
      </c>
      <c r="BQ54" s="3">
        <v>1</v>
      </c>
      <c r="BR54" s="3">
        <v>0</v>
      </c>
      <c r="BS54" s="15">
        <v>15</v>
      </c>
      <c r="BT54" s="3">
        <v>6.3</v>
      </c>
      <c r="BU54" s="3">
        <v>5.5</v>
      </c>
      <c r="BV54" s="3">
        <v>1.1000000000000001</v>
      </c>
      <c r="BW54" s="3"/>
      <c r="BX54" s="10"/>
      <c r="BY54" s="3">
        <v>0</v>
      </c>
      <c r="BZ54" s="3">
        <v>1</v>
      </c>
      <c r="CA54" s="3">
        <v>147</v>
      </c>
      <c r="CB54" s="3">
        <v>16</v>
      </c>
      <c r="CC54" s="4">
        <v>1</v>
      </c>
      <c r="CD54" s="28">
        <v>68</v>
      </c>
      <c r="CE54" s="8"/>
      <c r="CF54" s="8"/>
      <c r="CG54" s="3">
        <v>2924</v>
      </c>
      <c r="CH54" s="3">
        <v>1</v>
      </c>
      <c r="CI54" s="3">
        <v>3</v>
      </c>
      <c r="CJ54" s="12">
        <v>1548.6301369863013</v>
      </c>
      <c r="CK54" s="20">
        <f t="shared" si="34"/>
        <v>22.773972602739725</v>
      </c>
      <c r="CL54" s="19">
        <f t="shared" si="35"/>
        <v>7.3451260365577244</v>
      </c>
      <c r="CM54" s="5">
        <v>876.09138954460275</v>
      </c>
      <c r="CN54" s="19">
        <f t="shared" si="36"/>
        <v>6.7754704114589748</v>
      </c>
      <c r="CO54" s="10"/>
      <c r="CP54" s="36">
        <v>40296</v>
      </c>
      <c r="CQ54" s="36"/>
      <c r="CR54" s="36"/>
      <c r="CS54" s="36"/>
      <c r="CU54" s="36">
        <v>44272</v>
      </c>
      <c r="CV54" s="36">
        <v>40847</v>
      </c>
      <c r="CW54" s="1">
        <f t="shared" si="37"/>
        <v>551</v>
      </c>
      <c r="CX54" s="3">
        <v>1</v>
      </c>
      <c r="CY54" s="40">
        <v>40847</v>
      </c>
      <c r="CZ54" s="20">
        <f>(CY54-CP54)</f>
        <v>551</v>
      </c>
      <c r="DA54" s="20">
        <v>1</v>
      </c>
      <c r="DB54" s="20">
        <v>551</v>
      </c>
      <c r="DC54" s="1">
        <v>1</v>
      </c>
      <c r="DD54" s="3" t="s">
        <v>141</v>
      </c>
      <c r="DE54" s="10"/>
      <c r="DF54" s="10"/>
      <c r="DG54" s="10"/>
      <c r="DH54" s="10"/>
      <c r="DI54" s="10"/>
      <c r="DJ54" s="10"/>
      <c r="DK54" s="10"/>
      <c r="DL54" s="10"/>
      <c r="DM54" s="10"/>
    </row>
    <row r="55" spans="1:117" s="10" customFormat="1" x14ac:dyDescent="0.25">
      <c r="A55" s="25">
        <v>1034</v>
      </c>
      <c r="B55" s="1">
        <v>83</v>
      </c>
      <c r="C55" s="1">
        <v>0</v>
      </c>
      <c r="D55" s="1">
        <v>1</v>
      </c>
      <c r="E55" s="1">
        <v>1</v>
      </c>
      <c r="F55" s="1">
        <v>2</v>
      </c>
      <c r="G55" s="1">
        <v>1</v>
      </c>
      <c r="H55" s="1">
        <v>0</v>
      </c>
      <c r="I55" s="1">
        <v>0</v>
      </c>
      <c r="J55" s="1">
        <v>4</v>
      </c>
      <c r="K55" s="1">
        <v>1</v>
      </c>
      <c r="L55" s="1">
        <v>0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0</v>
      </c>
      <c r="AE55" s="1">
        <v>1</v>
      </c>
      <c r="AF55" s="1">
        <v>0</v>
      </c>
      <c r="AG55" s="1">
        <v>2</v>
      </c>
      <c r="AH55" s="1">
        <v>38.299999999999997</v>
      </c>
      <c r="AI55" s="1">
        <v>1.97</v>
      </c>
      <c r="AJ55" s="1">
        <v>122</v>
      </c>
      <c r="AK55" s="1">
        <v>57</v>
      </c>
      <c r="AL55" s="5">
        <f t="shared" si="19"/>
        <v>78.666666666666671</v>
      </c>
      <c r="AM55" s="1">
        <v>61</v>
      </c>
      <c r="AN55" s="1">
        <v>2</v>
      </c>
      <c r="AO55" s="1">
        <v>10</v>
      </c>
      <c r="AP55" s="1">
        <v>34</v>
      </c>
      <c r="AQ55" s="1">
        <v>15</v>
      </c>
      <c r="AR55" s="1">
        <v>24</v>
      </c>
      <c r="AS55" s="1">
        <f t="shared" si="20"/>
        <v>19</v>
      </c>
      <c r="AT55" s="7">
        <f t="shared" si="21"/>
        <v>1.9</v>
      </c>
      <c r="AU55" s="1">
        <v>20</v>
      </c>
      <c r="AV55" s="19">
        <v>4.05</v>
      </c>
      <c r="AW55" s="1">
        <v>1.47</v>
      </c>
      <c r="AX55" s="19">
        <f t="shared" si="22"/>
        <v>0.2564079822616408</v>
      </c>
      <c r="AY55" s="7">
        <f t="shared" si="23"/>
        <v>0.98765432098765438</v>
      </c>
      <c r="AZ55" s="7">
        <f t="shared" si="24"/>
        <v>217.68707482993199</v>
      </c>
      <c r="BA55" s="7">
        <f t="shared" si="25"/>
        <v>3736.9614512471662</v>
      </c>
      <c r="BB55" s="7">
        <f t="shared" si="26"/>
        <v>66.393442622950815</v>
      </c>
      <c r="BC55" s="7">
        <f t="shared" si="27"/>
        <v>24.098360655737704</v>
      </c>
      <c r="BD55" s="7">
        <f t="shared" si="28"/>
        <v>19.227278688524589</v>
      </c>
      <c r="BE55" s="7">
        <f t="shared" si="29"/>
        <v>4.588327868852458</v>
      </c>
      <c r="BF55" s="19"/>
      <c r="BG55" s="19">
        <f t="shared" si="30"/>
        <v>0.36148148148148151</v>
      </c>
      <c r="BH55" s="19">
        <f t="shared" si="31"/>
        <v>0.51209876543209876</v>
      </c>
      <c r="BI55" s="19">
        <f t="shared" si="32"/>
        <v>3.4943917169974115</v>
      </c>
      <c r="BJ55" s="19">
        <f t="shared" si="33"/>
        <v>0.5</v>
      </c>
      <c r="BK55" s="19"/>
      <c r="BL55" s="20">
        <v>1</v>
      </c>
      <c r="BM55" s="1"/>
      <c r="BN55" s="20"/>
      <c r="BO55" s="1">
        <v>3</v>
      </c>
      <c r="BP55" s="1"/>
      <c r="BQ55" s="1">
        <v>1</v>
      </c>
      <c r="BR55" s="1">
        <v>0</v>
      </c>
      <c r="BS55" s="1">
        <v>65</v>
      </c>
      <c r="BT55" s="1">
        <v>4</v>
      </c>
      <c r="BU55" s="1">
        <v>2.4</v>
      </c>
      <c r="BV55" s="1">
        <v>0.61</v>
      </c>
      <c r="BW55" s="1">
        <v>5.3</v>
      </c>
      <c r="BX55" s="1">
        <v>55.9</v>
      </c>
      <c r="BY55" s="1">
        <v>1</v>
      </c>
      <c r="BZ55" s="1"/>
      <c r="CA55" s="25">
        <v>134</v>
      </c>
      <c r="CB55" s="25">
        <v>30</v>
      </c>
      <c r="CC55" s="44">
        <v>1.1000000000000001</v>
      </c>
      <c r="CD55" s="27">
        <v>46</v>
      </c>
      <c r="CE55" s="1">
        <v>252</v>
      </c>
      <c r="CF55" s="1">
        <v>1</v>
      </c>
      <c r="CG55" s="1"/>
      <c r="CH55" s="1"/>
      <c r="CI55" s="1">
        <v>2</v>
      </c>
      <c r="CJ55" s="20">
        <v>1050.7691319999999</v>
      </c>
      <c r="CK55" s="20">
        <f t="shared" si="34"/>
        <v>22.842807217391304</v>
      </c>
      <c r="CL55" s="19">
        <f t="shared" si="35"/>
        <v>6.9572776816661683</v>
      </c>
      <c r="CM55" s="20">
        <v>1740.829612</v>
      </c>
      <c r="CN55" s="19">
        <f t="shared" si="36"/>
        <v>7.4621170670867984</v>
      </c>
      <c r="CO55" s="22"/>
      <c r="CP55" s="36">
        <v>43244</v>
      </c>
      <c r="CQ55" s="36"/>
      <c r="CR55" s="36"/>
      <c r="CS55" s="36"/>
      <c r="CT55" s="20"/>
      <c r="CU55" s="36">
        <v>44217</v>
      </c>
      <c r="CV55" s="36">
        <v>44208</v>
      </c>
      <c r="CW55" s="1">
        <f t="shared" si="37"/>
        <v>964</v>
      </c>
      <c r="CX55" s="1">
        <v>0</v>
      </c>
      <c r="CY55" s="1"/>
      <c r="CZ55" s="1"/>
      <c r="DA55" s="1">
        <v>0</v>
      </c>
      <c r="DB55" s="1">
        <v>964</v>
      </c>
      <c r="DC55" s="3">
        <v>0</v>
      </c>
      <c r="DD55"/>
      <c r="DE55"/>
      <c r="DF55"/>
      <c r="DG55"/>
      <c r="DH55"/>
      <c r="DI55"/>
      <c r="DJ55"/>
      <c r="DK55"/>
      <c r="DL55"/>
      <c r="DM55"/>
    </row>
    <row r="56" spans="1:117" s="1" customFormat="1" x14ac:dyDescent="0.25">
      <c r="A56" s="2">
        <v>2034</v>
      </c>
      <c r="B56" s="3">
        <v>57</v>
      </c>
      <c r="C56" s="9">
        <v>1</v>
      </c>
      <c r="D56" s="3">
        <v>0</v>
      </c>
      <c r="E56" s="3">
        <v>1</v>
      </c>
      <c r="F56" s="3">
        <v>2</v>
      </c>
      <c r="G56" s="3">
        <v>1</v>
      </c>
      <c r="H56" s="1">
        <v>0</v>
      </c>
      <c r="I56" s="3">
        <v>1</v>
      </c>
      <c r="J56" s="3">
        <v>3</v>
      </c>
      <c r="K56" s="3">
        <v>1</v>
      </c>
      <c r="L56" s="3">
        <v>1</v>
      </c>
      <c r="M56" s="3"/>
      <c r="N56" s="3">
        <v>1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  <c r="T56" s="3">
        <v>1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36.5</v>
      </c>
      <c r="AI56" s="4">
        <v>2.2999999999999998</v>
      </c>
      <c r="AJ56" s="3">
        <v>119</v>
      </c>
      <c r="AK56" s="3">
        <v>87</v>
      </c>
      <c r="AL56" s="5">
        <f t="shared" si="19"/>
        <v>97.666666666666671</v>
      </c>
      <c r="AM56" s="3">
        <v>94</v>
      </c>
      <c r="AN56" s="3">
        <v>1</v>
      </c>
      <c r="AO56" s="3">
        <v>12</v>
      </c>
      <c r="AP56" s="3">
        <v>81</v>
      </c>
      <c r="AQ56" s="3">
        <v>30</v>
      </c>
      <c r="AR56" s="3">
        <v>56</v>
      </c>
      <c r="AS56" s="1">
        <f t="shared" si="20"/>
        <v>51</v>
      </c>
      <c r="AT56" s="7">
        <f t="shared" si="21"/>
        <v>4.25</v>
      </c>
      <c r="AU56" s="3">
        <v>27</v>
      </c>
      <c r="AV56" s="4">
        <v>7.11</v>
      </c>
      <c r="AW56" s="3">
        <v>3.09</v>
      </c>
      <c r="AX56" s="19">
        <f t="shared" si="22"/>
        <v>0.66915742793791577</v>
      </c>
      <c r="AY56" s="7">
        <f t="shared" si="23"/>
        <v>4.0787623066104075</v>
      </c>
      <c r="AZ56" s="7">
        <f t="shared" si="24"/>
        <v>750.80906148867314</v>
      </c>
      <c r="BA56" s="7">
        <f t="shared" si="25"/>
        <v>2217.9072276159659</v>
      </c>
      <c r="BB56" s="7">
        <f t="shared" si="26"/>
        <v>75.638297872340431</v>
      </c>
      <c r="BC56" s="7">
        <f t="shared" si="27"/>
        <v>32.872340425531917</v>
      </c>
      <c r="BD56" s="7">
        <f t="shared" si="28"/>
        <v>31.592510638297874</v>
      </c>
      <c r="BE56" s="7">
        <f t="shared" si="29"/>
        <v>19.670808510638299</v>
      </c>
      <c r="BF56" s="19">
        <v>1.57</v>
      </c>
      <c r="BG56" s="19">
        <f t="shared" si="30"/>
        <v>0.74036568213783394</v>
      </c>
      <c r="BH56" s="19">
        <f t="shared" si="31"/>
        <v>1.070886075949367</v>
      </c>
      <c r="BI56" s="19">
        <f t="shared" si="32"/>
        <v>1.4831038798498124</v>
      </c>
      <c r="BJ56" s="19">
        <f t="shared" si="33"/>
        <v>0.44444444444444442</v>
      </c>
      <c r="BK56" s="19"/>
      <c r="BL56" s="5">
        <v>1</v>
      </c>
      <c r="BM56" s="5">
        <v>20</v>
      </c>
      <c r="BN56" s="5"/>
      <c r="BO56" s="5">
        <v>0</v>
      </c>
      <c r="BP56" s="5">
        <v>0</v>
      </c>
      <c r="BQ56" s="3">
        <v>1</v>
      </c>
      <c r="BR56" s="3">
        <v>0</v>
      </c>
      <c r="BS56" s="3">
        <v>65.5</v>
      </c>
      <c r="BT56" s="3">
        <v>5</v>
      </c>
      <c r="BU56" s="3">
        <v>3.1</v>
      </c>
      <c r="BV56" s="3">
        <v>1.2</v>
      </c>
      <c r="BW56" s="3">
        <v>3.8</v>
      </c>
      <c r="BX56" s="10"/>
      <c r="BY56" s="3">
        <v>1</v>
      </c>
      <c r="BZ56" s="3">
        <v>1</v>
      </c>
      <c r="CA56" s="3">
        <v>136</v>
      </c>
      <c r="CB56" s="3">
        <v>18</v>
      </c>
      <c r="CC56" s="4">
        <v>0.8</v>
      </c>
      <c r="CD56" s="28">
        <v>90</v>
      </c>
      <c r="CE56" s="8"/>
      <c r="CF56" s="8"/>
      <c r="CG56" s="3">
        <v>599</v>
      </c>
      <c r="CH56" s="3">
        <v>0</v>
      </c>
      <c r="CI56" s="3">
        <v>1</v>
      </c>
      <c r="CJ56" s="12">
        <v>2131.521739130435</v>
      </c>
      <c r="CK56" s="20">
        <f t="shared" si="34"/>
        <v>23.683574879227056</v>
      </c>
      <c r="CL56" s="19">
        <f t="shared" si="35"/>
        <v>7.6645914351353976</v>
      </c>
      <c r="CM56" s="5">
        <v>891.33206970368622</v>
      </c>
      <c r="CN56" s="19">
        <f t="shared" si="36"/>
        <v>6.7927170513080535</v>
      </c>
      <c r="CO56" s="10"/>
      <c r="CP56" s="41">
        <v>40399</v>
      </c>
      <c r="CQ56" s="41"/>
      <c r="CR56" s="41"/>
      <c r="CS56" s="41"/>
      <c r="CT56" s="20"/>
      <c r="CU56" s="36">
        <v>44272</v>
      </c>
      <c r="CV56" s="36">
        <v>40552</v>
      </c>
      <c r="CW56" s="1">
        <f t="shared" si="37"/>
        <v>153</v>
      </c>
      <c r="CX56" s="3">
        <v>1</v>
      </c>
      <c r="CY56" s="40">
        <v>40552</v>
      </c>
      <c r="CZ56" s="20">
        <f>(CY56-CP56)</f>
        <v>153</v>
      </c>
      <c r="DA56" s="20">
        <v>1</v>
      </c>
      <c r="DB56" s="20">
        <v>153</v>
      </c>
      <c r="DC56" s="1">
        <v>1</v>
      </c>
      <c r="DD56" s="3" t="s">
        <v>147</v>
      </c>
      <c r="DE56" s="10"/>
      <c r="DF56" s="10"/>
      <c r="DG56" s="10"/>
      <c r="DH56" s="10"/>
      <c r="DI56" s="10"/>
      <c r="DJ56" s="10"/>
      <c r="DK56" s="10"/>
      <c r="DL56" s="10"/>
      <c r="DM56" s="10"/>
    </row>
    <row r="57" spans="1:117" s="10" customFormat="1" x14ac:dyDescent="0.25">
      <c r="A57" s="2">
        <v>2045</v>
      </c>
      <c r="B57" s="3">
        <v>61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0</v>
      </c>
      <c r="J57" s="3">
        <v>4</v>
      </c>
      <c r="K57" s="3">
        <v>0</v>
      </c>
      <c r="L57" s="3">
        <v>0</v>
      </c>
      <c r="M57" s="3"/>
      <c r="N57" s="3">
        <v>1</v>
      </c>
      <c r="O57" s="3">
        <v>0</v>
      </c>
      <c r="P57" s="3">
        <v>1</v>
      </c>
      <c r="Q57" s="3">
        <v>0</v>
      </c>
      <c r="R57" s="3">
        <v>1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1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0</v>
      </c>
      <c r="AG57" s="3">
        <v>2</v>
      </c>
      <c r="AH57" s="3">
        <v>20</v>
      </c>
      <c r="AI57" s="4">
        <v>1.57</v>
      </c>
      <c r="AJ57" s="3">
        <v>92</v>
      </c>
      <c r="AK57" s="3">
        <v>74</v>
      </c>
      <c r="AL57" s="5">
        <f t="shared" si="19"/>
        <v>80</v>
      </c>
      <c r="AM57" s="3">
        <v>112</v>
      </c>
      <c r="AN57" s="3">
        <v>1</v>
      </c>
      <c r="AO57" s="3">
        <v>8</v>
      </c>
      <c r="AP57" s="3">
        <v>68</v>
      </c>
      <c r="AQ57" s="3">
        <v>36</v>
      </c>
      <c r="AR57" s="3">
        <v>49</v>
      </c>
      <c r="AS57" s="1">
        <f t="shared" si="20"/>
        <v>32</v>
      </c>
      <c r="AT57" s="7">
        <f t="shared" si="21"/>
        <v>4</v>
      </c>
      <c r="AU57" s="3">
        <v>36</v>
      </c>
      <c r="AV57" s="4">
        <v>2.3707000000000003</v>
      </c>
      <c r="AW57" s="3">
        <v>1.51</v>
      </c>
      <c r="AX57" s="19">
        <f t="shared" si="22"/>
        <v>0.2678492239467849</v>
      </c>
      <c r="AY57" s="7">
        <f t="shared" si="23"/>
        <v>5.4836124351457372</v>
      </c>
      <c r="AZ57" s="7">
        <f t="shared" si="24"/>
        <v>688.74172185430461</v>
      </c>
      <c r="BA57" s="7">
        <f t="shared" si="25"/>
        <v>3814.5695364238409</v>
      </c>
      <c r="BB57" s="7">
        <f t="shared" si="26"/>
        <v>21.16696428571429</v>
      </c>
      <c r="BC57" s="7">
        <f t="shared" si="27"/>
        <v>13.482142857142858</v>
      </c>
      <c r="BD57" s="7">
        <f t="shared" si="28"/>
        <v>8.0677142857142865</v>
      </c>
      <c r="BE57" s="7">
        <f t="shared" si="29"/>
        <v>7.5176428571428566</v>
      </c>
      <c r="BF57" s="19"/>
      <c r="BG57" s="19">
        <f t="shared" si="30"/>
        <v>2.3149280803138308</v>
      </c>
      <c r="BH57" s="19">
        <f t="shared" si="31"/>
        <v>3.2125532543130717</v>
      </c>
      <c r="BI57" s="19">
        <f t="shared" si="32"/>
        <v>0.66146763392857155</v>
      </c>
      <c r="BJ57" s="19">
        <f t="shared" si="33"/>
        <v>0.22222222222222221</v>
      </c>
      <c r="BK57" s="19"/>
      <c r="BL57" s="5">
        <v>0</v>
      </c>
      <c r="BM57" s="5"/>
      <c r="BN57" s="5"/>
      <c r="BO57" s="5"/>
      <c r="BP57" s="5"/>
      <c r="BQ57" s="3">
        <v>1</v>
      </c>
      <c r="BR57" s="3">
        <v>0</v>
      </c>
      <c r="BS57" s="3">
        <v>10</v>
      </c>
      <c r="BT57" s="3">
        <v>7.8</v>
      </c>
      <c r="BU57" s="3">
        <v>7.8</v>
      </c>
      <c r="BV57" s="3">
        <v>0.99</v>
      </c>
      <c r="BW57" s="3">
        <v>4.5999999999999996</v>
      </c>
      <c r="BY57" s="3">
        <v>1</v>
      </c>
      <c r="BZ57" s="3">
        <v>0</v>
      </c>
      <c r="CA57" s="3">
        <v>139</v>
      </c>
      <c r="CB57" s="3">
        <v>28</v>
      </c>
      <c r="CC57" s="4">
        <v>1.5</v>
      </c>
      <c r="CD57" s="28">
        <v>47</v>
      </c>
      <c r="CE57" s="8"/>
      <c r="CF57" s="8"/>
      <c r="CG57" s="3">
        <v>7304</v>
      </c>
      <c r="CH57" s="3">
        <v>1</v>
      </c>
      <c r="CI57" s="3">
        <v>3</v>
      </c>
      <c r="CJ57" s="12">
        <v>1180.6451612903227</v>
      </c>
      <c r="CK57" s="20">
        <f t="shared" si="34"/>
        <v>25.120109814687716</v>
      </c>
      <c r="CL57" s="19">
        <f t="shared" si="35"/>
        <v>7.0738163149043114</v>
      </c>
      <c r="CM57" s="5">
        <v>1407.1194706034428</v>
      </c>
      <c r="CN57" s="19">
        <f t="shared" si="36"/>
        <v>7.2492999650969834</v>
      </c>
      <c r="CP57" s="41">
        <v>40455</v>
      </c>
      <c r="CQ57" s="41">
        <v>40471</v>
      </c>
      <c r="CR57" s="20">
        <f>(CQ57-CP57)</f>
        <v>16</v>
      </c>
      <c r="CS57" s="41">
        <v>41611</v>
      </c>
      <c r="CT57" s="43">
        <f>(CS57-CP57)</f>
        <v>1156</v>
      </c>
      <c r="CU57" s="36">
        <v>44272</v>
      </c>
      <c r="CV57" s="36">
        <v>44207</v>
      </c>
      <c r="CW57" s="1">
        <f t="shared" si="37"/>
        <v>3752</v>
      </c>
      <c r="CX57" s="3">
        <v>0</v>
      </c>
      <c r="CY57" s="3"/>
      <c r="CZ57" s="3"/>
      <c r="DA57" s="3">
        <v>1</v>
      </c>
      <c r="DB57" s="3">
        <v>16</v>
      </c>
      <c r="DC57" s="3">
        <v>0</v>
      </c>
      <c r="DD57" s="3"/>
    </row>
    <row r="58" spans="1:117" s="10" customFormat="1" x14ac:dyDescent="0.25">
      <c r="A58" s="2">
        <v>2028</v>
      </c>
      <c r="B58" s="3">
        <v>69</v>
      </c>
      <c r="C58" s="3">
        <v>0</v>
      </c>
      <c r="D58" s="3">
        <v>0</v>
      </c>
      <c r="E58" s="3">
        <v>1</v>
      </c>
      <c r="F58" s="3">
        <v>1</v>
      </c>
      <c r="G58" s="3">
        <v>0</v>
      </c>
      <c r="H58" s="1">
        <v>1</v>
      </c>
      <c r="I58" s="3">
        <v>0</v>
      </c>
      <c r="J58" s="3">
        <v>2</v>
      </c>
      <c r="K58" s="3">
        <v>1</v>
      </c>
      <c r="L58" s="3">
        <v>0</v>
      </c>
      <c r="M58" s="3"/>
      <c r="N58" s="3">
        <v>1</v>
      </c>
      <c r="O58" s="3">
        <v>0</v>
      </c>
      <c r="P58" s="3">
        <v>0</v>
      </c>
      <c r="Q58" s="3"/>
      <c r="R58" s="3">
        <v>1</v>
      </c>
      <c r="S58" s="3">
        <v>0</v>
      </c>
      <c r="T58" s="3">
        <v>1</v>
      </c>
      <c r="U58" s="3">
        <v>0</v>
      </c>
      <c r="V58" s="3">
        <v>0</v>
      </c>
      <c r="W58" s="3">
        <v>0</v>
      </c>
      <c r="X58" s="3">
        <v>0</v>
      </c>
      <c r="Y58" s="16">
        <v>1</v>
      </c>
      <c r="Z58" s="3">
        <v>1</v>
      </c>
      <c r="AA58" s="3">
        <v>1</v>
      </c>
      <c r="AB58" s="3">
        <v>1</v>
      </c>
      <c r="AC58" s="3">
        <v>1</v>
      </c>
      <c r="AD58" s="3">
        <v>0</v>
      </c>
      <c r="AE58" s="3">
        <v>1</v>
      </c>
      <c r="AF58" s="3">
        <v>0</v>
      </c>
      <c r="AG58" s="3">
        <v>2</v>
      </c>
      <c r="AH58" s="3">
        <v>26</v>
      </c>
      <c r="AI58" s="4">
        <v>1.86</v>
      </c>
      <c r="AJ58" s="3">
        <v>96</v>
      </c>
      <c r="AK58" s="3">
        <v>59</v>
      </c>
      <c r="AL58" s="5">
        <f t="shared" si="19"/>
        <v>71.333333333333329</v>
      </c>
      <c r="AM58" s="3">
        <v>55</v>
      </c>
      <c r="AN58" s="3">
        <v>1</v>
      </c>
      <c r="AO58" s="3">
        <v>10</v>
      </c>
      <c r="AP58" s="3">
        <v>65</v>
      </c>
      <c r="AQ58" s="3">
        <v>24</v>
      </c>
      <c r="AR58" s="3">
        <v>37</v>
      </c>
      <c r="AS58" s="1">
        <f t="shared" si="20"/>
        <v>41</v>
      </c>
      <c r="AT58" s="7">
        <f t="shared" si="21"/>
        <v>4.0999999999999996</v>
      </c>
      <c r="AU58" s="3">
        <v>27</v>
      </c>
      <c r="AV58" s="4">
        <v>3.5339999999999998</v>
      </c>
      <c r="AW58" s="3">
        <v>1.9</v>
      </c>
      <c r="AX58" s="19">
        <f t="shared" si="22"/>
        <v>0.30051736881005175</v>
      </c>
      <c r="AY58" s="7">
        <f t="shared" si="23"/>
        <v>2.8296547821165818</v>
      </c>
      <c r="AZ58" s="7">
        <f t="shared" si="24"/>
        <v>421.0526315789474</v>
      </c>
      <c r="BA58" s="7">
        <f t="shared" si="25"/>
        <v>2582.4561403508769</v>
      </c>
      <c r="BB58" s="7">
        <f t="shared" si="26"/>
        <v>64.25454545454545</v>
      </c>
      <c r="BC58" s="7">
        <f t="shared" si="27"/>
        <v>34.545454545454547</v>
      </c>
      <c r="BD58" s="7">
        <f t="shared" si="28"/>
        <v>20.828606060606059</v>
      </c>
      <c r="BE58" s="7">
        <f t="shared" si="29"/>
        <v>12.685090909090908</v>
      </c>
      <c r="BF58" s="19"/>
      <c r="BG58" s="19">
        <f t="shared" si="30"/>
        <v>0.57583474816072444</v>
      </c>
      <c r="BH58" s="19">
        <f t="shared" si="31"/>
        <v>1.0116015846066782</v>
      </c>
      <c r="BI58" s="19">
        <f t="shared" si="32"/>
        <v>1.5671840354767184</v>
      </c>
      <c r="BJ58" s="19">
        <f t="shared" si="33"/>
        <v>0.37037037037037035</v>
      </c>
      <c r="BK58" s="19"/>
      <c r="BL58" s="5">
        <v>0</v>
      </c>
      <c r="BM58" s="5"/>
      <c r="BN58" s="5"/>
      <c r="BO58" s="5"/>
      <c r="BP58" s="5"/>
      <c r="BQ58" s="3">
        <v>1</v>
      </c>
      <c r="BR58" s="9">
        <v>0</v>
      </c>
      <c r="BS58" s="3">
        <v>35</v>
      </c>
      <c r="BT58" s="3">
        <v>5.8</v>
      </c>
      <c r="BU58" s="3">
        <v>4.8</v>
      </c>
      <c r="BV58" s="3">
        <v>1.1000000000000001</v>
      </c>
      <c r="BW58" s="3">
        <v>4.5999999999999996</v>
      </c>
      <c r="BY58" s="3">
        <v>1</v>
      </c>
      <c r="BZ58" s="3">
        <v>1</v>
      </c>
      <c r="CA58" s="3">
        <v>143</v>
      </c>
      <c r="CB58" s="3">
        <v>15</v>
      </c>
      <c r="CC58" s="4">
        <v>1.3</v>
      </c>
      <c r="CD58" s="28">
        <v>69</v>
      </c>
      <c r="CE58" s="8"/>
      <c r="CF58" s="8"/>
      <c r="CG58" s="3">
        <v>6396</v>
      </c>
      <c r="CH58" s="3">
        <v>1</v>
      </c>
      <c r="CI58" s="3">
        <v>3</v>
      </c>
      <c r="CJ58" s="12">
        <v>1752.4691358024691</v>
      </c>
      <c r="CK58" s="20">
        <f t="shared" si="34"/>
        <v>25.398103417427087</v>
      </c>
      <c r="CL58" s="19">
        <f t="shared" si="35"/>
        <v>7.468781007228678</v>
      </c>
      <c r="CM58" s="5">
        <v>1922.5382525973459</v>
      </c>
      <c r="CN58" s="19">
        <f t="shared" si="36"/>
        <v>7.561401598501666</v>
      </c>
      <c r="CP58" s="41">
        <v>40371</v>
      </c>
      <c r="CQ58" s="41"/>
      <c r="CR58" s="41"/>
      <c r="CS58" s="41"/>
      <c r="CT58" s="20"/>
      <c r="CU58" s="36">
        <v>44272</v>
      </c>
      <c r="CV58" s="36">
        <v>44270</v>
      </c>
      <c r="CW58" s="1">
        <f t="shared" si="37"/>
        <v>3899</v>
      </c>
      <c r="CX58" s="3">
        <v>0</v>
      </c>
      <c r="CY58" s="3"/>
      <c r="CZ58" s="3"/>
      <c r="DA58" s="3">
        <v>0</v>
      </c>
      <c r="DB58" s="3">
        <v>3899</v>
      </c>
      <c r="DC58" s="1">
        <v>1</v>
      </c>
      <c r="DD58" s="3"/>
    </row>
    <row r="59" spans="1:117" s="10" customFormat="1" x14ac:dyDescent="0.25">
      <c r="A59" s="25">
        <v>1037</v>
      </c>
      <c r="B59" s="1">
        <v>63</v>
      </c>
      <c r="C59" s="1">
        <v>0</v>
      </c>
      <c r="D59" s="1">
        <v>1</v>
      </c>
      <c r="E59" s="1">
        <v>1</v>
      </c>
      <c r="F59" s="1">
        <v>2</v>
      </c>
      <c r="G59" s="1">
        <v>1</v>
      </c>
      <c r="H59" s="1">
        <v>0</v>
      </c>
      <c r="I59" s="1">
        <v>1</v>
      </c>
      <c r="J59" s="1">
        <v>2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48.9</v>
      </c>
      <c r="AI59" s="1">
        <v>2.02</v>
      </c>
      <c r="AJ59" s="1">
        <v>150</v>
      </c>
      <c r="AK59" s="1">
        <v>71</v>
      </c>
      <c r="AL59" s="5">
        <f t="shared" si="19"/>
        <v>97.333333333333329</v>
      </c>
      <c r="AM59" s="1">
        <v>76</v>
      </c>
      <c r="AN59" s="1">
        <v>1</v>
      </c>
      <c r="AO59" s="1">
        <v>14</v>
      </c>
      <c r="AP59" s="1">
        <v>43</v>
      </c>
      <c r="AQ59" s="1">
        <v>20</v>
      </c>
      <c r="AR59" s="1">
        <v>30</v>
      </c>
      <c r="AS59" s="1">
        <f t="shared" si="20"/>
        <v>23</v>
      </c>
      <c r="AT59" s="7">
        <f t="shared" si="21"/>
        <v>1.6428571428571428</v>
      </c>
      <c r="AU59" s="1">
        <v>27</v>
      </c>
      <c r="AV59" s="19">
        <v>5.12</v>
      </c>
      <c r="AW59" s="1">
        <v>2.54</v>
      </c>
      <c r="AX59" s="19">
        <f t="shared" si="22"/>
        <v>0.54817442719881748</v>
      </c>
      <c r="AY59" s="7">
        <f t="shared" si="23"/>
        <v>0.5859375</v>
      </c>
      <c r="AZ59" s="7">
        <f t="shared" si="24"/>
        <v>94.488188976377955</v>
      </c>
      <c r="BA59" s="7">
        <f t="shared" si="25"/>
        <v>2624.6719160104985</v>
      </c>
      <c r="BB59" s="7">
        <f t="shared" si="26"/>
        <v>67.368421052631575</v>
      </c>
      <c r="BC59" s="7">
        <f t="shared" si="27"/>
        <v>33.421052631578945</v>
      </c>
      <c r="BD59" s="7">
        <f t="shared" si="28"/>
        <v>31.968350877192975</v>
      </c>
      <c r="BE59" s="7">
        <f t="shared" si="29"/>
        <v>7.2724210526315778</v>
      </c>
      <c r="BF59" s="19">
        <v>2.1226562499999999</v>
      </c>
      <c r="BG59" s="19">
        <f t="shared" si="30"/>
        <v>0.4453125</v>
      </c>
      <c r="BH59" s="19">
        <f t="shared" si="31"/>
        <v>0.63828125000000002</v>
      </c>
      <c r="BI59" s="19">
        <f t="shared" si="32"/>
        <v>2.9290617848970251</v>
      </c>
      <c r="BJ59" s="19">
        <f t="shared" si="33"/>
        <v>0.51851851851851849</v>
      </c>
      <c r="BK59" s="19"/>
      <c r="BL59" s="20">
        <v>1</v>
      </c>
      <c r="BM59" s="1">
        <v>20</v>
      </c>
      <c r="BN59" s="20"/>
      <c r="BO59" s="1">
        <v>0</v>
      </c>
      <c r="BP59" s="1">
        <v>0</v>
      </c>
      <c r="BQ59" s="1">
        <v>1</v>
      </c>
      <c r="BR59" s="1">
        <v>0</v>
      </c>
      <c r="BS59" s="1">
        <v>60</v>
      </c>
      <c r="BT59" s="1">
        <v>4.8</v>
      </c>
      <c r="BU59" s="1">
        <v>3.1</v>
      </c>
      <c r="BV59" s="1">
        <v>0.38</v>
      </c>
      <c r="BW59" s="1">
        <v>3.6</v>
      </c>
      <c r="BX59" s="1">
        <v>22</v>
      </c>
      <c r="BY59" s="1">
        <v>0</v>
      </c>
      <c r="BZ59" s="1"/>
      <c r="CA59" s="25">
        <v>140</v>
      </c>
      <c r="CB59" s="25">
        <v>14</v>
      </c>
      <c r="CC59" s="44">
        <v>0.93</v>
      </c>
      <c r="CD59" s="27">
        <v>66</v>
      </c>
      <c r="CE59" s="1">
        <v>164</v>
      </c>
      <c r="CF59" s="1">
        <v>1</v>
      </c>
      <c r="CG59" s="1"/>
      <c r="CH59" s="1"/>
      <c r="CI59" s="1">
        <v>1</v>
      </c>
      <c r="CJ59" s="20">
        <v>1676.4175700000001</v>
      </c>
      <c r="CK59" s="20">
        <f t="shared" si="34"/>
        <v>25.400266212121213</v>
      </c>
      <c r="CL59" s="19">
        <f t="shared" si="35"/>
        <v>7.4244143967881673</v>
      </c>
      <c r="CM59" s="20">
        <v>1397.1778730000001</v>
      </c>
      <c r="CN59" s="19">
        <f t="shared" si="36"/>
        <v>7.2422096761339292</v>
      </c>
      <c r="CO59" s="22"/>
      <c r="CP59" s="36">
        <v>43250</v>
      </c>
      <c r="CQ59" s="36"/>
      <c r="CR59" s="36"/>
      <c r="CS59" s="36"/>
      <c r="CT59" s="20"/>
      <c r="CU59" s="36">
        <v>44217</v>
      </c>
      <c r="CV59" s="36">
        <v>44133</v>
      </c>
      <c r="CW59" s="1">
        <f t="shared" si="37"/>
        <v>883</v>
      </c>
      <c r="CX59" s="1">
        <v>0</v>
      </c>
      <c r="CY59" s="1"/>
      <c r="CZ59" s="1"/>
      <c r="DA59" s="1">
        <v>0</v>
      </c>
      <c r="DB59" s="1">
        <v>883</v>
      </c>
      <c r="DC59" s="1">
        <v>1</v>
      </c>
      <c r="DD59"/>
      <c r="DE59"/>
      <c r="DF59"/>
      <c r="DG59"/>
      <c r="DH59"/>
      <c r="DI59"/>
      <c r="DJ59"/>
      <c r="DK59"/>
      <c r="DL59"/>
      <c r="DM59"/>
    </row>
    <row r="60" spans="1:117" s="10" customFormat="1" x14ac:dyDescent="0.25">
      <c r="A60" s="2">
        <v>2011</v>
      </c>
      <c r="B60" s="3">
        <v>49</v>
      </c>
      <c r="C60" s="3">
        <v>0</v>
      </c>
      <c r="D60" s="3">
        <v>0</v>
      </c>
      <c r="E60" s="3">
        <v>1</v>
      </c>
      <c r="F60" s="3">
        <v>1</v>
      </c>
      <c r="G60" s="3">
        <v>0</v>
      </c>
      <c r="H60" s="1">
        <v>1</v>
      </c>
      <c r="I60" s="3">
        <v>1</v>
      </c>
      <c r="J60" s="3">
        <v>2</v>
      </c>
      <c r="K60" s="3">
        <v>0</v>
      </c>
      <c r="L60" s="3">
        <v>1</v>
      </c>
      <c r="M60" s="3"/>
      <c r="N60" s="3">
        <v>1</v>
      </c>
      <c r="O60" s="3">
        <v>0</v>
      </c>
      <c r="P60" s="3">
        <v>1</v>
      </c>
      <c r="Q60" s="3"/>
      <c r="R60" s="3">
        <v>1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1</v>
      </c>
      <c r="AB60" s="3">
        <v>1</v>
      </c>
      <c r="AC60" s="3">
        <v>1</v>
      </c>
      <c r="AD60" s="3">
        <v>0</v>
      </c>
      <c r="AE60" s="3">
        <v>1</v>
      </c>
      <c r="AF60" s="3">
        <v>0</v>
      </c>
      <c r="AG60" s="3">
        <v>2</v>
      </c>
      <c r="AH60" s="3">
        <v>35.4</v>
      </c>
      <c r="AI60" s="4">
        <v>2.23</v>
      </c>
      <c r="AJ60" s="3">
        <v>150</v>
      </c>
      <c r="AK60" s="3">
        <v>84</v>
      </c>
      <c r="AL60" s="5">
        <f t="shared" si="19"/>
        <v>106</v>
      </c>
      <c r="AM60" s="3">
        <v>66</v>
      </c>
      <c r="AN60" s="3">
        <v>1</v>
      </c>
      <c r="AO60" s="3">
        <v>5</v>
      </c>
      <c r="AP60" s="3">
        <v>38</v>
      </c>
      <c r="AQ60" s="3">
        <v>14</v>
      </c>
      <c r="AR60" s="3">
        <v>25</v>
      </c>
      <c r="AS60" s="3">
        <f t="shared" si="20"/>
        <v>24</v>
      </c>
      <c r="AT60" s="7">
        <f t="shared" si="21"/>
        <v>4.8</v>
      </c>
      <c r="AU60" s="3">
        <v>16</v>
      </c>
      <c r="AV60" s="4">
        <v>4.9060000000000006</v>
      </c>
      <c r="AW60" s="3">
        <v>2.2000000000000002</v>
      </c>
      <c r="AX60" s="19">
        <f t="shared" si="22"/>
        <v>0.51707317073170733</v>
      </c>
      <c r="AY60" s="7">
        <f t="shared" si="23"/>
        <v>1.8344883815735831</v>
      </c>
      <c r="AZ60" s="7">
        <f t="shared" si="24"/>
        <v>327.27272727272725</v>
      </c>
      <c r="BA60" s="7">
        <f t="shared" si="25"/>
        <v>3672.7272727272725</v>
      </c>
      <c r="BB60" s="7">
        <f t="shared" si="26"/>
        <v>74.333333333333343</v>
      </c>
      <c r="BC60" s="7">
        <f t="shared" si="27"/>
        <v>33.333333333333336</v>
      </c>
      <c r="BD60" s="7">
        <f t="shared" si="28"/>
        <v>40.799999999999997</v>
      </c>
      <c r="BE60" s="7">
        <f t="shared" si="29"/>
        <v>9.0666666666666664</v>
      </c>
      <c r="BF60" s="19"/>
      <c r="BG60" s="19">
        <f t="shared" si="30"/>
        <v>0.33632286995515692</v>
      </c>
      <c r="BH60" s="19">
        <f t="shared" si="31"/>
        <v>0.51121076233183849</v>
      </c>
      <c r="BI60" s="19">
        <f t="shared" si="32"/>
        <v>3.0972222222222228</v>
      </c>
      <c r="BJ60" s="19">
        <f t="shared" si="33"/>
        <v>0.3125</v>
      </c>
      <c r="BK60" s="19"/>
      <c r="BL60" s="5">
        <v>0</v>
      </c>
      <c r="BM60" s="5"/>
      <c r="BN60" s="5"/>
      <c r="BO60" s="5"/>
      <c r="BP60" s="5"/>
      <c r="BQ60" s="3">
        <v>1</v>
      </c>
      <c r="BR60" s="3">
        <v>0</v>
      </c>
      <c r="BS60" s="3">
        <v>30</v>
      </c>
      <c r="BT60" s="3">
        <v>6.6</v>
      </c>
      <c r="BU60" s="3">
        <v>6</v>
      </c>
      <c r="BV60" s="3">
        <v>1</v>
      </c>
      <c r="BW60" s="3">
        <v>4.0999999999999996</v>
      </c>
      <c r="BY60" s="3">
        <v>1</v>
      </c>
      <c r="BZ60" s="3">
        <v>0</v>
      </c>
      <c r="CA60" s="3">
        <v>142</v>
      </c>
      <c r="CB60" s="3">
        <v>13</v>
      </c>
      <c r="CC60" s="4">
        <v>0.9</v>
      </c>
      <c r="CD60" s="28">
        <v>90</v>
      </c>
      <c r="CE60" s="8"/>
      <c r="CF60" s="8"/>
      <c r="CG60" s="3">
        <v>178</v>
      </c>
      <c r="CH60" s="3">
        <v>0</v>
      </c>
      <c r="CI60" s="3">
        <v>1</v>
      </c>
      <c r="CJ60" s="12">
        <v>2307.6923076923076</v>
      </c>
      <c r="CK60" s="20">
        <f t="shared" si="34"/>
        <v>25.641025641025639</v>
      </c>
      <c r="CL60" s="19">
        <f t="shared" si="35"/>
        <v>7.7440033031827555</v>
      </c>
      <c r="CM60" s="5">
        <v>15440.159587835227</v>
      </c>
      <c r="CN60" s="19">
        <f t="shared" si="36"/>
        <v>9.6447271595250417</v>
      </c>
      <c r="CP60" s="41">
        <v>40260</v>
      </c>
      <c r="CQ60" s="41"/>
      <c r="CR60" s="41"/>
      <c r="CS60" s="41"/>
      <c r="CT60" s="20"/>
      <c r="CU60" s="36">
        <v>44272</v>
      </c>
      <c r="CV60" s="36">
        <v>44263</v>
      </c>
      <c r="CW60" s="1">
        <f t="shared" si="37"/>
        <v>4003</v>
      </c>
      <c r="CX60" s="3">
        <v>0</v>
      </c>
      <c r="CY60" s="3"/>
      <c r="CZ60" s="3"/>
      <c r="DA60" s="3">
        <v>0</v>
      </c>
      <c r="DB60" s="3">
        <v>4003</v>
      </c>
      <c r="DC60" s="1">
        <v>1</v>
      </c>
      <c r="DD60" s="3"/>
    </row>
    <row r="61" spans="1:117" s="10" customFormat="1" x14ac:dyDescent="0.25">
      <c r="A61" s="25">
        <v>1044</v>
      </c>
      <c r="B61" s="1">
        <v>75</v>
      </c>
      <c r="C61" s="1">
        <v>0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1</v>
      </c>
      <c r="J61" s="1">
        <v>2</v>
      </c>
      <c r="K61" s="1">
        <v>1</v>
      </c>
      <c r="L61" s="1">
        <v>1</v>
      </c>
      <c r="M61" s="1">
        <v>1</v>
      </c>
      <c r="N61" s="1">
        <v>1</v>
      </c>
      <c r="O61" s="1">
        <v>0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1</v>
      </c>
      <c r="AB61" s="1">
        <v>1</v>
      </c>
      <c r="AC61" s="1">
        <v>1</v>
      </c>
      <c r="AD61" s="1">
        <v>0</v>
      </c>
      <c r="AE61" s="1">
        <v>1</v>
      </c>
      <c r="AF61" s="1">
        <v>0</v>
      </c>
      <c r="AG61" s="1">
        <v>0</v>
      </c>
      <c r="AH61" s="1">
        <v>27.2</v>
      </c>
      <c r="AI61" s="1">
        <v>2.1</v>
      </c>
      <c r="AJ61" s="1">
        <v>121</v>
      </c>
      <c r="AK61" s="1">
        <v>65</v>
      </c>
      <c r="AL61" s="5">
        <f t="shared" si="19"/>
        <v>83.666666666666671</v>
      </c>
      <c r="AM61" s="1">
        <v>85</v>
      </c>
      <c r="AN61" s="1">
        <v>1</v>
      </c>
      <c r="AO61" s="1">
        <v>2</v>
      </c>
      <c r="AP61" s="1">
        <v>29</v>
      </c>
      <c r="AQ61" s="1">
        <v>8</v>
      </c>
      <c r="AR61" s="1">
        <v>17</v>
      </c>
      <c r="AS61" s="1">
        <f t="shared" si="20"/>
        <v>21</v>
      </c>
      <c r="AT61" s="7">
        <f t="shared" si="21"/>
        <v>10.5</v>
      </c>
      <c r="AU61" s="1">
        <v>4</v>
      </c>
      <c r="AV61" s="19">
        <v>4.78</v>
      </c>
      <c r="AW61" s="1">
        <v>2.2799999999999998</v>
      </c>
      <c r="AX61" s="19">
        <f t="shared" si="22"/>
        <v>0.42297117516629712</v>
      </c>
      <c r="AY61" s="7">
        <f t="shared" si="23"/>
        <v>2.7196652719665271</v>
      </c>
      <c r="AZ61" s="7">
        <f t="shared" si="24"/>
        <v>456.14035087719304</v>
      </c>
      <c r="BA61" s="7">
        <f t="shared" si="25"/>
        <v>2865.4970760233923</v>
      </c>
      <c r="BB61" s="7">
        <f t="shared" si="26"/>
        <v>56.235294117647065</v>
      </c>
      <c r="BC61" s="7">
        <f t="shared" si="27"/>
        <v>26.823529411764707</v>
      </c>
      <c r="BD61" s="7">
        <f t="shared" si="28"/>
        <v>29.0624</v>
      </c>
      <c r="BE61" s="7">
        <f t="shared" si="29"/>
        <v>5.4719999999999995</v>
      </c>
      <c r="BF61" s="19">
        <v>2.3117154811715479</v>
      </c>
      <c r="BG61" s="19">
        <f t="shared" si="30"/>
        <v>0.30230125523012547</v>
      </c>
      <c r="BH61" s="19">
        <f t="shared" si="31"/>
        <v>0.5156903765690376</v>
      </c>
      <c r="BI61" s="19">
        <f t="shared" si="32"/>
        <v>2.677871148459384</v>
      </c>
      <c r="BJ61" s="19">
        <f t="shared" si="33"/>
        <v>0.5</v>
      </c>
      <c r="BK61" s="19"/>
      <c r="BL61" s="20">
        <v>1</v>
      </c>
      <c r="BM61" s="1">
        <v>9</v>
      </c>
      <c r="BN61" s="20"/>
      <c r="BO61" s="1">
        <v>3</v>
      </c>
      <c r="BP61" s="1"/>
      <c r="BQ61" s="1">
        <v>1</v>
      </c>
      <c r="BR61" s="1">
        <v>0</v>
      </c>
      <c r="BS61" s="1">
        <v>35</v>
      </c>
      <c r="BT61" s="1">
        <v>4.9000000000000004</v>
      </c>
      <c r="BU61" s="1">
        <v>3.9</v>
      </c>
      <c r="BV61" s="1">
        <v>0.45</v>
      </c>
      <c r="BW61" s="1">
        <v>4.5</v>
      </c>
      <c r="BX61" s="1">
        <v>35</v>
      </c>
      <c r="BY61" s="1">
        <v>1</v>
      </c>
      <c r="BZ61" s="1"/>
      <c r="CA61" s="25">
        <v>141</v>
      </c>
      <c r="CB61" s="25">
        <v>23</v>
      </c>
      <c r="CC61" s="44">
        <v>1.86</v>
      </c>
      <c r="CD61" s="27">
        <v>35</v>
      </c>
      <c r="CE61" s="1">
        <v>1040</v>
      </c>
      <c r="CF61" s="1">
        <v>1</v>
      </c>
      <c r="CG61" s="1"/>
      <c r="CH61" s="1"/>
      <c r="CI61" s="1">
        <v>3</v>
      </c>
      <c r="CJ61" s="20">
        <v>897.65742379999995</v>
      </c>
      <c r="CK61" s="20">
        <f t="shared" si="34"/>
        <v>25.647354965714285</v>
      </c>
      <c r="CL61" s="19">
        <f t="shared" si="35"/>
        <v>6.7997885075438766</v>
      </c>
      <c r="CM61" s="20">
        <v>645.05277060000003</v>
      </c>
      <c r="CN61" s="19">
        <f t="shared" si="36"/>
        <v>6.4693321283328382</v>
      </c>
      <c r="CO61" s="22"/>
      <c r="CP61" s="36">
        <v>43301</v>
      </c>
      <c r="CQ61" s="36"/>
      <c r="CR61" s="36"/>
      <c r="CS61" s="36"/>
      <c r="CT61" s="20"/>
      <c r="CU61" s="36">
        <v>44274</v>
      </c>
      <c r="CV61" s="36">
        <v>44244</v>
      </c>
      <c r="CW61" s="1">
        <f t="shared" si="37"/>
        <v>943</v>
      </c>
      <c r="CX61" s="1">
        <v>0</v>
      </c>
      <c r="CY61" s="1"/>
      <c r="CZ61" s="1"/>
      <c r="DA61" s="1">
        <v>0</v>
      </c>
      <c r="DB61" s="1">
        <v>943</v>
      </c>
      <c r="DC61" s="3">
        <v>0</v>
      </c>
      <c r="DD61"/>
      <c r="DE61"/>
      <c r="DF61"/>
      <c r="DG61"/>
      <c r="DH61"/>
      <c r="DI61"/>
      <c r="DJ61"/>
      <c r="DK61"/>
      <c r="DL61"/>
      <c r="DM61"/>
    </row>
    <row r="62" spans="1:117" s="10" customFormat="1" x14ac:dyDescent="0.25">
      <c r="A62" s="2">
        <v>2029</v>
      </c>
      <c r="B62" s="3">
        <v>58</v>
      </c>
      <c r="C62" s="3">
        <v>0</v>
      </c>
      <c r="D62" s="3">
        <v>0</v>
      </c>
      <c r="E62" s="3">
        <v>1</v>
      </c>
      <c r="F62" s="3">
        <v>1</v>
      </c>
      <c r="G62" s="3">
        <v>0</v>
      </c>
      <c r="H62" s="1">
        <v>1</v>
      </c>
      <c r="I62" s="3">
        <v>1</v>
      </c>
      <c r="J62" s="3">
        <v>2</v>
      </c>
      <c r="K62" s="3">
        <v>1</v>
      </c>
      <c r="L62" s="3">
        <v>1</v>
      </c>
      <c r="M62" s="3"/>
      <c r="N62" s="3">
        <v>1</v>
      </c>
      <c r="O62" s="3">
        <v>0</v>
      </c>
      <c r="P62" s="3">
        <v>1</v>
      </c>
      <c r="Q62" s="3"/>
      <c r="R62" s="3">
        <v>0</v>
      </c>
      <c r="S62" s="3">
        <v>0</v>
      </c>
      <c r="T62" s="3">
        <v>1</v>
      </c>
      <c r="U62" s="3">
        <v>0</v>
      </c>
      <c r="V62" s="3">
        <v>1</v>
      </c>
      <c r="W62" s="3">
        <v>0</v>
      </c>
      <c r="X62" s="3">
        <v>0</v>
      </c>
      <c r="Y62" s="3">
        <v>0</v>
      </c>
      <c r="Z62" s="3">
        <v>1</v>
      </c>
      <c r="AA62" s="3">
        <v>1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28</v>
      </c>
      <c r="AI62" s="4">
        <v>2.15</v>
      </c>
      <c r="AJ62" s="3">
        <v>118</v>
      </c>
      <c r="AK62" s="3">
        <v>80</v>
      </c>
      <c r="AL62" s="5">
        <f t="shared" si="19"/>
        <v>92.666666666666671</v>
      </c>
      <c r="AM62" s="3">
        <v>76</v>
      </c>
      <c r="AN62" s="3">
        <v>1</v>
      </c>
      <c r="AO62" s="3">
        <v>4</v>
      </c>
      <c r="AP62" s="3">
        <v>20</v>
      </c>
      <c r="AQ62" s="3">
        <v>10</v>
      </c>
      <c r="AR62" s="3">
        <v>13</v>
      </c>
      <c r="AS62" s="1">
        <f t="shared" si="20"/>
        <v>10</v>
      </c>
      <c r="AT62" s="7">
        <f t="shared" si="21"/>
        <v>2.5</v>
      </c>
      <c r="AU62" s="3">
        <v>8</v>
      </c>
      <c r="AV62" s="4">
        <v>3.0959999999999996</v>
      </c>
      <c r="AW62" s="3">
        <v>1.44</v>
      </c>
      <c r="AX62" s="19">
        <f t="shared" si="22"/>
        <v>0.2958758314855876</v>
      </c>
      <c r="AY62" s="7">
        <f t="shared" si="23"/>
        <v>1.6149870801033595</v>
      </c>
      <c r="AZ62" s="7">
        <f t="shared" si="24"/>
        <v>277.77777777777777</v>
      </c>
      <c r="BA62" s="7">
        <f t="shared" si="25"/>
        <v>4925.9259259259261</v>
      </c>
      <c r="BB62" s="7">
        <f t="shared" si="26"/>
        <v>40.736842105263158</v>
      </c>
      <c r="BC62" s="7">
        <f t="shared" si="27"/>
        <v>18.94736842105263</v>
      </c>
      <c r="BD62" s="7">
        <f t="shared" si="28"/>
        <v>21.817263157894732</v>
      </c>
      <c r="BE62" s="7">
        <f t="shared" si="29"/>
        <v>2.3191578947368416</v>
      </c>
      <c r="BF62" s="19"/>
      <c r="BG62" s="19">
        <f t="shared" si="30"/>
        <v>0.31912144702842377</v>
      </c>
      <c r="BH62" s="19">
        <f t="shared" si="31"/>
        <v>0.49095607235142119</v>
      </c>
      <c r="BI62" s="19">
        <f t="shared" si="32"/>
        <v>4.0736842105263156</v>
      </c>
      <c r="BJ62" s="19">
        <f t="shared" si="33"/>
        <v>0.5</v>
      </c>
      <c r="BK62" s="19"/>
      <c r="BL62" s="5">
        <v>0</v>
      </c>
      <c r="BM62" s="5"/>
      <c r="BN62" s="5"/>
      <c r="BO62" s="5"/>
      <c r="BP62" s="5"/>
      <c r="BQ62" s="3">
        <v>1</v>
      </c>
      <c r="BR62" s="9">
        <v>0</v>
      </c>
      <c r="BS62" s="3">
        <v>57.5</v>
      </c>
      <c r="BT62" s="3">
        <v>4.3</v>
      </c>
      <c r="BU62" s="3">
        <v>3.1</v>
      </c>
      <c r="BV62" s="3">
        <v>1.1000000000000001</v>
      </c>
      <c r="BW62" s="3"/>
      <c r="BY62" s="3">
        <v>1</v>
      </c>
      <c r="BZ62" s="3">
        <v>0</v>
      </c>
      <c r="CA62" s="3">
        <v>139</v>
      </c>
      <c r="CB62" s="3">
        <v>39</v>
      </c>
      <c r="CC62" s="4">
        <v>1.8</v>
      </c>
      <c r="CD62" s="28">
        <v>39</v>
      </c>
      <c r="CE62" s="8"/>
      <c r="CF62" s="8"/>
      <c r="CG62" s="3">
        <v>1495</v>
      </c>
      <c r="CH62" s="3">
        <v>1</v>
      </c>
      <c r="CI62" s="3">
        <v>2</v>
      </c>
      <c r="CJ62" s="12">
        <v>1010.4430379746835</v>
      </c>
      <c r="CK62" s="20">
        <f t="shared" si="34"/>
        <v>25.908795845504706</v>
      </c>
      <c r="CL62" s="19">
        <f t="shared" si="35"/>
        <v>6.9181441651159616</v>
      </c>
      <c r="CM62" s="5">
        <v>591.03216016667329</v>
      </c>
      <c r="CN62" s="19">
        <f t="shared" si="36"/>
        <v>6.3818704324512465</v>
      </c>
      <c r="CP62" s="41">
        <v>40371</v>
      </c>
      <c r="CQ62" s="41"/>
      <c r="CR62" s="41"/>
      <c r="CS62" s="41"/>
      <c r="CT62" s="20"/>
      <c r="CU62" s="36">
        <v>44272</v>
      </c>
      <c r="CV62" s="36">
        <v>42467</v>
      </c>
      <c r="CW62" s="1">
        <f t="shared" si="37"/>
        <v>2096</v>
      </c>
      <c r="CX62" s="3">
        <v>1</v>
      </c>
      <c r="CY62" s="36">
        <v>42467</v>
      </c>
      <c r="CZ62" s="20">
        <f>(CY62-CP62)</f>
        <v>2096</v>
      </c>
      <c r="DA62" s="20">
        <v>1</v>
      </c>
      <c r="DB62" s="20">
        <v>2096</v>
      </c>
      <c r="DC62" s="3">
        <v>0</v>
      </c>
      <c r="DD62" s="3" t="s">
        <v>146</v>
      </c>
    </row>
    <row r="63" spans="1:117" s="10" customFormat="1" x14ac:dyDescent="0.25">
      <c r="A63" s="2">
        <v>2031</v>
      </c>
      <c r="B63" s="3">
        <v>63</v>
      </c>
      <c r="C63" s="3">
        <v>0</v>
      </c>
      <c r="D63" s="3">
        <v>0</v>
      </c>
      <c r="E63" s="3">
        <v>1</v>
      </c>
      <c r="F63" s="3">
        <v>1</v>
      </c>
      <c r="G63" s="3">
        <v>0</v>
      </c>
      <c r="H63" s="1">
        <v>1</v>
      </c>
      <c r="I63" s="3">
        <v>0</v>
      </c>
      <c r="J63" s="3">
        <v>3</v>
      </c>
      <c r="K63" s="3">
        <v>1</v>
      </c>
      <c r="L63" s="3">
        <v>0</v>
      </c>
      <c r="M63" s="3"/>
      <c r="N63" s="3">
        <v>1</v>
      </c>
      <c r="O63" s="3">
        <v>0</v>
      </c>
      <c r="P63" s="3">
        <v>1</v>
      </c>
      <c r="Q63" s="3"/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1</v>
      </c>
      <c r="Z63" s="3">
        <v>0</v>
      </c>
      <c r="AA63" s="3">
        <v>1</v>
      </c>
      <c r="AB63" s="3">
        <v>1</v>
      </c>
      <c r="AC63" s="3">
        <v>1</v>
      </c>
      <c r="AD63" s="3">
        <v>0</v>
      </c>
      <c r="AE63" s="3">
        <v>1</v>
      </c>
      <c r="AF63" s="3">
        <v>0</v>
      </c>
      <c r="AG63" s="3">
        <v>2</v>
      </c>
      <c r="AH63" s="3">
        <v>29.5</v>
      </c>
      <c r="AI63" s="4">
        <v>2.09</v>
      </c>
      <c r="AJ63" s="3">
        <v>120</v>
      </c>
      <c r="AK63" s="3">
        <v>74</v>
      </c>
      <c r="AL63" s="5">
        <f t="shared" si="19"/>
        <v>89.333333333333329</v>
      </c>
      <c r="AM63" s="3">
        <v>103</v>
      </c>
      <c r="AN63" s="3">
        <v>1</v>
      </c>
      <c r="AO63" s="3">
        <v>11</v>
      </c>
      <c r="AP63" s="3">
        <v>35</v>
      </c>
      <c r="AQ63" s="3">
        <v>17</v>
      </c>
      <c r="AR63" s="3">
        <v>27</v>
      </c>
      <c r="AS63" s="1">
        <f t="shared" si="20"/>
        <v>18</v>
      </c>
      <c r="AT63" s="7">
        <f t="shared" si="21"/>
        <v>1.6363636363636365</v>
      </c>
      <c r="AU63" s="3">
        <v>20</v>
      </c>
      <c r="AV63" s="4">
        <v>5.83</v>
      </c>
      <c r="AW63" s="3">
        <v>2.79</v>
      </c>
      <c r="AX63" s="19">
        <f t="shared" si="22"/>
        <v>0.55263858093126383</v>
      </c>
      <c r="AY63" s="7">
        <f t="shared" si="23"/>
        <v>1.2006861063464838</v>
      </c>
      <c r="AZ63" s="7">
        <f t="shared" si="24"/>
        <v>200.71684587813621</v>
      </c>
      <c r="BA63" s="7">
        <f t="shared" si="25"/>
        <v>2246.117084826762</v>
      </c>
      <c r="BB63" s="7">
        <f t="shared" si="26"/>
        <v>56.601941747572816</v>
      </c>
      <c r="BC63" s="7">
        <f t="shared" si="27"/>
        <v>27.087378640776699</v>
      </c>
      <c r="BD63" s="7">
        <f t="shared" si="28"/>
        <v>25.541592233009705</v>
      </c>
      <c r="BE63" s="7">
        <f t="shared" si="29"/>
        <v>5.894213592233009</v>
      </c>
      <c r="BF63" s="19">
        <v>2.25</v>
      </c>
      <c r="BG63" s="19">
        <f t="shared" si="30"/>
        <v>0.47701543739279589</v>
      </c>
      <c r="BH63" s="19">
        <f t="shared" si="31"/>
        <v>0.61835334476843906</v>
      </c>
      <c r="BI63" s="19">
        <f t="shared" si="32"/>
        <v>3.144552319309601</v>
      </c>
      <c r="BJ63" s="19">
        <f t="shared" si="33"/>
        <v>0.55000000000000004</v>
      </c>
      <c r="BK63" s="19"/>
      <c r="BL63" s="5">
        <v>1</v>
      </c>
      <c r="BM63" s="5">
        <v>16</v>
      </c>
      <c r="BN63" s="5"/>
      <c r="BO63" s="5">
        <v>3</v>
      </c>
      <c r="BP63" s="5">
        <v>0</v>
      </c>
      <c r="BQ63" s="3">
        <v>1</v>
      </c>
      <c r="BR63" s="9">
        <v>0</v>
      </c>
      <c r="BS63" s="3">
        <v>35</v>
      </c>
      <c r="BT63" s="3">
        <v>5.7</v>
      </c>
      <c r="BU63" s="3">
        <v>5.2</v>
      </c>
      <c r="BV63" s="3">
        <v>1.1000000000000001</v>
      </c>
      <c r="BW63" s="3">
        <v>4.4000000000000004</v>
      </c>
      <c r="BY63" s="3">
        <v>1</v>
      </c>
      <c r="BZ63" s="3">
        <v>0</v>
      </c>
      <c r="CA63" s="3">
        <v>136</v>
      </c>
      <c r="CB63" s="3">
        <v>43</v>
      </c>
      <c r="CC63" s="4">
        <v>2</v>
      </c>
      <c r="CD63" s="28">
        <v>34</v>
      </c>
      <c r="CE63" s="8"/>
      <c r="CF63" s="8"/>
      <c r="CG63" s="3">
        <v>1971</v>
      </c>
      <c r="CH63" s="3">
        <v>1</v>
      </c>
      <c r="CI63" s="3">
        <v>2</v>
      </c>
      <c r="CJ63" s="12">
        <v>900</v>
      </c>
      <c r="CK63" s="20">
        <f t="shared" si="34"/>
        <v>26.470588235294116</v>
      </c>
      <c r="CL63" s="19">
        <f t="shared" si="35"/>
        <v>6.8023947633243109</v>
      </c>
      <c r="CM63" s="5">
        <v>1319.4023438573167</v>
      </c>
      <c r="CN63" s="19">
        <f t="shared" si="36"/>
        <v>7.1849341432441554</v>
      </c>
      <c r="CP63" s="41">
        <v>40373</v>
      </c>
      <c r="CQ63" s="41"/>
      <c r="CR63" s="41"/>
      <c r="CS63" s="41"/>
      <c r="CT63" s="20"/>
      <c r="CU63" s="36">
        <v>44272</v>
      </c>
      <c r="CV63" s="36">
        <v>41156</v>
      </c>
      <c r="CW63" s="1">
        <f t="shared" si="37"/>
        <v>783</v>
      </c>
      <c r="CX63" s="3">
        <v>1</v>
      </c>
      <c r="CY63" s="36">
        <v>41156</v>
      </c>
      <c r="CZ63" s="20">
        <f>(CY63-CP63)</f>
        <v>783</v>
      </c>
      <c r="DA63" s="20">
        <v>1</v>
      </c>
      <c r="DB63" s="20">
        <v>783</v>
      </c>
      <c r="DC63" s="3">
        <v>0</v>
      </c>
      <c r="DD63" s="3" t="s">
        <v>144</v>
      </c>
    </row>
    <row r="64" spans="1:117" s="10" customFormat="1" x14ac:dyDescent="0.25">
      <c r="A64" s="25">
        <v>1020</v>
      </c>
      <c r="B64" s="1">
        <v>75</v>
      </c>
      <c r="C64" s="1">
        <v>0</v>
      </c>
      <c r="D64" s="1">
        <v>1</v>
      </c>
      <c r="E64" s="1">
        <v>1</v>
      </c>
      <c r="F64" s="1">
        <v>2</v>
      </c>
      <c r="G64" s="1">
        <v>1</v>
      </c>
      <c r="H64" s="1">
        <v>0</v>
      </c>
      <c r="I64" s="1">
        <v>1</v>
      </c>
      <c r="J64" s="1">
        <v>3</v>
      </c>
      <c r="K64" s="1">
        <v>1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</v>
      </c>
      <c r="AB64" s="1">
        <v>1</v>
      </c>
      <c r="AC64" s="1">
        <v>0</v>
      </c>
      <c r="AD64" s="1">
        <v>0</v>
      </c>
      <c r="AE64" s="1">
        <v>1</v>
      </c>
      <c r="AF64" s="1">
        <v>0</v>
      </c>
      <c r="AG64" s="1">
        <v>0</v>
      </c>
      <c r="AH64" s="1">
        <v>48</v>
      </c>
      <c r="AI64" s="1">
        <v>2.02</v>
      </c>
      <c r="AJ64" s="1">
        <v>154</v>
      </c>
      <c r="AK64" s="1">
        <v>72</v>
      </c>
      <c r="AL64" s="5">
        <f t="shared" si="19"/>
        <v>99.333333333333329</v>
      </c>
      <c r="AM64" s="1">
        <v>65</v>
      </c>
      <c r="AN64" s="1">
        <v>1</v>
      </c>
      <c r="AO64" s="1">
        <v>11</v>
      </c>
      <c r="AP64" s="1">
        <v>44</v>
      </c>
      <c r="AQ64" s="1">
        <v>9</v>
      </c>
      <c r="AR64" s="1">
        <v>25</v>
      </c>
      <c r="AS64" s="1">
        <f t="shared" si="20"/>
        <v>35</v>
      </c>
      <c r="AT64" s="7">
        <f t="shared" si="21"/>
        <v>3.1818181818181817</v>
      </c>
      <c r="AU64" s="1">
        <v>16</v>
      </c>
      <c r="AV64" s="19">
        <v>7.88</v>
      </c>
      <c r="AW64" s="1">
        <v>3.58</v>
      </c>
      <c r="AX64" s="19">
        <f t="shared" si="22"/>
        <v>0.78849963045085003</v>
      </c>
      <c r="AY64" s="7">
        <f t="shared" si="23"/>
        <v>1.1421319796954315</v>
      </c>
      <c r="AZ64" s="7">
        <f t="shared" si="24"/>
        <v>201.11731843575419</v>
      </c>
      <c r="BA64" s="7">
        <f t="shared" si="25"/>
        <v>1973.9292364990688</v>
      </c>
      <c r="BB64" s="7">
        <f t="shared" si="26"/>
        <v>121.23076923076923</v>
      </c>
      <c r="BC64" s="7">
        <f t="shared" si="27"/>
        <v>55.07692307692308</v>
      </c>
      <c r="BD64" s="7">
        <f t="shared" si="28"/>
        <v>62.420512820512819</v>
      </c>
      <c r="BE64" s="7">
        <f t="shared" si="29"/>
        <v>10.486646153846154</v>
      </c>
      <c r="BF64" s="19">
        <v>1.29</v>
      </c>
      <c r="BG64" s="19">
        <f t="shared" si="30"/>
        <v>0.20621827411167512</v>
      </c>
      <c r="BH64" s="19">
        <f t="shared" si="31"/>
        <v>0.36294416243654826</v>
      </c>
      <c r="BI64" s="19">
        <f t="shared" si="32"/>
        <v>3.4637362637362634</v>
      </c>
      <c r="BJ64" s="19">
        <f t="shared" si="33"/>
        <v>0.6875</v>
      </c>
      <c r="BK64" s="19"/>
      <c r="BL64" s="20">
        <v>1</v>
      </c>
      <c r="BM64" s="1">
        <v>26</v>
      </c>
      <c r="BN64" s="20"/>
      <c r="BO64" s="1">
        <v>0</v>
      </c>
      <c r="BP64" s="1">
        <v>0</v>
      </c>
      <c r="BQ64" s="1">
        <v>1</v>
      </c>
      <c r="BR64" s="1">
        <v>0</v>
      </c>
      <c r="BS64" s="1">
        <v>60</v>
      </c>
      <c r="BT64" s="1"/>
      <c r="BU64" s="1"/>
      <c r="BV64" s="1"/>
      <c r="BW64" s="1"/>
      <c r="BX64" s="1"/>
      <c r="BY64" s="1"/>
      <c r="BZ64" s="1"/>
      <c r="CA64" s="25">
        <v>141</v>
      </c>
      <c r="CB64" s="25">
        <v>31</v>
      </c>
      <c r="CC64" s="44">
        <v>1.0900000000000001</v>
      </c>
      <c r="CD64" s="27">
        <v>50</v>
      </c>
      <c r="CE64" s="1">
        <v>35</v>
      </c>
      <c r="CF64" s="1">
        <v>0</v>
      </c>
      <c r="CG64" s="1"/>
      <c r="CH64" s="1"/>
      <c r="CI64" s="1">
        <v>1</v>
      </c>
      <c r="CJ64" s="20">
        <v>1329.01487</v>
      </c>
      <c r="CK64" s="20">
        <f t="shared" si="34"/>
        <v>26.580297399999999</v>
      </c>
      <c r="CL64" s="19">
        <f t="shared" si="35"/>
        <v>7.1921932475144574</v>
      </c>
      <c r="CM64" s="20">
        <v>1189.6214</v>
      </c>
      <c r="CN64" s="19">
        <f t="shared" si="36"/>
        <v>7.0813903842242212</v>
      </c>
      <c r="CO64" s="22"/>
      <c r="CP64" s="36">
        <v>43215</v>
      </c>
      <c r="CQ64" s="36"/>
      <c r="CR64" s="36"/>
      <c r="CS64" s="36"/>
      <c r="CT64" s="20"/>
      <c r="CU64" s="36">
        <v>44274</v>
      </c>
      <c r="CV64" s="36">
        <v>44274</v>
      </c>
      <c r="CW64" s="1">
        <f t="shared" si="37"/>
        <v>1059</v>
      </c>
      <c r="CX64" s="1">
        <v>0</v>
      </c>
      <c r="CY64" s="1"/>
      <c r="CZ64" s="1"/>
      <c r="DA64" s="1">
        <v>0</v>
      </c>
      <c r="DB64" s="1">
        <v>1059</v>
      </c>
      <c r="DC64" s="3">
        <v>0</v>
      </c>
      <c r="DD64"/>
      <c r="DE64"/>
      <c r="DF64"/>
      <c r="DG64"/>
      <c r="DH64"/>
      <c r="DI64"/>
      <c r="DJ64"/>
      <c r="DK64"/>
      <c r="DL64"/>
      <c r="DM64"/>
    </row>
    <row r="65" spans="1:117" s="10" customFormat="1" x14ac:dyDescent="0.25">
      <c r="A65" s="25">
        <v>1061</v>
      </c>
      <c r="B65" s="1">
        <v>61</v>
      </c>
      <c r="C65" s="1">
        <v>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0</v>
      </c>
      <c r="J65" s="1">
        <v>3</v>
      </c>
      <c r="K65" s="1">
        <v>1</v>
      </c>
      <c r="L65" s="1">
        <v>1</v>
      </c>
      <c r="M65" s="1">
        <v>1</v>
      </c>
      <c r="N65" s="1">
        <v>1</v>
      </c>
      <c r="O65" s="1">
        <v>0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2</v>
      </c>
      <c r="AA65" s="1">
        <v>1</v>
      </c>
      <c r="AB65" s="1">
        <v>1</v>
      </c>
      <c r="AC65" s="1">
        <v>1</v>
      </c>
      <c r="AD65" s="1">
        <v>0</v>
      </c>
      <c r="AE65" s="1">
        <v>1</v>
      </c>
      <c r="AF65" s="1">
        <v>0</v>
      </c>
      <c r="AG65" s="1">
        <v>0</v>
      </c>
      <c r="AH65" s="1">
        <v>33.4</v>
      </c>
      <c r="AI65" s="1">
        <v>2.27</v>
      </c>
      <c r="AJ65" s="1">
        <v>129</v>
      </c>
      <c r="AK65" s="1">
        <v>71</v>
      </c>
      <c r="AL65" s="5">
        <f t="shared" si="19"/>
        <v>90.333333333333329</v>
      </c>
      <c r="AM65" s="1">
        <v>93</v>
      </c>
      <c r="AN65" s="1">
        <v>1</v>
      </c>
      <c r="AO65" s="1">
        <v>10</v>
      </c>
      <c r="AP65" s="1">
        <v>32</v>
      </c>
      <c r="AQ65" s="1">
        <v>20</v>
      </c>
      <c r="AR65" s="1">
        <v>24</v>
      </c>
      <c r="AS65" s="1">
        <f t="shared" si="20"/>
        <v>12</v>
      </c>
      <c r="AT65" s="7">
        <f t="shared" si="21"/>
        <v>1.2</v>
      </c>
      <c r="AU65" s="1">
        <v>15</v>
      </c>
      <c r="AV65" s="19">
        <v>5.05</v>
      </c>
      <c r="AW65" s="1">
        <v>2.2200000000000002</v>
      </c>
      <c r="AX65" s="19">
        <f t="shared" si="22"/>
        <v>0.44465631929046567</v>
      </c>
      <c r="AY65" s="7">
        <f t="shared" si="23"/>
        <v>1.7821782178217822</v>
      </c>
      <c r="AZ65" s="7">
        <f t="shared" si="24"/>
        <v>324.32432432432432</v>
      </c>
      <c r="BA65" s="7">
        <f t="shared" si="25"/>
        <v>2894.8948948948942</v>
      </c>
      <c r="BB65" s="7">
        <f t="shared" si="26"/>
        <v>54.3010752688172</v>
      </c>
      <c r="BC65" s="7">
        <f t="shared" si="27"/>
        <v>23.870967741935484</v>
      </c>
      <c r="BD65" s="7">
        <f t="shared" si="28"/>
        <v>24.456602150537634</v>
      </c>
      <c r="BE65" s="7">
        <f t="shared" si="29"/>
        <v>4.5450322580645155</v>
      </c>
      <c r="BF65" s="19">
        <v>2.0994059405940595</v>
      </c>
      <c r="BG65" s="19">
        <f t="shared" si="30"/>
        <v>0.44198019801980198</v>
      </c>
      <c r="BH65" s="19">
        <f t="shared" si="31"/>
        <v>0.58930693069306939</v>
      </c>
      <c r="BI65" s="19">
        <f t="shared" si="32"/>
        <v>4.5250896057347667</v>
      </c>
      <c r="BJ65" s="19">
        <f t="shared" si="33"/>
        <v>0.66666666666666663</v>
      </c>
      <c r="BK65" s="19"/>
      <c r="BL65" s="20">
        <v>1</v>
      </c>
      <c r="BM65" s="1">
        <v>22</v>
      </c>
      <c r="BN65" s="20"/>
      <c r="BO65" s="1">
        <v>3</v>
      </c>
      <c r="BP65" s="1">
        <v>0</v>
      </c>
      <c r="BQ65" s="1">
        <v>1</v>
      </c>
      <c r="BR65" s="1">
        <v>0</v>
      </c>
      <c r="BS65" s="1">
        <v>25</v>
      </c>
      <c r="BT65" s="1"/>
      <c r="BU65" s="1"/>
      <c r="BV65" s="1"/>
      <c r="BW65" s="1"/>
      <c r="BX65" s="1"/>
      <c r="BY65" s="1"/>
      <c r="BZ65" s="1"/>
      <c r="CA65" s="25">
        <v>139</v>
      </c>
      <c r="CB65" s="25">
        <v>35</v>
      </c>
      <c r="CC65" s="44">
        <v>1.58</v>
      </c>
      <c r="CD65" s="27">
        <v>47</v>
      </c>
      <c r="CE65" s="1">
        <v>399</v>
      </c>
      <c r="CF65" s="1">
        <v>1</v>
      </c>
      <c r="CG65" s="1"/>
      <c r="CH65" s="1"/>
      <c r="CI65" s="1">
        <v>2</v>
      </c>
      <c r="CJ65" s="20">
        <v>1312.3408890000001</v>
      </c>
      <c r="CK65" s="20">
        <f t="shared" si="34"/>
        <v>27.922146574468087</v>
      </c>
      <c r="CL65" s="19">
        <f t="shared" si="35"/>
        <v>7.1795677596885685</v>
      </c>
      <c r="CM65" s="20">
        <v>1484.2853050000001</v>
      </c>
      <c r="CN65" s="19">
        <f t="shared" si="36"/>
        <v>7.3026886592920119</v>
      </c>
      <c r="CO65" s="22"/>
      <c r="CP65" s="36">
        <v>43397</v>
      </c>
      <c r="CQ65" s="36"/>
      <c r="CR65" s="36"/>
      <c r="CS65" s="36"/>
      <c r="CT65" s="20"/>
      <c r="CU65" s="36">
        <v>44274</v>
      </c>
      <c r="CV65" s="36">
        <v>44259</v>
      </c>
      <c r="CW65" s="1">
        <f t="shared" si="37"/>
        <v>862</v>
      </c>
      <c r="CX65" s="1">
        <v>0</v>
      </c>
      <c r="CY65" s="1"/>
      <c r="CZ65" s="1"/>
      <c r="DA65" s="1">
        <v>0</v>
      </c>
      <c r="DB65" s="1">
        <v>862</v>
      </c>
      <c r="DC65" s="3">
        <v>0</v>
      </c>
      <c r="DD65"/>
      <c r="DE65"/>
      <c r="DF65"/>
      <c r="DG65"/>
      <c r="DH65"/>
      <c r="DI65"/>
      <c r="DJ65"/>
      <c r="DK65"/>
      <c r="DL65"/>
      <c r="DM65"/>
    </row>
    <row r="66" spans="1:117" s="10" customFormat="1" x14ac:dyDescent="0.25">
      <c r="A66" s="2">
        <v>2063</v>
      </c>
      <c r="B66" s="9">
        <v>62</v>
      </c>
      <c r="C66" s="9">
        <v>0</v>
      </c>
      <c r="D66" s="9">
        <v>0</v>
      </c>
      <c r="E66" s="9">
        <v>1</v>
      </c>
      <c r="F66" s="9">
        <v>1</v>
      </c>
      <c r="G66" s="9">
        <v>0</v>
      </c>
      <c r="H66" s="1">
        <v>1</v>
      </c>
      <c r="I66" s="9">
        <v>1</v>
      </c>
      <c r="J66" s="9">
        <v>3</v>
      </c>
      <c r="K66" s="9">
        <v>0</v>
      </c>
      <c r="L66" s="9">
        <v>0</v>
      </c>
      <c r="M66" s="9"/>
      <c r="N66" s="9">
        <v>1</v>
      </c>
      <c r="O66" s="9">
        <v>0</v>
      </c>
      <c r="P66" s="9">
        <v>1</v>
      </c>
      <c r="Q66" s="9"/>
      <c r="R66" s="9">
        <v>1</v>
      </c>
      <c r="S66" s="9">
        <v>1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1</v>
      </c>
      <c r="Z66" s="9">
        <v>0</v>
      </c>
      <c r="AA66" s="9">
        <v>1</v>
      </c>
      <c r="AB66" s="9">
        <v>0</v>
      </c>
      <c r="AC66" s="9">
        <v>1</v>
      </c>
      <c r="AD66" s="9">
        <v>0</v>
      </c>
      <c r="AE66" s="9">
        <v>0</v>
      </c>
      <c r="AF66" s="9">
        <v>0</v>
      </c>
      <c r="AG66" s="9">
        <v>0</v>
      </c>
      <c r="AH66" s="9">
        <v>24</v>
      </c>
      <c r="AI66" s="11">
        <v>1.95</v>
      </c>
      <c r="AJ66" s="9">
        <v>125</v>
      </c>
      <c r="AK66" s="9">
        <v>82</v>
      </c>
      <c r="AL66" s="5">
        <f t="shared" si="19"/>
        <v>96.333333333333329</v>
      </c>
      <c r="AM66" s="9">
        <v>69</v>
      </c>
      <c r="AN66" s="9">
        <v>1</v>
      </c>
      <c r="AO66" s="9">
        <v>8</v>
      </c>
      <c r="AP66" s="9">
        <v>16</v>
      </c>
      <c r="AQ66" s="9">
        <v>6</v>
      </c>
      <c r="AR66" s="9">
        <v>10</v>
      </c>
      <c r="AS66" s="1">
        <f t="shared" si="20"/>
        <v>10</v>
      </c>
      <c r="AT66" s="7">
        <f t="shared" si="21"/>
        <v>1.25</v>
      </c>
      <c r="AU66" s="9">
        <v>7</v>
      </c>
      <c r="AV66" s="4">
        <v>3.9584999999999995</v>
      </c>
      <c r="AW66" s="9">
        <v>2.0299999999999998</v>
      </c>
      <c r="AX66" s="19">
        <f t="shared" si="22"/>
        <v>0.43360679970436061</v>
      </c>
      <c r="AY66" s="7">
        <f t="shared" si="23"/>
        <v>0.75786282682834416</v>
      </c>
      <c r="AZ66" s="7">
        <f t="shared" si="24"/>
        <v>118.22660098522168</v>
      </c>
      <c r="BA66" s="7">
        <f t="shared" si="25"/>
        <v>3481.1165845648607</v>
      </c>
      <c r="BB66" s="7">
        <f t="shared" si="26"/>
        <v>57.369565217391298</v>
      </c>
      <c r="BC66" s="7">
        <f t="shared" si="27"/>
        <v>29.420289855072461</v>
      </c>
      <c r="BD66" s="7">
        <f t="shared" si="28"/>
        <v>35.743690821256031</v>
      </c>
      <c r="BE66" s="7">
        <f t="shared" si="29"/>
        <v>0.80023188405797085</v>
      </c>
      <c r="BF66" s="19"/>
      <c r="BG66" s="19">
        <f t="shared" si="30"/>
        <v>0.17430845017051916</v>
      </c>
      <c r="BH66" s="19">
        <f t="shared" si="31"/>
        <v>0.27889352027283065</v>
      </c>
      <c r="BI66" s="19">
        <f t="shared" si="32"/>
        <v>5.7369565217391294</v>
      </c>
      <c r="BJ66" s="19">
        <f t="shared" si="33"/>
        <v>1.1428571428571428</v>
      </c>
      <c r="BK66" s="19"/>
      <c r="BL66" s="12">
        <v>0</v>
      </c>
      <c r="BM66" s="12"/>
      <c r="BN66" s="12"/>
      <c r="BO66" s="12"/>
      <c r="BP66" s="12"/>
      <c r="BQ66" s="9">
        <v>1</v>
      </c>
      <c r="BR66" s="9">
        <v>0</v>
      </c>
      <c r="BS66" s="9">
        <v>22.5</v>
      </c>
      <c r="BT66" s="9">
        <v>5.0999999999999996</v>
      </c>
      <c r="BU66" s="9">
        <v>3.7</v>
      </c>
      <c r="BV66" s="9">
        <v>0.8</v>
      </c>
      <c r="BW66" s="9">
        <v>3.6</v>
      </c>
      <c r="BX66" s="14"/>
      <c r="BY66" s="9">
        <v>0</v>
      </c>
      <c r="BZ66" s="9">
        <v>1</v>
      </c>
      <c r="CA66" s="9">
        <v>133</v>
      </c>
      <c r="CB66" s="9">
        <v>25</v>
      </c>
      <c r="CC66" s="11">
        <v>0.8</v>
      </c>
      <c r="CD66" s="29">
        <v>90</v>
      </c>
      <c r="CE66" s="13"/>
      <c r="CF66" s="13"/>
      <c r="CG66" s="9">
        <v>620</v>
      </c>
      <c r="CH66" s="9">
        <v>1</v>
      </c>
      <c r="CI66" s="9">
        <v>1</v>
      </c>
      <c r="CJ66" s="12">
        <v>2619.1176470588234</v>
      </c>
      <c r="CK66" s="20">
        <f t="shared" si="34"/>
        <v>29.101307189542482</v>
      </c>
      <c r="CL66" s="19">
        <f t="shared" si="35"/>
        <v>7.8705927641016462</v>
      </c>
      <c r="CM66" s="12">
        <v>1232.5424258160597</v>
      </c>
      <c r="CN66" s="19">
        <f t="shared" si="36"/>
        <v>7.1168343278932129</v>
      </c>
      <c r="CO66" s="14"/>
      <c r="CP66" s="36">
        <v>40633</v>
      </c>
      <c r="CQ66" s="38"/>
      <c r="CR66" s="38"/>
      <c r="CS66" s="36">
        <v>40654</v>
      </c>
      <c r="CT66" s="43">
        <f>(CS66-CP66)</f>
        <v>21</v>
      </c>
      <c r="CU66" s="36">
        <v>44274</v>
      </c>
      <c r="CV66" s="42">
        <v>44275</v>
      </c>
      <c r="CW66" s="9">
        <f t="shared" si="37"/>
        <v>3642</v>
      </c>
      <c r="CX66" s="9">
        <v>0</v>
      </c>
      <c r="CY66" s="9"/>
      <c r="CZ66" s="14"/>
      <c r="DA66" s="9">
        <v>1</v>
      </c>
      <c r="DB66" s="9">
        <v>21</v>
      </c>
      <c r="DC66" s="1">
        <v>1</v>
      </c>
      <c r="DD66" s="14" t="s">
        <v>157</v>
      </c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 s="10" customFormat="1" x14ac:dyDescent="0.25">
      <c r="A67" s="2">
        <v>2012</v>
      </c>
      <c r="B67" s="3">
        <v>62</v>
      </c>
      <c r="C67" s="3">
        <v>0</v>
      </c>
      <c r="D67" s="3">
        <v>1</v>
      </c>
      <c r="E67" s="3">
        <v>1</v>
      </c>
      <c r="F67" s="3">
        <v>2</v>
      </c>
      <c r="G67" s="3">
        <v>1</v>
      </c>
      <c r="H67" s="1">
        <v>0</v>
      </c>
      <c r="I67" s="3">
        <v>1</v>
      </c>
      <c r="J67" s="3">
        <v>3</v>
      </c>
      <c r="K67" s="3">
        <v>1</v>
      </c>
      <c r="L67" s="3">
        <v>0</v>
      </c>
      <c r="M67" s="3"/>
      <c r="N67" s="3">
        <v>1</v>
      </c>
      <c r="O67" s="3">
        <v>1</v>
      </c>
      <c r="P67" s="3">
        <v>0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1</v>
      </c>
      <c r="AB67" s="3">
        <v>0</v>
      </c>
      <c r="AC67" s="3">
        <v>1</v>
      </c>
      <c r="AD67" s="3">
        <v>0</v>
      </c>
      <c r="AE67" s="3">
        <v>0</v>
      </c>
      <c r="AF67" s="3">
        <v>0</v>
      </c>
      <c r="AG67" s="3">
        <v>0</v>
      </c>
      <c r="AH67" s="3">
        <v>25.5</v>
      </c>
      <c r="AI67" s="4">
        <v>1.64</v>
      </c>
      <c r="AJ67" s="3">
        <v>182</v>
      </c>
      <c r="AK67" s="3">
        <v>80</v>
      </c>
      <c r="AL67" s="5">
        <f t="shared" si="19"/>
        <v>114</v>
      </c>
      <c r="AM67" s="3">
        <v>71</v>
      </c>
      <c r="AN67" s="3">
        <v>1</v>
      </c>
      <c r="AO67" s="3">
        <v>8</v>
      </c>
      <c r="AP67" s="3">
        <v>36</v>
      </c>
      <c r="AQ67" s="3">
        <v>19</v>
      </c>
      <c r="AR67" s="3">
        <v>27</v>
      </c>
      <c r="AS67" s="3">
        <f t="shared" si="20"/>
        <v>17</v>
      </c>
      <c r="AT67" s="7">
        <f t="shared" si="21"/>
        <v>2.125</v>
      </c>
      <c r="AU67" s="3">
        <v>19</v>
      </c>
      <c r="AV67" s="4">
        <v>3.8375999999999997</v>
      </c>
      <c r="AW67" s="3">
        <v>2.34</v>
      </c>
      <c r="AX67" s="19">
        <f t="shared" si="22"/>
        <v>0.59148558758314851</v>
      </c>
      <c r="AY67" s="7">
        <f t="shared" si="23"/>
        <v>2.0846362309776945</v>
      </c>
      <c r="AZ67" s="7">
        <f t="shared" si="24"/>
        <v>273.5042735042735</v>
      </c>
      <c r="BA67" s="7">
        <f t="shared" si="25"/>
        <v>3623.931623931624</v>
      </c>
      <c r="BB67" s="7">
        <f t="shared" si="26"/>
        <v>54.050704225352113</v>
      </c>
      <c r="BC67" s="7">
        <f t="shared" si="27"/>
        <v>32.95774647887324</v>
      </c>
      <c r="BD67" s="7">
        <f t="shared" si="28"/>
        <v>42.581408450704224</v>
      </c>
      <c r="BE67" s="7">
        <f t="shared" si="29"/>
        <v>8.5162816901408451</v>
      </c>
      <c r="BF67" s="19">
        <v>4.68</v>
      </c>
      <c r="BG67" s="19">
        <f t="shared" si="30"/>
        <v>0.49953095684803001</v>
      </c>
      <c r="BH67" s="19">
        <f t="shared" si="31"/>
        <v>0.66604127579737338</v>
      </c>
      <c r="BI67" s="19">
        <f t="shared" si="32"/>
        <v>3.179453189726595</v>
      </c>
      <c r="BJ67" s="19">
        <f t="shared" si="33"/>
        <v>0.42105263157894735</v>
      </c>
      <c r="BK67" s="19"/>
      <c r="BL67" s="5">
        <v>1</v>
      </c>
      <c r="BM67" s="5">
        <v>20</v>
      </c>
      <c r="BN67" s="5">
        <v>75</v>
      </c>
      <c r="BO67" s="5">
        <v>1</v>
      </c>
      <c r="BP67" s="5">
        <v>0</v>
      </c>
      <c r="BQ67" s="3">
        <v>1</v>
      </c>
      <c r="BR67" s="3">
        <v>1</v>
      </c>
      <c r="BS67" s="3">
        <v>75</v>
      </c>
      <c r="BT67" s="3"/>
      <c r="BU67" s="3"/>
      <c r="BV67" s="3"/>
      <c r="BW67" s="3"/>
      <c r="BY67" s="3"/>
      <c r="BZ67" s="3"/>
      <c r="CA67" s="3">
        <v>136</v>
      </c>
      <c r="CB67" s="3">
        <v>15</v>
      </c>
      <c r="CC67" s="4">
        <v>0.9</v>
      </c>
      <c r="CD67" s="28">
        <v>65</v>
      </c>
      <c r="CE67" s="8"/>
      <c r="CF67" s="8"/>
      <c r="CG67" s="3">
        <v>1497</v>
      </c>
      <c r="CH67" s="3">
        <v>1</v>
      </c>
      <c r="CI67" s="3">
        <v>2</v>
      </c>
      <c r="CJ67" s="12">
        <v>1902.5974025974026</v>
      </c>
      <c r="CK67" s="20">
        <f t="shared" si="34"/>
        <v>29.270729270729269</v>
      </c>
      <c r="CL67" s="19">
        <f t="shared" si="35"/>
        <v>7.550975285585575</v>
      </c>
      <c r="CM67" s="5">
        <v>7138.0228918452531</v>
      </c>
      <c r="CN67" s="19">
        <f t="shared" si="36"/>
        <v>8.8731911110840844</v>
      </c>
      <c r="CP67" s="41">
        <v>40261</v>
      </c>
      <c r="CQ67" s="41"/>
      <c r="CR67" s="41"/>
      <c r="CS67" s="41"/>
      <c r="CT67" s="20"/>
      <c r="CU67" s="36">
        <v>44272</v>
      </c>
      <c r="CV67" s="36">
        <v>44260</v>
      </c>
      <c r="CW67" s="1">
        <f t="shared" si="37"/>
        <v>3999</v>
      </c>
      <c r="CX67" s="3">
        <v>0</v>
      </c>
      <c r="CY67" s="3"/>
      <c r="CZ67" s="3"/>
      <c r="DA67" s="3">
        <v>0</v>
      </c>
      <c r="DB67" s="3">
        <v>3999</v>
      </c>
      <c r="DC67" s="1">
        <v>1</v>
      </c>
      <c r="DD67" s="3"/>
    </row>
    <row r="68" spans="1:117" s="10" customFormat="1" x14ac:dyDescent="0.25">
      <c r="A68" s="25">
        <v>1021</v>
      </c>
      <c r="B68" s="1">
        <v>78</v>
      </c>
      <c r="C68" s="1">
        <v>0</v>
      </c>
      <c r="D68" s="1">
        <v>1</v>
      </c>
      <c r="E68" s="1">
        <v>1</v>
      </c>
      <c r="F68" s="1">
        <v>2</v>
      </c>
      <c r="G68" s="1">
        <v>1</v>
      </c>
      <c r="H68" s="1">
        <v>0</v>
      </c>
      <c r="I68" s="1">
        <v>1</v>
      </c>
      <c r="J68" s="1">
        <v>3</v>
      </c>
      <c r="K68" s="1">
        <v>1</v>
      </c>
      <c r="L68" s="1">
        <v>1</v>
      </c>
      <c r="M68" s="1">
        <v>1</v>
      </c>
      <c r="N68" s="1">
        <v>1</v>
      </c>
      <c r="O68" s="1">
        <v>0</v>
      </c>
      <c r="P68" s="1">
        <v>1</v>
      </c>
      <c r="Q68" s="1">
        <v>1</v>
      </c>
      <c r="R68" s="1">
        <v>0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1</v>
      </c>
      <c r="AA68" s="1">
        <v>1</v>
      </c>
      <c r="AB68" s="1">
        <v>0</v>
      </c>
      <c r="AC68" s="1">
        <v>1</v>
      </c>
      <c r="AD68" s="1">
        <v>0</v>
      </c>
      <c r="AE68" s="1">
        <v>1</v>
      </c>
      <c r="AF68" s="1">
        <v>0</v>
      </c>
      <c r="AG68" s="1">
        <v>0</v>
      </c>
      <c r="AH68" s="1">
        <v>33</v>
      </c>
      <c r="AI68" s="1">
        <v>1.88</v>
      </c>
      <c r="AJ68" s="1">
        <v>122</v>
      </c>
      <c r="AK68" s="1">
        <v>54</v>
      </c>
      <c r="AL68" s="5">
        <f t="shared" si="19"/>
        <v>76.666666666666671</v>
      </c>
      <c r="AM68" s="1">
        <v>59</v>
      </c>
      <c r="AN68" s="1">
        <v>3</v>
      </c>
      <c r="AO68" s="1">
        <v>10</v>
      </c>
      <c r="AP68" s="1">
        <v>56</v>
      </c>
      <c r="AQ68" s="1">
        <v>20</v>
      </c>
      <c r="AR68" s="1">
        <v>35</v>
      </c>
      <c r="AS68" s="1">
        <f t="shared" si="20"/>
        <v>36</v>
      </c>
      <c r="AT68" s="7">
        <f t="shared" si="21"/>
        <v>3.6</v>
      </c>
      <c r="AU68" s="1">
        <v>17</v>
      </c>
      <c r="AV68" s="19">
        <v>3.8</v>
      </c>
      <c r="AW68" s="1">
        <v>2.02</v>
      </c>
      <c r="AX68" s="19">
        <f t="shared" si="22"/>
        <v>0.34338507021433851</v>
      </c>
      <c r="AY68" s="7">
        <f t="shared" si="23"/>
        <v>4.7368421052631584</v>
      </c>
      <c r="AZ68" s="7">
        <f t="shared" si="24"/>
        <v>712.87128712871288</v>
      </c>
      <c r="BA68" s="7">
        <f t="shared" si="25"/>
        <v>2640.2640264026404</v>
      </c>
      <c r="BB68" s="7">
        <f t="shared" si="26"/>
        <v>64.406779661016941</v>
      </c>
      <c r="BC68" s="7">
        <f t="shared" si="27"/>
        <v>34.237288135593218</v>
      </c>
      <c r="BD68" s="7">
        <f t="shared" si="28"/>
        <v>27.782418079096043</v>
      </c>
      <c r="BE68" s="7">
        <f t="shared" si="29"/>
        <v>11.640677966101693</v>
      </c>
      <c r="BF68" s="19"/>
      <c r="BG68" s="19">
        <f t="shared" si="30"/>
        <v>0.54342105263157903</v>
      </c>
      <c r="BH68" s="19">
        <f t="shared" si="31"/>
        <v>0.8694736842105264</v>
      </c>
      <c r="BI68" s="19">
        <f t="shared" si="32"/>
        <v>1.7890772128060262</v>
      </c>
      <c r="BJ68" s="19">
        <f t="shared" si="33"/>
        <v>0.58823529411764708</v>
      </c>
      <c r="BK68" s="19"/>
      <c r="BL68" s="20">
        <v>0</v>
      </c>
      <c r="BM68" s="1"/>
      <c r="BN68" s="20"/>
      <c r="BO68" s="1"/>
      <c r="BP68" s="1"/>
      <c r="BQ68" s="1">
        <v>1</v>
      </c>
      <c r="BR68" s="1">
        <v>0</v>
      </c>
      <c r="BS68" s="1">
        <v>70</v>
      </c>
      <c r="BT68" s="1">
        <v>4.2</v>
      </c>
      <c r="BU68" s="1">
        <v>2.2000000000000002</v>
      </c>
      <c r="BV68" s="1">
        <v>0.51</v>
      </c>
      <c r="BW68" s="1">
        <v>4.7</v>
      </c>
      <c r="BX68" s="1">
        <v>51.5</v>
      </c>
      <c r="BY68" s="1">
        <v>1</v>
      </c>
      <c r="BZ68" s="1"/>
      <c r="CA68" s="25">
        <v>139</v>
      </c>
      <c r="CB68" s="25">
        <v>37</v>
      </c>
      <c r="CC68" s="44">
        <v>1.2</v>
      </c>
      <c r="CD68" s="27">
        <v>43</v>
      </c>
      <c r="CE68" s="1">
        <v>215</v>
      </c>
      <c r="CF68" s="1">
        <v>1</v>
      </c>
      <c r="CG68" s="1"/>
      <c r="CH68" s="1"/>
      <c r="CI68" s="1">
        <v>2</v>
      </c>
      <c r="CJ68" s="20">
        <v>1268.335</v>
      </c>
      <c r="CK68" s="20">
        <f t="shared" si="34"/>
        <v>29.496162790697674</v>
      </c>
      <c r="CL68" s="19">
        <f t="shared" si="35"/>
        <v>7.1454602956872604</v>
      </c>
      <c r="CM68" s="20">
        <v>2576.056</v>
      </c>
      <c r="CN68" s="19">
        <f t="shared" si="36"/>
        <v>7.8540148261183873</v>
      </c>
      <c r="CO68" s="22"/>
      <c r="CP68" s="36">
        <v>43215</v>
      </c>
      <c r="CQ68" s="36"/>
      <c r="CR68" s="36"/>
      <c r="CS68" s="36"/>
      <c r="CT68" s="20"/>
      <c r="CU68" s="36">
        <v>44217</v>
      </c>
      <c r="CV68" s="36">
        <v>43252</v>
      </c>
      <c r="CW68" s="1">
        <f t="shared" si="37"/>
        <v>37</v>
      </c>
      <c r="CX68" s="1">
        <v>1</v>
      </c>
      <c r="CY68" s="36">
        <v>43252</v>
      </c>
      <c r="CZ68" s="20">
        <f>(CY68-CP68)</f>
        <v>37</v>
      </c>
      <c r="DA68" s="20">
        <v>1</v>
      </c>
      <c r="DB68" s="20">
        <v>37</v>
      </c>
      <c r="DC68" s="3">
        <v>0</v>
      </c>
      <c r="DD68" t="s">
        <v>129</v>
      </c>
      <c r="DE68"/>
      <c r="DF68"/>
      <c r="DG68"/>
      <c r="DH68"/>
      <c r="DI68"/>
      <c r="DJ68"/>
      <c r="DK68"/>
      <c r="DL68"/>
      <c r="DM68"/>
    </row>
    <row r="69" spans="1:117" s="10" customFormat="1" x14ac:dyDescent="0.25">
      <c r="A69" s="2">
        <v>2057</v>
      </c>
      <c r="B69" s="3">
        <v>68</v>
      </c>
      <c r="C69" s="3">
        <v>1</v>
      </c>
      <c r="D69" s="3">
        <v>0</v>
      </c>
      <c r="E69" s="3">
        <v>0</v>
      </c>
      <c r="F69" s="3">
        <v>1</v>
      </c>
      <c r="G69" s="3">
        <v>0</v>
      </c>
      <c r="H69" s="1">
        <v>1</v>
      </c>
      <c r="I69" s="3">
        <v>1</v>
      </c>
      <c r="J69" s="3">
        <v>1</v>
      </c>
      <c r="K69" s="3">
        <v>1</v>
      </c>
      <c r="L69" s="3">
        <v>0</v>
      </c>
      <c r="M69" s="3"/>
      <c r="N69" s="3">
        <v>1</v>
      </c>
      <c r="O69" s="3">
        <v>0</v>
      </c>
      <c r="P69" s="3">
        <v>1</v>
      </c>
      <c r="Q69" s="3"/>
      <c r="R69" s="3">
        <v>1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  <c r="X69" s="3">
        <v>0</v>
      </c>
      <c r="Y69" s="3">
        <v>1</v>
      </c>
      <c r="Z69" s="3">
        <v>1</v>
      </c>
      <c r="AA69" s="3">
        <v>1</v>
      </c>
      <c r="AB69" s="3">
        <v>1</v>
      </c>
      <c r="AC69" s="3">
        <v>1</v>
      </c>
      <c r="AD69" s="3">
        <v>0</v>
      </c>
      <c r="AE69" s="3">
        <v>1</v>
      </c>
      <c r="AF69" s="3">
        <v>0</v>
      </c>
      <c r="AG69" s="3">
        <v>0</v>
      </c>
      <c r="AH69" s="3">
        <v>28</v>
      </c>
      <c r="AI69" s="4">
        <v>2.35</v>
      </c>
      <c r="AJ69" s="3"/>
      <c r="AK69" s="3"/>
      <c r="AL69" s="5"/>
      <c r="AM69" s="3">
        <v>74</v>
      </c>
      <c r="AN69" s="3">
        <v>1</v>
      </c>
      <c r="AO69" s="3">
        <v>16</v>
      </c>
      <c r="AP69" s="3">
        <v>37</v>
      </c>
      <c r="AQ69" s="3">
        <v>20</v>
      </c>
      <c r="AR69" s="3">
        <v>26</v>
      </c>
      <c r="AS69" s="1">
        <f t="shared" si="20"/>
        <v>17</v>
      </c>
      <c r="AT69" s="7">
        <f t="shared" si="21"/>
        <v>1.0625</v>
      </c>
      <c r="AU69" s="3">
        <v>22</v>
      </c>
      <c r="AV69" s="4">
        <v>4.2065000000000001</v>
      </c>
      <c r="AW69" s="3">
        <v>1.79</v>
      </c>
      <c r="AX69" s="19"/>
      <c r="AY69" s="7">
        <f t="shared" si="23"/>
        <v>0.95090930702484244</v>
      </c>
      <c r="AZ69" s="7">
        <f t="shared" si="24"/>
        <v>178.77094972067039</v>
      </c>
      <c r="BA69" s="7"/>
      <c r="BB69" s="7">
        <f t="shared" si="26"/>
        <v>56.844594594594597</v>
      </c>
      <c r="BC69" s="7">
        <f t="shared" si="27"/>
        <v>24.189189189189189</v>
      </c>
      <c r="BD69" s="7"/>
      <c r="BE69" s="7">
        <f t="shared" si="29"/>
        <v>3.2897297297297299</v>
      </c>
      <c r="BF69" s="19"/>
      <c r="BG69" s="19">
        <f t="shared" si="30"/>
        <v>0.45738737667894924</v>
      </c>
      <c r="BH69" s="19">
        <f t="shared" si="31"/>
        <v>0.65089742065850464</v>
      </c>
      <c r="BI69" s="19">
        <f t="shared" si="32"/>
        <v>3.3437996820349762</v>
      </c>
      <c r="BJ69" s="19">
        <f t="shared" si="33"/>
        <v>0.72727272727272729</v>
      </c>
      <c r="BK69" s="19"/>
      <c r="BL69" s="5">
        <v>0</v>
      </c>
      <c r="BM69" s="5"/>
      <c r="BN69" s="5"/>
      <c r="BO69" s="5"/>
      <c r="BP69" s="5"/>
      <c r="BQ69" s="3">
        <v>1</v>
      </c>
      <c r="BR69" s="3">
        <v>0</v>
      </c>
      <c r="BS69" s="3"/>
      <c r="BT69" s="3">
        <v>6.2</v>
      </c>
      <c r="BU69" s="3">
        <v>5.4</v>
      </c>
      <c r="BV69" s="3">
        <v>1</v>
      </c>
      <c r="BW69" s="3"/>
      <c r="BY69" s="3">
        <v>1</v>
      </c>
      <c r="BZ69" s="3">
        <v>0</v>
      </c>
      <c r="CA69" s="3">
        <v>142</v>
      </c>
      <c r="CB69" s="3">
        <v>26</v>
      </c>
      <c r="CC69" s="4">
        <v>2</v>
      </c>
      <c r="CD69" s="28">
        <v>42</v>
      </c>
      <c r="CE69" s="8"/>
      <c r="CF69" s="8"/>
      <c r="CG69" s="3">
        <v>1145</v>
      </c>
      <c r="CH69" s="3">
        <v>1</v>
      </c>
      <c r="CI69" s="3">
        <v>2</v>
      </c>
      <c r="CJ69" s="12">
        <v>1241.5966386554621</v>
      </c>
      <c r="CK69" s="20">
        <f t="shared" si="34"/>
        <v>29.561824729891956</v>
      </c>
      <c r="CL69" s="19">
        <f t="shared" si="35"/>
        <v>7.1241534421568149</v>
      </c>
      <c r="CM69" s="5">
        <v>1058.9701844312465</v>
      </c>
      <c r="CN69" s="19">
        <f t="shared" si="36"/>
        <v>6.965052190749204</v>
      </c>
      <c r="CP69" s="36">
        <v>40526</v>
      </c>
      <c r="CQ69" s="36"/>
      <c r="CR69" s="36"/>
      <c r="CS69" s="36">
        <v>42037</v>
      </c>
      <c r="CT69" s="43">
        <f>(CS69-CP69)</f>
        <v>1511</v>
      </c>
      <c r="CU69" s="36">
        <v>44274</v>
      </c>
      <c r="CV69" s="40">
        <v>44263</v>
      </c>
      <c r="CW69" s="3">
        <f t="shared" si="37"/>
        <v>3737</v>
      </c>
      <c r="CX69" s="3">
        <v>0</v>
      </c>
      <c r="CY69" s="3"/>
      <c r="CZ69" s="3"/>
      <c r="DA69" s="3">
        <v>1</v>
      </c>
      <c r="DB69" s="3">
        <v>1511</v>
      </c>
      <c r="DC69" s="3">
        <v>0</v>
      </c>
      <c r="DD69" s="3"/>
    </row>
    <row r="70" spans="1:117" x14ac:dyDescent="0.25">
      <c r="A70" s="2">
        <v>2033</v>
      </c>
      <c r="B70" s="3">
        <v>62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0</v>
      </c>
      <c r="J70" s="3">
        <v>4</v>
      </c>
      <c r="K70" s="3">
        <v>1</v>
      </c>
      <c r="L70" s="3">
        <v>1</v>
      </c>
      <c r="M70" s="3"/>
      <c r="N70" s="3">
        <v>1</v>
      </c>
      <c r="O70" s="3">
        <v>0</v>
      </c>
      <c r="P70" s="3">
        <v>1</v>
      </c>
      <c r="Q70" s="3"/>
      <c r="R70" s="3">
        <v>1</v>
      </c>
      <c r="S70" s="3">
        <v>0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1</v>
      </c>
      <c r="AA70" s="3">
        <v>1</v>
      </c>
      <c r="AB70" s="3">
        <v>1</v>
      </c>
      <c r="AC70" s="3">
        <v>0</v>
      </c>
      <c r="AD70" s="3">
        <v>0</v>
      </c>
      <c r="AE70" s="3">
        <v>1</v>
      </c>
      <c r="AF70" s="3">
        <v>0</v>
      </c>
      <c r="AG70" s="3">
        <v>2</v>
      </c>
      <c r="AH70" s="3">
        <v>23</v>
      </c>
      <c r="AI70" s="4">
        <v>1.94</v>
      </c>
      <c r="AJ70" s="3">
        <v>93</v>
      </c>
      <c r="AK70" s="3">
        <v>75</v>
      </c>
      <c r="AL70" s="5">
        <f t="shared" ref="AL70:AL79" si="38">(AJ70+2*AK70)/3</f>
        <v>81</v>
      </c>
      <c r="AM70" s="3">
        <v>88</v>
      </c>
      <c r="AN70" s="3">
        <v>1</v>
      </c>
      <c r="AO70" s="3">
        <v>6</v>
      </c>
      <c r="AP70" s="3">
        <v>51</v>
      </c>
      <c r="AQ70" s="3">
        <v>26</v>
      </c>
      <c r="AR70" s="3">
        <v>34</v>
      </c>
      <c r="AS70" s="1">
        <f t="shared" si="20"/>
        <v>25</v>
      </c>
      <c r="AT70" s="7">
        <f t="shared" si="21"/>
        <v>4.166666666666667</v>
      </c>
      <c r="AU70" s="3">
        <v>22</v>
      </c>
      <c r="AV70" s="4">
        <v>3.298</v>
      </c>
      <c r="AW70" s="3">
        <v>1.7</v>
      </c>
      <c r="AX70" s="19">
        <f t="shared" ref="AX70:AX79" si="39">(AL70*AW70/451)</f>
        <v>0.30532150776053213</v>
      </c>
      <c r="AY70" s="7">
        <f t="shared" si="23"/>
        <v>3.6385688295936931</v>
      </c>
      <c r="AZ70" s="7">
        <f t="shared" si="24"/>
        <v>564.70588235294122</v>
      </c>
      <c r="BA70" s="7">
        <f t="shared" ref="BA70:BA79" si="40">((AL70-AO70)*80/AW70)</f>
        <v>3529.4117647058824</v>
      </c>
      <c r="BB70" s="7">
        <f t="shared" si="26"/>
        <v>37.477272727272727</v>
      </c>
      <c r="BC70" s="7">
        <f t="shared" si="27"/>
        <v>19.318181818181817</v>
      </c>
      <c r="BD70" s="7">
        <f t="shared" ref="BD70:BD79" si="41">(BC70*(AL70-AU70)*0.0136)</f>
        <v>15.50090909090909</v>
      </c>
      <c r="BE70" s="7">
        <f t="shared" si="29"/>
        <v>7.3563636363636355</v>
      </c>
      <c r="BF70" s="19"/>
      <c r="BG70" s="19">
        <f t="shared" si="30"/>
        <v>0.90721649484536082</v>
      </c>
      <c r="BH70" s="19">
        <f t="shared" si="31"/>
        <v>1.3608247422680413</v>
      </c>
      <c r="BI70" s="19">
        <f t="shared" si="32"/>
        <v>1.499090909090909</v>
      </c>
      <c r="BJ70" s="19">
        <f t="shared" si="33"/>
        <v>0.27272727272727271</v>
      </c>
      <c r="BK70" s="19"/>
      <c r="BL70" s="5">
        <v>0</v>
      </c>
      <c r="BM70" s="5"/>
      <c r="BN70" s="5"/>
      <c r="BO70" s="5"/>
      <c r="BP70" s="5"/>
      <c r="BQ70" s="9">
        <v>1</v>
      </c>
      <c r="BR70" s="9">
        <v>0</v>
      </c>
      <c r="BS70" s="3">
        <v>12.5</v>
      </c>
      <c r="BT70" s="3">
        <v>5.7</v>
      </c>
      <c r="BU70" s="3">
        <v>5.3</v>
      </c>
      <c r="BV70" s="3">
        <v>0.88</v>
      </c>
      <c r="BW70" s="3">
        <v>4.8</v>
      </c>
      <c r="BX70" s="10"/>
      <c r="BY70" s="3">
        <v>1</v>
      </c>
      <c r="BZ70" s="3">
        <v>0</v>
      </c>
      <c r="CA70" s="3">
        <v>132</v>
      </c>
      <c r="CB70" s="3">
        <v>37</v>
      </c>
      <c r="CC70" s="4">
        <v>0.9</v>
      </c>
      <c r="CD70" s="28">
        <v>90</v>
      </c>
      <c r="CE70" s="8"/>
      <c r="CF70" s="8"/>
      <c r="CG70" s="3">
        <v>2454</v>
      </c>
      <c r="CH70" s="3">
        <v>1</v>
      </c>
      <c r="CI70" s="3">
        <v>3</v>
      </c>
      <c r="CJ70" s="12">
        <v>2695.833333333333</v>
      </c>
      <c r="CK70" s="20">
        <f t="shared" si="34"/>
        <v>29.953703703703699</v>
      </c>
      <c r="CL70" s="19">
        <f t="shared" si="35"/>
        <v>7.8994626501410465</v>
      </c>
      <c r="CM70" s="5">
        <v>1680.7069826280497</v>
      </c>
      <c r="CN70" s="19">
        <f t="shared" si="36"/>
        <v>7.4269698068690291</v>
      </c>
      <c r="CO70" s="10"/>
      <c r="CP70" s="41">
        <v>40393</v>
      </c>
      <c r="CQ70" s="41"/>
      <c r="CR70" s="41"/>
      <c r="CS70" s="41"/>
      <c r="CU70" s="36">
        <v>44272</v>
      </c>
      <c r="CV70" s="36">
        <v>41561</v>
      </c>
      <c r="CW70" s="1">
        <f t="shared" si="37"/>
        <v>1168</v>
      </c>
      <c r="CX70" s="3">
        <v>1</v>
      </c>
      <c r="CY70" s="40">
        <v>41561</v>
      </c>
      <c r="CZ70" s="20">
        <f>(CY70-CP70)</f>
        <v>1168</v>
      </c>
      <c r="DA70" s="20">
        <v>1</v>
      </c>
      <c r="DB70" s="20">
        <v>1168</v>
      </c>
      <c r="DC70" s="1">
        <v>1</v>
      </c>
      <c r="DD70" s="3" t="s">
        <v>141</v>
      </c>
      <c r="DE70" s="10"/>
      <c r="DF70" s="10"/>
      <c r="DG70" s="10"/>
      <c r="DH70" s="10"/>
      <c r="DI70" s="10"/>
      <c r="DJ70" s="10"/>
      <c r="DK70" s="10"/>
      <c r="DL70" s="10"/>
      <c r="DM70" s="10"/>
    </row>
    <row r="71" spans="1:117" s="10" customFormat="1" x14ac:dyDescent="0.25">
      <c r="A71" s="2">
        <v>2054</v>
      </c>
      <c r="B71" s="3">
        <v>69</v>
      </c>
      <c r="C71" s="3">
        <v>0</v>
      </c>
      <c r="D71" s="3">
        <v>0</v>
      </c>
      <c r="E71" s="3">
        <v>1</v>
      </c>
      <c r="F71" s="3">
        <v>1</v>
      </c>
      <c r="G71" s="3">
        <v>0</v>
      </c>
      <c r="H71" s="1">
        <v>1</v>
      </c>
      <c r="I71" s="3">
        <v>0</v>
      </c>
      <c r="J71" s="3">
        <v>3</v>
      </c>
      <c r="K71" s="9">
        <v>1</v>
      </c>
      <c r="L71" s="3">
        <v>0</v>
      </c>
      <c r="M71" s="9"/>
      <c r="N71" s="3">
        <v>1</v>
      </c>
      <c r="O71" s="9">
        <v>1</v>
      </c>
      <c r="P71" s="3">
        <v>0</v>
      </c>
      <c r="Q71" s="3"/>
      <c r="R71" s="3">
        <v>1</v>
      </c>
      <c r="S71" s="3">
        <v>0</v>
      </c>
      <c r="T71" s="3">
        <v>1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1</v>
      </c>
      <c r="AA71" s="3">
        <v>1</v>
      </c>
      <c r="AB71" s="3">
        <v>1</v>
      </c>
      <c r="AC71" s="3">
        <v>0</v>
      </c>
      <c r="AD71" s="3">
        <v>0</v>
      </c>
      <c r="AE71" s="3">
        <v>1</v>
      </c>
      <c r="AF71" s="3">
        <v>0</v>
      </c>
      <c r="AG71" s="3">
        <v>0</v>
      </c>
      <c r="AH71" s="3">
        <v>26.5</v>
      </c>
      <c r="AI71" s="4">
        <v>1.8</v>
      </c>
      <c r="AJ71" s="3">
        <v>119</v>
      </c>
      <c r="AK71" s="3">
        <v>71</v>
      </c>
      <c r="AL71" s="5">
        <f t="shared" si="38"/>
        <v>87</v>
      </c>
      <c r="AM71" s="3">
        <v>71</v>
      </c>
      <c r="AN71" s="3">
        <v>1</v>
      </c>
      <c r="AO71" s="3">
        <v>9</v>
      </c>
      <c r="AP71" s="3">
        <v>79</v>
      </c>
      <c r="AQ71" s="3">
        <v>26</v>
      </c>
      <c r="AR71" s="3">
        <v>45</v>
      </c>
      <c r="AS71" s="1">
        <f t="shared" si="20"/>
        <v>53</v>
      </c>
      <c r="AT71" s="7">
        <f t="shared" si="21"/>
        <v>5.8888888888888893</v>
      </c>
      <c r="AU71" s="3">
        <v>18</v>
      </c>
      <c r="AV71" s="4">
        <v>4.2300000000000004</v>
      </c>
      <c r="AW71" s="3">
        <v>2.35</v>
      </c>
      <c r="AX71" s="19">
        <f t="shared" si="39"/>
        <v>0.45332594235033263</v>
      </c>
      <c r="AY71" s="7">
        <f t="shared" si="23"/>
        <v>6.3829787234042543</v>
      </c>
      <c r="AZ71" s="7">
        <f t="shared" si="24"/>
        <v>919.14893617021278</v>
      </c>
      <c r="BA71" s="7">
        <f t="shared" si="40"/>
        <v>2655.3191489361702</v>
      </c>
      <c r="BB71" s="7">
        <f t="shared" si="26"/>
        <v>59.577464788732399</v>
      </c>
      <c r="BC71" s="7">
        <f t="shared" si="27"/>
        <v>33.098591549295776</v>
      </c>
      <c r="BD71" s="7">
        <f t="shared" si="41"/>
        <v>31.059718309859157</v>
      </c>
      <c r="BE71" s="7">
        <f t="shared" si="29"/>
        <v>16.205070422535208</v>
      </c>
      <c r="BF71" s="19"/>
      <c r="BG71" s="19">
        <f t="shared" si="30"/>
        <v>0.75531914893617014</v>
      </c>
      <c r="BH71" s="19">
        <f t="shared" si="31"/>
        <v>1.3260047281323877</v>
      </c>
      <c r="BI71" s="19">
        <f t="shared" si="32"/>
        <v>1.124103109221366</v>
      </c>
      <c r="BJ71" s="19">
        <f t="shared" si="33"/>
        <v>0.5</v>
      </c>
      <c r="BK71" s="19"/>
      <c r="BL71" s="5">
        <v>0</v>
      </c>
      <c r="BM71" s="5"/>
      <c r="BN71" s="5"/>
      <c r="BO71" s="5"/>
      <c r="BP71" s="5"/>
      <c r="BQ71" s="3">
        <v>1</v>
      </c>
      <c r="BR71" s="3">
        <v>0</v>
      </c>
      <c r="BS71" s="3">
        <v>22.5</v>
      </c>
      <c r="BT71" s="3">
        <v>5.8</v>
      </c>
      <c r="BU71" s="3">
        <v>4.8</v>
      </c>
      <c r="BV71" s="3">
        <v>1</v>
      </c>
      <c r="BW71" s="3"/>
      <c r="BY71" s="3">
        <v>1</v>
      </c>
      <c r="BZ71" s="3">
        <v>1</v>
      </c>
      <c r="CA71" s="3">
        <v>139</v>
      </c>
      <c r="CB71" s="3">
        <v>30</v>
      </c>
      <c r="CC71" s="4">
        <v>1.3</v>
      </c>
      <c r="CD71" s="28">
        <v>55</v>
      </c>
      <c r="CE71" s="8"/>
      <c r="CF71" s="8"/>
      <c r="CG71" s="3">
        <v>3667</v>
      </c>
      <c r="CH71" s="3">
        <v>1</v>
      </c>
      <c r="CI71" s="3">
        <v>3</v>
      </c>
      <c r="CJ71" s="12">
        <v>1696.4705882352941</v>
      </c>
      <c r="CK71" s="20">
        <f t="shared" si="34"/>
        <v>30.844919786096256</v>
      </c>
      <c r="CL71" s="19">
        <f t="shared" si="35"/>
        <v>7.436305247342669</v>
      </c>
      <c r="CM71" s="5">
        <v>2170.7995250837321</v>
      </c>
      <c r="CN71" s="19">
        <f t="shared" si="36"/>
        <v>7.6828508234144568</v>
      </c>
      <c r="CP71" s="36">
        <v>40511</v>
      </c>
      <c r="CQ71" s="36"/>
      <c r="CR71" s="36"/>
      <c r="CS71" s="36"/>
      <c r="CT71" s="20"/>
      <c r="CU71" s="36">
        <v>44274</v>
      </c>
      <c r="CV71" s="36">
        <v>41039</v>
      </c>
      <c r="CW71" s="1">
        <f t="shared" si="37"/>
        <v>528</v>
      </c>
      <c r="CX71" s="3">
        <v>1</v>
      </c>
      <c r="CY71" s="40">
        <v>41039</v>
      </c>
      <c r="CZ71" s="3">
        <f>(CY71-CP71)</f>
        <v>528</v>
      </c>
      <c r="DA71" s="3">
        <v>1</v>
      </c>
      <c r="DB71" s="3">
        <v>528</v>
      </c>
      <c r="DC71" s="1">
        <v>1</v>
      </c>
      <c r="DD71" s="3" t="s">
        <v>141</v>
      </c>
    </row>
    <row r="72" spans="1:117" s="10" customFormat="1" x14ac:dyDescent="0.25">
      <c r="A72" s="25">
        <v>1043</v>
      </c>
      <c r="B72" s="1">
        <v>65</v>
      </c>
      <c r="C72" s="1">
        <v>0</v>
      </c>
      <c r="D72" s="1">
        <v>0</v>
      </c>
      <c r="E72" s="1">
        <v>1</v>
      </c>
      <c r="F72" s="1">
        <v>2</v>
      </c>
      <c r="G72" s="1">
        <v>1</v>
      </c>
      <c r="H72" s="1">
        <v>0</v>
      </c>
      <c r="I72" s="1">
        <v>1</v>
      </c>
      <c r="J72" s="1">
        <v>3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0</v>
      </c>
      <c r="Q72" s="1"/>
      <c r="R72" s="1">
        <v>0</v>
      </c>
      <c r="S72" s="1">
        <v>0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1</v>
      </c>
      <c r="AD72" s="1">
        <v>0</v>
      </c>
      <c r="AE72" s="1">
        <v>1</v>
      </c>
      <c r="AF72" s="1">
        <v>0</v>
      </c>
      <c r="AG72" s="1">
        <v>0</v>
      </c>
      <c r="AH72" s="1">
        <v>23.48</v>
      </c>
      <c r="AI72" s="1">
        <v>1.87</v>
      </c>
      <c r="AJ72" s="1">
        <v>106</v>
      </c>
      <c r="AK72" s="1">
        <v>52</v>
      </c>
      <c r="AL72" s="5">
        <f t="shared" si="38"/>
        <v>70</v>
      </c>
      <c r="AM72" s="1">
        <v>66</v>
      </c>
      <c r="AN72" s="1">
        <v>1</v>
      </c>
      <c r="AO72" s="1">
        <v>17</v>
      </c>
      <c r="AP72" s="1">
        <v>100</v>
      </c>
      <c r="AQ72" s="1">
        <v>37</v>
      </c>
      <c r="AR72" s="1">
        <v>65</v>
      </c>
      <c r="AS72" s="1">
        <f t="shared" si="20"/>
        <v>63</v>
      </c>
      <c r="AT72" s="7">
        <f t="shared" si="21"/>
        <v>3.7058823529411766</v>
      </c>
      <c r="AU72" s="1">
        <v>33</v>
      </c>
      <c r="AV72" s="19">
        <v>4.72</v>
      </c>
      <c r="AW72" s="1">
        <v>2.52</v>
      </c>
      <c r="AX72" s="19">
        <f t="shared" si="39"/>
        <v>0.39113082039911312</v>
      </c>
      <c r="AY72" s="7">
        <f t="shared" si="23"/>
        <v>6.7796610169491531</v>
      </c>
      <c r="AZ72" s="7">
        <f t="shared" si="24"/>
        <v>1015.8730158730159</v>
      </c>
      <c r="BA72" s="7">
        <f t="shared" si="40"/>
        <v>1682.5396825396824</v>
      </c>
      <c r="BB72" s="7">
        <f t="shared" si="26"/>
        <v>71.515151515151516</v>
      </c>
      <c r="BC72" s="7">
        <f t="shared" si="27"/>
        <v>38.18181818181818</v>
      </c>
      <c r="BD72" s="7">
        <f t="shared" si="41"/>
        <v>19.213090909090909</v>
      </c>
      <c r="BE72" s="7">
        <f t="shared" si="29"/>
        <v>24.925090909090905</v>
      </c>
      <c r="BF72" s="19">
        <v>1.3703389830508474</v>
      </c>
      <c r="BG72" s="19">
        <f t="shared" si="30"/>
        <v>0.90889830508474578</v>
      </c>
      <c r="BH72" s="19">
        <f t="shared" si="31"/>
        <v>1.3983050847457628</v>
      </c>
      <c r="BI72" s="19">
        <f t="shared" si="32"/>
        <v>1.1351611351611353</v>
      </c>
      <c r="BJ72" s="19">
        <f t="shared" si="33"/>
        <v>0.51515151515151514</v>
      </c>
      <c r="BK72" s="19"/>
      <c r="BL72" s="20">
        <v>1</v>
      </c>
      <c r="BM72" s="1">
        <v>19</v>
      </c>
      <c r="BN72" s="20"/>
      <c r="BO72" s="1">
        <v>2</v>
      </c>
      <c r="BP72" s="1">
        <v>0</v>
      </c>
      <c r="BQ72" s="1">
        <v>1</v>
      </c>
      <c r="BR72" s="1">
        <v>0</v>
      </c>
      <c r="BS72" s="1">
        <v>75</v>
      </c>
      <c r="BT72" s="1">
        <v>3.4</v>
      </c>
      <c r="BU72" s="1">
        <v>2.2000000000000002</v>
      </c>
      <c r="BV72" s="1">
        <v>0.89</v>
      </c>
      <c r="BW72" s="1"/>
      <c r="BX72" s="1">
        <v>69.7</v>
      </c>
      <c r="BY72" s="1">
        <v>1</v>
      </c>
      <c r="BZ72" s="1"/>
      <c r="CA72" s="25">
        <v>140</v>
      </c>
      <c r="CB72" s="25">
        <v>10</v>
      </c>
      <c r="CC72" s="44">
        <v>0.9</v>
      </c>
      <c r="CD72" s="27">
        <v>89</v>
      </c>
      <c r="CE72" s="1">
        <v>148</v>
      </c>
      <c r="CF72" s="1">
        <v>0</v>
      </c>
      <c r="CG72" s="1"/>
      <c r="CH72" s="1"/>
      <c r="CI72" s="1">
        <v>1</v>
      </c>
      <c r="CJ72" s="20">
        <v>2773.1953469999999</v>
      </c>
      <c r="CK72" s="20">
        <f t="shared" si="34"/>
        <v>31.159498280898873</v>
      </c>
      <c r="CL72" s="19">
        <f t="shared" si="35"/>
        <v>7.9277554892218394</v>
      </c>
      <c r="CM72" s="20">
        <v>3204.6363689999998</v>
      </c>
      <c r="CN72" s="19">
        <f t="shared" si="36"/>
        <v>8.0723539055076952</v>
      </c>
      <c r="CO72" s="22"/>
      <c r="CP72" s="36">
        <v>43299</v>
      </c>
      <c r="CQ72" s="36"/>
      <c r="CR72" s="36"/>
      <c r="CS72" s="36"/>
      <c r="CT72" s="20"/>
      <c r="CU72" s="36">
        <v>44217</v>
      </c>
      <c r="CV72" s="37">
        <v>43436</v>
      </c>
      <c r="CW72" s="1">
        <f t="shared" si="37"/>
        <v>137</v>
      </c>
      <c r="CX72" s="1">
        <v>1</v>
      </c>
      <c r="CY72" s="36">
        <v>43436</v>
      </c>
      <c r="CZ72" s="20">
        <f>(CY72-CP72)</f>
        <v>137</v>
      </c>
      <c r="DA72" s="20">
        <v>1</v>
      </c>
      <c r="DB72" s="20">
        <v>137</v>
      </c>
      <c r="DC72" s="1">
        <v>1</v>
      </c>
      <c r="DD72" t="s">
        <v>133</v>
      </c>
      <c r="DE72"/>
      <c r="DF72"/>
      <c r="DG72"/>
      <c r="DH72"/>
      <c r="DI72"/>
      <c r="DJ72"/>
      <c r="DK72"/>
      <c r="DL72"/>
      <c r="DM72"/>
    </row>
    <row r="73" spans="1:117" s="10" customFormat="1" x14ac:dyDescent="0.25">
      <c r="A73" s="2">
        <v>2013</v>
      </c>
      <c r="B73" s="3">
        <v>60</v>
      </c>
      <c r="C73" s="3">
        <v>0</v>
      </c>
      <c r="D73" s="3">
        <v>0</v>
      </c>
      <c r="E73" s="3">
        <v>1</v>
      </c>
      <c r="F73" s="3">
        <v>1</v>
      </c>
      <c r="G73" s="3">
        <v>0</v>
      </c>
      <c r="H73" s="1">
        <v>1</v>
      </c>
      <c r="I73" s="3">
        <v>0</v>
      </c>
      <c r="J73" s="3">
        <v>4</v>
      </c>
      <c r="K73" s="3">
        <v>1</v>
      </c>
      <c r="L73" s="3">
        <v>1</v>
      </c>
      <c r="M73" s="3"/>
      <c r="N73" s="3">
        <v>1</v>
      </c>
      <c r="O73" s="3">
        <v>1</v>
      </c>
      <c r="P73" s="3">
        <v>1</v>
      </c>
      <c r="Q73" s="3"/>
      <c r="R73" s="3">
        <v>1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1</v>
      </c>
      <c r="Z73" s="3">
        <v>1</v>
      </c>
      <c r="AA73" s="3">
        <v>1</v>
      </c>
      <c r="AB73" s="3">
        <v>0</v>
      </c>
      <c r="AC73" s="3">
        <v>1</v>
      </c>
      <c r="AD73" s="3">
        <v>1</v>
      </c>
      <c r="AE73" s="3">
        <v>0</v>
      </c>
      <c r="AF73" s="3">
        <v>0</v>
      </c>
      <c r="AG73" s="3">
        <v>0</v>
      </c>
      <c r="AH73" s="3">
        <v>37.6</v>
      </c>
      <c r="AI73" s="4">
        <v>1.79</v>
      </c>
      <c r="AJ73" s="3">
        <v>85</v>
      </c>
      <c r="AK73" s="3">
        <v>60</v>
      </c>
      <c r="AL73" s="5">
        <f t="shared" si="38"/>
        <v>68.333333333333329</v>
      </c>
      <c r="AM73" s="3">
        <v>75</v>
      </c>
      <c r="AN73" s="3">
        <v>2</v>
      </c>
      <c r="AO73" s="3">
        <v>16</v>
      </c>
      <c r="AP73" s="3">
        <v>58</v>
      </c>
      <c r="AQ73" s="3">
        <v>29</v>
      </c>
      <c r="AR73" s="3">
        <v>39</v>
      </c>
      <c r="AS73" s="3">
        <f t="shared" si="20"/>
        <v>29</v>
      </c>
      <c r="AT73" s="7">
        <f t="shared" si="21"/>
        <v>1.8125</v>
      </c>
      <c r="AU73" s="3">
        <v>30</v>
      </c>
      <c r="AV73" s="4">
        <v>3.0251000000000001</v>
      </c>
      <c r="AW73" s="3">
        <v>1.69</v>
      </c>
      <c r="AX73" s="19">
        <f t="shared" si="39"/>
        <v>0.25606060606060604</v>
      </c>
      <c r="AY73" s="7">
        <f t="shared" si="23"/>
        <v>2.9751082608839376</v>
      </c>
      <c r="AZ73" s="7">
        <f t="shared" si="24"/>
        <v>426.03550295857991</v>
      </c>
      <c r="BA73" s="7">
        <f t="shared" si="40"/>
        <v>2477.3175542406307</v>
      </c>
      <c r="BB73" s="7">
        <f t="shared" si="26"/>
        <v>40.334666666666671</v>
      </c>
      <c r="BC73" s="7">
        <f t="shared" si="27"/>
        <v>22.533333333333335</v>
      </c>
      <c r="BD73" s="7">
        <f t="shared" si="41"/>
        <v>11.747377777777777</v>
      </c>
      <c r="BE73" s="7">
        <f t="shared" si="29"/>
        <v>7.048426666666666</v>
      </c>
      <c r="BF73" s="19"/>
      <c r="BG73" s="19">
        <f t="shared" si="30"/>
        <v>0.96691018478727964</v>
      </c>
      <c r="BH73" s="19">
        <f t="shared" si="31"/>
        <v>1.4379689927605697</v>
      </c>
      <c r="BI73" s="19">
        <f t="shared" si="32"/>
        <v>1.3908505747126438</v>
      </c>
      <c r="BJ73" s="19">
        <f t="shared" si="33"/>
        <v>0.53333333333333333</v>
      </c>
      <c r="BK73" s="19"/>
      <c r="BL73" s="5">
        <v>0</v>
      </c>
      <c r="BM73" s="5"/>
      <c r="BN73" s="5"/>
      <c r="BO73" s="5"/>
      <c r="BP73" s="5"/>
      <c r="BQ73" s="3">
        <v>1</v>
      </c>
      <c r="BR73" s="3">
        <v>0</v>
      </c>
      <c r="BS73" s="3">
        <v>20</v>
      </c>
      <c r="BT73" s="3">
        <v>7</v>
      </c>
      <c r="BU73" s="3">
        <v>6.7</v>
      </c>
      <c r="BV73" s="3">
        <v>1.3</v>
      </c>
      <c r="BW73" s="3"/>
      <c r="BY73" s="3">
        <v>1</v>
      </c>
      <c r="BZ73" s="3">
        <v>1</v>
      </c>
      <c r="CA73" s="3">
        <v>139</v>
      </c>
      <c r="CB73" s="3">
        <v>56</v>
      </c>
      <c r="CC73" s="4">
        <v>1.8</v>
      </c>
      <c r="CD73" s="28">
        <v>47</v>
      </c>
      <c r="CE73" s="8"/>
      <c r="CF73" s="8"/>
      <c r="CG73" s="3">
        <v>10322</v>
      </c>
      <c r="CH73" s="3">
        <v>1</v>
      </c>
      <c r="CI73" s="3">
        <v>3</v>
      </c>
      <c r="CJ73" s="12">
        <v>1468.8888888888889</v>
      </c>
      <c r="CK73" s="20">
        <f t="shared" si="34"/>
        <v>31.252955082742318</v>
      </c>
      <c r="CL73" s="19">
        <f t="shared" si="35"/>
        <v>7.292261536069458</v>
      </c>
      <c r="CM73" s="5">
        <v>7069.3969057780678</v>
      </c>
      <c r="CN73" s="19">
        <f t="shared" si="36"/>
        <v>8.8635304519675131</v>
      </c>
      <c r="CP73" s="41">
        <v>40262</v>
      </c>
      <c r="CQ73" s="41"/>
      <c r="CR73" s="41"/>
      <c r="CS73" s="41">
        <v>40272</v>
      </c>
      <c r="CT73" s="43">
        <f>(CS73-CP73)</f>
        <v>10</v>
      </c>
      <c r="CU73" s="36">
        <v>44272</v>
      </c>
      <c r="CV73" s="36">
        <v>42707</v>
      </c>
      <c r="CW73" s="1">
        <f t="shared" si="37"/>
        <v>2445</v>
      </c>
      <c r="CX73" s="3">
        <v>1</v>
      </c>
      <c r="CY73" s="36">
        <v>42707</v>
      </c>
      <c r="CZ73" s="20">
        <f>(CY73-CP73)</f>
        <v>2445</v>
      </c>
      <c r="DA73" s="20">
        <v>1</v>
      </c>
      <c r="DB73" s="20">
        <v>10</v>
      </c>
      <c r="DC73" s="3">
        <v>0</v>
      </c>
      <c r="DD73" s="3"/>
    </row>
    <row r="74" spans="1:117" s="10" customFormat="1" x14ac:dyDescent="0.25">
      <c r="A74" s="25">
        <v>1075</v>
      </c>
      <c r="B74" s="1">
        <v>67</v>
      </c>
      <c r="C74" s="1">
        <v>2</v>
      </c>
      <c r="D74" s="1">
        <v>1</v>
      </c>
      <c r="E74" s="1">
        <v>1</v>
      </c>
      <c r="F74" s="1">
        <v>1</v>
      </c>
      <c r="G74" s="1">
        <v>1</v>
      </c>
      <c r="H74" s="1">
        <v>0</v>
      </c>
      <c r="I74" s="1">
        <v>1</v>
      </c>
      <c r="J74" s="1">
        <v>3</v>
      </c>
      <c r="K74" s="1">
        <v>1</v>
      </c>
      <c r="L74" s="1">
        <v>1</v>
      </c>
      <c r="M74" s="1">
        <v>1</v>
      </c>
      <c r="N74" s="1">
        <v>1</v>
      </c>
      <c r="O74" s="1">
        <v>0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1</v>
      </c>
      <c r="AC74" s="1">
        <v>1</v>
      </c>
      <c r="AD74" s="1">
        <v>0</v>
      </c>
      <c r="AE74" s="1">
        <v>1</v>
      </c>
      <c r="AF74" s="1">
        <v>0</v>
      </c>
      <c r="AG74" s="1">
        <v>0</v>
      </c>
      <c r="AH74" s="1">
        <v>28.42</v>
      </c>
      <c r="AI74" s="1">
        <v>1.45</v>
      </c>
      <c r="AJ74" s="1">
        <v>130</v>
      </c>
      <c r="AK74" s="1">
        <v>60</v>
      </c>
      <c r="AL74" s="5">
        <f t="shared" si="38"/>
        <v>83.333333333333329</v>
      </c>
      <c r="AM74" s="1">
        <v>73</v>
      </c>
      <c r="AN74" s="1">
        <v>1</v>
      </c>
      <c r="AO74" s="1">
        <v>10</v>
      </c>
      <c r="AP74" s="1">
        <v>51</v>
      </c>
      <c r="AQ74" s="1">
        <v>24</v>
      </c>
      <c r="AR74" s="1">
        <v>39</v>
      </c>
      <c r="AS74" s="1">
        <f t="shared" si="20"/>
        <v>27</v>
      </c>
      <c r="AT74" s="7">
        <f t="shared" si="21"/>
        <v>2.7</v>
      </c>
      <c r="AU74" s="1">
        <v>22</v>
      </c>
      <c r="AV74" s="19">
        <v>3.4</v>
      </c>
      <c r="AW74" s="1">
        <v>2.34</v>
      </c>
      <c r="AX74" s="19">
        <f t="shared" si="39"/>
        <v>0.4323725055432372</v>
      </c>
      <c r="AY74" s="7">
        <f t="shared" si="23"/>
        <v>5</v>
      </c>
      <c r="AZ74" s="7">
        <f t="shared" si="24"/>
        <v>581.19658119658118</v>
      </c>
      <c r="BA74" s="7">
        <f t="shared" si="40"/>
        <v>2507.1225071225072</v>
      </c>
      <c r="BB74" s="7">
        <f t="shared" si="26"/>
        <v>46.575342465753423</v>
      </c>
      <c r="BC74" s="7">
        <f t="shared" si="27"/>
        <v>32.054794520547944</v>
      </c>
      <c r="BD74" s="7">
        <f t="shared" si="41"/>
        <v>26.737972602739724</v>
      </c>
      <c r="BE74" s="7">
        <f t="shared" si="29"/>
        <v>12.642410958904108</v>
      </c>
      <c r="BF74" s="19">
        <v>3.1132352941176471</v>
      </c>
      <c r="BG74" s="19">
        <f t="shared" si="30"/>
        <v>0.83735294117647063</v>
      </c>
      <c r="BH74" s="19">
        <f t="shared" si="31"/>
        <v>1.095</v>
      </c>
      <c r="BI74" s="19">
        <f t="shared" si="32"/>
        <v>1.7250126839167934</v>
      </c>
      <c r="BJ74" s="19">
        <f t="shared" si="33"/>
        <v>0.45454545454545453</v>
      </c>
      <c r="BK74" s="19"/>
      <c r="BL74" s="20">
        <v>1</v>
      </c>
      <c r="BM74" s="1">
        <v>27</v>
      </c>
      <c r="BN74" s="20"/>
      <c r="BO74" s="1">
        <v>1</v>
      </c>
      <c r="BP74" s="1">
        <v>0</v>
      </c>
      <c r="BQ74" s="1">
        <v>1</v>
      </c>
      <c r="BR74" s="1">
        <v>0</v>
      </c>
      <c r="BS74" s="1">
        <v>22.5</v>
      </c>
      <c r="BT74" s="1"/>
      <c r="BU74" s="1"/>
      <c r="BV74" s="1"/>
      <c r="BW74" s="1"/>
      <c r="BX74" s="1"/>
      <c r="BY74" s="1"/>
      <c r="BZ74" s="1"/>
      <c r="CA74" s="25">
        <v>135</v>
      </c>
      <c r="CB74" s="25">
        <v>28</v>
      </c>
      <c r="CC74" s="44">
        <v>1.23</v>
      </c>
      <c r="CD74" s="27">
        <v>45</v>
      </c>
      <c r="CE74" s="1">
        <v>42</v>
      </c>
      <c r="CF74" s="1">
        <v>0</v>
      </c>
      <c r="CG74" s="1"/>
      <c r="CH74" s="1"/>
      <c r="CI74" s="1">
        <v>1</v>
      </c>
      <c r="CJ74" s="20">
        <v>1491.492393</v>
      </c>
      <c r="CK74" s="20">
        <f t="shared" si="34"/>
        <v>33.144275399999998</v>
      </c>
      <c r="CL74" s="19">
        <f t="shared" si="35"/>
        <v>7.3075325037071339</v>
      </c>
      <c r="CM74" s="20">
        <v>187.0216633</v>
      </c>
      <c r="CN74" s="19">
        <f t="shared" si="36"/>
        <v>5.2312244566689605</v>
      </c>
      <c r="CO74" s="22"/>
      <c r="CP74" s="36">
        <v>43427</v>
      </c>
      <c r="CQ74" s="36"/>
      <c r="CR74" s="36"/>
      <c r="CS74" s="36"/>
      <c r="CT74" s="20"/>
      <c r="CU74" s="36">
        <v>44274</v>
      </c>
      <c r="CV74" s="36">
        <v>44273</v>
      </c>
      <c r="CW74" s="1">
        <f t="shared" si="37"/>
        <v>846</v>
      </c>
      <c r="CX74" s="1">
        <v>0</v>
      </c>
      <c r="CY74" s="1"/>
      <c r="CZ74" s="1"/>
      <c r="DA74" s="1">
        <v>0</v>
      </c>
      <c r="DB74" s="1">
        <v>846</v>
      </c>
      <c r="DC74" s="3">
        <v>0</v>
      </c>
      <c r="DD74"/>
      <c r="DE74"/>
      <c r="DF74"/>
      <c r="DG74"/>
      <c r="DH74"/>
      <c r="DI74"/>
      <c r="DJ74"/>
      <c r="DK74"/>
      <c r="DL74"/>
      <c r="DM74"/>
    </row>
    <row r="75" spans="1:117" s="10" customFormat="1" x14ac:dyDescent="0.25">
      <c r="A75" s="25">
        <v>1013</v>
      </c>
      <c r="B75" s="1">
        <v>65</v>
      </c>
      <c r="C75" s="1">
        <v>1</v>
      </c>
      <c r="D75" s="1">
        <v>1</v>
      </c>
      <c r="E75" s="1">
        <v>1</v>
      </c>
      <c r="F75" s="1">
        <v>2</v>
      </c>
      <c r="G75" s="1">
        <v>1</v>
      </c>
      <c r="H75" s="1">
        <v>0</v>
      </c>
      <c r="I75" s="1">
        <v>1</v>
      </c>
      <c r="J75" s="1">
        <v>4</v>
      </c>
      <c r="K75" s="1">
        <v>1</v>
      </c>
      <c r="L75" s="1">
        <v>1</v>
      </c>
      <c r="M75" s="1">
        <v>1</v>
      </c>
      <c r="N75" s="1">
        <v>0</v>
      </c>
      <c r="O75" s="1">
        <v>0</v>
      </c>
      <c r="P75" s="1">
        <v>0</v>
      </c>
      <c r="Q75" s="1"/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43.8</v>
      </c>
      <c r="AI75" s="1">
        <v>2.06</v>
      </c>
      <c r="AJ75" s="1">
        <v>139</v>
      </c>
      <c r="AK75" s="1">
        <v>103</v>
      </c>
      <c r="AL75" s="5">
        <f t="shared" si="38"/>
        <v>115</v>
      </c>
      <c r="AM75" s="1">
        <v>84</v>
      </c>
      <c r="AN75" s="1">
        <v>1</v>
      </c>
      <c r="AO75" s="1">
        <v>9</v>
      </c>
      <c r="AP75" s="1">
        <v>59</v>
      </c>
      <c r="AQ75" s="1">
        <v>25</v>
      </c>
      <c r="AR75" s="1">
        <v>39</v>
      </c>
      <c r="AS75" s="1">
        <f t="shared" si="20"/>
        <v>34</v>
      </c>
      <c r="AT75" s="7">
        <f t="shared" si="21"/>
        <v>3.7777777777777777</v>
      </c>
      <c r="AU75" s="1">
        <v>17</v>
      </c>
      <c r="AV75" s="19">
        <v>5.9</v>
      </c>
      <c r="AW75" s="1">
        <v>2.87</v>
      </c>
      <c r="AX75" s="19">
        <f t="shared" si="39"/>
        <v>0.73181818181818181</v>
      </c>
      <c r="AY75" s="7">
        <f t="shared" si="23"/>
        <v>3.7288135593220337</v>
      </c>
      <c r="AZ75" s="7">
        <f t="shared" si="24"/>
        <v>613.24041811846689</v>
      </c>
      <c r="BA75" s="7">
        <f t="shared" si="40"/>
        <v>2954.7038327526129</v>
      </c>
      <c r="BB75" s="7">
        <f t="shared" si="26"/>
        <v>70.238095238095241</v>
      </c>
      <c r="BC75" s="7">
        <f t="shared" si="27"/>
        <v>34.166666666666664</v>
      </c>
      <c r="BD75" s="7">
        <f t="shared" si="41"/>
        <v>45.537333333333329</v>
      </c>
      <c r="BE75" s="7">
        <f t="shared" si="29"/>
        <v>13.94</v>
      </c>
      <c r="BF75" s="19"/>
      <c r="BG75" s="19">
        <f t="shared" si="30"/>
        <v>0.55525423728813561</v>
      </c>
      <c r="BH75" s="19">
        <f t="shared" si="31"/>
        <v>0.84</v>
      </c>
      <c r="BI75" s="19">
        <f t="shared" si="32"/>
        <v>2.0658263305322131</v>
      </c>
      <c r="BJ75" s="19">
        <f t="shared" si="33"/>
        <v>0.52941176470588236</v>
      </c>
      <c r="BK75" s="19"/>
      <c r="BL75" s="20">
        <v>0</v>
      </c>
      <c r="BM75" s="1"/>
      <c r="BN75" s="20"/>
      <c r="BO75" s="1"/>
      <c r="BP75" s="1">
        <v>0</v>
      </c>
      <c r="BQ75" s="1">
        <v>1</v>
      </c>
      <c r="BR75" s="1">
        <v>0</v>
      </c>
      <c r="BS75" s="1">
        <v>72</v>
      </c>
      <c r="BT75" s="1">
        <v>3.8</v>
      </c>
      <c r="BU75" s="1">
        <v>2</v>
      </c>
      <c r="BV75" s="1">
        <v>0.47</v>
      </c>
      <c r="BW75" s="1">
        <v>3.8</v>
      </c>
      <c r="BX75" s="1">
        <v>47.7</v>
      </c>
      <c r="BY75" s="1">
        <v>1</v>
      </c>
      <c r="BZ75" s="1">
        <v>1</v>
      </c>
      <c r="CA75" s="25">
        <v>140</v>
      </c>
      <c r="CB75" s="25">
        <v>25</v>
      </c>
      <c r="CC75" s="44">
        <v>1.1100000000000001</v>
      </c>
      <c r="CD75" s="27">
        <v>60</v>
      </c>
      <c r="CE75" s="1">
        <v>67</v>
      </c>
      <c r="CF75" s="1">
        <v>0</v>
      </c>
      <c r="CG75" s="1"/>
      <c r="CH75" s="1"/>
      <c r="CI75" s="1">
        <v>1</v>
      </c>
      <c r="CJ75" s="20">
        <v>2038.4509190000001</v>
      </c>
      <c r="CK75" s="20">
        <f t="shared" si="34"/>
        <v>33.974181983333338</v>
      </c>
      <c r="CL75" s="19">
        <f t="shared" si="35"/>
        <v>7.6199454449520374</v>
      </c>
      <c r="CM75" s="20">
        <v>1513.5492879999999</v>
      </c>
      <c r="CN75" s="19">
        <f t="shared" si="36"/>
        <v>7.3222126935080052</v>
      </c>
      <c r="CO75" s="22"/>
      <c r="CP75" s="36">
        <v>43209</v>
      </c>
      <c r="CQ75" s="36"/>
      <c r="CR75" s="36"/>
      <c r="CS75" s="36"/>
      <c r="CT75" s="20"/>
      <c r="CU75" s="36">
        <v>44217</v>
      </c>
      <c r="CV75" s="36">
        <v>43231</v>
      </c>
      <c r="CW75" s="1">
        <f t="shared" si="37"/>
        <v>22</v>
      </c>
      <c r="CX75" s="1">
        <v>1</v>
      </c>
      <c r="CY75" s="36">
        <v>43231</v>
      </c>
      <c r="CZ75" s="20">
        <f>(CY75-CP75)</f>
        <v>22</v>
      </c>
      <c r="DA75" s="20">
        <v>1</v>
      </c>
      <c r="DB75" s="20">
        <v>22</v>
      </c>
      <c r="DC75" s="1">
        <v>1</v>
      </c>
      <c r="DD75" t="s">
        <v>129</v>
      </c>
      <c r="DE75"/>
      <c r="DF75"/>
      <c r="DG75"/>
      <c r="DH75"/>
      <c r="DI75"/>
      <c r="DJ75"/>
      <c r="DK75"/>
      <c r="DL75"/>
      <c r="DM75"/>
    </row>
    <row r="76" spans="1:117" s="10" customFormat="1" x14ac:dyDescent="0.25">
      <c r="A76" s="25">
        <v>1035</v>
      </c>
      <c r="B76" s="1">
        <v>57</v>
      </c>
      <c r="C76" s="1">
        <v>0</v>
      </c>
      <c r="D76" s="1">
        <v>1</v>
      </c>
      <c r="E76" s="1">
        <v>1</v>
      </c>
      <c r="F76" s="1">
        <v>1</v>
      </c>
      <c r="G76" s="1">
        <v>1</v>
      </c>
      <c r="H76" s="1">
        <v>0</v>
      </c>
      <c r="I76" s="1">
        <v>1</v>
      </c>
      <c r="J76" s="1">
        <v>3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0</v>
      </c>
      <c r="Q76" s="1"/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51.6</v>
      </c>
      <c r="AI76" s="1">
        <v>2.2000000000000002</v>
      </c>
      <c r="AJ76" s="1">
        <v>163</v>
      </c>
      <c r="AK76" s="1">
        <v>80</v>
      </c>
      <c r="AL76" s="5">
        <f t="shared" si="38"/>
        <v>107.66666666666667</v>
      </c>
      <c r="AM76" s="1">
        <v>82</v>
      </c>
      <c r="AN76" s="1">
        <v>1</v>
      </c>
      <c r="AO76" s="1">
        <v>13</v>
      </c>
      <c r="AP76" s="1">
        <v>77</v>
      </c>
      <c r="AQ76" s="1">
        <v>31</v>
      </c>
      <c r="AR76" s="1">
        <v>49</v>
      </c>
      <c r="AS76" s="1">
        <f t="shared" si="20"/>
        <v>46</v>
      </c>
      <c r="AT76" s="7">
        <f t="shared" si="21"/>
        <v>3.5384615384615383</v>
      </c>
      <c r="AU76" s="1">
        <v>15</v>
      </c>
      <c r="AV76" s="19">
        <v>3.24</v>
      </c>
      <c r="AW76" s="1">
        <v>1.47</v>
      </c>
      <c r="AX76" s="19">
        <f t="shared" si="39"/>
        <v>0.35093126385809315</v>
      </c>
      <c r="AY76" s="7">
        <f t="shared" si="23"/>
        <v>10.493827160493826</v>
      </c>
      <c r="AZ76" s="7">
        <f t="shared" si="24"/>
        <v>1850.3401360544217</v>
      </c>
      <c r="BA76" s="7">
        <f t="shared" si="40"/>
        <v>5151.9274376417243</v>
      </c>
      <c r="BB76" s="7">
        <f t="shared" si="26"/>
        <v>39.512195121951223</v>
      </c>
      <c r="BC76" s="7">
        <f t="shared" si="27"/>
        <v>17.926829268292682</v>
      </c>
      <c r="BD76" s="7">
        <f t="shared" si="41"/>
        <v>22.592585365853658</v>
      </c>
      <c r="BE76" s="7">
        <f t="shared" si="29"/>
        <v>8.7769756097560965</v>
      </c>
      <c r="BF76" s="19"/>
      <c r="BG76" s="19">
        <f t="shared" si="30"/>
        <v>1.2401234567901234</v>
      </c>
      <c r="BH76" s="19">
        <f t="shared" si="31"/>
        <v>1.9487654320987653</v>
      </c>
      <c r="BI76" s="19">
        <f t="shared" si="32"/>
        <v>0.85896076352067874</v>
      </c>
      <c r="BJ76" s="19">
        <f t="shared" si="33"/>
        <v>0.8666666666666667</v>
      </c>
      <c r="BK76" s="19"/>
      <c r="BL76" s="20">
        <v>0</v>
      </c>
      <c r="BM76" s="1"/>
      <c r="BN76" s="20"/>
      <c r="BO76" s="1"/>
      <c r="BP76" s="1"/>
      <c r="BQ76" s="1">
        <v>1</v>
      </c>
      <c r="BR76" s="1">
        <v>0</v>
      </c>
      <c r="BS76" s="1">
        <v>70</v>
      </c>
      <c r="BT76" s="1">
        <v>3.9</v>
      </c>
      <c r="BU76" s="1">
        <v>2.1</v>
      </c>
      <c r="BV76" s="1">
        <v>0.53</v>
      </c>
      <c r="BW76" s="1">
        <v>3.6</v>
      </c>
      <c r="BX76" s="1"/>
      <c r="BY76" s="1"/>
      <c r="BZ76" s="1"/>
      <c r="CA76" s="25">
        <v>139</v>
      </c>
      <c r="CB76" s="25">
        <v>21</v>
      </c>
      <c r="CC76" s="44">
        <v>0.93</v>
      </c>
      <c r="CD76" s="27">
        <v>69</v>
      </c>
      <c r="CE76" s="1">
        <v>189</v>
      </c>
      <c r="CF76" s="1">
        <v>1</v>
      </c>
      <c r="CG76" s="1"/>
      <c r="CH76" s="1"/>
      <c r="CI76" s="1">
        <v>1</v>
      </c>
      <c r="CJ76" s="20">
        <v>2366.0682160000001</v>
      </c>
      <c r="CK76" s="20">
        <f t="shared" si="34"/>
        <v>34.290843710144927</v>
      </c>
      <c r="CL76" s="19">
        <f t="shared" si="35"/>
        <v>7.7689848759063054</v>
      </c>
      <c r="CM76" s="20">
        <v>1390.4658810000001</v>
      </c>
      <c r="CN76" s="19">
        <f t="shared" si="36"/>
        <v>7.2373941361561487</v>
      </c>
      <c r="CO76" s="22"/>
      <c r="CP76" s="36">
        <v>43250</v>
      </c>
      <c r="CQ76" s="36"/>
      <c r="CR76" s="36"/>
      <c r="CS76" s="36"/>
      <c r="CT76" s="20"/>
      <c r="CU76" s="36">
        <v>44274</v>
      </c>
      <c r="CV76" s="36">
        <v>44266</v>
      </c>
      <c r="CW76" s="1">
        <f t="shared" si="37"/>
        <v>1016</v>
      </c>
      <c r="CX76" s="1">
        <v>0</v>
      </c>
      <c r="CY76" s="1"/>
      <c r="CZ76" s="1"/>
      <c r="DA76" s="1">
        <v>0</v>
      </c>
      <c r="DB76" s="1">
        <v>1016</v>
      </c>
      <c r="DC76" s="1">
        <v>1</v>
      </c>
      <c r="DD76"/>
      <c r="DE76"/>
      <c r="DF76"/>
      <c r="DG76"/>
      <c r="DH76"/>
      <c r="DI76"/>
      <c r="DJ76"/>
      <c r="DK76"/>
      <c r="DL76"/>
      <c r="DM76"/>
    </row>
    <row r="77" spans="1:117" s="10" customFormat="1" x14ac:dyDescent="0.25">
      <c r="A77" s="25">
        <v>1031</v>
      </c>
      <c r="B77" s="1">
        <v>73</v>
      </c>
      <c r="C77" s="1">
        <v>0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0</v>
      </c>
      <c r="J77" s="1">
        <v>3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/>
      <c r="R77" s="1">
        <v>1</v>
      </c>
      <c r="S77" s="1">
        <v>0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1</v>
      </c>
      <c r="AC77" s="1">
        <v>1</v>
      </c>
      <c r="AD77" s="1">
        <v>0</v>
      </c>
      <c r="AE77" s="1">
        <v>1</v>
      </c>
      <c r="AF77" s="1">
        <v>0</v>
      </c>
      <c r="AG77" s="1">
        <v>0</v>
      </c>
      <c r="AH77" s="1">
        <v>20.25</v>
      </c>
      <c r="AI77" s="1">
        <v>1.77</v>
      </c>
      <c r="AJ77" s="1">
        <v>128</v>
      </c>
      <c r="AK77" s="1">
        <v>87</v>
      </c>
      <c r="AL77" s="5">
        <f t="shared" si="38"/>
        <v>100.66666666666667</v>
      </c>
      <c r="AM77" s="1">
        <v>74</v>
      </c>
      <c r="AN77" s="1">
        <v>1</v>
      </c>
      <c r="AO77" s="1">
        <v>15</v>
      </c>
      <c r="AP77" s="1">
        <v>71</v>
      </c>
      <c r="AQ77" s="1">
        <v>30</v>
      </c>
      <c r="AR77" s="1">
        <v>46</v>
      </c>
      <c r="AS77" s="1">
        <f t="shared" si="20"/>
        <v>41</v>
      </c>
      <c r="AT77" s="7">
        <f t="shared" si="21"/>
        <v>2.7333333333333334</v>
      </c>
      <c r="AU77" s="1">
        <v>23</v>
      </c>
      <c r="AV77" s="19">
        <v>2.65</v>
      </c>
      <c r="AW77" s="1">
        <v>1.5</v>
      </c>
      <c r="AX77" s="19">
        <f t="shared" si="39"/>
        <v>0.33481152993348118</v>
      </c>
      <c r="AY77" s="7">
        <f t="shared" si="23"/>
        <v>8.6792452830188687</v>
      </c>
      <c r="AZ77" s="7">
        <f t="shared" si="24"/>
        <v>1226.6666666666667</v>
      </c>
      <c r="BA77" s="7">
        <f t="shared" si="40"/>
        <v>4568.8888888888896</v>
      </c>
      <c r="BB77" s="7">
        <f t="shared" si="26"/>
        <v>35.810810810810814</v>
      </c>
      <c r="BC77" s="7">
        <f t="shared" si="27"/>
        <v>20.27027027027027</v>
      </c>
      <c r="BD77" s="7">
        <f t="shared" si="41"/>
        <v>21.410810810810812</v>
      </c>
      <c r="BE77" s="7">
        <f t="shared" si="29"/>
        <v>8.5459459459459453</v>
      </c>
      <c r="BF77" s="19"/>
      <c r="BG77" s="19">
        <f t="shared" si="30"/>
        <v>1.2845283018867923</v>
      </c>
      <c r="BH77" s="19">
        <f t="shared" si="31"/>
        <v>1.982641509433962</v>
      </c>
      <c r="BI77" s="19">
        <f t="shared" si="32"/>
        <v>0.87343441001977595</v>
      </c>
      <c r="BJ77" s="19">
        <f t="shared" si="33"/>
        <v>0.65217391304347827</v>
      </c>
      <c r="BK77" s="19"/>
      <c r="BL77" s="20">
        <v>0</v>
      </c>
      <c r="BM77" s="1"/>
      <c r="BN77" s="20"/>
      <c r="BO77" s="1"/>
      <c r="BP77" s="1"/>
      <c r="BQ77" s="1">
        <v>1</v>
      </c>
      <c r="BR77" s="1">
        <v>0</v>
      </c>
      <c r="BS77" s="1">
        <v>21</v>
      </c>
      <c r="BT77" s="1">
        <v>6.1</v>
      </c>
      <c r="BU77" s="1">
        <v>5.8</v>
      </c>
      <c r="BV77" s="1">
        <v>0.32</v>
      </c>
      <c r="BW77" s="1">
        <v>4.3</v>
      </c>
      <c r="BX77" s="1">
        <v>40.4</v>
      </c>
      <c r="BY77" s="1">
        <v>1</v>
      </c>
      <c r="BZ77" s="1">
        <v>1</v>
      </c>
      <c r="CA77" s="25">
        <v>136</v>
      </c>
      <c r="CB77" s="25">
        <v>22</v>
      </c>
      <c r="CC77" s="44">
        <v>0.89</v>
      </c>
      <c r="CD77" s="27">
        <v>85</v>
      </c>
      <c r="CE77" s="1">
        <v>1546</v>
      </c>
      <c r="CF77" s="1">
        <v>1</v>
      </c>
      <c r="CG77" s="1"/>
      <c r="CH77" s="1"/>
      <c r="CI77" s="1">
        <v>3</v>
      </c>
      <c r="CJ77" s="20">
        <v>2921.0889999999999</v>
      </c>
      <c r="CK77" s="20">
        <f t="shared" si="34"/>
        <v>34.365752941176467</v>
      </c>
      <c r="CL77" s="19">
        <f t="shared" si="35"/>
        <v>7.9797117709410292</v>
      </c>
      <c r="CM77" s="20">
        <v>2411.0205000000001</v>
      </c>
      <c r="CN77" s="19">
        <f t="shared" si="36"/>
        <v>7.7878053808410002</v>
      </c>
      <c r="CO77" s="22"/>
      <c r="CP77" s="36">
        <v>43236</v>
      </c>
      <c r="CQ77" s="36"/>
      <c r="CR77" s="36"/>
      <c r="CS77" s="36"/>
      <c r="CT77" s="20"/>
      <c r="CU77" s="36">
        <v>44217</v>
      </c>
      <c r="CV77" s="36">
        <v>44217</v>
      </c>
      <c r="CW77" s="1">
        <f t="shared" si="37"/>
        <v>981</v>
      </c>
      <c r="CX77" s="1">
        <v>1</v>
      </c>
      <c r="CY77" s="36">
        <v>44228</v>
      </c>
      <c r="CZ77" s="20">
        <f>(CY77-CP77)</f>
        <v>992</v>
      </c>
      <c r="DA77" s="20">
        <v>1</v>
      </c>
      <c r="DB77" s="20">
        <v>992</v>
      </c>
      <c r="DC77" s="1">
        <v>1</v>
      </c>
      <c r="DD77" t="s">
        <v>137</v>
      </c>
      <c r="DE77"/>
      <c r="DF77"/>
      <c r="DG77"/>
      <c r="DH77"/>
      <c r="DI77"/>
      <c r="DJ77"/>
      <c r="DK77"/>
      <c r="DL77"/>
      <c r="DM77"/>
    </row>
    <row r="78" spans="1:117" s="10" customFormat="1" x14ac:dyDescent="0.25">
      <c r="A78" s="25">
        <v>1039</v>
      </c>
      <c r="B78" s="1">
        <v>57</v>
      </c>
      <c r="C78" s="1">
        <v>0</v>
      </c>
      <c r="D78" s="1">
        <v>1</v>
      </c>
      <c r="E78" s="1">
        <v>1</v>
      </c>
      <c r="F78" s="1">
        <v>1</v>
      </c>
      <c r="G78" s="1">
        <v>0</v>
      </c>
      <c r="H78" s="1">
        <v>1</v>
      </c>
      <c r="I78" s="1">
        <v>0</v>
      </c>
      <c r="J78" s="1">
        <v>4</v>
      </c>
      <c r="K78" s="1">
        <v>1</v>
      </c>
      <c r="L78" s="1">
        <v>1</v>
      </c>
      <c r="M78" s="1">
        <v>1</v>
      </c>
      <c r="N78" s="1">
        <v>1</v>
      </c>
      <c r="O78" s="1">
        <v>0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2</v>
      </c>
      <c r="AA78" s="1">
        <v>1</v>
      </c>
      <c r="AB78" s="1">
        <v>1</v>
      </c>
      <c r="AC78" s="1">
        <v>1</v>
      </c>
      <c r="AD78" s="1">
        <v>0</v>
      </c>
      <c r="AE78" s="1">
        <v>1</v>
      </c>
      <c r="AF78" s="1">
        <v>1</v>
      </c>
      <c r="AG78" s="1">
        <v>0</v>
      </c>
      <c r="AH78" s="1">
        <v>27.1</v>
      </c>
      <c r="AI78" s="1">
        <v>1.7</v>
      </c>
      <c r="AJ78" s="1">
        <v>126</v>
      </c>
      <c r="AK78" s="1">
        <v>64</v>
      </c>
      <c r="AL78" s="5">
        <f t="shared" si="38"/>
        <v>84.666666666666671</v>
      </c>
      <c r="AM78" s="1">
        <v>65</v>
      </c>
      <c r="AN78" s="1">
        <v>1</v>
      </c>
      <c r="AO78" s="1">
        <v>10</v>
      </c>
      <c r="AP78" s="1">
        <v>50</v>
      </c>
      <c r="AQ78" s="1">
        <v>20</v>
      </c>
      <c r="AR78" s="1">
        <v>31</v>
      </c>
      <c r="AS78" s="1">
        <f t="shared" si="20"/>
        <v>30</v>
      </c>
      <c r="AT78" s="7">
        <f t="shared" si="21"/>
        <v>3</v>
      </c>
      <c r="AU78" s="1">
        <v>15</v>
      </c>
      <c r="AV78" s="19">
        <v>3.1</v>
      </c>
      <c r="AW78" s="1">
        <v>1.82</v>
      </c>
      <c r="AX78" s="19">
        <f t="shared" si="39"/>
        <v>0.34167036215816704</v>
      </c>
      <c r="AY78" s="7">
        <f t="shared" si="23"/>
        <v>5.161290322580645</v>
      </c>
      <c r="AZ78" s="7">
        <f t="shared" si="24"/>
        <v>703.2967032967033</v>
      </c>
      <c r="BA78" s="7">
        <f t="shared" si="40"/>
        <v>3282.0512820512822</v>
      </c>
      <c r="BB78" s="7">
        <f t="shared" si="26"/>
        <v>47.692307692307693</v>
      </c>
      <c r="BC78" s="7">
        <f t="shared" si="27"/>
        <v>28</v>
      </c>
      <c r="BD78" s="7">
        <f t="shared" si="41"/>
        <v>26.529066666666665</v>
      </c>
      <c r="BE78" s="7">
        <f t="shared" si="29"/>
        <v>7.9967999999999995</v>
      </c>
      <c r="BF78" s="19">
        <v>2.6838709677419352</v>
      </c>
      <c r="BG78" s="19">
        <f t="shared" si="30"/>
        <v>0.65</v>
      </c>
      <c r="BH78" s="19">
        <f t="shared" si="31"/>
        <v>1.0483870967741935</v>
      </c>
      <c r="BI78" s="19">
        <f t="shared" si="32"/>
        <v>1.5897435897435899</v>
      </c>
      <c r="BJ78" s="19">
        <f t="shared" si="33"/>
        <v>0.66666666666666663</v>
      </c>
      <c r="BK78" s="19"/>
      <c r="BL78" s="20">
        <v>1</v>
      </c>
      <c r="BM78" s="1">
        <v>26</v>
      </c>
      <c r="BN78" s="20"/>
      <c r="BO78" s="1">
        <v>3</v>
      </c>
      <c r="BP78" s="1">
        <v>1</v>
      </c>
      <c r="BQ78" s="1">
        <v>1</v>
      </c>
      <c r="BR78" s="1">
        <v>0</v>
      </c>
      <c r="BS78" s="1">
        <v>19</v>
      </c>
      <c r="BT78" s="1">
        <v>4.5</v>
      </c>
      <c r="BU78" s="1">
        <v>3.6</v>
      </c>
      <c r="BV78" s="1">
        <v>0.5</v>
      </c>
      <c r="BW78" s="1">
        <v>4.2</v>
      </c>
      <c r="BX78" s="1">
        <v>34.4</v>
      </c>
      <c r="BY78" s="1">
        <v>1</v>
      </c>
      <c r="BZ78" s="1">
        <v>1</v>
      </c>
      <c r="CA78" s="25">
        <v>135</v>
      </c>
      <c r="CB78" s="25">
        <v>10</v>
      </c>
      <c r="CC78" s="44">
        <v>0.97</v>
      </c>
      <c r="CD78" s="27">
        <v>65</v>
      </c>
      <c r="CE78" s="1">
        <v>1326</v>
      </c>
      <c r="CF78" s="1">
        <v>1</v>
      </c>
      <c r="CG78" s="1"/>
      <c r="CH78" s="1"/>
      <c r="CI78" s="1">
        <v>3</v>
      </c>
      <c r="CJ78" s="20">
        <v>2355.1615790000001</v>
      </c>
      <c r="CK78" s="20">
        <f t="shared" si="34"/>
        <v>36.233255061538465</v>
      </c>
      <c r="CL78" s="19">
        <f t="shared" si="35"/>
        <v>7.7643646151372279</v>
      </c>
      <c r="CM78" s="20">
        <v>4622.8931570000004</v>
      </c>
      <c r="CN78" s="19">
        <f t="shared" si="36"/>
        <v>8.438776012537943</v>
      </c>
      <c r="CO78" s="22"/>
      <c r="CP78" s="36">
        <v>43272</v>
      </c>
      <c r="CQ78" s="36"/>
      <c r="CR78" s="36"/>
      <c r="CS78" s="36"/>
      <c r="CT78" s="20"/>
      <c r="CU78" s="36">
        <v>44217</v>
      </c>
      <c r="CV78" s="37">
        <v>43609</v>
      </c>
      <c r="CW78" s="1">
        <f t="shared" si="37"/>
        <v>337</v>
      </c>
      <c r="CX78" s="1">
        <v>1</v>
      </c>
      <c r="CY78" s="36">
        <v>43609</v>
      </c>
      <c r="CZ78" s="20">
        <f>(CY78-CP78)</f>
        <v>337</v>
      </c>
      <c r="DA78" s="20">
        <v>1</v>
      </c>
      <c r="DB78" s="20">
        <v>337</v>
      </c>
      <c r="DC78" s="1">
        <v>1</v>
      </c>
      <c r="DD78" t="s">
        <v>150</v>
      </c>
      <c r="DE78"/>
      <c r="DF78"/>
      <c r="DG78"/>
      <c r="DH78"/>
      <c r="DI78"/>
      <c r="DJ78"/>
      <c r="DK78"/>
      <c r="DL78"/>
      <c r="DM78"/>
    </row>
    <row r="79" spans="1:117" s="10" customFormat="1" x14ac:dyDescent="0.25">
      <c r="A79" s="25">
        <v>1046</v>
      </c>
      <c r="B79" s="1">
        <v>73</v>
      </c>
      <c r="C79" s="1">
        <v>0</v>
      </c>
      <c r="D79" s="1">
        <v>0</v>
      </c>
      <c r="E79" s="1">
        <v>1</v>
      </c>
      <c r="F79" s="1">
        <v>1</v>
      </c>
      <c r="G79" s="1">
        <v>0</v>
      </c>
      <c r="H79" s="1">
        <v>1</v>
      </c>
      <c r="I79" s="1">
        <v>0</v>
      </c>
      <c r="J79" s="1">
        <v>4</v>
      </c>
      <c r="K79" s="1">
        <v>1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0</v>
      </c>
      <c r="AE79" s="1">
        <v>1</v>
      </c>
      <c r="AF79" s="1">
        <v>0</v>
      </c>
      <c r="AG79" s="1">
        <v>0</v>
      </c>
      <c r="AH79" s="1">
        <v>26.8</v>
      </c>
      <c r="AI79" s="1">
        <v>1.71</v>
      </c>
      <c r="AJ79" s="1">
        <v>106</v>
      </c>
      <c r="AK79" s="1">
        <v>56</v>
      </c>
      <c r="AL79" s="5">
        <f t="shared" si="38"/>
        <v>72.666666666666671</v>
      </c>
      <c r="AM79" s="1">
        <v>82</v>
      </c>
      <c r="AN79" s="1">
        <v>1</v>
      </c>
      <c r="AO79" s="1">
        <v>3</v>
      </c>
      <c r="AP79" s="1">
        <v>48</v>
      </c>
      <c r="AQ79" s="1">
        <v>21</v>
      </c>
      <c r="AR79" s="1">
        <v>31</v>
      </c>
      <c r="AS79" s="1">
        <f t="shared" si="20"/>
        <v>27</v>
      </c>
      <c r="AT79" s="7">
        <f t="shared" si="21"/>
        <v>9</v>
      </c>
      <c r="AU79" s="1">
        <v>20</v>
      </c>
      <c r="AV79" s="19">
        <v>3.2</v>
      </c>
      <c r="AW79" s="1">
        <v>1.87</v>
      </c>
      <c r="AX79" s="19">
        <f t="shared" si="39"/>
        <v>0.30130081300813011</v>
      </c>
      <c r="AY79" s="7">
        <f t="shared" si="23"/>
        <v>3.4375</v>
      </c>
      <c r="AZ79" s="7">
        <f t="shared" si="24"/>
        <v>470.58823529411762</v>
      </c>
      <c r="BA79" s="7">
        <f t="shared" si="40"/>
        <v>2980.3921568627452</v>
      </c>
      <c r="BB79" s="7">
        <f t="shared" si="26"/>
        <v>39.024390243902438</v>
      </c>
      <c r="BC79" s="7">
        <f t="shared" si="27"/>
        <v>22.804878048780488</v>
      </c>
      <c r="BD79" s="7">
        <f t="shared" si="41"/>
        <v>16.334373983739837</v>
      </c>
      <c r="BE79" s="7">
        <f t="shared" si="29"/>
        <v>8.6840975609756086</v>
      </c>
      <c r="BF79" s="19">
        <v>2.7162500000000001</v>
      </c>
      <c r="BG79" s="19">
        <f t="shared" si="30"/>
        <v>0.79437500000000005</v>
      </c>
      <c r="BH79" s="19">
        <f t="shared" si="31"/>
        <v>1.23</v>
      </c>
      <c r="BI79" s="19">
        <f t="shared" si="32"/>
        <v>1.4453477868112015</v>
      </c>
      <c r="BJ79" s="19">
        <f t="shared" si="33"/>
        <v>0.15</v>
      </c>
      <c r="BK79" s="19"/>
      <c r="BL79" s="20">
        <v>1</v>
      </c>
      <c r="BM79" s="1">
        <v>15</v>
      </c>
      <c r="BN79" s="20"/>
      <c r="BO79" s="1">
        <v>3</v>
      </c>
      <c r="BP79" s="1">
        <v>0</v>
      </c>
      <c r="BQ79" s="1">
        <v>1</v>
      </c>
      <c r="BR79" s="1">
        <v>0</v>
      </c>
      <c r="BS79" s="1">
        <v>24</v>
      </c>
      <c r="BT79" s="1">
        <v>5.0999999999999996</v>
      </c>
      <c r="BU79" s="1">
        <v>4.7</v>
      </c>
      <c r="BV79" s="1">
        <v>0.39</v>
      </c>
      <c r="BW79" s="1">
        <v>3.9</v>
      </c>
      <c r="BX79" s="1">
        <v>42</v>
      </c>
      <c r="BY79" s="1">
        <v>1</v>
      </c>
      <c r="BZ79" s="1">
        <v>1</v>
      </c>
      <c r="CA79" s="25">
        <v>132</v>
      </c>
      <c r="CB79" s="25">
        <v>34</v>
      </c>
      <c r="CC79" s="44">
        <v>1.29</v>
      </c>
      <c r="CD79" s="27">
        <v>54</v>
      </c>
      <c r="CE79" s="1">
        <v>4700</v>
      </c>
      <c r="CF79" s="1">
        <v>1</v>
      </c>
      <c r="CG79" s="1"/>
      <c r="CH79" s="1"/>
      <c r="CI79" s="1">
        <v>3</v>
      </c>
      <c r="CJ79" s="20">
        <v>2051.4208060000001</v>
      </c>
      <c r="CK79" s="20">
        <f t="shared" si="34"/>
        <v>37.989274185185188</v>
      </c>
      <c r="CL79" s="19">
        <f t="shared" si="35"/>
        <v>7.6262879081636932</v>
      </c>
      <c r="CM79" s="20">
        <v>1849.4345290000001</v>
      </c>
      <c r="CN79" s="19">
        <f t="shared" si="36"/>
        <v>7.522635211348832</v>
      </c>
      <c r="CO79" s="22"/>
      <c r="CP79" s="36">
        <v>43318</v>
      </c>
      <c r="CQ79" s="36"/>
      <c r="CR79" s="36"/>
      <c r="CS79" s="36"/>
      <c r="CT79" s="20"/>
      <c r="CU79" s="36">
        <v>44217</v>
      </c>
      <c r="CV79" s="36">
        <v>43844</v>
      </c>
      <c r="CW79" s="1">
        <f t="shared" si="37"/>
        <v>526</v>
      </c>
      <c r="CX79" s="1">
        <v>1</v>
      </c>
      <c r="CY79" s="36">
        <v>43844</v>
      </c>
      <c r="CZ79" s="20">
        <f>(CY79-CP79)</f>
        <v>526</v>
      </c>
      <c r="DA79" s="20">
        <v>1</v>
      </c>
      <c r="DB79" s="20">
        <v>526</v>
      </c>
      <c r="DC79" s="1">
        <v>1</v>
      </c>
      <c r="DD79" t="s">
        <v>130</v>
      </c>
      <c r="DE79"/>
      <c r="DF79"/>
      <c r="DG79"/>
      <c r="DH79"/>
      <c r="DI79"/>
      <c r="DJ79"/>
      <c r="DK79"/>
      <c r="DL79"/>
      <c r="DM79"/>
    </row>
    <row r="80" spans="1:117" s="10" customFormat="1" x14ac:dyDescent="0.25">
      <c r="A80" s="25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5"/>
      <c r="AM80" s="1"/>
      <c r="AN80" s="1"/>
      <c r="AO80" s="1"/>
      <c r="AP80" s="1"/>
      <c r="AQ80" s="1"/>
      <c r="AR80" s="1"/>
      <c r="AS80" s="1"/>
      <c r="AT80" s="7"/>
      <c r="AU80" s="1"/>
      <c r="AV80" s="19"/>
      <c r="AW80" s="1"/>
      <c r="AX80" s="19"/>
      <c r="AY80" s="7"/>
      <c r="AZ80" s="7"/>
      <c r="BA80" s="7"/>
      <c r="BB80" s="7"/>
      <c r="BC80" s="7"/>
      <c r="BD80" s="7"/>
      <c r="BE80" s="7"/>
      <c r="BF80" s="19"/>
      <c r="BG80" s="19"/>
      <c r="BH80" s="19"/>
      <c r="BI80" s="19"/>
      <c r="BJ80" s="19"/>
      <c r="BK80" s="19"/>
      <c r="BL80" s="20"/>
      <c r="BM80" s="1"/>
      <c r="BN80" s="20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25"/>
      <c r="CB80" s="25"/>
      <c r="CC80" s="44"/>
      <c r="CD80" s="27"/>
      <c r="CE80" s="1"/>
      <c r="CF80" s="1"/>
      <c r="CG80" s="1"/>
      <c r="CH80" s="1"/>
      <c r="CI80" s="1"/>
      <c r="CJ80" s="20"/>
      <c r="CK80" s="20"/>
      <c r="CL80" s="19"/>
      <c r="CM80" s="20"/>
      <c r="CN80" s="19"/>
      <c r="CO80" s="22"/>
      <c r="CP80" s="36"/>
      <c r="CQ80" s="36"/>
      <c r="CR80" s="36"/>
      <c r="CS80" s="36"/>
      <c r="CT80" s="20"/>
      <c r="CU80" s="36"/>
      <c r="CV80" s="36"/>
      <c r="CW80" s="1"/>
      <c r="CX80" s="1"/>
      <c r="CY80" s="36"/>
      <c r="CZ80" s="20"/>
      <c r="DA80" s="20"/>
      <c r="DB80" s="20"/>
      <c r="DC80" s="1"/>
      <c r="DD80"/>
      <c r="DE80"/>
      <c r="DF80"/>
      <c r="DG80"/>
      <c r="DH80"/>
      <c r="DI80"/>
      <c r="DJ80"/>
      <c r="DK80"/>
      <c r="DL80"/>
      <c r="DM80"/>
    </row>
    <row r="81" spans="1:117" s="10" customFormat="1" x14ac:dyDescent="0.25">
      <c r="A81" s="25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5"/>
      <c r="AM81" s="1"/>
      <c r="AN81" s="1"/>
      <c r="AO81" s="1"/>
      <c r="AP81" s="1"/>
      <c r="AQ81" s="1"/>
      <c r="AR81" s="1"/>
      <c r="AS81" s="1"/>
      <c r="AT81" s="7"/>
      <c r="AU81" s="1"/>
      <c r="AV81" s="19"/>
      <c r="AW81" s="1"/>
      <c r="AX81" s="19"/>
      <c r="AY81" s="7"/>
      <c r="AZ81" s="7"/>
      <c r="BA81" s="7"/>
      <c r="BB81" s="7"/>
      <c r="BC81" s="7"/>
      <c r="BD81" s="7"/>
      <c r="BE81" s="7"/>
      <c r="BF81" s="19"/>
      <c r="BG81" s="19"/>
      <c r="BH81" s="19"/>
      <c r="BI81" s="19"/>
      <c r="BJ81" s="19"/>
      <c r="BK81" s="19"/>
      <c r="BL81" s="20"/>
      <c r="BM81" s="1"/>
      <c r="BN81" s="20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25"/>
      <c r="CB81" s="25"/>
      <c r="CC81" s="44"/>
      <c r="CD81" s="27"/>
      <c r="CE81" s="1"/>
      <c r="CF81" s="1"/>
      <c r="CG81" s="1"/>
      <c r="CH81" s="1"/>
      <c r="CI81" s="1"/>
      <c r="CJ81" s="20"/>
      <c r="CK81" s="20"/>
      <c r="CL81" s="19"/>
      <c r="CM81" s="20"/>
      <c r="CN81" s="19"/>
      <c r="CO81" s="22"/>
      <c r="CP81" s="36"/>
      <c r="CQ81" s="36"/>
      <c r="CR81" s="36"/>
      <c r="CS81" s="36"/>
      <c r="CT81" s="20"/>
      <c r="CU81" s="36"/>
      <c r="CV81" s="36"/>
      <c r="CW81" s="1"/>
      <c r="CX81" s="1">
        <f>SUM(CX45:CX79)</f>
        <v>18</v>
      </c>
      <c r="CY81" s="36"/>
      <c r="CZ81" s="20"/>
      <c r="DA81" s="20"/>
      <c r="DB81" s="20"/>
      <c r="DC81" s="1"/>
      <c r="DD81"/>
      <c r="DE81"/>
      <c r="DF81"/>
      <c r="DG81"/>
      <c r="DH81"/>
      <c r="DI81"/>
      <c r="DJ81"/>
      <c r="DK81"/>
      <c r="DL81"/>
      <c r="DM81"/>
    </row>
    <row r="82" spans="1:117" s="10" customFormat="1" x14ac:dyDescent="0.25">
      <c r="A82" s="25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5"/>
      <c r="AM82" s="1"/>
      <c r="AN82" s="1"/>
      <c r="AO82" s="1"/>
      <c r="AP82" s="1"/>
      <c r="AQ82" s="1"/>
      <c r="AR82" s="1"/>
      <c r="AS82" s="1"/>
      <c r="AT82" s="7"/>
      <c r="AU82" s="1"/>
      <c r="AV82" s="19"/>
      <c r="AW82" s="1"/>
      <c r="AX82" s="19"/>
      <c r="AY82" s="7"/>
      <c r="AZ82" s="7"/>
      <c r="BA82" s="7"/>
      <c r="BB82" s="7"/>
      <c r="BC82" s="7"/>
      <c r="BD82" s="7"/>
      <c r="BE82" s="7"/>
      <c r="BF82" s="19"/>
      <c r="BG82" s="19"/>
      <c r="BH82" s="19"/>
      <c r="BI82" s="19"/>
      <c r="BJ82" s="19"/>
      <c r="BK82" s="19"/>
      <c r="BL82" s="20"/>
      <c r="BM82" s="1"/>
      <c r="BN82" s="20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25"/>
      <c r="CB82" s="25"/>
      <c r="CC82" s="44"/>
      <c r="CD82" s="27"/>
      <c r="CE82" s="1"/>
      <c r="CF82" s="1"/>
      <c r="CG82" s="1"/>
      <c r="CH82" s="1"/>
      <c r="CI82" s="1"/>
      <c r="CJ82" s="20"/>
      <c r="CK82" s="20"/>
      <c r="CL82" s="19"/>
      <c r="CM82" s="20"/>
      <c r="CN82" s="19"/>
      <c r="CO82" s="22"/>
      <c r="CP82" s="36"/>
      <c r="CQ82" s="36"/>
      <c r="CR82" s="36"/>
      <c r="CS82" s="36"/>
      <c r="CT82" s="20"/>
      <c r="CU82" s="36"/>
      <c r="CV82" s="36"/>
      <c r="CW82" s="1"/>
      <c r="CX82" s="1">
        <f>COUNT(CX45:CX79)</f>
        <v>35</v>
      </c>
      <c r="CY82" s="36"/>
      <c r="CZ82" s="20"/>
      <c r="DA82" s="20"/>
      <c r="DB82" s="20"/>
      <c r="DC82" s="1"/>
      <c r="DD82"/>
      <c r="DE82"/>
      <c r="DF82"/>
      <c r="DG82"/>
      <c r="DH82"/>
      <c r="DI82"/>
      <c r="DJ82"/>
      <c r="DK82"/>
      <c r="DL82"/>
      <c r="DM82"/>
    </row>
    <row r="83" spans="1:117" s="10" customFormat="1" x14ac:dyDescent="0.25">
      <c r="A83" s="25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5"/>
      <c r="AM83" s="1"/>
      <c r="AN83" s="1"/>
      <c r="AO83" s="1"/>
      <c r="AP83" s="1"/>
      <c r="AQ83" s="1"/>
      <c r="AR83" s="1"/>
      <c r="AS83" s="1"/>
      <c r="AT83" s="7"/>
      <c r="AU83" s="1"/>
      <c r="AV83" s="19"/>
      <c r="AW83" s="1"/>
      <c r="AX83" s="19"/>
      <c r="AY83" s="7"/>
      <c r="AZ83" s="7"/>
      <c r="BA83" s="7"/>
      <c r="BB83" s="7"/>
      <c r="BC83" s="7"/>
      <c r="BD83" s="7"/>
      <c r="BE83" s="7"/>
      <c r="BF83" s="19"/>
      <c r="BG83" s="19"/>
      <c r="BH83" s="19"/>
      <c r="BI83" s="19"/>
      <c r="BJ83" s="19"/>
      <c r="BK83" s="19"/>
      <c r="BL83" s="20"/>
      <c r="BM83" s="1"/>
      <c r="BN83" s="20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25"/>
      <c r="CB83" s="25"/>
      <c r="CC83" s="44"/>
      <c r="CD83" s="27"/>
      <c r="CE83" s="1"/>
      <c r="CF83" s="1"/>
      <c r="CG83" s="1"/>
      <c r="CH83" s="1"/>
      <c r="CI83" s="1"/>
      <c r="CJ83" s="20"/>
      <c r="CK83" s="20"/>
      <c r="CL83" s="19"/>
      <c r="CM83" s="20"/>
      <c r="CN83" s="19"/>
      <c r="CO83" s="22"/>
      <c r="CP83" s="36"/>
      <c r="CQ83" s="36"/>
      <c r="CR83" s="36"/>
      <c r="CS83" s="36"/>
      <c r="CT83" s="20"/>
      <c r="CU83" s="36"/>
      <c r="CV83" s="36"/>
      <c r="CW83" s="1"/>
      <c r="CX83" s="19">
        <f>(CX81/CX82)</f>
        <v>0.51428571428571423</v>
      </c>
      <c r="CY83" s="36"/>
      <c r="CZ83" s="20"/>
      <c r="DA83" s="20"/>
      <c r="DB83" s="20"/>
      <c r="DC83" s="1"/>
      <c r="DD83"/>
      <c r="DE83"/>
      <c r="DF83"/>
      <c r="DG83"/>
      <c r="DH83"/>
      <c r="DI83"/>
      <c r="DJ83"/>
      <c r="DK83"/>
      <c r="DL83"/>
      <c r="DM83"/>
    </row>
    <row r="84" spans="1:117" s="10" customFormat="1" x14ac:dyDescent="0.25">
      <c r="A84" s="25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5"/>
      <c r="AM84" s="1"/>
      <c r="AN84" s="1"/>
      <c r="AO84" s="1"/>
      <c r="AP84" s="1"/>
      <c r="AQ84" s="1"/>
      <c r="AR84" s="1"/>
      <c r="AS84" s="1"/>
      <c r="AT84" s="7"/>
      <c r="AU84" s="1"/>
      <c r="AV84" s="19"/>
      <c r="AW84" s="1"/>
      <c r="AX84" s="19"/>
      <c r="AY84" s="7"/>
      <c r="AZ84" s="7"/>
      <c r="BA84" s="7"/>
      <c r="BB84" s="7"/>
      <c r="BC84" s="7"/>
      <c r="BD84" s="7"/>
      <c r="BE84" s="7"/>
      <c r="BF84" s="19"/>
      <c r="BG84" s="19"/>
      <c r="BH84" s="19"/>
      <c r="BI84" s="19"/>
      <c r="BJ84" s="19"/>
      <c r="BK84" s="19"/>
      <c r="BL84" s="20"/>
      <c r="BM84" s="1"/>
      <c r="BN84" s="20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25"/>
      <c r="CB84" s="25"/>
      <c r="CC84" s="44"/>
      <c r="CD84" s="27"/>
      <c r="CE84" s="1"/>
      <c r="CF84" s="1"/>
      <c r="CG84" s="1"/>
      <c r="CH84" s="1"/>
      <c r="CI84" s="1"/>
      <c r="CJ84" s="20"/>
      <c r="CK84" s="20"/>
      <c r="CL84" s="19"/>
      <c r="CM84" s="20"/>
      <c r="CN84" s="19"/>
      <c r="CO84" s="22"/>
      <c r="CP84" s="36"/>
      <c r="CQ84" s="36"/>
      <c r="CR84" s="36"/>
      <c r="CS84" s="36"/>
      <c r="CT84" s="20"/>
      <c r="CU84" s="36"/>
      <c r="CV84" s="36"/>
      <c r="CW84" s="1"/>
      <c r="CX84" s="1"/>
      <c r="CY84" s="36"/>
      <c r="CZ84" s="20"/>
      <c r="DA84" s="20"/>
      <c r="DB84" s="20"/>
      <c r="DC84" s="1"/>
      <c r="DD84"/>
      <c r="DE84"/>
      <c r="DF84"/>
      <c r="DG84"/>
      <c r="DH84"/>
      <c r="DI84"/>
      <c r="DJ84"/>
      <c r="DK84"/>
      <c r="DL84"/>
      <c r="DM84"/>
    </row>
    <row r="85" spans="1:117" s="10" customFormat="1" x14ac:dyDescent="0.25">
      <c r="A85" s="25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5"/>
      <c r="AM85" s="1"/>
      <c r="AN85" s="1"/>
      <c r="AO85" s="1"/>
      <c r="AP85" s="1"/>
      <c r="AQ85" s="1"/>
      <c r="AR85" s="1"/>
      <c r="AS85" s="1"/>
      <c r="AT85" s="7"/>
      <c r="AU85" s="1"/>
      <c r="AV85" s="19"/>
      <c r="AW85" s="1"/>
      <c r="AX85" s="19"/>
      <c r="AY85" s="7"/>
      <c r="AZ85" s="7"/>
      <c r="BA85" s="7"/>
      <c r="BB85" s="7"/>
      <c r="BC85" s="7"/>
      <c r="BD85" s="7"/>
      <c r="BE85" s="7"/>
      <c r="BF85" s="19"/>
      <c r="BG85" s="19"/>
      <c r="BH85" s="19"/>
      <c r="BI85" s="19"/>
      <c r="BJ85" s="19"/>
      <c r="BK85" s="19"/>
      <c r="BL85" s="20"/>
      <c r="BM85" s="1"/>
      <c r="BN85" s="20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25"/>
      <c r="CB85" s="25"/>
      <c r="CC85" s="44"/>
      <c r="CD85" s="27"/>
      <c r="CE85" s="1"/>
      <c r="CF85" s="1"/>
      <c r="CG85" s="1"/>
      <c r="CH85" s="1"/>
      <c r="CI85" s="1"/>
      <c r="CJ85" s="20"/>
      <c r="CK85" s="20"/>
      <c r="CL85" s="19"/>
      <c r="CM85" s="20"/>
      <c r="CN85" s="19"/>
      <c r="CO85" s="22"/>
      <c r="CP85" s="36"/>
      <c r="CQ85" s="36"/>
      <c r="CR85" s="36"/>
      <c r="CS85" s="36"/>
      <c r="CT85" s="20"/>
      <c r="CU85" s="36"/>
      <c r="CV85" s="36"/>
      <c r="CW85" s="1"/>
      <c r="CX85" s="1"/>
      <c r="CY85" s="36"/>
      <c r="CZ85" s="20"/>
      <c r="DA85" s="20"/>
      <c r="DB85" s="20"/>
      <c r="DC85" s="1"/>
      <c r="DD85"/>
      <c r="DE85"/>
      <c r="DF85"/>
      <c r="DG85"/>
      <c r="DH85"/>
      <c r="DI85"/>
      <c r="DJ85"/>
      <c r="DK85"/>
      <c r="DL85"/>
      <c r="DM85"/>
    </row>
    <row r="86" spans="1:117" s="10" customFormat="1" x14ac:dyDescent="0.25">
      <c r="A86" s="25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5"/>
      <c r="AM86" s="1"/>
      <c r="AN86" s="1"/>
      <c r="AO86" s="1"/>
      <c r="AP86" s="1"/>
      <c r="AQ86" s="1"/>
      <c r="AR86" s="1"/>
      <c r="AS86" s="1"/>
      <c r="AT86" s="7"/>
      <c r="AU86" s="1"/>
      <c r="AV86" s="19"/>
      <c r="AW86" s="1"/>
      <c r="AX86" s="19"/>
      <c r="AY86" s="7"/>
      <c r="AZ86" s="7"/>
      <c r="BA86" s="7"/>
      <c r="BB86" s="7"/>
      <c r="BC86" s="7"/>
      <c r="BD86" s="7"/>
      <c r="BE86" s="7"/>
      <c r="BF86" s="19"/>
      <c r="BG86" s="19"/>
      <c r="BH86" s="19"/>
      <c r="BI86" s="19"/>
      <c r="BJ86" s="19"/>
      <c r="BK86" s="19"/>
      <c r="BL86" s="20"/>
      <c r="BM86" s="1"/>
      <c r="BN86" s="20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25"/>
      <c r="CB86" s="25"/>
      <c r="CC86" s="44"/>
      <c r="CD86" s="27"/>
      <c r="CE86" s="1"/>
      <c r="CF86" s="1"/>
      <c r="CG86" s="1"/>
      <c r="CH86" s="1"/>
      <c r="CI86" s="1"/>
      <c r="CJ86" s="20"/>
      <c r="CK86" s="20"/>
      <c r="CL86" s="19"/>
      <c r="CM86" s="20"/>
      <c r="CN86" s="19"/>
      <c r="CO86" s="22"/>
      <c r="CP86" s="36"/>
      <c r="CQ86" s="36"/>
      <c r="CR86" s="36"/>
      <c r="CS86" s="36"/>
      <c r="CT86" s="20"/>
      <c r="CU86" s="36"/>
      <c r="CV86" s="36"/>
      <c r="CW86" s="1"/>
      <c r="CX86" s="1"/>
      <c r="CY86" s="36"/>
      <c r="CZ86" s="20"/>
      <c r="DA86" s="20"/>
      <c r="DB86" s="20"/>
      <c r="DC86" s="1"/>
      <c r="DD86"/>
      <c r="DE86"/>
      <c r="DF86"/>
      <c r="DG86"/>
      <c r="DH86"/>
      <c r="DI86"/>
      <c r="DJ86"/>
      <c r="DK86"/>
      <c r="DL86"/>
      <c r="DM86"/>
    </row>
    <row r="87" spans="1:117" s="10" customFormat="1" x14ac:dyDescent="0.25">
      <c r="A87" s="25">
        <v>1163</v>
      </c>
      <c r="B87" s="1">
        <v>78</v>
      </c>
      <c r="C87" s="1">
        <v>0</v>
      </c>
      <c r="D87" s="1">
        <v>0</v>
      </c>
      <c r="E87" s="1">
        <v>0</v>
      </c>
      <c r="F87" s="1">
        <v>2</v>
      </c>
      <c r="G87" s="1"/>
      <c r="H87" s="1">
        <v>0</v>
      </c>
      <c r="I87" s="1"/>
      <c r="J87" s="1">
        <v>4</v>
      </c>
      <c r="K87" s="1">
        <v>1</v>
      </c>
      <c r="L87" s="1">
        <v>1</v>
      </c>
      <c r="M87" s="1">
        <v>1</v>
      </c>
      <c r="N87" s="1">
        <v>0</v>
      </c>
      <c r="O87" s="1">
        <v>0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0</v>
      </c>
      <c r="AH87" s="1">
        <v>34.1</v>
      </c>
      <c r="AI87" s="1">
        <v>2.19</v>
      </c>
      <c r="AJ87" s="1">
        <v>116</v>
      </c>
      <c r="AK87" s="1">
        <v>59</v>
      </c>
      <c r="AL87" s="5">
        <f t="shared" ref="AL87:AL98" si="42">(AJ87+2*AK87)/3</f>
        <v>78</v>
      </c>
      <c r="AM87" s="1">
        <v>90</v>
      </c>
      <c r="AN87" s="1">
        <v>1</v>
      </c>
      <c r="AO87" s="1">
        <v>2</v>
      </c>
      <c r="AP87" s="1">
        <v>41</v>
      </c>
      <c r="AQ87" s="1">
        <v>10</v>
      </c>
      <c r="AR87" s="1">
        <v>23</v>
      </c>
      <c r="AS87" s="1">
        <f t="shared" ref="AS87:AS98" si="43">(AP87-AQ87)</f>
        <v>31</v>
      </c>
      <c r="AT87" s="7">
        <f t="shared" ref="AT87:AT98" si="44">(AS87/AO87)</f>
        <v>15.5</v>
      </c>
      <c r="AU87" s="1">
        <v>11</v>
      </c>
      <c r="AV87" s="19">
        <v>6.45</v>
      </c>
      <c r="AW87" s="1">
        <v>2.94</v>
      </c>
      <c r="AX87" s="19">
        <f t="shared" ref="AX87:AX121" si="45">(AL87*AW87/451)</f>
        <v>0.50847006651884696</v>
      </c>
      <c r="AY87" s="7">
        <f t="shared" ref="AY87:AY121" si="46">((AR87-AU87)/AV87)</f>
        <v>1.8604651162790697</v>
      </c>
      <c r="AZ87" s="7">
        <f t="shared" ref="AZ87:AZ121" si="47">((AR87-AU87)*80/AW87)</f>
        <v>326.53061224489795</v>
      </c>
      <c r="BA87" s="7">
        <f t="shared" ref="BA87:BA121" si="48">((AL87-AO87)*80/AW87)</f>
        <v>2068.0272108843537</v>
      </c>
      <c r="BB87" s="7">
        <f t="shared" ref="BB87:BB121" si="49">(AV87/AM87*1000)</f>
        <v>71.666666666666671</v>
      </c>
      <c r="BC87" s="7">
        <f t="shared" ref="BC87:BC121" si="50">(AW87*1000/AM87)</f>
        <v>32.666666666666664</v>
      </c>
      <c r="BD87" s="7">
        <f t="shared" ref="BD87:BD121" si="51">(BC87*(AL87-AU87)*0.0136)</f>
        <v>29.765866666666664</v>
      </c>
      <c r="BE87" s="7">
        <f t="shared" ref="BE87:BE121" si="52">(BC87*(AR87-AO87)*0.0136)</f>
        <v>9.3295999999999992</v>
      </c>
      <c r="BF87" s="19">
        <v>1.7302325581395348</v>
      </c>
      <c r="BG87" s="19">
        <f t="shared" ref="BG87:BG121" si="53">(AR87/BB87)</f>
        <v>0.32093023255813952</v>
      </c>
      <c r="BH87" s="19">
        <f t="shared" ref="BH87:BH98" si="54">(AP87/BB87)</f>
        <v>0.5720930232558139</v>
      </c>
      <c r="BI87" s="19">
        <f t="shared" ref="BI87:BI98" si="55">(BB87/AS87)</f>
        <v>2.3118279569892475</v>
      </c>
      <c r="BJ87" s="19">
        <f t="shared" ref="BJ87:BJ121" si="56">(AO87/AU87)</f>
        <v>0.18181818181818182</v>
      </c>
      <c r="BK87" s="19"/>
      <c r="BL87" s="20">
        <v>1</v>
      </c>
      <c r="BM87" s="1">
        <v>12</v>
      </c>
      <c r="BN87" s="20"/>
      <c r="BO87" s="1">
        <v>1</v>
      </c>
      <c r="BP87" s="1">
        <v>0</v>
      </c>
      <c r="BQ87" s="1">
        <v>1</v>
      </c>
      <c r="BR87" s="1">
        <v>0</v>
      </c>
      <c r="BS87" s="1">
        <v>55</v>
      </c>
      <c r="BT87" s="1">
        <v>4.7</v>
      </c>
      <c r="BU87" s="1">
        <v>3.1</v>
      </c>
      <c r="BV87" s="1">
        <v>0.4</v>
      </c>
      <c r="BW87" s="1"/>
      <c r="BX87" s="1"/>
      <c r="BY87" s="1"/>
      <c r="BZ87" s="1">
        <v>1</v>
      </c>
      <c r="CA87" s="25">
        <v>139</v>
      </c>
      <c r="CB87" s="25">
        <v>24</v>
      </c>
      <c r="CC87" s="44">
        <v>1.27</v>
      </c>
      <c r="CD87" s="27">
        <v>54</v>
      </c>
      <c r="CE87" s="1"/>
      <c r="CF87" s="1"/>
      <c r="CG87" s="1"/>
      <c r="CH87" s="1"/>
      <c r="CI87" s="1"/>
      <c r="CJ87" s="20">
        <v>2073.4930890000001</v>
      </c>
      <c r="CK87" s="20">
        <f t="shared" ref="CK87:CK121" si="57">(CJ87/CD87)</f>
        <v>38.398020166666669</v>
      </c>
      <c r="CL87" s="19">
        <f t="shared" ref="CL87:CL121" si="58">LN(CJ87)</f>
        <v>7.6369899466690656</v>
      </c>
      <c r="CM87" s="20">
        <v>3550.0654060000002</v>
      </c>
      <c r="CN87" s="19">
        <f t="shared" ref="CN87:CN93" si="59">LN(CM87)</f>
        <v>8.1747213065250897</v>
      </c>
      <c r="CO87" s="22"/>
      <c r="CP87" s="36">
        <v>43678</v>
      </c>
      <c r="CQ87" s="36"/>
      <c r="CR87" s="36"/>
      <c r="CS87" s="36"/>
      <c r="CT87" s="20"/>
      <c r="CU87" s="36">
        <v>44274</v>
      </c>
      <c r="CV87" s="36">
        <v>44264</v>
      </c>
      <c r="CW87" s="1">
        <f t="shared" ref="CW87:CW121" si="60">(CV87-CP87)</f>
        <v>586</v>
      </c>
      <c r="CX87" s="1">
        <v>0</v>
      </c>
      <c r="CY87" s="1"/>
      <c r="CZ87" s="1"/>
      <c r="DA87" s="1">
        <v>0</v>
      </c>
      <c r="DB87" s="1">
        <v>586</v>
      </c>
      <c r="DC87" s="1">
        <v>1</v>
      </c>
      <c r="DD87"/>
      <c r="DE87"/>
      <c r="DF87"/>
      <c r="DG87"/>
      <c r="DH87"/>
      <c r="DI87"/>
      <c r="DJ87"/>
      <c r="DK87"/>
      <c r="DL87"/>
      <c r="DM87"/>
    </row>
    <row r="88" spans="1:117" s="10" customFormat="1" x14ac:dyDescent="0.25">
      <c r="A88" s="2">
        <v>2046</v>
      </c>
      <c r="B88" s="3">
        <v>53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0</v>
      </c>
      <c r="M88" s="3"/>
      <c r="N88" s="3">
        <v>1</v>
      </c>
      <c r="O88" s="3">
        <v>0</v>
      </c>
      <c r="P88" s="3">
        <v>0</v>
      </c>
      <c r="Q88" s="3"/>
      <c r="R88" s="3">
        <v>1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1</v>
      </c>
      <c r="Z88" s="3">
        <v>1</v>
      </c>
      <c r="AA88" s="3">
        <v>1</v>
      </c>
      <c r="AB88" s="3">
        <v>1</v>
      </c>
      <c r="AC88" s="3">
        <v>1</v>
      </c>
      <c r="AD88" s="3">
        <v>0</v>
      </c>
      <c r="AE88" s="3">
        <v>0</v>
      </c>
      <c r="AF88" s="3">
        <v>0</v>
      </c>
      <c r="AG88" s="3">
        <v>1</v>
      </c>
      <c r="AH88" s="3">
        <v>37.5</v>
      </c>
      <c r="AI88" s="4">
        <v>2.41</v>
      </c>
      <c r="AJ88" s="3">
        <v>102</v>
      </c>
      <c r="AK88" s="3">
        <v>76</v>
      </c>
      <c r="AL88" s="5">
        <f t="shared" si="42"/>
        <v>84.666666666666671</v>
      </c>
      <c r="AM88" s="3">
        <v>105</v>
      </c>
      <c r="AN88" s="3">
        <v>1</v>
      </c>
      <c r="AO88" s="3">
        <v>15</v>
      </c>
      <c r="AP88" s="3">
        <v>76</v>
      </c>
      <c r="AQ88" s="3">
        <v>36</v>
      </c>
      <c r="AR88" s="3">
        <v>52</v>
      </c>
      <c r="AS88" s="1">
        <f t="shared" si="43"/>
        <v>40</v>
      </c>
      <c r="AT88" s="7">
        <f t="shared" si="44"/>
        <v>2.6666666666666665</v>
      </c>
      <c r="AU88" s="3">
        <v>37</v>
      </c>
      <c r="AV88" s="4">
        <v>2.6028000000000002</v>
      </c>
      <c r="AW88" s="3">
        <v>1.08</v>
      </c>
      <c r="AX88" s="19">
        <f t="shared" si="45"/>
        <v>0.20274944567627498</v>
      </c>
      <c r="AY88" s="7">
        <f t="shared" si="46"/>
        <v>5.7630244352236044</v>
      </c>
      <c r="AZ88" s="7">
        <f t="shared" si="47"/>
        <v>1111.1111111111111</v>
      </c>
      <c r="BA88" s="7">
        <f t="shared" si="48"/>
        <v>5160.4938271604942</v>
      </c>
      <c r="BB88" s="7">
        <f t="shared" si="49"/>
        <v>24.78857142857143</v>
      </c>
      <c r="BC88" s="7">
        <f t="shared" si="50"/>
        <v>10.285714285714286</v>
      </c>
      <c r="BD88" s="7">
        <f t="shared" si="51"/>
        <v>6.6678857142857151</v>
      </c>
      <c r="BE88" s="7">
        <f t="shared" si="52"/>
        <v>5.1757714285714291</v>
      </c>
      <c r="BF88" s="19"/>
      <c r="BG88" s="19">
        <f t="shared" si="53"/>
        <v>2.0977408944213924</v>
      </c>
      <c r="BH88" s="19">
        <f t="shared" si="54"/>
        <v>3.0659289995389578</v>
      </c>
      <c r="BI88" s="19">
        <f t="shared" si="55"/>
        <v>0.61971428571428577</v>
      </c>
      <c r="BJ88" s="19">
        <f t="shared" si="56"/>
        <v>0.40540540540540543</v>
      </c>
      <c r="BK88" s="19"/>
      <c r="BL88" s="5">
        <v>0</v>
      </c>
      <c r="BM88" s="5"/>
      <c r="BN88" s="5"/>
      <c r="BO88" s="5"/>
      <c r="BP88" s="5"/>
      <c r="BQ88" s="3">
        <v>1</v>
      </c>
      <c r="BR88" s="3">
        <v>0</v>
      </c>
      <c r="BS88" s="3">
        <v>10</v>
      </c>
      <c r="BT88" s="3">
        <v>6.5</v>
      </c>
      <c r="BU88" s="3">
        <v>5.8</v>
      </c>
      <c r="BV88" s="3">
        <v>0.8</v>
      </c>
      <c r="BW88" s="3">
        <v>5.3</v>
      </c>
      <c r="BY88" s="3">
        <v>1</v>
      </c>
      <c r="BZ88" s="3">
        <v>1</v>
      </c>
      <c r="CA88" s="3">
        <v>131</v>
      </c>
      <c r="CB88" s="3">
        <v>43</v>
      </c>
      <c r="CC88" s="4">
        <v>1.6</v>
      </c>
      <c r="CD88" s="28">
        <v>55</v>
      </c>
      <c r="CE88" s="8"/>
      <c r="CF88" s="8"/>
      <c r="CG88" s="3">
        <v>2077</v>
      </c>
      <c r="CH88" s="3">
        <v>1</v>
      </c>
      <c r="CI88" s="3">
        <v>2</v>
      </c>
      <c r="CJ88" s="12">
        <v>2145.7831325301204</v>
      </c>
      <c r="CK88" s="20">
        <f t="shared" si="57"/>
        <v>39.014238773274919</v>
      </c>
      <c r="CL88" s="19">
        <f t="shared" si="58"/>
        <v>7.6712598614811549</v>
      </c>
      <c r="CM88" s="5">
        <v>2292.2977080661281</v>
      </c>
      <c r="CN88" s="19">
        <f t="shared" si="59"/>
        <v>7.7373099594808519</v>
      </c>
      <c r="CP88" s="41">
        <v>40459</v>
      </c>
      <c r="CQ88" s="41"/>
      <c r="CR88" s="41"/>
      <c r="CS88" s="41"/>
      <c r="CT88" s="20"/>
      <c r="CU88" s="36">
        <v>44272</v>
      </c>
      <c r="CV88" s="36">
        <v>44271</v>
      </c>
      <c r="CW88" s="1">
        <f t="shared" si="60"/>
        <v>3812</v>
      </c>
      <c r="CX88" s="3">
        <v>0</v>
      </c>
      <c r="CY88" s="3"/>
      <c r="CZ88" s="3"/>
      <c r="DA88" s="3">
        <v>0</v>
      </c>
      <c r="DB88" s="3">
        <v>3812</v>
      </c>
      <c r="DC88" s="1">
        <v>1</v>
      </c>
      <c r="DD88" s="3"/>
    </row>
    <row r="89" spans="1:117" s="10" customFormat="1" x14ac:dyDescent="0.25">
      <c r="A89" s="25">
        <v>1063</v>
      </c>
      <c r="B89" s="1">
        <v>65</v>
      </c>
      <c r="C89" s="1">
        <v>0</v>
      </c>
      <c r="D89" s="1">
        <v>0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4</v>
      </c>
      <c r="K89" s="1">
        <v>1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1</v>
      </c>
      <c r="AB89" s="1">
        <v>1</v>
      </c>
      <c r="AC89" s="1">
        <v>1</v>
      </c>
      <c r="AD89" s="1">
        <v>0</v>
      </c>
      <c r="AE89" s="1">
        <v>1</v>
      </c>
      <c r="AF89" s="1">
        <v>0</v>
      </c>
      <c r="AG89" s="1">
        <v>0</v>
      </c>
      <c r="AH89" s="1">
        <v>30.5</v>
      </c>
      <c r="AI89" s="1">
        <v>2.0299999999999998</v>
      </c>
      <c r="AJ89" s="1">
        <v>83</v>
      </c>
      <c r="AK89" s="1">
        <v>61</v>
      </c>
      <c r="AL89" s="5">
        <f t="shared" si="42"/>
        <v>68.333333333333329</v>
      </c>
      <c r="AM89" s="1">
        <v>81</v>
      </c>
      <c r="AN89" s="1">
        <v>1</v>
      </c>
      <c r="AO89" s="1">
        <v>11</v>
      </c>
      <c r="AP89" s="1">
        <v>53</v>
      </c>
      <c r="AQ89" s="1">
        <v>23</v>
      </c>
      <c r="AR89" s="1">
        <v>35</v>
      </c>
      <c r="AS89" s="1">
        <f t="shared" si="43"/>
        <v>30</v>
      </c>
      <c r="AT89" s="7">
        <f t="shared" si="44"/>
        <v>2.7272727272727271</v>
      </c>
      <c r="AU89" s="1">
        <v>23</v>
      </c>
      <c r="AV89" s="19">
        <v>4.72</v>
      </c>
      <c r="AW89" s="1">
        <v>2.3199999999999998</v>
      </c>
      <c r="AX89" s="19">
        <f t="shared" si="45"/>
        <v>0.35151515151515145</v>
      </c>
      <c r="AY89" s="7">
        <f t="shared" si="46"/>
        <v>2.5423728813559325</v>
      </c>
      <c r="AZ89" s="7">
        <f t="shared" si="47"/>
        <v>413.79310344827587</v>
      </c>
      <c r="BA89" s="7">
        <f t="shared" si="48"/>
        <v>1977.0114942528735</v>
      </c>
      <c r="BB89" s="7">
        <f t="shared" si="49"/>
        <v>58.271604938271601</v>
      </c>
      <c r="BC89" s="7">
        <f t="shared" si="50"/>
        <v>28.641975308641975</v>
      </c>
      <c r="BD89" s="7">
        <f t="shared" si="51"/>
        <v>17.658732510288061</v>
      </c>
      <c r="BE89" s="7">
        <f t="shared" si="52"/>
        <v>9.3487407407407392</v>
      </c>
      <c r="BF89" s="19"/>
      <c r="BG89" s="19">
        <f t="shared" si="53"/>
        <v>0.60063559322033899</v>
      </c>
      <c r="BH89" s="19">
        <f t="shared" si="54"/>
        <v>0.9095338983050848</v>
      </c>
      <c r="BI89" s="19">
        <f t="shared" si="55"/>
        <v>1.94238683127572</v>
      </c>
      <c r="BJ89" s="19">
        <f t="shared" si="56"/>
        <v>0.47826086956521741</v>
      </c>
      <c r="BK89" s="19"/>
      <c r="BL89" s="20">
        <v>0</v>
      </c>
      <c r="BM89" s="1"/>
      <c r="BN89" s="20"/>
      <c r="BO89" s="1"/>
      <c r="BP89" s="1">
        <v>0</v>
      </c>
      <c r="BQ89" s="1">
        <v>1</v>
      </c>
      <c r="BR89" s="1">
        <v>0</v>
      </c>
      <c r="BS89" s="1">
        <v>30</v>
      </c>
      <c r="BT89" s="1">
        <v>6.7</v>
      </c>
      <c r="BU89" s="1">
        <v>6.1</v>
      </c>
      <c r="BV89" s="1">
        <v>0.32</v>
      </c>
      <c r="BW89" s="1">
        <v>5.5</v>
      </c>
      <c r="BX89" s="1">
        <v>42</v>
      </c>
      <c r="BY89" s="1">
        <v>1</v>
      </c>
      <c r="BZ89" s="1"/>
      <c r="CA89" s="25">
        <v>131</v>
      </c>
      <c r="CB89" s="25">
        <v>18</v>
      </c>
      <c r="CC89" s="44">
        <v>0.97</v>
      </c>
      <c r="CD89" s="27">
        <v>82</v>
      </c>
      <c r="CE89" s="1">
        <v>758</v>
      </c>
      <c r="CF89" s="1">
        <v>1</v>
      </c>
      <c r="CG89" s="1"/>
      <c r="CH89" s="1"/>
      <c r="CI89" s="1">
        <v>2</v>
      </c>
      <c r="CJ89" s="20">
        <v>3260.009423</v>
      </c>
      <c r="CK89" s="20">
        <f t="shared" si="57"/>
        <v>39.756212475609757</v>
      </c>
      <c r="CL89" s="19">
        <f t="shared" si="58"/>
        <v>8.0894853648473735</v>
      </c>
      <c r="CM89" s="20">
        <v>955.70465360000003</v>
      </c>
      <c r="CN89" s="19">
        <f t="shared" si="59"/>
        <v>6.8624489255707317</v>
      </c>
      <c r="CO89" s="22"/>
      <c r="CP89" s="36">
        <v>43398</v>
      </c>
      <c r="CQ89" s="36"/>
      <c r="CR89" s="36"/>
      <c r="CS89" s="36"/>
      <c r="CT89" s="20"/>
      <c r="CU89" s="36">
        <v>44217</v>
      </c>
      <c r="CV89" s="36">
        <v>44202</v>
      </c>
      <c r="CW89" s="1">
        <f t="shared" si="60"/>
        <v>804</v>
      </c>
      <c r="CX89" s="1">
        <v>1</v>
      </c>
      <c r="CY89" s="36">
        <v>44202</v>
      </c>
      <c r="CZ89" s="20">
        <f>(CY89-CP89)</f>
        <v>804</v>
      </c>
      <c r="DA89" s="20">
        <v>1</v>
      </c>
      <c r="DB89" s="20">
        <v>804</v>
      </c>
      <c r="DC89" s="1">
        <v>1</v>
      </c>
      <c r="DD89" t="s">
        <v>129</v>
      </c>
      <c r="DE89"/>
      <c r="DF89"/>
      <c r="DG89"/>
      <c r="DH89"/>
      <c r="DI89"/>
      <c r="DJ89"/>
      <c r="DK89"/>
      <c r="DL89"/>
      <c r="DM89"/>
    </row>
    <row r="90" spans="1:117" s="10" customFormat="1" x14ac:dyDescent="0.25">
      <c r="A90" s="2">
        <v>2006</v>
      </c>
      <c r="B90" s="3">
        <v>62</v>
      </c>
      <c r="C90" s="3">
        <v>0</v>
      </c>
      <c r="D90" s="3">
        <v>1</v>
      </c>
      <c r="E90" s="3">
        <v>1</v>
      </c>
      <c r="F90" s="3">
        <v>2</v>
      </c>
      <c r="G90" s="3">
        <v>0</v>
      </c>
      <c r="H90" s="1">
        <v>1</v>
      </c>
      <c r="I90" s="3">
        <v>1</v>
      </c>
      <c r="J90" s="3">
        <v>2</v>
      </c>
      <c r="K90" s="3">
        <v>1</v>
      </c>
      <c r="L90" s="3">
        <v>1</v>
      </c>
      <c r="M90" s="3"/>
      <c r="N90" s="3">
        <v>1</v>
      </c>
      <c r="O90" s="3">
        <v>0</v>
      </c>
      <c r="P90" s="3">
        <v>0</v>
      </c>
      <c r="Q90" s="3"/>
      <c r="R90" s="3">
        <v>0</v>
      </c>
      <c r="S90" s="3">
        <v>0</v>
      </c>
      <c r="T90" s="3">
        <v>1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1</v>
      </c>
      <c r="AA90" s="3">
        <v>0</v>
      </c>
      <c r="AB90" s="3">
        <v>0</v>
      </c>
      <c r="AC90" s="3">
        <v>0</v>
      </c>
      <c r="AD90" s="3">
        <v>0</v>
      </c>
      <c r="AE90" s="3">
        <v>1</v>
      </c>
      <c r="AF90" s="3">
        <v>0</v>
      </c>
      <c r="AG90" s="3">
        <v>2</v>
      </c>
      <c r="AH90" s="3">
        <v>23.5</v>
      </c>
      <c r="AI90" s="4">
        <v>1.71</v>
      </c>
      <c r="AJ90" s="3">
        <v>137</v>
      </c>
      <c r="AK90" s="3">
        <v>64</v>
      </c>
      <c r="AL90" s="5">
        <f t="shared" si="42"/>
        <v>88.333333333333329</v>
      </c>
      <c r="AM90" s="3">
        <v>69</v>
      </c>
      <c r="AN90" s="3">
        <v>1</v>
      </c>
      <c r="AO90" s="3">
        <v>4</v>
      </c>
      <c r="AP90" s="3">
        <v>25</v>
      </c>
      <c r="AQ90" s="3">
        <v>10</v>
      </c>
      <c r="AR90" s="3">
        <v>15</v>
      </c>
      <c r="AS90" s="3">
        <f t="shared" si="43"/>
        <v>15</v>
      </c>
      <c r="AT90" s="7">
        <f t="shared" si="44"/>
        <v>3.75</v>
      </c>
      <c r="AU90" s="3">
        <v>8</v>
      </c>
      <c r="AV90" s="4">
        <v>4.1040000000000001</v>
      </c>
      <c r="AW90" s="3">
        <v>2.4</v>
      </c>
      <c r="AX90" s="19">
        <f t="shared" si="45"/>
        <v>0.47006651884700656</v>
      </c>
      <c r="AY90" s="7">
        <f t="shared" si="46"/>
        <v>1.7056530214424952</v>
      </c>
      <c r="AZ90" s="7">
        <f t="shared" si="47"/>
        <v>233.33333333333334</v>
      </c>
      <c r="BA90" s="7">
        <f t="shared" si="48"/>
        <v>2811.1111111111109</v>
      </c>
      <c r="BB90" s="7">
        <f t="shared" si="49"/>
        <v>59.478260869565219</v>
      </c>
      <c r="BC90" s="7">
        <f t="shared" si="50"/>
        <v>34.782608695652172</v>
      </c>
      <c r="BD90" s="7">
        <f t="shared" si="51"/>
        <v>38.001159420289852</v>
      </c>
      <c r="BE90" s="7">
        <f t="shared" si="52"/>
        <v>5.2034782608695647</v>
      </c>
      <c r="BF90" s="19"/>
      <c r="BG90" s="19">
        <f t="shared" si="53"/>
        <v>0.25219298245614036</v>
      </c>
      <c r="BH90" s="19">
        <f t="shared" si="54"/>
        <v>0.4203216374269006</v>
      </c>
      <c r="BI90" s="19">
        <f t="shared" si="55"/>
        <v>3.965217391304348</v>
      </c>
      <c r="BJ90" s="19">
        <f t="shared" si="56"/>
        <v>0.5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62.5</v>
      </c>
      <c r="BT90" s="3">
        <v>4</v>
      </c>
      <c r="BU90" s="3">
        <v>2.2999999999999998</v>
      </c>
      <c r="BV90" s="3">
        <v>1.2</v>
      </c>
      <c r="BW90" s="3"/>
      <c r="BY90" s="3">
        <v>1</v>
      </c>
      <c r="BZ90" s="3">
        <v>1</v>
      </c>
      <c r="CA90" s="3">
        <v>132</v>
      </c>
      <c r="CB90" s="3">
        <v>31</v>
      </c>
      <c r="CC90" s="4">
        <v>1.8</v>
      </c>
      <c r="CD90" s="28">
        <v>28</v>
      </c>
      <c r="CE90" s="8"/>
      <c r="CF90" s="8"/>
      <c r="CG90" s="3">
        <v>2196</v>
      </c>
      <c r="CH90" s="3">
        <v>1</v>
      </c>
      <c r="CI90" s="3">
        <v>2</v>
      </c>
      <c r="CJ90" s="12">
        <v>1157.6923076923076</v>
      </c>
      <c r="CK90" s="20">
        <f t="shared" si="57"/>
        <v>41.346153846153847</v>
      </c>
      <c r="CL90" s="19">
        <f t="shared" si="58"/>
        <v>7.0541839127154846</v>
      </c>
      <c r="CM90" s="5">
        <v>10897.356430003359</v>
      </c>
      <c r="CN90" s="19">
        <f t="shared" si="59"/>
        <v>9.2962755094447438</v>
      </c>
      <c r="CP90" s="41">
        <v>40238</v>
      </c>
      <c r="CQ90" s="41"/>
      <c r="CR90" s="41"/>
      <c r="CS90" s="41"/>
      <c r="CT90" s="20"/>
      <c r="CU90" s="36">
        <v>44272</v>
      </c>
      <c r="CV90" s="36">
        <v>40777</v>
      </c>
      <c r="CW90" s="1">
        <f t="shared" si="60"/>
        <v>539</v>
      </c>
      <c r="CX90" s="3">
        <v>1</v>
      </c>
      <c r="CY90" s="36">
        <v>40777</v>
      </c>
      <c r="CZ90" s="20">
        <f>(CY90-CP90)</f>
        <v>539</v>
      </c>
      <c r="DA90" s="20">
        <v>1</v>
      </c>
      <c r="DB90" s="20">
        <v>539</v>
      </c>
      <c r="DC90" s="3">
        <v>0</v>
      </c>
      <c r="DD90" s="3" t="s">
        <v>141</v>
      </c>
    </row>
    <row r="91" spans="1:117" s="10" customFormat="1" x14ac:dyDescent="0.25">
      <c r="A91" s="25">
        <v>1073</v>
      </c>
      <c r="B91" s="1">
        <v>82</v>
      </c>
      <c r="C91" s="1">
        <v>0</v>
      </c>
      <c r="D91" s="1">
        <v>1</v>
      </c>
      <c r="E91" s="1">
        <v>1</v>
      </c>
      <c r="F91" s="1">
        <v>1</v>
      </c>
      <c r="G91" s="1">
        <v>0</v>
      </c>
      <c r="H91" s="1">
        <v>1</v>
      </c>
      <c r="I91" s="1">
        <v>1</v>
      </c>
      <c r="J91" s="1">
        <v>3</v>
      </c>
      <c r="K91" s="1">
        <v>1</v>
      </c>
      <c r="L91" s="1">
        <v>0</v>
      </c>
      <c r="M91" s="1">
        <v>1</v>
      </c>
      <c r="N91" s="1">
        <v>1</v>
      </c>
      <c r="O91" s="1">
        <v>1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1</v>
      </c>
      <c r="AB91" s="1">
        <v>1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27.31</v>
      </c>
      <c r="AI91" s="1">
        <v>1.62</v>
      </c>
      <c r="AJ91" s="1">
        <v>109</v>
      </c>
      <c r="AK91" s="1">
        <v>70</v>
      </c>
      <c r="AL91" s="5">
        <f t="shared" si="42"/>
        <v>83</v>
      </c>
      <c r="AM91" s="1">
        <v>63</v>
      </c>
      <c r="AN91" s="1">
        <v>1</v>
      </c>
      <c r="AO91" s="1">
        <v>3</v>
      </c>
      <c r="AP91" s="1">
        <v>24</v>
      </c>
      <c r="AQ91" s="1">
        <v>6</v>
      </c>
      <c r="AR91" s="1">
        <v>15</v>
      </c>
      <c r="AS91" s="1">
        <f t="shared" si="43"/>
        <v>18</v>
      </c>
      <c r="AT91" s="7">
        <f t="shared" si="44"/>
        <v>6</v>
      </c>
      <c r="AU91" s="1">
        <v>6</v>
      </c>
      <c r="AV91" s="19">
        <v>4.2300000000000004</v>
      </c>
      <c r="AW91" s="1">
        <v>2.6</v>
      </c>
      <c r="AX91" s="19">
        <f t="shared" si="45"/>
        <v>0.47849223946784925</v>
      </c>
      <c r="AY91" s="7">
        <f t="shared" si="46"/>
        <v>2.1276595744680851</v>
      </c>
      <c r="AZ91" s="7">
        <f t="shared" si="47"/>
        <v>276.92307692307691</v>
      </c>
      <c r="BA91" s="7">
        <f t="shared" si="48"/>
        <v>2461.5384615384614</v>
      </c>
      <c r="BB91" s="7">
        <f t="shared" si="49"/>
        <v>67.142857142857139</v>
      </c>
      <c r="BC91" s="7">
        <f t="shared" si="50"/>
        <v>41.269841269841272</v>
      </c>
      <c r="BD91" s="7">
        <f t="shared" si="51"/>
        <v>43.217777777777776</v>
      </c>
      <c r="BE91" s="7">
        <f t="shared" si="52"/>
        <v>6.7352380952380955</v>
      </c>
      <c r="BF91" s="19">
        <v>1.8617021276595747</v>
      </c>
      <c r="BG91" s="19">
        <f t="shared" si="53"/>
        <v>0.22340425531914895</v>
      </c>
      <c r="BH91" s="19">
        <f t="shared" si="54"/>
        <v>0.35744680851063831</v>
      </c>
      <c r="BI91" s="19">
        <f t="shared" si="55"/>
        <v>3.7301587301587298</v>
      </c>
      <c r="BJ91" s="19">
        <f t="shared" si="56"/>
        <v>0.5</v>
      </c>
      <c r="BK91" s="19"/>
      <c r="BL91" s="20">
        <v>1</v>
      </c>
      <c r="BM91" s="1">
        <v>15</v>
      </c>
      <c r="BN91" s="20"/>
      <c r="BO91" s="1">
        <v>3</v>
      </c>
      <c r="BP91" s="1">
        <v>0</v>
      </c>
      <c r="BQ91" s="1">
        <v>1</v>
      </c>
      <c r="BR91" s="1">
        <v>0</v>
      </c>
      <c r="BS91" s="1">
        <v>25</v>
      </c>
      <c r="BT91" s="1">
        <v>5.8</v>
      </c>
      <c r="BU91" s="1">
        <v>5.6</v>
      </c>
      <c r="BV91" s="1">
        <v>0.26</v>
      </c>
      <c r="BW91" s="1"/>
      <c r="BX91" s="1">
        <v>72</v>
      </c>
      <c r="BY91" s="1">
        <v>1</v>
      </c>
      <c r="BZ91" s="1">
        <v>1</v>
      </c>
      <c r="CA91" s="25">
        <v>141</v>
      </c>
      <c r="CB91" s="25">
        <v>31</v>
      </c>
      <c r="CC91" s="44">
        <v>1.24</v>
      </c>
      <c r="CD91" s="27">
        <v>40</v>
      </c>
      <c r="CE91" s="1">
        <v>1068</v>
      </c>
      <c r="CF91" s="1">
        <v>1</v>
      </c>
      <c r="CG91" s="1"/>
      <c r="CH91" s="1"/>
      <c r="CI91" s="1">
        <v>3</v>
      </c>
      <c r="CJ91" s="20">
        <v>1659.4474499999999</v>
      </c>
      <c r="CK91" s="20">
        <f t="shared" si="57"/>
        <v>41.486186249999996</v>
      </c>
      <c r="CL91" s="19">
        <f t="shared" si="58"/>
        <v>7.4142399644941381</v>
      </c>
      <c r="CM91" s="20">
        <v>753.38475570000003</v>
      </c>
      <c r="CN91" s="19">
        <f t="shared" si="59"/>
        <v>6.6245760610473905</v>
      </c>
      <c r="CO91" s="22"/>
      <c r="CP91" s="36">
        <v>43425</v>
      </c>
      <c r="CQ91" s="36"/>
      <c r="CR91" s="36"/>
      <c r="CS91" s="36"/>
      <c r="CT91" s="20"/>
      <c r="CU91" s="36">
        <v>44217</v>
      </c>
      <c r="CV91" s="37">
        <v>44104</v>
      </c>
      <c r="CW91" s="1">
        <f t="shared" si="60"/>
        <v>679</v>
      </c>
      <c r="CX91" s="1">
        <v>0</v>
      </c>
      <c r="CY91" s="1"/>
      <c r="CZ91" s="1"/>
      <c r="DA91" s="1">
        <v>0</v>
      </c>
      <c r="DB91" s="1">
        <v>679</v>
      </c>
      <c r="DC91" s="1">
        <v>1</v>
      </c>
      <c r="DD91" t="s">
        <v>135</v>
      </c>
      <c r="DE91"/>
      <c r="DF91"/>
      <c r="DG91"/>
      <c r="DH91"/>
      <c r="DI91"/>
      <c r="DJ91"/>
      <c r="DK91"/>
      <c r="DL91"/>
      <c r="DM91"/>
    </row>
    <row r="92" spans="1:117" s="10" customFormat="1" x14ac:dyDescent="0.25">
      <c r="A92" s="2">
        <v>2059</v>
      </c>
      <c r="B92" s="3">
        <v>76</v>
      </c>
      <c r="C92" s="3">
        <v>0</v>
      </c>
      <c r="D92" s="3">
        <v>0</v>
      </c>
      <c r="E92" s="3">
        <v>1</v>
      </c>
      <c r="F92" s="3">
        <v>2</v>
      </c>
      <c r="G92" s="3">
        <v>0</v>
      </c>
      <c r="H92" s="1">
        <v>1</v>
      </c>
      <c r="I92" s="3">
        <v>0</v>
      </c>
      <c r="J92" s="3">
        <v>4</v>
      </c>
      <c r="K92" s="3">
        <v>1</v>
      </c>
      <c r="L92" s="3">
        <v>1</v>
      </c>
      <c r="M92" s="3"/>
      <c r="N92" s="3">
        <v>1</v>
      </c>
      <c r="O92" s="3">
        <v>0</v>
      </c>
      <c r="P92" s="3">
        <v>1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1</v>
      </c>
      <c r="AA92" s="3">
        <v>1</v>
      </c>
      <c r="AB92" s="3">
        <v>0</v>
      </c>
      <c r="AC92" s="3">
        <v>0</v>
      </c>
      <c r="AD92" s="3">
        <v>0</v>
      </c>
      <c r="AE92" s="3">
        <v>1</v>
      </c>
      <c r="AF92" s="3">
        <v>0</v>
      </c>
      <c r="AG92" s="3">
        <v>0</v>
      </c>
      <c r="AH92" s="3">
        <v>40.700000000000003</v>
      </c>
      <c r="AI92" s="4">
        <v>2.44</v>
      </c>
      <c r="AJ92" s="3">
        <v>119</v>
      </c>
      <c r="AK92" s="3">
        <v>54</v>
      </c>
      <c r="AL92" s="5">
        <f t="shared" si="42"/>
        <v>75.666666666666671</v>
      </c>
      <c r="AM92" s="3">
        <v>64</v>
      </c>
      <c r="AN92" s="3">
        <v>3</v>
      </c>
      <c r="AO92" s="3">
        <v>14</v>
      </c>
      <c r="AP92" s="3">
        <v>44</v>
      </c>
      <c r="AQ92" s="3">
        <v>30</v>
      </c>
      <c r="AR92" s="3">
        <v>35</v>
      </c>
      <c r="AS92" s="1">
        <f t="shared" si="43"/>
        <v>14</v>
      </c>
      <c r="AT92" s="7">
        <f t="shared" si="44"/>
        <v>1</v>
      </c>
      <c r="AU92" s="3">
        <v>22</v>
      </c>
      <c r="AV92" s="4">
        <v>4.8311999999999999</v>
      </c>
      <c r="AW92" s="3">
        <v>1.98</v>
      </c>
      <c r="AX92" s="19">
        <f t="shared" si="45"/>
        <v>0.33219512195121959</v>
      </c>
      <c r="AY92" s="7">
        <f t="shared" si="46"/>
        <v>2.6908428547772809</v>
      </c>
      <c r="AZ92" s="7">
        <f t="shared" si="47"/>
        <v>525.25252525252529</v>
      </c>
      <c r="BA92" s="7">
        <f t="shared" si="48"/>
        <v>2491.5824915824919</v>
      </c>
      <c r="BB92" s="7">
        <f t="shared" si="49"/>
        <v>75.487499999999997</v>
      </c>
      <c r="BC92" s="7">
        <f t="shared" si="50"/>
        <v>30.9375</v>
      </c>
      <c r="BD92" s="7">
        <f t="shared" si="51"/>
        <v>22.580250000000003</v>
      </c>
      <c r="BE92" s="7">
        <f t="shared" si="52"/>
        <v>8.8357499999999991</v>
      </c>
      <c r="BF92" s="19"/>
      <c r="BG92" s="19">
        <f t="shared" si="53"/>
        <v>0.46365292266931613</v>
      </c>
      <c r="BH92" s="19">
        <f t="shared" si="54"/>
        <v>0.58287795992714031</v>
      </c>
      <c r="BI92" s="19">
        <f t="shared" si="55"/>
        <v>5.3919642857142858</v>
      </c>
      <c r="BJ92" s="19">
        <f t="shared" si="56"/>
        <v>0.63636363636363635</v>
      </c>
      <c r="BK92" s="19"/>
      <c r="BL92" s="5">
        <v>0</v>
      </c>
      <c r="BM92" s="5"/>
      <c r="BN92" s="5"/>
      <c r="BO92" s="5"/>
      <c r="BP92" s="5"/>
      <c r="BQ92" s="3">
        <v>1</v>
      </c>
      <c r="BR92" s="3">
        <v>0</v>
      </c>
      <c r="BS92" s="3">
        <v>67.5</v>
      </c>
      <c r="BT92" s="3">
        <v>4.4000000000000004</v>
      </c>
      <c r="BU92" s="3">
        <v>2.6</v>
      </c>
      <c r="BV92" s="3">
        <v>1.2</v>
      </c>
      <c r="BW92" s="3">
        <v>5.6</v>
      </c>
      <c r="BY92" s="3">
        <v>1</v>
      </c>
      <c r="BZ92" s="3">
        <v>0</v>
      </c>
      <c r="CA92" s="3">
        <v>134</v>
      </c>
      <c r="CB92" s="3">
        <v>85</v>
      </c>
      <c r="CC92" s="4">
        <v>1.6</v>
      </c>
      <c r="CD92" s="28">
        <v>42</v>
      </c>
      <c r="CE92" s="8"/>
      <c r="CF92" s="8"/>
      <c r="CG92" s="3">
        <v>1041</v>
      </c>
      <c r="CH92" s="3">
        <v>1</v>
      </c>
      <c r="CI92" s="3">
        <v>2</v>
      </c>
      <c r="CJ92" s="12">
        <v>1748.9795918367345</v>
      </c>
      <c r="CK92" s="20">
        <f t="shared" si="57"/>
        <v>41.642371234207964</v>
      </c>
      <c r="CL92" s="19">
        <f t="shared" si="58"/>
        <v>7.466787806475244</v>
      </c>
      <c r="CM92" s="5">
        <v>1179.6479512122871</v>
      </c>
      <c r="CN92" s="19">
        <f t="shared" si="59"/>
        <v>7.0729713265152947</v>
      </c>
      <c r="CP92" s="36">
        <v>40563</v>
      </c>
      <c r="CQ92" s="36"/>
      <c r="CR92" s="36"/>
      <c r="CS92" s="36"/>
      <c r="CT92" s="20"/>
      <c r="CU92" s="36">
        <v>44274</v>
      </c>
      <c r="CV92" s="40">
        <v>40609</v>
      </c>
      <c r="CW92" s="1">
        <f t="shared" si="60"/>
        <v>46</v>
      </c>
      <c r="CX92" s="3">
        <v>1</v>
      </c>
      <c r="CY92" s="40">
        <v>40609</v>
      </c>
      <c r="CZ92" s="3">
        <f>(CY92-CP92)</f>
        <v>46</v>
      </c>
      <c r="DA92" s="3">
        <v>1</v>
      </c>
      <c r="DB92" s="3">
        <v>46</v>
      </c>
      <c r="DC92" s="1">
        <v>1</v>
      </c>
      <c r="DD92" s="3"/>
    </row>
    <row r="93" spans="1:117" s="10" customFormat="1" x14ac:dyDescent="0.25">
      <c r="A93" s="25">
        <v>1067</v>
      </c>
      <c r="B93" s="1">
        <v>72</v>
      </c>
      <c r="C93" s="1">
        <v>0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1</v>
      </c>
      <c r="J93" s="1">
        <v>3</v>
      </c>
      <c r="K93" s="1">
        <v>1</v>
      </c>
      <c r="L93" s="1">
        <v>0</v>
      </c>
      <c r="M93" s="1">
        <v>1</v>
      </c>
      <c r="N93" s="1">
        <v>1</v>
      </c>
      <c r="O93" s="1">
        <v>0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0</v>
      </c>
      <c r="AE93" s="1">
        <v>1</v>
      </c>
      <c r="AF93" s="1">
        <v>0</v>
      </c>
      <c r="AG93" s="1">
        <v>0</v>
      </c>
      <c r="AH93" s="1">
        <v>26.82</v>
      </c>
      <c r="AI93" s="1">
        <v>1.84</v>
      </c>
      <c r="AJ93" s="1">
        <v>124</v>
      </c>
      <c r="AK93" s="1">
        <v>69</v>
      </c>
      <c r="AL93" s="5">
        <f t="shared" si="42"/>
        <v>87.333333333333329</v>
      </c>
      <c r="AM93" s="1">
        <v>60</v>
      </c>
      <c r="AN93" s="1">
        <v>2</v>
      </c>
      <c r="AO93" s="1">
        <v>3</v>
      </c>
      <c r="AP93" s="1">
        <v>39</v>
      </c>
      <c r="AQ93" s="1">
        <v>12</v>
      </c>
      <c r="AR93" s="1">
        <v>21</v>
      </c>
      <c r="AS93" s="1">
        <f t="shared" si="43"/>
        <v>27</v>
      </c>
      <c r="AT93" s="7">
        <f t="shared" si="44"/>
        <v>9</v>
      </c>
      <c r="AU93" s="1">
        <v>11</v>
      </c>
      <c r="AV93" s="19">
        <v>5.5</v>
      </c>
      <c r="AW93" s="1">
        <v>2.98</v>
      </c>
      <c r="AX93" s="19">
        <f t="shared" si="45"/>
        <v>0.57705838876570581</v>
      </c>
      <c r="AY93" s="7">
        <f t="shared" si="46"/>
        <v>1.8181818181818181</v>
      </c>
      <c r="AZ93" s="7">
        <f t="shared" si="47"/>
        <v>268.45637583892619</v>
      </c>
      <c r="BA93" s="7">
        <f t="shared" si="48"/>
        <v>2263.9821029082773</v>
      </c>
      <c r="BB93" s="7">
        <f t="shared" si="49"/>
        <v>91.666666666666657</v>
      </c>
      <c r="BC93" s="7">
        <f t="shared" si="50"/>
        <v>49.666666666666664</v>
      </c>
      <c r="BD93" s="7">
        <f t="shared" si="51"/>
        <v>51.560622222222214</v>
      </c>
      <c r="BE93" s="7">
        <f t="shared" si="52"/>
        <v>12.158399999999999</v>
      </c>
      <c r="BF93" s="19"/>
      <c r="BG93" s="19">
        <f t="shared" si="53"/>
        <v>0.22909090909090912</v>
      </c>
      <c r="BH93" s="19">
        <f t="shared" si="54"/>
        <v>0.42545454545454547</v>
      </c>
      <c r="BI93" s="19">
        <f t="shared" si="55"/>
        <v>3.3950617283950613</v>
      </c>
      <c r="BJ93" s="19">
        <f t="shared" si="56"/>
        <v>0.27272727272727271</v>
      </c>
      <c r="BK93" s="19"/>
      <c r="BL93" s="20">
        <v>0</v>
      </c>
      <c r="BM93" s="1"/>
      <c r="BN93" s="20"/>
      <c r="BO93" s="1"/>
      <c r="BP93" s="1">
        <v>0</v>
      </c>
      <c r="BQ93" s="1">
        <v>1</v>
      </c>
      <c r="BR93" s="1">
        <v>0</v>
      </c>
      <c r="BS93" s="1">
        <v>18</v>
      </c>
      <c r="BT93" s="1">
        <v>7.7</v>
      </c>
      <c r="BU93" s="1">
        <v>6.6</v>
      </c>
      <c r="BV93" s="1">
        <v>0.25</v>
      </c>
      <c r="BW93" s="1">
        <v>5</v>
      </c>
      <c r="BX93" s="1">
        <v>40</v>
      </c>
      <c r="BY93" s="1">
        <v>1</v>
      </c>
      <c r="BZ93" s="1">
        <v>0</v>
      </c>
      <c r="CA93" s="25">
        <v>132</v>
      </c>
      <c r="CB93" s="25">
        <v>31</v>
      </c>
      <c r="CC93" s="44">
        <v>1.34</v>
      </c>
      <c r="CD93" s="27">
        <v>53</v>
      </c>
      <c r="CE93" s="1"/>
      <c r="CF93" s="1"/>
      <c r="CG93" s="1"/>
      <c r="CH93" s="1"/>
      <c r="CI93" s="1"/>
      <c r="CJ93" s="20">
        <v>2210.0992059999999</v>
      </c>
      <c r="CK93" s="20">
        <f t="shared" si="57"/>
        <v>41.69998501886792</v>
      </c>
      <c r="CL93" s="19">
        <f t="shared" si="58"/>
        <v>7.7007926830970508</v>
      </c>
      <c r="CM93" s="20">
        <v>3172.640625</v>
      </c>
      <c r="CN93" s="19">
        <f t="shared" si="59"/>
        <v>8.0623195248472985</v>
      </c>
      <c r="CO93" s="22"/>
      <c r="CP93" s="36">
        <v>43404</v>
      </c>
      <c r="CQ93" s="36"/>
      <c r="CR93" s="36"/>
      <c r="CS93" s="36"/>
      <c r="CT93" s="20"/>
      <c r="CU93" s="36">
        <v>44274</v>
      </c>
      <c r="CV93" s="36">
        <v>44274</v>
      </c>
      <c r="CW93" s="1">
        <f t="shared" si="60"/>
        <v>870</v>
      </c>
      <c r="CX93" s="1">
        <v>0</v>
      </c>
      <c r="CY93" s="1"/>
      <c r="CZ93" s="1"/>
      <c r="DA93" s="1">
        <v>0</v>
      </c>
      <c r="DB93" s="1">
        <v>870</v>
      </c>
      <c r="DC93" s="1">
        <v>1</v>
      </c>
      <c r="DD93"/>
      <c r="DE93"/>
      <c r="DF93"/>
      <c r="DG93"/>
      <c r="DH93"/>
      <c r="DI93"/>
      <c r="DJ93"/>
      <c r="DK93"/>
      <c r="DL93"/>
      <c r="DM93"/>
    </row>
    <row r="94" spans="1:117" s="10" customFormat="1" x14ac:dyDescent="0.25">
      <c r="A94" s="2">
        <v>2064</v>
      </c>
      <c r="B94" s="9">
        <v>65</v>
      </c>
      <c r="C94" s="9">
        <v>0</v>
      </c>
      <c r="D94" s="9">
        <v>1</v>
      </c>
      <c r="E94" s="9">
        <v>1</v>
      </c>
      <c r="F94" s="9">
        <v>1</v>
      </c>
      <c r="G94" s="9">
        <v>1</v>
      </c>
      <c r="H94" s="1">
        <v>0</v>
      </c>
      <c r="I94" s="9">
        <v>0</v>
      </c>
      <c r="J94" s="9">
        <v>4</v>
      </c>
      <c r="K94" s="9">
        <v>1</v>
      </c>
      <c r="L94" s="9">
        <v>0</v>
      </c>
      <c r="M94" s="9"/>
      <c r="N94" s="9">
        <v>0</v>
      </c>
      <c r="O94" s="9">
        <v>1</v>
      </c>
      <c r="P94" s="9">
        <v>1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1</v>
      </c>
      <c r="Z94" s="9">
        <v>1</v>
      </c>
      <c r="AA94" s="9">
        <v>0</v>
      </c>
      <c r="AB94" s="9">
        <v>1</v>
      </c>
      <c r="AC94" s="9">
        <v>1</v>
      </c>
      <c r="AD94" s="9">
        <v>0</v>
      </c>
      <c r="AE94" s="9">
        <v>1</v>
      </c>
      <c r="AF94" s="9">
        <v>0</v>
      </c>
      <c r="AG94" s="9">
        <v>0</v>
      </c>
      <c r="AH94" s="9">
        <v>25</v>
      </c>
      <c r="AI94" s="11">
        <v>1.6</v>
      </c>
      <c r="AJ94" s="9">
        <v>116</v>
      </c>
      <c r="AK94" s="9">
        <v>46</v>
      </c>
      <c r="AL94" s="5">
        <f t="shared" si="42"/>
        <v>69.333333333333329</v>
      </c>
      <c r="AM94" s="9">
        <v>90</v>
      </c>
      <c r="AN94" s="9">
        <v>3</v>
      </c>
      <c r="AO94" s="9">
        <v>20</v>
      </c>
      <c r="AP94" s="9">
        <v>44</v>
      </c>
      <c r="AQ94" s="9">
        <v>25</v>
      </c>
      <c r="AR94" s="9">
        <v>31</v>
      </c>
      <c r="AS94" s="1">
        <f t="shared" si="43"/>
        <v>19</v>
      </c>
      <c r="AT94" s="7">
        <f t="shared" si="44"/>
        <v>0.95</v>
      </c>
      <c r="AU94" s="9">
        <v>27</v>
      </c>
      <c r="AV94" s="4">
        <v>1.968</v>
      </c>
      <c r="AW94" s="9">
        <v>1.23</v>
      </c>
      <c r="AX94" s="19">
        <f t="shared" si="45"/>
        <v>0.18909090909090906</v>
      </c>
      <c r="AY94" s="7">
        <f t="shared" si="46"/>
        <v>2.0325203252032522</v>
      </c>
      <c r="AZ94" s="7">
        <f t="shared" si="47"/>
        <v>260.16260162601628</v>
      </c>
      <c r="BA94" s="7">
        <f t="shared" si="48"/>
        <v>3208.6720867208669</v>
      </c>
      <c r="BB94" s="7">
        <f t="shared" si="49"/>
        <v>21.866666666666667</v>
      </c>
      <c r="BC94" s="7">
        <f t="shared" si="50"/>
        <v>13.666666666666666</v>
      </c>
      <c r="BD94" s="7">
        <f t="shared" si="51"/>
        <v>7.8683555555555538</v>
      </c>
      <c r="BE94" s="7">
        <f t="shared" si="52"/>
        <v>2.0445333333333329</v>
      </c>
      <c r="BF94" s="19"/>
      <c r="BG94" s="19">
        <f t="shared" si="53"/>
        <v>1.4176829268292683</v>
      </c>
      <c r="BH94" s="19">
        <f t="shared" si="54"/>
        <v>2.0121951219512195</v>
      </c>
      <c r="BI94" s="19">
        <f t="shared" si="55"/>
        <v>1.1508771929824562</v>
      </c>
      <c r="BJ94" s="19">
        <f t="shared" si="56"/>
        <v>0.7407407407407407</v>
      </c>
      <c r="BK94" s="19"/>
      <c r="BL94" s="12">
        <v>0</v>
      </c>
      <c r="BM94" s="12"/>
      <c r="BN94" s="12"/>
      <c r="BO94" s="12"/>
      <c r="BP94" s="12"/>
      <c r="BQ94" s="9">
        <v>1</v>
      </c>
      <c r="BR94" s="9">
        <v>0</v>
      </c>
      <c r="BS94" s="9">
        <v>40</v>
      </c>
      <c r="BT94" s="9"/>
      <c r="BU94" s="9"/>
      <c r="BV94" s="9"/>
      <c r="BW94" s="9">
        <v>4.9000000000000004</v>
      </c>
      <c r="BX94" s="14"/>
      <c r="BY94" s="9">
        <v>1</v>
      </c>
      <c r="BZ94" s="9">
        <v>0</v>
      </c>
      <c r="CA94" s="9">
        <v>136</v>
      </c>
      <c r="CB94" s="9">
        <v>49</v>
      </c>
      <c r="CC94" s="11">
        <v>2</v>
      </c>
      <c r="CD94" s="29">
        <v>25</v>
      </c>
      <c r="CE94" s="13"/>
      <c r="CF94" s="13"/>
      <c r="CG94" s="9">
        <v>4992</v>
      </c>
      <c r="CH94" s="9">
        <v>1</v>
      </c>
      <c r="CI94" s="9">
        <v>3</v>
      </c>
      <c r="CJ94" s="12">
        <v>1145.3125</v>
      </c>
      <c r="CK94" s="20">
        <f t="shared" si="57"/>
        <v>45.8125</v>
      </c>
      <c r="CL94" s="19">
        <f t="shared" si="58"/>
        <v>7.0434328045150707</v>
      </c>
      <c r="CM94" s="12"/>
      <c r="CN94" s="31"/>
      <c r="CO94" s="14"/>
      <c r="CP94" s="36">
        <v>40645</v>
      </c>
      <c r="CQ94" s="38"/>
      <c r="CR94" s="38"/>
      <c r="CS94" s="36"/>
      <c r="CT94" s="22"/>
      <c r="CU94" s="36">
        <v>44274</v>
      </c>
      <c r="CV94" s="42">
        <v>40904</v>
      </c>
      <c r="CW94" s="1">
        <f t="shared" si="60"/>
        <v>259</v>
      </c>
      <c r="CX94" s="3">
        <v>1</v>
      </c>
      <c r="CY94" s="40">
        <v>40904</v>
      </c>
      <c r="CZ94" s="3">
        <f>(CY94-CP94)</f>
        <v>259</v>
      </c>
      <c r="DA94" s="3">
        <v>1</v>
      </c>
      <c r="DB94" s="3">
        <v>259</v>
      </c>
      <c r="DC94" s="3">
        <v>0</v>
      </c>
      <c r="DD94" s="10" t="s">
        <v>141</v>
      </c>
      <c r="DG94" s="14"/>
      <c r="DH94" s="14"/>
      <c r="DI94" s="14"/>
      <c r="DJ94" s="14"/>
      <c r="DK94" s="14"/>
      <c r="DL94" s="14"/>
      <c r="DM94" s="14"/>
    </row>
    <row r="95" spans="1:117" s="10" customFormat="1" x14ac:dyDescent="0.25">
      <c r="A95" s="25">
        <v>1023</v>
      </c>
      <c r="B95" s="1">
        <v>69</v>
      </c>
      <c r="C95" s="1">
        <v>0</v>
      </c>
      <c r="D95" s="1">
        <v>1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4</v>
      </c>
      <c r="K95" s="1">
        <v>1</v>
      </c>
      <c r="L95" s="1">
        <v>1</v>
      </c>
      <c r="M95" s="1">
        <v>0</v>
      </c>
      <c r="N95" s="1">
        <v>0</v>
      </c>
      <c r="O95" s="1">
        <v>1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1</v>
      </c>
      <c r="AD95" s="1">
        <v>0</v>
      </c>
      <c r="AE95" s="1">
        <v>1</v>
      </c>
      <c r="AF95" s="1">
        <v>0</v>
      </c>
      <c r="AG95" s="1">
        <v>0</v>
      </c>
      <c r="AH95" s="1">
        <v>59.74</v>
      </c>
      <c r="AI95" s="1">
        <v>2.42</v>
      </c>
      <c r="AJ95" s="1">
        <v>123</v>
      </c>
      <c r="AK95" s="1">
        <v>65</v>
      </c>
      <c r="AL95" s="5">
        <f t="shared" si="42"/>
        <v>84.333333333333329</v>
      </c>
      <c r="AM95" s="1">
        <v>65</v>
      </c>
      <c r="AN95" s="1">
        <v>1</v>
      </c>
      <c r="AO95" s="1">
        <v>16</v>
      </c>
      <c r="AP95" s="1">
        <v>54</v>
      </c>
      <c r="AQ95" s="1">
        <v>24</v>
      </c>
      <c r="AR95" s="1">
        <v>39</v>
      </c>
      <c r="AS95" s="1">
        <f t="shared" si="43"/>
        <v>30</v>
      </c>
      <c r="AT95" s="7">
        <f t="shared" si="44"/>
        <v>1.875</v>
      </c>
      <c r="AU95" s="1">
        <v>26</v>
      </c>
      <c r="AV95" s="19">
        <v>6.95</v>
      </c>
      <c r="AW95" s="1">
        <v>2.87</v>
      </c>
      <c r="AX95" s="19">
        <f t="shared" si="45"/>
        <v>0.53666666666666663</v>
      </c>
      <c r="AY95" s="7">
        <f t="shared" si="46"/>
        <v>1.8705035971223021</v>
      </c>
      <c r="AZ95" s="7">
        <f t="shared" si="47"/>
        <v>362.36933797909404</v>
      </c>
      <c r="BA95" s="7">
        <f t="shared" si="48"/>
        <v>1904.7619047619046</v>
      </c>
      <c r="BB95" s="7">
        <f t="shared" si="49"/>
        <v>106.92307692307692</v>
      </c>
      <c r="BC95" s="7">
        <f t="shared" si="50"/>
        <v>44.153846153846153</v>
      </c>
      <c r="BD95" s="7">
        <f t="shared" si="51"/>
        <v>35.02871794871794</v>
      </c>
      <c r="BE95" s="7">
        <f t="shared" si="52"/>
        <v>13.811323076923076</v>
      </c>
      <c r="BF95" s="19">
        <v>1.2</v>
      </c>
      <c r="BG95" s="19">
        <f t="shared" si="53"/>
        <v>0.36474820143884895</v>
      </c>
      <c r="BH95" s="19">
        <f t="shared" si="54"/>
        <v>0.50503597122302157</v>
      </c>
      <c r="BI95" s="19">
        <f t="shared" si="55"/>
        <v>3.5641025641025639</v>
      </c>
      <c r="BJ95" s="19">
        <f t="shared" si="56"/>
        <v>0.61538461538461542</v>
      </c>
      <c r="BK95" s="19"/>
      <c r="BL95" s="20">
        <v>1</v>
      </c>
      <c r="BM95" s="1">
        <v>32</v>
      </c>
      <c r="BN95" s="20"/>
      <c r="BO95" s="1">
        <v>0</v>
      </c>
      <c r="BP95" s="1">
        <v>0</v>
      </c>
      <c r="BQ95" s="1">
        <v>1</v>
      </c>
      <c r="BR95" s="1">
        <v>0</v>
      </c>
      <c r="BS95" s="1">
        <v>40</v>
      </c>
      <c r="BT95" s="1"/>
      <c r="BU95" s="1"/>
      <c r="BV95" s="1"/>
      <c r="BW95" s="1"/>
      <c r="BX95" s="1"/>
      <c r="BY95" s="1"/>
      <c r="BZ95" s="1"/>
      <c r="CA95" s="25">
        <v>138</v>
      </c>
      <c r="CB95" s="25">
        <v>32</v>
      </c>
      <c r="CC95" s="44">
        <v>1.74</v>
      </c>
      <c r="CD95" s="27">
        <v>29</v>
      </c>
      <c r="CE95" s="1">
        <v>311</v>
      </c>
      <c r="CF95" s="1">
        <v>1</v>
      </c>
      <c r="CG95" s="1"/>
      <c r="CH95" s="1"/>
      <c r="CI95" s="1">
        <v>2</v>
      </c>
      <c r="CJ95" s="20">
        <v>1391.337</v>
      </c>
      <c r="CK95" s="20">
        <f t="shared" si="57"/>
        <v>47.977137931034484</v>
      </c>
      <c r="CL95" s="19">
        <f t="shared" si="58"/>
        <v>7.2380204343273267</v>
      </c>
      <c r="CM95" s="20">
        <v>1929.7621999999999</v>
      </c>
      <c r="CN95" s="19">
        <f t="shared" ref="CN95:CN121" si="61">LN(CM95)</f>
        <v>7.5651520618724222</v>
      </c>
      <c r="CO95" s="22"/>
      <c r="CP95" s="36">
        <v>43217</v>
      </c>
      <c r="CQ95" s="36"/>
      <c r="CR95" s="36"/>
      <c r="CS95" s="36"/>
      <c r="CT95" s="20"/>
      <c r="CU95" s="36">
        <v>44217</v>
      </c>
      <c r="CV95" s="36">
        <v>43369</v>
      </c>
      <c r="CW95" s="1">
        <f t="shared" si="60"/>
        <v>152</v>
      </c>
      <c r="CX95" s="1">
        <v>1</v>
      </c>
      <c r="CY95" s="36">
        <v>43369</v>
      </c>
      <c r="CZ95" s="20">
        <f>(CY95-CP95)</f>
        <v>152</v>
      </c>
      <c r="DA95" s="20">
        <v>1</v>
      </c>
      <c r="DB95" s="20">
        <v>152</v>
      </c>
      <c r="DC95" s="3">
        <v>0</v>
      </c>
      <c r="DD95" t="s">
        <v>129</v>
      </c>
      <c r="DE95"/>
      <c r="DF95"/>
      <c r="DG95"/>
      <c r="DH95"/>
      <c r="DI95"/>
      <c r="DJ95"/>
      <c r="DK95"/>
      <c r="DL95"/>
      <c r="DM95"/>
    </row>
    <row r="96" spans="1:117" s="10" customFormat="1" x14ac:dyDescent="0.25">
      <c r="A96" s="25">
        <v>1065</v>
      </c>
      <c r="B96" s="1">
        <v>35</v>
      </c>
      <c r="C96" s="1">
        <v>0</v>
      </c>
      <c r="D96" s="1">
        <v>0</v>
      </c>
      <c r="E96" s="1">
        <v>1</v>
      </c>
      <c r="F96" s="1">
        <v>1</v>
      </c>
      <c r="G96" s="1">
        <v>0</v>
      </c>
      <c r="H96" s="1">
        <v>1</v>
      </c>
      <c r="I96" s="1">
        <v>0</v>
      </c>
      <c r="J96" s="1">
        <v>4</v>
      </c>
      <c r="K96" s="1">
        <v>1</v>
      </c>
      <c r="L96" s="1">
        <v>0</v>
      </c>
      <c r="M96" s="1">
        <v>1</v>
      </c>
      <c r="N96" s="1">
        <v>1</v>
      </c>
      <c r="O96" s="1">
        <v>0</v>
      </c>
      <c r="P96" s="1">
        <v>1</v>
      </c>
      <c r="Q96" s="1"/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>
        <v>0</v>
      </c>
      <c r="AB96" s="1">
        <v>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22.1</v>
      </c>
      <c r="AI96" s="1">
        <v>1.65</v>
      </c>
      <c r="AJ96" s="1">
        <v>101</v>
      </c>
      <c r="AK96" s="1">
        <v>74</v>
      </c>
      <c r="AL96" s="5">
        <f t="shared" si="42"/>
        <v>83</v>
      </c>
      <c r="AM96" s="1">
        <v>82</v>
      </c>
      <c r="AN96" s="1">
        <v>1</v>
      </c>
      <c r="AO96" s="1">
        <v>2</v>
      </c>
      <c r="AP96" s="1">
        <v>53</v>
      </c>
      <c r="AQ96" s="1">
        <v>25</v>
      </c>
      <c r="AR96" s="1">
        <v>36</v>
      </c>
      <c r="AS96" s="1">
        <f t="shared" si="43"/>
        <v>28</v>
      </c>
      <c r="AT96" s="7">
        <f t="shared" si="44"/>
        <v>14</v>
      </c>
      <c r="AU96" s="1">
        <v>24</v>
      </c>
      <c r="AV96" s="19">
        <v>3.17</v>
      </c>
      <c r="AW96" s="1">
        <v>1.93</v>
      </c>
      <c r="AX96" s="19">
        <f t="shared" si="45"/>
        <v>0.35518847006651882</v>
      </c>
      <c r="AY96" s="7">
        <f t="shared" si="46"/>
        <v>3.7854889589905363</v>
      </c>
      <c r="AZ96" s="7">
        <f t="shared" si="47"/>
        <v>497.40932642487047</v>
      </c>
      <c r="BA96" s="7">
        <f t="shared" si="48"/>
        <v>3357.512953367876</v>
      </c>
      <c r="BB96" s="7">
        <f t="shared" si="49"/>
        <v>38.658536585365852</v>
      </c>
      <c r="BC96" s="7">
        <f t="shared" si="50"/>
        <v>23.536585365853657</v>
      </c>
      <c r="BD96" s="7">
        <f t="shared" si="51"/>
        <v>18.885756097560972</v>
      </c>
      <c r="BE96" s="7">
        <f t="shared" si="52"/>
        <v>10.883317073170732</v>
      </c>
      <c r="BF96" s="19"/>
      <c r="BG96" s="19">
        <f t="shared" si="53"/>
        <v>0.93123028391167195</v>
      </c>
      <c r="BH96" s="19">
        <f t="shared" si="54"/>
        <v>1.3709779179810726</v>
      </c>
      <c r="BI96" s="19">
        <f t="shared" si="55"/>
        <v>1.3806620209059233</v>
      </c>
      <c r="BJ96" s="19">
        <f t="shared" si="56"/>
        <v>8.3333333333333329E-2</v>
      </c>
      <c r="BK96" s="19"/>
      <c r="BL96" s="20">
        <v>0</v>
      </c>
      <c r="BM96" s="1"/>
      <c r="BN96" s="20"/>
      <c r="BO96" s="1"/>
      <c r="BP96" s="1">
        <v>0</v>
      </c>
      <c r="BQ96" s="1">
        <v>1</v>
      </c>
      <c r="BR96" s="1">
        <v>0</v>
      </c>
      <c r="BS96" s="1">
        <v>20</v>
      </c>
      <c r="BT96" s="1">
        <v>7.1</v>
      </c>
      <c r="BU96" s="1">
        <v>6.1</v>
      </c>
      <c r="BV96" s="1">
        <v>0.27</v>
      </c>
      <c r="BW96" s="1"/>
      <c r="BX96" s="1"/>
      <c r="BY96" s="1"/>
      <c r="BZ96" s="1">
        <v>0</v>
      </c>
      <c r="CA96" s="25">
        <v>135</v>
      </c>
      <c r="CB96" s="25">
        <v>23</v>
      </c>
      <c r="CC96" s="44">
        <v>1.1200000000000001</v>
      </c>
      <c r="CD96" s="27">
        <v>85</v>
      </c>
      <c r="CE96" s="1">
        <v>2641</v>
      </c>
      <c r="CF96" s="1">
        <v>1</v>
      </c>
      <c r="CG96" s="1"/>
      <c r="CH96" s="1"/>
      <c r="CI96" s="1">
        <v>3</v>
      </c>
      <c r="CJ96" s="20">
        <v>4104.5503419999995</v>
      </c>
      <c r="CK96" s="20">
        <f t="shared" si="57"/>
        <v>48.288827552941171</v>
      </c>
      <c r="CL96" s="19">
        <f t="shared" si="58"/>
        <v>8.3198514767880223</v>
      </c>
      <c r="CM96" s="20">
        <v>1344.134491</v>
      </c>
      <c r="CN96" s="19">
        <f t="shared" si="61"/>
        <v>7.2035055837849891</v>
      </c>
      <c r="CO96" s="22"/>
      <c r="CP96" s="36">
        <v>43399</v>
      </c>
      <c r="CQ96" s="36"/>
      <c r="CR96" s="36"/>
      <c r="CS96" s="36"/>
      <c r="CT96" s="20"/>
      <c r="CU96" s="36">
        <v>44217</v>
      </c>
      <c r="CV96" s="36">
        <v>43619</v>
      </c>
      <c r="CW96" s="1">
        <f t="shared" si="60"/>
        <v>220</v>
      </c>
      <c r="CX96" s="1">
        <v>1</v>
      </c>
      <c r="CY96" s="36">
        <v>43619</v>
      </c>
      <c r="CZ96" s="20">
        <f>(CY96-CP96)</f>
        <v>220</v>
      </c>
      <c r="DA96" s="20">
        <v>1</v>
      </c>
      <c r="DB96" s="20">
        <v>220</v>
      </c>
      <c r="DC96" s="1">
        <v>1</v>
      </c>
      <c r="DD96" t="s">
        <v>129</v>
      </c>
      <c r="DE96"/>
      <c r="DF96"/>
      <c r="DG96"/>
      <c r="DH96"/>
      <c r="DI96"/>
      <c r="DJ96"/>
      <c r="DK96"/>
      <c r="DL96"/>
      <c r="DM96"/>
    </row>
    <row r="97" spans="1:117" s="10" customFormat="1" x14ac:dyDescent="0.25">
      <c r="A97" s="25">
        <v>1068</v>
      </c>
      <c r="B97" s="1">
        <v>58</v>
      </c>
      <c r="C97" s="1">
        <v>0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0</v>
      </c>
      <c r="J97" s="1">
        <v>3</v>
      </c>
      <c r="K97" s="1">
        <v>0</v>
      </c>
      <c r="L97" s="1">
        <v>0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1</v>
      </c>
      <c r="AA97" s="1">
        <v>1</v>
      </c>
      <c r="AB97" s="1">
        <v>0</v>
      </c>
      <c r="AC97" s="1">
        <v>1</v>
      </c>
      <c r="AD97" s="1">
        <v>0</v>
      </c>
      <c r="AE97" s="1">
        <v>1</v>
      </c>
      <c r="AF97" s="1">
        <v>0</v>
      </c>
      <c r="AG97" s="1">
        <v>0</v>
      </c>
      <c r="AH97" s="1">
        <v>31.87</v>
      </c>
      <c r="AI97" s="1">
        <v>2.14</v>
      </c>
      <c r="AJ97" s="1">
        <v>87</v>
      </c>
      <c r="AK97" s="1">
        <v>41</v>
      </c>
      <c r="AL97" s="5">
        <f t="shared" si="42"/>
        <v>56.333333333333336</v>
      </c>
      <c r="AM97" s="1">
        <v>87</v>
      </c>
      <c r="AN97" s="1">
        <v>1</v>
      </c>
      <c r="AO97" s="1">
        <v>18</v>
      </c>
      <c r="AP97" s="1">
        <v>42</v>
      </c>
      <c r="AQ97" s="1">
        <v>17</v>
      </c>
      <c r="AR97" s="1">
        <v>29</v>
      </c>
      <c r="AS97" s="1">
        <f t="shared" si="43"/>
        <v>25</v>
      </c>
      <c r="AT97" s="7">
        <f t="shared" si="44"/>
        <v>1.3888888888888888</v>
      </c>
      <c r="AU97" s="1">
        <v>19</v>
      </c>
      <c r="AV97" s="19">
        <v>3.58</v>
      </c>
      <c r="AW97" s="1">
        <v>1.67</v>
      </c>
      <c r="AX97" s="19">
        <f t="shared" si="45"/>
        <v>0.20859571322985956</v>
      </c>
      <c r="AY97" s="7">
        <f t="shared" si="46"/>
        <v>2.7932960893854748</v>
      </c>
      <c r="AZ97" s="7">
        <f t="shared" si="47"/>
        <v>479.04191616766468</v>
      </c>
      <c r="BA97" s="7">
        <f t="shared" si="48"/>
        <v>1836.3273453093816</v>
      </c>
      <c r="BB97" s="7">
        <f t="shared" si="49"/>
        <v>41.149425287356323</v>
      </c>
      <c r="BC97" s="7">
        <f t="shared" si="50"/>
        <v>19.195402298850574</v>
      </c>
      <c r="BD97" s="7">
        <f t="shared" si="51"/>
        <v>9.7461455938697306</v>
      </c>
      <c r="BE97" s="7">
        <f t="shared" si="52"/>
        <v>2.8716321839080456</v>
      </c>
      <c r="BF97" s="19"/>
      <c r="BG97" s="19">
        <f t="shared" si="53"/>
        <v>0.70474860335195533</v>
      </c>
      <c r="BH97" s="19">
        <f t="shared" si="54"/>
        <v>1.0206703910614525</v>
      </c>
      <c r="BI97" s="19">
        <f t="shared" si="55"/>
        <v>1.6459770114942529</v>
      </c>
      <c r="BJ97" s="19">
        <f t="shared" si="56"/>
        <v>0.94736842105263153</v>
      </c>
      <c r="BK97" s="19"/>
      <c r="BL97" s="20">
        <v>1</v>
      </c>
      <c r="BM97" s="1"/>
      <c r="BN97" s="20"/>
      <c r="BO97" s="1">
        <v>1</v>
      </c>
      <c r="BP97" s="1">
        <v>0</v>
      </c>
      <c r="BQ97" s="1">
        <v>1</v>
      </c>
      <c r="BR97" s="1">
        <v>0</v>
      </c>
      <c r="BS97" s="1">
        <v>15</v>
      </c>
      <c r="BT97" s="1">
        <v>5.0999999999999996</v>
      </c>
      <c r="BU97" s="1">
        <v>4.7</v>
      </c>
      <c r="BV97" s="1">
        <v>0.36</v>
      </c>
      <c r="BW97" s="1">
        <v>4.4000000000000004</v>
      </c>
      <c r="BX97" s="1"/>
      <c r="BY97" s="1"/>
      <c r="BZ97" s="1"/>
      <c r="CA97" s="25">
        <v>135</v>
      </c>
      <c r="CB97" s="25">
        <v>37</v>
      </c>
      <c r="CC97" s="44">
        <v>1.37</v>
      </c>
      <c r="CD97" s="27">
        <v>56</v>
      </c>
      <c r="CE97" s="1">
        <v>293</v>
      </c>
      <c r="CF97" s="1">
        <v>1</v>
      </c>
      <c r="CG97" s="1"/>
      <c r="CH97" s="1"/>
      <c r="CI97" s="1">
        <v>2</v>
      </c>
      <c r="CJ97" s="20">
        <v>2726.2166569999999</v>
      </c>
      <c r="CK97" s="20">
        <f t="shared" si="57"/>
        <v>48.682440303571425</v>
      </c>
      <c r="CL97" s="19">
        <f t="shared" si="58"/>
        <v>7.9106700870879987</v>
      </c>
      <c r="CM97" s="20">
        <v>3661.8003060000001</v>
      </c>
      <c r="CN97" s="19">
        <f t="shared" si="61"/>
        <v>8.205710192343961</v>
      </c>
      <c r="CO97" s="22"/>
      <c r="CP97" s="36">
        <v>43409</v>
      </c>
      <c r="CQ97" s="36"/>
      <c r="CR97" s="36"/>
      <c r="CS97" s="36"/>
      <c r="CT97" s="20"/>
      <c r="CU97" s="36">
        <v>44217</v>
      </c>
      <c r="CV97" s="36">
        <v>43731</v>
      </c>
      <c r="CW97" s="1">
        <f t="shared" si="60"/>
        <v>322</v>
      </c>
      <c r="CX97" s="1">
        <v>1</v>
      </c>
      <c r="CY97" s="36">
        <v>43731</v>
      </c>
      <c r="CZ97" s="20">
        <f>(CY97-CP97)</f>
        <v>322</v>
      </c>
      <c r="DA97" s="20">
        <v>1</v>
      </c>
      <c r="DB97" s="20">
        <v>322</v>
      </c>
      <c r="DC97" s="1">
        <v>1</v>
      </c>
      <c r="DD97" t="s">
        <v>129</v>
      </c>
      <c r="DE97"/>
      <c r="DF97"/>
      <c r="DG97"/>
      <c r="DH97"/>
      <c r="DI97"/>
      <c r="DJ97"/>
      <c r="DK97"/>
      <c r="DL97"/>
      <c r="DM97"/>
    </row>
    <row r="98" spans="1:117" s="10" customFormat="1" x14ac:dyDescent="0.25">
      <c r="A98" s="25">
        <v>1145</v>
      </c>
      <c r="B98" s="1">
        <v>67</v>
      </c>
      <c r="C98" s="1">
        <v>0</v>
      </c>
      <c r="D98" s="1">
        <v>1</v>
      </c>
      <c r="E98" s="1">
        <v>1</v>
      </c>
      <c r="F98" s="1">
        <v>1</v>
      </c>
      <c r="G98" s="1">
        <v>1</v>
      </c>
      <c r="H98" s="1">
        <v>0</v>
      </c>
      <c r="I98" s="1">
        <v>1</v>
      </c>
      <c r="J98" s="1">
        <v>1</v>
      </c>
      <c r="K98" s="1">
        <v>1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</v>
      </c>
      <c r="AA98" s="1">
        <v>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21.1</v>
      </c>
      <c r="AI98" s="1">
        <v>1.68</v>
      </c>
      <c r="AJ98" s="1">
        <v>94</v>
      </c>
      <c r="AK98" s="1">
        <v>64</v>
      </c>
      <c r="AL98" s="5">
        <f t="shared" si="42"/>
        <v>74</v>
      </c>
      <c r="AM98" s="1">
        <v>62</v>
      </c>
      <c r="AN98" s="1">
        <v>1</v>
      </c>
      <c r="AO98" s="1">
        <v>9</v>
      </c>
      <c r="AP98" s="1">
        <v>48</v>
      </c>
      <c r="AQ98" s="1">
        <v>22</v>
      </c>
      <c r="AR98" s="1">
        <v>33</v>
      </c>
      <c r="AS98" s="1">
        <f t="shared" si="43"/>
        <v>26</v>
      </c>
      <c r="AT98" s="7">
        <f t="shared" si="44"/>
        <v>2.8888888888888888</v>
      </c>
      <c r="AU98" s="1">
        <v>23</v>
      </c>
      <c r="AV98" s="19">
        <v>4.29</v>
      </c>
      <c r="AW98" s="1">
        <v>2.56</v>
      </c>
      <c r="AX98" s="19">
        <f t="shared" si="45"/>
        <v>0.42004434589800443</v>
      </c>
      <c r="AY98" s="7">
        <f t="shared" si="46"/>
        <v>2.3310023310023311</v>
      </c>
      <c r="AZ98" s="7">
        <f t="shared" si="47"/>
        <v>312.5</v>
      </c>
      <c r="BA98" s="7">
        <f t="shared" si="48"/>
        <v>2031.25</v>
      </c>
      <c r="BB98" s="7">
        <f t="shared" si="49"/>
        <v>69.193548387096783</v>
      </c>
      <c r="BC98" s="7">
        <f t="shared" si="50"/>
        <v>41.29032258064516</v>
      </c>
      <c r="BD98" s="7">
        <f t="shared" si="51"/>
        <v>28.638967741935478</v>
      </c>
      <c r="BE98" s="7">
        <f t="shared" si="52"/>
        <v>13.477161290322581</v>
      </c>
      <c r="BF98" s="19"/>
      <c r="BG98" s="19">
        <f t="shared" si="53"/>
        <v>0.47692307692307684</v>
      </c>
      <c r="BH98" s="19">
        <f t="shared" si="54"/>
        <v>0.69370629370629366</v>
      </c>
      <c r="BI98" s="19">
        <f t="shared" si="55"/>
        <v>2.6612903225806455</v>
      </c>
      <c r="BJ98" s="19">
        <f t="shared" si="56"/>
        <v>0.39130434782608697</v>
      </c>
      <c r="BK98" s="19"/>
      <c r="BL98" s="20">
        <v>0</v>
      </c>
      <c r="BM98" s="1"/>
      <c r="BN98" s="20"/>
      <c r="BO98" s="1">
        <v>0</v>
      </c>
      <c r="BP98" s="1">
        <v>0</v>
      </c>
      <c r="BQ98" s="1">
        <v>1</v>
      </c>
      <c r="BR98" s="1">
        <v>0</v>
      </c>
      <c r="BS98" s="1">
        <v>35</v>
      </c>
      <c r="BT98" s="1">
        <v>5.3</v>
      </c>
      <c r="BU98" s="1">
        <v>4.4000000000000004</v>
      </c>
      <c r="BV98" s="1">
        <v>0.5</v>
      </c>
      <c r="BW98" s="1">
        <v>4</v>
      </c>
      <c r="BX98" s="1">
        <v>56.4</v>
      </c>
      <c r="BY98" s="1">
        <v>1</v>
      </c>
      <c r="BZ98" s="1">
        <v>0</v>
      </c>
      <c r="CA98" s="25">
        <v>141</v>
      </c>
      <c r="CB98" s="25">
        <v>18</v>
      </c>
      <c r="CC98" s="44">
        <v>1.01</v>
      </c>
      <c r="CD98" s="27">
        <v>65</v>
      </c>
      <c r="CE98" s="1"/>
      <c r="CF98" s="1"/>
      <c r="CG98" s="1"/>
      <c r="CH98" s="1"/>
      <c r="CI98" s="1"/>
      <c r="CJ98" s="20">
        <v>3197.5624950000001</v>
      </c>
      <c r="CK98" s="20">
        <f t="shared" si="57"/>
        <v>49.193269153846153</v>
      </c>
      <c r="CL98" s="19">
        <f t="shared" si="58"/>
        <v>8.0701440782189948</v>
      </c>
      <c r="CM98" s="20">
        <v>516.0676618</v>
      </c>
      <c r="CN98" s="19">
        <f t="shared" si="61"/>
        <v>6.246237884404481</v>
      </c>
      <c r="CO98" s="22"/>
      <c r="CP98" s="36">
        <v>43621</v>
      </c>
      <c r="CQ98" s="36"/>
      <c r="CR98" s="36"/>
      <c r="CS98" s="36"/>
      <c r="CT98" s="20"/>
      <c r="CU98" s="36">
        <v>44217</v>
      </c>
      <c r="CV98" s="36">
        <v>44123</v>
      </c>
      <c r="CW98" s="1">
        <f t="shared" si="60"/>
        <v>502</v>
      </c>
      <c r="CX98" s="1">
        <v>0</v>
      </c>
      <c r="CY98" s="1"/>
      <c r="CZ98" s="1"/>
      <c r="DA98" s="1">
        <v>0</v>
      </c>
      <c r="DB98" s="1">
        <v>502</v>
      </c>
      <c r="DC98" s="1">
        <v>1</v>
      </c>
      <c r="DD98" t="s">
        <v>136</v>
      </c>
      <c r="DE98"/>
      <c r="DF98"/>
      <c r="DG98"/>
      <c r="DH98"/>
      <c r="DI98"/>
      <c r="DJ98"/>
      <c r="DK98"/>
      <c r="DL98"/>
      <c r="DM98"/>
    </row>
    <row r="99" spans="1:117" s="10" customFormat="1" x14ac:dyDescent="0.25">
      <c r="A99" s="2">
        <v>2021</v>
      </c>
      <c r="B99" s="3">
        <v>63</v>
      </c>
      <c r="C99" s="3">
        <v>0</v>
      </c>
      <c r="D99" s="3">
        <v>0</v>
      </c>
      <c r="E99" s="3">
        <v>1</v>
      </c>
      <c r="F99" s="3">
        <v>1</v>
      </c>
      <c r="G99" s="3">
        <v>0</v>
      </c>
      <c r="H99" s="1">
        <v>1</v>
      </c>
      <c r="I99" s="3">
        <v>0</v>
      </c>
      <c r="J99" s="3">
        <v>4</v>
      </c>
      <c r="K99" s="3">
        <v>0</v>
      </c>
      <c r="L99" s="3">
        <v>1</v>
      </c>
      <c r="M99" s="3"/>
      <c r="N99" s="3">
        <v>1</v>
      </c>
      <c r="O99" s="3">
        <v>0</v>
      </c>
      <c r="P99" s="3">
        <v>1</v>
      </c>
      <c r="Q99" s="3">
        <v>1</v>
      </c>
      <c r="R99" s="3">
        <v>0</v>
      </c>
      <c r="S99" s="3">
        <v>0</v>
      </c>
      <c r="T99" s="3">
        <v>1</v>
      </c>
      <c r="U99" s="3">
        <v>0</v>
      </c>
      <c r="V99" s="3">
        <v>0</v>
      </c>
      <c r="W99" s="3">
        <v>0</v>
      </c>
      <c r="X99" s="3">
        <v>0</v>
      </c>
      <c r="Y99" s="16">
        <v>0</v>
      </c>
      <c r="Z99" s="3">
        <v>1</v>
      </c>
      <c r="AA99" s="3">
        <v>0</v>
      </c>
      <c r="AB99" s="3">
        <v>0</v>
      </c>
      <c r="AC99" s="3">
        <v>0</v>
      </c>
      <c r="AD99" s="3">
        <v>1</v>
      </c>
      <c r="AE99" s="3">
        <v>0</v>
      </c>
      <c r="AF99" s="3">
        <v>0</v>
      </c>
      <c r="AG99" s="3">
        <v>0</v>
      </c>
      <c r="AH99" s="9">
        <v>26</v>
      </c>
      <c r="AI99" s="11">
        <v>2.0699999999999998</v>
      </c>
      <c r="AJ99" s="3"/>
      <c r="AK99" s="3"/>
      <c r="AL99" s="5">
        <v>61</v>
      </c>
      <c r="AM99" s="3">
        <v>100</v>
      </c>
      <c r="AN99" s="3">
        <v>3</v>
      </c>
      <c r="AO99" s="3">
        <v>11</v>
      </c>
      <c r="AP99" s="3"/>
      <c r="AQ99" s="3"/>
      <c r="AR99" s="3">
        <v>32</v>
      </c>
      <c r="AS99" s="3"/>
      <c r="AT99" s="8"/>
      <c r="AU99" s="3">
        <v>22</v>
      </c>
      <c r="AV99" s="4">
        <v>4.9679999999999991</v>
      </c>
      <c r="AW99" s="3">
        <v>2.4</v>
      </c>
      <c r="AX99" s="19">
        <f t="shared" si="45"/>
        <v>0.32461197339246123</v>
      </c>
      <c r="AY99" s="7">
        <f t="shared" si="46"/>
        <v>2.0128824476650569</v>
      </c>
      <c r="AZ99" s="7">
        <f t="shared" si="47"/>
        <v>333.33333333333337</v>
      </c>
      <c r="BA99" s="7">
        <f t="shared" si="48"/>
        <v>1666.6666666666667</v>
      </c>
      <c r="BB99" s="7">
        <f t="shared" si="49"/>
        <v>49.679999999999986</v>
      </c>
      <c r="BC99" s="7">
        <f t="shared" si="50"/>
        <v>24</v>
      </c>
      <c r="BD99" s="7">
        <f t="shared" si="51"/>
        <v>12.7296</v>
      </c>
      <c r="BE99" s="7">
        <f t="shared" si="52"/>
        <v>6.8544</v>
      </c>
      <c r="BF99" s="19"/>
      <c r="BG99" s="19">
        <f t="shared" si="53"/>
        <v>0.64412238325281823</v>
      </c>
      <c r="BH99" s="19"/>
      <c r="BI99" s="19"/>
      <c r="BJ99" s="19">
        <f t="shared" si="56"/>
        <v>0.5</v>
      </c>
      <c r="BK99" s="19"/>
      <c r="BL99" s="5">
        <v>0</v>
      </c>
      <c r="BM99" s="5"/>
      <c r="BN99" s="5"/>
      <c r="BO99" s="5"/>
      <c r="BP99" s="5"/>
      <c r="BQ99" s="3">
        <v>1</v>
      </c>
      <c r="BR99" s="9">
        <v>0</v>
      </c>
      <c r="BS99" s="3">
        <v>7.5</v>
      </c>
      <c r="BT99" s="3">
        <v>6.9</v>
      </c>
      <c r="BU99" s="3">
        <v>6.6</v>
      </c>
      <c r="BV99" s="3">
        <v>0.8</v>
      </c>
      <c r="BW99" s="3"/>
      <c r="BY99" s="16">
        <v>1</v>
      </c>
      <c r="BZ99" s="3">
        <v>1</v>
      </c>
      <c r="CA99" s="3">
        <v>138</v>
      </c>
      <c r="CB99" s="3">
        <v>40</v>
      </c>
      <c r="CC99" s="4">
        <v>1.9</v>
      </c>
      <c r="CD99" s="28">
        <v>44</v>
      </c>
      <c r="CE99" s="8"/>
      <c r="CF99" s="8"/>
      <c r="CG99" s="3">
        <v>25777</v>
      </c>
      <c r="CH99" s="3">
        <v>1</v>
      </c>
      <c r="CI99" s="3">
        <v>3</v>
      </c>
      <c r="CJ99" s="12">
        <v>2177.4193548387098</v>
      </c>
      <c r="CK99" s="20">
        <f t="shared" si="57"/>
        <v>49.486803519061588</v>
      </c>
      <c r="CL99" s="19">
        <f t="shared" si="58"/>
        <v>7.6858956723754748</v>
      </c>
      <c r="CM99" s="5">
        <v>982.30118875678568</v>
      </c>
      <c r="CN99" s="19">
        <f t="shared" si="61"/>
        <v>6.8898979708570085</v>
      </c>
      <c r="CP99" s="37">
        <v>40304</v>
      </c>
      <c r="CQ99" s="37">
        <v>40310</v>
      </c>
      <c r="CR99" s="43">
        <f>(CQ99-CP99)</f>
        <v>6</v>
      </c>
      <c r="CS99" s="37">
        <v>40818</v>
      </c>
      <c r="CT99" s="43">
        <f>(CS99-CP99)</f>
        <v>514</v>
      </c>
      <c r="CU99" s="36">
        <v>44272</v>
      </c>
      <c r="CV99" s="36">
        <v>44260</v>
      </c>
      <c r="CW99" s="1">
        <f t="shared" si="60"/>
        <v>3956</v>
      </c>
      <c r="CX99" s="3">
        <v>0</v>
      </c>
      <c r="CY99" s="3"/>
      <c r="CZ99" s="3"/>
      <c r="DA99" s="3">
        <v>1</v>
      </c>
      <c r="DB99" s="3">
        <v>6</v>
      </c>
      <c r="DC99" s="1">
        <v>1</v>
      </c>
      <c r="DD99" s="3" t="s">
        <v>154</v>
      </c>
    </row>
    <row r="100" spans="1:117" s="10" customFormat="1" x14ac:dyDescent="0.25">
      <c r="A100" s="2">
        <v>2004</v>
      </c>
      <c r="B100" s="3">
        <v>62</v>
      </c>
      <c r="C100" s="3">
        <v>0</v>
      </c>
      <c r="D100" s="3">
        <v>0</v>
      </c>
      <c r="E100" s="3">
        <v>1</v>
      </c>
      <c r="F100" s="3">
        <v>1</v>
      </c>
      <c r="G100" s="3">
        <v>1</v>
      </c>
      <c r="H100" s="1">
        <v>0</v>
      </c>
      <c r="I100" s="3">
        <v>1</v>
      </c>
      <c r="J100" s="3">
        <v>2</v>
      </c>
      <c r="K100" s="3">
        <v>0</v>
      </c>
      <c r="L100" s="3">
        <v>0</v>
      </c>
      <c r="M100" s="3"/>
      <c r="N100" s="3">
        <v>0</v>
      </c>
      <c r="O100" s="3">
        <v>0</v>
      </c>
      <c r="P100" s="3">
        <v>1</v>
      </c>
      <c r="Q100" s="3"/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1</v>
      </c>
      <c r="AA100" s="3">
        <v>0</v>
      </c>
      <c r="AB100" s="3">
        <v>0</v>
      </c>
      <c r="AC100" s="3">
        <v>1</v>
      </c>
      <c r="AD100" s="3">
        <v>0</v>
      </c>
      <c r="AE100" s="3">
        <v>1</v>
      </c>
      <c r="AF100" s="3">
        <v>0</v>
      </c>
      <c r="AG100" s="3">
        <v>0</v>
      </c>
      <c r="AH100" s="3">
        <v>38</v>
      </c>
      <c r="AI100" s="4">
        <v>2.4</v>
      </c>
      <c r="AJ100" s="3">
        <v>107</v>
      </c>
      <c r="AK100" s="3">
        <v>68</v>
      </c>
      <c r="AL100" s="5">
        <f t="shared" ref="AL100:AL121" si="62">(AJ100+2*AK100)/3</f>
        <v>81</v>
      </c>
      <c r="AM100" s="3">
        <v>60</v>
      </c>
      <c r="AN100" s="3">
        <v>1</v>
      </c>
      <c r="AO100" s="3">
        <v>15</v>
      </c>
      <c r="AP100" s="3">
        <v>37</v>
      </c>
      <c r="AQ100" s="3">
        <v>20</v>
      </c>
      <c r="AR100" s="3">
        <v>25</v>
      </c>
      <c r="AS100" s="3">
        <f t="shared" ref="AS100:AS115" si="63">(AP100-AQ100)</f>
        <v>17</v>
      </c>
      <c r="AT100" s="7">
        <f t="shared" ref="AT100:AT115" si="64">(AS100/AO100)</f>
        <v>1.1333333333333333</v>
      </c>
      <c r="AU100" s="3">
        <v>21</v>
      </c>
      <c r="AV100" s="4">
        <v>4.4400000000000004</v>
      </c>
      <c r="AW100" s="3">
        <v>1.85</v>
      </c>
      <c r="AX100" s="19">
        <f t="shared" si="45"/>
        <v>0.33226164079822618</v>
      </c>
      <c r="AY100" s="7">
        <f t="shared" si="46"/>
        <v>0.9009009009009008</v>
      </c>
      <c r="AZ100" s="7">
        <f t="shared" si="47"/>
        <v>172.97297297297297</v>
      </c>
      <c r="BA100" s="7">
        <f t="shared" si="48"/>
        <v>2854.0540540540537</v>
      </c>
      <c r="BB100" s="7">
        <f t="shared" si="49"/>
        <v>74.000000000000014</v>
      </c>
      <c r="BC100" s="7">
        <f t="shared" si="50"/>
        <v>30.833333333333332</v>
      </c>
      <c r="BD100" s="7">
        <f t="shared" si="51"/>
        <v>25.16</v>
      </c>
      <c r="BE100" s="7">
        <f t="shared" si="52"/>
        <v>4.1933333333333325</v>
      </c>
      <c r="BF100" s="19">
        <v>1.36</v>
      </c>
      <c r="BG100" s="19">
        <f t="shared" si="53"/>
        <v>0.33783783783783777</v>
      </c>
      <c r="BH100" s="19">
        <f t="shared" ref="BH100:BH115" si="65">(AP100/BB100)</f>
        <v>0.49999999999999989</v>
      </c>
      <c r="BI100" s="19">
        <f t="shared" ref="BI100:BI115" si="66">(BB100/AS100)</f>
        <v>4.3529411764705888</v>
      </c>
      <c r="BJ100" s="19">
        <f t="shared" si="56"/>
        <v>0.7142857142857143</v>
      </c>
      <c r="BK100" s="19"/>
      <c r="BL100" s="5">
        <v>1</v>
      </c>
      <c r="BM100" s="5">
        <v>26</v>
      </c>
      <c r="BN100" s="5"/>
      <c r="BO100" s="5">
        <v>0</v>
      </c>
      <c r="BP100" s="5">
        <v>0</v>
      </c>
      <c r="BQ100" s="3">
        <v>1</v>
      </c>
      <c r="BR100" s="3">
        <v>0</v>
      </c>
      <c r="BS100" s="3">
        <v>17.5</v>
      </c>
      <c r="BT100" s="3">
        <v>6.2</v>
      </c>
      <c r="BU100" s="3">
        <v>5.6</v>
      </c>
      <c r="BV100" s="3">
        <v>1.3</v>
      </c>
      <c r="BW100" s="3"/>
      <c r="BY100" s="3">
        <v>1</v>
      </c>
      <c r="BZ100" s="3">
        <v>0</v>
      </c>
      <c r="CA100" s="3">
        <v>140</v>
      </c>
      <c r="CB100" s="3">
        <v>27</v>
      </c>
      <c r="CC100" s="4">
        <v>1.97</v>
      </c>
      <c r="CD100" s="28">
        <v>49</v>
      </c>
      <c r="CE100" s="8"/>
      <c r="CF100" s="8"/>
      <c r="CG100" s="3">
        <v>337.2</v>
      </c>
      <c r="CH100" s="3">
        <v>0</v>
      </c>
      <c r="CI100" s="3">
        <v>1</v>
      </c>
      <c r="CJ100" s="12">
        <v>2489.808917197452</v>
      </c>
      <c r="CK100" s="20">
        <f t="shared" si="57"/>
        <v>50.812426881580656</v>
      </c>
      <c r="CL100" s="19">
        <f t="shared" si="58"/>
        <v>7.8199612464327384</v>
      </c>
      <c r="CM100" s="5">
        <v>901.26268952488977</v>
      </c>
      <c r="CN100" s="19">
        <f t="shared" si="61"/>
        <v>6.8037967684166976</v>
      </c>
      <c r="CP100" s="41">
        <v>40231</v>
      </c>
      <c r="CQ100" s="41"/>
      <c r="CR100" s="41"/>
      <c r="CS100" s="41"/>
      <c r="CT100" s="20"/>
      <c r="CU100" s="36">
        <v>44272</v>
      </c>
      <c r="CV100" s="36">
        <v>41394</v>
      </c>
      <c r="CW100" s="1">
        <f t="shared" si="60"/>
        <v>1163</v>
      </c>
      <c r="CX100" s="3">
        <v>1</v>
      </c>
      <c r="CY100" s="40">
        <v>44210</v>
      </c>
      <c r="CZ100" s="20">
        <f>(CY100-CP100)</f>
        <v>3979</v>
      </c>
      <c r="DA100" s="20">
        <v>1</v>
      </c>
      <c r="DB100" s="20">
        <v>3979</v>
      </c>
      <c r="DC100" s="1">
        <v>1</v>
      </c>
      <c r="DD100" s="39" t="s">
        <v>141</v>
      </c>
    </row>
    <row r="101" spans="1:117" s="10" customFormat="1" x14ac:dyDescent="0.25">
      <c r="A101" s="25">
        <v>1056</v>
      </c>
      <c r="B101" s="1">
        <v>73</v>
      </c>
      <c r="C101" s="1">
        <v>0</v>
      </c>
      <c r="D101" s="1">
        <v>1</v>
      </c>
      <c r="E101" s="1">
        <v>1</v>
      </c>
      <c r="F101" s="1">
        <v>2</v>
      </c>
      <c r="G101" s="1">
        <v>1</v>
      </c>
      <c r="H101" s="1">
        <v>0</v>
      </c>
      <c r="I101" s="1">
        <v>1</v>
      </c>
      <c r="J101" s="1">
        <v>2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1</v>
      </c>
      <c r="AB101" s="1">
        <v>0</v>
      </c>
      <c r="AC101" s="1">
        <v>1</v>
      </c>
      <c r="AD101" s="1">
        <v>0</v>
      </c>
      <c r="AE101" s="1">
        <v>1</v>
      </c>
      <c r="AF101" s="1">
        <v>0</v>
      </c>
      <c r="AG101" s="1">
        <v>2</v>
      </c>
      <c r="AH101" s="1">
        <v>32.799999999999997</v>
      </c>
      <c r="AI101" s="1">
        <v>1.89</v>
      </c>
      <c r="AJ101" s="1">
        <v>117</v>
      </c>
      <c r="AK101" s="1">
        <v>43</v>
      </c>
      <c r="AL101" s="5">
        <f t="shared" si="62"/>
        <v>67.666666666666671</v>
      </c>
      <c r="AM101" s="1">
        <v>72</v>
      </c>
      <c r="AN101" s="1">
        <v>1</v>
      </c>
      <c r="AO101" s="1">
        <v>3</v>
      </c>
      <c r="AP101" s="1">
        <v>33</v>
      </c>
      <c r="AQ101" s="1">
        <v>6</v>
      </c>
      <c r="AR101" s="1">
        <v>17</v>
      </c>
      <c r="AS101" s="1">
        <f t="shared" si="63"/>
        <v>27</v>
      </c>
      <c r="AT101" s="7">
        <f t="shared" si="64"/>
        <v>9</v>
      </c>
      <c r="AU101" s="1">
        <v>7</v>
      </c>
      <c r="AV101" s="19">
        <v>5.0599999999999996</v>
      </c>
      <c r="AW101" s="1">
        <v>2.68</v>
      </c>
      <c r="AX101" s="19">
        <f t="shared" si="45"/>
        <v>0.40209903917220996</v>
      </c>
      <c r="AY101" s="7">
        <f t="shared" si="46"/>
        <v>1.9762845849802373</v>
      </c>
      <c r="AZ101" s="7">
        <f t="shared" si="47"/>
        <v>298.50746268656712</v>
      </c>
      <c r="BA101" s="7">
        <f t="shared" si="48"/>
        <v>1930.3482587064677</v>
      </c>
      <c r="BB101" s="7">
        <f t="shared" si="49"/>
        <v>70.277777777777771</v>
      </c>
      <c r="BC101" s="7">
        <f t="shared" si="50"/>
        <v>37.222222222222221</v>
      </c>
      <c r="BD101" s="7">
        <f t="shared" si="51"/>
        <v>30.710814814814814</v>
      </c>
      <c r="BE101" s="7">
        <f t="shared" si="52"/>
        <v>7.0871111111111107</v>
      </c>
      <c r="BF101" s="19">
        <v>2.4047430830039529</v>
      </c>
      <c r="BG101" s="19">
        <f t="shared" si="53"/>
        <v>0.24189723320158105</v>
      </c>
      <c r="BH101" s="19">
        <f t="shared" si="65"/>
        <v>0.46956521739130441</v>
      </c>
      <c r="BI101" s="19">
        <f t="shared" si="66"/>
        <v>2.6028806584362139</v>
      </c>
      <c r="BJ101" s="19">
        <f t="shared" si="56"/>
        <v>0.42857142857142855</v>
      </c>
      <c r="BK101" s="19"/>
      <c r="BL101" s="20">
        <v>1</v>
      </c>
      <c r="BM101" s="1">
        <v>15</v>
      </c>
      <c r="BN101" s="20"/>
      <c r="BO101" s="1">
        <v>3</v>
      </c>
      <c r="BP101" s="1">
        <v>0</v>
      </c>
      <c r="BQ101" s="1">
        <v>1</v>
      </c>
      <c r="BR101" s="1">
        <v>0</v>
      </c>
      <c r="BS101" s="1">
        <v>70</v>
      </c>
      <c r="BT101" s="1">
        <v>3.8</v>
      </c>
      <c r="BU101" s="1">
        <v>2.4</v>
      </c>
      <c r="BV101" s="1">
        <v>0.49</v>
      </c>
      <c r="BW101" s="1">
        <v>4.0999999999999996</v>
      </c>
      <c r="BX101" s="1">
        <v>29.3</v>
      </c>
      <c r="BY101" s="1">
        <v>0</v>
      </c>
      <c r="BZ101" s="1"/>
      <c r="CA101" s="25">
        <v>136</v>
      </c>
      <c r="CB101" s="25">
        <v>25</v>
      </c>
      <c r="CC101" s="44">
        <v>1.75</v>
      </c>
      <c r="CD101" s="27">
        <v>28</v>
      </c>
      <c r="CE101" s="1">
        <v>187</v>
      </c>
      <c r="CF101" s="1">
        <v>1</v>
      </c>
      <c r="CG101" s="1"/>
      <c r="CH101" s="1"/>
      <c r="CI101" s="1">
        <v>1</v>
      </c>
      <c r="CJ101" s="20">
        <v>1506.8289520000001</v>
      </c>
      <c r="CK101" s="20">
        <f t="shared" si="57"/>
        <v>53.815319714285714</v>
      </c>
      <c r="CL101" s="19">
        <f t="shared" si="58"/>
        <v>7.3177626898621249</v>
      </c>
      <c r="CM101" s="20">
        <v>1317.448296</v>
      </c>
      <c r="CN101" s="19">
        <f t="shared" si="61"/>
        <v>7.1834520356226799</v>
      </c>
      <c r="CO101" s="22"/>
      <c r="CP101" s="36">
        <v>43370</v>
      </c>
      <c r="CQ101" s="36"/>
      <c r="CR101" s="36"/>
      <c r="CS101" s="36"/>
      <c r="CT101" s="20"/>
      <c r="CU101" s="36">
        <v>44274</v>
      </c>
      <c r="CV101" s="36">
        <v>44265</v>
      </c>
      <c r="CW101" s="1">
        <f t="shared" si="60"/>
        <v>895</v>
      </c>
      <c r="CX101" s="1">
        <v>0</v>
      </c>
      <c r="CY101" s="1"/>
      <c r="CZ101" s="1"/>
      <c r="DA101" s="1">
        <v>0</v>
      </c>
      <c r="DB101" s="1">
        <v>895</v>
      </c>
      <c r="DC101" s="1">
        <v>1</v>
      </c>
      <c r="DD101"/>
      <c r="DE101"/>
      <c r="DF101"/>
      <c r="DG101"/>
      <c r="DH101"/>
      <c r="DI101"/>
      <c r="DJ101"/>
      <c r="DK101"/>
      <c r="DL101"/>
      <c r="DM101"/>
    </row>
    <row r="102" spans="1:117" s="10" customFormat="1" x14ac:dyDescent="0.25">
      <c r="A102" s="25">
        <v>1060</v>
      </c>
      <c r="B102" s="1">
        <v>78</v>
      </c>
      <c r="C102" s="1">
        <v>0</v>
      </c>
      <c r="D102" s="1">
        <v>1</v>
      </c>
      <c r="E102" s="1">
        <v>1</v>
      </c>
      <c r="F102" s="1">
        <v>2</v>
      </c>
      <c r="G102" s="1">
        <v>1</v>
      </c>
      <c r="H102" s="1">
        <v>0</v>
      </c>
      <c r="I102" s="1">
        <v>1</v>
      </c>
      <c r="J102" s="1">
        <v>3</v>
      </c>
      <c r="K102" s="1">
        <v>1</v>
      </c>
      <c r="L102" s="1">
        <v>0</v>
      </c>
      <c r="M102" s="1">
        <v>1</v>
      </c>
      <c r="N102" s="1">
        <v>0</v>
      </c>
      <c r="O102" s="1">
        <v>1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1</v>
      </c>
      <c r="AB102" s="1">
        <v>1</v>
      </c>
      <c r="AC102" s="1">
        <v>0</v>
      </c>
      <c r="AD102" s="1">
        <v>0</v>
      </c>
      <c r="AE102" s="1">
        <v>1</v>
      </c>
      <c r="AF102" s="1">
        <v>0</v>
      </c>
      <c r="AG102" s="1">
        <v>0</v>
      </c>
      <c r="AH102" s="1">
        <v>35.6</v>
      </c>
      <c r="AI102" s="1">
        <v>1.95</v>
      </c>
      <c r="AJ102" s="1">
        <v>136</v>
      </c>
      <c r="AK102" s="1">
        <v>70</v>
      </c>
      <c r="AL102" s="5">
        <f t="shared" si="62"/>
        <v>92</v>
      </c>
      <c r="AM102" s="1">
        <v>60</v>
      </c>
      <c r="AN102" s="1">
        <v>1</v>
      </c>
      <c r="AO102" s="1">
        <v>2</v>
      </c>
      <c r="AP102" s="1">
        <v>37</v>
      </c>
      <c r="AQ102" s="1">
        <v>23</v>
      </c>
      <c r="AR102" s="1">
        <v>29</v>
      </c>
      <c r="AS102" s="1">
        <f t="shared" si="63"/>
        <v>14</v>
      </c>
      <c r="AT102" s="7">
        <f t="shared" si="64"/>
        <v>7</v>
      </c>
      <c r="AU102" s="1">
        <v>17</v>
      </c>
      <c r="AV102" s="19">
        <v>6.75</v>
      </c>
      <c r="AW102" s="1">
        <v>3.46</v>
      </c>
      <c r="AX102" s="19">
        <f t="shared" si="45"/>
        <v>0.70580931263858093</v>
      </c>
      <c r="AY102" s="7">
        <f t="shared" si="46"/>
        <v>1.7777777777777777</v>
      </c>
      <c r="AZ102" s="7">
        <f t="shared" si="47"/>
        <v>277.45664739884393</v>
      </c>
      <c r="BA102" s="7">
        <f t="shared" si="48"/>
        <v>2080.9248554913297</v>
      </c>
      <c r="BB102" s="7">
        <f t="shared" si="49"/>
        <v>112.5</v>
      </c>
      <c r="BC102" s="7">
        <f t="shared" si="50"/>
        <v>57.666666666666664</v>
      </c>
      <c r="BD102" s="7">
        <f t="shared" si="51"/>
        <v>58.819999999999993</v>
      </c>
      <c r="BE102" s="7">
        <f t="shared" si="52"/>
        <v>21.1752</v>
      </c>
      <c r="BF102" s="19">
        <v>1.4666666666666666</v>
      </c>
      <c r="BG102" s="19">
        <f t="shared" si="53"/>
        <v>0.25777777777777777</v>
      </c>
      <c r="BH102" s="19">
        <f t="shared" si="65"/>
        <v>0.3288888888888889</v>
      </c>
      <c r="BI102" s="19">
        <f t="shared" si="66"/>
        <v>8.0357142857142865</v>
      </c>
      <c r="BJ102" s="19">
        <f t="shared" si="56"/>
        <v>0.11764705882352941</v>
      </c>
      <c r="BK102" s="19"/>
      <c r="BL102" s="20">
        <v>1</v>
      </c>
      <c r="BM102" s="1">
        <v>17</v>
      </c>
      <c r="BN102" s="20"/>
      <c r="BO102" s="1">
        <v>0</v>
      </c>
      <c r="BP102" s="1">
        <v>0</v>
      </c>
      <c r="BQ102" s="1">
        <v>1</v>
      </c>
      <c r="BR102" s="1">
        <v>0</v>
      </c>
      <c r="BS102" s="1">
        <v>65</v>
      </c>
      <c r="BT102" s="1">
        <v>4.9000000000000004</v>
      </c>
      <c r="BU102" s="1">
        <v>2.7</v>
      </c>
      <c r="BV102" s="1">
        <v>0.51</v>
      </c>
      <c r="BW102" s="1">
        <v>4.7</v>
      </c>
      <c r="BX102" s="1"/>
      <c r="BY102" s="1"/>
      <c r="BZ102" s="1">
        <v>1</v>
      </c>
      <c r="CA102" s="25">
        <v>137</v>
      </c>
      <c r="CB102" s="25">
        <v>26</v>
      </c>
      <c r="CC102" s="44">
        <v>1.3</v>
      </c>
      <c r="CD102" s="27">
        <v>39</v>
      </c>
      <c r="CE102" s="1"/>
      <c r="CF102" s="1"/>
      <c r="CG102" s="1"/>
      <c r="CH102" s="1"/>
      <c r="CI102" s="1"/>
      <c r="CJ102" s="20">
        <v>2262.454315</v>
      </c>
      <c r="CK102" s="20">
        <f t="shared" si="57"/>
        <v>58.0116491025641</v>
      </c>
      <c r="CL102" s="19">
        <f t="shared" si="58"/>
        <v>7.7242054831050213</v>
      </c>
      <c r="CM102" s="20">
        <v>1185.8239040000001</v>
      </c>
      <c r="CN102" s="19">
        <f t="shared" si="61"/>
        <v>7.0781930896128422</v>
      </c>
      <c r="CO102" s="22"/>
      <c r="CP102" s="36">
        <v>43396</v>
      </c>
      <c r="CQ102" s="36"/>
      <c r="CR102" s="36"/>
      <c r="CS102" s="36"/>
      <c r="CT102" s="20"/>
      <c r="CU102" s="36">
        <v>44217</v>
      </c>
      <c r="CV102" s="36">
        <v>43738</v>
      </c>
      <c r="CW102" s="1">
        <f t="shared" si="60"/>
        <v>342</v>
      </c>
      <c r="CX102" s="1">
        <v>1</v>
      </c>
      <c r="CY102" s="36">
        <v>43738</v>
      </c>
      <c r="CZ102" s="20">
        <f>(CY102-CP102)</f>
        <v>342</v>
      </c>
      <c r="DA102" s="20">
        <v>1</v>
      </c>
      <c r="DB102" s="20">
        <v>342</v>
      </c>
      <c r="DC102" s="1">
        <v>1</v>
      </c>
      <c r="DD102" t="s">
        <v>129</v>
      </c>
      <c r="DE102"/>
      <c r="DF102"/>
      <c r="DG102"/>
      <c r="DH102"/>
      <c r="DI102"/>
      <c r="DJ102"/>
      <c r="DK102"/>
      <c r="DL102"/>
      <c r="DM102"/>
    </row>
    <row r="103" spans="1:117" s="10" customFormat="1" ht="14.25" customHeight="1" x14ac:dyDescent="0.25">
      <c r="A103" s="2">
        <v>2043</v>
      </c>
      <c r="B103" s="3">
        <v>62</v>
      </c>
      <c r="C103" s="3">
        <v>0</v>
      </c>
      <c r="D103" s="3">
        <v>1</v>
      </c>
      <c r="E103" s="3">
        <v>1</v>
      </c>
      <c r="F103" s="3">
        <v>1</v>
      </c>
      <c r="G103" s="3">
        <v>1</v>
      </c>
      <c r="H103" s="1">
        <v>0</v>
      </c>
      <c r="I103" s="3">
        <v>0</v>
      </c>
      <c r="J103" s="3">
        <v>4</v>
      </c>
      <c r="K103" s="3">
        <v>0</v>
      </c>
      <c r="L103" s="3">
        <v>0</v>
      </c>
      <c r="M103" s="3"/>
      <c r="N103" s="3">
        <v>0</v>
      </c>
      <c r="O103" s="3">
        <v>1</v>
      </c>
      <c r="P103" s="3">
        <v>1</v>
      </c>
      <c r="Q103" s="3"/>
      <c r="R103" s="3">
        <v>1</v>
      </c>
      <c r="S103" s="3">
        <v>1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1</v>
      </c>
      <c r="AA103" s="3">
        <v>0</v>
      </c>
      <c r="AB103" s="3">
        <v>0</v>
      </c>
      <c r="AC103" s="3">
        <v>1</v>
      </c>
      <c r="AD103" s="3">
        <v>0</v>
      </c>
      <c r="AE103" s="3">
        <v>1</v>
      </c>
      <c r="AF103" s="3">
        <v>0</v>
      </c>
      <c r="AG103" s="3">
        <v>0</v>
      </c>
      <c r="AH103" s="3">
        <v>34</v>
      </c>
      <c r="AI103" s="4">
        <v>1.95</v>
      </c>
      <c r="AJ103" s="3">
        <v>96</v>
      </c>
      <c r="AK103" s="3">
        <v>72</v>
      </c>
      <c r="AL103" s="5">
        <f t="shared" si="62"/>
        <v>80</v>
      </c>
      <c r="AM103" s="3">
        <v>84</v>
      </c>
      <c r="AN103" s="3">
        <v>1</v>
      </c>
      <c r="AO103" s="3">
        <v>12</v>
      </c>
      <c r="AP103" s="3">
        <v>63</v>
      </c>
      <c r="AQ103" s="3">
        <v>26</v>
      </c>
      <c r="AR103" s="3">
        <v>46</v>
      </c>
      <c r="AS103" s="1">
        <f t="shared" si="63"/>
        <v>37</v>
      </c>
      <c r="AT103" s="7">
        <f t="shared" si="64"/>
        <v>3.0833333333333335</v>
      </c>
      <c r="AU103" s="3">
        <v>38</v>
      </c>
      <c r="AV103" s="4">
        <v>3.7049999999999996</v>
      </c>
      <c r="AW103" s="3">
        <v>1.9</v>
      </c>
      <c r="AX103" s="19">
        <f t="shared" si="45"/>
        <v>0.33702882483370289</v>
      </c>
      <c r="AY103" s="7">
        <f t="shared" si="46"/>
        <v>2.1592442645074228</v>
      </c>
      <c r="AZ103" s="7">
        <f t="shared" si="47"/>
        <v>336.84210526315792</v>
      </c>
      <c r="BA103" s="7">
        <f t="shared" si="48"/>
        <v>2863.1578947368421</v>
      </c>
      <c r="BB103" s="7">
        <f t="shared" si="49"/>
        <v>44.107142857142854</v>
      </c>
      <c r="BC103" s="7">
        <f t="shared" si="50"/>
        <v>22.61904761904762</v>
      </c>
      <c r="BD103" s="7">
        <f t="shared" si="51"/>
        <v>12.92</v>
      </c>
      <c r="BE103" s="7">
        <f t="shared" si="52"/>
        <v>10.459047619047618</v>
      </c>
      <c r="BF103" s="19"/>
      <c r="BG103" s="19">
        <f t="shared" si="53"/>
        <v>1.0429149797570851</v>
      </c>
      <c r="BH103" s="19">
        <f t="shared" si="65"/>
        <v>1.42834008097166</v>
      </c>
      <c r="BI103" s="19">
        <f t="shared" si="66"/>
        <v>1.192084942084942</v>
      </c>
      <c r="BJ103" s="19">
        <f t="shared" si="56"/>
        <v>0.31578947368421051</v>
      </c>
      <c r="BK103" s="19"/>
      <c r="BL103" s="5">
        <v>0</v>
      </c>
      <c r="BM103" s="5"/>
      <c r="BN103" s="5"/>
      <c r="BO103" s="5"/>
      <c r="BP103" s="5"/>
      <c r="BQ103" s="3">
        <v>1</v>
      </c>
      <c r="BR103" s="3">
        <v>0</v>
      </c>
      <c r="BS103" s="3">
        <v>27.5</v>
      </c>
      <c r="BT103" s="3">
        <v>7.1</v>
      </c>
      <c r="BU103" s="3">
        <v>6</v>
      </c>
      <c r="BV103" s="3">
        <v>0.87</v>
      </c>
      <c r="BW103" s="3">
        <v>4.8</v>
      </c>
      <c r="BY103" s="3">
        <v>1</v>
      </c>
      <c r="BZ103" s="3">
        <v>0</v>
      </c>
      <c r="CA103" s="3">
        <v>136</v>
      </c>
      <c r="CB103" s="3">
        <v>44</v>
      </c>
      <c r="CC103" s="4">
        <v>1.5</v>
      </c>
      <c r="CD103" s="28">
        <v>35</v>
      </c>
      <c r="CE103" s="8"/>
      <c r="CF103" s="8"/>
      <c r="CG103" s="3">
        <v>6067</v>
      </c>
      <c r="CH103" s="3">
        <v>1</v>
      </c>
      <c r="CI103" s="3">
        <v>3</v>
      </c>
      <c r="CJ103" s="12">
        <v>2101.5151515151515</v>
      </c>
      <c r="CK103" s="20">
        <f t="shared" si="57"/>
        <v>60.043290043290042</v>
      </c>
      <c r="CL103" s="19">
        <f t="shared" si="58"/>
        <v>7.6504138642764978</v>
      </c>
      <c r="CM103" s="5">
        <v>1213.3708008492986</v>
      </c>
      <c r="CN103" s="19">
        <f t="shared" si="61"/>
        <v>7.1011575513067555</v>
      </c>
      <c r="CP103" s="41">
        <v>40441</v>
      </c>
      <c r="CQ103" s="41"/>
      <c r="CR103" s="41"/>
      <c r="CS103" s="41"/>
      <c r="CT103" s="20"/>
      <c r="CU103" s="36">
        <v>44272</v>
      </c>
      <c r="CV103" s="36">
        <v>41203</v>
      </c>
      <c r="CW103" s="1">
        <f t="shared" si="60"/>
        <v>762</v>
      </c>
      <c r="CX103" s="3">
        <v>1</v>
      </c>
      <c r="CY103" s="36">
        <v>41203</v>
      </c>
      <c r="CZ103" s="20">
        <f>(CY103-CP103)</f>
        <v>762</v>
      </c>
      <c r="DA103" s="20">
        <v>1</v>
      </c>
      <c r="DB103" s="20">
        <v>762</v>
      </c>
      <c r="DC103" s="1">
        <v>1</v>
      </c>
      <c r="DD103" s="3" t="s">
        <v>144</v>
      </c>
    </row>
    <row r="104" spans="1:117" s="10" customFormat="1" x14ac:dyDescent="0.25">
      <c r="A104" s="2">
        <v>2055</v>
      </c>
      <c r="B104" s="3">
        <v>71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1">
        <v>0</v>
      </c>
      <c r="I104" s="3">
        <v>0</v>
      </c>
      <c r="J104" s="3">
        <v>4</v>
      </c>
      <c r="K104" s="3">
        <v>1</v>
      </c>
      <c r="L104" s="3">
        <v>0</v>
      </c>
      <c r="M104" s="3"/>
      <c r="N104" s="3">
        <v>0</v>
      </c>
      <c r="O104" s="3">
        <v>1</v>
      </c>
      <c r="P104" s="3">
        <v>0</v>
      </c>
      <c r="Q104" s="3"/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1</v>
      </c>
      <c r="Z104" s="3">
        <v>1</v>
      </c>
      <c r="AA104" s="3">
        <v>1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0</v>
      </c>
      <c r="AH104" s="3">
        <v>23.5</v>
      </c>
      <c r="AI104" s="4">
        <v>1.62</v>
      </c>
      <c r="AJ104" s="3">
        <v>128</v>
      </c>
      <c r="AK104" s="3">
        <v>60</v>
      </c>
      <c r="AL104" s="5">
        <f t="shared" si="62"/>
        <v>82.666666666666671</v>
      </c>
      <c r="AM104" s="3">
        <v>66</v>
      </c>
      <c r="AN104" s="3">
        <v>1</v>
      </c>
      <c r="AO104" s="3">
        <v>8</v>
      </c>
      <c r="AP104" s="3">
        <v>41</v>
      </c>
      <c r="AQ104" s="3">
        <v>15</v>
      </c>
      <c r="AR104" s="3">
        <v>24</v>
      </c>
      <c r="AS104" s="1">
        <f t="shared" si="63"/>
        <v>26</v>
      </c>
      <c r="AT104" s="7">
        <f t="shared" si="64"/>
        <v>3.25</v>
      </c>
      <c r="AU104" s="3">
        <v>10</v>
      </c>
      <c r="AV104" s="4">
        <v>3.5964000000000005</v>
      </c>
      <c r="AW104" s="3">
        <v>2.2200000000000002</v>
      </c>
      <c r="AX104" s="19">
        <f t="shared" si="45"/>
        <v>0.40691796008869185</v>
      </c>
      <c r="AY104" s="7">
        <f t="shared" si="46"/>
        <v>3.8927816705594478</v>
      </c>
      <c r="AZ104" s="7">
        <f t="shared" si="47"/>
        <v>504.50450450450444</v>
      </c>
      <c r="BA104" s="7">
        <f t="shared" si="48"/>
        <v>2690.6906906906906</v>
      </c>
      <c r="BB104" s="7">
        <f t="shared" si="49"/>
        <v>54.490909090909099</v>
      </c>
      <c r="BC104" s="7">
        <f t="shared" si="50"/>
        <v>33.636363636363633</v>
      </c>
      <c r="BD104" s="7">
        <f t="shared" si="51"/>
        <v>33.241696969696967</v>
      </c>
      <c r="BE104" s="7">
        <f t="shared" si="52"/>
        <v>7.3192727272727263</v>
      </c>
      <c r="BF104" s="19"/>
      <c r="BG104" s="19">
        <f t="shared" si="53"/>
        <v>0.44044044044044039</v>
      </c>
      <c r="BH104" s="19">
        <f t="shared" si="65"/>
        <v>0.752419085752419</v>
      </c>
      <c r="BI104" s="19">
        <f t="shared" si="66"/>
        <v>2.0958041958041962</v>
      </c>
      <c r="BJ104" s="19">
        <f t="shared" si="56"/>
        <v>0.8</v>
      </c>
      <c r="BK104" s="19"/>
      <c r="BL104" s="5">
        <v>1</v>
      </c>
      <c r="BM104" s="5"/>
      <c r="BN104" s="5"/>
      <c r="BO104" s="5">
        <v>0</v>
      </c>
      <c r="BP104" s="5">
        <v>0</v>
      </c>
      <c r="BQ104" s="3">
        <v>1</v>
      </c>
      <c r="BR104" s="3">
        <v>0</v>
      </c>
      <c r="BS104" s="3">
        <v>27.5</v>
      </c>
      <c r="BT104" s="3">
        <v>4.0999999999999996</v>
      </c>
      <c r="BU104" s="3">
        <v>3.9</v>
      </c>
      <c r="BV104" s="3">
        <v>0.9</v>
      </c>
      <c r="BW104" s="3">
        <v>2.6</v>
      </c>
      <c r="BY104" s="3">
        <v>0</v>
      </c>
      <c r="BZ104" s="3">
        <v>1</v>
      </c>
      <c r="CA104" s="3">
        <v>139</v>
      </c>
      <c r="CB104" s="3">
        <v>28</v>
      </c>
      <c r="CC104" s="4">
        <v>1.3</v>
      </c>
      <c r="CD104" s="28">
        <v>49</v>
      </c>
      <c r="CE104" s="8"/>
      <c r="CF104" s="8"/>
      <c r="CG104" s="3">
        <v>391</v>
      </c>
      <c r="CH104" s="3">
        <v>0</v>
      </c>
      <c r="CI104" s="3">
        <v>1</v>
      </c>
      <c r="CJ104" s="12">
        <v>2978.2312925170068</v>
      </c>
      <c r="CK104" s="20">
        <f t="shared" si="57"/>
        <v>60.780230459530749</v>
      </c>
      <c r="CL104" s="19">
        <f t="shared" si="58"/>
        <v>7.9990848772921632</v>
      </c>
      <c r="CM104" s="5">
        <v>2149.6969096298444</v>
      </c>
      <c r="CN104" s="19">
        <f t="shared" si="61"/>
        <v>7.6730821389189963</v>
      </c>
      <c r="CP104" s="36">
        <v>40519</v>
      </c>
      <c r="CQ104" s="36"/>
      <c r="CR104" s="36"/>
      <c r="CS104" s="36"/>
      <c r="CT104" s="20"/>
      <c r="CU104" s="36">
        <v>44274</v>
      </c>
      <c r="CV104" s="36">
        <v>44275</v>
      </c>
      <c r="CW104" s="1">
        <f t="shared" si="60"/>
        <v>3756</v>
      </c>
      <c r="CX104" s="3">
        <v>0</v>
      </c>
      <c r="CY104" s="3"/>
      <c r="CZ104" s="3"/>
      <c r="DA104" s="3">
        <v>0</v>
      </c>
      <c r="DB104" s="3">
        <v>3756</v>
      </c>
      <c r="DC104" s="1">
        <v>1</v>
      </c>
      <c r="DD104" s="3" t="s">
        <v>156</v>
      </c>
    </row>
    <row r="105" spans="1:117" s="10" customFormat="1" x14ac:dyDescent="0.25">
      <c r="A105" s="2">
        <v>2050</v>
      </c>
      <c r="B105" s="3">
        <v>63</v>
      </c>
      <c r="C105" s="3">
        <v>0</v>
      </c>
      <c r="D105" s="3">
        <v>1</v>
      </c>
      <c r="E105" s="3">
        <v>1</v>
      </c>
      <c r="F105" s="3">
        <v>1</v>
      </c>
      <c r="G105" s="3">
        <v>1</v>
      </c>
      <c r="H105" s="1">
        <v>0</v>
      </c>
      <c r="I105" s="3">
        <v>0</v>
      </c>
      <c r="J105" s="3">
        <v>4</v>
      </c>
      <c r="K105" s="3">
        <v>0</v>
      </c>
      <c r="L105" s="3">
        <v>0</v>
      </c>
      <c r="M105" s="3"/>
      <c r="N105" s="3">
        <v>1</v>
      </c>
      <c r="O105" s="3">
        <v>0</v>
      </c>
      <c r="P105" s="3">
        <v>1</v>
      </c>
      <c r="Q105" s="3"/>
      <c r="R105" s="3">
        <v>1</v>
      </c>
      <c r="S105" s="3">
        <v>1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1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0</v>
      </c>
      <c r="AG105" s="3">
        <v>0</v>
      </c>
      <c r="AH105" s="3">
        <v>22.5</v>
      </c>
      <c r="AI105" s="4">
        <v>1.49</v>
      </c>
      <c r="AJ105" s="3">
        <v>114</v>
      </c>
      <c r="AK105" s="3">
        <v>62</v>
      </c>
      <c r="AL105" s="5">
        <f t="shared" si="62"/>
        <v>79.333333333333329</v>
      </c>
      <c r="AM105" s="3">
        <v>87</v>
      </c>
      <c r="AN105" s="3">
        <v>2</v>
      </c>
      <c r="AO105" s="3">
        <v>1</v>
      </c>
      <c r="AP105" s="3">
        <v>40</v>
      </c>
      <c r="AQ105" s="3">
        <v>16</v>
      </c>
      <c r="AR105" s="3">
        <v>24</v>
      </c>
      <c r="AS105" s="1">
        <f t="shared" si="63"/>
        <v>24</v>
      </c>
      <c r="AT105" s="7">
        <f t="shared" si="64"/>
        <v>24</v>
      </c>
      <c r="AU105" s="3">
        <v>18</v>
      </c>
      <c r="AV105" s="4">
        <v>2.8756999999999997</v>
      </c>
      <c r="AW105" s="3">
        <v>1.93</v>
      </c>
      <c r="AX105" s="19">
        <f t="shared" si="45"/>
        <v>0.33949741315594972</v>
      </c>
      <c r="AY105" s="7">
        <f t="shared" si="46"/>
        <v>2.0864485168828462</v>
      </c>
      <c r="AZ105" s="7">
        <f t="shared" si="47"/>
        <v>248.70466321243524</v>
      </c>
      <c r="BA105" s="7">
        <f t="shared" si="48"/>
        <v>3246.9775474956818</v>
      </c>
      <c r="BB105" s="7">
        <f t="shared" si="49"/>
        <v>33.054022988505743</v>
      </c>
      <c r="BC105" s="7">
        <f t="shared" si="50"/>
        <v>22.183908045977013</v>
      </c>
      <c r="BD105" s="7">
        <f t="shared" si="51"/>
        <v>18.504337164750957</v>
      </c>
      <c r="BE105" s="7">
        <f t="shared" si="52"/>
        <v>6.939126436781609</v>
      </c>
      <c r="BF105" s="19"/>
      <c r="BG105" s="19">
        <f t="shared" si="53"/>
        <v>0.72608408387523049</v>
      </c>
      <c r="BH105" s="19">
        <f t="shared" si="65"/>
        <v>1.2101401397920508</v>
      </c>
      <c r="BI105" s="19">
        <f t="shared" si="66"/>
        <v>1.3772509578544059</v>
      </c>
      <c r="BJ105" s="19">
        <f t="shared" si="56"/>
        <v>5.5555555555555552E-2</v>
      </c>
      <c r="BK105" s="19"/>
      <c r="BL105" s="5">
        <v>0</v>
      </c>
      <c r="BM105" s="5"/>
      <c r="BN105" s="5"/>
      <c r="BO105" s="5"/>
      <c r="BP105" s="5"/>
      <c r="BQ105" s="3">
        <v>1</v>
      </c>
      <c r="BR105" s="3">
        <v>0</v>
      </c>
      <c r="BS105" s="3">
        <v>17.5</v>
      </c>
      <c r="BT105" s="3">
        <v>7.5</v>
      </c>
      <c r="BU105" s="3">
        <v>7.3</v>
      </c>
      <c r="BV105" s="3">
        <v>1.5</v>
      </c>
      <c r="BW105" s="3"/>
      <c r="BY105" s="3">
        <v>1</v>
      </c>
      <c r="BZ105" s="3">
        <v>1</v>
      </c>
      <c r="CA105" s="3">
        <v>128</v>
      </c>
      <c r="CB105" s="3">
        <v>36</v>
      </c>
      <c r="CC105" s="4">
        <v>1.9</v>
      </c>
      <c r="CD105" s="28">
        <v>27</v>
      </c>
      <c r="CE105" s="8"/>
      <c r="CF105" s="8"/>
      <c r="CG105" s="3">
        <v>3770</v>
      </c>
      <c r="CH105" s="3">
        <v>1</v>
      </c>
      <c r="CI105" s="3">
        <v>3</v>
      </c>
      <c r="CJ105" s="12">
        <v>1674.4047619047619</v>
      </c>
      <c r="CK105" s="20">
        <f t="shared" si="57"/>
        <v>62.014991181657848</v>
      </c>
      <c r="CL105" s="19">
        <f t="shared" si="58"/>
        <v>7.4232130150746896</v>
      </c>
      <c r="CM105" s="5">
        <v>1031.2854540383419</v>
      </c>
      <c r="CN105" s="19">
        <f t="shared" si="61"/>
        <v>6.9385613167314668</v>
      </c>
      <c r="CP105" s="36">
        <v>40490</v>
      </c>
      <c r="CQ105" s="36"/>
      <c r="CR105" s="36"/>
      <c r="CS105" s="36"/>
      <c r="CT105" s="20"/>
      <c r="CU105" s="36">
        <v>44272</v>
      </c>
      <c r="CV105" s="36">
        <v>40543</v>
      </c>
      <c r="CW105" s="1">
        <f t="shared" si="60"/>
        <v>53</v>
      </c>
      <c r="CX105" s="3">
        <v>1</v>
      </c>
      <c r="CY105" s="40">
        <v>40543</v>
      </c>
      <c r="CZ105" s="20">
        <f>(CY105-CP105)</f>
        <v>53</v>
      </c>
      <c r="DA105" s="20">
        <v>1</v>
      </c>
      <c r="DB105" s="20">
        <v>53</v>
      </c>
      <c r="DC105" s="1">
        <v>1</v>
      </c>
      <c r="DD105" s="3" t="s">
        <v>141</v>
      </c>
    </row>
    <row r="106" spans="1:117" s="10" customFormat="1" x14ac:dyDescent="0.25">
      <c r="A106" s="2">
        <v>2001</v>
      </c>
      <c r="B106" s="3">
        <v>28</v>
      </c>
      <c r="C106" s="3">
        <v>1</v>
      </c>
      <c r="D106" s="3">
        <v>0</v>
      </c>
      <c r="E106" s="3">
        <v>1</v>
      </c>
      <c r="F106" s="3">
        <v>1</v>
      </c>
      <c r="G106" s="3">
        <v>1</v>
      </c>
      <c r="H106" s="1">
        <v>0</v>
      </c>
      <c r="I106" s="3">
        <v>1</v>
      </c>
      <c r="J106" s="3">
        <v>2</v>
      </c>
      <c r="K106" s="3">
        <v>1</v>
      </c>
      <c r="L106" s="3">
        <v>0</v>
      </c>
      <c r="M106" s="3"/>
      <c r="N106" s="3">
        <v>0</v>
      </c>
      <c r="O106" s="3">
        <v>0</v>
      </c>
      <c r="P106" s="3">
        <v>0</v>
      </c>
      <c r="Q106" s="3"/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1</v>
      </c>
      <c r="AF106" s="3">
        <v>0</v>
      </c>
      <c r="AG106" s="3">
        <v>0</v>
      </c>
      <c r="AH106" s="3">
        <v>32.200000000000003</v>
      </c>
      <c r="AI106" s="4">
        <v>2.2400000000000002</v>
      </c>
      <c r="AJ106" s="3">
        <v>166</v>
      </c>
      <c r="AK106" s="3">
        <v>90</v>
      </c>
      <c r="AL106" s="5">
        <f t="shared" si="62"/>
        <v>115.33333333333333</v>
      </c>
      <c r="AM106" s="3">
        <v>72</v>
      </c>
      <c r="AN106" s="3">
        <v>1</v>
      </c>
      <c r="AO106" s="3">
        <v>12</v>
      </c>
      <c r="AP106" s="3">
        <v>48</v>
      </c>
      <c r="AQ106" s="3">
        <v>18</v>
      </c>
      <c r="AR106" s="3">
        <v>26</v>
      </c>
      <c r="AS106" s="3">
        <f t="shared" si="63"/>
        <v>30</v>
      </c>
      <c r="AT106" s="7">
        <f t="shared" si="64"/>
        <v>2.5</v>
      </c>
      <c r="AU106" s="3">
        <v>17</v>
      </c>
      <c r="AV106" s="4">
        <v>5.6896000000000004</v>
      </c>
      <c r="AW106" s="3">
        <v>2.54</v>
      </c>
      <c r="AX106" s="19">
        <f t="shared" si="45"/>
        <v>0.6495491500369549</v>
      </c>
      <c r="AY106" s="7">
        <f t="shared" si="46"/>
        <v>1.5818335208098986</v>
      </c>
      <c r="AZ106" s="7">
        <f t="shared" si="47"/>
        <v>283.46456692913387</v>
      </c>
      <c r="BA106" s="7">
        <f t="shared" si="48"/>
        <v>3254.5931758530182</v>
      </c>
      <c r="BB106" s="7">
        <f t="shared" si="49"/>
        <v>79.022222222222226</v>
      </c>
      <c r="BC106" s="7">
        <f t="shared" si="50"/>
        <v>35.277777777777779</v>
      </c>
      <c r="BD106" s="7">
        <f t="shared" si="51"/>
        <v>47.178148148148146</v>
      </c>
      <c r="BE106" s="7">
        <f t="shared" si="52"/>
        <v>6.7168888888888887</v>
      </c>
      <c r="BF106" s="19"/>
      <c r="BG106" s="19">
        <f t="shared" si="53"/>
        <v>0.32902137232845891</v>
      </c>
      <c r="BH106" s="19">
        <f t="shared" si="65"/>
        <v>0.60742407199100112</v>
      </c>
      <c r="BI106" s="19">
        <f t="shared" si="66"/>
        <v>2.634074074074074</v>
      </c>
      <c r="BJ106" s="19">
        <f t="shared" si="56"/>
        <v>0.70588235294117652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3">
        <v>0</v>
      </c>
      <c r="BS106" s="3">
        <v>57.5</v>
      </c>
      <c r="BT106" s="3">
        <v>4.0999999999999996</v>
      </c>
      <c r="BU106" s="3">
        <v>2.7</v>
      </c>
      <c r="BV106" s="3">
        <v>1.3</v>
      </c>
      <c r="BW106" s="3"/>
      <c r="BY106" s="3">
        <v>1</v>
      </c>
      <c r="BZ106" s="3">
        <v>1</v>
      </c>
      <c r="CA106" s="3">
        <v>129</v>
      </c>
      <c r="CB106" s="3">
        <v>71</v>
      </c>
      <c r="CC106" s="4">
        <v>1.8</v>
      </c>
      <c r="CD106" s="28">
        <v>54</v>
      </c>
      <c r="CE106" s="8"/>
      <c r="CF106" s="8"/>
      <c r="CG106" s="3"/>
      <c r="CH106" s="3"/>
      <c r="CI106" s="3"/>
      <c r="CJ106" s="12">
        <v>3500</v>
      </c>
      <c r="CK106" s="20">
        <f t="shared" si="57"/>
        <v>64.81481481481481</v>
      </c>
      <c r="CL106" s="19">
        <f t="shared" si="58"/>
        <v>8.1605182474775049</v>
      </c>
      <c r="CM106" s="5">
        <v>3497.6899248076479</v>
      </c>
      <c r="CN106" s="19">
        <f t="shared" si="61"/>
        <v>8.1598580080839085</v>
      </c>
      <c r="CP106" s="41">
        <v>40214</v>
      </c>
      <c r="CQ106" s="41"/>
      <c r="CR106" s="41"/>
      <c r="CS106" s="41"/>
      <c r="CT106" s="20"/>
      <c r="CU106" s="36">
        <v>44272</v>
      </c>
      <c r="CV106" s="36">
        <v>40769</v>
      </c>
      <c r="CW106" s="1">
        <f t="shared" si="60"/>
        <v>555</v>
      </c>
      <c r="CX106" s="3">
        <v>1</v>
      </c>
      <c r="CY106" s="36">
        <v>40769</v>
      </c>
      <c r="CZ106" s="20">
        <f>(CY106-CP106)</f>
        <v>555</v>
      </c>
      <c r="DA106" s="20">
        <v>1</v>
      </c>
      <c r="DB106" s="20">
        <v>555</v>
      </c>
      <c r="DC106" s="1">
        <v>1</v>
      </c>
      <c r="DD106" t="s">
        <v>140</v>
      </c>
    </row>
    <row r="107" spans="1:117" s="10" customFormat="1" x14ac:dyDescent="0.25">
      <c r="A107" s="25">
        <v>1053</v>
      </c>
      <c r="B107" s="1">
        <v>89</v>
      </c>
      <c r="C107" s="1">
        <v>0</v>
      </c>
      <c r="D107" s="1">
        <v>1</v>
      </c>
      <c r="E107" s="1">
        <v>1</v>
      </c>
      <c r="F107" s="1">
        <v>2</v>
      </c>
      <c r="G107" s="1">
        <v>1</v>
      </c>
      <c r="H107" s="1">
        <v>0</v>
      </c>
      <c r="I107" s="1">
        <v>1</v>
      </c>
      <c r="J107" s="1">
        <v>3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1</v>
      </c>
      <c r="AB107" s="1">
        <v>0</v>
      </c>
      <c r="AC107" s="1">
        <v>1</v>
      </c>
      <c r="AD107" s="1">
        <v>0</v>
      </c>
      <c r="AE107" s="1">
        <v>1</v>
      </c>
      <c r="AF107" s="1">
        <v>0</v>
      </c>
      <c r="AG107" s="1">
        <v>0</v>
      </c>
      <c r="AH107" s="1">
        <v>33.229999999999997</v>
      </c>
      <c r="AI107" s="1">
        <v>1.82</v>
      </c>
      <c r="AJ107" s="1">
        <v>161</v>
      </c>
      <c r="AK107" s="1">
        <v>74</v>
      </c>
      <c r="AL107" s="5">
        <f t="shared" si="62"/>
        <v>103</v>
      </c>
      <c r="AM107" s="1">
        <v>65</v>
      </c>
      <c r="AN107" s="1">
        <v>1</v>
      </c>
      <c r="AO107" s="1">
        <v>2</v>
      </c>
      <c r="AP107" s="1">
        <v>30</v>
      </c>
      <c r="AQ107" s="1">
        <v>3</v>
      </c>
      <c r="AR107" s="1">
        <v>14</v>
      </c>
      <c r="AS107" s="1">
        <f t="shared" si="63"/>
        <v>27</v>
      </c>
      <c r="AT107" s="7">
        <f t="shared" si="64"/>
        <v>13.5</v>
      </c>
      <c r="AU107" s="1">
        <v>6</v>
      </c>
      <c r="AV107" s="19">
        <v>3.83</v>
      </c>
      <c r="AW107" s="1">
        <v>2.1</v>
      </c>
      <c r="AX107" s="19">
        <f t="shared" si="45"/>
        <v>0.4796008869179601</v>
      </c>
      <c r="AY107" s="7">
        <f t="shared" si="46"/>
        <v>2.0887728459530024</v>
      </c>
      <c r="AZ107" s="7">
        <f t="shared" si="47"/>
        <v>304.76190476190476</v>
      </c>
      <c r="BA107" s="7">
        <f t="shared" si="48"/>
        <v>3847.6190476190473</v>
      </c>
      <c r="BB107" s="7">
        <f t="shared" si="49"/>
        <v>58.923076923076927</v>
      </c>
      <c r="BC107" s="7">
        <f t="shared" si="50"/>
        <v>32.307692307692307</v>
      </c>
      <c r="BD107" s="7">
        <f t="shared" si="51"/>
        <v>42.620307692307691</v>
      </c>
      <c r="BE107" s="7">
        <f t="shared" si="52"/>
        <v>5.272615384615384</v>
      </c>
      <c r="BF107" s="19"/>
      <c r="BG107" s="19">
        <f t="shared" si="53"/>
        <v>0.23759791122715404</v>
      </c>
      <c r="BH107" s="19">
        <f t="shared" si="65"/>
        <v>0.50913838120104438</v>
      </c>
      <c r="BI107" s="19">
        <f t="shared" si="66"/>
        <v>2.1823361823361824</v>
      </c>
      <c r="BJ107" s="19">
        <f t="shared" si="56"/>
        <v>0.33333333333333331</v>
      </c>
      <c r="BK107" s="19"/>
      <c r="BL107" s="20">
        <v>0</v>
      </c>
      <c r="BM107" s="1"/>
      <c r="BN107" s="20"/>
      <c r="BO107" s="1"/>
      <c r="BP107" s="1"/>
      <c r="BQ107" s="1">
        <v>1</v>
      </c>
      <c r="BR107" s="1">
        <v>0</v>
      </c>
      <c r="BS107" s="1">
        <v>75</v>
      </c>
      <c r="BT107" s="1"/>
      <c r="BU107" s="1"/>
      <c r="BV107" s="1"/>
      <c r="BW107" s="1"/>
      <c r="BX107" s="1"/>
      <c r="BY107" s="1"/>
      <c r="BZ107" s="1"/>
      <c r="CA107" s="25">
        <v>143</v>
      </c>
      <c r="CB107" s="25">
        <v>26</v>
      </c>
      <c r="CC107" s="44">
        <v>2.11</v>
      </c>
      <c r="CD107" s="27">
        <v>20</v>
      </c>
      <c r="CE107" s="1">
        <v>203</v>
      </c>
      <c r="CF107" s="1">
        <v>1</v>
      </c>
      <c r="CG107" s="1"/>
      <c r="CH107" s="1"/>
      <c r="CI107" s="1">
        <v>2</v>
      </c>
      <c r="CJ107" s="20">
        <v>1310.7445809999999</v>
      </c>
      <c r="CK107" s="20">
        <f t="shared" si="57"/>
        <v>65.537229049999993</v>
      </c>
      <c r="CL107" s="19">
        <f t="shared" si="58"/>
        <v>7.1783506371698254</v>
      </c>
      <c r="CM107" s="20">
        <v>931.1330236</v>
      </c>
      <c r="CN107" s="19">
        <f t="shared" si="61"/>
        <v>6.8364021495622804</v>
      </c>
      <c r="CO107" s="22"/>
      <c r="CP107" s="36">
        <v>43369</v>
      </c>
      <c r="CQ107" s="36"/>
      <c r="CR107" s="36"/>
      <c r="CS107" s="36"/>
      <c r="CT107" s="20"/>
      <c r="CU107" s="36">
        <v>44274</v>
      </c>
      <c r="CV107" s="36">
        <v>44256</v>
      </c>
      <c r="CW107" s="1">
        <f t="shared" si="60"/>
        <v>887</v>
      </c>
      <c r="CX107" s="1">
        <v>0</v>
      </c>
      <c r="CY107" s="1"/>
      <c r="CZ107" s="1"/>
      <c r="DA107" s="1">
        <v>0</v>
      </c>
      <c r="DB107" s="1">
        <v>887</v>
      </c>
      <c r="DC107" s="3">
        <v>0</v>
      </c>
      <c r="DD107"/>
      <c r="DE107"/>
      <c r="DF107"/>
      <c r="DG107"/>
      <c r="DH107"/>
      <c r="DI107"/>
      <c r="DJ107"/>
      <c r="DK107"/>
      <c r="DL107"/>
      <c r="DM107"/>
    </row>
    <row r="108" spans="1:117" s="10" customFormat="1" x14ac:dyDescent="0.25">
      <c r="A108" s="2">
        <v>2014</v>
      </c>
      <c r="B108" s="3">
        <v>59</v>
      </c>
      <c r="C108" s="3">
        <v>1</v>
      </c>
      <c r="D108" s="3">
        <v>0</v>
      </c>
      <c r="E108" s="3">
        <v>1</v>
      </c>
      <c r="F108" s="3">
        <v>1</v>
      </c>
      <c r="G108" s="3">
        <v>0</v>
      </c>
      <c r="H108" s="1">
        <v>1</v>
      </c>
      <c r="I108" s="3">
        <v>1</v>
      </c>
      <c r="J108" s="3">
        <v>4</v>
      </c>
      <c r="K108" s="3">
        <v>1</v>
      </c>
      <c r="L108" s="3">
        <v>1</v>
      </c>
      <c r="M108" s="3"/>
      <c r="N108" s="3">
        <v>1</v>
      </c>
      <c r="O108" s="3">
        <v>0</v>
      </c>
      <c r="P108" s="3">
        <v>1</v>
      </c>
      <c r="Q108" s="3"/>
      <c r="R108" s="3">
        <v>0</v>
      </c>
      <c r="S108" s="3">
        <v>0</v>
      </c>
      <c r="T108" s="3">
        <v>0</v>
      </c>
      <c r="U108" s="3">
        <v>0</v>
      </c>
      <c r="V108" s="3">
        <v>1</v>
      </c>
      <c r="W108" s="3">
        <v>0</v>
      </c>
      <c r="X108" s="3">
        <v>0</v>
      </c>
      <c r="Y108" s="3">
        <v>0</v>
      </c>
      <c r="Z108" s="3">
        <v>1</v>
      </c>
      <c r="AA108" s="3">
        <v>1</v>
      </c>
      <c r="AB108" s="3">
        <v>1</v>
      </c>
      <c r="AC108" s="3">
        <v>0</v>
      </c>
      <c r="AD108" s="3">
        <v>0</v>
      </c>
      <c r="AE108" s="3">
        <v>1</v>
      </c>
      <c r="AF108" s="3">
        <v>0</v>
      </c>
      <c r="AG108" s="3">
        <v>0</v>
      </c>
      <c r="AH108" s="3">
        <v>26</v>
      </c>
      <c r="AI108" s="4">
        <v>1.72</v>
      </c>
      <c r="AJ108" s="3">
        <v>121</v>
      </c>
      <c r="AK108" s="3">
        <v>88</v>
      </c>
      <c r="AL108" s="5">
        <f t="shared" si="62"/>
        <v>99</v>
      </c>
      <c r="AM108" s="3">
        <v>100</v>
      </c>
      <c r="AN108" s="3">
        <v>1</v>
      </c>
      <c r="AO108" s="3">
        <v>7</v>
      </c>
      <c r="AP108" s="3">
        <v>24</v>
      </c>
      <c r="AQ108" s="3">
        <v>12</v>
      </c>
      <c r="AR108" s="3">
        <v>16</v>
      </c>
      <c r="AS108" s="3">
        <f t="shared" si="63"/>
        <v>12</v>
      </c>
      <c r="AT108" s="7">
        <f t="shared" si="64"/>
        <v>1.7142857142857142</v>
      </c>
      <c r="AU108" s="3">
        <v>10</v>
      </c>
      <c r="AV108" s="4">
        <v>3.4055999999999997</v>
      </c>
      <c r="AW108" s="3">
        <v>1.98</v>
      </c>
      <c r="AX108" s="19">
        <f t="shared" si="45"/>
        <v>0.43463414634146341</v>
      </c>
      <c r="AY108" s="7">
        <f t="shared" si="46"/>
        <v>1.7618040873854828</v>
      </c>
      <c r="AZ108" s="7">
        <f t="shared" si="47"/>
        <v>242.42424242424244</v>
      </c>
      <c r="BA108" s="7">
        <f t="shared" si="48"/>
        <v>3717.1717171717173</v>
      </c>
      <c r="BB108" s="7">
        <f t="shared" si="49"/>
        <v>34.055999999999997</v>
      </c>
      <c r="BC108" s="7">
        <f t="shared" si="50"/>
        <v>19.8</v>
      </c>
      <c r="BD108" s="7">
        <f t="shared" si="51"/>
        <v>23.965920000000001</v>
      </c>
      <c r="BE108" s="7">
        <f t="shared" si="52"/>
        <v>2.4235199999999999</v>
      </c>
      <c r="BF108" s="19"/>
      <c r="BG108" s="19">
        <f t="shared" si="53"/>
        <v>0.46981442330279544</v>
      </c>
      <c r="BH108" s="19">
        <f t="shared" si="65"/>
        <v>0.70472163495419315</v>
      </c>
      <c r="BI108" s="19">
        <f t="shared" si="66"/>
        <v>2.8379999999999996</v>
      </c>
      <c r="BJ108" s="19">
        <f t="shared" si="56"/>
        <v>0.7</v>
      </c>
      <c r="BK108" s="19"/>
      <c r="BL108" s="5">
        <v>0</v>
      </c>
      <c r="BM108" s="5"/>
      <c r="BN108" s="5"/>
      <c r="BO108" s="5"/>
      <c r="BP108" s="5"/>
      <c r="BQ108" s="3">
        <v>1</v>
      </c>
      <c r="BR108" s="3">
        <v>0</v>
      </c>
      <c r="BS108" s="3">
        <v>32.5</v>
      </c>
      <c r="BT108" s="3">
        <v>4</v>
      </c>
      <c r="BU108" s="3">
        <v>3.6</v>
      </c>
      <c r="BV108" s="3">
        <v>0.8</v>
      </c>
      <c r="BW108" s="3"/>
      <c r="BY108" s="3">
        <v>1</v>
      </c>
      <c r="BZ108" s="3">
        <v>0</v>
      </c>
      <c r="CA108" s="3">
        <v>142</v>
      </c>
      <c r="CB108" s="3">
        <v>29</v>
      </c>
      <c r="CC108" s="4">
        <v>1.6</v>
      </c>
      <c r="CD108" s="28">
        <v>54</v>
      </c>
      <c r="CE108" s="8"/>
      <c r="CF108" s="8"/>
      <c r="CG108" s="3">
        <v>1297</v>
      </c>
      <c r="CH108" s="3">
        <v>1</v>
      </c>
      <c r="CI108" s="3">
        <v>2</v>
      </c>
      <c r="CJ108" s="12">
        <v>3544.0559440559441</v>
      </c>
      <c r="CK108" s="20">
        <f t="shared" si="57"/>
        <v>65.630665630665632</v>
      </c>
      <c r="CL108" s="19">
        <f t="shared" si="58"/>
        <v>8.1730270971692143</v>
      </c>
      <c r="CM108" s="5">
        <v>1426.0904365045594</v>
      </c>
      <c r="CN108" s="19">
        <f t="shared" si="61"/>
        <v>7.2626920186719639</v>
      </c>
      <c r="CP108" s="41">
        <v>40273</v>
      </c>
      <c r="CQ108" s="41"/>
      <c r="CR108" s="41"/>
      <c r="CS108" s="41"/>
      <c r="CT108" s="20"/>
      <c r="CU108" s="36">
        <v>44272</v>
      </c>
      <c r="CV108" s="36">
        <v>44272</v>
      </c>
      <c r="CW108" s="1">
        <f t="shared" si="60"/>
        <v>3999</v>
      </c>
      <c r="CX108" s="3">
        <v>0</v>
      </c>
      <c r="CZ108" s="3"/>
      <c r="DA108" s="3">
        <v>0</v>
      </c>
      <c r="DB108" s="3">
        <v>3999</v>
      </c>
      <c r="DC108" s="1">
        <v>1</v>
      </c>
      <c r="DD108" s="3"/>
    </row>
    <row r="109" spans="1:117" s="10" customFormat="1" x14ac:dyDescent="0.25">
      <c r="A109" s="2">
        <v>2025</v>
      </c>
      <c r="B109" s="3">
        <v>56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1">
        <v>0</v>
      </c>
      <c r="I109" s="3">
        <v>0</v>
      </c>
      <c r="J109" s="3">
        <v>3</v>
      </c>
      <c r="K109" s="3">
        <v>1</v>
      </c>
      <c r="L109" s="3">
        <v>1</v>
      </c>
      <c r="M109" s="3"/>
      <c r="N109" s="3">
        <v>1</v>
      </c>
      <c r="O109" s="3">
        <v>0</v>
      </c>
      <c r="P109" s="3">
        <v>1</v>
      </c>
      <c r="Q109" s="3"/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16">
        <v>0</v>
      </c>
      <c r="Z109" s="3">
        <v>1</v>
      </c>
      <c r="AA109" s="3">
        <v>0</v>
      </c>
      <c r="AB109" s="3">
        <v>1</v>
      </c>
      <c r="AC109" s="3">
        <v>1</v>
      </c>
      <c r="AD109" s="3">
        <v>1</v>
      </c>
      <c r="AE109" s="3">
        <v>1</v>
      </c>
      <c r="AF109" s="3">
        <v>0</v>
      </c>
      <c r="AG109" s="3">
        <v>0</v>
      </c>
      <c r="AH109" s="3">
        <v>33.5</v>
      </c>
      <c r="AI109" s="4">
        <v>1.85</v>
      </c>
      <c r="AJ109" s="3">
        <v>124</v>
      </c>
      <c r="AK109" s="3">
        <v>77</v>
      </c>
      <c r="AL109" s="5">
        <f t="shared" si="62"/>
        <v>92.666666666666671</v>
      </c>
      <c r="AM109" s="3">
        <v>72</v>
      </c>
      <c r="AN109" s="3">
        <v>1</v>
      </c>
      <c r="AO109" s="3">
        <v>14</v>
      </c>
      <c r="AP109" s="9">
        <v>61</v>
      </c>
      <c r="AQ109" s="9">
        <v>31</v>
      </c>
      <c r="AR109" s="3">
        <v>43</v>
      </c>
      <c r="AS109" s="1">
        <f t="shared" si="63"/>
        <v>30</v>
      </c>
      <c r="AT109" s="7">
        <f t="shared" si="64"/>
        <v>2.1428571428571428</v>
      </c>
      <c r="AU109" s="3">
        <v>38</v>
      </c>
      <c r="AV109" s="4">
        <v>3.1635</v>
      </c>
      <c r="AW109" s="3">
        <v>1.71</v>
      </c>
      <c r="AX109" s="19">
        <f t="shared" si="45"/>
        <v>0.35135254988913528</v>
      </c>
      <c r="AY109" s="7">
        <f t="shared" si="46"/>
        <v>1.5805278963173701</v>
      </c>
      <c r="AZ109" s="7">
        <f t="shared" si="47"/>
        <v>233.91812865497076</v>
      </c>
      <c r="BA109" s="7">
        <f t="shared" si="48"/>
        <v>3680.3118908382071</v>
      </c>
      <c r="BB109" s="7">
        <f t="shared" si="49"/>
        <v>43.9375</v>
      </c>
      <c r="BC109" s="7">
        <f t="shared" si="50"/>
        <v>23.75</v>
      </c>
      <c r="BD109" s="7">
        <f t="shared" si="51"/>
        <v>17.657333333333334</v>
      </c>
      <c r="BE109" s="7">
        <f t="shared" si="52"/>
        <v>9.3669999999999991</v>
      </c>
      <c r="BF109" s="19">
        <v>3.1</v>
      </c>
      <c r="BG109" s="19">
        <f t="shared" si="53"/>
        <v>0.97866287339971547</v>
      </c>
      <c r="BH109" s="19">
        <f t="shared" si="65"/>
        <v>1.3883357041251778</v>
      </c>
      <c r="BI109" s="19">
        <f t="shared" si="66"/>
        <v>1.4645833333333333</v>
      </c>
      <c r="BJ109" s="19">
        <f t="shared" si="56"/>
        <v>0.36842105263157893</v>
      </c>
      <c r="BK109" s="19"/>
      <c r="BL109" s="5">
        <v>1</v>
      </c>
      <c r="BM109" s="5">
        <v>25</v>
      </c>
      <c r="BN109" s="5"/>
      <c r="BO109" s="5">
        <v>1</v>
      </c>
      <c r="BP109" s="5">
        <v>0</v>
      </c>
      <c r="BQ109" s="3">
        <v>1</v>
      </c>
      <c r="BR109" s="9">
        <v>0</v>
      </c>
      <c r="BS109" s="3">
        <v>25</v>
      </c>
      <c r="BT109" s="3">
        <v>7.1</v>
      </c>
      <c r="BU109" s="3">
        <v>6.3</v>
      </c>
      <c r="BV109" s="3">
        <v>1.1000000000000001</v>
      </c>
      <c r="BW109" s="3"/>
      <c r="BY109" s="16">
        <v>1</v>
      </c>
      <c r="BZ109" s="3">
        <v>1</v>
      </c>
      <c r="CA109" s="3">
        <v>133</v>
      </c>
      <c r="CB109" s="3">
        <v>60</v>
      </c>
      <c r="CC109" s="4">
        <v>2.4</v>
      </c>
      <c r="CD109" s="28">
        <v>25</v>
      </c>
      <c r="CE109" s="8"/>
      <c r="CF109" s="8"/>
      <c r="CG109" s="3">
        <v>17859</v>
      </c>
      <c r="CH109" s="3">
        <v>1</v>
      </c>
      <c r="CI109" s="3">
        <v>3</v>
      </c>
      <c r="CJ109" s="12">
        <v>1656.5217391304348</v>
      </c>
      <c r="CK109" s="20">
        <f t="shared" si="57"/>
        <v>66.260869565217391</v>
      </c>
      <c r="CL109" s="19">
        <f t="shared" si="58"/>
        <v>7.4124753451856424</v>
      </c>
      <c r="CM109" s="5">
        <v>638.67617881904835</v>
      </c>
      <c r="CN109" s="19">
        <f t="shared" si="61"/>
        <v>6.4593975635185625</v>
      </c>
      <c r="CP109" s="41">
        <v>40345</v>
      </c>
      <c r="CQ109" s="41"/>
      <c r="CR109" s="41"/>
      <c r="CS109" s="41"/>
      <c r="CT109" s="20"/>
      <c r="CU109" s="36">
        <v>44272</v>
      </c>
      <c r="CV109" s="36">
        <v>41727</v>
      </c>
      <c r="CW109" s="1">
        <f t="shared" si="60"/>
        <v>1382</v>
      </c>
      <c r="CX109" s="3">
        <v>1</v>
      </c>
      <c r="CY109" s="40">
        <v>41727</v>
      </c>
      <c r="CZ109" s="3">
        <f>(CY109-CP109)</f>
        <v>1382</v>
      </c>
      <c r="DA109" s="3">
        <v>1</v>
      </c>
      <c r="DB109" s="3">
        <v>1382</v>
      </c>
      <c r="DC109" s="1">
        <v>1</v>
      </c>
      <c r="DD109" s="3" t="s">
        <v>141</v>
      </c>
    </row>
    <row r="110" spans="1:117" s="10" customFormat="1" x14ac:dyDescent="0.25">
      <c r="A110" s="25">
        <v>1064</v>
      </c>
      <c r="B110" s="1">
        <v>55</v>
      </c>
      <c r="C110" s="1">
        <v>0</v>
      </c>
      <c r="D110" s="1">
        <v>0</v>
      </c>
      <c r="E110" s="1">
        <v>1</v>
      </c>
      <c r="F110" s="1">
        <v>2</v>
      </c>
      <c r="G110" s="1">
        <v>1</v>
      </c>
      <c r="H110" s="1">
        <v>0</v>
      </c>
      <c r="I110" s="1">
        <v>1</v>
      </c>
      <c r="J110" s="1">
        <v>2</v>
      </c>
      <c r="K110" s="1">
        <v>1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1</v>
      </c>
      <c r="AB110" s="1">
        <v>1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27.2</v>
      </c>
      <c r="AI110" s="1">
        <v>2.08</v>
      </c>
      <c r="AJ110" s="1">
        <v>159</v>
      </c>
      <c r="AK110" s="1">
        <v>71</v>
      </c>
      <c r="AL110" s="5">
        <f t="shared" si="62"/>
        <v>100.33333333333333</v>
      </c>
      <c r="AM110" s="1">
        <v>67</v>
      </c>
      <c r="AN110" s="1">
        <v>1</v>
      </c>
      <c r="AO110" s="1">
        <v>6</v>
      </c>
      <c r="AP110" s="1">
        <v>41</v>
      </c>
      <c r="AQ110" s="1">
        <v>12</v>
      </c>
      <c r="AR110" s="1">
        <v>27</v>
      </c>
      <c r="AS110" s="1">
        <f t="shared" si="63"/>
        <v>29</v>
      </c>
      <c r="AT110" s="7">
        <f t="shared" si="64"/>
        <v>4.833333333333333</v>
      </c>
      <c r="AU110" s="1">
        <v>17</v>
      </c>
      <c r="AV110" s="19">
        <v>5.17</v>
      </c>
      <c r="AW110" s="1">
        <v>2.48</v>
      </c>
      <c r="AX110" s="19">
        <f t="shared" si="45"/>
        <v>0.55172209903917213</v>
      </c>
      <c r="AY110" s="7">
        <f t="shared" si="46"/>
        <v>1.9342359767891684</v>
      </c>
      <c r="AZ110" s="7">
        <f t="shared" si="47"/>
        <v>322.58064516129031</v>
      </c>
      <c r="BA110" s="7">
        <f t="shared" si="48"/>
        <v>3043.010752688172</v>
      </c>
      <c r="BB110" s="7">
        <f t="shared" si="49"/>
        <v>77.164179104477611</v>
      </c>
      <c r="BC110" s="7">
        <f t="shared" si="50"/>
        <v>37.014925373134325</v>
      </c>
      <c r="BD110" s="7">
        <f t="shared" si="51"/>
        <v>41.950248756218897</v>
      </c>
      <c r="BE110" s="7">
        <f t="shared" si="52"/>
        <v>10.571462686567163</v>
      </c>
      <c r="BF110" s="19">
        <v>2.1771760154738877</v>
      </c>
      <c r="BG110" s="19">
        <f t="shared" si="53"/>
        <v>0.34990328820116057</v>
      </c>
      <c r="BH110" s="19">
        <f t="shared" si="65"/>
        <v>0.53133462282398458</v>
      </c>
      <c r="BI110" s="19">
        <f t="shared" si="66"/>
        <v>2.660833762223366</v>
      </c>
      <c r="BJ110" s="19">
        <f t="shared" si="56"/>
        <v>0.35294117647058826</v>
      </c>
      <c r="BK110" s="19"/>
      <c r="BL110" s="20">
        <v>1</v>
      </c>
      <c r="BM110" s="1">
        <v>32</v>
      </c>
      <c r="BN110" s="20"/>
      <c r="BO110" s="1"/>
      <c r="BP110" s="1">
        <v>0</v>
      </c>
      <c r="BQ110" s="1">
        <v>1</v>
      </c>
      <c r="BR110" s="1">
        <v>0</v>
      </c>
      <c r="BS110" s="1">
        <v>70</v>
      </c>
      <c r="BT110" s="1"/>
      <c r="BU110" s="1"/>
      <c r="BV110" s="1"/>
      <c r="BW110" s="1"/>
      <c r="BX110" s="1"/>
      <c r="BY110" s="1"/>
      <c r="BZ110" s="1"/>
      <c r="CA110" s="25">
        <v>136</v>
      </c>
      <c r="CB110" s="25">
        <v>16</v>
      </c>
      <c r="CC110" s="44">
        <v>0.86</v>
      </c>
      <c r="CD110" s="27">
        <v>90</v>
      </c>
      <c r="CE110" s="1"/>
      <c r="CF110" s="1"/>
      <c r="CG110" s="1"/>
      <c r="CH110" s="1"/>
      <c r="CI110" s="1"/>
      <c r="CJ110" s="20">
        <v>7055.5934989999996</v>
      </c>
      <c r="CK110" s="20">
        <f t="shared" si="57"/>
        <v>78.395483322222219</v>
      </c>
      <c r="CL110" s="19">
        <f t="shared" si="58"/>
        <v>8.8615759853411262</v>
      </c>
      <c r="CM110" s="20">
        <v>1826.90464</v>
      </c>
      <c r="CN110" s="19">
        <f t="shared" si="61"/>
        <v>7.5103783601608542</v>
      </c>
      <c r="CO110" s="22"/>
      <c r="CP110" s="36">
        <v>43399</v>
      </c>
      <c r="CQ110" s="36"/>
      <c r="CR110" s="36"/>
      <c r="CS110" s="36"/>
      <c r="CT110" s="20"/>
      <c r="CU110" s="36">
        <v>44274</v>
      </c>
      <c r="CV110" s="36">
        <v>44274</v>
      </c>
      <c r="CW110" s="1">
        <f t="shared" si="60"/>
        <v>875</v>
      </c>
      <c r="CX110" s="1">
        <v>0</v>
      </c>
      <c r="CY110" s="1"/>
      <c r="CZ110" s="1"/>
      <c r="DA110" s="1">
        <v>0</v>
      </c>
      <c r="DB110" s="1">
        <v>875</v>
      </c>
      <c r="DC110" s="1">
        <v>1</v>
      </c>
      <c r="DD110"/>
      <c r="DE110"/>
      <c r="DF110"/>
      <c r="DG110"/>
      <c r="DH110"/>
      <c r="DI110"/>
      <c r="DJ110"/>
      <c r="DK110"/>
      <c r="DL110"/>
      <c r="DM110"/>
    </row>
    <row r="111" spans="1:117" s="10" customFormat="1" x14ac:dyDescent="0.25">
      <c r="A111" s="2">
        <v>2022</v>
      </c>
      <c r="B111" s="3">
        <v>68</v>
      </c>
      <c r="C111" s="3">
        <v>0</v>
      </c>
      <c r="D111" s="3">
        <v>0</v>
      </c>
      <c r="E111" s="3">
        <v>1</v>
      </c>
      <c r="F111" s="3">
        <v>1</v>
      </c>
      <c r="G111" s="3">
        <v>0</v>
      </c>
      <c r="H111" s="1">
        <v>1</v>
      </c>
      <c r="I111" s="3">
        <v>0</v>
      </c>
      <c r="J111" s="3">
        <v>4</v>
      </c>
      <c r="K111" s="3">
        <v>1</v>
      </c>
      <c r="L111" s="3">
        <v>0</v>
      </c>
      <c r="M111" s="3"/>
      <c r="N111" s="3">
        <v>1</v>
      </c>
      <c r="O111" s="3">
        <v>0</v>
      </c>
      <c r="P111" s="3">
        <v>1</v>
      </c>
      <c r="Q111" s="3">
        <v>1</v>
      </c>
      <c r="R111" s="3">
        <v>1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16">
        <v>1</v>
      </c>
      <c r="Z111" s="3">
        <v>1</v>
      </c>
      <c r="AA111" s="3">
        <v>1</v>
      </c>
      <c r="AB111" s="3">
        <v>0</v>
      </c>
      <c r="AC111" s="3">
        <v>0</v>
      </c>
      <c r="AD111" s="3">
        <v>1</v>
      </c>
      <c r="AE111" s="3">
        <v>1</v>
      </c>
      <c r="AF111" s="3">
        <v>0</v>
      </c>
      <c r="AG111" s="3">
        <v>0</v>
      </c>
      <c r="AH111" s="3">
        <v>23.5</v>
      </c>
      <c r="AI111" s="4">
        <v>1.78</v>
      </c>
      <c r="AJ111" s="3">
        <v>108</v>
      </c>
      <c r="AK111" s="3">
        <v>65</v>
      </c>
      <c r="AL111" s="5">
        <f t="shared" si="62"/>
        <v>79.333333333333329</v>
      </c>
      <c r="AM111" s="3">
        <v>68</v>
      </c>
      <c r="AN111" s="3">
        <v>3</v>
      </c>
      <c r="AO111" s="3">
        <v>9</v>
      </c>
      <c r="AP111" s="3">
        <v>49</v>
      </c>
      <c r="AQ111" s="3">
        <v>25</v>
      </c>
      <c r="AR111" s="3">
        <v>33</v>
      </c>
      <c r="AS111" s="1">
        <f t="shared" si="63"/>
        <v>24</v>
      </c>
      <c r="AT111" s="7">
        <f t="shared" si="64"/>
        <v>2.6666666666666665</v>
      </c>
      <c r="AU111" s="3">
        <v>25</v>
      </c>
      <c r="AV111" s="4">
        <v>2.4386000000000001</v>
      </c>
      <c r="AW111" s="3">
        <v>1.37</v>
      </c>
      <c r="AX111" s="19">
        <f t="shared" si="45"/>
        <v>0.24099039172209905</v>
      </c>
      <c r="AY111" s="7">
        <f t="shared" si="46"/>
        <v>3.2805708193225618</v>
      </c>
      <c r="AZ111" s="7">
        <f t="shared" si="47"/>
        <v>467.15328467153279</v>
      </c>
      <c r="BA111" s="7">
        <f t="shared" si="48"/>
        <v>4107.0559610705586</v>
      </c>
      <c r="BB111" s="7">
        <f t="shared" si="49"/>
        <v>35.861764705882358</v>
      </c>
      <c r="BC111" s="7">
        <f t="shared" si="50"/>
        <v>20.147058823529413</v>
      </c>
      <c r="BD111" s="7">
        <f t="shared" si="51"/>
        <v>14.887333333333334</v>
      </c>
      <c r="BE111" s="7">
        <f t="shared" si="52"/>
        <v>6.5759999999999996</v>
      </c>
      <c r="BF111" s="19"/>
      <c r="BG111" s="19">
        <f t="shared" si="53"/>
        <v>0.92020011481997854</v>
      </c>
      <c r="BH111" s="19">
        <f t="shared" si="65"/>
        <v>1.3663577462478469</v>
      </c>
      <c r="BI111" s="19">
        <f t="shared" si="66"/>
        <v>1.4942401960784315</v>
      </c>
      <c r="BJ111" s="19">
        <f t="shared" si="56"/>
        <v>0.36</v>
      </c>
      <c r="BK111" s="19"/>
      <c r="BL111" s="5">
        <v>0</v>
      </c>
      <c r="BM111" s="5"/>
      <c r="BN111" s="5"/>
      <c r="BO111" s="5"/>
      <c r="BP111" s="5"/>
      <c r="BQ111" s="9">
        <v>1</v>
      </c>
      <c r="BR111" s="9">
        <v>0</v>
      </c>
      <c r="BS111" s="9">
        <v>22.5</v>
      </c>
      <c r="BT111" s="9">
        <v>7.5</v>
      </c>
      <c r="BU111" s="9">
        <v>7.2</v>
      </c>
      <c r="BV111" s="9">
        <v>0.7</v>
      </c>
      <c r="BW111" s="3"/>
      <c r="BY111" s="16">
        <v>1</v>
      </c>
      <c r="BZ111" s="9">
        <v>1</v>
      </c>
      <c r="CA111" s="3">
        <v>141</v>
      </c>
      <c r="CB111" s="3">
        <v>21</v>
      </c>
      <c r="CC111" s="4">
        <v>1.1000000000000001</v>
      </c>
      <c r="CD111" s="28">
        <v>71</v>
      </c>
      <c r="CE111" s="8"/>
      <c r="CF111" s="8"/>
      <c r="CG111" s="3">
        <v>8219</v>
      </c>
      <c r="CH111" s="3">
        <v>1</v>
      </c>
      <c r="CI111" s="3">
        <v>3</v>
      </c>
      <c r="CJ111" s="12">
        <v>5793.75</v>
      </c>
      <c r="CK111" s="20">
        <f t="shared" si="57"/>
        <v>81.602112676056336</v>
      </c>
      <c r="CL111" s="19">
        <f t="shared" si="58"/>
        <v>8.6645350293141661</v>
      </c>
      <c r="CM111" s="5">
        <v>1416.1098919364965</v>
      </c>
      <c r="CN111" s="19">
        <f t="shared" si="61"/>
        <v>7.2556688785421599</v>
      </c>
      <c r="CP111" s="36">
        <v>40315</v>
      </c>
      <c r="CQ111" s="36"/>
      <c r="CR111" s="36"/>
      <c r="CS111" s="36"/>
      <c r="CT111" s="20"/>
      <c r="CU111" s="36">
        <v>44272</v>
      </c>
      <c r="CV111" s="36">
        <v>42888</v>
      </c>
      <c r="CW111" s="1">
        <f t="shared" si="60"/>
        <v>2573</v>
      </c>
      <c r="CX111" s="3">
        <v>1</v>
      </c>
      <c r="CY111" s="40">
        <v>42888</v>
      </c>
      <c r="CZ111" s="20">
        <f>(CY111-CP111)</f>
        <v>2573</v>
      </c>
      <c r="DA111" s="20">
        <v>1</v>
      </c>
      <c r="DB111" s="20">
        <v>2573</v>
      </c>
      <c r="DC111" s="1">
        <v>1</v>
      </c>
      <c r="DD111" s="3" t="s">
        <v>143</v>
      </c>
    </row>
    <row r="112" spans="1:117" s="10" customFormat="1" x14ac:dyDescent="0.25">
      <c r="A112" s="2">
        <v>2042</v>
      </c>
      <c r="B112" s="3">
        <v>76</v>
      </c>
      <c r="C112" s="3">
        <v>0</v>
      </c>
      <c r="D112" s="3">
        <v>0</v>
      </c>
      <c r="E112" s="3">
        <v>1</v>
      </c>
      <c r="F112" s="3">
        <v>1</v>
      </c>
      <c r="G112" s="3">
        <v>0</v>
      </c>
      <c r="H112" s="1">
        <v>1</v>
      </c>
      <c r="I112" s="3">
        <v>0</v>
      </c>
      <c r="J112" s="3">
        <v>2</v>
      </c>
      <c r="K112" s="3">
        <v>0</v>
      </c>
      <c r="L112" s="3">
        <v>0</v>
      </c>
      <c r="M112" s="3"/>
      <c r="N112" s="3">
        <v>1</v>
      </c>
      <c r="O112" s="3">
        <v>1</v>
      </c>
      <c r="P112" s="3">
        <v>1</v>
      </c>
      <c r="Q112" s="3">
        <v>1</v>
      </c>
      <c r="R112" s="3">
        <v>1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</v>
      </c>
      <c r="Z112" s="3">
        <v>1</v>
      </c>
      <c r="AA112" s="3">
        <v>1</v>
      </c>
      <c r="AB112" s="3">
        <v>1</v>
      </c>
      <c r="AC112" s="3">
        <v>1</v>
      </c>
      <c r="AD112" s="3">
        <v>0</v>
      </c>
      <c r="AE112" s="3">
        <v>1</v>
      </c>
      <c r="AF112" s="3">
        <v>0</v>
      </c>
      <c r="AG112" s="3">
        <v>1</v>
      </c>
      <c r="AH112" s="3">
        <v>24.5</v>
      </c>
      <c r="AI112" s="4">
        <v>1.95</v>
      </c>
      <c r="AJ112" s="3">
        <v>90</v>
      </c>
      <c r="AK112" s="3">
        <v>64</v>
      </c>
      <c r="AL112" s="5">
        <f t="shared" si="62"/>
        <v>72.666666666666671</v>
      </c>
      <c r="AM112" s="3">
        <v>69</v>
      </c>
      <c r="AN112" s="3">
        <v>2</v>
      </c>
      <c r="AO112" s="3">
        <v>22</v>
      </c>
      <c r="AP112" s="3">
        <v>37</v>
      </c>
      <c r="AQ112" s="3">
        <v>24</v>
      </c>
      <c r="AR112" s="3">
        <v>28</v>
      </c>
      <c r="AS112" s="1">
        <f t="shared" si="63"/>
        <v>13</v>
      </c>
      <c r="AT112" s="7">
        <f t="shared" si="64"/>
        <v>0.59090909090909094</v>
      </c>
      <c r="AU112" s="3">
        <v>21</v>
      </c>
      <c r="AV112" s="4">
        <v>4.3094999999999999</v>
      </c>
      <c r="AW112" s="3">
        <v>2.21</v>
      </c>
      <c r="AX112" s="19">
        <f t="shared" si="45"/>
        <v>0.35608277900960827</v>
      </c>
      <c r="AY112" s="7">
        <f t="shared" si="46"/>
        <v>1.6243183663998144</v>
      </c>
      <c r="AZ112" s="7">
        <f t="shared" si="47"/>
        <v>253.39366515837105</v>
      </c>
      <c r="BA112" s="7">
        <f t="shared" si="48"/>
        <v>1834.087481146305</v>
      </c>
      <c r="BB112" s="7">
        <f t="shared" si="49"/>
        <v>62.45652173913043</v>
      </c>
      <c r="BC112" s="7">
        <f t="shared" si="50"/>
        <v>32.028985507246375</v>
      </c>
      <c r="BD112" s="7">
        <f t="shared" si="51"/>
        <v>22.505700483091786</v>
      </c>
      <c r="BE112" s="7">
        <f t="shared" si="52"/>
        <v>2.613565217391304</v>
      </c>
      <c r="BF112" s="19"/>
      <c r="BG112" s="19">
        <f t="shared" si="53"/>
        <v>0.44831186912634879</v>
      </c>
      <c r="BH112" s="19">
        <f t="shared" si="65"/>
        <v>0.59241211277410377</v>
      </c>
      <c r="BI112" s="19">
        <f t="shared" si="66"/>
        <v>4.8043478260869561</v>
      </c>
      <c r="BJ112" s="19">
        <f t="shared" si="56"/>
        <v>1.0476190476190477</v>
      </c>
      <c r="BK112" s="19"/>
      <c r="BL112" s="5">
        <v>0</v>
      </c>
      <c r="BM112" s="5"/>
      <c r="BN112" s="5"/>
      <c r="BO112" s="5"/>
      <c r="BP112" s="5"/>
      <c r="BQ112" s="3">
        <v>1</v>
      </c>
      <c r="BR112" s="3">
        <v>0</v>
      </c>
      <c r="BS112" s="3">
        <v>22.5</v>
      </c>
      <c r="BT112" s="3">
        <v>5.2</v>
      </c>
      <c r="BU112" s="3">
        <v>4.7</v>
      </c>
      <c r="BV112" s="3">
        <v>0.99</v>
      </c>
      <c r="BW112" s="3">
        <v>4.8</v>
      </c>
      <c r="BY112" s="3">
        <v>1</v>
      </c>
      <c r="BZ112" s="3">
        <v>0</v>
      </c>
      <c r="CA112" s="3">
        <v>139</v>
      </c>
      <c r="CB112" s="3">
        <v>90</v>
      </c>
      <c r="CC112" s="4">
        <v>3</v>
      </c>
      <c r="CD112" s="28">
        <v>20</v>
      </c>
      <c r="CE112" s="8"/>
      <c r="CF112" s="8"/>
      <c r="CG112" s="3">
        <v>6106</v>
      </c>
      <c r="CH112" s="3">
        <v>1</v>
      </c>
      <c r="CI112" s="3">
        <v>3</v>
      </c>
      <c r="CJ112" s="12">
        <v>1805.0847457627117</v>
      </c>
      <c r="CK112" s="20">
        <f t="shared" si="57"/>
        <v>90.254237288135585</v>
      </c>
      <c r="CL112" s="19">
        <f t="shared" si="58"/>
        <v>7.4983628202258972</v>
      </c>
      <c r="CM112" s="5">
        <v>1099.2744118101134</v>
      </c>
      <c r="CN112" s="19">
        <f t="shared" si="61"/>
        <v>7.0024056155105923</v>
      </c>
      <c r="CP112" s="41">
        <v>40438</v>
      </c>
      <c r="CQ112" s="41"/>
      <c r="CR112" s="41"/>
      <c r="CS112" s="41"/>
      <c r="CT112" s="20"/>
      <c r="CU112" s="36">
        <v>44272</v>
      </c>
      <c r="CV112" s="36">
        <v>42514</v>
      </c>
      <c r="CW112" s="1">
        <f t="shared" si="60"/>
        <v>2076</v>
      </c>
      <c r="CX112" s="3">
        <v>1</v>
      </c>
      <c r="CY112" s="40">
        <v>42514</v>
      </c>
      <c r="CZ112" s="20">
        <f>(CY112-CP112)</f>
        <v>2076</v>
      </c>
      <c r="DA112" s="20">
        <v>1</v>
      </c>
      <c r="DB112" s="20">
        <v>2076</v>
      </c>
      <c r="DC112" s="1">
        <v>1</v>
      </c>
      <c r="DD112" s="3"/>
    </row>
    <row r="113" spans="1:117" s="10" customFormat="1" x14ac:dyDescent="0.25">
      <c r="A113" s="25">
        <v>1055</v>
      </c>
      <c r="B113" s="1">
        <v>66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0</v>
      </c>
      <c r="J113" s="1">
        <v>4</v>
      </c>
      <c r="K113" s="1">
        <v>1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1</v>
      </c>
      <c r="AA113" s="1">
        <v>0</v>
      </c>
      <c r="AB113" s="1">
        <v>1</v>
      </c>
      <c r="AC113" s="1">
        <v>1</v>
      </c>
      <c r="AD113" s="1">
        <v>0</v>
      </c>
      <c r="AE113" s="1">
        <v>1</v>
      </c>
      <c r="AF113" s="1">
        <v>0</v>
      </c>
      <c r="AG113" s="1">
        <v>0</v>
      </c>
      <c r="AH113" s="1">
        <v>18.5</v>
      </c>
      <c r="AI113" s="1">
        <v>1.33</v>
      </c>
      <c r="AJ113" s="1">
        <v>122</v>
      </c>
      <c r="AK113" s="1">
        <v>64</v>
      </c>
      <c r="AL113" s="5">
        <f t="shared" si="62"/>
        <v>83.333333333333329</v>
      </c>
      <c r="AM113" s="1">
        <v>81</v>
      </c>
      <c r="AN113" s="1">
        <v>2</v>
      </c>
      <c r="AO113" s="1">
        <v>12</v>
      </c>
      <c r="AP113" s="1">
        <v>54</v>
      </c>
      <c r="AQ113" s="1">
        <v>20</v>
      </c>
      <c r="AR113" s="1">
        <v>37</v>
      </c>
      <c r="AS113" s="1">
        <f t="shared" si="63"/>
        <v>34</v>
      </c>
      <c r="AT113" s="7">
        <f t="shared" si="64"/>
        <v>2.8333333333333335</v>
      </c>
      <c r="AU113" s="1">
        <v>22</v>
      </c>
      <c r="AV113" s="19">
        <v>2.59</v>
      </c>
      <c r="AW113" s="1">
        <v>1.95</v>
      </c>
      <c r="AX113" s="19">
        <f t="shared" si="45"/>
        <v>0.36031042128603102</v>
      </c>
      <c r="AY113" s="7">
        <f t="shared" si="46"/>
        <v>5.7915057915057915</v>
      </c>
      <c r="AZ113" s="7">
        <f t="shared" si="47"/>
        <v>615.38461538461536</v>
      </c>
      <c r="BA113" s="7">
        <f t="shared" si="48"/>
        <v>2926.4957264957261</v>
      </c>
      <c r="BB113" s="7">
        <f t="shared" si="49"/>
        <v>31.975308641975307</v>
      </c>
      <c r="BC113" s="7">
        <f t="shared" si="50"/>
        <v>24.074074074074073</v>
      </c>
      <c r="BD113" s="7">
        <f t="shared" si="51"/>
        <v>20.080987654320982</v>
      </c>
      <c r="BE113" s="7">
        <f t="shared" si="52"/>
        <v>8.1851851851851851</v>
      </c>
      <c r="BF113" s="19"/>
      <c r="BG113" s="19">
        <f t="shared" si="53"/>
        <v>1.1571428571428573</v>
      </c>
      <c r="BH113" s="19">
        <f t="shared" si="65"/>
        <v>1.6888030888030889</v>
      </c>
      <c r="BI113" s="19">
        <f t="shared" si="66"/>
        <v>0.94045025417574435</v>
      </c>
      <c r="BJ113" s="19">
        <f t="shared" si="56"/>
        <v>0.54545454545454541</v>
      </c>
      <c r="BK113" s="19"/>
      <c r="BL113" s="20">
        <v>0</v>
      </c>
      <c r="BM113" s="1"/>
      <c r="BN113" s="20"/>
      <c r="BO113" s="1"/>
      <c r="BP113" s="1"/>
      <c r="BQ113" s="1">
        <v>1</v>
      </c>
      <c r="BR113" s="1">
        <v>0</v>
      </c>
      <c r="BS113" s="1">
        <v>25</v>
      </c>
      <c r="BT113" s="1">
        <v>5.3</v>
      </c>
      <c r="BU113" s="1">
        <v>4.7</v>
      </c>
      <c r="BV113" s="1">
        <v>0.27</v>
      </c>
      <c r="BW113" s="1">
        <v>3.9</v>
      </c>
      <c r="BX113" s="1">
        <v>58</v>
      </c>
      <c r="BY113" s="1">
        <v>1</v>
      </c>
      <c r="BZ113" s="1"/>
      <c r="CA113" s="25">
        <v>137</v>
      </c>
      <c r="CB113" s="25">
        <v>14</v>
      </c>
      <c r="CC113" s="44">
        <v>0.68</v>
      </c>
      <c r="CD113" s="27">
        <v>90</v>
      </c>
      <c r="CE113" s="1"/>
      <c r="CF113" s="1"/>
      <c r="CG113" s="1"/>
      <c r="CH113" s="1"/>
      <c r="CI113" s="1"/>
      <c r="CJ113" s="20">
        <v>8171.9039730000004</v>
      </c>
      <c r="CK113" s="20">
        <f t="shared" si="57"/>
        <v>90.798933033333341</v>
      </c>
      <c r="CL113" s="19">
        <f t="shared" si="58"/>
        <v>9.008457205134258</v>
      </c>
      <c r="CM113" s="20">
        <v>646.74728149999999</v>
      </c>
      <c r="CN113" s="19">
        <f t="shared" si="61"/>
        <v>6.4719556177329904</v>
      </c>
      <c r="CO113" s="22"/>
      <c r="CP113" s="36">
        <v>43370</v>
      </c>
      <c r="CQ113" s="36"/>
      <c r="CR113" s="36"/>
      <c r="CS113" s="36"/>
      <c r="CT113" s="20"/>
      <c r="CU113" s="36">
        <v>44274</v>
      </c>
      <c r="CV113" s="36">
        <v>44273</v>
      </c>
      <c r="CW113" s="1">
        <f t="shared" si="60"/>
        <v>903</v>
      </c>
      <c r="CX113" s="1">
        <v>0</v>
      </c>
      <c r="CY113" s="1"/>
      <c r="CZ113" s="1"/>
      <c r="DA113" s="1">
        <v>0</v>
      </c>
      <c r="DB113" s="1">
        <v>903</v>
      </c>
      <c r="DC113" s="1">
        <v>1</v>
      </c>
      <c r="DD113"/>
      <c r="DE113"/>
      <c r="DF113"/>
      <c r="DG113"/>
      <c r="DH113"/>
      <c r="DI113"/>
      <c r="DJ113"/>
      <c r="DK113"/>
      <c r="DL113"/>
      <c r="DM113"/>
    </row>
    <row r="114" spans="1:117" s="10" customFormat="1" x14ac:dyDescent="0.25">
      <c r="A114" s="2">
        <v>2026</v>
      </c>
      <c r="B114" s="3">
        <v>63</v>
      </c>
      <c r="C114" s="3">
        <v>0</v>
      </c>
      <c r="D114" s="3">
        <v>0</v>
      </c>
      <c r="E114" s="3">
        <v>1</v>
      </c>
      <c r="F114" s="3">
        <v>1</v>
      </c>
      <c r="G114" s="3">
        <v>0</v>
      </c>
      <c r="H114" s="1">
        <v>1</v>
      </c>
      <c r="I114" s="3">
        <v>1</v>
      </c>
      <c r="J114" s="3">
        <v>2</v>
      </c>
      <c r="K114" s="3">
        <v>1</v>
      </c>
      <c r="L114" s="3">
        <v>0</v>
      </c>
      <c r="M114" s="3"/>
      <c r="N114" s="3">
        <v>1</v>
      </c>
      <c r="O114" s="3">
        <v>1</v>
      </c>
      <c r="P114" s="3">
        <v>1</v>
      </c>
      <c r="Q114" s="3"/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16">
        <v>0</v>
      </c>
      <c r="Z114" s="3">
        <v>1</v>
      </c>
      <c r="AA114" s="3">
        <v>1</v>
      </c>
      <c r="AB114" s="3">
        <v>1</v>
      </c>
      <c r="AC114" s="3">
        <v>1</v>
      </c>
      <c r="AD114" s="3">
        <v>0</v>
      </c>
      <c r="AE114" s="3">
        <v>1</v>
      </c>
      <c r="AF114" s="3">
        <v>0</v>
      </c>
      <c r="AG114" s="3">
        <v>0</v>
      </c>
      <c r="AH114" s="3">
        <v>30.8</v>
      </c>
      <c r="AI114" s="4">
        <v>2.5</v>
      </c>
      <c r="AJ114" s="3">
        <v>176</v>
      </c>
      <c r="AK114" s="3">
        <v>91</v>
      </c>
      <c r="AL114" s="5">
        <f t="shared" si="62"/>
        <v>119.33333333333333</v>
      </c>
      <c r="AM114" s="3">
        <v>74</v>
      </c>
      <c r="AN114" s="3">
        <v>1</v>
      </c>
      <c r="AO114" s="3">
        <v>10</v>
      </c>
      <c r="AP114" s="3">
        <v>40</v>
      </c>
      <c r="AQ114" s="3">
        <v>18</v>
      </c>
      <c r="AR114" s="3">
        <v>26</v>
      </c>
      <c r="AS114" s="1">
        <f t="shared" si="63"/>
        <v>22</v>
      </c>
      <c r="AT114" s="7">
        <f t="shared" si="64"/>
        <v>2.2000000000000002</v>
      </c>
      <c r="AU114" s="3">
        <v>16</v>
      </c>
      <c r="AV114" s="4">
        <v>7.1999999999999993</v>
      </c>
      <c r="AW114" s="3">
        <v>2.88</v>
      </c>
      <c r="AX114" s="19">
        <f t="shared" si="45"/>
        <v>0.76203991130820392</v>
      </c>
      <c r="AY114" s="7">
        <f t="shared" si="46"/>
        <v>1.3888888888888891</v>
      </c>
      <c r="AZ114" s="7">
        <f t="shared" si="47"/>
        <v>277.77777777777777</v>
      </c>
      <c r="BA114" s="7">
        <f t="shared" si="48"/>
        <v>3037.037037037037</v>
      </c>
      <c r="BB114" s="7">
        <f t="shared" si="49"/>
        <v>97.297297297297291</v>
      </c>
      <c r="BC114" s="7">
        <f t="shared" si="50"/>
        <v>38.918918918918919</v>
      </c>
      <c r="BD114" s="7">
        <f t="shared" si="51"/>
        <v>54.69405405405405</v>
      </c>
      <c r="BE114" s="7">
        <f t="shared" si="52"/>
        <v>8.4687567567567559</v>
      </c>
      <c r="BF114" s="19"/>
      <c r="BG114" s="19">
        <f t="shared" si="53"/>
        <v>0.26722222222222225</v>
      </c>
      <c r="BH114" s="19">
        <f t="shared" si="65"/>
        <v>0.41111111111111115</v>
      </c>
      <c r="BI114" s="19">
        <f t="shared" si="66"/>
        <v>4.4226044226044223</v>
      </c>
      <c r="BJ114" s="19">
        <f t="shared" si="56"/>
        <v>0.625</v>
      </c>
      <c r="BK114" s="19"/>
      <c r="BL114" s="5">
        <v>0</v>
      </c>
      <c r="BM114" s="5"/>
      <c r="BN114" s="5"/>
      <c r="BO114" s="5"/>
      <c r="BP114" s="5"/>
      <c r="BQ114" s="3">
        <v>1</v>
      </c>
      <c r="BR114" s="9">
        <v>0</v>
      </c>
      <c r="BS114" s="3">
        <v>67.5</v>
      </c>
      <c r="BT114" s="3">
        <v>4.5999999999999996</v>
      </c>
      <c r="BU114" s="3">
        <v>2.9</v>
      </c>
      <c r="BV114" s="3">
        <v>0.98</v>
      </c>
      <c r="BW114" s="3"/>
      <c r="BY114" s="16">
        <v>1</v>
      </c>
      <c r="BZ114" s="3">
        <v>1</v>
      </c>
      <c r="CA114" s="3">
        <v>144</v>
      </c>
      <c r="CB114" s="3">
        <v>30</v>
      </c>
      <c r="CC114" s="4">
        <v>1.6</v>
      </c>
      <c r="CD114" s="28">
        <v>44</v>
      </c>
      <c r="CE114" s="8"/>
      <c r="CF114" s="8"/>
      <c r="CG114" s="3">
        <v>1380</v>
      </c>
      <c r="CH114" s="3">
        <v>1</v>
      </c>
      <c r="CI114" s="3">
        <v>2</v>
      </c>
      <c r="CJ114" s="12">
        <v>4296.0784313725489</v>
      </c>
      <c r="CK114" s="20">
        <f t="shared" si="57"/>
        <v>97.638146167557935</v>
      </c>
      <c r="CL114" s="19">
        <f t="shared" si="58"/>
        <v>8.3654578928592329</v>
      </c>
      <c r="CM114" s="5">
        <v>689.58186405433935</v>
      </c>
      <c r="CN114" s="19">
        <f t="shared" si="61"/>
        <v>6.536085419778507</v>
      </c>
      <c r="CP114" s="41">
        <v>40350</v>
      </c>
      <c r="CQ114" s="41"/>
      <c r="CR114" s="41"/>
      <c r="CS114" s="41"/>
      <c r="CT114" s="20"/>
      <c r="CU114" s="36">
        <v>44272</v>
      </c>
      <c r="CV114" s="36">
        <v>44242</v>
      </c>
      <c r="CW114" s="1">
        <f t="shared" si="60"/>
        <v>3892</v>
      </c>
      <c r="CX114" s="3">
        <v>0</v>
      </c>
      <c r="CY114" s="3"/>
      <c r="CZ114" s="3"/>
      <c r="DA114" s="3">
        <v>0</v>
      </c>
      <c r="DB114" s="3">
        <v>3892</v>
      </c>
      <c r="DC114" s="1">
        <v>1</v>
      </c>
      <c r="DD114" s="3"/>
    </row>
    <row r="115" spans="1:117" s="10" customFormat="1" x14ac:dyDescent="0.25">
      <c r="A115" s="25">
        <v>1040</v>
      </c>
      <c r="B115" s="1">
        <v>69</v>
      </c>
      <c r="C115" s="1">
        <v>0</v>
      </c>
      <c r="D115" s="1">
        <v>1</v>
      </c>
      <c r="E115" s="1">
        <v>1</v>
      </c>
      <c r="F115" s="1">
        <v>2</v>
      </c>
      <c r="G115" s="1">
        <v>1</v>
      </c>
      <c r="H115" s="1">
        <v>0</v>
      </c>
      <c r="I115" s="1">
        <v>1</v>
      </c>
      <c r="J115" s="1">
        <v>2</v>
      </c>
      <c r="K115" s="1">
        <v>1</v>
      </c>
      <c r="L115" s="1">
        <v>1</v>
      </c>
      <c r="M115" s="1">
        <v>1</v>
      </c>
      <c r="N115" s="1">
        <v>0</v>
      </c>
      <c r="O115" s="1">
        <v>0</v>
      </c>
      <c r="P115" s="1">
        <v>0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2</v>
      </c>
      <c r="AH115" s="1">
        <v>38.6</v>
      </c>
      <c r="AI115" s="1">
        <v>2.1800000000000002</v>
      </c>
      <c r="AJ115" s="1">
        <v>93</v>
      </c>
      <c r="AK115" s="1">
        <v>53</v>
      </c>
      <c r="AL115" s="5">
        <f t="shared" si="62"/>
        <v>66.333333333333329</v>
      </c>
      <c r="AM115" s="1">
        <v>78</v>
      </c>
      <c r="AN115" s="1">
        <v>1</v>
      </c>
      <c r="AO115" s="1">
        <v>2</v>
      </c>
      <c r="AP115" s="1">
        <v>22</v>
      </c>
      <c r="AQ115" s="1">
        <v>7</v>
      </c>
      <c r="AR115" s="1">
        <v>13</v>
      </c>
      <c r="AS115" s="1">
        <f t="shared" si="63"/>
        <v>15</v>
      </c>
      <c r="AT115" s="7">
        <f t="shared" si="64"/>
        <v>7.5</v>
      </c>
      <c r="AU115" s="1">
        <v>6</v>
      </c>
      <c r="AV115" s="19">
        <v>6.31</v>
      </c>
      <c r="AW115" s="1">
        <v>2.9</v>
      </c>
      <c r="AX115" s="19">
        <f t="shared" si="45"/>
        <v>0.42653362897265329</v>
      </c>
      <c r="AY115" s="7">
        <f t="shared" si="46"/>
        <v>1.1093502377179081</v>
      </c>
      <c r="AZ115" s="7">
        <f t="shared" si="47"/>
        <v>193.10344827586206</v>
      </c>
      <c r="BA115" s="7">
        <f t="shared" si="48"/>
        <v>1774.7126436781607</v>
      </c>
      <c r="BB115" s="7">
        <f t="shared" si="49"/>
        <v>80.897435897435898</v>
      </c>
      <c r="BC115" s="7">
        <f t="shared" si="50"/>
        <v>37.179487179487182</v>
      </c>
      <c r="BD115" s="7">
        <f t="shared" si="51"/>
        <v>30.507008547008542</v>
      </c>
      <c r="BE115" s="7">
        <f t="shared" si="52"/>
        <v>5.5620512820512822</v>
      </c>
      <c r="BF115" s="19">
        <v>1.2361331220285261</v>
      </c>
      <c r="BG115" s="19">
        <f t="shared" si="53"/>
        <v>0.1606973058637084</v>
      </c>
      <c r="BH115" s="19">
        <f t="shared" si="65"/>
        <v>0.27194928684627573</v>
      </c>
      <c r="BI115" s="19">
        <f t="shared" si="66"/>
        <v>5.3931623931623935</v>
      </c>
      <c r="BJ115" s="19">
        <f t="shared" si="56"/>
        <v>0.33333333333333331</v>
      </c>
      <c r="BK115" s="19"/>
      <c r="BL115" s="20">
        <v>1</v>
      </c>
      <c r="BM115" s="1">
        <v>8</v>
      </c>
      <c r="BN115" s="20"/>
      <c r="BO115" s="1">
        <v>0</v>
      </c>
      <c r="BP115" s="1">
        <v>0</v>
      </c>
      <c r="BQ115" s="1">
        <v>1</v>
      </c>
      <c r="BR115" s="1">
        <v>0</v>
      </c>
      <c r="BS115" s="1">
        <v>65</v>
      </c>
      <c r="BT115" s="1"/>
      <c r="BU115" s="1"/>
      <c r="BV115" s="1"/>
      <c r="BW115" s="1"/>
      <c r="BX115" s="1"/>
      <c r="BY115" s="1"/>
      <c r="BZ115" s="1"/>
      <c r="CA115" s="25">
        <v>139</v>
      </c>
      <c r="CB115" s="25">
        <v>23</v>
      </c>
      <c r="CC115" s="44">
        <v>1.1000000000000001</v>
      </c>
      <c r="CD115" s="27">
        <v>52</v>
      </c>
      <c r="CE115" s="1"/>
      <c r="CF115" s="1"/>
      <c r="CG115" s="1"/>
      <c r="CH115" s="1"/>
      <c r="CI115" s="1"/>
      <c r="CJ115" s="20">
        <v>5126.6365130000004</v>
      </c>
      <c r="CK115" s="20">
        <f t="shared" si="57"/>
        <v>98.589163711538475</v>
      </c>
      <c r="CL115" s="19">
        <f t="shared" si="58"/>
        <v>8.542205072644709</v>
      </c>
      <c r="CM115" s="20">
        <v>810.19909759999996</v>
      </c>
      <c r="CN115" s="19">
        <f t="shared" si="61"/>
        <v>6.6972800169689082</v>
      </c>
      <c r="CO115" s="22"/>
      <c r="CP115" s="36">
        <v>43283</v>
      </c>
      <c r="CQ115" s="36"/>
      <c r="CR115" s="36"/>
      <c r="CS115" s="36"/>
      <c r="CT115" s="20"/>
      <c r="CU115" s="36">
        <v>44274</v>
      </c>
      <c r="CV115" s="36">
        <v>44255</v>
      </c>
      <c r="CW115" s="1">
        <f t="shared" si="60"/>
        <v>972</v>
      </c>
      <c r="CX115" s="1">
        <v>0</v>
      </c>
      <c r="CY115" s="1"/>
      <c r="CZ115" s="1"/>
      <c r="DA115" s="1">
        <v>0</v>
      </c>
      <c r="DB115" s="1">
        <v>972</v>
      </c>
      <c r="DC115" s="1">
        <v>1</v>
      </c>
      <c r="DD115" s="1"/>
      <c r="DE115"/>
      <c r="DF115"/>
      <c r="DG115"/>
      <c r="DH115"/>
      <c r="DI115"/>
      <c r="DJ115"/>
      <c r="DK115"/>
      <c r="DL115"/>
      <c r="DM115"/>
    </row>
    <row r="116" spans="1:117" s="10" customFormat="1" x14ac:dyDescent="0.25">
      <c r="A116" s="2">
        <v>2052</v>
      </c>
      <c r="B116" s="3">
        <v>53</v>
      </c>
      <c r="C116" s="3">
        <v>1</v>
      </c>
      <c r="D116" s="3">
        <v>0</v>
      </c>
      <c r="E116" s="3">
        <v>1</v>
      </c>
      <c r="F116" s="3">
        <v>1</v>
      </c>
      <c r="G116" s="3">
        <v>1</v>
      </c>
      <c r="H116" s="1">
        <v>0</v>
      </c>
      <c r="I116" s="3">
        <v>0</v>
      </c>
      <c r="J116" s="3">
        <v>4</v>
      </c>
      <c r="K116" s="3">
        <v>1</v>
      </c>
      <c r="L116" s="3">
        <v>0</v>
      </c>
      <c r="M116" s="3"/>
      <c r="N116" s="3">
        <v>0</v>
      </c>
      <c r="O116" s="3">
        <v>0</v>
      </c>
      <c r="P116" s="3">
        <v>1</v>
      </c>
      <c r="Q116" s="3">
        <v>1</v>
      </c>
      <c r="R116" s="3">
        <v>1</v>
      </c>
      <c r="S116" s="3">
        <v>1</v>
      </c>
      <c r="T116" s="3">
        <v>1</v>
      </c>
      <c r="U116" s="3">
        <v>0</v>
      </c>
      <c r="V116" s="3">
        <v>0</v>
      </c>
      <c r="W116" s="3">
        <v>0</v>
      </c>
      <c r="X116" s="3">
        <v>1</v>
      </c>
      <c r="Y116" s="3">
        <v>1</v>
      </c>
      <c r="Z116" s="3">
        <v>1</v>
      </c>
      <c r="AA116" s="3">
        <v>1</v>
      </c>
      <c r="AB116" s="3">
        <v>0</v>
      </c>
      <c r="AC116" s="3">
        <v>1</v>
      </c>
      <c r="AD116" s="3">
        <v>1</v>
      </c>
      <c r="AE116" s="3">
        <v>1</v>
      </c>
      <c r="AF116" s="3">
        <v>0</v>
      </c>
      <c r="AG116" s="3">
        <v>0</v>
      </c>
      <c r="AH116" s="3">
        <v>31</v>
      </c>
      <c r="AI116" s="4">
        <v>2.3199999999999998</v>
      </c>
      <c r="AJ116" s="3">
        <v>100</v>
      </c>
      <c r="AK116" s="3">
        <v>62</v>
      </c>
      <c r="AL116" s="5">
        <f t="shared" si="62"/>
        <v>74.666666666666671</v>
      </c>
      <c r="AM116" s="3">
        <v>81</v>
      </c>
      <c r="AN116" s="3">
        <v>3</v>
      </c>
      <c r="AO116" s="3">
        <v>27</v>
      </c>
      <c r="AP116" s="3"/>
      <c r="AQ116" s="3"/>
      <c r="AR116" s="3">
        <v>43</v>
      </c>
      <c r="AS116" s="3"/>
      <c r="AT116" s="8"/>
      <c r="AU116" s="3">
        <v>34</v>
      </c>
      <c r="AV116" s="4">
        <v>3.9439999999999995</v>
      </c>
      <c r="AW116" s="3">
        <v>1.7</v>
      </c>
      <c r="AX116" s="19">
        <f t="shared" si="45"/>
        <v>0.28144863266814485</v>
      </c>
      <c r="AY116" s="7">
        <f t="shared" si="46"/>
        <v>2.2819472616632863</v>
      </c>
      <c r="AZ116" s="7">
        <f t="shared" si="47"/>
        <v>423.52941176470591</v>
      </c>
      <c r="BA116" s="7">
        <f t="shared" si="48"/>
        <v>2243.1372549019611</v>
      </c>
      <c r="BB116" s="7">
        <f t="shared" si="49"/>
        <v>48.691358024691347</v>
      </c>
      <c r="BC116" s="7">
        <f t="shared" si="50"/>
        <v>20.987654320987655</v>
      </c>
      <c r="BD116" s="7">
        <f t="shared" si="51"/>
        <v>11.607572016460907</v>
      </c>
      <c r="BE116" s="7">
        <f t="shared" si="52"/>
        <v>4.5669135802469132</v>
      </c>
      <c r="BF116" s="19"/>
      <c r="BG116" s="19">
        <f t="shared" si="53"/>
        <v>0.88311359026369185</v>
      </c>
      <c r="BH116" s="19"/>
      <c r="BI116" s="19"/>
      <c r="BJ116" s="19">
        <f t="shared" si="56"/>
        <v>0.79411764705882348</v>
      </c>
      <c r="BK116" s="19"/>
      <c r="BL116" s="5">
        <v>0</v>
      </c>
      <c r="BM116" s="5"/>
      <c r="BN116" s="5"/>
      <c r="BO116" s="5"/>
      <c r="BP116" s="5"/>
      <c r="BQ116" s="3">
        <v>1</v>
      </c>
      <c r="BR116" s="3">
        <v>0</v>
      </c>
      <c r="BS116" s="3">
        <v>15</v>
      </c>
      <c r="BT116" s="3">
        <v>7.3</v>
      </c>
      <c r="BU116" s="3">
        <v>7.1</v>
      </c>
      <c r="BV116" s="3">
        <v>0.95</v>
      </c>
      <c r="BW116" s="3"/>
      <c r="BY116" s="3">
        <v>1</v>
      </c>
      <c r="BZ116" s="3">
        <v>1</v>
      </c>
      <c r="CA116" s="3">
        <v>127</v>
      </c>
      <c r="CB116" s="3">
        <v>64</v>
      </c>
      <c r="CC116" s="4">
        <v>2.9</v>
      </c>
      <c r="CD116" s="28">
        <v>28</v>
      </c>
      <c r="CE116" s="8"/>
      <c r="CF116" s="8"/>
      <c r="CG116" s="3">
        <v>5827</v>
      </c>
      <c r="CH116" s="3">
        <v>1</v>
      </c>
      <c r="CI116" s="3">
        <v>3</v>
      </c>
      <c r="CJ116" s="12">
        <v>3090.1960784313724</v>
      </c>
      <c r="CK116" s="20">
        <f t="shared" si="57"/>
        <v>110.3641456582633</v>
      </c>
      <c r="CL116" s="19">
        <f t="shared" si="58"/>
        <v>8.0359898236815894</v>
      </c>
      <c r="CM116" s="5">
        <v>1572.3566174930843</v>
      </c>
      <c r="CN116" s="19">
        <f t="shared" si="61"/>
        <v>7.3603308031728716</v>
      </c>
      <c r="CP116" s="36">
        <v>40497</v>
      </c>
      <c r="CQ116" s="36">
        <v>40499</v>
      </c>
      <c r="CR116" s="20">
        <f>(CQ116-CP116)</f>
        <v>2</v>
      </c>
      <c r="CS116" s="36"/>
      <c r="CT116" s="20"/>
      <c r="CU116" s="36">
        <v>44272</v>
      </c>
      <c r="CV116" s="36">
        <v>44125</v>
      </c>
      <c r="CW116" s="1">
        <f t="shared" si="60"/>
        <v>3628</v>
      </c>
      <c r="CX116" s="3">
        <v>0</v>
      </c>
      <c r="CY116" s="3"/>
      <c r="CZ116" s="3"/>
      <c r="DA116" s="3">
        <v>1</v>
      </c>
      <c r="DB116" s="3">
        <v>2</v>
      </c>
      <c r="DC116" s="1">
        <v>1</v>
      </c>
      <c r="DD116" s="3" t="s">
        <v>149</v>
      </c>
    </row>
    <row r="117" spans="1:117" s="10" customFormat="1" x14ac:dyDescent="0.25">
      <c r="A117" s="25">
        <v>1071</v>
      </c>
      <c r="B117" s="1">
        <v>46</v>
      </c>
      <c r="C117" s="1">
        <v>0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1</v>
      </c>
      <c r="J117" s="1">
        <v>4</v>
      </c>
      <c r="K117" s="1">
        <v>1</v>
      </c>
      <c r="L117" s="1">
        <v>1</v>
      </c>
      <c r="M117" s="1">
        <v>1</v>
      </c>
      <c r="N117" s="1">
        <v>1</v>
      </c>
      <c r="O117" s="1">
        <v>0</v>
      </c>
      <c r="P117" s="1">
        <v>0</v>
      </c>
      <c r="Q117" s="1"/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0</v>
      </c>
      <c r="AE117" s="1">
        <v>1</v>
      </c>
      <c r="AF117" s="1">
        <v>0</v>
      </c>
      <c r="AG117" s="1">
        <v>0</v>
      </c>
      <c r="AH117" s="1">
        <v>38.94</v>
      </c>
      <c r="AI117" s="1">
        <v>2.4300000000000002</v>
      </c>
      <c r="AJ117" s="1">
        <v>174</v>
      </c>
      <c r="AK117" s="1">
        <v>106</v>
      </c>
      <c r="AL117" s="5">
        <f t="shared" si="62"/>
        <v>128.66666666666666</v>
      </c>
      <c r="AM117" s="1">
        <v>94</v>
      </c>
      <c r="AN117" s="1">
        <v>1</v>
      </c>
      <c r="AO117" s="1">
        <v>6</v>
      </c>
      <c r="AP117" s="1">
        <v>44</v>
      </c>
      <c r="AQ117" s="1">
        <v>21</v>
      </c>
      <c r="AR117" s="1">
        <v>30</v>
      </c>
      <c r="AS117" s="1">
        <f>(AP117-AQ117)</f>
        <v>23</v>
      </c>
      <c r="AT117" s="7">
        <f>(AS117/AO117)</f>
        <v>3.8333333333333335</v>
      </c>
      <c r="AU117" s="1">
        <v>19</v>
      </c>
      <c r="AV117" s="19">
        <v>5.6</v>
      </c>
      <c r="AW117" s="1">
        <v>2.2999999999999998</v>
      </c>
      <c r="AX117" s="19">
        <f t="shared" si="45"/>
        <v>0.656171470805617</v>
      </c>
      <c r="AY117" s="7">
        <f t="shared" si="46"/>
        <v>1.9642857142857144</v>
      </c>
      <c r="AZ117" s="7">
        <f t="shared" si="47"/>
        <v>382.60869565217394</v>
      </c>
      <c r="BA117" s="7">
        <f t="shared" si="48"/>
        <v>4266.6666666666661</v>
      </c>
      <c r="BB117" s="7">
        <f t="shared" si="49"/>
        <v>59.574468085106382</v>
      </c>
      <c r="BC117" s="7">
        <f t="shared" si="50"/>
        <v>24.468085106382979</v>
      </c>
      <c r="BD117" s="7">
        <f t="shared" si="51"/>
        <v>36.493333333333325</v>
      </c>
      <c r="BE117" s="7">
        <f t="shared" si="52"/>
        <v>7.9863829787234044</v>
      </c>
      <c r="BF117" s="19"/>
      <c r="BG117" s="19">
        <f t="shared" si="53"/>
        <v>0.50357142857142856</v>
      </c>
      <c r="BH117" s="19">
        <f>(AP117/BB117)</f>
        <v>0.73857142857142855</v>
      </c>
      <c r="BI117" s="19">
        <f>(BB117/AS117)</f>
        <v>2.5901942645698428</v>
      </c>
      <c r="BJ117" s="19">
        <f t="shared" si="56"/>
        <v>0.31578947368421051</v>
      </c>
      <c r="BK117" s="19"/>
      <c r="BL117" s="20">
        <v>0</v>
      </c>
      <c r="BM117" s="1"/>
      <c r="BN117" s="20"/>
      <c r="BO117" s="1"/>
      <c r="BP117" s="1"/>
      <c r="BQ117" s="1">
        <v>1</v>
      </c>
      <c r="BR117" s="1">
        <v>0</v>
      </c>
      <c r="BS117" s="1">
        <v>25</v>
      </c>
      <c r="BT117" s="1">
        <v>5.6</v>
      </c>
      <c r="BU117" s="1">
        <v>4.8</v>
      </c>
      <c r="BV117" s="1">
        <v>0.37</v>
      </c>
      <c r="BW117" s="1">
        <v>5</v>
      </c>
      <c r="BX117" s="1">
        <v>32.6</v>
      </c>
      <c r="BY117" s="1">
        <v>0</v>
      </c>
      <c r="BZ117" s="1">
        <v>1</v>
      </c>
      <c r="CA117" s="25">
        <v>139</v>
      </c>
      <c r="CB117" s="25">
        <v>13</v>
      </c>
      <c r="CC117" s="44">
        <v>1.03</v>
      </c>
      <c r="CD117" s="27">
        <v>87</v>
      </c>
      <c r="CE117" s="1">
        <v>829</v>
      </c>
      <c r="CF117" s="1">
        <v>1</v>
      </c>
      <c r="CG117" s="1"/>
      <c r="CH117" s="1"/>
      <c r="CI117" s="1">
        <v>3</v>
      </c>
      <c r="CJ117" s="20">
        <v>10797.23126</v>
      </c>
      <c r="CK117" s="20">
        <f t="shared" si="57"/>
        <v>124.10610643678162</v>
      </c>
      <c r="CL117" s="19">
        <f t="shared" si="58"/>
        <v>9.2870450154304205</v>
      </c>
      <c r="CM117" s="20">
        <v>2303.646295</v>
      </c>
      <c r="CN117" s="19">
        <f t="shared" si="61"/>
        <v>7.7422484922355803</v>
      </c>
      <c r="CO117" s="22"/>
      <c r="CP117" s="36">
        <v>43419</v>
      </c>
      <c r="CQ117" s="36"/>
      <c r="CR117" s="36"/>
      <c r="CS117" s="36"/>
      <c r="CT117" s="20"/>
      <c r="CU117" s="36">
        <v>44274</v>
      </c>
      <c r="CV117" s="36">
        <v>44266</v>
      </c>
      <c r="CW117" s="1">
        <f t="shared" si="60"/>
        <v>847</v>
      </c>
      <c r="CX117" s="1">
        <v>0</v>
      </c>
      <c r="CY117" s="1"/>
      <c r="CZ117" s="1"/>
      <c r="DA117" s="1">
        <v>0</v>
      </c>
      <c r="DB117" s="1">
        <v>847</v>
      </c>
      <c r="DC117" s="1">
        <v>1</v>
      </c>
      <c r="DD117"/>
      <c r="DE117"/>
      <c r="DF117"/>
      <c r="DG117"/>
      <c r="DH117"/>
      <c r="DI117"/>
      <c r="DJ117"/>
      <c r="DK117"/>
      <c r="DL117"/>
      <c r="DM117"/>
    </row>
    <row r="118" spans="1:117" s="10" customFormat="1" x14ac:dyDescent="0.25">
      <c r="A118" s="2">
        <v>2019</v>
      </c>
      <c r="B118" s="3">
        <v>74</v>
      </c>
      <c r="C118" s="3">
        <v>0</v>
      </c>
      <c r="D118" s="3">
        <v>0</v>
      </c>
      <c r="E118" s="3">
        <v>1</v>
      </c>
      <c r="F118" s="3">
        <v>1</v>
      </c>
      <c r="G118" s="3">
        <v>1</v>
      </c>
      <c r="H118" s="1">
        <v>0</v>
      </c>
      <c r="I118" s="3">
        <v>0</v>
      </c>
      <c r="J118" s="3">
        <v>4</v>
      </c>
      <c r="K118" s="3">
        <v>0</v>
      </c>
      <c r="L118" s="3">
        <v>0</v>
      </c>
      <c r="M118" s="3"/>
      <c r="N118" s="3">
        <v>0</v>
      </c>
      <c r="O118" s="3">
        <v>0</v>
      </c>
      <c r="P118" s="3">
        <v>1</v>
      </c>
      <c r="Q118" s="3">
        <v>1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16">
        <v>0</v>
      </c>
      <c r="Z118" s="3">
        <v>0</v>
      </c>
      <c r="AA118" s="3">
        <v>0</v>
      </c>
      <c r="AB118" s="3">
        <v>1</v>
      </c>
      <c r="AC118" s="3">
        <v>0</v>
      </c>
      <c r="AD118" s="3">
        <v>0</v>
      </c>
      <c r="AE118" s="3">
        <v>1</v>
      </c>
      <c r="AF118" s="3">
        <v>0</v>
      </c>
      <c r="AG118" s="3">
        <v>0</v>
      </c>
      <c r="AH118" s="9">
        <v>35</v>
      </c>
      <c r="AI118" s="11">
        <v>2.27</v>
      </c>
      <c r="AJ118" s="9">
        <v>101</v>
      </c>
      <c r="AK118" s="9">
        <v>79</v>
      </c>
      <c r="AL118" s="5">
        <f t="shared" si="62"/>
        <v>86.333333333333329</v>
      </c>
      <c r="AM118" s="9">
        <v>79</v>
      </c>
      <c r="AN118" s="9">
        <v>3</v>
      </c>
      <c r="AO118" s="9">
        <v>9</v>
      </c>
      <c r="AP118" s="9">
        <v>45</v>
      </c>
      <c r="AQ118" s="9">
        <v>22</v>
      </c>
      <c r="AR118" s="9">
        <v>32</v>
      </c>
      <c r="AS118" s="9">
        <f>(AP118-AQ118)</f>
        <v>23</v>
      </c>
      <c r="AT118" s="7">
        <f>(AS118/AO118)</f>
        <v>2.5555555555555554</v>
      </c>
      <c r="AU118" s="9">
        <v>25</v>
      </c>
      <c r="AV118" s="4">
        <v>5.2891000000000004</v>
      </c>
      <c r="AW118" s="9">
        <v>2.33</v>
      </c>
      <c r="AX118" s="19">
        <f t="shared" si="45"/>
        <v>0.44602365114560238</v>
      </c>
      <c r="AY118" s="7">
        <f t="shared" si="46"/>
        <v>1.3234765839178688</v>
      </c>
      <c r="AZ118" s="7">
        <f t="shared" si="47"/>
        <v>240.34334763948496</v>
      </c>
      <c r="BA118" s="7">
        <f t="shared" si="48"/>
        <v>2655.2217453505004</v>
      </c>
      <c r="BB118" s="7">
        <f t="shared" si="49"/>
        <v>66.950632911392418</v>
      </c>
      <c r="BC118" s="7">
        <f t="shared" si="50"/>
        <v>29.49367088607595</v>
      </c>
      <c r="BD118" s="7">
        <f t="shared" si="51"/>
        <v>24.601654008438818</v>
      </c>
      <c r="BE118" s="7">
        <f t="shared" si="52"/>
        <v>9.225620253164557</v>
      </c>
      <c r="BF118" s="19"/>
      <c r="BG118" s="19">
        <f t="shared" si="53"/>
        <v>0.47796411487776741</v>
      </c>
      <c r="BH118" s="19">
        <f>(AP118/BB118)</f>
        <v>0.67213703654686041</v>
      </c>
      <c r="BI118" s="19">
        <f>(BB118/AS118)</f>
        <v>2.9108970831040182</v>
      </c>
      <c r="BJ118" s="19">
        <f t="shared" si="56"/>
        <v>0.36</v>
      </c>
      <c r="BK118" s="19"/>
      <c r="BL118" s="5">
        <v>1</v>
      </c>
      <c r="BM118" s="5"/>
      <c r="BN118" s="5"/>
      <c r="BO118" s="5">
        <v>0</v>
      </c>
      <c r="BP118" s="5">
        <v>0</v>
      </c>
      <c r="BQ118" s="9">
        <v>1</v>
      </c>
      <c r="BR118" s="9">
        <v>0</v>
      </c>
      <c r="BS118" s="16">
        <v>27.5</v>
      </c>
      <c r="BT118" s="16">
        <v>5.8</v>
      </c>
      <c r="BU118" s="16">
        <v>4.8</v>
      </c>
      <c r="BV118" s="16">
        <v>0.99</v>
      </c>
      <c r="BW118" s="3"/>
      <c r="BY118" s="9">
        <v>1</v>
      </c>
      <c r="BZ118" s="16">
        <v>0</v>
      </c>
      <c r="CA118" s="9">
        <v>139</v>
      </c>
      <c r="CB118" s="9">
        <v>23</v>
      </c>
      <c r="CC118" s="11">
        <v>1</v>
      </c>
      <c r="CD118" s="29">
        <v>90</v>
      </c>
      <c r="CE118" s="13"/>
      <c r="CF118" s="13"/>
      <c r="CG118" s="9">
        <v>1810</v>
      </c>
      <c r="CH118" s="9">
        <v>1</v>
      </c>
      <c r="CI118" s="9">
        <v>2</v>
      </c>
      <c r="CJ118" s="12">
        <v>11228.571428571429</v>
      </c>
      <c r="CK118" s="20">
        <f t="shared" si="57"/>
        <v>124.76190476190477</v>
      </c>
      <c r="CL118" s="19">
        <f t="shared" si="58"/>
        <v>9.326216829361984</v>
      </c>
      <c r="CM118" s="5">
        <v>2889.9638055224937</v>
      </c>
      <c r="CN118" s="19">
        <f t="shared" si="61"/>
        <v>7.9689992569873915</v>
      </c>
      <c r="CP118" s="36">
        <v>40296</v>
      </c>
      <c r="CQ118" s="36"/>
      <c r="CR118" s="36"/>
      <c r="CS118" s="36"/>
      <c r="CT118" s="20"/>
      <c r="CU118" s="36">
        <v>44272</v>
      </c>
      <c r="CV118" s="36">
        <v>42050</v>
      </c>
      <c r="CW118" s="1">
        <f t="shared" si="60"/>
        <v>1754</v>
      </c>
      <c r="CX118" s="3">
        <v>1</v>
      </c>
      <c r="CY118" s="40">
        <v>42050</v>
      </c>
      <c r="CZ118" s="20">
        <f>(CY118-CP118)</f>
        <v>1754</v>
      </c>
      <c r="DA118" s="20">
        <v>1</v>
      </c>
      <c r="DB118" s="20">
        <v>1754</v>
      </c>
      <c r="DC118" s="1">
        <v>1</v>
      </c>
      <c r="DD118" s="3" t="s">
        <v>141</v>
      </c>
    </row>
    <row r="119" spans="1:117" s="14" customFormat="1" x14ac:dyDescent="0.25">
      <c r="A119" s="2">
        <v>2036</v>
      </c>
      <c r="B119" s="3">
        <v>53</v>
      </c>
      <c r="C119" s="3">
        <v>0</v>
      </c>
      <c r="D119" s="3">
        <v>1</v>
      </c>
      <c r="E119" s="3">
        <v>1</v>
      </c>
      <c r="F119" s="3">
        <v>1</v>
      </c>
      <c r="G119" s="3">
        <v>0</v>
      </c>
      <c r="H119" s="1">
        <v>1</v>
      </c>
      <c r="I119" s="3">
        <v>0</v>
      </c>
      <c r="J119" s="3">
        <v>3</v>
      </c>
      <c r="K119" s="3">
        <v>0</v>
      </c>
      <c r="L119" s="3">
        <v>1</v>
      </c>
      <c r="M119" s="3"/>
      <c r="N119" s="3">
        <v>1</v>
      </c>
      <c r="O119" s="3">
        <v>0</v>
      </c>
      <c r="P119" s="3">
        <v>1</v>
      </c>
      <c r="Q119" s="3"/>
      <c r="R119" s="3">
        <v>1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</v>
      </c>
      <c r="Z119" s="3">
        <v>1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21</v>
      </c>
      <c r="AI119" s="4">
        <v>1.47</v>
      </c>
      <c r="AJ119" s="3">
        <v>74</v>
      </c>
      <c r="AK119" s="3">
        <v>44</v>
      </c>
      <c r="AL119" s="5">
        <f t="shared" si="62"/>
        <v>54</v>
      </c>
      <c r="AM119" s="3">
        <v>57</v>
      </c>
      <c r="AN119" s="3">
        <v>1</v>
      </c>
      <c r="AO119" s="3">
        <v>7</v>
      </c>
      <c r="AP119" s="3">
        <v>45</v>
      </c>
      <c r="AQ119" s="3">
        <v>14</v>
      </c>
      <c r="AR119" s="3">
        <v>27</v>
      </c>
      <c r="AS119" s="1">
        <f>(AP119-AQ119)</f>
        <v>31</v>
      </c>
      <c r="AT119" s="7">
        <f>(AS119/AO119)</f>
        <v>4.4285714285714288</v>
      </c>
      <c r="AU119" s="3">
        <v>15</v>
      </c>
      <c r="AV119" s="4">
        <v>2.6313</v>
      </c>
      <c r="AW119" s="3">
        <v>1.79</v>
      </c>
      <c r="AX119" s="19">
        <f t="shared" si="45"/>
        <v>0.21432372505543237</v>
      </c>
      <c r="AY119" s="7">
        <f t="shared" si="46"/>
        <v>4.5604834112415915</v>
      </c>
      <c r="AZ119" s="7">
        <f t="shared" si="47"/>
        <v>536.31284916201116</v>
      </c>
      <c r="BA119" s="7">
        <f t="shared" si="48"/>
        <v>2100.558659217877</v>
      </c>
      <c r="BB119" s="7">
        <f t="shared" si="49"/>
        <v>46.163157894736841</v>
      </c>
      <c r="BC119" s="7">
        <f t="shared" si="50"/>
        <v>31.403508771929825</v>
      </c>
      <c r="BD119" s="7">
        <f t="shared" si="51"/>
        <v>16.656421052631579</v>
      </c>
      <c r="BE119" s="7">
        <f t="shared" si="52"/>
        <v>8.5417543859649125</v>
      </c>
      <c r="BF119" s="19"/>
      <c r="BG119" s="19">
        <f t="shared" si="53"/>
        <v>0.58488199749173408</v>
      </c>
      <c r="BH119" s="19">
        <f>(AP119/BB119)</f>
        <v>0.97480332915289025</v>
      </c>
      <c r="BI119" s="19">
        <f>(BB119/AS119)</f>
        <v>1.4891341256366724</v>
      </c>
      <c r="BJ119" s="19">
        <f t="shared" si="56"/>
        <v>0.46666666666666667</v>
      </c>
      <c r="BK119" s="19"/>
      <c r="BL119" s="5">
        <v>0</v>
      </c>
      <c r="BM119" s="5"/>
      <c r="BN119" s="5"/>
      <c r="BO119" s="5"/>
      <c r="BP119" s="5"/>
      <c r="BQ119" s="3">
        <v>1</v>
      </c>
      <c r="BR119" s="3">
        <v>0</v>
      </c>
      <c r="BS119" s="3">
        <v>22.5</v>
      </c>
      <c r="BT119" s="3">
        <v>5.8</v>
      </c>
      <c r="BU119" s="3">
        <v>5</v>
      </c>
      <c r="BV119" s="3">
        <v>0.88</v>
      </c>
      <c r="BW119" s="3">
        <v>4.3</v>
      </c>
      <c r="BX119" s="10"/>
      <c r="BY119" s="3">
        <v>1</v>
      </c>
      <c r="BZ119" s="3">
        <v>1</v>
      </c>
      <c r="CA119" s="3">
        <v>122</v>
      </c>
      <c r="CB119" s="3">
        <v>123</v>
      </c>
      <c r="CC119" s="4">
        <v>2.5</v>
      </c>
      <c r="CD119" s="28">
        <v>20</v>
      </c>
      <c r="CE119" s="8"/>
      <c r="CF119" s="8"/>
      <c r="CG119" s="3">
        <v>9846</v>
      </c>
      <c r="CH119" s="3">
        <v>1</v>
      </c>
      <c r="CI119" s="3">
        <v>3</v>
      </c>
      <c r="CJ119" s="12">
        <v>2583.333333333333</v>
      </c>
      <c r="CK119" s="20">
        <f t="shared" si="57"/>
        <v>129.16666666666666</v>
      </c>
      <c r="CL119" s="19">
        <f t="shared" si="58"/>
        <v>7.8568358336792832</v>
      </c>
      <c r="CM119" s="5">
        <v>1012.1407676471865</v>
      </c>
      <c r="CN119" s="19">
        <f t="shared" si="61"/>
        <v>6.9198229386397152</v>
      </c>
      <c r="CO119" s="10"/>
      <c r="CP119" s="41">
        <v>40408</v>
      </c>
      <c r="CQ119" s="41"/>
      <c r="CR119" s="41"/>
      <c r="CS119" s="41"/>
      <c r="CT119" s="20"/>
      <c r="CU119" s="36">
        <v>44272</v>
      </c>
      <c r="CV119" s="36">
        <v>41593</v>
      </c>
      <c r="CW119" s="1">
        <f t="shared" si="60"/>
        <v>1185</v>
      </c>
      <c r="CX119" s="3">
        <v>1</v>
      </c>
      <c r="CY119" s="40">
        <v>41593</v>
      </c>
      <c r="CZ119" s="3">
        <f>(CY119-CP119)</f>
        <v>1185</v>
      </c>
      <c r="DA119" s="3">
        <v>1</v>
      </c>
      <c r="DB119" s="3">
        <v>1185</v>
      </c>
      <c r="DC119" s="1">
        <v>1</v>
      </c>
      <c r="DD119" s="3" t="s">
        <v>141</v>
      </c>
      <c r="DE119" s="10"/>
      <c r="DF119" s="10"/>
      <c r="DG119" s="10"/>
      <c r="DH119" s="10"/>
      <c r="DI119" s="10"/>
      <c r="DJ119" s="10"/>
      <c r="DK119" s="10"/>
      <c r="DL119" s="10"/>
      <c r="DM119" s="10"/>
    </row>
    <row r="120" spans="1:117" s="14" customFormat="1" x14ac:dyDescent="0.25">
      <c r="A120" s="25">
        <v>1033</v>
      </c>
      <c r="B120" s="1">
        <v>84</v>
      </c>
      <c r="C120" s="1">
        <v>0</v>
      </c>
      <c r="D120" s="1">
        <v>1</v>
      </c>
      <c r="E120" s="1">
        <v>1</v>
      </c>
      <c r="F120" s="1">
        <v>1</v>
      </c>
      <c r="G120" s="1">
        <v>0</v>
      </c>
      <c r="H120" s="1">
        <v>1</v>
      </c>
      <c r="I120" s="1">
        <v>0</v>
      </c>
      <c r="J120" s="1">
        <v>4</v>
      </c>
      <c r="K120" s="1">
        <v>1</v>
      </c>
      <c r="L120" s="1">
        <v>0</v>
      </c>
      <c r="M120" s="1">
        <v>1</v>
      </c>
      <c r="N120" s="1">
        <v>1</v>
      </c>
      <c r="O120" s="1">
        <v>0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1</v>
      </c>
      <c r="AA120" s="1">
        <v>1</v>
      </c>
      <c r="AB120" s="1">
        <v>1</v>
      </c>
      <c r="AC120" s="1">
        <v>0</v>
      </c>
      <c r="AD120" s="1">
        <v>0</v>
      </c>
      <c r="AE120" s="1">
        <v>1</v>
      </c>
      <c r="AF120" s="1">
        <v>0</v>
      </c>
      <c r="AG120" s="1">
        <v>0</v>
      </c>
      <c r="AH120" s="1">
        <v>17.7</v>
      </c>
      <c r="AI120" s="1">
        <v>1.62</v>
      </c>
      <c r="AJ120" s="1">
        <v>121</v>
      </c>
      <c r="AK120" s="1">
        <v>55</v>
      </c>
      <c r="AL120" s="5">
        <f t="shared" si="62"/>
        <v>77</v>
      </c>
      <c r="AM120" s="1">
        <v>63</v>
      </c>
      <c r="AN120" s="1">
        <v>1</v>
      </c>
      <c r="AO120" s="1">
        <v>5</v>
      </c>
      <c r="AP120" s="1">
        <v>49</v>
      </c>
      <c r="AQ120" s="1">
        <v>22</v>
      </c>
      <c r="AR120" s="1">
        <v>32</v>
      </c>
      <c r="AS120" s="1">
        <f>(AP120-AQ120)</f>
        <v>27</v>
      </c>
      <c r="AT120" s="7">
        <f>(AS120/AO120)</f>
        <v>5.4</v>
      </c>
      <c r="AU120" s="1">
        <v>6</v>
      </c>
      <c r="AV120" s="19">
        <v>5.75</v>
      </c>
      <c r="AW120" s="1">
        <v>3.55</v>
      </c>
      <c r="AX120" s="19">
        <f t="shared" si="45"/>
        <v>0.60609756097560963</v>
      </c>
      <c r="AY120" s="7">
        <f t="shared" si="46"/>
        <v>4.5217391304347823</v>
      </c>
      <c r="AZ120" s="7">
        <f t="shared" si="47"/>
        <v>585.91549295774655</v>
      </c>
      <c r="BA120" s="7">
        <f t="shared" si="48"/>
        <v>1622.5352112676057</v>
      </c>
      <c r="BB120" s="7">
        <f t="shared" si="49"/>
        <v>91.269841269841265</v>
      </c>
      <c r="BC120" s="7">
        <f t="shared" si="50"/>
        <v>56.349206349206348</v>
      </c>
      <c r="BD120" s="7">
        <f t="shared" si="51"/>
        <v>54.410793650793643</v>
      </c>
      <c r="BE120" s="7">
        <f t="shared" si="52"/>
        <v>20.69142857142857</v>
      </c>
      <c r="BF120" s="19"/>
      <c r="BG120" s="19">
        <f t="shared" si="53"/>
        <v>0.35060869565217395</v>
      </c>
      <c r="BH120" s="19">
        <f>(AP120/BB120)</f>
        <v>0.53686956521739138</v>
      </c>
      <c r="BI120" s="19">
        <f>(BB120/AS120)</f>
        <v>3.3803644914756026</v>
      </c>
      <c r="BJ120" s="19">
        <f t="shared" si="56"/>
        <v>0.83333333333333337</v>
      </c>
      <c r="BK120" s="19"/>
      <c r="BL120" s="20">
        <v>1</v>
      </c>
      <c r="BM120" s="1">
        <v>11</v>
      </c>
      <c r="BN120" s="20"/>
      <c r="BO120" s="1">
        <v>3</v>
      </c>
      <c r="BP120" s="1">
        <v>1</v>
      </c>
      <c r="BQ120" s="1">
        <v>1</v>
      </c>
      <c r="BR120" s="1">
        <v>0</v>
      </c>
      <c r="BS120" s="1">
        <v>15</v>
      </c>
      <c r="BT120" s="1">
        <v>6.1</v>
      </c>
      <c r="BU120" s="1">
        <v>5.6</v>
      </c>
      <c r="BV120" s="1">
        <v>0.28000000000000003</v>
      </c>
      <c r="BW120" s="1">
        <v>4.7</v>
      </c>
      <c r="BX120" s="1">
        <v>36.299999999999997</v>
      </c>
      <c r="BY120" s="1">
        <v>1</v>
      </c>
      <c r="BZ120" s="1"/>
      <c r="CA120" s="25">
        <v>142</v>
      </c>
      <c r="CB120" s="25">
        <v>27</v>
      </c>
      <c r="CC120" s="44">
        <v>1.82</v>
      </c>
      <c r="CD120" s="27">
        <v>25</v>
      </c>
      <c r="CE120" s="1">
        <v>2746</v>
      </c>
      <c r="CF120" s="1">
        <v>1</v>
      </c>
      <c r="CG120" s="1"/>
      <c r="CH120" s="1"/>
      <c r="CI120" s="1">
        <v>3</v>
      </c>
      <c r="CJ120" s="20">
        <v>3473.2943679999998</v>
      </c>
      <c r="CK120" s="20">
        <f t="shared" si="57"/>
        <v>138.93177471999999</v>
      </c>
      <c r="CL120" s="19">
        <f t="shared" si="58"/>
        <v>8.1528588081502171</v>
      </c>
      <c r="CM120" s="20">
        <v>1289.2461390000001</v>
      </c>
      <c r="CN120" s="19">
        <f t="shared" si="61"/>
        <v>7.1618129381621864</v>
      </c>
      <c r="CO120" s="22"/>
      <c r="CP120" s="36">
        <v>43244</v>
      </c>
      <c r="CQ120" s="36"/>
      <c r="CR120" s="36"/>
      <c r="CS120" s="36"/>
      <c r="CT120" s="20"/>
      <c r="CU120" s="36">
        <v>44217</v>
      </c>
      <c r="CV120" s="36">
        <v>43405</v>
      </c>
      <c r="CW120" s="1">
        <f t="shared" si="60"/>
        <v>161</v>
      </c>
      <c r="CX120" s="1">
        <v>1</v>
      </c>
      <c r="CY120" s="36">
        <v>43405</v>
      </c>
      <c r="CZ120" s="20">
        <f>(CY120-CP120)</f>
        <v>161</v>
      </c>
      <c r="DA120" s="20">
        <v>1</v>
      </c>
      <c r="DB120" s="20">
        <v>161</v>
      </c>
      <c r="DC120" s="1">
        <v>1</v>
      </c>
      <c r="DD120" t="s">
        <v>129</v>
      </c>
      <c r="DE120"/>
      <c r="DF120"/>
      <c r="DG120"/>
      <c r="DH120"/>
      <c r="DI120"/>
      <c r="DJ120"/>
      <c r="DK120"/>
      <c r="DL120"/>
      <c r="DM120"/>
    </row>
    <row r="121" spans="1:117" s="14" customFormat="1" x14ac:dyDescent="0.25">
      <c r="A121" s="25">
        <v>1054</v>
      </c>
      <c r="B121" s="1">
        <v>71</v>
      </c>
      <c r="C121" s="1">
        <v>0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1</v>
      </c>
      <c r="J121" s="1">
        <v>3</v>
      </c>
      <c r="K121" s="1">
        <v>0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/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0</v>
      </c>
      <c r="AE121" s="1">
        <v>1</v>
      </c>
      <c r="AF121" s="1">
        <v>0</v>
      </c>
      <c r="AG121" s="1">
        <v>0</v>
      </c>
      <c r="AH121" s="1">
        <v>34.090000000000003</v>
      </c>
      <c r="AI121" s="1">
        <v>2.0099999999999998</v>
      </c>
      <c r="AJ121" s="1">
        <v>111</v>
      </c>
      <c r="AK121" s="1">
        <v>67</v>
      </c>
      <c r="AL121" s="5">
        <f t="shared" si="62"/>
        <v>81.666666666666671</v>
      </c>
      <c r="AM121" s="1">
        <v>73</v>
      </c>
      <c r="AN121" s="1">
        <v>1</v>
      </c>
      <c r="AO121" s="1">
        <v>11</v>
      </c>
      <c r="AP121" s="1">
        <v>48</v>
      </c>
      <c r="AQ121" s="1">
        <v>23</v>
      </c>
      <c r="AR121" s="1">
        <v>33</v>
      </c>
      <c r="AS121" s="1">
        <f>(AP121-AQ121)</f>
        <v>25</v>
      </c>
      <c r="AT121" s="7">
        <f>(AS121/AO121)</f>
        <v>2.2727272727272729</v>
      </c>
      <c r="AU121" s="1">
        <v>22</v>
      </c>
      <c r="AV121" s="19">
        <v>3.73</v>
      </c>
      <c r="AW121" s="1">
        <v>1.72</v>
      </c>
      <c r="AX121" s="19">
        <f t="shared" si="45"/>
        <v>0.31145602365114561</v>
      </c>
      <c r="AY121" s="7">
        <f t="shared" si="46"/>
        <v>2.9490616621983916</v>
      </c>
      <c r="AZ121" s="7">
        <f t="shared" si="47"/>
        <v>511.62790697674421</v>
      </c>
      <c r="BA121" s="7">
        <f t="shared" si="48"/>
        <v>3286.8217054263569</v>
      </c>
      <c r="BB121" s="7">
        <f t="shared" si="49"/>
        <v>51.095890410958901</v>
      </c>
      <c r="BC121" s="7">
        <f t="shared" si="50"/>
        <v>23.561643835616437</v>
      </c>
      <c r="BD121" s="7">
        <f t="shared" si="51"/>
        <v>19.119488584474883</v>
      </c>
      <c r="BE121" s="7">
        <f t="shared" si="52"/>
        <v>7.049643835616437</v>
      </c>
      <c r="BF121" s="19"/>
      <c r="BG121" s="19">
        <f t="shared" si="53"/>
        <v>0.64584450402144777</v>
      </c>
      <c r="BH121" s="19">
        <f>(AP121/BB121)</f>
        <v>0.93941018766756035</v>
      </c>
      <c r="BI121" s="19">
        <f>(BB121/AS121)</f>
        <v>2.043835616438356</v>
      </c>
      <c r="BJ121" s="19">
        <f t="shared" si="56"/>
        <v>0.5</v>
      </c>
      <c r="BK121" s="19"/>
      <c r="BL121" s="20">
        <v>0</v>
      </c>
      <c r="BM121" s="1"/>
      <c r="BN121" s="20"/>
      <c r="BO121" s="1"/>
      <c r="BP121" s="1">
        <v>0</v>
      </c>
      <c r="BQ121" s="1">
        <v>1</v>
      </c>
      <c r="BR121" s="1">
        <v>0</v>
      </c>
      <c r="BS121" s="1">
        <v>25</v>
      </c>
      <c r="BT121" s="1">
        <v>7.5</v>
      </c>
      <c r="BU121" s="1">
        <v>5.8</v>
      </c>
      <c r="BV121" s="1">
        <v>0.25</v>
      </c>
      <c r="BW121" s="1">
        <v>5.4</v>
      </c>
      <c r="BX121" s="1">
        <v>40</v>
      </c>
      <c r="BY121" s="1">
        <v>1</v>
      </c>
      <c r="BZ121" s="1"/>
      <c r="CA121" s="25">
        <v>135</v>
      </c>
      <c r="CB121" s="25">
        <v>29</v>
      </c>
      <c r="CC121" s="44">
        <v>1.48</v>
      </c>
      <c r="CD121" s="27">
        <v>47</v>
      </c>
      <c r="CE121" s="1">
        <v>2478</v>
      </c>
      <c r="CF121" s="1">
        <v>1</v>
      </c>
      <c r="CG121" s="1"/>
      <c r="CH121" s="1"/>
      <c r="CI121" s="1">
        <v>3</v>
      </c>
      <c r="CJ121" s="20">
        <v>10597.938480000001</v>
      </c>
      <c r="CK121" s="20">
        <f t="shared" si="57"/>
        <v>225.48805276595746</v>
      </c>
      <c r="CL121" s="19">
        <f t="shared" si="58"/>
        <v>9.2684147781670152</v>
      </c>
      <c r="CM121" s="20">
        <v>1855.385577</v>
      </c>
      <c r="CN121" s="19">
        <f t="shared" si="61"/>
        <v>7.5258478116630325</v>
      </c>
      <c r="CO121" s="22"/>
      <c r="CP121" s="36">
        <v>43369</v>
      </c>
      <c r="CQ121" s="36"/>
      <c r="CR121" s="36"/>
      <c r="CS121" s="36"/>
      <c r="CT121" s="20"/>
      <c r="CU121" s="36">
        <v>44217</v>
      </c>
      <c r="CV121" s="36">
        <v>43455</v>
      </c>
      <c r="CW121" s="1">
        <f t="shared" si="60"/>
        <v>86</v>
      </c>
      <c r="CX121" s="1">
        <v>1</v>
      </c>
      <c r="CY121" s="36">
        <v>43455</v>
      </c>
      <c r="CZ121" s="20">
        <f>(CY121-CP121)</f>
        <v>86</v>
      </c>
      <c r="DA121" s="20">
        <v>1</v>
      </c>
      <c r="DB121" s="20">
        <v>86</v>
      </c>
      <c r="DC121" s="1">
        <v>1</v>
      </c>
      <c r="DD121" t="s">
        <v>129</v>
      </c>
      <c r="DE121"/>
      <c r="DF121"/>
      <c r="DG121"/>
      <c r="DH121"/>
      <c r="DI121"/>
      <c r="DJ121"/>
      <c r="DK121"/>
      <c r="DL121"/>
      <c r="DM121"/>
    </row>
    <row r="122" spans="1:117" s="14" customFormat="1" x14ac:dyDescent="0.25">
      <c r="A122" t="s">
        <v>111</v>
      </c>
      <c r="B122"/>
      <c r="C122" s="1" t="s">
        <v>16</v>
      </c>
      <c r="D122" s="1" t="s">
        <v>19</v>
      </c>
      <c r="E122" t="s">
        <v>54</v>
      </c>
      <c r="F122" s="1" t="s">
        <v>24</v>
      </c>
      <c r="G122" s="1" t="s">
        <v>26</v>
      </c>
      <c r="H122" s="1" t="s">
        <v>97</v>
      </c>
      <c r="I122" s="1" t="s">
        <v>55</v>
      </c>
      <c r="J122" s="1" t="s">
        <v>28</v>
      </c>
      <c r="K122" s="1" t="s">
        <v>22</v>
      </c>
      <c r="L122" s="1" t="s">
        <v>22</v>
      </c>
      <c r="M122" s="1" t="s">
        <v>22</v>
      </c>
      <c r="N122" s="1" t="s">
        <v>22</v>
      </c>
      <c r="O122" s="1" t="s">
        <v>22</v>
      </c>
      <c r="P122" s="1" t="s">
        <v>22</v>
      </c>
      <c r="Q122" s="1" t="s">
        <v>54</v>
      </c>
      <c r="R122" s="1" t="s">
        <v>22</v>
      </c>
      <c r="S122" s="1" t="s">
        <v>22</v>
      </c>
      <c r="T122" s="1" t="s">
        <v>22</v>
      </c>
      <c r="U122" s="1"/>
      <c r="V122" s="1" t="s">
        <v>22</v>
      </c>
      <c r="W122" s="1" t="s">
        <v>22</v>
      </c>
      <c r="X122" s="1" t="s">
        <v>22</v>
      </c>
      <c r="Y122" s="1" t="s">
        <v>22</v>
      </c>
      <c r="Z122" s="1" t="s">
        <v>40</v>
      </c>
      <c r="AA122" s="1" t="s">
        <v>22</v>
      </c>
      <c r="AB122" s="1" t="s">
        <v>22</v>
      </c>
      <c r="AC122" s="1" t="s">
        <v>22</v>
      </c>
      <c r="AD122" s="1" t="s">
        <v>22</v>
      </c>
      <c r="AE122" s="1" t="s">
        <v>22</v>
      </c>
      <c r="AF122" s="1" t="s">
        <v>22</v>
      </c>
      <c r="AG122" s="1" t="s">
        <v>45</v>
      </c>
      <c r="AH122" s="1"/>
      <c r="AI122" s="19"/>
      <c r="AJ122" s="1"/>
      <c r="AK122" s="1"/>
      <c r="AL122" s="20"/>
      <c r="AM122" s="1"/>
      <c r="AN122" s="1" t="s">
        <v>56</v>
      </c>
      <c r="AO122" s="1"/>
      <c r="AP122" s="1"/>
      <c r="AQ122" s="1"/>
      <c r="AR122" s="1"/>
      <c r="AS122" s="1"/>
      <c r="AT122" s="7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7"/>
      <c r="BF122" s="1"/>
      <c r="BG122" s="1"/>
      <c r="BH122" s="1"/>
      <c r="BI122" s="1"/>
      <c r="BJ122" s="1"/>
      <c r="BK122" s="1"/>
      <c r="BL122" s="1" t="s">
        <v>22</v>
      </c>
      <c r="BM122" s="7"/>
      <c r="BN122" s="20"/>
      <c r="BO122" s="1"/>
      <c r="BP122" s="1" t="s">
        <v>22</v>
      </c>
      <c r="BQ122" s="1" t="s">
        <v>22</v>
      </c>
      <c r="BR122" s="1" t="s">
        <v>100</v>
      </c>
      <c r="BS122" s="1"/>
      <c r="BT122" s="1"/>
      <c r="BU122" s="1"/>
      <c r="BV122" s="1"/>
      <c r="BW122" s="1"/>
      <c r="BX122" s="1"/>
      <c r="BY122" s="1" t="s">
        <v>97</v>
      </c>
      <c r="BZ122" s="1" t="s">
        <v>97</v>
      </c>
      <c r="CA122" s="1"/>
      <c r="CB122" s="1"/>
      <c r="CC122" s="19"/>
      <c r="CD122" s="27"/>
      <c r="CE122" s="7"/>
      <c r="CF122" s="7"/>
      <c r="CG122" s="1"/>
      <c r="CH122" s="1"/>
      <c r="CI122" s="1"/>
      <c r="CJ122" s="26"/>
      <c r="CK122" s="26"/>
      <c r="CL122" s="32"/>
      <c r="CM122" s="20"/>
      <c r="CN122" s="33"/>
      <c r="CO122"/>
      <c r="CP122" s="1"/>
      <c r="CQ122" s="1"/>
      <c r="CR122" s="1"/>
      <c r="CS122" s="1"/>
      <c r="CT122" s="20"/>
      <c r="CU122" s="1"/>
      <c r="CV122" s="1"/>
      <c r="CW122" s="1"/>
      <c r="CX122" s="1"/>
      <c r="CY122" s="1"/>
      <c r="CZ122" s="1"/>
      <c r="DA122" s="1" t="s">
        <v>22</v>
      </c>
      <c r="DB122" s="1"/>
      <c r="DC122" s="1" t="s">
        <v>161</v>
      </c>
      <c r="DD122"/>
      <c r="DE122"/>
      <c r="DF122"/>
      <c r="DG122"/>
      <c r="DH122"/>
      <c r="DI122"/>
      <c r="DJ122"/>
      <c r="DK122"/>
      <c r="DL122"/>
      <c r="DM122"/>
    </row>
    <row r="123" spans="1:117" x14ac:dyDescent="0.25">
      <c r="A123" t="s">
        <v>112</v>
      </c>
      <c r="B123"/>
      <c r="C123" s="1" t="s">
        <v>17</v>
      </c>
      <c r="D123" s="1" t="s">
        <v>20</v>
      </c>
      <c r="E123" t="s">
        <v>53</v>
      </c>
      <c r="F123" s="1" t="s">
        <v>25</v>
      </c>
      <c r="G123" s="1" t="s">
        <v>27</v>
      </c>
      <c r="H123" s="1" t="s">
        <v>108</v>
      </c>
      <c r="I123" s="1" t="s">
        <v>57</v>
      </c>
      <c r="J123" s="1" t="s">
        <v>29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23</v>
      </c>
      <c r="Q123" s="1" t="s">
        <v>53</v>
      </c>
      <c r="R123" s="1" t="s">
        <v>23</v>
      </c>
      <c r="S123" s="1" t="s">
        <v>23</v>
      </c>
      <c r="T123" s="1" t="s">
        <v>23</v>
      </c>
      <c r="V123" s="1" t="s">
        <v>23</v>
      </c>
      <c r="W123" s="1" t="s">
        <v>23</v>
      </c>
      <c r="X123" s="1" t="s">
        <v>23</v>
      </c>
      <c r="Y123" s="1" t="s">
        <v>23</v>
      </c>
      <c r="Z123" s="1" t="s">
        <v>41</v>
      </c>
      <c r="AA123" s="1" t="s">
        <v>23</v>
      </c>
      <c r="AB123" s="1" t="s">
        <v>23</v>
      </c>
      <c r="AC123" s="1" t="s">
        <v>23</v>
      </c>
      <c r="AD123" s="1" t="s">
        <v>23</v>
      </c>
      <c r="AE123" s="1" t="s">
        <v>23</v>
      </c>
      <c r="AF123" s="1" t="s">
        <v>23</v>
      </c>
      <c r="AG123" s="1" t="s">
        <v>46</v>
      </c>
      <c r="AI123" s="19"/>
      <c r="AL123" s="20"/>
      <c r="AN123" s="1" t="s">
        <v>81</v>
      </c>
      <c r="AT123" s="7"/>
      <c r="BA123" s="20"/>
      <c r="BB123" s="20"/>
      <c r="BC123" s="20"/>
      <c r="BE123" s="7"/>
      <c r="BL123" s="1" t="s">
        <v>23</v>
      </c>
      <c r="BP123" s="1" t="s">
        <v>23</v>
      </c>
      <c r="BQ123" s="1" t="s">
        <v>23</v>
      </c>
      <c r="BR123" s="1" t="s">
        <v>101</v>
      </c>
      <c r="BT123" s="1"/>
      <c r="BU123" s="1"/>
      <c r="BV123" s="1"/>
      <c r="BY123" s="1" t="s">
        <v>108</v>
      </c>
      <c r="BZ123" s="1" t="s">
        <v>108</v>
      </c>
      <c r="CL123" s="33"/>
      <c r="CM123" s="26"/>
      <c r="CN123" s="33"/>
      <c r="CO123"/>
      <c r="DA123" s="1" t="s">
        <v>23</v>
      </c>
      <c r="DC123" s="1" t="s">
        <v>162</v>
      </c>
      <c r="DD123"/>
    </row>
    <row r="124" spans="1:117" x14ac:dyDescent="0.25">
      <c r="A124" s="23"/>
      <c r="B124" s="10"/>
      <c r="C124" s="1" t="s">
        <v>18</v>
      </c>
      <c r="D124" s="10"/>
      <c r="E124" s="10"/>
      <c r="F124" s="10"/>
      <c r="G124" s="10"/>
      <c r="H124" s="10"/>
      <c r="I124" s="3"/>
      <c r="J124" s="1" t="s">
        <v>30</v>
      </c>
      <c r="K124" s="10"/>
      <c r="L124" s="3"/>
      <c r="M124" s="10"/>
      <c r="N124" s="10"/>
      <c r="O124" s="10"/>
      <c r="P124" s="10"/>
      <c r="Q124" s="3"/>
      <c r="R124" s="3"/>
      <c r="S124" s="3"/>
      <c r="T124" s="10"/>
      <c r="U124" s="10"/>
      <c r="V124" s="10"/>
      <c r="W124" s="3"/>
      <c r="X124" s="3"/>
      <c r="Y124" s="3"/>
      <c r="Z124" s="1" t="s">
        <v>42</v>
      </c>
      <c r="AA124" s="3"/>
      <c r="AB124" s="3"/>
      <c r="AC124" s="3"/>
      <c r="AD124" s="3"/>
      <c r="AE124" s="3"/>
      <c r="AF124" s="3"/>
      <c r="AG124" s="1" t="s">
        <v>47</v>
      </c>
      <c r="AH124" s="3"/>
      <c r="AI124" s="4"/>
      <c r="AJ124" s="3"/>
      <c r="AK124" s="3"/>
      <c r="AL124" s="5"/>
      <c r="AM124" s="3"/>
      <c r="AN124" s="1" t="s">
        <v>58</v>
      </c>
      <c r="AO124" s="3"/>
      <c r="AP124" s="3"/>
      <c r="AQ124" s="3"/>
      <c r="AR124" s="3"/>
      <c r="AS124" s="3"/>
      <c r="AT124" s="8"/>
      <c r="AU124" s="3"/>
      <c r="AV124" s="3"/>
      <c r="AW124" s="3"/>
      <c r="AX124" s="3"/>
      <c r="AY124" s="3"/>
      <c r="AZ124" s="8"/>
      <c r="BA124" s="3"/>
      <c r="BB124" s="3"/>
      <c r="BC124" s="3"/>
      <c r="BD124" s="10"/>
      <c r="BE124" s="8"/>
      <c r="BF124" s="3"/>
      <c r="BG124" s="3"/>
      <c r="BH124" s="3"/>
      <c r="BI124" s="3"/>
      <c r="BJ124" s="3"/>
      <c r="BK124" s="3"/>
      <c r="BL124" s="5"/>
      <c r="BM124" s="8"/>
      <c r="BN124" s="5"/>
      <c r="BO124" s="10"/>
      <c r="BP124" s="10"/>
      <c r="BQ124" s="3"/>
      <c r="BR124" s="3"/>
      <c r="BS124" s="3"/>
      <c r="BT124" s="3"/>
      <c r="BU124" s="3"/>
      <c r="BV124" s="3"/>
      <c r="BW124" s="3"/>
      <c r="BX124" s="10"/>
      <c r="BY124" s="1" t="s">
        <v>109</v>
      </c>
      <c r="BZ124" s="3"/>
      <c r="CA124" s="3"/>
      <c r="CB124" s="3"/>
      <c r="CC124" s="4"/>
      <c r="CD124" s="28"/>
      <c r="CE124" s="8"/>
      <c r="CF124" s="8"/>
      <c r="CG124" s="3"/>
      <c r="CH124" s="3"/>
      <c r="CI124" s="3"/>
      <c r="CJ124" s="48"/>
      <c r="CK124" s="48"/>
      <c r="CL124" s="31"/>
      <c r="CM124" s="5">
        <f>QUARTILE(CM2:CM120,1)</f>
        <v>914.20870714536477</v>
      </c>
      <c r="CN124" s="34"/>
      <c r="CO124" s="10"/>
      <c r="CP124" s="3"/>
      <c r="CQ124" s="3"/>
      <c r="CR124" s="3"/>
      <c r="CS124" s="3"/>
      <c r="CT124" s="5"/>
      <c r="CU124" s="3"/>
      <c r="CV124" s="3"/>
      <c r="CW124" s="3"/>
      <c r="CX124" s="3">
        <f>SUM(CX87:CX121)</f>
        <v>19</v>
      </c>
      <c r="CY124" s="3"/>
      <c r="CZ124" s="3"/>
      <c r="DA124" s="3"/>
      <c r="DB124" s="3"/>
      <c r="DC124" s="3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</row>
    <row r="125" spans="1:117" x14ac:dyDescent="0.25">
      <c r="A125" s="23"/>
      <c r="B125" s="10"/>
      <c r="C125" s="1" t="s">
        <v>21</v>
      </c>
      <c r="D125" s="10"/>
      <c r="E125" s="10"/>
      <c r="F125" s="10"/>
      <c r="G125" s="10"/>
      <c r="H125" s="10"/>
      <c r="I125" s="3"/>
      <c r="J125" s="1" t="s">
        <v>31</v>
      </c>
      <c r="K125" s="10"/>
      <c r="L125" s="3"/>
      <c r="M125" s="10"/>
      <c r="N125" s="10"/>
      <c r="O125" s="10"/>
      <c r="P125" s="10"/>
      <c r="Q125" s="3"/>
      <c r="R125" s="3"/>
      <c r="S125" s="3"/>
      <c r="T125" s="10"/>
      <c r="U125" s="10"/>
      <c r="V125" s="10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4"/>
      <c r="AJ125" s="3"/>
      <c r="AK125" s="3"/>
      <c r="AL125" s="5"/>
      <c r="AM125" s="3"/>
      <c r="AN125" s="3"/>
      <c r="AO125" s="3"/>
      <c r="AP125" s="3"/>
      <c r="AQ125" s="3"/>
      <c r="AR125" s="3"/>
      <c r="AS125" s="3"/>
      <c r="AT125" s="8"/>
      <c r="AU125" s="3"/>
      <c r="AV125" s="3"/>
      <c r="AW125" s="3"/>
      <c r="AX125" s="3"/>
      <c r="AY125" s="3"/>
      <c r="AZ125" s="8"/>
      <c r="BA125" s="3"/>
      <c r="BB125" s="3"/>
      <c r="BC125" s="3"/>
      <c r="BD125" s="10"/>
      <c r="BE125" s="8"/>
      <c r="BF125" s="3"/>
      <c r="BG125" s="3"/>
      <c r="BH125" s="3"/>
      <c r="BI125" s="3"/>
      <c r="BJ125" s="3"/>
      <c r="BK125" s="3"/>
      <c r="BL125" s="5"/>
      <c r="BM125" s="8"/>
      <c r="BN125" s="5"/>
      <c r="BO125" s="3"/>
      <c r="BP125" s="3"/>
      <c r="BQ125" s="3"/>
      <c r="BR125" s="3"/>
      <c r="BS125" s="3"/>
      <c r="BT125" s="3"/>
      <c r="BU125" s="3"/>
      <c r="BV125" s="3"/>
      <c r="BW125" s="3"/>
      <c r="BX125" s="10"/>
      <c r="BY125" s="3"/>
      <c r="BZ125" s="3"/>
      <c r="CA125" s="3"/>
      <c r="CB125" s="3"/>
      <c r="CC125" s="4"/>
      <c r="CD125" s="28"/>
      <c r="CE125" s="8"/>
      <c r="CF125" s="8"/>
      <c r="CG125" s="3"/>
      <c r="CH125" s="3"/>
      <c r="CI125" s="3"/>
      <c r="CJ125" s="14"/>
      <c r="CK125" s="14"/>
      <c r="CL125" s="31"/>
      <c r="CM125" s="5">
        <f>QUARTILE(CM2:CM120,2)</f>
        <v>1319.47444</v>
      </c>
      <c r="CN125" s="34"/>
      <c r="CO125" s="10"/>
      <c r="CU125" s="3"/>
      <c r="CV125" s="3"/>
      <c r="CX125" s="1">
        <f>COUNT(CX87:CX121)</f>
        <v>35</v>
      </c>
      <c r="DD125"/>
      <c r="DG125" s="10"/>
      <c r="DH125" s="10"/>
      <c r="DI125" s="10"/>
      <c r="DJ125" s="10"/>
      <c r="DK125" s="10"/>
      <c r="DL125" s="10"/>
      <c r="DM125" s="10"/>
    </row>
    <row r="126" spans="1:117" x14ac:dyDescent="0.25">
      <c r="A126"/>
      <c r="B126"/>
      <c r="D126"/>
      <c r="E126"/>
      <c r="G126"/>
      <c r="H126"/>
      <c r="K126"/>
      <c r="M126"/>
      <c r="N126"/>
      <c r="T126"/>
      <c r="U126"/>
      <c r="V126"/>
      <c r="AI126" s="19"/>
      <c r="AL126" s="20"/>
      <c r="AU126" s="7"/>
      <c r="BE126" s="20"/>
      <c r="BM126" s="7"/>
      <c r="BO126" s="7"/>
      <c r="BP126" s="7"/>
      <c r="BT126" s="1"/>
      <c r="BU126" s="1"/>
      <c r="BV126" s="1"/>
      <c r="CJ126" s="7"/>
      <c r="CK126" s="7"/>
      <c r="CM126" s="43">
        <f>QUARTILE(CM2:CM120,3)</f>
        <v>1949.538333037573</v>
      </c>
      <c r="CN126" s="33"/>
      <c r="CO126"/>
      <c r="CX126" s="19">
        <f>(CX124/CX125)</f>
        <v>0.54285714285714282</v>
      </c>
      <c r="DD126"/>
    </row>
    <row r="127" spans="1:117" x14ac:dyDescent="0.25">
      <c r="A127"/>
      <c r="B127"/>
      <c r="D127"/>
      <c r="E127"/>
      <c r="F127"/>
      <c r="G127"/>
      <c r="H127"/>
      <c r="K127"/>
      <c r="M127"/>
      <c r="N127"/>
      <c r="O127"/>
      <c r="P127"/>
      <c r="T127"/>
      <c r="U127"/>
      <c r="V127"/>
      <c r="AI127" s="19"/>
      <c r="AL127" s="20"/>
      <c r="AY127" s="7"/>
      <c r="BE127" s="20"/>
      <c r="BM127" s="20"/>
      <c r="BO127" s="7"/>
      <c r="BP127" s="7"/>
      <c r="BT127" s="1"/>
      <c r="BU127" s="1"/>
      <c r="BV127" s="1"/>
      <c r="CG127" s="7"/>
      <c r="CH127" s="7"/>
      <c r="CI127" s="7"/>
      <c r="CM127" s="17"/>
      <c r="CN127" s="33"/>
      <c r="CO127"/>
      <c r="CP127" s="3"/>
      <c r="CQ127" s="3"/>
      <c r="CR127" s="3"/>
      <c r="CS127" s="3"/>
      <c r="CT127" s="5"/>
      <c r="DD127"/>
    </row>
    <row r="128" spans="1:117" x14ac:dyDescent="0.25">
      <c r="A128"/>
      <c r="B128"/>
      <c r="C128"/>
      <c r="D128"/>
      <c r="E128"/>
      <c r="F128"/>
      <c r="G128"/>
      <c r="H128"/>
      <c r="K128"/>
      <c r="M128"/>
      <c r="N128"/>
      <c r="O128"/>
      <c r="P128"/>
      <c r="Q128"/>
      <c r="R128"/>
      <c r="T128"/>
      <c r="U128"/>
      <c r="V128"/>
      <c r="W128"/>
      <c r="AL128" s="19"/>
      <c r="AO128" s="20"/>
      <c r="AR128" s="21"/>
      <c r="AW128" s="7"/>
      <c r="AX128" s="7"/>
      <c r="BF128" s="7"/>
      <c r="BP128" s="1"/>
      <c r="BR128" s="20"/>
      <c r="BS128" s="20"/>
      <c r="CN128" s="33"/>
      <c r="CO128" s="10"/>
      <c r="DD128"/>
    </row>
    <row r="129" spans="1:117" x14ac:dyDescent="0.25">
      <c r="A129"/>
      <c r="B129"/>
      <c r="C129"/>
      <c r="D129"/>
      <c r="E129"/>
      <c r="F129"/>
      <c r="G129"/>
      <c r="H129"/>
      <c r="K129"/>
      <c r="L129"/>
      <c r="M129"/>
      <c r="N129"/>
      <c r="O129"/>
      <c r="P129"/>
      <c r="Q129"/>
      <c r="R129"/>
      <c r="S129"/>
      <c r="T129"/>
      <c r="U129"/>
      <c r="V129"/>
      <c r="W129"/>
      <c r="AM129" s="19"/>
      <c r="AS129" s="21"/>
      <c r="BC129" s="7"/>
      <c r="BP129" s="1"/>
      <c r="BQ129" s="20"/>
      <c r="BR129" s="20"/>
      <c r="BS129" s="7"/>
      <c r="BV129" s="1"/>
      <c r="CN129" s="34"/>
      <c r="CO129" s="10"/>
      <c r="CP129" s="3"/>
      <c r="CQ129" s="3"/>
      <c r="CR129" s="3"/>
      <c r="CS129" s="3"/>
      <c r="CT129" s="5"/>
      <c r="CW129" s="5"/>
      <c r="CX129" s="3"/>
      <c r="CY129" s="3"/>
      <c r="CZ129" s="3"/>
      <c r="DA129" s="3"/>
      <c r="DB129" s="3"/>
      <c r="DC129" s="3"/>
      <c r="DD129" s="10"/>
      <c r="DE129" s="10"/>
      <c r="DF129" s="10"/>
    </row>
    <row r="130" spans="1:117" s="10" customFormat="1" x14ac:dyDescent="0.25">
      <c r="A130" s="23"/>
      <c r="I130" s="3"/>
      <c r="J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4"/>
      <c r="AN130" s="3"/>
      <c r="AO130" s="3"/>
      <c r="AP130" s="3"/>
      <c r="AQ130" s="3"/>
      <c r="AR130" s="3"/>
      <c r="AS130" s="6"/>
      <c r="AT130" s="3"/>
      <c r="AU130" s="3"/>
      <c r="AV130" s="3"/>
      <c r="AW130" s="3"/>
      <c r="AX130" s="3"/>
      <c r="AY130" s="3"/>
      <c r="AZ130" s="3"/>
      <c r="BD130" s="8"/>
      <c r="BE130" s="3"/>
      <c r="BF130" s="3"/>
      <c r="BG130" s="3"/>
      <c r="BH130" s="3"/>
      <c r="BI130" s="3"/>
      <c r="BJ130" s="3"/>
      <c r="BK130" s="3"/>
      <c r="BL130" s="5"/>
      <c r="BM130" s="3"/>
      <c r="BN130" s="5"/>
      <c r="BO130" s="3"/>
      <c r="BP130" s="3"/>
      <c r="BQ130" s="3"/>
      <c r="BR130" s="5"/>
      <c r="BS130" s="5"/>
      <c r="BT130" s="7"/>
      <c r="BU130" s="8"/>
      <c r="BV130" s="8"/>
      <c r="BW130" s="3"/>
      <c r="BX130" s="3"/>
      <c r="BY130" s="3"/>
      <c r="BZ130" s="3"/>
      <c r="CA130" s="3"/>
      <c r="CB130" s="3"/>
      <c r="CC130" s="4"/>
      <c r="CD130" s="28"/>
      <c r="CE130" s="3"/>
      <c r="CF130" s="3"/>
      <c r="CG130" s="3"/>
      <c r="CH130" s="3"/>
      <c r="CI130" s="3"/>
      <c r="CJ130" s="3"/>
      <c r="CK130" s="3"/>
      <c r="CL130" s="4"/>
      <c r="CM130" s="3"/>
      <c r="CN130" s="34"/>
      <c r="CP130" s="5"/>
      <c r="CQ130" s="5"/>
      <c r="CR130" s="5"/>
      <c r="CS130" s="5"/>
      <c r="CT130" s="5"/>
      <c r="CU130" s="5"/>
      <c r="CV130" s="5"/>
      <c r="CW130" s="3"/>
      <c r="CX130" s="3"/>
      <c r="CY130" s="3"/>
      <c r="CZ130" s="3"/>
      <c r="DA130" s="3"/>
      <c r="DB130" s="3"/>
      <c r="DC130" s="3"/>
    </row>
    <row r="131" spans="1:117" s="10" customFormat="1" x14ac:dyDescent="0.25">
      <c r="A131" s="23"/>
      <c r="I131" s="3"/>
      <c r="J131" s="3"/>
      <c r="P131" s="14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/>
      <c r="AI131" s="3"/>
      <c r="AJ131" s="3"/>
      <c r="AK131" s="3"/>
      <c r="AL131" s="3"/>
      <c r="AM131" s="3"/>
      <c r="AN131" s="4"/>
      <c r="AO131" s="3"/>
      <c r="AP131" s="5"/>
      <c r="AQ131" s="3"/>
      <c r="AR131" s="3"/>
      <c r="AS131" s="3"/>
      <c r="AT131" s="6"/>
      <c r="AU131" s="3"/>
      <c r="AV131" s="3"/>
      <c r="AW131" s="3"/>
      <c r="AX131" s="3"/>
      <c r="AY131" s="3"/>
      <c r="AZ131" s="3"/>
      <c r="BA131" s="3"/>
      <c r="BB131" s="3"/>
      <c r="BC131" s="8"/>
      <c r="BD131" s="3"/>
      <c r="BE131" s="3"/>
      <c r="BF131" s="3"/>
      <c r="BG131" s="3"/>
      <c r="BH131" s="3"/>
      <c r="BI131" s="3"/>
      <c r="BJ131" s="3"/>
      <c r="BK131" s="3"/>
      <c r="BL131" s="5"/>
      <c r="BM131" s="3"/>
      <c r="BN131" s="5"/>
      <c r="BO131" s="3"/>
      <c r="BP131" s="3"/>
      <c r="BQ131" s="5"/>
      <c r="BR131" s="7"/>
      <c r="BS131" s="8"/>
      <c r="BT131" s="8"/>
      <c r="BU131" s="3"/>
      <c r="BV131" s="3"/>
      <c r="BW131" s="3"/>
      <c r="BX131" s="3"/>
      <c r="BY131" s="3"/>
      <c r="BZ131" s="3"/>
      <c r="CA131" s="3"/>
      <c r="CB131" s="3"/>
      <c r="CC131" s="4"/>
      <c r="CD131" s="28"/>
      <c r="CE131" s="3"/>
      <c r="CF131" s="3"/>
      <c r="CG131" s="3"/>
      <c r="CH131" s="3"/>
      <c r="CI131" s="3"/>
      <c r="CJ131" s="3"/>
      <c r="CK131" s="3"/>
      <c r="CL131" s="4"/>
      <c r="CM131" s="3"/>
      <c r="CN131" s="34"/>
      <c r="CO131" s="24"/>
      <c r="CP131" s="1"/>
      <c r="CQ131" s="1"/>
      <c r="CR131" s="1"/>
      <c r="CS131" s="1"/>
      <c r="CT131" s="20"/>
      <c r="CU131" s="3"/>
      <c r="CV131" s="3"/>
      <c r="CW131" s="1"/>
      <c r="CX131" s="1"/>
      <c r="CY131" s="1"/>
      <c r="CZ131" s="1"/>
      <c r="DA131" s="1"/>
      <c r="DB131" s="1"/>
      <c r="DC131" s="1"/>
      <c r="DD131"/>
      <c r="DE131"/>
      <c r="DF131"/>
    </row>
    <row r="132" spans="1:11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L132" s="22"/>
      <c r="BM132"/>
      <c r="BN132" s="2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 s="33"/>
      <c r="CD132" s="30"/>
      <c r="CE132"/>
      <c r="CF132"/>
      <c r="CG132"/>
      <c r="CH132"/>
      <c r="CI132"/>
      <c r="CM132"/>
      <c r="CN132" s="33"/>
      <c r="CO132"/>
      <c r="DD132"/>
    </row>
    <row r="133" spans="1:11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L133" s="22"/>
      <c r="BM133"/>
      <c r="BN133" s="22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 s="33"/>
      <c r="CD133" s="30"/>
      <c r="CE133"/>
      <c r="CF133"/>
      <c r="CG133"/>
      <c r="CH133"/>
      <c r="CI133"/>
      <c r="CM133"/>
      <c r="CN133" s="33"/>
      <c r="CO133"/>
      <c r="DE133" s="1"/>
      <c r="DF133" s="1"/>
    </row>
    <row r="134" spans="1:117" x14ac:dyDescent="0.25">
      <c r="BP134" s="1"/>
      <c r="BT134" s="1"/>
      <c r="BU134" s="1"/>
      <c r="BV134" s="1"/>
      <c r="BW134" s="19"/>
      <c r="BZ134" s="7"/>
      <c r="DE134" s="1"/>
      <c r="DF134" s="1"/>
      <c r="DG134" s="1"/>
      <c r="DH134" s="1"/>
      <c r="DI134" s="1"/>
      <c r="DJ134" s="1"/>
    </row>
    <row r="135" spans="1:117" x14ac:dyDescent="0.25">
      <c r="BP135" s="1"/>
      <c r="BT135" s="1"/>
      <c r="BU135" s="1"/>
      <c r="BV135" s="1"/>
      <c r="BY135" s="19"/>
      <c r="CA135" s="7"/>
      <c r="CB135" s="7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BP136" s="1"/>
      <c r="BT136" s="1"/>
      <c r="BU136" s="1"/>
      <c r="BV136" s="1"/>
      <c r="BY136" s="19"/>
      <c r="CA136" s="7"/>
      <c r="CB136" s="7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BP137" s="1"/>
      <c r="BT137" s="1"/>
      <c r="BU137" s="1"/>
      <c r="BV137" s="1"/>
      <c r="BY137" s="19"/>
      <c r="CA137" s="7"/>
      <c r="CB137" s="7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BP138" s="1"/>
      <c r="BS138" s="19"/>
      <c r="BT138" s="1"/>
      <c r="BU138" s="1"/>
      <c r="BV138" s="1"/>
      <c r="BX138" s="7"/>
      <c r="BY138" s="7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DDAF-B2D4-4FA0-9A7D-14C71F8E4FF8}">
  <dimension ref="A1:DM135"/>
  <sheetViews>
    <sheetView topLeftCell="CW1" workbookViewId="0">
      <pane xSplit="15090" ySplit="660" topLeftCell="CJ16" activePane="bottomLeft"/>
      <selection activeCell="CZ134" sqref="CZ134"/>
      <selection pane="topRight" activeCell="CK1" sqref="CK1"/>
      <selection pane="bottomLeft" activeCell="CY32" sqref="CY32"/>
      <selection pane="bottomRight" activeCell="CK33" sqref="CK33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9" width="39.140625" style="1" customWidth="1"/>
    <col min="90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17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20" t="s">
        <v>186</v>
      </c>
      <c r="CL1" s="19" t="s">
        <v>122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1" t="s">
        <v>127</v>
      </c>
      <c r="CV1" s="1" t="s">
        <v>138</v>
      </c>
      <c r="CW1" s="1" t="s">
        <v>125</v>
      </c>
      <c r="CX1" s="1" t="s">
        <v>131</v>
      </c>
      <c r="CY1" s="1" t="s">
        <v>126</v>
      </c>
      <c r="CZ1" s="1" t="s">
        <v>125</v>
      </c>
      <c r="DA1" s="1" t="s">
        <v>158</v>
      </c>
      <c r="DB1" s="1" t="s">
        <v>125</v>
      </c>
      <c r="DC1" s="1" t="s">
        <v>160</v>
      </c>
      <c r="DD1" s="1" t="s">
        <v>128</v>
      </c>
    </row>
    <row r="2" spans="1:117" x14ac:dyDescent="0.25">
      <c r="A2" s="2">
        <v>2008</v>
      </c>
      <c r="B2" s="3">
        <v>65</v>
      </c>
      <c r="C2" s="3">
        <v>0</v>
      </c>
      <c r="D2" s="3">
        <v>0</v>
      </c>
      <c r="E2" s="3">
        <v>1</v>
      </c>
      <c r="F2" s="3">
        <v>1</v>
      </c>
      <c r="G2" s="3">
        <v>1</v>
      </c>
      <c r="H2" s="1">
        <v>0</v>
      </c>
      <c r="I2" s="3">
        <v>1</v>
      </c>
      <c r="J2" s="3">
        <v>2</v>
      </c>
      <c r="K2" s="3">
        <v>1</v>
      </c>
      <c r="L2" s="3">
        <v>0</v>
      </c>
      <c r="M2" s="3"/>
      <c r="N2" s="3">
        <v>0</v>
      </c>
      <c r="O2" s="3">
        <v>0</v>
      </c>
      <c r="P2" s="3">
        <v>1</v>
      </c>
      <c r="Q2" s="3">
        <v>1</v>
      </c>
      <c r="R2" s="3">
        <v>0</v>
      </c>
      <c r="S2" s="3">
        <v>0</v>
      </c>
      <c r="T2" s="3">
        <v>1</v>
      </c>
      <c r="U2" s="3">
        <v>0</v>
      </c>
      <c r="V2" s="3">
        <v>0</v>
      </c>
      <c r="W2" s="3">
        <v>1</v>
      </c>
      <c r="X2" s="3">
        <v>0</v>
      </c>
      <c r="Y2" s="3">
        <v>1</v>
      </c>
      <c r="Z2" s="3">
        <v>1</v>
      </c>
      <c r="AA2" s="3">
        <v>0</v>
      </c>
      <c r="AB2" s="3">
        <v>0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28</v>
      </c>
      <c r="AI2" s="4">
        <v>2.15</v>
      </c>
      <c r="AJ2" s="3">
        <v>98</v>
      </c>
      <c r="AK2" s="3">
        <v>76</v>
      </c>
      <c r="AL2" s="5">
        <f t="shared" ref="AL2:AL27" si="0">(AJ2+2*AK2)/3</f>
        <v>83.333333333333329</v>
      </c>
      <c r="AM2" s="3">
        <v>78</v>
      </c>
      <c r="AN2" s="3">
        <v>3</v>
      </c>
      <c r="AO2" s="3">
        <v>6</v>
      </c>
      <c r="AP2" s="3">
        <v>27</v>
      </c>
      <c r="AQ2" s="3">
        <v>10</v>
      </c>
      <c r="AR2" s="3">
        <v>17</v>
      </c>
      <c r="AS2" s="3">
        <f t="shared" ref="AS2:AS27" si="1">(AP2-AQ2)</f>
        <v>17</v>
      </c>
      <c r="AT2" s="7">
        <f t="shared" ref="AT2:AT27" si="2">(AS2/AO2)</f>
        <v>2.8333333333333335</v>
      </c>
      <c r="AU2" s="3">
        <v>9</v>
      </c>
      <c r="AV2" s="4">
        <v>3.0314999999999999</v>
      </c>
      <c r="AW2" s="3">
        <v>1.41</v>
      </c>
      <c r="AX2" s="19">
        <f t="shared" ref="AX2:AX27" si="3">(AL2*AW2/451)</f>
        <v>0.26053215077605318</v>
      </c>
      <c r="AY2" s="7">
        <f t="shared" ref="AY2:AY27" si="4">((AR2-AU2)/AV2)</f>
        <v>2.6389576117433613</v>
      </c>
      <c r="AZ2" s="7">
        <f t="shared" ref="AZ2:AZ27" si="5">((AR2-AU2)*80/AW2)</f>
        <v>453.90070921985819</v>
      </c>
      <c r="BA2" s="7">
        <f t="shared" ref="BA2:BA27" si="6">((AL2-AO2)*80/AW2)</f>
        <v>4387.706855791962</v>
      </c>
      <c r="BB2" s="7">
        <f t="shared" ref="BB2:BB27" si="7">(AV2/AM2*1000)</f>
        <v>38.865384615384613</v>
      </c>
      <c r="BC2" s="7">
        <f t="shared" ref="BC2:BC27" si="8">(AW2*1000/AM2)</f>
        <v>18.076923076923077</v>
      </c>
      <c r="BD2" s="7">
        <f t="shared" ref="BD2:BD27" si="9">(BC2*(AL2-AU2)*0.0136)</f>
        <v>18.274564102564099</v>
      </c>
      <c r="BE2" s="7">
        <f t="shared" ref="BE2:BE27" si="10">(BC2*(AR2-AO2)*0.0136)</f>
        <v>2.7043076923076921</v>
      </c>
      <c r="BF2" s="19"/>
      <c r="BG2" s="19">
        <f t="shared" ref="BG2:BG27" si="11">(AR2/BB2)</f>
        <v>0.43740722414646216</v>
      </c>
      <c r="BH2" s="19">
        <f t="shared" ref="BH2:BH27" si="12">(AP2/BB2)</f>
        <v>0.69470559129143994</v>
      </c>
      <c r="BI2" s="19">
        <f t="shared" ref="BI2:BI27" si="13">(BB2/AS2)</f>
        <v>2.2861990950226243</v>
      </c>
      <c r="BJ2" s="19">
        <f t="shared" ref="BJ2:BJ27" si="14">(AO2/AU2)</f>
        <v>0.66666666666666663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/>
      <c r="BT2" s="3"/>
      <c r="BU2" s="3"/>
      <c r="BV2" s="3"/>
      <c r="BW2" s="3">
        <v>4.2</v>
      </c>
      <c r="BX2" s="10"/>
      <c r="BY2" s="3">
        <v>1</v>
      </c>
      <c r="BZ2" s="3">
        <v>0</v>
      </c>
      <c r="CA2" s="3">
        <v>139</v>
      </c>
      <c r="CB2" s="3">
        <v>20</v>
      </c>
      <c r="CC2" s="4">
        <v>1.1000000000000001</v>
      </c>
      <c r="CD2" s="28">
        <v>87</v>
      </c>
      <c r="CE2" s="8"/>
      <c r="CF2" s="8"/>
      <c r="CG2" s="3">
        <v>1679</v>
      </c>
      <c r="CH2" s="3">
        <v>1</v>
      </c>
      <c r="CI2" s="3">
        <v>2</v>
      </c>
      <c r="CJ2" s="12">
        <v>472.17391304347825</v>
      </c>
      <c r="CK2" s="20">
        <f t="shared" ref="CK2:CK27" si="15">(CJ2/CD2)</f>
        <v>5.4272863568215888</v>
      </c>
      <c r="CL2" s="19">
        <f t="shared" ref="CL2:CL27" si="16">LN(CJ2)</f>
        <v>6.1573473775587768</v>
      </c>
      <c r="CM2" s="5">
        <v>2463.0543542197324</v>
      </c>
      <c r="CN2" s="19">
        <f t="shared" ref="CN2:CN27" si="17">LN(CM2)</f>
        <v>7.8091574661757504</v>
      </c>
      <c r="CO2" s="10"/>
      <c r="CP2" s="41">
        <v>40246</v>
      </c>
      <c r="CQ2" s="41"/>
      <c r="CR2" s="41"/>
      <c r="CS2" s="41"/>
      <c r="CU2" s="36">
        <v>44272</v>
      </c>
      <c r="CV2" s="36">
        <v>44239</v>
      </c>
      <c r="CW2" s="1">
        <f t="shared" ref="CW2:CW27" si="18">(CV2-CP2)</f>
        <v>3993</v>
      </c>
      <c r="CX2" s="3">
        <v>0</v>
      </c>
      <c r="CY2" s="3"/>
      <c r="CZ2" s="3"/>
      <c r="DA2" s="3">
        <v>0</v>
      </c>
      <c r="DB2" s="3">
        <v>3993</v>
      </c>
      <c r="DC2" s="3">
        <v>0</v>
      </c>
      <c r="DD2" s="3"/>
      <c r="DE2" s="10"/>
      <c r="DF2" s="10"/>
      <c r="DG2" s="10"/>
      <c r="DH2" s="10"/>
      <c r="DI2" s="10"/>
      <c r="DJ2" s="10"/>
      <c r="DK2" s="10"/>
      <c r="DL2" s="10"/>
      <c r="DM2" s="10"/>
    </row>
    <row r="3" spans="1:117" x14ac:dyDescent="0.25">
      <c r="A3" s="25">
        <v>1158</v>
      </c>
      <c r="B3" s="1">
        <v>61</v>
      </c>
      <c r="C3" s="1">
        <v>0</v>
      </c>
      <c r="D3" s="1">
        <v>0</v>
      </c>
      <c r="E3" s="1">
        <v>0</v>
      </c>
      <c r="F3" s="1">
        <v>2</v>
      </c>
      <c r="H3" s="1">
        <v>0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1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38.700000000000003</v>
      </c>
      <c r="AI3" s="1">
        <v>2.35</v>
      </c>
      <c r="AJ3" s="1">
        <v>128</v>
      </c>
      <c r="AK3" s="1">
        <v>88</v>
      </c>
      <c r="AL3" s="5">
        <f t="shared" si="0"/>
        <v>101.33333333333333</v>
      </c>
      <c r="AM3" s="1">
        <v>93</v>
      </c>
      <c r="AN3" s="1">
        <v>3</v>
      </c>
      <c r="AO3" s="1">
        <v>7</v>
      </c>
      <c r="AP3" s="1">
        <v>45</v>
      </c>
      <c r="AQ3" s="1">
        <v>19</v>
      </c>
      <c r="AR3" s="1">
        <v>30</v>
      </c>
      <c r="AS3" s="1">
        <f t="shared" si="1"/>
        <v>26</v>
      </c>
      <c r="AT3" s="7">
        <f t="shared" si="2"/>
        <v>3.7142857142857144</v>
      </c>
      <c r="AU3" s="1">
        <v>18</v>
      </c>
      <c r="AV3" s="19">
        <v>6.75</v>
      </c>
      <c r="AW3" s="1">
        <v>2.87</v>
      </c>
      <c r="AX3" s="19">
        <f t="shared" si="3"/>
        <v>0.64484848484848478</v>
      </c>
      <c r="AY3" s="7">
        <f t="shared" si="4"/>
        <v>1.7777777777777777</v>
      </c>
      <c r="AZ3" s="7">
        <f t="shared" si="5"/>
        <v>334.49477351916374</v>
      </c>
      <c r="BA3" s="7">
        <f t="shared" si="6"/>
        <v>2629.5005807200928</v>
      </c>
      <c r="BB3" s="7">
        <f t="shared" si="7"/>
        <v>72.580645161290334</v>
      </c>
      <c r="BC3" s="7">
        <f t="shared" si="8"/>
        <v>30.86021505376344</v>
      </c>
      <c r="BD3" s="7">
        <f t="shared" si="9"/>
        <v>34.97491039426523</v>
      </c>
      <c r="BE3" s="7">
        <f t="shared" si="10"/>
        <v>9.6530752688172026</v>
      </c>
      <c r="BF3" s="19">
        <v>1.7635555555555553</v>
      </c>
      <c r="BG3" s="19">
        <f t="shared" si="11"/>
        <v>0.41333333333333327</v>
      </c>
      <c r="BH3" s="19">
        <f t="shared" si="12"/>
        <v>0.61999999999999988</v>
      </c>
      <c r="BI3" s="19">
        <f t="shared" si="13"/>
        <v>2.7915632754342434</v>
      </c>
      <c r="BJ3" s="19">
        <f t="shared" si="14"/>
        <v>0.3888888888888889</v>
      </c>
      <c r="BK3" s="19"/>
      <c r="BL3" s="20">
        <v>1</v>
      </c>
      <c r="BM3" s="1">
        <v>13</v>
      </c>
      <c r="BO3" s="1">
        <v>1</v>
      </c>
      <c r="BP3" s="1">
        <v>0</v>
      </c>
      <c r="BQ3" s="1">
        <v>1</v>
      </c>
      <c r="BR3" s="1">
        <v>0</v>
      </c>
      <c r="BS3" s="1">
        <v>55</v>
      </c>
      <c r="BT3" s="1"/>
      <c r="BU3" s="1"/>
      <c r="BV3" s="1"/>
      <c r="BX3" s="1">
        <v>43.8</v>
      </c>
      <c r="BY3" s="1">
        <v>1</v>
      </c>
      <c r="CA3" s="25">
        <v>137</v>
      </c>
      <c r="CB3" s="25">
        <v>19</v>
      </c>
      <c r="CC3" s="44">
        <v>1.2</v>
      </c>
      <c r="CD3" s="27">
        <v>90</v>
      </c>
      <c r="CJ3" s="20">
        <v>537.90439760000004</v>
      </c>
      <c r="CK3" s="20">
        <f t="shared" si="15"/>
        <v>5.9767155288888896</v>
      </c>
      <c r="CL3" s="19">
        <f t="shared" si="16"/>
        <v>6.2876808447430825</v>
      </c>
      <c r="CM3" s="20">
        <v>1319.47444</v>
      </c>
      <c r="CN3" s="19">
        <f t="shared" si="17"/>
        <v>7.1849887847819049</v>
      </c>
      <c r="CO3" s="22"/>
      <c r="CP3" s="36">
        <v>43662</v>
      </c>
      <c r="CQ3" s="36"/>
      <c r="CR3" s="36"/>
      <c r="CS3" s="36"/>
      <c r="CU3" s="36">
        <v>44217</v>
      </c>
      <c r="CV3" s="37">
        <v>44217</v>
      </c>
      <c r="CW3" s="1">
        <f t="shared" si="18"/>
        <v>555</v>
      </c>
      <c r="CX3" s="1">
        <v>0</v>
      </c>
      <c r="DA3" s="1">
        <v>0</v>
      </c>
      <c r="DB3" s="1">
        <v>555</v>
      </c>
      <c r="DC3" s="3">
        <v>0</v>
      </c>
      <c r="DD3" t="s">
        <v>132</v>
      </c>
    </row>
    <row r="4" spans="1:117" x14ac:dyDescent="0.25">
      <c r="A4" s="2">
        <v>2032</v>
      </c>
      <c r="B4" s="3">
        <v>52</v>
      </c>
      <c r="C4" s="3">
        <v>1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0</v>
      </c>
      <c r="J4" s="3">
        <v>3</v>
      </c>
      <c r="K4" s="3">
        <v>1</v>
      </c>
      <c r="L4" s="3">
        <v>1</v>
      </c>
      <c r="M4" s="3"/>
      <c r="N4" s="3">
        <v>0</v>
      </c>
      <c r="O4" s="3">
        <v>0</v>
      </c>
      <c r="P4" s="3">
        <v>0</v>
      </c>
      <c r="Q4" s="3"/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1</v>
      </c>
      <c r="Z4" s="3">
        <v>2</v>
      </c>
      <c r="AA4" s="3">
        <v>1</v>
      </c>
      <c r="AB4" s="3">
        <v>1</v>
      </c>
      <c r="AC4" s="3">
        <v>0</v>
      </c>
      <c r="AD4" s="3">
        <v>0</v>
      </c>
      <c r="AE4" s="3">
        <v>0</v>
      </c>
      <c r="AF4" s="3">
        <v>0</v>
      </c>
      <c r="AG4" s="3">
        <v>2</v>
      </c>
      <c r="AH4" s="9">
        <v>24.5</v>
      </c>
      <c r="AI4" s="11">
        <v>1.9</v>
      </c>
      <c r="AJ4" s="3">
        <v>110</v>
      </c>
      <c r="AK4" s="3">
        <v>83</v>
      </c>
      <c r="AL4" s="5">
        <f t="shared" si="0"/>
        <v>92</v>
      </c>
      <c r="AM4" s="3">
        <v>84</v>
      </c>
      <c r="AN4" s="3">
        <v>1</v>
      </c>
      <c r="AO4" s="9">
        <v>8</v>
      </c>
      <c r="AP4" s="3">
        <v>41</v>
      </c>
      <c r="AQ4" s="3">
        <v>23</v>
      </c>
      <c r="AR4" s="9">
        <v>28</v>
      </c>
      <c r="AS4" s="1">
        <f t="shared" si="1"/>
        <v>18</v>
      </c>
      <c r="AT4" s="7">
        <f t="shared" si="2"/>
        <v>2.25</v>
      </c>
      <c r="AU4" s="9">
        <v>23</v>
      </c>
      <c r="AV4" s="4">
        <v>3.8569999999999993</v>
      </c>
      <c r="AW4" s="3">
        <v>2.0299999999999998</v>
      </c>
      <c r="AX4" s="19">
        <f t="shared" si="3"/>
        <v>0.41410199556541016</v>
      </c>
      <c r="AY4" s="7">
        <f t="shared" si="4"/>
        <v>1.2963443090484834</v>
      </c>
      <c r="AZ4" s="7">
        <f t="shared" si="5"/>
        <v>197.04433497536948</v>
      </c>
      <c r="BA4" s="7">
        <f t="shared" si="6"/>
        <v>3310.3448275862074</v>
      </c>
      <c r="BB4" s="7">
        <f t="shared" si="7"/>
        <v>45.916666666666664</v>
      </c>
      <c r="BC4" s="7">
        <f t="shared" si="8"/>
        <v>24.166666666666664</v>
      </c>
      <c r="BD4" s="7">
        <f t="shared" si="9"/>
        <v>22.677999999999997</v>
      </c>
      <c r="BE4" s="7">
        <f t="shared" si="10"/>
        <v>6.5733333333333324</v>
      </c>
      <c r="BF4" s="19"/>
      <c r="BG4" s="19">
        <f t="shared" si="11"/>
        <v>0.60980036297640661</v>
      </c>
      <c r="BH4" s="19">
        <f t="shared" si="12"/>
        <v>0.89292196007259528</v>
      </c>
      <c r="BI4" s="19">
        <f t="shared" si="13"/>
        <v>2.5509259259259256</v>
      </c>
      <c r="BJ4" s="19">
        <f t="shared" si="14"/>
        <v>0.34782608695652173</v>
      </c>
      <c r="BK4" s="19"/>
      <c r="BL4" s="5">
        <v>0</v>
      </c>
      <c r="BM4" s="5"/>
      <c r="BN4" s="5"/>
      <c r="BO4" s="5"/>
      <c r="BP4" s="5"/>
      <c r="BQ4" s="9">
        <v>1</v>
      </c>
      <c r="BR4" s="9">
        <v>0</v>
      </c>
      <c r="BS4" s="3">
        <v>17.5</v>
      </c>
      <c r="BT4" s="3"/>
      <c r="BU4" s="3"/>
      <c r="BV4" s="3"/>
      <c r="BW4" s="3"/>
      <c r="BX4" s="10"/>
      <c r="BY4" s="3">
        <v>1</v>
      </c>
      <c r="BZ4" s="3"/>
      <c r="CA4" s="5">
        <v>139</v>
      </c>
      <c r="CB4" s="5">
        <v>13</v>
      </c>
      <c r="CC4" s="4">
        <v>1</v>
      </c>
      <c r="CD4" s="28">
        <v>90</v>
      </c>
      <c r="CE4" s="8"/>
      <c r="CF4" s="8"/>
      <c r="CG4" s="3">
        <v>770</v>
      </c>
      <c r="CH4" s="3">
        <v>1</v>
      </c>
      <c r="CI4" s="3">
        <v>2</v>
      </c>
      <c r="CJ4" s="12">
        <v>545.69892473118284</v>
      </c>
      <c r="CK4" s="20">
        <f t="shared" si="15"/>
        <v>6.0633213859020314</v>
      </c>
      <c r="CL4" s="19">
        <f t="shared" si="16"/>
        <v>6.3020674037507778</v>
      </c>
      <c r="CM4" s="5">
        <v>852.07614837044071</v>
      </c>
      <c r="CN4" s="19">
        <f t="shared" si="17"/>
        <v>6.7476758988571612</v>
      </c>
      <c r="CO4" s="10"/>
      <c r="CP4" s="41">
        <v>40374</v>
      </c>
      <c r="CQ4" s="41"/>
      <c r="CR4" s="41"/>
      <c r="CS4" s="41"/>
      <c r="CU4" s="36">
        <v>44272</v>
      </c>
      <c r="CV4" s="36">
        <v>42398</v>
      </c>
      <c r="CW4" s="1">
        <f t="shared" si="18"/>
        <v>2024</v>
      </c>
      <c r="CX4" s="3">
        <v>0</v>
      </c>
      <c r="CY4" s="3"/>
      <c r="CZ4" s="20"/>
      <c r="DA4" s="20">
        <v>0</v>
      </c>
      <c r="DB4" s="20">
        <v>2024</v>
      </c>
      <c r="DC4" s="3">
        <v>0</v>
      </c>
      <c r="DD4" s="3"/>
      <c r="DE4" s="10"/>
      <c r="DF4" s="10"/>
      <c r="DG4" s="10"/>
      <c r="DH4" s="10"/>
      <c r="DI4" s="10"/>
      <c r="DJ4" s="10"/>
      <c r="DK4" s="10"/>
      <c r="DL4" s="10"/>
      <c r="DM4" s="10"/>
    </row>
    <row r="5" spans="1:117" x14ac:dyDescent="0.25">
      <c r="A5" s="2">
        <v>2007</v>
      </c>
      <c r="B5" s="3">
        <v>41</v>
      </c>
      <c r="C5" s="3">
        <v>1</v>
      </c>
      <c r="D5" s="3">
        <v>0</v>
      </c>
      <c r="E5" s="3">
        <v>0</v>
      </c>
      <c r="F5" s="3">
        <v>1</v>
      </c>
      <c r="G5" s="3">
        <v>1</v>
      </c>
      <c r="H5" s="1">
        <v>0</v>
      </c>
      <c r="I5" s="3">
        <v>1</v>
      </c>
      <c r="J5" s="3">
        <v>1</v>
      </c>
      <c r="K5" s="3">
        <v>1</v>
      </c>
      <c r="L5" s="3">
        <v>1</v>
      </c>
      <c r="M5" s="3"/>
      <c r="N5" s="3">
        <v>0</v>
      </c>
      <c r="O5" s="3">
        <v>0</v>
      </c>
      <c r="P5" s="3">
        <v>0</v>
      </c>
      <c r="Q5" s="3"/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1</v>
      </c>
      <c r="AD5" s="3">
        <v>0</v>
      </c>
      <c r="AE5" s="3">
        <v>1</v>
      </c>
      <c r="AF5" s="3">
        <v>0</v>
      </c>
      <c r="AG5" s="3">
        <v>0</v>
      </c>
      <c r="AH5" s="3">
        <v>36.799999999999997</v>
      </c>
      <c r="AI5" s="4">
        <v>2.38</v>
      </c>
      <c r="AJ5" s="3">
        <v>131</v>
      </c>
      <c r="AK5" s="3">
        <v>74</v>
      </c>
      <c r="AL5" s="5">
        <f t="shared" si="0"/>
        <v>93</v>
      </c>
      <c r="AM5" s="3">
        <v>97</v>
      </c>
      <c r="AN5" s="3">
        <v>1</v>
      </c>
      <c r="AO5" s="3">
        <v>3</v>
      </c>
      <c r="AP5" s="3">
        <v>35</v>
      </c>
      <c r="AQ5" s="3">
        <v>13</v>
      </c>
      <c r="AR5" s="3">
        <v>20</v>
      </c>
      <c r="AS5" s="3">
        <f t="shared" si="1"/>
        <v>22</v>
      </c>
      <c r="AT5" s="7">
        <f t="shared" si="2"/>
        <v>7.333333333333333</v>
      </c>
      <c r="AU5" s="3">
        <v>13</v>
      </c>
      <c r="AV5" s="4">
        <v>9.2343999999999991</v>
      </c>
      <c r="AW5" s="3">
        <v>3.88</v>
      </c>
      <c r="AX5" s="19">
        <f t="shared" si="3"/>
        <v>0.80008869179600883</v>
      </c>
      <c r="AY5" s="7">
        <f t="shared" si="4"/>
        <v>0.75803517283201949</v>
      </c>
      <c r="AZ5" s="7">
        <f t="shared" si="5"/>
        <v>144.32989690721649</v>
      </c>
      <c r="BA5" s="7">
        <f t="shared" si="6"/>
        <v>1855.6701030927836</v>
      </c>
      <c r="BB5" s="7">
        <f t="shared" si="7"/>
        <v>95.199999999999989</v>
      </c>
      <c r="BC5" s="7">
        <f t="shared" si="8"/>
        <v>40</v>
      </c>
      <c r="BD5" s="7">
        <f t="shared" si="9"/>
        <v>43.519999999999996</v>
      </c>
      <c r="BE5" s="7">
        <f t="shared" si="10"/>
        <v>9.2479999999999993</v>
      </c>
      <c r="BF5" s="19"/>
      <c r="BG5" s="19">
        <f t="shared" si="11"/>
        <v>0.21008403361344541</v>
      </c>
      <c r="BH5" s="19">
        <f t="shared" si="12"/>
        <v>0.36764705882352944</v>
      </c>
      <c r="BI5" s="19">
        <f t="shared" si="13"/>
        <v>4.3272727272727272</v>
      </c>
      <c r="BJ5" s="19">
        <f t="shared" si="14"/>
        <v>0.23076923076923078</v>
      </c>
      <c r="BK5" s="19"/>
      <c r="BL5" s="5">
        <v>0</v>
      </c>
      <c r="BM5" s="5"/>
      <c r="BN5" s="5"/>
      <c r="BO5" s="5"/>
      <c r="BP5" s="5"/>
      <c r="BQ5" s="3">
        <v>1</v>
      </c>
      <c r="BR5" s="3">
        <v>0</v>
      </c>
      <c r="BS5" s="3">
        <v>67.5</v>
      </c>
      <c r="BT5" s="3">
        <v>4.9000000000000004</v>
      </c>
      <c r="BU5" s="3">
        <v>3.8</v>
      </c>
      <c r="BV5" s="3">
        <v>1.1000000000000001</v>
      </c>
      <c r="BW5" s="3">
        <v>5.2</v>
      </c>
      <c r="BX5" s="10"/>
      <c r="BY5" s="3">
        <v>1</v>
      </c>
      <c r="BZ5" s="3">
        <v>1</v>
      </c>
      <c r="CA5" s="3">
        <v>142</v>
      </c>
      <c r="CB5" s="3">
        <v>28</v>
      </c>
      <c r="CC5" s="4">
        <v>2</v>
      </c>
      <c r="CD5" s="28">
        <v>45</v>
      </c>
      <c r="CE5" s="8"/>
      <c r="CF5" s="8"/>
      <c r="CG5" s="3">
        <v>50</v>
      </c>
      <c r="CH5" s="3">
        <v>0</v>
      </c>
      <c r="CI5" s="3">
        <v>1</v>
      </c>
      <c r="CJ5" s="12">
        <v>332.38636363636363</v>
      </c>
      <c r="CK5" s="20">
        <f t="shared" si="15"/>
        <v>7.3863636363636358</v>
      </c>
      <c r="CL5" s="19">
        <f t="shared" si="16"/>
        <v>5.8062980381817964</v>
      </c>
      <c r="CM5" s="5">
        <v>1337.2336203378434</v>
      </c>
      <c r="CN5" s="19">
        <f t="shared" si="17"/>
        <v>7.1983582965704747</v>
      </c>
      <c r="CO5" s="10"/>
      <c r="CP5" s="41">
        <v>40245</v>
      </c>
      <c r="CQ5" s="41"/>
      <c r="CR5" s="41"/>
      <c r="CS5" s="41"/>
      <c r="CU5" s="36">
        <v>44272</v>
      </c>
      <c r="CV5" s="36">
        <v>43723</v>
      </c>
      <c r="CW5" s="1">
        <f t="shared" si="18"/>
        <v>3478</v>
      </c>
      <c r="CX5" s="3">
        <v>0</v>
      </c>
      <c r="CY5" s="3"/>
      <c r="CZ5" s="3"/>
      <c r="DA5" s="3">
        <v>0</v>
      </c>
      <c r="DB5" s="3">
        <v>3478</v>
      </c>
      <c r="DC5" s="3">
        <v>0</v>
      </c>
      <c r="DD5" s="3"/>
      <c r="DE5" s="10"/>
      <c r="DF5" s="10"/>
      <c r="DG5" s="10"/>
      <c r="DH5" s="10"/>
      <c r="DI5" s="10"/>
      <c r="DJ5" s="10"/>
      <c r="DK5" s="10"/>
      <c r="DL5" s="10"/>
      <c r="DM5" s="10"/>
    </row>
    <row r="6" spans="1:117" x14ac:dyDescent="0.25">
      <c r="A6" s="25">
        <v>1069</v>
      </c>
      <c r="B6" s="1">
        <v>61</v>
      </c>
      <c r="C6" s="1">
        <v>0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3</v>
      </c>
      <c r="K6" s="1">
        <v>1</v>
      </c>
      <c r="L6" s="1">
        <v>1</v>
      </c>
      <c r="M6" s="1">
        <v>1</v>
      </c>
      <c r="N6" s="1">
        <v>0</v>
      </c>
      <c r="O6" s="1">
        <v>0</v>
      </c>
      <c r="P6" s="1">
        <v>0</v>
      </c>
      <c r="R6" s="1">
        <v>0</v>
      </c>
      <c r="S6" s="1">
        <v>0</v>
      </c>
      <c r="T6" s="1">
        <v>1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1</v>
      </c>
      <c r="AB6" s="1">
        <v>1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47.88</v>
      </c>
      <c r="AI6" s="1">
        <v>2.4700000000000002</v>
      </c>
      <c r="AJ6" s="1">
        <v>130</v>
      </c>
      <c r="AK6" s="1">
        <v>82</v>
      </c>
      <c r="AL6" s="5">
        <f t="shared" si="0"/>
        <v>98</v>
      </c>
      <c r="AM6" s="1">
        <v>104</v>
      </c>
      <c r="AN6" s="1">
        <v>1</v>
      </c>
      <c r="AO6" s="1">
        <v>16</v>
      </c>
      <c r="AP6" s="1">
        <v>48</v>
      </c>
      <c r="AQ6" s="1">
        <v>24</v>
      </c>
      <c r="AR6" s="1">
        <v>37</v>
      </c>
      <c r="AS6" s="1">
        <f t="shared" si="1"/>
        <v>24</v>
      </c>
      <c r="AT6" s="7">
        <f t="shared" si="2"/>
        <v>1.5</v>
      </c>
      <c r="AU6" s="1">
        <v>22</v>
      </c>
      <c r="AV6" s="19">
        <v>6.46</v>
      </c>
      <c r="AW6" s="1">
        <v>2.61</v>
      </c>
      <c r="AX6" s="19">
        <f t="shared" si="3"/>
        <v>0.56713968957871397</v>
      </c>
      <c r="AY6" s="7">
        <f t="shared" si="4"/>
        <v>2.321981424148607</v>
      </c>
      <c r="AZ6" s="7">
        <f t="shared" si="5"/>
        <v>459.77011494252878</v>
      </c>
      <c r="BA6" s="7">
        <f t="shared" si="6"/>
        <v>2513.4099616858239</v>
      </c>
      <c r="BB6" s="7">
        <f t="shared" si="7"/>
        <v>62.115384615384613</v>
      </c>
      <c r="BC6" s="7">
        <f t="shared" si="8"/>
        <v>25.096153846153847</v>
      </c>
      <c r="BD6" s="7">
        <f t="shared" si="9"/>
        <v>25.939384615384615</v>
      </c>
      <c r="BE6" s="7">
        <f t="shared" si="10"/>
        <v>7.1674615384615388</v>
      </c>
      <c r="BF6" s="19">
        <v>2.2699690402476782</v>
      </c>
      <c r="BG6" s="19">
        <f t="shared" si="11"/>
        <v>0.59566563467492262</v>
      </c>
      <c r="BH6" s="19">
        <f t="shared" si="12"/>
        <v>0.77275541795665637</v>
      </c>
      <c r="BI6" s="19">
        <f t="shared" si="13"/>
        <v>2.5881410256410255</v>
      </c>
      <c r="BJ6" s="19">
        <f t="shared" si="14"/>
        <v>0.72727272727272729</v>
      </c>
      <c r="BK6" s="19"/>
      <c r="BL6" s="20">
        <v>1</v>
      </c>
      <c r="BM6" s="1">
        <v>18</v>
      </c>
      <c r="BO6" s="1">
        <v>0</v>
      </c>
      <c r="BP6" s="1">
        <v>0</v>
      </c>
      <c r="BQ6" s="1">
        <v>1</v>
      </c>
      <c r="BR6" s="1">
        <v>0</v>
      </c>
      <c r="BS6" s="1">
        <v>60</v>
      </c>
      <c r="BT6" s="1">
        <v>4.9000000000000004</v>
      </c>
      <c r="BU6" s="1">
        <v>3</v>
      </c>
      <c r="BV6" s="1">
        <v>0.48</v>
      </c>
      <c r="BW6" s="1">
        <v>4.7</v>
      </c>
      <c r="BX6" s="1">
        <v>27</v>
      </c>
      <c r="BY6" s="1">
        <v>0</v>
      </c>
      <c r="BZ6" s="1">
        <v>1</v>
      </c>
      <c r="CA6" s="25">
        <v>138</v>
      </c>
      <c r="CB6" s="25">
        <v>17</v>
      </c>
      <c r="CC6" s="44">
        <v>0.79</v>
      </c>
      <c r="CD6" s="27">
        <v>90</v>
      </c>
      <c r="CE6" s="1">
        <v>61</v>
      </c>
      <c r="CF6" s="1">
        <v>0</v>
      </c>
      <c r="CI6" s="1">
        <v>1</v>
      </c>
      <c r="CJ6" s="20">
        <v>678.26408739999999</v>
      </c>
      <c r="CK6" s="20">
        <f t="shared" si="15"/>
        <v>7.5362676377777778</v>
      </c>
      <c r="CL6" s="19">
        <f t="shared" si="16"/>
        <v>6.5195367215408142</v>
      </c>
      <c r="CM6" s="20">
        <v>1079.3661910000001</v>
      </c>
      <c r="CN6" s="19">
        <f t="shared" si="17"/>
        <v>6.9841292876632393</v>
      </c>
      <c r="CO6" s="22"/>
      <c r="CP6" s="36">
        <v>43419</v>
      </c>
      <c r="CQ6" s="36"/>
      <c r="CR6" s="36"/>
      <c r="CS6" s="36"/>
      <c r="CU6" s="36">
        <v>44274</v>
      </c>
      <c r="CV6" s="36">
        <v>44246</v>
      </c>
      <c r="CW6" s="1">
        <f t="shared" si="18"/>
        <v>827</v>
      </c>
      <c r="CX6" s="1">
        <v>0</v>
      </c>
      <c r="DA6" s="1">
        <v>0</v>
      </c>
      <c r="DB6" s="1">
        <v>827</v>
      </c>
      <c r="DC6" s="3">
        <v>0</v>
      </c>
      <c r="DD6"/>
    </row>
    <row r="7" spans="1:117" x14ac:dyDescent="0.25">
      <c r="A7" s="2">
        <v>2058</v>
      </c>
      <c r="B7" s="3">
        <v>61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1">
        <v>1</v>
      </c>
      <c r="I7" s="3">
        <v>1</v>
      </c>
      <c r="J7" s="3">
        <v>1</v>
      </c>
      <c r="K7" s="3">
        <v>0</v>
      </c>
      <c r="L7" s="3">
        <v>1</v>
      </c>
      <c r="M7" s="3"/>
      <c r="N7" s="3">
        <v>1</v>
      </c>
      <c r="O7" s="3">
        <v>0</v>
      </c>
      <c r="P7" s="3">
        <v>1</v>
      </c>
      <c r="Q7" s="3">
        <v>1</v>
      </c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1</v>
      </c>
      <c r="AA7" s="3">
        <v>1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34.5</v>
      </c>
      <c r="AI7" s="4">
        <v>2.15</v>
      </c>
      <c r="AJ7" s="3">
        <v>120</v>
      </c>
      <c r="AK7" s="3">
        <v>70</v>
      </c>
      <c r="AL7" s="5">
        <f t="shared" si="0"/>
        <v>86.666666666666671</v>
      </c>
      <c r="AM7" s="3">
        <v>94</v>
      </c>
      <c r="AN7" s="3">
        <v>1</v>
      </c>
      <c r="AO7" s="3">
        <v>10</v>
      </c>
      <c r="AP7" s="3">
        <v>27</v>
      </c>
      <c r="AQ7" s="3">
        <v>17</v>
      </c>
      <c r="AR7" s="3">
        <v>20</v>
      </c>
      <c r="AS7" s="1">
        <f t="shared" si="1"/>
        <v>10</v>
      </c>
      <c r="AT7" s="7">
        <f t="shared" si="2"/>
        <v>1</v>
      </c>
      <c r="AU7" s="3">
        <v>14</v>
      </c>
      <c r="AV7" s="4">
        <v>6.4929999999999994</v>
      </c>
      <c r="AW7" s="3">
        <v>3.02</v>
      </c>
      <c r="AX7" s="19">
        <f t="shared" si="3"/>
        <v>0.58033998521803398</v>
      </c>
      <c r="AY7" s="7">
        <f t="shared" si="4"/>
        <v>0.92407207762205457</v>
      </c>
      <c r="AZ7" s="7">
        <f t="shared" si="5"/>
        <v>158.94039735099338</v>
      </c>
      <c r="BA7" s="7">
        <f t="shared" si="6"/>
        <v>2030.9050772626933</v>
      </c>
      <c r="BB7" s="7">
        <f t="shared" si="7"/>
        <v>69.074468085106375</v>
      </c>
      <c r="BC7" s="7">
        <f t="shared" si="8"/>
        <v>32.127659574468083</v>
      </c>
      <c r="BD7" s="7">
        <f t="shared" si="9"/>
        <v>31.750695035460993</v>
      </c>
      <c r="BE7" s="7">
        <f t="shared" si="10"/>
        <v>4.3693617021276587</v>
      </c>
      <c r="BF7" s="19"/>
      <c r="BG7" s="19">
        <f t="shared" si="11"/>
        <v>0.28954258432157709</v>
      </c>
      <c r="BH7" s="19">
        <f t="shared" si="12"/>
        <v>0.39088248883412913</v>
      </c>
      <c r="BI7" s="19">
        <f t="shared" si="13"/>
        <v>6.9074468085106373</v>
      </c>
      <c r="BJ7" s="19">
        <f t="shared" si="14"/>
        <v>0.7142857142857143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55</v>
      </c>
      <c r="BT7" s="3">
        <v>4.5999999999999996</v>
      </c>
      <c r="BU7" s="3">
        <v>2.6</v>
      </c>
      <c r="BV7" s="3">
        <v>0.93</v>
      </c>
      <c r="BW7" s="3">
        <v>5.3</v>
      </c>
      <c r="BX7" s="10"/>
      <c r="BY7" s="3">
        <v>1</v>
      </c>
      <c r="BZ7" s="3">
        <v>0</v>
      </c>
      <c r="CA7" s="3">
        <v>140</v>
      </c>
      <c r="CB7" s="3">
        <v>26</v>
      </c>
      <c r="CC7" s="4">
        <v>1</v>
      </c>
      <c r="CD7" s="28">
        <v>90</v>
      </c>
      <c r="CE7" s="8"/>
      <c r="CF7" s="8"/>
      <c r="CG7" s="3">
        <v>167</v>
      </c>
      <c r="CH7" s="3">
        <v>0</v>
      </c>
      <c r="CI7" s="3">
        <v>1</v>
      </c>
      <c r="CJ7" s="12">
        <v>730.28169014084506</v>
      </c>
      <c r="CK7" s="20">
        <f t="shared" si="15"/>
        <v>8.1142410015649453</v>
      </c>
      <c r="CL7" s="19">
        <f t="shared" si="16"/>
        <v>6.5934303366163576</v>
      </c>
      <c r="CM7" s="5">
        <v>239.46703333776145</v>
      </c>
      <c r="CN7" s="19">
        <f t="shared" si="17"/>
        <v>5.4784157595176</v>
      </c>
      <c r="CO7" s="10"/>
      <c r="CP7" s="36">
        <v>40549</v>
      </c>
      <c r="CQ7" s="36"/>
      <c r="CR7" s="36"/>
      <c r="CS7" s="36"/>
      <c r="CT7" s="22"/>
      <c r="CU7" s="36">
        <v>44274</v>
      </c>
      <c r="CV7" s="40">
        <v>44272</v>
      </c>
      <c r="CW7" s="3">
        <f t="shared" si="18"/>
        <v>3723</v>
      </c>
      <c r="CX7" s="3">
        <v>0</v>
      </c>
      <c r="CY7" s="3"/>
      <c r="CZ7" s="3"/>
      <c r="DA7" s="3">
        <v>0</v>
      </c>
      <c r="DB7" s="3">
        <v>3723</v>
      </c>
      <c r="DC7" s="3">
        <v>0</v>
      </c>
      <c r="DD7" s="3"/>
      <c r="DE7" s="10"/>
      <c r="DF7" s="10"/>
      <c r="DG7" s="10"/>
      <c r="DH7" s="10"/>
      <c r="DI7" s="10"/>
      <c r="DJ7" s="10"/>
      <c r="DK7" s="10"/>
      <c r="DL7" s="10"/>
      <c r="DM7" s="10"/>
    </row>
    <row r="8" spans="1:117" x14ac:dyDescent="0.25">
      <c r="A8" s="25">
        <v>1072</v>
      </c>
      <c r="B8" s="1">
        <v>53</v>
      </c>
      <c r="C8" s="1">
        <v>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2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0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1</v>
      </c>
      <c r="AB8" s="1">
        <v>1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26.89</v>
      </c>
      <c r="AI8" s="1">
        <v>2.42</v>
      </c>
      <c r="AJ8" s="1">
        <v>117</v>
      </c>
      <c r="AK8" s="1">
        <v>72</v>
      </c>
      <c r="AL8" s="5">
        <f t="shared" si="0"/>
        <v>87</v>
      </c>
      <c r="AM8" s="1">
        <v>81</v>
      </c>
      <c r="AN8" s="1">
        <v>1</v>
      </c>
      <c r="AO8" s="1">
        <v>5</v>
      </c>
      <c r="AP8" s="1">
        <v>31</v>
      </c>
      <c r="AQ8" s="1">
        <v>14</v>
      </c>
      <c r="AR8" s="1">
        <v>23</v>
      </c>
      <c r="AS8" s="1">
        <f t="shared" si="1"/>
        <v>17</v>
      </c>
      <c r="AT8" s="7">
        <f t="shared" si="2"/>
        <v>3.4</v>
      </c>
      <c r="AU8" s="1">
        <v>17</v>
      </c>
      <c r="AV8" s="19">
        <v>6.78</v>
      </c>
      <c r="AW8" s="1">
        <v>2.8</v>
      </c>
      <c r="AX8" s="19">
        <f t="shared" si="3"/>
        <v>0.54013303769401333</v>
      </c>
      <c r="AY8" s="7">
        <f t="shared" si="4"/>
        <v>0.88495575221238931</v>
      </c>
      <c r="AZ8" s="7">
        <f t="shared" si="5"/>
        <v>171.42857142857144</v>
      </c>
      <c r="BA8" s="7">
        <f t="shared" si="6"/>
        <v>2342.8571428571431</v>
      </c>
      <c r="BB8" s="7">
        <f t="shared" si="7"/>
        <v>83.703703703703709</v>
      </c>
      <c r="BC8" s="7">
        <f t="shared" si="8"/>
        <v>34.567901234567898</v>
      </c>
      <c r="BD8" s="7">
        <f t="shared" si="9"/>
        <v>32.90864197530864</v>
      </c>
      <c r="BE8" s="7">
        <f t="shared" si="10"/>
        <v>8.4622222222222216</v>
      </c>
      <c r="BF8" s="19">
        <v>1.4814159292035398</v>
      </c>
      <c r="BG8" s="19">
        <f t="shared" si="11"/>
        <v>0.27477876106194687</v>
      </c>
      <c r="BH8" s="19">
        <f t="shared" si="12"/>
        <v>0.37035398230088495</v>
      </c>
      <c r="BI8" s="19">
        <f t="shared" si="13"/>
        <v>4.9237472766884531</v>
      </c>
      <c r="BJ8" s="19">
        <f t="shared" si="14"/>
        <v>0.29411764705882354</v>
      </c>
      <c r="BK8" s="19"/>
      <c r="BL8" s="20">
        <v>1</v>
      </c>
      <c r="BM8" s="1">
        <v>7</v>
      </c>
      <c r="BO8" s="1">
        <v>0</v>
      </c>
      <c r="BP8" s="1">
        <v>0</v>
      </c>
      <c r="BQ8" s="1">
        <v>1</v>
      </c>
      <c r="BR8" s="1">
        <v>0</v>
      </c>
      <c r="BS8" s="1">
        <v>16</v>
      </c>
      <c r="BT8" s="1">
        <v>7.1</v>
      </c>
      <c r="BU8" s="1">
        <v>6.6</v>
      </c>
      <c r="BV8" s="1">
        <v>0.25</v>
      </c>
      <c r="BX8" s="1">
        <v>56</v>
      </c>
      <c r="BY8" s="1">
        <v>1</v>
      </c>
      <c r="BZ8" s="1">
        <v>1</v>
      </c>
      <c r="CA8" s="25">
        <v>137</v>
      </c>
      <c r="CB8" s="25">
        <v>15</v>
      </c>
      <c r="CC8" s="44">
        <v>1.07</v>
      </c>
      <c r="CD8" s="27">
        <v>79</v>
      </c>
      <c r="CE8" s="1">
        <v>413</v>
      </c>
      <c r="CF8" s="1">
        <v>1</v>
      </c>
      <c r="CI8" s="1">
        <v>2</v>
      </c>
      <c r="CJ8" s="20">
        <v>707.43604130000006</v>
      </c>
      <c r="CK8" s="20">
        <f t="shared" si="15"/>
        <v>8.9548865987341788</v>
      </c>
      <c r="CL8" s="19">
        <f t="shared" si="16"/>
        <v>6.561647224441578</v>
      </c>
      <c r="CM8" s="20">
        <v>1465.024105</v>
      </c>
      <c r="CN8" s="19">
        <f t="shared" si="17"/>
        <v>7.2896269752407177</v>
      </c>
      <c r="CO8" s="22"/>
      <c r="CP8" s="36">
        <v>43425</v>
      </c>
      <c r="CQ8" s="36"/>
      <c r="CR8" s="36"/>
      <c r="CS8" s="36"/>
      <c r="CU8" s="36">
        <v>44274</v>
      </c>
      <c r="CV8" s="36">
        <v>44246</v>
      </c>
      <c r="CW8" s="1">
        <f t="shared" si="18"/>
        <v>821</v>
      </c>
      <c r="CX8" s="1">
        <v>0</v>
      </c>
      <c r="DA8" s="1">
        <v>0</v>
      </c>
      <c r="DB8" s="1">
        <v>821</v>
      </c>
      <c r="DC8" s="3">
        <v>0</v>
      </c>
      <c r="DD8"/>
    </row>
    <row r="9" spans="1:117" x14ac:dyDescent="0.25">
      <c r="A9" s="25">
        <v>1012</v>
      </c>
      <c r="B9" s="1">
        <v>59</v>
      </c>
      <c r="C9" s="1">
        <v>0</v>
      </c>
      <c r="D9" s="1">
        <v>1</v>
      </c>
      <c r="E9" s="1">
        <v>1</v>
      </c>
      <c r="F9" s="1">
        <v>2</v>
      </c>
      <c r="G9" s="1">
        <v>1</v>
      </c>
      <c r="H9" s="1">
        <v>0</v>
      </c>
      <c r="I9" s="1">
        <v>1</v>
      </c>
      <c r="J9" s="1">
        <v>2</v>
      </c>
      <c r="K9" s="1">
        <v>0</v>
      </c>
      <c r="L9" s="1">
        <v>0</v>
      </c>
      <c r="M9" s="1">
        <v>0</v>
      </c>
      <c r="N9" s="1">
        <v>0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23.7</v>
      </c>
      <c r="AI9" s="1">
        <v>1.69</v>
      </c>
      <c r="AJ9" s="1">
        <v>104</v>
      </c>
      <c r="AK9" s="1">
        <v>62</v>
      </c>
      <c r="AL9" s="5">
        <f t="shared" si="0"/>
        <v>76</v>
      </c>
      <c r="AM9" s="1">
        <v>66</v>
      </c>
      <c r="AN9" s="1">
        <v>3</v>
      </c>
      <c r="AO9" s="1">
        <v>8</v>
      </c>
      <c r="AP9" s="1">
        <v>43</v>
      </c>
      <c r="AQ9" s="1">
        <v>16</v>
      </c>
      <c r="AR9" s="1">
        <v>27</v>
      </c>
      <c r="AS9" s="1">
        <f t="shared" si="1"/>
        <v>27</v>
      </c>
      <c r="AT9" s="7">
        <f t="shared" si="2"/>
        <v>3.375</v>
      </c>
      <c r="AU9" s="1">
        <v>22</v>
      </c>
      <c r="AV9" s="19">
        <v>7.45</v>
      </c>
      <c r="AW9" s="1">
        <v>4.41</v>
      </c>
      <c r="AX9" s="19">
        <f t="shared" si="3"/>
        <v>0.74314855875831487</v>
      </c>
      <c r="AY9" s="7">
        <f t="shared" si="4"/>
        <v>0.67114093959731547</v>
      </c>
      <c r="AZ9" s="7">
        <f t="shared" si="5"/>
        <v>90.702947845804985</v>
      </c>
      <c r="BA9" s="7">
        <f t="shared" si="6"/>
        <v>1233.5600907029477</v>
      </c>
      <c r="BB9" s="7">
        <f t="shared" si="7"/>
        <v>112.87878787878789</v>
      </c>
      <c r="BC9" s="7">
        <f t="shared" si="8"/>
        <v>66.818181818181813</v>
      </c>
      <c r="BD9" s="7">
        <f t="shared" si="9"/>
        <v>49.071272727272721</v>
      </c>
      <c r="BE9" s="7">
        <f t="shared" si="10"/>
        <v>17.26581818181818</v>
      </c>
      <c r="BF9" s="19"/>
      <c r="BG9" s="19">
        <f t="shared" si="11"/>
        <v>0.23919463087248319</v>
      </c>
      <c r="BH9" s="19">
        <f t="shared" si="12"/>
        <v>0.3809395973154362</v>
      </c>
      <c r="BI9" s="19">
        <f t="shared" si="13"/>
        <v>4.1806958473625144</v>
      </c>
      <c r="BJ9" s="19">
        <f t="shared" si="14"/>
        <v>0.36363636363636365</v>
      </c>
      <c r="BK9" s="19"/>
      <c r="BL9" s="20">
        <v>1</v>
      </c>
      <c r="BO9" s="1">
        <v>0</v>
      </c>
      <c r="BP9" s="1">
        <v>0</v>
      </c>
      <c r="BQ9" s="1">
        <v>1</v>
      </c>
      <c r="BR9" s="1">
        <v>0</v>
      </c>
      <c r="BS9" s="1">
        <v>65</v>
      </c>
      <c r="BT9" s="1">
        <v>3.7</v>
      </c>
      <c r="BU9" s="1">
        <v>2.5</v>
      </c>
      <c r="BV9" s="1">
        <v>0.46</v>
      </c>
      <c r="BW9" s="1">
        <v>3.5</v>
      </c>
      <c r="BX9" s="1">
        <v>68.5</v>
      </c>
      <c r="BY9" s="1">
        <v>1</v>
      </c>
      <c r="BZ9" s="1">
        <v>1</v>
      </c>
      <c r="CA9" s="1">
        <v>134</v>
      </c>
      <c r="CB9" s="1">
        <v>13</v>
      </c>
      <c r="CC9" s="19">
        <v>0.79</v>
      </c>
      <c r="CD9" s="27">
        <v>83</v>
      </c>
      <c r="CJ9" s="20">
        <v>771.32060049999995</v>
      </c>
      <c r="CK9" s="20">
        <f t="shared" si="15"/>
        <v>9.29301928313253</v>
      </c>
      <c r="CL9" s="19">
        <f t="shared" si="16"/>
        <v>6.6481041113865986</v>
      </c>
      <c r="CM9" s="20">
        <v>1076.284185</v>
      </c>
      <c r="CN9" s="19">
        <f t="shared" si="17"/>
        <v>6.9812698183037067</v>
      </c>
      <c r="CO9" s="22"/>
      <c r="CP9" s="36">
        <v>43208</v>
      </c>
      <c r="CQ9" s="36"/>
      <c r="CR9" s="36"/>
      <c r="CS9" s="36"/>
      <c r="CU9" s="36">
        <v>44217</v>
      </c>
      <c r="CV9" s="36">
        <v>44208</v>
      </c>
      <c r="CW9" s="1">
        <f t="shared" si="18"/>
        <v>1000</v>
      </c>
      <c r="CX9" s="1">
        <v>0</v>
      </c>
      <c r="DA9" s="1">
        <v>0</v>
      </c>
      <c r="DB9" s="1">
        <v>1000</v>
      </c>
      <c r="DC9" s="3">
        <v>0</v>
      </c>
      <c r="DD9"/>
    </row>
    <row r="10" spans="1:117" x14ac:dyDescent="0.25">
      <c r="A10" s="2">
        <v>2009</v>
      </c>
      <c r="B10" s="3">
        <v>35</v>
      </c>
      <c r="C10" s="3">
        <v>0</v>
      </c>
      <c r="D10" s="3">
        <v>1</v>
      </c>
      <c r="E10" s="3">
        <v>1</v>
      </c>
      <c r="F10" s="3">
        <v>1</v>
      </c>
      <c r="G10" s="3">
        <v>1</v>
      </c>
      <c r="H10" s="1">
        <v>0</v>
      </c>
      <c r="I10" s="3">
        <v>1</v>
      </c>
      <c r="J10" s="3">
        <v>2</v>
      </c>
      <c r="K10" s="3">
        <v>0</v>
      </c>
      <c r="L10" s="3">
        <v>1</v>
      </c>
      <c r="M10" s="3"/>
      <c r="N10" s="3">
        <v>0</v>
      </c>
      <c r="O10" s="3">
        <v>0</v>
      </c>
      <c r="P10" s="3">
        <v>0</v>
      </c>
      <c r="Q10" s="3"/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1</v>
      </c>
      <c r="AB10" s="3">
        <v>1</v>
      </c>
      <c r="AC10" s="3">
        <v>0</v>
      </c>
      <c r="AD10" s="3">
        <v>0</v>
      </c>
      <c r="AE10" s="3">
        <v>1</v>
      </c>
      <c r="AF10" s="3">
        <v>0</v>
      </c>
      <c r="AG10" s="3">
        <v>0</v>
      </c>
      <c r="AH10" s="3">
        <v>22</v>
      </c>
      <c r="AI10" s="4">
        <v>1.7</v>
      </c>
      <c r="AJ10" s="3">
        <v>136</v>
      </c>
      <c r="AK10" s="3">
        <v>88</v>
      </c>
      <c r="AL10" s="5">
        <f t="shared" si="0"/>
        <v>104</v>
      </c>
      <c r="AM10" s="3">
        <v>101</v>
      </c>
      <c r="AN10" s="3">
        <v>1</v>
      </c>
      <c r="AO10" s="3">
        <v>7</v>
      </c>
      <c r="AP10" s="3">
        <v>22</v>
      </c>
      <c r="AQ10" s="3">
        <v>8</v>
      </c>
      <c r="AR10" s="3">
        <v>16</v>
      </c>
      <c r="AS10" s="3">
        <f t="shared" si="1"/>
        <v>14</v>
      </c>
      <c r="AT10" s="7">
        <f t="shared" si="2"/>
        <v>2</v>
      </c>
      <c r="AU10" s="3">
        <v>10</v>
      </c>
      <c r="AV10" s="4">
        <v>4.5049999999999999</v>
      </c>
      <c r="AW10" s="3">
        <v>2.65</v>
      </c>
      <c r="AX10" s="19">
        <f t="shared" si="3"/>
        <v>0.61108647450110853</v>
      </c>
      <c r="AY10" s="7">
        <f t="shared" si="4"/>
        <v>1.3318534961154274</v>
      </c>
      <c r="AZ10" s="7">
        <f t="shared" si="5"/>
        <v>181.13207547169813</v>
      </c>
      <c r="BA10" s="7">
        <f t="shared" si="6"/>
        <v>2928.3018867924529</v>
      </c>
      <c r="BB10" s="7">
        <f t="shared" si="7"/>
        <v>44.603960396039604</v>
      </c>
      <c r="BC10" s="7">
        <f t="shared" si="8"/>
        <v>26.237623762376238</v>
      </c>
      <c r="BD10" s="7">
        <f t="shared" si="9"/>
        <v>33.542178217821778</v>
      </c>
      <c r="BE10" s="7">
        <f t="shared" si="10"/>
        <v>3.2114851485148512</v>
      </c>
      <c r="BF10" s="19"/>
      <c r="BG10" s="19">
        <f t="shared" si="11"/>
        <v>0.35871254162042177</v>
      </c>
      <c r="BH10" s="19">
        <f t="shared" si="12"/>
        <v>0.4932297447280799</v>
      </c>
      <c r="BI10" s="19">
        <f t="shared" si="13"/>
        <v>3.185997171145686</v>
      </c>
      <c r="BJ10" s="19">
        <f t="shared" si="14"/>
        <v>0.7</v>
      </c>
      <c r="BK10" s="19"/>
      <c r="BL10" s="5">
        <v>0</v>
      </c>
      <c r="BM10" s="5"/>
      <c r="BN10" s="5"/>
      <c r="BO10" s="5"/>
      <c r="BP10" s="5"/>
      <c r="BQ10" s="3">
        <v>1</v>
      </c>
      <c r="BR10" s="3">
        <v>0</v>
      </c>
      <c r="BS10" s="3">
        <v>40</v>
      </c>
      <c r="BT10" s="3">
        <v>4.5</v>
      </c>
      <c r="BU10" s="3">
        <v>3</v>
      </c>
      <c r="BV10" s="3">
        <v>1.1000000000000001</v>
      </c>
      <c r="BW10" s="3"/>
      <c r="BX10" s="10"/>
      <c r="BY10" s="3">
        <v>1</v>
      </c>
      <c r="BZ10" s="3">
        <v>1</v>
      </c>
      <c r="CA10" s="3">
        <v>142</v>
      </c>
      <c r="CB10" s="3">
        <v>19</v>
      </c>
      <c r="CC10" s="4">
        <v>1.1000000000000001</v>
      </c>
      <c r="CD10" s="28">
        <v>56</v>
      </c>
      <c r="CE10" s="8"/>
      <c r="CF10" s="8"/>
      <c r="CG10" s="3">
        <v>442</v>
      </c>
      <c r="CH10" s="3">
        <v>0</v>
      </c>
      <c r="CI10" s="3">
        <v>1</v>
      </c>
      <c r="CJ10" s="12">
        <v>541.4860681114551</v>
      </c>
      <c r="CK10" s="20">
        <f t="shared" si="15"/>
        <v>9.6693940734188413</v>
      </c>
      <c r="CL10" s="19">
        <f t="shared" si="16"/>
        <v>6.2943173377840367</v>
      </c>
      <c r="CM10" s="5">
        <v>927.15472476583966</v>
      </c>
      <c r="CN10" s="19">
        <f t="shared" si="17"/>
        <v>6.8321204607705885</v>
      </c>
      <c r="CO10" s="10"/>
      <c r="CP10" s="41">
        <v>40252</v>
      </c>
      <c r="CQ10" s="41"/>
      <c r="CR10" s="41"/>
      <c r="CS10" s="41"/>
      <c r="CU10" s="36">
        <v>44272</v>
      </c>
      <c r="CV10" s="36">
        <v>44260</v>
      </c>
      <c r="CW10" s="1">
        <f t="shared" si="18"/>
        <v>4008</v>
      </c>
      <c r="CX10" s="3">
        <v>0</v>
      </c>
      <c r="CY10" s="3"/>
      <c r="CZ10" s="3"/>
      <c r="DA10" s="3">
        <v>0</v>
      </c>
      <c r="DB10" s="3">
        <v>4008</v>
      </c>
      <c r="DC10" s="3">
        <v>0</v>
      </c>
      <c r="DD10" s="3"/>
      <c r="DE10" s="10"/>
      <c r="DF10" s="10"/>
      <c r="DG10" s="10"/>
      <c r="DH10" s="10"/>
      <c r="DI10" s="10"/>
      <c r="DJ10" s="10"/>
      <c r="DK10" s="10"/>
      <c r="DL10" s="10"/>
      <c r="DM10" s="10"/>
    </row>
    <row r="11" spans="1:117" x14ac:dyDescent="0.25">
      <c r="A11" s="2">
        <v>2035</v>
      </c>
      <c r="B11" s="3">
        <v>45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1">
        <v>0</v>
      </c>
      <c r="I11" s="3">
        <v>0</v>
      </c>
      <c r="J11" s="3">
        <v>3</v>
      </c>
      <c r="K11" s="3">
        <v>0</v>
      </c>
      <c r="L11" s="3">
        <v>0</v>
      </c>
      <c r="M11" s="3"/>
      <c r="N11" s="3">
        <v>1</v>
      </c>
      <c r="O11" s="3">
        <v>1</v>
      </c>
      <c r="P11" s="3">
        <v>1</v>
      </c>
      <c r="Q11" s="3"/>
      <c r="R11" s="3">
        <v>0</v>
      </c>
      <c r="S11" s="3">
        <v>0</v>
      </c>
      <c r="T11" s="3">
        <v>1</v>
      </c>
      <c r="U11" s="3">
        <v>1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</v>
      </c>
      <c r="AF11" s="3">
        <v>0</v>
      </c>
      <c r="AG11" s="3">
        <v>2</v>
      </c>
      <c r="AH11" s="3">
        <v>23.5</v>
      </c>
      <c r="AI11" s="4">
        <v>1.83</v>
      </c>
      <c r="AJ11" s="3">
        <v>106</v>
      </c>
      <c r="AK11" s="3">
        <v>63</v>
      </c>
      <c r="AL11" s="5">
        <f t="shared" si="0"/>
        <v>77.333333333333329</v>
      </c>
      <c r="AM11" s="3">
        <v>72</v>
      </c>
      <c r="AN11" s="3">
        <v>1</v>
      </c>
      <c r="AO11" s="3">
        <v>8</v>
      </c>
      <c r="AP11" s="3">
        <v>55</v>
      </c>
      <c r="AQ11" s="3">
        <v>35</v>
      </c>
      <c r="AR11" s="3">
        <v>45</v>
      </c>
      <c r="AS11" s="1">
        <f t="shared" si="1"/>
        <v>20</v>
      </c>
      <c r="AT11" s="7">
        <f t="shared" si="2"/>
        <v>2.5</v>
      </c>
      <c r="AU11" s="3">
        <v>19</v>
      </c>
      <c r="AV11" s="4">
        <v>3.39</v>
      </c>
      <c r="AW11" s="3">
        <v>1.85</v>
      </c>
      <c r="AX11" s="19">
        <f t="shared" si="3"/>
        <v>0.31722099039172208</v>
      </c>
      <c r="AY11" s="7">
        <f t="shared" si="4"/>
        <v>7.6696165191740411</v>
      </c>
      <c r="AZ11" s="7">
        <f t="shared" si="5"/>
        <v>1124.3243243243244</v>
      </c>
      <c r="BA11" s="7">
        <f t="shared" si="6"/>
        <v>2998.1981981981976</v>
      </c>
      <c r="BB11" s="7">
        <f t="shared" si="7"/>
        <v>47.083333333333336</v>
      </c>
      <c r="BC11" s="7">
        <f t="shared" si="8"/>
        <v>25.694444444444443</v>
      </c>
      <c r="BD11" s="7">
        <f t="shared" si="9"/>
        <v>20.384259259259256</v>
      </c>
      <c r="BE11" s="7">
        <f t="shared" si="10"/>
        <v>12.929444444444442</v>
      </c>
      <c r="BF11" s="19">
        <v>2.25</v>
      </c>
      <c r="BG11" s="19">
        <f t="shared" si="11"/>
        <v>0.95575221238938046</v>
      </c>
      <c r="BH11" s="19">
        <f t="shared" si="12"/>
        <v>1.168141592920354</v>
      </c>
      <c r="BI11" s="19">
        <f t="shared" si="13"/>
        <v>2.354166666666667</v>
      </c>
      <c r="BJ11" s="19">
        <f t="shared" si="14"/>
        <v>0.42105263157894735</v>
      </c>
      <c r="BK11" s="19"/>
      <c r="BL11" s="5">
        <v>1</v>
      </c>
      <c r="BM11" s="5">
        <v>19</v>
      </c>
      <c r="BN11" s="5">
        <v>50</v>
      </c>
      <c r="BO11" s="5">
        <v>0</v>
      </c>
      <c r="BP11" s="5">
        <v>0</v>
      </c>
      <c r="BQ11" s="3">
        <v>1</v>
      </c>
      <c r="BR11" s="3" t="s">
        <v>60</v>
      </c>
      <c r="BS11" s="5">
        <v>50</v>
      </c>
      <c r="BT11" s="3">
        <v>5.4</v>
      </c>
      <c r="BU11" s="3">
        <v>4.3</v>
      </c>
      <c r="BV11" s="3">
        <v>0.83</v>
      </c>
      <c r="BW11" s="3">
        <v>4.5</v>
      </c>
      <c r="BX11" s="10"/>
      <c r="BY11" s="3">
        <v>1</v>
      </c>
      <c r="BZ11" s="3">
        <v>1</v>
      </c>
      <c r="CA11" s="3">
        <v>141</v>
      </c>
      <c r="CB11" s="3">
        <v>9</v>
      </c>
      <c r="CC11" s="4">
        <v>0.5</v>
      </c>
      <c r="CD11" s="28">
        <v>90</v>
      </c>
      <c r="CE11" s="8"/>
      <c r="CF11" s="8"/>
      <c r="CG11" s="3">
        <v>596</v>
      </c>
      <c r="CH11" s="3">
        <v>0</v>
      </c>
      <c r="CI11" s="3">
        <v>1</v>
      </c>
      <c r="CJ11" s="12">
        <v>906.66666666666663</v>
      </c>
      <c r="CK11" s="20">
        <f t="shared" si="15"/>
        <v>10.074074074074074</v>
      </c>
      <c r="CL11" s="19">
        <f t="shared" si="16"/>
        <v>6.8097748706219337</v>
      </c>
      <c r="CM11" s="5">
        <v>379.67119750501365</v>
      </c>
      <c r="CN11" s="19">
        <f t="shared" si="17"/>
        <v>5.9393056084348554</v>
      </c>
      <c r="CO11" s="10"/>
      <c r="CP11" s="41">
        <v>40402</v>
      </c>
      <c r="CQ11" s="41"/>
      <c r="CR11" s="41"/>
      <c r="CS11" s="41"/>
      <c r="CU11" s="36">
        <v>44272</v>
      </c>
      <c r="CV11" s="36">
        <v>43476</v>
      </c>
      <c r="CW11" s="1">
        <f t="shared" si="18"/>
        <v>3074</v>
      </c>
      <c r="CX11" s="3">
        <v>1</v>
      </c>
      <c r="CY11" s="40">
        <v>43476</v>
      </c>
      <c r="CZ11" s="20">
        <f>(CY11-CP11)</f>
        <v>3074</v>
      </c>
      <c r="DA11" s="20">
        <v>1</v>
      </c>
      <c r="DB11" s="20">
        <v>3074</v>
      </c>
      <c r="DC11" s="3">
        <v>0</v>
      </c>
      <c r="DD11" s="3" t="s">
        <v>144</v>
      </c>
      <c r="DE11" s="10"/>
      <c r="DF11" s="10"/>
      <c r="DG11" s="10"/>
      <c r="DH11" s="10"/>
      <c r="DI11" s="10"/>
      <c r="DJ11" s="10"/>
      <c r="DK11" s="10"/>
      <c r="DL11" s="10"/>
      <c r="DM11" s="10"/>
    </row>
    <row r="12" spans="1:117" x14ac:dyDescent="0.25">
      <c r="A12" s="25">
        <v>1119</v>
      </c>
      <c r="B12" s="1">
        <v>58</v>
      </c>
      <c r="C12" s="1">
        <v>0</v>
      </c>
      <c r="D12" s="1">
        <v>1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38</v>
      </c>
      <c r="AI12" s="1">
        <v>2.04</v>
      </c>
      <c r="AJ12" s="1">
        <v>141</v>
      </c>
      <c r="AK12" s="1">
        <v>74</v>
      </c>
      <c r="AL12" s="5">
        <f t="shared" si="0"/>
        <v>96.333333333333329</v>
      </c>
      <c r="AM12" s="1">
        <v>85</v>
      </c>
      <c r="AN12" s="1">
        <v>1</v>
      </c>
      <c r="AO12" s="1">
        <v>5</v>
      </c>
      <c r="AP12" s="1">
        <v>20</v>
      </c>
      <c r="AQ12" s="1">
        <v>7</v>
      </c>
      <c r="AR12" s="1">
        <v>14</v>
      </c>
      <c r="AS12" s="1">
        <f t="shared" si="1"/>
        <v>13</v>
      </c>
      <c r="AT12" s="7">
        <f t="shared" si="2"/>
        <v>2.6</v>
      </c>
      <c r="AU12" s="1">
        <v>10</v>
      </c>
      <c r="AV12" s="19">
        <v>5.47</v>
      </c>
      <c r="AW12" s="1">
        <v>2.68</v>
      </c>
      <c r="AX12" s="19">
        <f t="shared" si="3"/>
        <v>0.5724464153732447</v>
      </c>
      <c r="AY12" s="7">
        <f t="shared" si="4"/>
        <v>0.73126142595978061</v>
      </c>
      <c r="AZ12" s="7">
        <f t="shared" si="5"/>
        <v>119.40298507462686</v>
      </c>
      <c r="BA12" s="7">
        <f t="shared" si="6"/>
        <v>2726.3681592039798</v>
      </c>
      <c r="BB12" s="7">
        <f t="shared" si="7"/>
        <v>64.35294117647058</v>
      </c>
      <c r="BC12" s="7">
        <f t="shared" si="8"/>
        <v>31.529411764705884</v>
      </c>
      <c r="BD12" s="7">
        <f t="shared" si="9"/>
        <v>37.019733333333328</v>
      </c>
      <c r="BE12" s="7">
        <f t="shared" si="10"/>
        <v>3.8591999999999995</v>
      </c>
      <c r="BF12" s="19">
        <v>2.1910420475319929</v>
      </c>
      <c r="BG12" s="19">
        <f t="shared" si="11"/>
        <v>0.21755027422303477</v>
      </c>
      <c r="BH12" s="19">
        <f t="shared" si="12"/>
        <v>0.31078610603290679</v>
      </c>
      <c r="BI12" s="19">
        <f t="shared" si="13"/>
        <v>4.9502262443438907</v>
      </c>
      <c r="BJ12" s="19">
        <f t="shared" si="14"/>
        <v>0.5</v>
      </c>
      <c r="BK12" s="19"/>
      <c r="BL12" s="20">
        <v>1</v>
      </c>
      <c r="BM12" s="1">
        <v>12</v>
      </c>
      <c r="BP12" s="1"/>
      <c r="BQ12" s="1">
        <v>1</v>
      </c>
      <c r="BR12" s="1">
        <v>0</v>
      </c>
      <c r="BS12" s="1">
        <v>66</v>
      </c>
      <c r="BT12" s="1">
        <v>4.3</v>
      </c>
      <c r="BU12" s="1">
        <v>2.8</v>
      </c>
      <c r="BV12" s="1">
        <v>0.44</v>
      </c>
      <c r="BX12" s="1">
        <v>15</v>
      </c>
      <c r="BY12" s="1">
        <v>0</v>
      </c>
      <c r="BZ12" s="1">
        <v>1</v>
      </c>
      <c r="CA12" s="25">
        <v>139</v>
      </c>
      <c r="CB12" s="25">
        <v>30</v>
      </c>
      <c r="CC12" s="44">
        <v>1.19</v>
      </c>
      <c r="CD12" s="27">
        <v>50</v>
      </c>
      <c r="CE12" s="1">
        <v>20</v>
      </c>
      <c r="CF12" s="1">
        <v>0</v>
      </c>
      <c r="CI12" s="1">
        <v>1</v>
      </c>
      <c r="CJ12" s="20">
        <v>508.3518795</v>
      </c>
      <c r="CK12" s="20">
        <f t="shared" si="15"/>
        <v>10.16703759</v>
      </c>
      <c r="CL12" s="19">
        <f t="shared" si="16"/>
        <v>6.2311738839701629</v>
      </c>
      <c r="CM12" s="20">
        <v>899.50075409999999</v>
      </c>
      <c r="CN12" s="19">
        <f t="shared" si="17"/>
        <v>6.8018398917448781</v>
      </c>
      <c r="CO12" s="22"/>
      <c r="CP12" s="36">
        <v>43585</v>
      </c>
      <c r="CQ12" s="36"/>
      <c r="CR12" s="36"/>
      <c r="CS12" s="36"/>
      <c r="CU12" s="36">
        <v>44274</v>
      </c>
      <c r="CV12" s="36">
        <v>44274</v>
      </c>
      <c r="CW12" s="1">
        <f t="shared" si="18"/>
        <v>689</v>
      </c>
      <c r="CX12" s="1">
        <v>0</v>
      </c>
      <c r="DA12" s="1">
        <v>0</v>
      </c>
      <c r="DB12" s="1">
        <v>689</v>
      </c>
      <c r="DC12" s="3">
        <v>0</v>
      </c>
      <c r="DD12"/>
    </row>
    <row r="13" spans="1:117" x14ac:dyDescent="0.25">
      <c r="A13" s="25">
        <v>1070</v>
      </c>
      <c r="B13" s="1">
        <v>62</v>
      </c>
      <c r="C13" s="1">
        <v>0</v>
      </c>
      <c r="D13" s="1">
        <v>0</v>
      </c>
      <c r="E13" s="1">
        <v>0</v>
      </c>
      <c r="F13" s="1">
        <v>2</v>
      </c>
      <c r="H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1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20.94</v>
      </c>
      <c r="AI13" s="1">
        <v>1.83</v>
      </c>
      <c r="AJ13" s="1">
        <v>151</v>
      </c>
      <c r="AK13" s="1">
        <v>91</v>
      </c>
      <c r="AL13" s="5">
        <f t="shared" si="0"/>
        <v>111</v>
      </c>
      <c r="AM13" s="1">
        <v>56</v>
      </c>
      <c r="AN13" s="1">
        <v>1</v>
      </c>
      <c r="AO13" s="1">
        <v>6</v>
      </c>
      <c r="AP13" s="1">
        <v>29</v>
      </c>
      <c r="AQ13" s="1">
        <v>11</v>
      </c>
      <c r="AR13" s="1">
        <v>19</v>
      </c>
      <c r="AS13" s="1">
        <f t="shared" si="1"/>
        <v>18</v>
      </c>
      <c r="AT13" s="7">
        <f t="shared" si="2"/>
        <v>3</v>
      </c>
      <c r="AU13" s="1">
        <v>12</v>
      </c>
      <c r="AV13" s="19">
        <v>4.42</v>
      </c>
      <c r="AW13" s="1">
        <v>2.41</v>
      </c>
      <c r="AX13" s="19">
        <f t="shared" si="3"/>
        <v>0.59314855875831485</v>
      </c>
      <c r="AY13" s="7">
        <f t="shared" si="4"/>
        <v>1.5837104072398189</v>
      </c>
      <c r="AZ13" s="7">
        <f t="shared" si="5"/>
        <v>232.36514522821577</v>
      </c>
      <c r="BA13" s="7">
        <f t="shared" si="6"/>
        <v>3485.4771784232362</v>
      </c>
      <c r="BB13" s="7">
        <f t="shared" si="7"/>
        <v>78.928571428571431</v>
      </c>
      <c r="BC13" s="7">
        <f t="shared" si="8"/>
        <v>43.035714285714285</v>
      </c>
      <c r="BD13" s="7">
        <f t="shared" si="9"/>
        <v>57.943285714285707</v>
      </c>
      <c r="BE13" s="7">
        <f t="shared" si="10"/>
        <v>7.6087142857142842</v>
      </c>
      <c r="BF13" s="19"/>
      <c r="BG13" s="19">
        <f t="shared" si="11"/>
        <v>0.24072398190045249</v>
      </c>
      <c r="BH13" s="19">
        <f t="shared" si="12"/>
        <v>0.36742081447963798</v>
      </c>
      <c r="BI13" s="19">
        <f t="shared" si="13"/>
        <v>4.3849206349206353</v>
      </c>
      <c r="BJ13" s="19">
        <f t="shared" si="14"/>
        <v>0.5</v>
      </c>
      <c r="BK13" s="19"/>
      <c r="BL13" s="20">
        <v>1</v>
      </c>
      <c r="BO13" s="1">
        <v>1</v>
      </c>
      <c r="BP13" s="1"/>
      <c r="BQ13" s="1">
        <v>1</v>
      </c>
      <c r="BR13" s="1">
        <v>0</v>
      </c>
      <c r="BS13" s="1">
        <v>54</v>
      </c>
      <c r="BT13" s="1">
        <v>5.6</v>
      </c>
      <c r="BU13" s="1">
        <v>3.5</v>
      </c>
      <c r="BV13" s="1">
        <v>0.26</v>
      </c>
      <c r="BW13" s="1">
        <v>3.7</v>
      </c>
      <c r="BX13" s="1">
        <v>51.7</v>
      </c>
      <c r="BY13" s="1">
        <v>1</v>
      </c>
      <c r="CA13" s="25">
        <v>138</v>
      </c>
      <c r="CB13" s="25">
        <v>18</v>
      </c>
      <c r="CC13" s="44">
        <v>0.87</v>
      </c>
      <c r="CD13" s="27">
        <v>90</v>
      </c>
      <c r="CE13" s="1">
        <v>156</v>
      </c>
      <c r="CF13" s="1">
        <v>1</v>
      </c>
      <c r="CI13" s="1">
        <v>1</v>
      </c>
      <c r="CJ13" s="20">
        <v>916.93023249999999</v>
      </c>
      <c r="CK13" s="20">
        <f t="shared" si="15"/>
        <v>10.188113694444445</v>
      </c>
      <c r="CL13" s="19">
        <f t="shared" si="16"/>
        <v>6.8210313870283601</v>
      </c>
      <c r="CM13" s="20">
        <v>1758.524993</v>
      </c>
      <c r="CN13" s="19">
        <f t="shared" si="17"/>
        <v>7.4722306644943002</v>
      </c>
      <c r="CO13" s="22"/>
      <c r="CP13" s="36">
        <v>43419</v>
      </c>
      <c r="CQ13" s="36"/>
      <c r="CR13" s="36"/>
      <c r="CS13" s="36"/>
      <c r="CU13" s="36">
        <v>44274</v>
      </c>
      <c r="CV13" s="36">
        <v>44238</v>
      </c>
      <c r="CW13" s="1">
        <f t="shared" si="18"/>
        <v>819</v>
      </c>
      <c r="CX13" s="1">
        <v>0</v>
      </c>
      <c r="DA13" s="1">
        <v>0</v>
      </c>
      <c r="DB13" s="1">
        <v>819</v>
      </c>
      <c r="DC13" s="3">
        <v>0</v>
      </c>
      <c r="DD13"/>
    </row>
    <row r="14" spans="1:117" x14ac:dyDescent="0.25">
      <c r="A14" s="25">
        <v>1010</v>
      </c>
      <c r="B14" s="1">
        <v>70</v>
      </c>
      <c r="C14" s="1">
        <v>0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2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1</v>
      </c>
      <c r="AC14" s="1">
        <v>1</v>
      </c>
      <c r="AD14" s="1">
        <v>0</v>
      </c>
      <c r="AE14" s="1">
        <v>1</v>
      </c>
      <c r="AF14" s="1">
        <v>0</v>
      </c>
      <c r="AG14" s="1">
        <v>0</v>
      </c>
      <c r="AH14" s="1">
        <v>26.31</v>
      </c>
      <c r="AI14" s="1">
        <v>2.15</v>
      </c>
      <c r="AJ14" s="1">
        <v>136</v>
      </c>
      <c r="AK14" s="1">
        <v>58</v>
      </c>
      <c r="AL14" s="5">
        <f t="shared" si="0"/>
        <v>84</v>
      </c>
      <c r="AM14" s="1">
        <v>48</v>
      </c>
      <c r="AN14" s="1">
        <v>3</v>
      </c>
      <c r="AO14" s="1">
        <v>11</v>
      </c>
      <c r="AP14" s="1">
        <v>47</v>
      </c>
      <c r="AQ14" s="1">
        <v>14</v>
      </c>
      <c r="AR14" s="1">
        <v>25</v>
      </c>
      <c r="AS14" s="1">
        <f t="shared" si="1"/>
        <v>33</v>
      </c>
      <c r="AT14" s="7">
        <f t="shared" si="2"/>
        <v>3</v>
      </c>
      <c r="AU14" s="1">
        <v>18</v>
      </c>
      <c r="AV14" s="19">
        <v>5.88</v>
      </c>
      <c r="AW14" s="1">
        <v>2.74</v>
      </c>
      <c r="AX14" s="19">
        <f t="shared" si="3"/>
        <v>0.5103325942350333</v>
      </c>
      <c r="AY14" s="7">
        <f t="shared" si="4"/>
        <v>1.1904761904761905</v>
      </c>
      <c r="AZ14" s="7">
        <f t="shared" si="5"/>
        <v>204.3795620437956</v>
      </c>
      <c r="BA14" s="7">
        <f t="shared" si="6"/>
        <v>2131.3868613138684</v>
      </c>
      <c r="BB14" s="7">
        <f t="shared" si="7"/>
        <v>122.5</v>
      </c>
      <c r="BC14" s="7">
        <f t="shared" si="8"/>
        <v>57.083333333333336</v>
      </c>
      <c r="BD14" s="7">
        <f t="shared" si="9"/>
        <v>51.238</v>
      </c>
      <c r="BE14" s="7">
        <f t="shared" si="10"/>
        <v>10.868666666666668</v>
      </c>
      <c r="BF14" s="19">
        <v>1.19</v>
      </c>
      <c r="BG14" s="19">
        <f t="shared" si="11"/>
        <v>0.20408163265306123</v>
      </c>
      <c r="BH14" s="19">
        <f t="shared" si="12"/>
        <v>0.3836734693877551</v>
      </c>
      <c r="BI14" s="19">
        <f t="shared" si="13"/>
        <v>3.7121212121212119</v>
      </c>
      <c r="BJ14" s="19">
        <f t="shared" si="14"/>
        <v>0.61111111111111116</v>
      </c>
      <c r="BK14" s="19"/>
      <c r="BL14" s="20">
        <v>1</v>
      </c>
      <c r="BM14" s="1">
        <v>19</v>
      </c>
      <c r="BO14" s="1">
        <v>3</v>
      </c>
      <c r="BP14" s="1">
        <v>0</v>
      </c>
      <c r="BQ14" s="1">
        <v>1</v>
      </c>
      <c r="BR14" s="1">
        <v>0</v>
      </c>
      <c r="BS14" s="1">
        <v>45</v>
      </c>
      <c r="BT14" s="1">
        <v>5.2</v>
      </c>
      <c r="BU14" s="1">
        <v>4.0999999999999996</v>
      </c>
      <c r="BV14" s="1">
        <v>0.32</v>
      </c>
      <c r="BW14" s="1">
        <v>5.3</v>
      </c>
      <c r="BX14" s="1">
        <v>70</v>
      </c>
      <c r="BY14" s="1">
        <v>1</v>
      </c>
      <c r="BZ14" s="1">
        <v>0</v>
      </c>
      <c r="CA14" s="1">
        <v>136</v>
      </c>
      <c r="CB14" s="1">
        <v>33</v>
      </c>
      <c r="CC14" s="19">
        <v>1</v>
      </c>
      <c r="CD14" s="27">
        <v>76</v>
      </c>
      <c r="CJ14" s="20">
        <v>775.30122070000004</v>
      </c>
      <c r="CK14" s="20">
        <f t="shared" si="15"/>
        <v>10.201331851315791</v>
      </c>
      <c r="CL14" s="19">
        <f t="shared" si="16"/>
        <v>6.6532516257109693</v>
      </c>
      <c r="CM14" s="20">
        <v>156.2758365</v>
      </c>
      <c r="CN14" s="19">
        <f t="shared" si="17"/>
        <v>5.0516226285471113</v>
      </c>
      <c r="CO14" s="22"/>
      <c r="CP14" s="36">
        <v>43208</v>
      </c>
      <c r="CQ14" s="36"/>
      <c r="CR14" s="36"/>
      <c r="CS14" s="36"/>
      <c r="CU14" s="36">
        <v>44274</v>
      </c>
      <c r="CV14" s="36">
        <v>44272</v>
      </c>
      <c r="CW14" s="1">
        <f t="shared" si="18"/>
        <v>1064</v>
      </c>
      <c r="CX14" s="1">
        <v>0</v>
      </c>
      <c r="DA14" s="1">
        <v>0</v>
      </c>
      <c r="DB14" s="1">
        <v>1064</v>
      </c>
      <c r="DC14" s="3">
        <v>0</v>
      </c>
      <c r="DD14"/>
    </row>
    <row r="15" spans="1:117" x14ac:dyDescent="0.25">
      <c r="A15" s="25">
        <v>1050</v>
      </c>
      <c r="B15" s="1">
        <v>61</v>
      </c>
      <c r="C15" s="1">
        <v>0</v>
      </c>
      <c r="D15" s="1">
        <v>0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1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  <c r="AH15" s="1">
        <v>32.200000000000003</v>
      </c>
      <c r="AI15" s="1">
        <v>2.2799999999999998</v>
      </c>
      <c r="AJ15" s="1">
        <v>129</v>
      </c>
      <c r="AK15" s="1">
        <v>67</v>
      </c>
      <c r="AL15" s="5">
        <f t="shared" si="0"/>
        <v>87.666666666666671</v>
      </c>
      <c r="AM15" s="1">
        <v>68</v>
      </c>
      <c r="AN15" s="1">
        <v>1</v>
      </c>
      <c r="AO15" s="1">
        <v>4</v>
      </c>
      <c r="AP15" s="1">
        <v>26</v>
      </c>
      <c r="AQ15" s="1">
        <v>9</v>
      </c>
      <c r="AR15" s="1">
        <v>16</v>
      </c>
      <c r="AS15" s="1">
        <f t="shared" si="1"/>
        <v>17</v>
      </c>
      <c r="AT15" s="7">
        <f t="shared" si="2"/>
        <v>4.25</v>
      </c>
      <c r="AU15" s="1">
        <v>8</v>
      </c>
      <c r="AV15" s="19">
        <v>6.03</v>
      </c>
      <c r="AW15" s="1">
        <v>2.64</v>
      </c>
      <c r="AX15" s="19">
        <f t="shared" si="3"/>
        <v>0.51317073170731708</v>
      </c>
      <c r="AY15" s="7">
        <f t="shared" si="4"/>
        <v>1.3266998341625207</v>
      </c>
      <c r="AZ15" s="7">
        <f t="shared" si="5"/>
        <v>242.42424242424241</v>
      </c>
      <c r="BA15" s="7">
        <f t="shared" si="6"/>
        <v>2535.3535353535353</v>
      </c>
      <c r="BB15" s="7">
        <f t="shared" si="7"/>
        <v>88.676470588235304</v>
      </c>
      <c r="BC15" s="7">
        <f t="shared" si="8"/>
        <v>38.823529411764703</v>
      </c>
      <c r="BD15" s="7">
        <f t="shared" si="9"/>
        <v>42.064</v>
      </c>
      <c r="BE15" s="7">
        <f t="shared" si="10"/>
        <v>6.3359999999999994</v>
      </c>
      <c r="BF15" s="19">
        <v>1.1276948590381426</v>
      </c>
      <c r="BG15" s="19">
        <f t="shared" si="11"/>
        <v>0.18043117744610279</v>
      </c>
      <c r="BH15" s="19">
        <f t="shared" si="12"/>
        <v>0.29320066334991707</v>
      </c>
      <c r="BI15" s="19">
        <f t="shared" si="13"/>
        <v>5.2162629757785473</v>
      </c>
      <c r="BJ15" s="19">
        <f t="shared" si="14"/>
        <v>0.5</v>
      </c>
      <c r="BK15" s="19"/>
      <c r="BL15" s="20">
        <v>1</v>
      </c>
      <c r="BM15" s="1">
        <v>13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/>
      <c r="BU15" s="1"/>
      <c r="BV15" s="1"/>
      <c r="CA15" s="25">
        <v>140</v>
      </c>
      <c r="CB15" s="25">
        <v>15</v>
      </c>
      <c r="CC15" s="44">
        <v>1.1200000000000001</v>
      </c>
      <c r="CD15" s="27">
        <v>71</v>
      </c>
      <c r="CJ15" s="20">
        <v>730.12165189999996</v>
      </c>
      <c r="CK15" s="20">
        <f t="shared" si="15"/>
        <v>10.283403547887323</v>
      </c>
      <c r="CL15" s="19">
        <f t="shared" si="16"/>
        <v>6.5932111666968174</v>
      </c>
      <c r="CM15" s="20">
        <v>1215.8277880000001</v>
      </c>
      <c r="CN15" s="19">
        <f t="shared" si="17"/>
        <v>7.1031804307862849</v>
      </c>
      <c r="CO15" s="22"/>
      <c r="CP15" s="36">
        <v>43350</v>
      </c>
      <c r="CQ15" s="36"/>
      <c r="CR15" s="36"/>
      <c r="CS15" s="36"/>
      <c r="CU15" s="36">
        <v>44274</v>
      </c>
      <c r="CV15" s="36">
        <v>44257</v>
      </c>
      <c r="CW15" s="1">
        <f t="shared" si="18"/>
        <v>907</v>
      </c>
      <c r="CX15" s="1">
        <v>0</v>
      </c>
      <c r="DA15" s="1">
        <v>0</v>
      </c>
      <c r="DB15" s="1">
        <v>907</v>
      </c>
      <c r="DC15" s="3">
        <v>0</v>
      </c>
      <c r="DD15"/>
    </row>
    <row r="16" spans="1:117" x14ac:dyDescent="0.25">
      <c r="A16" s="2">
        <v>2056</v>
      </c>
      <c r="B16" s="3">
        <v>49</v>
      </c>
      <c r="C16" s="3">
        <v>0</v>
      </c>
      <c r="D16" s="3">
        <v>0</v>
      </c>
      <c r="E16" s="3">
        <v>0</v>
      </c>
      <c r="F16" s="3">
        <v>2</v>
      </c>
      <c r="G16" s="3">
        <v>1</v>
      </c>
      <c r="H16" s="1">
        <v>0</v>
      </c>
      <c r="I16" s="3">
        <v>1</v>
      </c>
      <c r="J16" s="3">
        <v>1</v>
      </c>
      <c r="K16" s="3">
        <v>0</v>
      </c>
      <c r="L16" s="3">
        <v>0</v>
      </c>
      <c r="M16" s="3"/>
      <c r="N16" s="3">
        <v>0</v>
      </c>
      <c r="O16" s="3">
        <v>0</v>
      </c>
      <c r="P16" s="3">
        <v>1</v>
      </c>
      <c r="Q16" s="3"/>
      <c r="R16" s="3">
        <v>0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1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23</v>
      </c>
      <c r="AI16" s="4">
        <v>1.7</v>
      </c>
      <c r="AJ16" s="3">
        <v>118</v>
      </c>
      <c r="AK16" s="3">
        <v>78</v>
      </c>
      <c r="AL16" s="5">
        <f t="shared" si="0"/>
        <v>91.333333333333329</v>
      </c>
      <c r="AM16" s="3">
        <v>88</v>
      </c>
      <c r="AN16" s="3">
        <v>1</v>
      </c>
      <c r="AO16" s="3">
        <v>4</v>
      </c>
      <c r="AP16" s="3">
        <v>18</v>
      </c>
      <c r="AQ16" s="3">
        <v>8</v>
      </c>
      <c r="AR16" s="3">
        <v>11</v>
      </c>
      <c r="AS16" s="1">
        <f t="shared" si="1"/>
        <v>10</v>
      </c>
      <c r="AT16" s="7">
        <f t="shared" si="2"/>
        <v>2.5</v>
      </c>
      <c r="AU16" s="3">
        <v>6</v>
      </c>
      <c r="AV16" s="4">
        <v>3.8080000000000003</v>
      </c>
      <c r="AW16" s="3">
        <v>2.2400000000000002</v>
      </c>
      <c r="AX16" s="19">
        <f t="shared" si="3"/>
        <v>0.45362897265336294</v>
      </c>
      <c r="AY16" s="7">
        <f t="shared" si="4"/>
        <v>1.3130252100840336</v>
      </c>
      <c r="AZ16" s="7">
        <f t="shared" si="5"/>
        <v>178.57142857142856</v>
      </c>
      <c r="BA16" s="7">
        <f t="shared" si="6"/>
        <v>3119.0476190476184</v>
      </c>
      <c r="BB16" s="7">
        <f t="shared" si="7"/>
        <v>43.272727272727273</v>
      </c>
      <c r="BC16" s="7">
        <f t="shared" si="8"/>
        <v>25.454545454545453</v>
      </c>
      <c r="BD16" s="7">
        <f t="shared" si="9"/>
        <v>29.540848484848482</v>
      </c>
      <c r="BE16" s="7">
        <f t="shared" si="10"/>
        <v>2.4232727272727272</v>
      </c>
      <c r="BF16" s="19"/>
      <c r="BG16" s="19">
        <f t="shared" si="11"/>
        <v>0.25420168067226889</v>
      </c>
      <c r="BH16" s="19">
        <f t="shared" si="12"/>
        <v>0.41596638655462187</v>
      </c>
      <c r="BI16" s="19">
        <f t="shared" si="13"/>
        <v>4.3272727272727272</v>
      </c>
      <c r="BJ16" s="19">
        <f t="shared" si="14"/>
        <v>0.66666666666666663</v>
      </c>
      <c r="BK16" s="19"/>
      <c r="BL16" s="5">
        <v>0</v>
      </c>
      <c r="BM16" s="5"/>
      <c r="BN16" s="5"/>
      <c r="BO16" s="5"/>
      <c r="BP16" s="5"/>
      <c r="BQ16" s="3">
        <v>1</v>
      </c>
      <c r="BR16" s="3">
        <v>0</v>
      </c>
      <c r="BS16" s="3">
        <v>55</v>
      </c>
      <c r="BT16" s="3"/>
      <c r="BU16" s="3"/>
      <c r="BV16" s="3"/>
      <c r="BW16" s="3"/>
      <c r="BX16" s="10"/>
      <c r="BY16" s="3">
        <v>1</v>
      </c>
      <c r="BZ16" s="3">
        <v>0</v>
      </c>
      <c r="CA16" s="3">
        <v>141</v>
      </c>
      <c r="CB16" s="3">
        <v>25</v>
      </c>
      <c r="CC16" s="4">
        <v>1.1000000000000001</v>
      </c>
      <c r="CD16" s="28">
        <v>77</v>
      </c>
      <c r="CE16" s="8"/>
      <c r="CF16" s="8"/>
      <c r="CG16" s="3">
        <v>366</v>
      </c>
      <c r="CH16" s="3">
        <v>0</v>
      </c>
      <c r="CI16" s="3">
        <v>1</v>
      </c>
      <c r="CJ16" s="12">
        <v>828.9473684210526</v>
      </c>
      <c r="CK16" s="20">
        <f t="shared" si="15"/>
        <v>10.76555023923445</v>
      </c>
      <c r="CL16" s="19">
        <f t="shared" si="16"/>
        <v>6.7201566650873383</v>
      </c>
      <c r="CM16" s="5">
        <v>744.87765334955429</v>
      </c>
      <c r="CN16" s="19">
        <f t="shared" si="17"/>
        <v>6.6132199812014987</v>
      </c>
      <c r="CO16" s="10"/>
      <c r="CP16" s="36">
        <v>40521</v>
      </c>
      <c r="CQ16" s="36"/>
      <c r="CR16" s="36"/>
      <c r="CS16" s="36"/>
      <c r="CT16" s="22"/>
      <c r="CU16" s="36">
        <v>44274</v>
      </c>
      <c r="CV16" s="40">
        <v>43879</v>
      </c>
      <c r="CW16" s="3">
        <f t="shared" si="18"/>
        <v>3358</v>
      </c>
      <c r="CX16" s="3">
        <v>0</v>
      </c>
      <c r="CY16" s="3"/>
      <c r="CZ16" s="3"/>
      <c r="DA16" s="3">
        <v>0</v>
      </c>
      <c r="DB16" s="3">
        <v>3358</v>
      </c>
      <c r="DC16" s="3">
        <v>0</v>
      </c>
      <c r="DD16" s="3"/>
      <c r="DE16" s="10"/>
      <c r="DF16" s="10"/>
      <c r="DG16" s="10"/>
      <c r="DH16" s="10"/>
      <c r="DI16" s="10"/>
      <c r="DJ16" s="10"/>
      <c r="DK16" s="10"/>
      <c r="DL16" s="10"/>
      <c r="DM16" s="10"/>
    </row>
    <row r="17" spans="1:117" x14ac:dyDescent="0.25">
      <c r="A17" s="25">
        <v>1172</v>
      </c>
      <c r="B17" s="1">
        <v>68</v>
      </c>
      <c r="C17" s="1">
        <v>0</v>
      </c>
      <c r="D17" s="1">
        <v>1</v>
      </c>
      <c r="E17" s="1">
        <v>0</v>
      </c>
      <c r="F17" s="1">
        <v>2</v>
      </c>
      <c r="H17" s="1">
        <v>1</v>
      </c>
      <c r="J17" s="1">
        <v>2</v>
      </c>
      <c r="K17" s="1">
        <v>1</v>
      </c>
      <c r="L17" s="1">
        <v>0</v>
      </c>
      <c r="M17" s="1">
        <v>1</v>
      </c>
      <c r="N17" s="1">
        <v>0</v>
      </c>
      <c r="O17" s="1">
        <v>1</v>
      </c>
      <c r="P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0</v>
      </c>
      <c r="AH17" s="1">
        <v>20.7</v>
      </c>
      <c r="AI17" s="1">
        <v>1.42</v>
      </c>
      <c r="AJ17" s="1">
        <v>132</v>
      </c>
      <c r="AK17" s="1">
        <v>65</v>
      </c>
      <c r="AL17" s="5">
        <f t="shared" si="0"/>
        <v>87.333333333333329</v>
      </c>
      <c r="AM17" s="1">
        <v>53</v>
      </c>
      <c r="AN17" s="1">
        <v>1</v>
      </c>
      <c r="AO17" s="1">
        <v>2</v>
      </c>
      <c r="AP17" s="1">
        <v>28</v>
      </c>
      <c r="AQ17" s="1">
        <v>6</v>
      </c>
      <c r="AR17" s="1">
        <v>14</v>
      </c>
      <c r="AS17" s="1">
        <f t="shared" si="1"/>
        <v>22</v>
      </c>
      <c r="AT17" s="7">
        <f t="shared" si="2"/>
        <v>11</v>
      </c>
      <c r="AU17" s="1">
        <v>7</v>
      </c>
      <c r="AV17" s="19">
        <v>4.4000000000000004</v>
      </c>
      <c r="AW17" s="1">
        <v>3.09</v>
      </c>
      <c r="AX17" s="19">
        <f t="shared" si="3"/>
        <v>0.59835920177383584</v>
      </c>
      <c r="AY17" s="7">
        <f t="shared" si="4"/>
        <v>1.5909090909090908</v>
      </c>
      <c r="AZ17" s="7">
        <f t="shared" si="5"/>
        <v>181.22977346278319</v>
      </c>
      <c r="BA17" s="7">
        <f t="shared" si="6"/>
        <v>2209.277238403452</v>
      </c>
      <c r="BB17" s="7">
        <f t="shared" si="7"/>
        <v>83.018867924528308</v>
      </c>
      <c r="BC17" s="7">
        <f t="shared" si="8"/>
        <v>58.301886792452834</v>
      </c>
      <c r="BD17" s="7">
        <f t="shared" si="9"/>
        <v>63.696754716981133</v>
      </c>
      <c r="BE17" s="7">
        <f t="shared" si="10"/>
        <v>9.5148679245283034</v>
      </c>
      <c r="BF17" s="19">
        <v>1.3731818181818181</v>
      </c>
      <c r="BG17" s="19">
        <f t="shared" si="11"/>
        <v>0.16863636363636361</v>
      </c>
      <c r="BH17" s="19">
        <f t="shared" si="12"/>
        <v>0.33727272727272722</v>
      </c>
      <c r="BI17" s="19">
        <f t="shared" si="13"/>
        <v>3.7735849056603779</v>
      </c>
      <c r="BJ17" s="19">
        <f t="shared" si="14"/>
        <v>0.2857142857142857</v>
      </c>
      <c r="BK17" s="19"/>
      <c r="BL17" s="20">
        <v>1</v>
      </c>
      <c r="BM17" s="1">
        <v>12</v>
      </c>
      <c r="BO17" s="1">
        <v>0</v>
      </c>
      <c r="BP17" s="1">
        <v>0</v>
      </c>
      <c r="BQ17" s="1">
        <v>1</v>
      </c>
      <c r="BR17" s="1">
        <v>0</v>
      </c>
      <c r="BS17" s="1">
        <v>70</v>
      </c>
      <c r="BT17" s="1">
        <v>4.3</v>
      </c>
      <c r="BU17" s="1">
        <v>2.5</v>
      </c>
      <c r="BV17" s="1">
        <v>0.32</v>
      </c>
      <c r="BZ17" s="1">
        <v>0</v>
      </c>
      <c r="CA17" s="25">
        <v>141</v>
      </c>
      <c r="CB17" s="25">
        <v>27</v>
      </c>
      <c r="CC17" s="44">
        <v>0.88</v>
      </c>
      <c r="CD17" s="27">
        <v>68</v>
      </c>
      <c r="CJ17" s="20">
        <v>824.77165930000001</v>
      </c>
      <c r="CK17" s="20">
        <f t="shared" si="15"/>
        <v>12.128994989705882</v>
      </c>
      <c r="CL17" s="19">
        <f t="shared" si="16"/>
        <v>6.7151065714189064</v>
      </c>
      <c r="CM17" s="20">
        <v>4584.0394109999997</v>
      </c>
      <c r="CN17" s="19">
        <f t="shared" si="17"/>
        <v>8.4303358558707053</v>
      </c>
      <c r="CO17" s="20"/>
      <c r="CP17" s="36">
        <v>43693</v>
      </c>
      <c r="CQ17" s="36"/>
      <c r="CR17" s="36"/>
      <c r="CS17" s="36"/>
      <c r="CU17" s="36">
        <v>44274</v>
      </c>
      <c r="CV17" s="36">
        <v>44273</v>
      </c>
      <c r="CW17" s="1">
        <f t="shared" si="18"/>
        <v>580</v>
      </c>
      <c r="CX17" s="1">
        <v>0</v>
      </c>
      <c r="DA17" s="1">
        <v>0</v>
      </c>
      <c r="DB17" s="1">
        <v>580</v>
      </c>
      <c r="DC17" s="3">
        <v>0</v>
      </c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2">
        <v>2049</v>
      </c>
      <c r="B18" s="3">
        <v>65</v>
      </c>
      <c r="C18" s="3">
        <v>1</v>
      </c>
      <c r="D18" s="3">
        <v>0</v>
      </c>
      <c r="E18" s="3">
        <v>1</v>
      </c>
      <c r="F18" s="3">
        <v>1</v>
      </c>
      <c r="G18" s="3">
        <v>1</v>
      </c>
      <c r="H18" s="1">
        <v>0</v>
      </c>
      <c r="I18" s="3">
        <v>0</v>
      </c>
      <c r="J18" s="3">
        <v>3</v>
      </c>
      <c r="K18" s="3">
        <v>1</v>
      </c>
      <c r="L18" s="3">
        <v>1</v>
      </c>
      <c r="M18" s="3"/>
      <c r="N18" s="3">
        <v>0</v>
      </c>
      <c r="O18" s="3">
        <v>0</v>
      </c>
      <c r="P18" s="3">
        <v>0</v>
      </c>
      <c r="Q18" s="3"/>
      <c r="R18" s="3">
        <v>1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1</v>
      </c>
      <c r="AB18" s="3">
        <v>1</v>
      </c>
      <c r="AC18" s="3">
        <v>1</v>
      </c>
      <c r="AD18" s="3">
        <v>0</v>
      </c>
      <c r="AE18" s="3">
        <v>1</v>
      </c>
      <c r="AF18" s="3">
        <v>0</v>
      </c>
      <c r="AG18" s="3">
        <v>2</v>
      </c>
      <c r="AH18" s="3">
        <v>27.5</v>
      </c>
      <c r="AI18" s="4">
        <v>1.99</v>
      </c>
      <c r="AJ18" s="3">
        <v>140</v>
      </c>
      <c r="AK18" s="3">
        <v>79</v>
      </c>
      <c r="AL18" s="5">
        <f t="shared" si="0"/>
        <v>99.333333333333329</v>
      </c>
      <c r="AM18" s="3">
        <v>105</v>
      </c>
      <c r="AN18" s="3">
        <v>1</v>
      </c>
      <c r="AO18" s="3">
        <v>4</v>
      </c>
      <c r="AP18" s="3">
        <v>38</v>
      </c>
      <c r="AQ18" s="3">
        <v>18</v>
      </c>
      <c r="AR18" s="3">
        <v>25</v>
      </c>
      <c r="AS18" s="1">
        <f t="shared" si="1"/>
        <v>20</v>
      </c>
      <c r="AT18" s="7">
        <f t="shared" si="2"/>
        <v>5</v>
      </c>
      <c r="AU18" s="3">
        <v>17</v>
      </c>
      <c r="AV18" s="4">
        <v>5.7709999999999999</v>
      </c>
      <c r="AW18" s="3">
        <v>2.9</v>
      </c>
      <c r="AX18" s="19">
        <f t="shared" si="3"/>
        <v>0.63872875092387282</v>
      </c>
      <c r="AY18" s="7">
        <f t="shared" si="4"/>
        <v>1.3862415525905389</v>
      </c>
      <c r="AZ18" s="7">
        <f t="shared" si="5"/>
        <v>220.68965517241381</v>
      </c>
      <c r="BA18" s="7">
        <f t="shared" si="6"/>
        <v>2629.8850574712642</v>
      </c>
      <c r="BB18" s="7">
        <f t="shared" si="7"/>
        <v>54.961904761904762</v>
      </c>
      <c r="BC18" s="7">
        <f t="shared" si="8"/>
        <v>27.61904761904762</v>
      </c>
      <c r="BD18" s="7">
        <f t="shared" si="9"/>
        <v>30.925968253968254</v>
      </c>
      <c r="BE18" s="7">
        <f t="shared" si="10"/>
        <v>7.8879999999999999</v>
      </c>
      <c r="BF18" s="19"/>
      <c r="BG18" s="19">
        <f t="shared" si="11"/>
        <v>0.4548605094437706</v>
      </c>
      <c r="BH18" s="19">
        <f t="shared" si="12"/>
        <v>0.69138797435453125</v>
      </c>
      <c r="BI18" s="19">
        <f t="shared" si="13"/>
        <v>2.7480952380952379</v>
      </c>
      <c r="BJ18" s="19">
        <f t="shared" si="14"/>
        <v>0.23529411764705882</v>
      </c>
      <c r="BK18" s="19"/>
      <c r="BL18" s="5">
        <v>0</v>
      </c>
      <c r="BM18" s="5"/>
      <c r="BN18" s="5"/>
      <c r="BO18" s="5"/>
      <c r="BP18" s="5"/>
      <c r="BQ18" s="3">
        <v>1</v>
      </c>
      <c r="BR18" s="3">
        <v>0</v>
      </c>
      <c r="BS18" s="3">
        <v>35</v>
      </c>
      <c r="BT18" s="3">
        <v>4.9000000000000004</v>
      </c>
      <c r="BU18" s="3">
        <v>3.9</v>
      </c>
      <c r="BV18" s="3">
        <v>1.2</v>
      </c>
      <c r="BW18" s="3">
        <v>3.5</v>
      </c>
      <c r="BX18" s="10"/>
      <c r="BY18" s="3">
        <v>0</v>
      </c>
      <c r="BZ18" s="3">
        <v>0</v>
      </c>
      <c r="CA18" s="3">
        <v>141</v>
      </c>
      <c r="CB18" s="3">
        <v>82</v>
      </c>
      <c r="CC18" s="4">
        <v>2.8</v>
      </c>
      <c r="CD18" s="28">
        <v>28</v>
      </c>
      <c r="CE18" s="8"/>
      <c r="CF18" s="8"/>
      <c r="CG18" s="3">
        <v>178</v>
      </c>
      <c r="CH18" s="3">
        <v>0</v>
      </c>
      <c r="CI18" s="3">
        <v>1</v>
      </c>
      <c r="CJ18" s="12">
        <v>340</v>
      </c>
      <c r="CK18" s="20">
        <f t="shared" si="15"/>
        <v>12.142857142857142</v>
      </c>
      <c r="CL18" s="19">
        <f t="shared" si="16"/>
        <v>5.8289456176102075</v>
      </c>
      <c r="CM18" s="5">
        <v>894.7261584805243</v>
      </c>
      <c r="CN18" s="19">
        <f t="shared" si="17"/>
        <v>6.7965177032788571</v>
      </c>
      <c r="CO18" s="10"/>
      <c r="CP18" s="36">
        <v>40472</v>
      </c>
      <c r="CQ18" s="10"/>
      <c r="CR18" s="10"/>
      <c r="CS18" s="36"/>
      <c r="CU18" s="36">
        <v>44272</v>
      </c>
      <c r="CV18" s="36">
        <v>42115</v>
      </c>
      <c r="CW18" s="1">
        <f t="shared" si="18"/>
        <v>1643</v>
      </c>
      <c r="CX18" s="3">
        <v>1</v>
      </c>
      <c r="CY18" s="36">
        <v>42115</v>
      </c>
      <c r="CZ18" s="20">
        <f>(CY18-CP18)</f>
        <v>1643</v>
      </c>
      <c r="DA18" s="20">
        <v>1</v>
      </c>
      <c r="DB18" s="20">
        <v>1643</v>
      </c>
      <c r="DC18" s="3">
        <v>0</v>
      </c>
      <c r="DD18" t="s">
        <v>148</v>
      </c>
      <c r="DE18" s="10"/>
      <c r="DF18" s="10"/>
      <c r="DG18" s="10"/>
      <c r="DH18" s="10"/>
      <c r="DI18" s="10"/>
      <c r="DJ18" s="10"/>
      <c r="DK18" s="10"/>
      <c r="DL18" s="10"/>
      <c r="DM18" s="10"/>
    </row>
    <row r="19" spans="1:117" x14ac:dyDescent="0.25">
      <c r="A19" s="2">
        <v>2016</v>
      </c>
      <c r="B19" s="3">
        <v>25</v>
      </c>
      <c r="C19" s="3">
        <v>0</v>
      </c>
      <c r="D19" s="3">
        <v>1</v>
      </c>
      <c r="E19" s="3">
        <v>0</v>
      </c>
      <c r="F19" s="3">
        <v>2</v>
      </c>
      <c r="G19" s="3">
        <v>1</v>
      </c>
      <c r="H19" s="1">
        <v>0</v>
      </c>
      <c r="I19" s="3">
        <v>1</v>
      </c>
      <c r="J19" s="3">
        <v>1</v>
      </c>
      <c r="K19" s="3">
        <v>0</v>
      </c>
      <c r="L19" s="3">
        <v>0</v>
      </c>
      <c r="M19" s="3"/>
      <c r="N19" s="3">
        <v>1</v>
      </c>
      <c r="O19" s="3">
        <v>0</v>
      </c>
      <c r="P19" s="3">
        <v>1</v>
      </c>
      <c r="Q19" s="3"/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24.5</v>
      </c>
      <c r="AI19" s="4">
        <v>1.78</v>
      </c>
      <c r="AJ19" s="3">
        <v>135</v>
      </c>
      <c r="AK19" s="3">
        <v>83</v>
      </c>
      <c r="AL19" s="5">
        <f t="shared" si="0"/>
        <v>100.33333333333333</v>
      </c>
      <c r="AM19" s="3">
        <v>83</v>
      </c>
      <c r="AN19" s="3">
        <v>1</v>
      </c>
      <c r="AO19" s="3">
        <v>4</v>
      </c>
      <c r="AP19" s="3">
        <v>22</v>
      </c>
      <c r="AQ19" s="3">
        <v>8</v>
      </c>
      <c r="AR19" s="3">
        <v>11</v>
      </c>
      <c r="AS19" s="3">
        <f t="shared" si="1"/>
        <v>14</v>
      </c>
      <c r="AT19" s="7">
        <f t="shared" si="2"/>
        <v>3.5</v>
      </c>
      <c r="AU19" s="3">
        <v>7</v>
      </c>
      <c r="AV19" s="4">
        <v>5.3044000000000002</v>
      </c>
      <c r="AW19" s="3">
        <v>2.98</v>
      </c>
      <c r="AX19" s="19">
        <f t="shared" si="3"/>
        <v>0.66295639320029565</v>
      </c>
      <c r="AY19" s="7">
        <f t="shared" si="4"/>
        <v>0.75409094336777016</v>
      </c>
      <c r="AZ19" s="7">
        <f t="shared" si="5"/>
        <v>107.38255033557047</v>
      </c>
      <c r="BA19" s="7">
        <f t="shared" si="6"/>
        <v>2586.1297539149887</v>
      </c>
      <c r="BB19" s="7">
        <f t="shared" si="7"/>
        <v>63.908433734939763</v>
      </c>
      <c r="BC19" s="7">
        <f t="shared" si="8"/>
        <v>35.903614457831324</v>
      </c>
      <c r="BD19" s="7">
        <f t="shared" si="9"/>
        <v>45.573654618473888</v>
      </c>
      <c r="BE19" s="7">
        <f t="shared" si="10"/>
        <v>3.4180240963855417</v>
      </c>
      <c r="BF19" s="19"/>
      <c r="BG19" s="19">
        <f t="shared" si="11"/>
        <v>0.17212125782369353</v>
      </c>
      <c r="BH19" s="19">
        <f t="shared" si="12"/>
        <v>0.34424251564738706</v>
      </c>
      <c r="BI19" s="19">
        <f t="shared" si="13"/>
        <v>4.5648881239242689</v>
      </c>
      <c r="BJ19" s="19">
        <f t="shared" si="14"/>
        <v>0.5714285714285714</v>
      </c>
      <c r="BK19" s="19"/>
      <c r="BL19" s="5">
        <v>0</v>
      </c>
      <c r="BM19" s="5"/>
      <c r="BN19" s="5"/>
      <c r="BO19" s="5"/>
      <c r="BP19" s="5"/>
      <c r="BQ19" s="3">
        <v>1</v>
      </c>
      <c r="BR19" s="3">
        <v>0</v>
      </c>
      <c r="BS19" s="3">
        <v>62.5</v>
      </c>
      <c r="BT19" s="3">
        <v>4.0999999999999996</v>
      </c>
      <c r="BU19" s="3"/>
      <c r="BV19" s="3">
        <v>0.95</v>
      </c>
      <c r="BW19" s="3">
        <v>3.4</v>
      </c>
      <c r="BX19" s="10"/>
      <c r="BY19" s="3">
        <v>1</v>
      </c>
      <c r="BZ19" s="3">
        <v>0</v>
      </c>
      <c r="CA19" s="3">
        <v>139</v>
      </c>
      <c r="CB19" s="3">
        <v>29</v>
      </c>
      <c r="CC19" s="4">
        <v>0.9</v>
      </c>
      <c r="CD19" s="28">
        <v>90</v>
      </c>
      <c r="CE19" s="8"/>
      <c r="CF19" s="8"/>
      <c r="CG19" s="3">
        <v>649</v>
      </c>
      <c r="CH19" s="3">
        <v>1</v>
      </c>
      <c r="CI19" s="3">
        <v>1</v>
      </c>
      <c r="CJ19" s="12">
        <v>1102.016129032258</v>
      </c>
      <c r="CK19" s="20">
        <f t="shared" si="15"/>
        <v>12.244623655913978</v>
      </c>
      <c r="CL19" s="19">
        <f t="shared" si="16"/>
        <v>7.0048966257511776</v>
      </c>
      <c r="CM19" s="5">
        <v>2542.7603235432657</v>
      </c>
      <c r="CN19" s="19">
        <f t="shared" si="17"/>
        <v>7.8410055114889161</v>
      </c>
      <c r="CO19" s="10"/>
      <c r="CP19" s="41">
        <v>40283</v>
      </c>
      <c r="CQ19" s="41"/>
      <c r="CR19" s="41"/>
      <c r="CS19" s="41"/>
      <c r="CU19" s="36">
        <v>44274</v>
      </c>
      <c r="CV19" s="36">
        <v>44274</v>
      </c>
      <c r="CW19" s="1">
        <f t="shared" si="18"/>
        <v>3991</v>
      </c>
      <c r="CX19" s="3">
        <v>0</v>
      </c>
      <c r="CY19" s="3"/>
      <c r="CZ19" s="3"/>
      <c r="DA19" s="3">
        <v>0</v>
      </c>
      <c r="DB19" s="3">
        <v>3991</v>
      </c>
      <c r="DC19" s="3">
        <v>0</v>
      </c>
      <c r="DD19" s="3" t="s">
        <v>153</v>
      </c>
      <c r="DE19" s="10"/>
      <c r="DF19" s="10"/>
      <c r="DG19" s="10"/>
      <c r="DH19" s="10"/>
      <c r="DI19" s="10"/>
      <c r="DJ19" s="10"/>
      <c r="DK19" s="10"/>
      <c r="DL19" s="10"/>
      <c r="DM19" s="10"/>
    </row>
    <row r="20" spans="1:117" x14ac:dyDescent="0.25">
      <c r="A20" s="2">
        <v>2003</v>
      </c>
      <c r="B20" s="3">
        <v>57</v>
      </c>
      <c r="C20" s="3">
        <v>0</v>
      </c>
      <c r="D20" s="3">
        <v>0</v>
      </c>
      <c r="E20" s="3">
        <v>1</v>
      </c>
      <c r="F20" s="3">
        <v>1</v>
      </c>
      <c r="G20" s="3">
        <v>0</v>
      </c>
      <c r="H20" s="1">
        <v>1</v>
      </c>
      <c r="I20" s="3">
        <v>1</v>
      </c>
      <c r="J20" s="3">
        <v>3</v>
      </c>
      <c r="K20" s="3">
        <v>1</v>
      </c>
      <c r="L20" s="3">
        <v>0</v>
      </c>
      <c r="M20" s="3"/>
      <c r="N20" s="3">
        <v>1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21.5</v>
      </c>
      <c r="AI20" s="4">
        <v>1.93</v>
      </c>
      <c r="AJ20" s="3">
        <v>114</v>
      </c>
      <c r="AK20" s="3">
        <v>77</v>
      </c>
      <c r="AL20" s="5">
        <f t="shared" si="0"/>
        <v>89.333333333333329</v>
      </c>
      <c r="AM20" s="3">
        <v>81</v>
      </c>
      <c r="AN20" s="3">
        <v>1</v>
      </c>
      <c r="AO20" s="3">
        <v>3</v>
      </c>
      <c r="AP20" s="3">
        <v>25</v>
      </c>
      <c r="AQ20" s="3">
        <v>10</v>
      </c>
      <c r="AR20" s="3">
        <v>15</v>
      </c>
      <c r="AS20" s="3">
        <f t="shared" si="1"/>
        <v>15</v>
      </c>
      <c r="AT20" s="7">
        <f t="shared" si="2"/>
        <v>5</v>
      </c>
      <c r="AU20" s="3">
        <v>9</v>
      </c>
      <c r="AV20" s="4">
        <v>5.3267999999999995</v>
      </c>
      <c r="AW20" s="3">
        <v>2.76</v>
      </c>
      <c r="AX20" s="19">
        <f t="shared" si="3"/>
        <v>0.54669623059866956</v>
      </c>
      <c r="AY20" s="7">
        <f t="shared" si="4"/>
        <v>1.1263798152737103</v>
      </c>
      <c r="AZ20" s="7">
        <f t="shared" si="5"/>
        <v>173.91304347826087</v>
      </c>
      <c r="BA20" s="7">
        <f t="shared" si="6"/>
        <v>2502.4154589371979</v>
      </c>
      <c r="BB20" s="7">
        <f t="shared" si="7"/>
        <v>65.762962962962959</v>
      </c>
      <c r="BC20" s="7">
        <f t="shared" si="8"/>
        <v>34.074074074074076</v>
      </c>
      <c r="BD20" s="7">
        <f t="shared" si="9"/>
        <v>37.227061728395064</v>
      </c>
      <c r="BE20" s="7">
        <f t="shared" si="10"/>
        <v>5.560888888888889</v>
      </c>
      <c r="BF20" s="19"/>
      <c r="BG20" s="19">
        <f t="shared" si="11"/>
        <v>0.22809191259292635</v>
      </c>
      <c r="BH20" s="19">
        <f t="shared" si="12"/>
        <v>0.38015318765487727</v>
      </c>
      <c r="BI20" s="19">
        <f t="shared" si="13"/>
        <v>4.3841975308641974</v>
      </c>
      <c r="BJ20" s="19">
        <f t="shared" si="14"/>
        <v>0.33333333333333331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62.5</v>
      </c>
      <c r="BT20" s="3">
        <v>4.8</v>
      </c>
      <c r="BU20" s="3">
        <v>3.3</v>
      </c>
      <c r="BV20" s="3">
        <v>1</v>
      </c>
      <c r="BW20" s="3"/>
      <c r="BX20" s="10"/>
      <c r="BY20" s="3">
        <v>1</v>
      </c>
      <c r="BZ20" s="3">
        <v>0</v>
      </c>
      <c r="CA20" s="3">
        <v>140</v>
      </c>
      <c r="CB20" s="3">
        <v>23</v>
      </c>
      <c r="CC20" s="4">
        <v>1.2</v>
      </c>
      <c r="CD20" s="28">
        <v>90</v>
      </c>
      <c r="CE20" s="8"/>
      <c r="CF20" s="8"/>
      <c r="CG20" s="3">
        <v>860</v>
      </c>
      <c r="CH20" s="3">
        <v>1</v>
      </c>
      <c r="CI20" s="3">
        <v>2</v>
      </c>
      <c r="CJ20" s="12">
        <v>1109.0909090909092</v>
      </c>
      <c r="CK20" s="20">
        <f t="shared" si="15"/>
        <v>12.323232323232325</v>
      </c>
      <c r="CL20" s="19">
        <f t="shared" si="16"/>
        <v>7.0112959579229779</v>
      </c>
      <c r="CM20" s="5">
        <v>3764.3254646879909</v>
      </c>
      <c r="CN20" s="19">
        <f t="shared" si="17"/>
        <v>8.2333239647376022</v>
      </c>
      <c r="CO20" s="10"/>
      <c r="CP20" s="41">
        <v>40224</v>
      </c>
      <c r="CQ20" s="41"/>
      <c r="CR20" s="41"/>
      <c r="CS20" s="41"/>
      <c r="CU20" s="36">
        <v>44272</v>
      </c>
      <c r="CV20" s="36">
        <v>44085</v>
      </c>
      <c r="CW20" s="1">
        <f t="shared" si="18"/>
        <v>3861</v>
      </c>
      <c r="CX20" s="3">
        <v>0</v>
      </c>
      <c r="CY20" s="3"/>
      <c r="CZ20" s="3"/>
      <c r="DA20" s="3">
        <v>0</v>
      </c>
      <c r="DB20" s="3">
        <v>3861</v>
      </c>
      <c r="DC20" s="3">
        <v>0</v>
      </c>
      <c r="DD20" s="39" t="s">
        <v>139</v>
      </c>
      <c r="DE20" s="10"/>
      <c r="DF20" s="10"/>
      <c r="DG20" s="10"/>
      <c r="DH20" s="10"/>
      <c r="DI20" s="10"/>
      <c r="DJ20" s="10"/>
      <c r="DK20" s="10"/>
      <c r="DL20" s="10"/>
      <c r="DM20" s="10"/>
    </row>
    <row r="21" spans="1:117" x14ac:dyDescent="0.25">
      <c r="A21" s="25">
        <v>1076</v>
      </c>
      <c r="B21" s="1">
        <v>63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1</v>
      </c>
      <c r="I21" s="1">
        <v>0</v>
      </c>
      <c r="J21" s="1">
        <v>4</v>
      </c>
      <c r="K21" s="1">
        <v>1</v>
      </c>
      <c r="L21" s="1">
        <v>0</v>
      </c>
      <c r="M21" s="1">
        <v>1</v>
      </c>
      <c r="N21" s="1">
        <v>1</v>
      </c>
      <c r="O21" s="1">
        <v>0</v>
      </c>
      <c r="P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2</v>
      </c>
      <c r="AA21" s="1">
        <v>1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G21" s="1">
        <v>2</v>
      </c>
      <c r="AH21" s="1">
        <v>28.39</v>
      </c>
      <c r="AI21" s="1">
        <v>2.09</v>
      </c>
      <c r="AJ21" s="1">
        <v>139</v>
      </c>
      <c r="AK21" s="1">
        <v>91</v>
      </c>
      <c r="AL21" s="5">
        <f t="shared" si="0"/>
        <v>107</v>
      </c>
      <c r="AM21" s="1">
        <v>97</v>
      </c>
      <c r="AN21" s="1">
        <v>1</v>
      </c>
      <c r="AO21" s="1">
        <v>6</v>
      </c>
      <c r="AP21" s="1">
        <v>35</v>
      </c>
      <c r="AQ21" s="1">
        <v>20</v>
      </c>
      <c r="AR21" s="1">
        <v>27</v>
      </c>
      <c r="AS21" s="1">
        <f t="shared" si="1"/>
        <v>15</v>
      </c>
      <c r="AT21" s="7">
        <f t="shared" si="2"/>
        <v>2.5</v>
      </c>
      <c r="AU21" s="1">
        <v>13</v>
      </c>
      <c r="AV21" s="19">
        <v>5.53</v>
      </c>
      <c r="AW21" s="1">
        <v>2.65</v>
      </c>
      <c r="AX21" s="19">
        <f t="shared" si="3"/>
        <v>0.62871396895787146</v>
      </c>
      <c r="AY21" s="7">
        <f t="shared" si="4"/>
        <v>2.5316455696202529</v>
      </c>
      <c r="AZ21" s="7">
        <f t="shared" si="5"/>
        <v>422.64150943396226</v>
      </c>
      <c r="BA21" s="7">
        <f t="shared" si="6"/>
        <v>3049.0566037735848</v>
      </c>
      <c r="BB21" s="7">
        <f t="shared" si="7"/>
        <v>57.010309278350519</v>
      </c>
      <c r="BC21" s="7">
        <f t="shared" si="8"/>
        <v>27.319587628865978</v>
      </c>
      <c r="BD21" s="7">
        <f t="shared" si="9"/>
        <v>34.925360824742263</v>
      </c>
      <c r="BE21" s="7">
        <f t="shared" si="10"/>
        <v>7.8024742268041232</v>
      </c>
      <c r="BF21" s="19"/>
      <c r="BG21" s="19">
        <f t="shared" si="11"/>
        <v>0.47359855334538875</v>
      </c>
      <c r="BH21" s="19">
        <f t="shared" si="12"/>
        <v>0.61392405063291133</v>
      </c>
      <c r="BI21" s="19">
        <f t="shared" si="13"/>
        <v>3.800687285223368</v>
      </c>
      <c r="BJ21" s="19">
        <f t="shared" si="14"/>
        <v>0.46153846153846156</v>
      </c>
      <c r="BK21" s="19"/>
      <c r="BL21" s="20">
        <v>1</v>
      </c>
      <c r="BO21" s="1">
        <v>1</v>
      </c>
      <c r="BP21" s="1">
        <v>0</v>
      </c>
      <c r="BQ21" s="1">
        <v>1</v>
      </c>
      <c r="BR21" s="1">
        <v>0</v>
      </c>
      <c r="BS21" s="1">
        <v>27</v>
      </c>
      <c r="BT21" s="1">
        <v>6.4</v>
      </c>
      <c r="BU21" s="1">
        <v>5.5</v>
      </c>
      <c r="BV21" s="1">
        <v>0.31</v>
      </c>
      <c r="BW21" s="1">
        <v>3.9</v>
      </c>
      <c r="BX21" s="1">
        <v>33.799999999999997</v>
      </c>
      <c r="BY21" s="1">
        <v>0</v>
      </c>
      <c r="CA21" s="25">
        <v>136</v>
      </c>
      <c r="CB21" s="25">
        <v>13</v>
      </c>
      <c r="CC21" s="44">
        <v>0.93</v>
      </c>
      <c r="CD21" s="27">
        <v>85</v>
      </c>
      <c r="CE21" s="1">
        <v>415</v>
      </c>
      <c r="CF21" s="1">
        <v>1</v>
      </c>
      <c r="CI21" s="1">
        <v>2</v>
      </c>
      <c r="CJ21" s="20">
        <v>1069.420601</v>
      </c>
      <c r="CK21" s="20">
        <f t="shared" si="15"/>
        <v>12.581418835294118</v>
      </c>
      <c r="CL21" s="19">
        <f t="shared" si="16"/>
        <v>6.9748722864023938</v>
      </c>
      <c r="CM21" s="20">
        <v>1613.4683110000001</v>
      </c>
      <c r="CN21" s="19">
        <f t="shared" si="17"/>
        <v>7.3861413713859188</v>
      </c>
      <c r="CO21" s="22"/>
      <c r="CP21" s="36">
        <v>43427</v>
      </c>
      <c r="CQ21" s="36"/>
      <c r="CR21" s="36"/>
      <c r="CS21" s="36"/>
      <c r="CU21" s="36">
        <v>44217</v>
      </c>
      <c r="CV21" s="37">
        <v>44032</v>
      </c>
      <c r="CW21" s="1">
        <f t="shared" si="18"/>
        <v>605</v>
      </c>
      <c r="CX21" s="1">
        <v>0</v>
      </c>
      <c r="DA21" s="1">
        <v>0</v>
      </c>
      <c r="DB21" s="1">
        <v>605</v>
      </c>
      <c r="DC21" s="3">
        <v>0</v>
      </c>
      <c r="DD21" t="s">
        <v>135</v>
      </c>
    </row>
    <row r="22" spans="1:117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20">
        <f t="shared" si="15"/>
        <v>12.617220801364022</v>
      </c>
      <c r="CL22" s="19">
        <f t="shared" si="16"/>
        <v>6.7691691156959903</v>
      </c>
      <c r="CM22" s="5">
        <v>1616.9280484032786</v>
      </c>
      <c r="CN22" s="19">
        <f t="shared" si="17"/>
        <v>7.3882833616194183</v>
      </c>
      <c r="CO22" s="10"/>
      <c r="CP22" s="41">
        <v>40410</v>
      </c>
      <c r="CQ22" s="41"/>
      <c r="CR22" s="41"/>
      <c r="CS22" s="41"/>
      <c r="CU22" s="36">
        <v>44272</v>
      </c>
      <c r="CV22" s="36">
        <v>40607</v>
      </c>
      <c r="CW22" s="1">
        <f t="shared" si="18"/>
        <v>197</v>
      </c>
      <c r="CX22" s="3">
        <v>1</v>
      </c>
      <c r="CY22" s="40">
        <v>40607</v>
      </c>
      <c r="CZ22" s="3">
        <f>(CY22-CP22)</f>
        <v>197</v>
      </c>
      <c r="DA22" s="3">
        <v>1</v>
      </c>
      <c r="DB22" s="3">
        <v>197</v>
      </c>
      <c r="DC22" s="3">
        <v>0</v>
      </c>
      <c r="DD22" s="3" t="s">
        <v>141</v>
      </c>
      <c r="DE22" s="10"/>
      <c r="DF22" s="10"/>
      <c r="DG22" s="10"/>
      <c r="DH22" s="10"/>
      <c r="DI22" s="10"/>
      <c r="DJ22" s="10"/>
      <c r="DK22" s="10"/>
      <c r="DL22" s="10"/>
      <c r="DM22" s="10"/>
    </row>
    <row r="23" spans="1:117" x14ac:dyDescent="0.25">
      <c r="A23" s="2">
        <v>2038</v>
      </c>
      <c r="B23" s="3">
        <v>58</v>
      </c>
      <c r="C23" s="3">
        <v>0</v>
      </c>
      <c r="D23" s="3">
        <v>0</v>
      </c>
      <c r="E23" s="3">
        <v>1</v>
      </c>
      <c r="F23" s="3">
        <v>1</v>
      </c>
      <c r="G23" s="3">
        <v>0</v>
      </c>
      <c r="H23" s="1">
        <v>1</v>
      </c>
      <c r="I23" s="3">
        <v>0</v>
      </c>
      <c r="J23" s="3">
        <v>3</v>
      </c>
      <c r="K23" s="3">
        <v>1</v>
      </c>
      <c r="L23" s="3">
        <v>1</v>
      </c>
      <c r="M23" s="3"/>
      <c r="N23" s="3">
        <v>1</v>
      </c>
      <c r="O23" s="3">
        <v>0</v>
      </c>
      <c r="P23" s="3">
        <v>1</v>
      </c>
      <c r="Q23" s="3"/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1</v>
      </c>
      <c r="AB23" s="3">
        <v>0</v>
      </c>
      <c r="AC23" s="3">
        <v>1</v>
      </c>
      <c r="AD23" s="3">
        <v>0</v>
      </c>
      <c r="AE23" s="3">
        <v>1</v>
      </c>
      <c r="AF23" s="3">
        <v>0</v>
      </c>
      <c r="AG23" s="3">
        <v>0</v>
      </c>
      <c r="AH23" s="3">
        <v>38</v>
      </c>
      <c r="AI23" s="4">
        <v>2.46</v>
      </c>
      <c r="AJ23" s="3">
        <v>105</v>
      </c>
      <c r="AK23" s="3">
        <v>71</v>
      </c>
      <c r="AL23" s="5">
        <f t="shared" si="0"/>
        <v>82.333333333333329</v>
      </c>
      <c r="AM23" s="3">
        <v>90</v>
      </c>
      <c r="AN23" s="3">
        <v>1</v>
      </c>
      <c r="AO23" s="3">
        <v>17</v>
      </c>
      <c r="AP23" s="3">
        <v>62</v>
      </c>
      <c r="AQ23" s="3">
        <v>27</v>
      </c>
      <c r="AR23" s="3">
        <v>42</v>
      </c>
      <c r="AS23" s="1">
        <f t="shared" si="1"/>
        <v>35</v>
      </c>
      <c r="AT23" s="7">
        <f t="shared" si="2"/>
        <v>2.0588235294117645</v>
      </c>
      <c r="AU23" s="3">
        <v>27</v>
      </c>
      <c r="AV23" s="4">
        <v>3.0996000000000001</v>
      </c>
      <c r="AW23" s="3">
        <v>1.26</v>
      </c>
      <c r="AX23" s="19">
        <f t="shared" si="3"/>
        <v>0.23002217294900221</v>
      </c>
      <c r="AY23" s="7">
        <f t="shared" si="4"/>
        <v>4.8393341076267902</v>
      </c>
      <c r="AZ23" s="7">
        <f t="shared" si="5"/>
        <v>952.38095238095241</v>
      </c>
      <c r="BA23" s="7">
        <f t="shared" si="6"/>
        <v>4148.1481481481478</v>
      </c>
      <c r="BB23" s="7">
        <f t="shared" si="7"/>
        <v>34.44</v>
      </c>
      <c r="BC23" s="7">
        <f t="shared" si="8"/>
        <v>14</v>
      </c>
      <c r="BD23" s="7">
        <f t="shared" si="9"/>
        <v>10.535466666666666</v>
      </c>
      <c r="BE23" s="7">
        <f t="shared" si="10"/>
        <v>4.76</v>
      </c>
      <c r="BF23" s="19"/>
      <c r="BG23" s="19">
        <f t="shared" si="11"/>
        <v>1.2195121951219512</v>
      </c>
      <c r="BH23" s="19">
        <f t="shared" si="12"/>
        <v>1.8002322880371662</v>
      </c>
      <c r="BI23" s="19">
        <f t="shared" si="13"/>
        <v>0.98399999999999999</v>
      </c>
      <c r="BJ23" s="19">
        <f t="shared" si="14"/>
        <v>0.62962962962962965</v>
      </c>
      <c r="BK23" s="19"/>
      <c r="BL23" s="5">
        <v>0</v>
      </c>
      <c r="BM23" s="5"/>
      <c r="BN23" s="5"/>
      <c r="BO23" s="5"/>
      <c r="BP23" s="5"/>
      <c r="BQ23" s="3">
        <v>1</v>
      </c>
      <c r="BR23" s="3">
        <v>0</v>
      </c>
      <c r="BS23" s="3">
        <v>22.5</v>
      </c>
      <c r="BT23" s="3">
        <v>7.1</v>
      </c>
      <c r="BU23" s="3">
        <v>6.5</v>
      </c>
      <c r="BV23" s="3">
        <v>1.1000000000000001</v>
      </c>
      <c r="BW23" s="3">
        <v>5.9</v>
      </c>
      <c r="BX23" s="10"/>
      <c r="BY23" s="3">
        <v>1</v>
      </c>
      <c r="BZ23" s="3">
        <v>0</v>
      </c>
      <c r="CA23" s="3">
        <v>136</v>
      </c>
      <c r="CB23" s="3">
        <v>26</v>
      </c>
      <c r="CC23" s="4">
        <v>1.2</v>
      </c>
      <c r="CD23" s="28">
        <v>90</v>
      </c>
      <c r="CE23" s="8"/>
      <c r="CF23" s="8"/>
      <c r="CG23" s="3">
        <v>2124</v>
      </c>
      <c r="CH23" s="3">
        <v>1</v>
      </c>
      <c r="CI23" s="3">
        <v>2</v>
      </c>
      <c r="CJ23" s="12">
        <v>1160.204081632653</v>
      </c>
      <c r="CK23" s="20">
        <f t="shared" si="15"/>
        <v>12.891156462585034</v>
      </c>
      <c r="CL23" s="19">
        <f t="shared" si="16"/>
        <v>7.0563512010680558</v>
      </c>
      <c r="CM23" s="5">
        <v>673.80102216712953</v>
      </c>
      <c r="CN23" s="19">
        <f t="shared" si="17"/>
        <v>6.5129348479898974</v>
      </c>
      <c r="CO23" s="10"/>
      <c r="CP23" s="41">
        <v>40413</v>
      </c>
      <c r="CQ23" s="41"/>
      <c r="CR23" s="41"/>
      <c r="CS23" s="41"/>
      <c r="CU23" s="36">
        <v>44272</v>
      </c>
      <c r="CV23" s="36">
        <v>41774</v>
      </c>
      <c r="CW23" s="1">
        <f t="shared" si="18"/>
        <v>1361</v>
      </c>
      <c r="CX23" s="3">
        <v>1</v>
      </c>
      <c r="CY23" s="36">
        <v>41774</v>
      </c>
      <c r="CZ23" s="20">
        <f>(CY23-CP23)</f>
        <v>1361</v>
      </c>
      <c r="DA23" s="20">
        <v>1</v>
      </c>
      <c r="DB23" s="20">
        <v>1361</v>
      </c>
      <c r="DC23" s="3">
        <v>0</v>
      </c>
      <c r="DD23" s="3" t="s">
        <v>144</v>
      </c>
      <c r="DE23" s="10"/>
      <c r="DF23" s="10"/>
      <c r="DG23" s="10"/>
      <c r="DH23" s="10"/>
      <c r="DI23" s="10"/>
      <c r="DJ23" s="10"/>
      <c r="DK23" s="10"/>
      <c r="DL23" s="10"/>
      <c r="DM23" s="10"/>
    </row>
    <row r="24" spans="1:117" x14ac:dyDescent="0.25">
      <c r="A24" s="2">
        <v>2002</v>
      </c>
      <c r="B24" s="3">
        <v>19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1">
        <v>0</v>
      </c>
      <c r="I24" s="3">
        <v>1</v>
      </c>
      <c r="J24" s="3">
        <v>4</v>
      </c>
      <c r="K24" s="3">
        <v>1</v>
      </c>
      <c r="L24" s="3">
        <v>0</v>
      </c>
      <c r="M24" s="3"/>
      <c r="N24" s="3">
        <v>1</v>
      </c>
      <c r="O24" s="3">
        <v>0</v>
      </c>
      <c r="P24" s="3">
        <v>0</v>
      </c>
      <c r="Q24" s="3"/>
      <c r="R24" s="3">
        <v>0</v>
      </c>
      <c r="S24" s="3">
        <v>0</v>
      </c>
      <c r="T24" s="3">
        <v>1</v>
      </c>
      <c r="U24" s="3">
        <v>1</v>
      </c>
      <c r="V24" s="3">
        <v>0</v>
      </c>
      <c r="W24" s="3">
        <v>0</v>
      </c>
      <c r="X24" s="3">
        <v>0</v>
      </c>
      <c r="Y24" s="3">
        <v>1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1</v>
      </c>
      <c r="AF24" s="3">
        <v>0</v>
      </c>
      <c r="AG24" s="3">
        <v>2</v>
      </c>
      <c r="AH24" s="3">
        <v>29</v>
      </c>
      <c r="AI24" s="4">
        <v>1.75</v>
      </c>
      <c r="AJ24" s="3">
        <v>115</v>
      </c>
      <c r="AK24" s="3">
        <v>84</v>
      </c>
      <c r="AL24" s="5">
        <f t="shared" si="0"/>
        <v>94.333333333333329</v>
      </c>
      <c r="AM24" s="3">
        <v>69</v>
      </c>
      <c r="AN24" s="3">
        <v>1</v>
      </c>
      <c r="AO24" s="3">
        <v>7</v>
      </c>
      <c r="AP24" s="3">
        <v>103</v>
      </c>
      <c r="AQ24" s="3">
        <v>46</v>
      </c>
      <c r="AR24" s="3">
        <v>64</v>
      </c>
      <c r="AS24" s="3">
        <f t="shared" si="1"/>
        <v>57</v>
      </c>
      <c r="AT24" s="7">
        <f t="shared" si="2"/>
        <v>8.1428571428571423</v>
      </c>
      <c r="AU24" s="3">
        <v>10</v>
      </c>
      <c r="AV24" s="4">
        <v>2.835</v>
      </c>
      <c r="AW24" s="3">
        <v>1.62</v>
      </c>
      <c r="AX24" s="19">
        <f t="shared" si="3"/>
        <v>0.33884700665188466</v>
      </c>
      <c r="AY24" s="7">
        <f t="shared" si="4"/>
        <v>19.047619047619047</v>
      </c>
      <c r="AZ24" s="7">
        <f t="shared" si="5"/>
        <v>2666.6666666666665</v>
      </c>
      <c r="BA24" s="7">
        <f t="shared" si="6"/>
        <v>4312.7572016460899</v>
      </c>
      <c r="BB24" s="7">
        <f t="shared" si="7"/>
        <v>41.086956521739133</v>
      </c>
      <c r="BC24" s="7">
        <f t="shared" si="8"/>
        <v>23.478260869565219</v>
      </c>
      <c r="BD24" s="7">
        <f t="shared" si="9"/>
        <v>26.927999999999997</v>
      </c>
      <c r="BE24" s="7">
        <f t="shared" si="10"/>
        <v>18.200347826086958</v>
      </c>
      <c r="BF24" s="19"/>
      <c r="BG24" s="19">
        <f t="shared" si="11"/>
        <v>1.5576719576719575</v>
      </c>
      <c r="BH24" s="19">
        <f t="shared" si="12"/>
        <v>2.5068783068783067</v>
      </c>
      <c r="BI24" s="19">
        <f t="shared" si="13"/>
        <v>0.7208237986270023</v>
      </c>
      <c r="BJ24" s="19">
        <f t="shared" si="14"/>
        <v>0.7</v>
      </c>
      <c r="BK24" s="19"/>
      <c r="BL24" s="5">
        <v>0</v>
      </c>
      <c r="BM24" s="5"/>
      <c r="BN24" s="5"/>
      <c r="BO24" s="5"/>
      <c r="BP24" s="5"/>
      <c r="BQ24" s="3">
        <v>1</v>
      </c>
      <c r="BR24" s="3">
        <v>0</v>
      </c>
      <c r="BS24" s="3">
        <v>62.5</v>
      </c>
      <c r="BT24" s="3">
        <v>3.8</v>
      </c>
      <c r="BU24" s="3">
        <v>2.2999999999999998</v>
      </c>
      <c r="BV24" s="3">
        <v>1</v>
      </c>
      <c r="BW24" s="3">
        <v>3.7</v>
      </c>
      <c r="BX24" s="10"/>
      <c r="BY24" s="3">
        <v>1</v>
      </c>
      <c r="BZ24" s="3">
        <v>0</v>
      </c>
      <c r="CA24" s="3">
        <v>135</v>
      </c>
      <c r="CB24" s="3">
        <v>28</v>
      </c>
      <c r="CC24" s="4">
        <v>1.3</v>
      </c>
      <c r="CD24" s="28">
        <v>70</v>
      </c>
      <c r="CE24" s="8"/>
      <c r="CF24" s="8"/>
      <c r="CG24" s="3">
        <v>399</v>
      </c>
      <c r="CH24" s="3">
        <v>0</v>
      </c>
      <c r="CI24" s="3">
        <v>1</v>
      </c>
      <c r="CJ24" s="12">
        <v>916.38418079096039</v>
      </c>
      <c r="CK24" s="20">
        <f t="shared" si="15"/>
        <v>13.091202582728005</v>
      </c>
      <c r="CL24" s="19">
        <f t="shared" si="16"/>
        <v>6.8204356880896206</v>
      </c>
      <c r="CM24" s="5">
        <v>1628.7263151153088</v>
      </c>
      <c r="CN24" s="19">
        <f t="shared" si="17"/>
        <v>7.3955535865775639</v>
      </c>
      <c r="CO24" s="10"/>
      <c r="CP24" s="41">
        <v>40217</v>
      </c>
      <c r="CQ24" s="41"/>
      <c r="CR24" s="41"/>
      <c r="CS24" s="41"/>
      <c r="CU24" s="36">
        <v>44272</v>
      </c>
      <c r="CV24" s="36">
        <v>43850</v>
      </c>
      <c r="CW24" s="1">
        <f t="shared" si="18"/>
        <v>3633</v>
      </c>
      <c r="CX24" s="3">
        <v>1</v>
      </c>
      <c r="CY24" s="40">
        <v>43850</v>
      </c>
      <c r="CZ24" s="20">
        <f>(CY24-CP24)</f>
        <v>3633</v>
      </c>
      <c r="DA24" s="20">
        <v>1</v>
      </c>
      <c r="DB24" s="20">
        <v>3633</v>
      </c>
      <c r="DC24" s="3">
        <v>0</v>
      </c>
      <c r="DD24" s="3" t="s">
        <v>141</v>
      </c>
      <c r="DE24" s="10"/>
      <c r="DF24" s="10"/>
      <c r="DG24" s="10"/>
      <c r="DH24" s="10"/>
      <c r="DI24" s="10"/>
      <c r="DJ24" s="10"/>
      <c r="DK24" s="10"/>
      <c r="DL24" s="10"/>
      <c r="DM24" s="10"/>
    </row>
    <row r="25" spans="1:117" x14ac:dyDescent="0.25">
      <c r="A25" s="2">
        <v>2041</v>
      </c>
      <c r="B25" s="3">
        <v>47</v>
      </c>
      <c r="C25" s="3">
        <v>0</v>
      </c>
      <c r="D25" s="3">
        <v>0</v>
      </c>
      <c r="E25" s="3">
        <v>0</v>
      </c>
      <c r="F25" s="3">
        <v>1</v>
      </c>
      <c r="G25" s="3">
        <v>0</v>
      </c>
      <c r="H25" s="1">
        <v>1</v>
      </c>
      <c r="I25" s="3">
        <v>1</v>
      </c>
      <c r="J25" s="3">
        <v>1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1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26</v>
      </c>
      <c r="AI25" s="4">
        <v>2.04</v>
      </c>
      <c r="AJ25" s="3">
        <v>152</v>
      </c>
      <c r="AK25" s="3">
        <v>88</v>
      </c>
      <c r="AL25" s="5">
        <f t="shared" si="0"/>
        <v>109.33333333333333</v>
      </c>
      <c r="AM25" s="3">
        <v>81</v>
      </c>
      <c r="AN25" s="3">
        <v>2</v>
      </c>
      <c r="AO25" s="3">
        <v>1</v>
      </c>
      <c r="AP25" s="3">
        <v>20</v>
      </c>
      <c r="AQ25" s="3">
        <v>8</v>
      </c>
      <c r="AR25" s="3">
        <v>13</v>
      </c>
      <c r="AS25" s="1">
        <f t="shared" si="1"/>
        <v>12</v>
      </c>
      <c r="AT25" s="7">
        <f t="shared" si="2"/>
        <v>12</v>
      </c>
      <c r="AU25" s="3">
        <v>8</v>
      </c>
      <c r="AV25" s="4">
        <v>6.8952</v>
      </c>
      <c r="AW25" s="3">
        <v>3.38</v>
      </c>
      <c r="AX25" s="19">
        <f t="shared" si="3"/>
        <v>0.81939393939393934</v>
      </c>
      <c r="AY25" s="7">
        <f t="shared" si="4"/>
        <v>0.72514212785706</v>
      </c>
      <c r="AZ25" s="7">
        <f t="shared" si="5"/>
        <v>118.34319526627219</v>
      </c>
      <c r="BA25" s="7">
        <f t="shared" si="6"/>
        <v>2564.102564102564</v>
      </c>
      <c r="BB25" s="7">
        <f t="shared" si="7"/>
        <v>85.125925925925927</v>
      </c>
      <c r="BC25" s="7">
        <f t="shared" si="8"/>
        <v>41.728395061728392</v>
      </c>
      <c r="BD25" s="7">
        <f t="shared" si="9"/>
        <v>57.50729218106995</v>
      </c>
      <c r="BE25" s="7">
        <f t="shared" si="10"/>
        <v>6.8100740740740733</v>
      </c>
      <c r="BF25" s="19"/>
      <c r="BG25" s="19">
        <f t="shared" si="11"/>
        <v>0.15271493212669685</v>
      </c>
      <c r="BH25" s="19">
        <f t="shared" si="12"/>
        <v>0.23494604942568742</v>
      </c>
      <c r="BI25" s="19">
        <f t="shared" si="13"/>
        <v>7.0938271604938272</v>
      </c>
      <c r="BJ25" s="19">
        <f t="shared" si="14"/>
        <v>0.125</v>
      </c>
      <c r="BK25" s="19"/>
      <c r="BL25" s="5">
        <v>0</v>
      </c>
      <c r="BM25" s="5"/>
      <c r="BN25" s="5"/>
      <c r="BO25" s="5"/>
      <c r="BP25" s="5"/>
      <c r="BQ25" s="3">
        <v>1</v>
      </c>
      <c r="BR25" s="3">
        <v>0</v>
      </c>
      <c r="BS25" s="3">
        <v>57.5</v>
      </c>
      <c r="BT25" s="3">
        <v>4.5999999999999996</v>
      </c>
      <c r="BU25" s="3">
        <v>2.9</v>
      </c>
      <c r="BV25" s="3">
        <v>1.1000000000000001</v>
      </c>
      <c r="BW25" s="3"/>
      <c r="BX25" s="10"/>
      <c r="BY25" s="3">
        <v>1</v>
      </c>
      <c r="BZ25" s="3">
        <v>1</v>
      </c>
      <c r="CA25" s="3">
        <v>142</v>
      </c>
      <c r="CB25" s="3">
        <v>30</v>
      </c>
      <c r="CC25" s="4">
        <v>1.4</v>
      </c>
      <c r="CD25" s="28">
        <v>54</v>
      </c>
      <c r="CE25" s="8"/>
      <c r="CF25" s="8"/>
      <c r="CG25" s="3">
        <v>137</v>
      </c>
      <c r="CH25" s="3">
        <v>0</v>
      </c>
      <c r="CI25" s="3">
        <v>1</v>
      </c>
      <c r="CJ25" s="12">
        <v>714.92537313432831</v>
      </c>
      <c r="CK25" s="20">
        <f t="shared" si="15"/>
        <v>13.239358761746821</v>
      </c>
      <c r="CL25" s="19">
        <f t="shared" si="16"/>
        <v>6.5721781640080401</v>
      </c>
      <c r="CM25" s="5">
        <v>407.89328149453138</v>
      </c>
      <c r="CN25" s="19">
        <f t="shared" si="17"/>
        <v>6.0110055752256963</v>
      </c>
      <c r="CO25" s="10"/>
      <c r="CP25" s="41">
        <v>40430</v>
      </c>
      <c r="CQ25" s="41"/>
      <c r="CR25" s="41"/>
      <c r="CS25" s="41"/>
      <c r="CU25" s="36">
        <v>44272</v>
      </c>
      <c r="CV25" s="36">
        <v>44216</v>
      </c>
      <c r="CW25" s="1">
        <f t="shared" si="18"/>
        <v>3786</v>
      </c>
      <c r="CX25" s="3">
        <v>0</v>
      </c>
      <c r="CY25" s="3"/>
      <c r="CZ25" s="3"/>
      <c r="DA25" s="3">
        <v>0</v>
      </c>
      <c r="DB25" s="3">
        <v>3786</v>
      </c>
      <c r="DC25" s="3">
        <v>0</v>
      </c>
      <c r="DD25" s="3"/>
      <c r="DE25" s="10"/>
      <c r="DF25" s="10"/>
      <c r="DG25" s="10"/>
      <c r="DH25" s="10"/>
      <c r="DI25" s="10"/>
      <c r="DJ25" s="10"/>
      <c r="DK25" s="10"/>
      <c r="DL25" s="10"/>
      <c r="DM25" s="10"/>
    </row>
    <row r="26" spans="1:117" x14ac:dyDescent="0.25">
      <c r="A26" s="2">
        <v>2039</v>
      </c>
      <c r="B26" s="3">
        <v>61</v>
      </c>
      <c r="C26" s="3">
        <v>0</v>
      </c>
      <c r="D26" s="3">
        <v>1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4</v>
      </c>
      <c r="K26" s="3">
        <v>1</v>
      </c>
      <c r="L26" s="3">
        <v>1</v>
      </c>
      <c r="M26" s="3"/>
      <c r="N26" s="3">
        <v>1</v>
      </c>
      <c r="O26" s="3">
        <v>0</v>
      </c>
      <c r="P26" s="3">
        <v>1</v>
      </c>
      <c r="Q26" s="3">
        <v>1</v>
      </c>
      <c r="R26" s="3">
        <v>1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</v>
      </c>
      <c r="AB26" s="3">
        <v>1</v>
      </c>
      <c r="AC26" s="3">
        <v>1</v>
      </c>
      <c r="AD26" s="3">
        <v>0</v>
      </c>
      <c r="AE26" s="3">
        <v>0</v>
      </c>
      <c r="AF26" s="3">
        <v>0</v>
      </c>
      <c r="AG26" s="3">
        <v>0</v>
      </c>
      <c r="AH26" s="3">
        <v>32</v>
      </c>
      <c r="AI26" s="4">
        <v>2.13</v>
      </c>
      <c r="AJ26" s="3">
        <v>129</v>
      </c>
      <c r="AK26" s="3">
        <v>69</v>
      </c>
      <c r="AL26" s="5">
        <f t="shared" si="0"/>
        <v>89</v>
      </c>
      <c r="AM26" s="3">
        <v>60</v>
      </c>
      <c r="AN26" s="3">
        <v>1</v>
      </c>
      <c r="AO26" s="3">
        <v>9</v>
      </c>
      <c r="AP26" s="3">
        <v>46</v>
      </c>
      <c r="AQ26" s="3">
        <v>21</v>
      </c>
      <c r="AR26" s="3">
        <v>29</v>
      </c>
      <c r="AS26" s="1">
        <f t="shared" si="1"/>
        <v>25</v>
      </c>
      <c r="AT26" s="7">
        <f t="shared" si="2"/>
        <v>2.7777777777777777</v>
      </c>
      <c r="AU26" s="3">
        <v>22</v>
      </c>
      <c r="AV26" s="4">
        <v>4.6646999999999998</v>
      </c>
      <c r="AW26" s="3">
        <v>2.19</v>
      </c>
      <c r="AX26" s="19">
        <f t="shared" si="3"/>
        <v>0.43217294900221731</v>
      </c>
      <c r="AY26" s="7">
        <f t="shared" si="4"/>
        <v>1.5006324093725214</v>
      </c>
      <c r="AZ26" s="7">
        <f t="shared" si="5"/>
        <v>255.70776255707764</v>
      </c>
      <c r="BA26" s="7">
        <f t="shared" si="6"/>
        <v>2922.3744292237443</v>
      </c>
      <c r="BB26" s="7">
        <f t="shared" si="7"/>
        <v>77.74499999999999</v>
      </c>
      <c r="BC26" s="7">
        <f t="shared" si="8"/>
        <v>36.5</v>
      </c>
      <c r="BD26" s="7">
        <f t="shared" si="9"/>
        <v>33.258800000000001</v>
      </c>
      <c r="BE26" s="7">
        <f t="shared" si="10"/>
        <v>9.927999999999999</v>
      </c>
      <c r="BF26" s="19"/>
      <c r="BG26" s="19">
        <f t="shared" si="11"/>
        <v>0.3730143417583125</v>
      </c>
      <c r="BH26" s="19">
        <f t="shared" si="12"/>
        <v>0.59167792140973707</v>
      </c>
      <c r="BI26" s="19">
        <f t="shared" si="13"/>
        <v>3.1097999999999995</v>
      </c>
      <c r="BJ26" s="19">
        <f t="shared" si="14"/>
        <v>0.40909090909090912</v>
      </c>
      <c r="BK26" s="19"/>
      <c r="BL26" s="5">
        <v>0</v>
      </c>
      <c r="BM26" s="5"/>
      <c r="BN26" s="5"/>
      <c r="BO26" s="5"/>
      <c r="BP26" s="5"/>
      <c r="BQ26" s="3">
        <v>1</v>
      </c>
      <c r="BR26" s="3">
        <v>0</v>
      </c>
      <c r="BS26" s="3">
        <v>25</v>
      </c>
      <c r="BT26" s="3"/>
      <c r="BU26" s="3"/>
      <c r="BV26" s="3"/>
      <c r="BW26" s="3"/>
      <c r="BX26" s="10"/>
      <c r="BY26" s="3"/>
      <c r="BZ26" s="3"/>
      <c r="CA26" s="3">
        <v>140</v>
      </c>
      <c r="CB26" s="3">
        <v>19</v>
      </c>
      <c r="CC26" s="4">
        <v>0.8</v>
      </c>
      <c r="CD26" s="28">
        <v>90</v>
      </c>
      <c r="CE26" s="8"/>
      <c r="CF26" s="8"/>
      <c r="CG26" s="3">
        <v>1638</v>
      </c>
      <c r="CH26" s="3">
        <v>1</v>
      </c>
      <c r="CI26" s="3">
        <v>2</v>
      </c>
      <c r="CJ26" s="12">
        <v>1255.3191489361702</v>
      </c>
      <c r="CK26" s="20">
        <f t="shared" si="15"/>
        <v>13.947990543735225</v>
      </c>
      <c r="CL26" s="19">
        <f t="shared" si="16"/>
        <v>7.1351451211777981</v>
      </c>
      <c r="CM26" s="5">
        <v>973.95189601715515</v>
      </c>
      <c r="CN26" s="19">
        <f t="shared" si="17"/>
        <v>6.8813619143501681</v>
      </c>
      <c r="CO26" s="10"/>
      <c r="CP26" s="41">
        <v>40414</v>
      </c>
      <c r="CQ26" s="41"/>
      <c r="CR26" s="41"/>
      <c r="CS26" s="41"/>
      <c r="CU26" s="36">
        <v>44272</v>
      </c>
      <c r="CV26" s="36">
        <v>42769</v>
      </c>
      <c r="CW26" s="1">
        <f t="shared" si="18"/>
        <v>2355</v>
      </c>
      <c r="CX26" s="3">
        <v>1</v>
      </c>
      <c r="CY26" s="40">
        <v>42769</v>
      </c>
      <c r="CZ26" s="3">
        <f>(CY26-CP26)</f>
        <v>2355</v>
      </c>
      <c r="DA26" s="3">
        <v>1</v>
      </c>
      <c r="DB26" s="3">
        <v>2355</v>
      </c>
      <c r="DC26" s="3">
        <v>0</v>
      </c>
      <c r="DD26" s="3" t="s">
        <v>141</v>
      </c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x14ac:dyDescent="0.25">
      <c r="A27" s="2">
        <v>2061</v>
      </c>
      <c r="B27" s="9">
        <v>58</v>
      </c>
      <c r="C27" s="9">
        <v>0</v>
      </c>
      <c r="D27" s="9">
        <v>0</v>
      </c>
      <c r="E27" s="35">
        <v>0</v>
      </c>
      <c r="F27" s="9">
        <v>1</v>
      </c>
      <c r="G27" s="9">
        <v>0</v>
      </c>
      <c r="H27" s="1">
        <v>1</v>
      </c>
      <c r="I27" s="9">
        <v>0</v>
      </c>
      <c r="J27" s="9">
        <v>1</v>
      </c>
      <c r="K27" s="9">
        <v>1</v>
      </c>
      <c r="L27" s="9">
        <v>1</v>
      </c>
      <c r="M27" s="9"/>
      <c r="N27" s="9">
        <v>1</v>
      </c>
      <c r="O27" s="9">
        <v>0</v>
      </c>
      <c r="P27" s="9">
        <v>0</v>
      </c>
      <c r="Q27" s="9"/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1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27.5</v>
      </c>
      <c r="AI27" s="11">
        <v>2.1</v>
      </c>
      <c r="AJ27" s="9">
        <v>141</v>
      </c>
      <c r="AK27" s="9">
        <v>88</v>
      </c>
      <c r="AL27" s="5">
        <f t="shared" si="0"/>
        <v>105.66666666666667</v>
      </c>
      <c r="AM27" s="9">
        <v>92</v>
      </c>
      <c r="AN27" s="9">
        <v>1</v>
      </c>
      <c r="AO27" s="9">
        <v>4</v>
      </c>
      <c r="AP27" s="9">
        <v>22</v>
      </c>
      <c r="AQ27" s="9">
        <v>10</v>
      </c>
      <c r="AR27" s="9">
        <v>13</v>
      </c>
      <c r="AS27" s="1">
        <f t="shared" si="1"/>
        <v>12</v>
      </c>
      <c r="AT27" s="7">
        <f t="shared" si="2"/>
        <v>3</v>
      </c>
      <c r="AU27" s="9">
        <v>9</v>
      </c>
      <c r="AV27" s="4">
        <v>5.2080000000000002</v>
      </c>
      <c r="AW27" s="9">
        <v>2.48</v>
      </c>
      <c r="AX27" s="19">
        <f t="shared" si="3"/>
        <v>0.58104951958610496</v>
      </c>
      <c r="AY27" s="7">
        <f t="shared" si="4"/>
        <v>0.76804915514592931</v>
      </c>
      <c r="AZ27" s="7">
        <f t="shared" si="5"/>
        <v>129.03225806451613</v>
      </c>
      <c r="BA27" s="7">
        <f t="shared" si="6"/>
        <v>3279.5698924731187</v>
      </c>
      <c r="BB27" s="7">
        <f t="shared" si="7"/>
        <v>56.608695652173914</v>
      </c>
      <c r="BC27" s="7">
        <f t="shared" si="8"/>
        <v>26.956521739130434</v>
      </c>
      <c r="BD27" s="7">
        <f t="shared" si="9"/>
        <v>35.438840579710146</v>
      </c>
      <c r="BE27" s="7">
        <f t="shared" si="10"/>
        <v>3.2994782608695647</v>
      </c>
      <c r="BF27" s="19"/>
      <c r="BG27" s="19">
        <f t="shared" si="11"/>
        <v>0.22964669738863286</v>
      </c>
      <c r="BH27" s="19">
        <f t="shared" si="12"/>
        <v>0.38863287250384027</v>
      </c>
      <c r="BI27" s="19">
        <f t="shared" si="13"/>
        <v>4.7173913043478262</v>
      </c>
      <c r="BJ27" s="19">
        <f t="shared" si="14"/>
        <v>0.44444444444444442</v>
      </c>
      <c r="BK27" s="19"/>
      <c r="BL27" s="12">
        <v>0</v>
      </c>
      <c r="BM27" s="12"/>
      <c r="BN27" s="12"/>
      <c r="BO27" s="12"/>
      <c r="BP27" s="12"/>
      <c r="BQ27" s="9">
        <v>1</v>
      </c>
      <c r="BR27" s="9">
        <v>0</v>
      </c>
      <c r="BS27" s="9">
        <v>55</v>
      </c>
      <c r="BT27" s="9">
        <v>4.0999999999999996</v>
      </c>
      <c r="BU27" s="9">
        <v>2.6</v>
      </c>
      <c r="BV27" s="9">
        <v>1</v>
      </c>
      <c r="BW27" s="9">
        <v>3.7</v>
      </c>
      <c r="BX27" s="14"/>
      <c r="BY27" s="9">
        <v>1</v>
      </c>
      <c r="BZ27" s="9">
        <v>0</v>
      </c>
      <c r="CA27" s="9">
        <v>140</v>
      </c>
      <c r="CB27" s="9">
        <v>16</v>
      </c>
      <c r="CC27" s="11">
        <v>0.9</v>
      </c>
      <c r="CD27" s="29">
        <v>90</v>
      </c>
      <c r="CE27" s="13"/>
      <c r="CF27" s="13"/>
      <c r="CG27" s="9">
        <v>159</v>
      </c>
      <c r="CH27" s="9">
        <v>0</v>
      </c>
      <c r="CI27" s="9">
        <v>1</v>
      </c>
      <c r="CJ27" s="12">
        <v>1291.2280701754385</v>
      </c>
      <c r="CK27" s="20">
        <f t="shared" si="15"/>
        <v>14.346978557504872</v>
      </c>
      <c r="CL27" s="19">
        <f t="shared" si="16"/>
        <v>7.1633490368824173</v>
      </c>
      <c r="CM27" s="12">
        <v>506.87694432079036</v>
      </c>
      <c r="CN27" s="19">
        <f t="shared" si="17"/>
        <v>6.2282682607603039</v>
      </c>
      <c r="CO27" s="14"/>
      <c r="CP27" s="36">
        <v>40605</v>
      </c>
      <c r="CQ27" s="36"/>
      <c r="CR27" s="36"/>
      <c r="CS27" s="36"/>
      <c r="CT27" s="22"/>
      <c r="CU27" s="36">
        <v>44274</v>
      </c>
      <c r="CV27" s="42">
        <v>44168</v>
      </c>
      <c r="CW27" s="9">
        <f t="shared" si="18"/>
        <v>3563</v>
      </c>
      <c r="CX27" s="9">
        <v>0</v>
      </c>
      <c r="CY27" s="9"/>
      <c r="CZ27" s="9"/>
      <c r="DA27" s="9">
        <v>0</v>
      </c>
      <c r="DB27" s="9">
        <v>3563</v>
      </c>
      <c r="DC27" s="3">
        <v>0</v>
      </c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 x14ac:dyDescent="0.25">
      <c r="A28" s="2"/>
      <c r="B28" s="3"/>
      <c r="C28" s="3"/>
      <c r="D28" s="3"/>
      <c r="E28" s="3"/>
      <c r="F28" s="3"/>
      <c r="G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4"/>
      <c r="AJ28" s="3"/>
      <c r="AK28" s="3"/>
      <c r="AL28" s="5"/>
      <c r="AM28" s="3"/>
      <c r="AN28" s="3"/>
      <c r="AO28" s="3"/>
      <c r="AP28" s="3"/>
      <c r="AQ28" s="3"/>
      <c r="AR28" s="3"/>
      <c r="AT28" s="7"/>
      <c r="AU28" s="3"/>
      <c r="AV28" s="4"/>
      <c r="AW28" s="3"/>
      <c r="AX28" s="19"/>
      <c r="AY28" s="7"/>
      <c r="AZ28" s="7"/>
      <c r="BA28" s="7"/>
      <c r="BB28" s="7"/>
      <c r="BC28" s="7"/>
      <c r="BD28" s="7"/>
      <c r="BE28" s="7"/>
      <c r="BF28" s="19"/>
      <c r="BG28" s="19"/>
      <c r="BH28" s="19"/>
      <c r="BI28" s="19"/>
      <c r="BJ28" s="19"/>
      <c r="BK28" s="19"/>
      <c r="BL28" s="5"/>
      <c r="BM28" s="5"/>
      <c r="BN28" s="5"/>
      <c r="BO28" s="5"/>
      <c r="BP28" s="5"/>
      <c r="BQ28" s="3"/>
      <c r="BR28" s="3"/>
      <c r="BS28" s="3"/>
      <c r="BT28" s="3"/>
      <c r="BU28" s="3"/>
      <c r="BV28" s="3"/>
      <c r="BW28" s="3"/>
      <c r="BX28" s="10"/>
      <c r="BY28" s="3"/>
      <c r="BZ28" s="3"/>
      <c r="CA28" s="3"/>
      <c r="CB28" s="3"/>
      <c r="CC28" s="4"/>
      <c r="CD28" s="28"/>
      <c r="CE28" s="8"/>
      <c r="CF28" s="8"/>
      <c r="CG28" s="3"/>
      <c r="CH28" s="3"/>
      <c r="CI28" s="3"/>
      <c r="CJ28" s="12"/>
      <c r="CK28" s="20"/>
      <c r="CM28" s="5"/>
      <c r="CO28" s="10"/>
      <c r="CP28" s="41"/>
      <c r="CQ28" s="41"/>
      <c r="CR28" s="41"/>
      <c r="CS28" s="41"/>
      <c r="CU28" s="36"/>
      <c r="CV28" s="36"/>
      <c r="CX28" s="3"/>
      <c r="CY28" s="3"/>
      <c r="CZ28" s="3"/>
      <c r="DA28" s="3"/>
      <c r="DB28" s="3"/>
      <c r="DC28" s="3"/>
      <c r="DD28" s="3"/>
      <c r="DE28" s="10"/>
      <c r="DF28" s="10"/>
      <c r="DG28" s="10"/>
      <c r="DH28" s="10"/>
      <c r="DI28" s="10"/>
      <c r="DJ28" s="10"/>
      <c r="DK28" s="10"/>
      <c r="DL28" s="10"/>
      <c r="DM28" s="10"/>
    </row>
    <row r="29" spans="1:117" x14ac:dyDescent="0.25">
      <c r="A29" s="2"/>
      <c r="B29" s="3"/>
      <c r="C29" s="3"/>
      <c r="D29" s="3"/>
      <c r="E29" s="3"/>
      <c r="F29" s="3"/>
      <c r="G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4"/>
      <c r="AJ29" s="3"/>
      <c r="AK29" s="3"/>
      <c r="AL29" s="5"/>
      <c r="AM29" s="3"/>
      <c r="AN29" s="3"/>
      <c r="AO29" s="3"/>
      <c r="AP29" s="3"/>
      <c r="AQ29" s="3"/>
      <c r="AR29" s="3"/>
      <c r="AT29" s="7"/>
      <c r="AU29" s="3"/>
      <c r="AV29" s="4"/>
      <c r="AW29" s="3"/>
      <c r="AX29" s="19"/>
      <c r="AY29" s="7"/>
      <c r="AZ29" s="7"/>
      <c r="BA29" s="7"/>
      <c r="BB29" s="7"/>
      <c r="BC29" s="7"/>
      <c r="BD29" s="7"/>
      <c r="BE29" s="7"/>
      <c r="BF29" s="19"/>
      <c r="BG29" s="19"/>
      <c r="BH29" s="19"/>
      <c r="BI29" s="19"/>
      <c r="BJ29" s="19"/>
      <c r="BK29" s="19"/>
      <c r="BL29" s="5"/>
      <c r="BM29" s="5"/>
      <c r="BN29" s="5"/>
      <c r="BO29" s="5"/>
      <c r="BP29" s="5"/>
      <c r="BQ29" s="3"/>
      <c r="BR29" s="3"/>
      <c r="BS29" s="3"/>
      <c r="BT29" s="3"/>
      <c r="BU29" s="3"/>
      <c r="BV29" s="3"/>
      <c r="BW29" s="3"/>
      <c r="BX29" s="10"/>
      <c r="BY29" s="3"/>
      <c r="BZ29" s="3"/>
      <c r="CA29" s="3"/>
      <c r="CB29" s="3"/>
      <c r="CC29" s="4"/>
      <c r="CD29" s="28"/>
      <c r="CE29" s="8"/>
      <c r="CF29" s="8"/>
      <c r="CG29" s="3"/>
      <c r="CH29" s="3"/>
      <c r="CI29" s="3"/>
      <c r="CJ29" s="12"/>
      <c r="CK29" s="20"/>
      <c r="CM29" s="5"/>
      <c r="CO29" s="10"/>
      <c r="CP29" s="41"/>
      <c r="CQ29" s="41"/>
      <c r="CR29" s="41"/>
      <c r="CS29" s="41"/>
      <c r="CU29" s="36"/>
      <c r="CV29" s="36"/>
      <c r="CX29" s="3"/>
      <c r="CY29" s="3"/>
      <c r="CZ29" s="3"/>
      <c r="DA29" s="3"/>
      <c r="DB29" s="3"/>
      <c r="DC29" s="3"/>
      <c r="DD29" s="3"/>
      <c r="DE29" s="10"/>
      <c r="DF29" s="10"/>
      <c r="DG29" s="10"/>
      <c r="DH29" s="10"/>
      <c r="DI29" s="10"/>
      <c r="DJ29" s="10"/>
      <c r="DK29" s="10"/>
      <c r="DL29" s="10"/>
      <c r="DM29" s="10"/>
    </row>
    <row r="30" spans="1:117" x14ac:dyDescent="0.25">
      <c r="A30" s="2"/>
      <c r="B30" s="3"/>
      <c r="C30" s="3"/>
      <c r="D30" s="3"/>
      <c r="E30" s="3"/>
      <c r="F30" s="3"/>
      <c r="G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4"/>
      <c r="AJ30" s="3"/>
      <c r="AK30" s="3"/>
      <c r="AL30" s="5"/>
      <c r="AM30" s="3"/>
      <c r="AN30" s="3"/>
      <c r="AO30" s="3"/>
      <c r="AP30" s="3"/>
      <c r="AQ30" s="3"/>
      <c r="AR30" s="3"/>
      <c r="AT30" s="7"/>
      <c r="AU30" s="3"/>
      <c r="AV30" s="4"/>
      <c r="AW30" s="3"/>
      <c r="AX30" s="19"/>
      <c r="AY30" s="7"/>
      <c r="AZ30" s="7"/>
      <c r="BA30" s="7"/>
      <c r="BB30" s="7"/>
      <c r="BC30" s="7"/>
      <c r="BD30" s="7"/>
      <c r="BE30" s="7"/>
      <c r="BF30" s="19"/>
      <c r="BG30" s="19"/>
      <c r="BH30" s="19"/>
      <c r="BI30" s="19"/>
      <c r="BJ30" s="19"/>
      <c r="BK30" s="19"/>
      <c r="BL30" s="5"/>
      <c r="BM30" s="5"/>
      <c r="BN30" s="5"/>
      <c r="BO30" s="5"/>
      <c r="BP30" s="5"/>
      <c r="BQ30" s="3"/>
      <c r="BR30" s="3"/>
      <c r="BS30" s="3"/>
      <c r="BT30" s="3"/>
      <c r="BU30" s="3"/>
      <c r="BV30" s="3"/>
      <c r="BW30" s="3"/>
      <c r="BX30" s="10"/>
      <c r="BY30" s="3"/>
      <c r="BZ30" s="3"/>
      <c r="CA30" s="3"/>
      <c r="CB30" s="3"/>
      <c r="CC30" s="4"/>
      <c r="CD30" s="28"/>
      <c r="CE30" s="8"/>
      <c r="CF30" s="8"/>
      <c r="CG30" s="3"/>
      <c r="CH30" s="3"/>
      <c r="CI30" s="3"/>
      <c r="CJ30" s="12"/>
      <c r="CK30" s="20"/>
      <c r="CM30" s="5"/>
      <c r="CO30" s="10"/>
      <c r="CP30" s="41"/>
      <c r="CQ30" s="41"/>
      <c r="CR30" s="41"/>
      <c r="CS30" s="41"/>
      <c r="CU30" s="36"/>
      <c r="CV30" s="36"/>
      <c r="CX30" s="3">
        <f>SUM(CX2:CX27)</f>
        <v>6</v>
      </c>
      <c r="CY30" s="3"/>
      <c r="CZ30" s="3"/>
      <c r="DA30" s="3"/>
      <c r="DB30" s="3"/>
      <c r="DC30" s="3"/>
      <c r="DD30" s="3"/>
      <c r="DE30" s="10"/>
      <c r="DF30" s="10"/>
      <c r="DG30" s="10"/>
      <c r="DH30" s="10"/>
      <c r="DI30" s="10"/>
      <c r="DJ30" s="10"/>
      <c r="DK30" s="10"/>
      <c r="DL30" s="10"/>
      <c r="DM30" s="10"/>
    </row>
    <row r="31" spans="1:117" x14ac:dyDescent="0.25">
      <c r="A31" s="2"/>
      <c r="B31" s="3"/>
      <c r="C31" s="3"/>
      <c r="D31" s="3"/>
      <c r="E31" s="3"/>
      <c r="F31" s="3"/>
      <c r="G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4"/>
      <c r="AJ31" s="3"/>
      <c r="AK31" s="3"/>
      <c r="AL31" s="5"/>
      <c r="AM31" s="3"/>
      <c r="AN31" s="3"/>
      <c r="AO31" s="3"/>
      <c r="AP31" s="3"/>
      <c r="AQ31" s="3"/>
      <c r="AR31" s="3"/>
      <c r="AT31" s="7"/>
      <c r="AU31" s="3"/>
      <c r="AV31" s="4"/>
      <c r="AW31" s="3"/>
      <c r="AX31" s="19"/>
      <c r="AY31" s="7"/>
      <c r="AZ31" s="7"/>
      <c r="BA31" s="7"/>
      <c r="BB31" s="7"/>
      <c r="BC31" s="7"/>
      <c r="BD31" s="7"/>
      <c r="BE31" s="7"/>
      <c r="BF31" s="19"/>
      <c r="BG31" s="19"/>
      <c r="BH31" s="19"/>
      <c r="BI31" s="19"/>
      <c r="BJ31" s="19"/>
      <c r="BK31" s="19"/>
      <c r="BL31" s="5"/>
      <c r="BM31" s="5"/>
      <c r="BN31" s="5"/>
      <c r="BO31" s="5"/>
      <c r="BP31" s="5"/>
      <c r="BQ31" s="3"/>
      <c r="BR31" s="3"/>
      <c r="BS31" s="3"/>
      <c r="BT31" s="3"/>
      <c r="BU31" s="3"/>
      <c r="BV31" s="3"/>
      <c r="BW31" s="3"/>
      <c r="BX31" s="10"/>
      <c r="BY31" s="3"/>
      <c r="BZ31" s="3"/>
      <c r="CA31" s="3"/>
      <c r="CB31" s="3"/>
      <c r="CC31" s="4"/>
      <c r="CD31" s="28"/>
      <c r="CE31" s="8"/>
      <c r="CF31" s="8"/>
      <c r="CG31" s="3"/>
      <c r="CH31" s="3"/>
      <c r="CI31" s="3"/>
      <c r="CJ31" s="12"/>
      <c r="CK31" s="20"/>
      <c r="CM31" s="5"/>
      <c r="CO31" s="10"/>
      <c r="CP31" s="41"/>
      <c r="CQ31" s="41"/>
      <c r="CR31" s="41"/>
      <c r="CS31" s="41"/>
      <c r="CU31" s="36"/>
      <c r="CV31" s="36"/>
      <c r="CX31" s="3">
        <f>COUNT(CX2:CX27)</f>
        <v>26</v>
      </c>
      <c r="CY31" s="3"/>
      <c r="CZ31" s="3"/>
      <c r="DA31" s="3"/>
      <c r="DB31" s="3"/>
      <c r="DC31" s="3"/>
      <c r="DD31" s="3"/>
      <c r="DE31" s="10"/>
      <c r="DF31" s="10"/>
      <c r="DG31" s="10"/>
      <c r="DH31" s="10"/>
      <c r="DI31" s="10"/>
      <c r="DJ31" s="10"/>
      <c r="DK31" s="10"/>
      <c r="DL31" s="10"/>
      <c r="DM31" s="10"/>
    </row>
    <row r="32" spans="1:117" x14ac:dyDescent="0.25">
      <c r="A32" s="2"/>
      <c r="B32" s="3"/>
      <c r="C32" s="3"/>
      <c r="D32" s="3"/>
      <c r="E32" s="3"/>
      <c r="F32" s="3"/>
      <c r="G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4"/>
      <c r="AJ32" s="3"/>
      <c r="AK32" s="3"/>
      <c r="AL32" s="5"/>
      <c r="AM32" s="3"/>
      <c r="AN32" s="3"/>
      <c r="AO32" s="3"/>
      <c r="AP32" s="3"/>
      <c r="AQ32" s="3"/>
      <c r="AR32" s="3"/>
      <c r="AT32" s="7"/>
      <c r="AU32" s="3"/>
      <c r="AV32" s="4"/>
      <c r="AW32" s="3"/>
      <c r="AX32" s="19"/>
      <c r="AY32" s="7"/>
      <c r="AZ32" s="7"/>
      <c r="BA32" s="7"/>
      <c r="BB32" s="7"/>
      <c r="BC32" s="7"/>
      <c r="BD32" s="7"/>
      <c r="BE32" s="7"/>
      <c r="BF32" s="19"/>
      <c r="BG32" s="19"/>
      <c r="BH32" s="19"/>
      <c r="BI32" s="19"/>
      <c r="BJ32" s="19"/>
      <c r="BK32" s="19"/>
      <c r="BL32" s="5"/>
      <c r="BM32" s="5"/>
      <c r="BN32" s="5"/>
      <c r="BO32" s="5"/>
      <c r="BP32" s="5"/>
      <c r="BQ32" s="3"/>
      <c r="BR32" s="3"/>
      <c r="BS32" s="3"/>
      <c r="BT32" s="3"/>
      <c r="BU32" s="3"/>
      <c r="BV32" s="3"/>
      <c r="BW32" s="3"/>
      <c r="BX32" s="10"/>
      <c r="BY32" s="3"/>
      <c r="BZ32" s="3"/>
      <c r="CA32" s="3"/>
      <c r="CB32" s="3"/>
      <c r="CC32" s="4"/>
      <c r="CD32" s="28"/>
      <c r="CE32" s="8"/>
      <c r="CF32" s="8"/>
      <c r="CG32" s="3"/>
      <c r="CH32" s="3"/>
      <c r="CI32" s="3"/>
      <c r="CJ32" s="12"/>
      <c r="CK32" s="20"/>
      <c r="CM32" s="5"/>
      <c r="CO32" s="10"/>
      <c r="CP32" s="41"/>
      <c r="CQ32" s="41"/>
      <c r="CR32" s="41"/>
      <c r="CS32" s="41"/>
      <c r="CU32" s="36"/>
      <c r="CV32" s="36"/>
      <c r="CX32" s="4">
        <f>(CX30/CX31)</f>
        <v>0.23076923076923078</v>
      </c>
      <c r="CY32" s="3"/>
      <c r="CZ32" s="3"/>
      <c r="DA32" s="3"/>
      <c r="DB32" s="3"/>
      <c r="DC32" s="3"/>
      <c r="DD32" s="3"/>
      <c r="DE32" s="10"/>
      <c r="DF32" s="10"/>
      <c r="DG32" s="10"/>
      <c r="DH32" s="10"/>
      <c r="DI32" s="10"/>
      <c r="DJ32" s="10"/>
      <c r="DK32" s="10"/>
      <c r="DL32" s="10"/>
      <c r="DM32" s="10"/>
    </row>
    <row r="33" spans="1:117" x14ac:dyDescent="0.25">
      <c r="A33" s="2"/>
      <c r="B33" s="3"/>
      <c r="C33" s="3"/>
      <c r="D33" s="3"/>
      <c r="E33" s="3"/>
      <c r="F33" s="3"/>
      <c r="G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4"/>
      <c r="AJ33" s="3"/>
      <c r="AK33" s="3"/>
      <c r="AL33" s="5"/>
      <c r="AM33" s="3"/>
      <c r="AN33" s="3"/>
      <c r="AO33" s="3"/>
      <c r="AP33" s="3"/>
      <c r="AQ33" s="3"/>
      <c r="AR33" s="3"/>
      <c r="AT33" s="7"/>
      <c r="AU33" s="3"/>
      <c r="AV33" s="4"/>
      <c r="AW33" s="3"/>
      <c r="AX33" s="19"/>
      <c r="AY33" s="7"/>
      <c r="AZ33" s="7"/>
      <c r="BA33" s="7"/>
      <c r="BB33" s="7"/>
      <c r="BC33" s="7"/>
      <c r="BD33" s="7"/>
      <c r="BE33" s="7"/>
      <c r="BF33" s="19"/>
      <c r="BG33" s="19"/>
      <c r="BH33" s="19"/>
      <c r="BI33" s="19"/>
      <c r="BJ33" s="19"/>
      <c r="BK33" s="19"/>
      <c r="BL33" s="5"/>
      <c r="BM33" s="5"/>
      <c r="BN33" s="5"/>
      <c r="BO33" s="5"/>
      <c r="BP33" s="5"/>
      <c r="BQ33" s="3"/>
      <c r="BR33" s="3"/>
      <c r="BS33" s="3"/>
      <c r="BT33" s="3"/>
      <c r="BU33" s="3"/>
      <c r="BV33" s="3"/>
      <c r="BW33" s="3"/>
      <c r="BX33" s="10"/>
      <c r="BY33" s="3"/>
      <c r="BZ33" s="3"/>
      <c r="CA33" s="3"/>
      <c r="CB33" s="3"/>
      <c r="CC33" s="4"/>
      <c r="CD33" s="28"/>
      <c r="CE33" s="8"/>
      <c r="CF33" s="8"/>
      <c r="CG33" s="3"/>
      <c r="CH33" s="3"/>
      <c r="CI33" s="3"/>
      <c r="CJ33" s="12"/>
      <c r="CK33" s="20"/>
      <c r="CM33" s="5"/>
      <c r="CO33" s="10"/>
      <c r="CP33" s="41"/>
      <c r="CQ33" s="41"/>
      <c r="CR33" s="41"/>
      <c r="CS33" s="41"/>
      <c r="CU33" s="36"/>
      <c r="CV33" s="36"/>
      <c r="CX33" s="3"/>
      <c r="CY33" s="3"/>
      <c r="CZ33" s="3"/>
      <c r="DA33" s="3"/>
      <c r="DB33" s="3"/>
      <c r="DC33" s="3"/>
      <c r="DD33" s="3"/>
      <c r="DE33" s="10"/>
      <c r="DF33" s="10"/>
      <c r="DG33" s="10"/>
      <c r="DH33" s="10"/>
      <c r="DI33" s="10"/>
      <c r="DJ33" s="10"/>
      <c r="DK33" s="10"/>
      <c r="DL33" s="10"/>
      <c r="DM33" s="10"/>
    </row>
    <row r="36" spans="1:117" x14ac:dyDescent="0.25">
      <c r="A36" s="2">
        <v>2048</v>
      </c>
      <c r="B36" s="3">
        <v>66</v>
      </c>
      <c r="C36" s="3">
        <v>0</v>
      </c>
      <c r="D36" s="3">
        <v>0</v>
      </c>
      <c r="E36" s="3">
        <v>1</v>
      </c>
      <c r="F36" s="3">
        <v>1</v>
      </c>
      <c r="G36" s="3">
        <v>1</v>
      </c>
      <c r="H36" s="1">
        <v>0</v>
      </c>
      <c r="I36" s="3">
        <v>0</v>
      </c>
      <c r="J36" s="3">
        <v>4</v>
      </c>
      <c r="K36" s="3">
        <v>0</v>
      </c>
      <c r="L36" s="3">
        <v>0</v>
      </c>
      <c r="M36" s="3"/>
      <c r="N36" s="3">
        <v>0</v>
      </c>
      <c r="O36" s="3">
        <v>1</v>
      </c>
      <c r="P36" s="3">
        <v>1</v>
      </c>
      <c r="Q36" s="3">
        <v>1</v>
      </c>
      <c r="R36" s="3">
        <v>0</v>
      </c>
      <c r="S36" s="3">
        <v>1</v>
      </c>
      <c r="T36" s="3">
        <v>1</v>
      </c>
      <c r="U36" s="3">
        <v>0</v>
      </c>
      <c r="V36" s="3">
        <v>0</v>
      </c>
      <c r="W36" s="3">
        <v>0</v>
      </c>
      <c r="X36" s="3">
        <v>0</v>
      </c>
      <c r="Y36" s="3">
        <v>1</v>
      </c>
      <c r="Z36" s="3">
        <v>0</v>
      </c>
      <c r="AA36" s="3">
        <v>0</v>
      </c>
      <c r="AB36" s="3">
        <v>1</v>
      </c>
      <c r="AC36" s="3">
        <v>1</v>
      </c>
      <c r="AD36" s="3">
        <v>0</v>
      </c>
      <c r="AE36" s="3">
        <v>1</v>
      </c>
      <c r="AF36" s="3">
        <v>0</v>
      </c>
      <c r="AG36" s="3">
        <v>0</v>
      </c>
      <c r="AH36" s="3">
        <v>24.5</v>
      </c>
      <c r="AI36" s="4">
        <v>2.0499999999999998</v>
      </c>
      <c r="AJ36" s="3">
        <v>75</v>
      </c>
      <c r="AK36" s="3">
        <v>50</v>
      </c>
      <c r="AL36" s="5">
        <f t="shared" ref="AL36:AL59" si="19">(AJ36+2*AK36)/3</f>
        <v>58.333333333333336</v>
      </c>
      <c r="AM36" s="3">
        <v>72</v>
      </c>
      <c r="AN36" s="3">
        <v>2</v>
      </c>
      <c r="AO36" s="3">
        <v>6</v>
      </c>
      <c r="AP36" s="3">
        <v>36</v>
      </c>
      <c r="AQ36" s="3">
        <v>12</v>
      </c>
      <c r="AR36" s="3">
        <v>24</v>
      </c>
      <c r="AS36" s="1">
        <f t="shared" ref="AS36:AS59" si="20">(AP36-AQ36)</f>
        <v>24</v>
      </c>
      <c r="AT36" s="7">
        <f t="shared" ref="AT36:AT59" si="21">(AS36/AO36)</f>
        <v>4</v>
      </c>
      <c r="AU36" s="3">
        <v>20</v>
      </c>
      <c r="AV36" s="4">
        <v>5.0839999999999996</v>
      </c>
      <c r="AW36" s="3">
        <v>2.48</v>
      </c>
      <c r="AX36" s="19">
        <f t="shared" ref="AX36:AX59" si="22">(AL36*AW36/451)</f>
        <v>0.3207686622320769</v>
      </c>
      <c r="AY36" s="7">
        <f t="shared" ref="AY36:AY59" si="23">((AR36-AU36)/AV36)</f>
        <v>0.78678206136900086</v>
      </c>
      <c r="AZ36" s="7">
        <f t="shared" ref="AZ36:AZ59" si="24">((AR36-AU36)*80/AW36)</f>
        <v>129.03225806451613</v>
      </c>
      <c r="BA36" s="7">
        <f t="shared" ref="BA36:BA59" si="25">((AL36-AO36)*80/AW36)</f>
        <v>1688.1720430107528</v>
      </c>
      <c r="BB36" s="7">
        <f t="shared" ref="BB36:BB59" si="26">(AV36/AM36*1000)</f>
        <v>70.611111111111114</v>
      </c>
      <c r="BC36" s="7">
        <f t="shared" ref="BC36:BC59" si="27">(AW36*1000/AM36)</f>
        <v>34.444444444444443</v>
      </c>
      <c r="BD36" s="7">
        <f t="shared" ref="BD36:BD59" si="28">(BC36*(AL36-AU36)*0.0136)</f>
        <v>17.957037037037036</v>
      </c>
      <c r="BE36" s="7">
        <f t="shared" ref="BE36:BE59" si="29">(BC36*(AR36-AO36)*0.0136)</f>
        <v>8.4320000000000004</v>
      </c>
      <c r="BF36" s="19"/>
      <c r="BG36" s="19">
        <f t="shared" ref="BG36:BG59" si="30">(AR36/BB36)</f>
        <v>0.3398898505114083</v>
      </c>
      <c r="BH36" s="19">
        <f t="shared" ref="BH36:BH59" si="31">(AP36/BB36)</f>
        <v>0.50983477576711245</v>
      </c>
      <c r="BI36" s="19">
        <f t="shared" ref="BI36:BI59" si="32">(BB36/AS36)</f>
        <v>2.9421296296296298</v>
      </c>
      <c r="BJ36" s="19">
        <f t="shared" ref="BJ36:BJ59" si="33">(AO36/AU36)</f>
        <v>0.3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7.5</v>
      </c>
      <c r="BT36" s="3">
        <v>8.5</v>
      </c>
      <c r="BU36" s="3">
        <v>8.1</v>
      </c>
      <c r="BV36" s="3">
        <v>0.79</v>
      </c>
      <c r="BW36" s="3"/>
      <c r="BX36" s="10"/>
      <c r="BY36" s="3">
        <v>1</v>
      </c>
      <c r="BZ36" s="3">
        <v>1</v>
      </c>
      <c r="CA36" s="3">
        <v>138</v>
      </c>
      <c r="CB36" s="3">
        <v>17</v>
      </c>
      <c r="CC36" s="4">
        <v>0.9</v>
      </c>
      <c r="CD36" s="28">
        <v>90</v>
      </c>
      <c r="CE36" s="8"/>
      <c r="CF36" s="8"/>
      <c r="CG36" s="3">
        <v>5257</v>
      </c>
      <c r="CH36" s="3">
        <v>1</v>
      </c>
      <c r="CI36" s="3">
        <v>3</v>
      </c>
      <c r="CJ36" s="12">
        <v>1318.0722891566265</v>
      </c>
      <c r="CK36" s="20">
        <f t="shared" ref="CK36:CK59" si="34">(CJ36/CD36)</f>
        <v>14.645247657295851</v>
      </c>
      <c r="CL36" s="19">
        <f t="shared" ref="CL36:CL59" si="35">LN(CJ36)</f>
        <v>7.1839255611734201</v>
      </c>
      <c r="CM36" s="5">
        <v>1969.3144660751461</v>
      </c>
      <c r="CN36" s="19">
        <f t="shared" ref="CN36:CN59" si="36">LN(CM36)</f>
        <v>7.5854407744067052</v>
      </c>
      <c r="CO36" s="10"/>
      <c r="CP36" s="41">
        <v>40469</v>
      </c>
      <c r="CQ36" s="36">
        <v>40603</v>
      </c>
      <c r="CR36" s="20">
        <f>(CQ36-CP36)</f>
        <v>134</v>
      </c>
      <c r="CS36" s="41"/>
      <c r="CU36" s="36">
        <v>44272</v>
      </c>
      <c r="CV36" s="36">
        <v>40688</v>
      </c>
      <c r="CW36" s="1">
        <f t="shared" ref="CW36:CW59" si="37">(CV36-CP36)</f>
        <v>219</v>
      </c>
      <c r="CX36" s="3">
        <v>1</v>
      </c>
      <c r="CY36" s="36">
        <v>40688</v>
      </c>
      <c r="CZ36" s="20">
        <f>(CY36-CP36)</f>
        <v>219</v>
      </c>
      <c r="DA36" s="20">
        <v>1</v>
      </c>
      <c r="DB36" s="20">
        <v>134</v>
      </c>
      <c r="DC36" s="3">
        <v>0</v>
      </c>
      <c r="DD36" t="s">
        <v>155</v>
      </c>
      <c r="DE36" s="10"/>
      <c r="DF36" s="10"/>
      <c r="DG36" s="10"/>
      <c r="DH36" s="10"/>
      <c r="DI36" s="10"/>
      <c r="DJ36" s="10"/>
      <c r="DK36" s="10"/>
      <c r="DL36" s="10"/>
      <c r="DM36" s="10"/>
    </row>
    <row r="37" spans="1:117" x14ac:dyDescent="0.25">
      <c r="A37" s="2">
        <v>2053</v>
      </c>
      <c r="B37" s="3">
        <v>62</v>
      </c>
      <c r="C37" s="3">
        <v>0</v>
      </c>
      <c r="D37" s="3">
        <v>0</v>
      </c>
      <c r="E37" s="3">
        <v>1</v>
      </c>
      <c r="F37" s="3">
        <v>1</v>
      </c>
      <c r="G37" s="3">
        <v>0</v>
      </c>
      <c r="H37" s="1">
        <v>1</v>
      </c>
      <c r="I37" s="3">
        <v>0</v>
      </c>
      <c r="J37" s="3">
        <v>4</v>
      </c>
      <c r="K37" s="3">
        <v>1</v>
      </c>
      <c r="L37" s="3">
        <v>0</v>
      </c>
      <c r="M37" s="3"/>
      <c r="N37" s="3">
        <v>1</v>
      </c>
      <c r="O37" s="3">
        <v>0</v>
      </c>
      <c r="P37" s="3">
        <v>1</v>
      </c>
      <c r="Q37" s="3">
        <v>1</v>
      </c>
      <c r="R37" s="3">
        <v>1</v>
      </c>
      <c r="S37" s="3">
        <v>1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1</v>
      </c>
      <c r="Z37" s="3">
        <v>1</v>
      </c>
      <c r="AA37" s="3">
        <v>1</v>
      </c>
      <c r="AB37" s="3">
        <v>1</v>
      </c>
      <c r="AC37" s="3">
        <v>1</v>
      </c>
      <c r="AD37" s="3">
        <v>0</v>
      </c>
      <c r="AE37" s="3">
        <v>1</v>
      </c>
      <c r="AF37" s="3">
        <v>0</v>
      </c>
      <c r="AG37" s="3">
        <v>0</v>
      </c>
      <c r="AH37" s="3">
        <v>32.299999999999997</v>
      </c>
      <c r="AI37" s="4">
        <v>2.13</v>
      </c>
      <c r="AJ37" s="3">
        <v>93</v>
      </c>
      <c r="AK37" s="3">
        <v>62</v>
      </c>
      <c r="AL37" s="5">
        <f t="shared" si="19"/>
        <v>72.333333333333329</v>
      </c>
      <c r="AM37" s="3">
        <v>85</v>
      </c>
      <c r="AN37" s="3">
        <v>3</v>
      </c>
      <c r="AO37" s="3">
        <v>8</v>
      </c>
      <c r="AP37" s="3">
        <v>32</v>
      </c>
      <c r="AQ37" s="3">
        <v>17</v>
      </c>
      <c r="AR37" s="3">
        <v>21</v>
      </c>
      <c r="AS37" s="1">
        <f t="shared" si="20"/>
        <v>15</v>
      </c>
      <c r="AT37" s="7">
        <f t="shared" si="21"/>
        <v>1.875</v>
      </c>
      <c r="AU37" s="3">
        <v>12</v>
      </c>
      <c r="AV37" s="4">
        <v>3.5996999999999999</v>
      </c>
      <c r="AW37" s="3">
        <v>1.69</v>
      </c>
      <c r="AX37" s="19">
        <f t="shared" si="22"/>
        <v>0.27104951958610496</v>
      </c>
      <c r="AY37" s="7">
        <f t="shared" si="23"/>
        <v>2.5002083506958912</v>
      </c>
      <c r="AZ37" s="7">
        <f t="shared" si="24"/>
        <v>426.03550295857991</v>
      </c>
      <c r="BA37" s="7">
        <f t="shared" si="25"/>
        <v>3045.3648915187373</v>
      </c>
      <c r="BB37" s="7">
        <f t="shared" si="26"/>
        <v>42.349411764705877</v>
      </c>
      <c r="BC37" s="7">
        <f t="shared" si="27"/>
        <v>19.882352941176471</v>
      </c>
      <c r="BD37" s="7">
        <f t="shared" si="28"/>
        <v>16.314133333333331</v>
      </c>
      <c r="BE37" s="7">
        <f t="shared" si="29"/>
        <v>3.5152000000000001</v>
      </c>
      <c r="BF37" s="19"/>
      <c r="BG37" s="19">
        <f t="shared" si="30"/>
        <v>0.49587465622135185</v>
      </c>
      <c r="BH37" s="19">
        <f t="shared" si="31"/>
        <v>0.75561852376586947</v>
      </c>
      <c r="BI37" s="19">
        <f t="shared" si="32"/>
        <v>2.8232941176470585</v>
      </c>
      <c r="BJ37" s="19">
        <f t="shared" si="33"/>
        <v>0.66666666666666663</v>
      </c>
      <c r="BK37" s="19"/>
      <c r="BL37" s="5">
        <v>0</v>
      </c>
      <c r="BM37" s="5"/>
      <c r="BN37" s="5"/>
      <c r="BO37" s="5"/>
      <c r="BP37" s="5"/>
      <c r="BQ37" s="3">
        <v>1</v>
      </c>
      <c r="BR37" s="3">
        <v>0</v>
      </c>
      <c r="BS37" s="15">
        <v>17.5</v>
      </c>
      <c r="BT37" s="3">
        <v>6.8</v>
      </c>
      <c r="BU37" s="3">
        <v>6.4</v>
      </c>
      <c r="BV37" s="3">
        <v>1</v>
      </c>
      <c r="BW37" s="3"/>
      <c r="BX37" s="10"/>
      <c r="BY37" s="3">
        <v>1</v>
      </c>
      <c r="BZ37" s="3">
        <v>0</v>
      </c>
      <c r="CA37" s="3">
        <v>135</v>
      </c>
      <c r="CB37" s="3">
        <v>19</v>
      </c>
      <c r="CC37" s="4">
        <v>1.1000000000000001</v>
      </c>
      <c r="CD37" s="28">
        <v>88</v>
      </c>
      <c r="CE37" s="8"/>
      <c r="CF37" s="8"/>
      <c r="CG37" s="3">
        <v>5804</v>
      </c>
      <c r="CH37" s="3">
        <v>1</v>
      </c>
      <c r="CI37" s="3">
        <v>3</v>
      </c>
      <c r="CJ37" s="12">
        <v>1333.3333333333335</v>
      </c>
      <c r="CK37" s="20">
        <f t="shared" si="34"/>
        <v>15.151515151515154</v>
      </c>
      <c r="CL37" s="19">
        <f t="shared" si="35"/>
        <v>7.1954373514339185</v>
      </c>
      <c r="CM37" s="5">
        <v>2469.0765157083802</v>
      </c>
      <c r="CN37" s="19">
        <f t="shared" si="36"/>
        <v>7.811599479431357</v>
      </c>
      <c r="CO37" s="10"/>
      <c r="CP37" s="36">
        <v>40504</v>
      </c>
      <c r="CQ37" s="36"/>
      <c r="CR37" s="36"/>
      <c r="CS37" s="36"/>
      <c r="CU37" s="36">
        <v>44272</v>
      </c>
      <c r="CV37" s="36">
        <v>40985</v>
      </c>
      <c r="CW37" s="1">
        <f t="shared" si="37"/>
        <v>481</v>
      </c>
      <c r="CX37" s="3">
        <v>1</v>
      </c>
      <c r="CY37" s="40">
        <v>40985</v>
      </c>
      <c r="CZ37" s="3">
        <f>(CY37-CP37)</f>
        <v>481</v>
      </c>
      <c r="DA37" s="3">
        <v>1</v>
      </c>
      <c r="DB37" s="3">
        <v>481</v>
      </c>
      <c r="DC37" s="3">
        <v>0</v>
      </c>
      <c r="DD37" s="9" t="s">
        <v>141</v>
      </c>
      <c r="DE37" s="10"/>
      <c r="DF37" s="10"/>
      <c r="DG37" s="10"/>
      <c r="DH37" s="10"/>
      <c r="DI37" s="10"/>
      <c r="DJ37" s="10"/>
      <c r="DK37" s="10"/>
      <c r="DL37" s="10"/>
      <c r="DM37" s="10"/>
    </row>
    <row r="38" spans="1:117" x14ac:dyDescent="0.25">
      <c r="A38" s="25">
        <v>1028</v>
      </c>
      <c r="B38" s="1">
        <v>55</v>
      </c>
      <c r="C38" s="1">
        <v>0</v>
      </c>
      <c r="D38" s="1">
        <v>1</v>
      </c>
      <c r="E38" s="1">
        <v>1</v>
      </c>
      <c r="F38" s="1">
        <v>2</v>
      </c>
      <c r="G38" s="1">
        <v>1</v>
      </c>
      <c r="H38" s="1">
        <v>0</v>
      </c>
      <c r="I38" s="1">
        <v>1</v>
      </c>
      <c r="J38" s="1">
        <v>2</v>
      </c>
      <c r="K38" s="1">
        <v>0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26.1</v>
      </c>
      <c r="AI38" s="1">
        <v>1.66</v>
      </c>
      <c r="AJ38" s="1">
        <v>150</v>
      </c>
      <c r="AK38" s="1">
        <v>65</v>
      </c>
      <c r="AL38" s="5">
        <f t="shared" si="19"/>
        <v>93.333333333333329</v>
      </c>
      <c r="AM38" s="1">
        <v>79</v>
      </c>
      <c r="AN38" s="1">
        <v>1</v>
      </c>
      <c r="AO38" s="1">
        <v>2</v>
      </c>
      <c r="AP38" s="1">
        <v>72</v>
      </c>
      <c r="AQ38" s="1">
        <v>21</v>
      </c>
      <c r="AR38" s="1">
        <v>44</v>
      </c>
      <c r="AS38" s="1">
        <f t="shared" si="20"/>
        <v>51</v>
      </c>
      <c r="AT38" s="7">
        <f t="shared" si="21"/>
        <v>25.5</v>
      </c>
      <c r="AU38" s="1">
        <v>17</v>
      </c>
      <c r="AV38" s="19">
        <v>5.67</v>
      </c>
      <c r="AW38" s="1">
        <v>3.41</v>
      </c>
      <c r="AX38" s="19">
        <f t="shared" si="22"/>
        <v>0.7056910569105691</v>
      </c>
      <c r="AY38" s="7">
        <f t="shared" si="23"/>
        <v>4.7619047619047619</v>
      </c>
      <c r="AZ38" s="7">
        <f t="shared" si="24"/>
        <v>633.43108504398822</v>
      </c>
      <c r="BA38" s="7">
        <f t="shared" si="25"/>
        <v>2142.717497556207</v>
      </c>
      <c r="BB38" s="7">
        <f t="shared" si="26"/>
        <v>71.77215189873418</v>
      </c>
      <c r="BC38" s="7">
        <f t="shared" si="27"/>
        <v>43.164556962025316</v>
      </c>
      <c r="BD38" s="7">
        <f t="shared" si="28"/>
        <v>44.810565400843878</v>
      </c>
      <c r="BE38" s="7">
        <f t="shared" si="29"/>
        <v>24.655594936708859</v>
      </c>
      <c r="BF38" s="19">
        <v>2.2200000000000002</v>
      </c>
      <c r="BG38" s="19">
        <f t="shared" si="30"/>
        <v>0.61305114638447966</v>
      </c>
      <c r="BH38" s="19">
        <f t="shared" si="31"/>
        <v>1.0031746031746032</v>
      </c>
      <c r="BI38" s="19">
        <f t="shared" si="32"/>
        <v>1.4072970960536113</v>
      </c>
      <c r="BJ38" s="19">
        <f t="shared" si="33"/>
        <v>0.11764705882352941</v>
      </c>
      <c r="BK38" s="19"/>
      <c r="BL38" s="20">
        <v>1</v>
      </c>
      <c r="BM38" s="1">
        <v>9</v>
      </c>
      <c r="BO38" s="1">
        <v>1</v>
      </c>
      <c r="BP38" s="1">
        <v>0</v>
      </c>
      <c r="BQ38" s="1">
        <v>1</v>
      </c>
      <c r="BR38" s="1">
        <v>0</v>
      </c>
      <c r="BS38" s="1">
        <v>56</v>
      </c>
      <c r="BT38" s="1">
        <v>3.71</v>
      </c>
      <c r="BU38" s="1">
        <v>3</v>
      </c>
      <c r="BV38" s="1">
        <v>0.57999999999999996</v>
      </c>
      <c r="BX38" s="1">
        <v>15.9</v>
      </c>
      <c r="BY38" s="1">
        <v>0</v>
      </c>
      <c r="CA38" s="25">
        <v>144</v>
      </c>
      <c r="CB38" s="25">
        <v>25</v>
      </c>
      <c r="CC38" s="44">
        <v>1.1200000000000001</v>
      </c>
      <c r="CD38" s="27">
        <v>55</v>
      </c>
      <c r="CJ38" s="20">
        <v>869.66</v>
      </c>
      <c r="CK38" s="20">
        <f t="shared" si="34"/>
        <v>15.811999999999999</v>
      </c>
      <c r="CL38" s="19">
        <f t="shared" si="35"/>
        <v>6.7681023306669097</v>
      </c>
      <c r="CM38" s="20">
        <v>1325.69</v>
      </c>
      <c r="CN38" s="19">
        <f t="shared" si="36"/>
        <v>7.1896883575916215</v>
      </c>
      <c r="CO38" s="22"/>
      <c r="CP38" s="36">
        <v>43231</v>
      </c>
      <c r="CQ38" s="36"/>
      <c r="CR38" s="36"/>
      <c r="CS38" s="36"/>
      <c r="CU38" s="36">
        <v>44274</v>
      </c>
      <c r="CV38" s="36">
        <v>44255</v>
      </c>
      <c r="CW38" s="1">
        <f t="shared" si="37"/>
        <v>1024</v>
      </c>
      <c r="CX38" s="1">
        <v>0</v>
      </c>
      <c r="CY38" s="36"/>
      <c r="CZ38" s="20"/>
      <c r="DA38" s="20">
        <v>0</v>
      </c>
      <c r="DB38" s="20">
        <v>1024</v>
      </c>
      <c r="DC38" s="3">
        <v>0</v>
      </c>
      <c r="DD38" s="20"/>
    </row>
    <row r="39" spans="1:117" x14ac:dyDescent="0.25">
      <c r="A39" s="25">
        <v>1032</v>
      </c>
      <c r="B39" s="1">
        <v>85</v>
      </c>
      <c r="C39" s="1">
        <v>0</v>
      </c>
      <c r="D39" s="1">
        <v>0</v>
      </c>
      <c r="E39" s="1">
        <v>1</v>
      </c>
      <c r="F39" s="1">
        <v>2</v>
      </c>
      <c r="G39" s="1">
        <v>1</v>
      </c>
      <c r="H39" s="1">
        <v>0</v>
      </c>
      <c r="I39" s="1">
        <v>1</v>
      </c>
      <c r="J39" s="1">
        <v>2</v>
      </c>
      <c r="K39" s="1">
        <v>1</v>
      </c>
      <c r="L39" s="1">
        <v>0</v>
      </c>
      <c r="M39" s="1">
        <v>1</v>
      </c>
      <c r="N39" s="1">
        <v>1</v>
      </c>
      <c r="O39" s="1">
        <v>1</v>
      </c>
      <c r="P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</v>
      </c>
      <c r="AA39" s="1">
        <v>1</v>
      </c>
      <c r="AB39" s="1">
        <v>0</v>
      </c>
      <c r="AC39" s="1">
        <v>1</v>
      </c>
      <c r="AD39" s="1">
        <v>1</v>
      </c>
      <c r="AE39" s="1">
        <v>1</v>
      </c>
      <c r="AF39" s="1">
        <v>0</v>
      </c>
      <c r="AG39" s="1">
        <v>0</v>
      </c>
      <c r="AH39" s="1">
        <v>26.2</v>
      </c>
      <c r="AI39" s="1">
        <v>1.86</v>
      </c>
      <c r="AJ39" s="1">
        <v>150</v>
      </c>
      <c r="AK39" s="1">
        <v>81</v>
      </c>
      <c r="AL39" s="5">
        <f t="shared" si="19"/>
        <v>104</v>
      </c>
      <c r="AM39" s="1">
        <v>75</v>
      </c>
      <c r="AN39" s="1">
        <v>1</v>
      </c>
      <c r="AO39" s="1">
        <v>5</v>
      </c>
      <c r="AP39" s="1">
        <v>47</v>
      </c>
      <c r="AQ39" s="1">
        <v>4</v>
      </c>
      <c r="AR39" s="1">
        <v>25</v>
      </c>
      <c r="AS39" s="1">
        <f t="shared" si="20"/>
        <v>43</v>
      </c>
      <c r="AT39" s="7">
        <f t="shared" si="21"/>
        <v>8.6</v>
      </c>
      <c r="AU39" s="1">
        <v>5</v>
      </c>
      <c r="AV39" s="19">
        <v>5.97</v>
      </c>
      <c r="AW39" s="1">
        <v>3.21</v>
      </c>
      <c r="AX39" s="19">
        <f t="shared" si="22"/>
        <v>0.74022172949002207</v>
      </c>
      <c r="AY39" s="7">
        <f t="shared" si="23"/>
        <v>3.3500837520938025</v>
      </c>
      <c r="AZ39" s="7">
        <f t="shared" si="24"/>
        <v>498.44236760124613</v>
      </c>
      <c r="BA39" s="7">
        <f t="shared" si="25"/>
        <v>2467.2897196261683</v>
      </c>
      <c r="BB39" s="7">
        <f t="shared" si="26"/>
        <v>79.599999999999994</v>
      </c>
      <c r="BC39" s="7">
        <f t="shared" si="27"/>
        <v>42.8</v>
      </c>
      <c r="BD39" s="7">
        <f t="shared" si="28"/>
        <v>57.625919999999994</v>
      </c>
      <c r="BE39" s="7">
        <f t="shared" si="29"/>
        <v>11.641599999999999</v>
      </c>
      <c r="BF39" s="19"/>
      <c r="BG39" s="19">
        <f t="shared" si="30"/>
        <v>0.314070351758794</v>
      </c>
      <c r="BH39" s="19">
        <f t="shared" si="31"/>
        <v>0.59045226130653272</v>
      </c>
      <c r="BI39" s="19">
        <f t="shared" si="32"/>
        <v>1.8511627906976742</v>
      </c>
      <c r="BJ39" s="19">
        <f t="shared" si="33"/>
        <v>1</v>
      </c>
      <c r="BK39" s="19"/>
      <c r="BL39" s="20">
        <v>1</v>
      </c>
      <c r="BO39" s="1">
        <v>3</v>
      </c>
      <c r="BP39" s="1">
        <v>0</v>
      </c>
      <c r="BQ39" s="1">
        <v>1</v>
      </c>
      <c r="BR39" s="1">
        <v>0</v>
      </c>
      <c r="BS39" s="1">
        <v>70</v>
      </c>
      <c r="BT39" s="1">
        <v>4.5999999999999996</v>
      </c>
      <c r="BU39" s="1">
        <v>1.6</v>
      </c>
      <c r="BV39" s="1">
        <v>0.46</v>
      </c>
      <c r="BX39" s="1">
        <v>38</v>
      </c>
      <c r="BY39" s="1">
        <v>1</v>
      </c>
      <c r="BZ39" s="1">
        <v>1</v>
      </c>
      <c r="CA39" s="25">
        <v>138</v>
      </c>
      <c r="CB39" s="25">
        <v>35</v>
      </c>
      <c r="CC39" s="44">
        <v>1.78</v>
      </c>
      <c r="CD39" s="27">
        <v>34</v>
      </c>
      <c r="CE39" s="1">
        <v>724</v>
      </c>
      <c r="CF39" s="1">
        <v>1</v>
      </c>
      <c r="CI39" s="1">
        <v>2</v>
      </c>
      <c r="CJ39" s="20">
        <v>541.53700000000003</v>
      </c>
      <c r="CK39" s="20">
        <f t="shared" si="34"/>
        <v>15.927558823529413</v>
      </c>
      <c r="CL39" s="19">
        <f t="shared" si="35"/>
        <v>6.2944113928232728</v>
      </c>
      <c r="CM39" s="20">
        <v>3221.5210000000002</v>
      </c>
      <c r="CN39" s="19">
        <f t="shared" si="36"/>
        <v>8.0776088872599185</v>
      </c>
      <c r="CO39" s="22"/>
      <c r="CP39" s="36">
        <v>43236</v>
      </c>
      <c r="CQ39" s="36"/>
      <c r="CR39" s="36"/>
      <c r="CS39" s="36"/>
      <c r="CU39" s="36">
        <v>44274</v>
      </c>
      <c r="CV39" s="36">
        <v>44255</v>
      </c>
      <c r="CW39" s="1">
        <f t="shared" si="37"/>
        <v>1019</v>
      </c>
      <c r="CX39" s="1">
        <v>0</v>
      </c>
      <c r="DA39" s="1">
        <v>0</v>
      </c>
      <c r="DB39" s="1">
        <v>1019</v>
      </c>
      <c r="DC39" s="3">
        <v>0</v>
      </c>
      <c r="DD39"/>
    </row>
    <row r="40" spans="1:117" x14ac:dyDescent="0.25">
      <c r="A40" s="2">
        <v>2027</v>
      </c>
      <c r="B40" s="3">
        <v>42</v>
      </c>
      <c r="C40" s="3">
        <v>1</v>
      </c>
      <c r="D40" s="3">
        <v>0</v>
      </c>
      <c r="E40" s="3">
        <v>1</v>
      </c>
      <c r="F40" s="3">
        <v>1</v>
      </c>
      <c r="G40" s="3">
        <v>0</v>
      </c>
      <c r="H40" s="1">
        <v>0</v>
      </c>
      <c r="I40" s="3">
        <v>0</v>
      </c>
      <c r="J40" s="3">
        <v>3</v>
      </c>
      <c r="K40" s="3">
        <v>0</v>
      </c>
      <c r="L40" s="3">
        <v>0</v>
      </c>
      <c r="M40" s="3"/>
      <c r="N40" s="3">
        <v>0</v>
      </c>
      <c r="O40" s="3">
        <v>1</v>
      </c>
      <c r="P40" s="3">
        <v>0</v>
      </c>
      <c r="Q40" s="3"/>
      <c r="R40" s="3">
        <v>1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16">
        <v>1</v>
      </c>
      <c r="Z40" s="3">
        <v>2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1</v>
      </c>
      <c r="AH40" s="3">
        <v>22.5</v>
      </c>
      <c r="AI40" s="4">
        <v>2.14</v>
      </c>
      <c r="AJ40" s="3">
        <v>95</v>
      </c>
      <c r="AK40" s="3">
        <v>66</v>
      </c>
      <c r="AL40" s="5">
        <f t="shared" si="19"/>
        <v>75.666666666666671</v>
      </c>
      <c r="AM40" s="3">
        <v>78</v>
      </c>
      <c r="AN40" s="3">
        <v>2</v>
      </c>
      <c r="AO40" s="3">
        <v>13</v>
      </c>
      <c r="AP40" s="3">
        <v>50</v>
      </c>
      <c r="AQ40" s="3">
        <v>25</v>
      </c>
      <c r="AR40" s="3">
        <v>33</v>
      </c>
      <c r="AS40" s="1">
        <f t="shared" si="20"/>
        <v>25</v>
      </c>
      <c r="AT40" s="7">
        <f t="shared" si="21"/>
        <v>1.9230769230769231</v>
      </c>
      <c r="AU40" s="3">
        <v>28</v>
      </c>
      <c r="AV40" s="4">
        <v>3.1457999999999999</v>
      </c>
      <c r="AW40" s="3">
        <v>1.47</v>
      </c>
      <c r="AX40" s="19">
        <f t="shared" si="22"/>
        <v>0.24662971175166298</v>
      </c>
      <c r="AY40" s="7">
        <f t="shared" si="23"/>
        <v>1.589420815054994</v>
      </c>
      <c r="AZ40" s="7">
        <f t="shared" si="24"/>
        <v>272.108843537415</v>
      </c>
      <c r="BA40" s="7">
        <f t="shared" si="25"/>
        <v>3410.4308390022679</v>
      </c>
      <c r="BB40" s="7">
        <f t="shared" si="26"/>
        <v>40.330769230769235</v>
      </c>
      <c r="BC40" s="7">
        <f t="shared" si="27"/>
        <v>18.846153846153847</v>
      </c>
      <c r="BD40" s="7">
        <f t="shared" si="28"/>
        <v>12.217333333333334</v>
      </c>
      <c r="BE40" s="7">
        <f t="shared" si="29"/>
        <v>5.1261538461538461</v>
      </c>
      <c r="BF40" s="19"/>
      <c r="BG40" s="19">
        <f t="shared" si="30"/>
        <v>0.81823383559031082</v>
      </c>
      <c r="BH40" s="19">
        <f t="shared" si="31"/>
        <v>1.2397482357428951</v>
      </c>
      <c r="BI40" s="19">
        <f t="shared" si="32"/>
        <v>1.6132307692307695</v>
      </c>
      <c r="BJ40" s="19">
        <f t="shared" si="33"/>
        <v>0.4642857142857143</v>
      </c>
      <c r="BK40" s="19"/>
      <c r="BL40" s="5">
        <v>0</v>
      </c>
      <c r="BM40" s="5"/>
      <c r="BN40" s="5"/>
      <c r="BO40" s="5"/>
      <c r="BP40" s="5"/>
      <c r="BQ40" s="3">
        <v>1</v>
      </c>
      <c r="BR40" s="9">
        <v>0</v>
      </c>
      <c r="BS40" s="15">
        <v>10</v>
      </c>
      <c r="BT40" s="3">
        <v>8.6999999999999993</v>
      </c>
      <c r="BU40" s="3">
        <v>7.9</v>
      </c>
      <c r="BV40" s="3">
        <v>0.93</v>
      </c>
      <c r="BW40" s="16">
        <v>4.7</v>
      </c>
      <c r="BX40" s="10"/>
      <c r="BY40" s="16">
        <v>1</v>
      </c>
      <c r="BZ40" s="9">
        <v>0</v>
      </c>
      <c r="CA40" s="3">
        <v>136</v>
      </c>
      <c r="CB40" s="3">
        <v>17</v>
      </c>
      <c r="CC40" s="4">
        <v>1</v>
      </c>
      <c r="CD40" s="29">
        <v>90</v>
      </c>
      <c r="CE40" s="8"/>
      <c r="CF40" s="8"/>
      <c r="CG40" s="3">
        <v>1932</v>
      </c>
      <c r="CH40" s="3">
        <v>1</v>
      </c>
      <c r="CI40" s="3">
        <v>2</v>
      </c>
      <c r="CJ40" s="12">
        <v>1465.0980392156862</v>
      </c>
      <c r="CK40" s="20">
        <f t="shared" si="34"/>
        <v>16.278867102396514</v>
      </c>
      <c r="CL40" s="19">
        <f t="shared" si="35"/>
        <v>7.2896774401783988</v>
      </c>
      <c r="CM40" s="5">
        <v>1424.1356669546039</v>
      </c>
      <c r="CN40" s="19">
        <f t="shared" si="36"/>
        <v>7.2613203591716413</v>
      </c>
      <c r="CO40" s="10"/>
      <c r="CP40" s="41">
        <v>40352</v>
      </c>
      <c r="CQ40" s="41"/>
      <c r="CR40" s="41"/>
      <c r="CS40" s="41"/>
      <c r="CU40" s="36">
        <v>44272</v>
      </c>
      <c r="CV40" s="36">
        <v>40986</v>
      </c>
      <c r="CW40" s="1">
        <f t="shared" si="37"/>
        <v>634</v>
      </c>
      <c r="CX40" s="3">
        <v>1</v>
      </c>
      <c r="CY40" s="36">
        <v>40986</v>
      </c>
      <c r="CZ40" s="20">
        <f>(CY40-CP40)</f>
        <v>634</v>
      </c>
      <c r="DA40" s="20">
        <v>1</v>
      </c>
      <c r="DB40" s="20">
        <v>634</v>
      </c>
      <c r="DC40" s="3">
        <v>0</v>
      </c>
      <c r="DD40" s="3" t="s">
        <v>144</v>
      </c>
      <c r="DE40" s="10"/>
      <c r="DF40" s="10"/>
      <c r="DG40" s="10"/>
      <c r="DH40" s="10"/>
      <c r="DI40" s="10"/>
      <c r="DJ40" s="10"/>
      <c r="DK40" s="10"/>
      <c r="DL40" s="10"/>
      <c r="DM40" s="10"/>
    </row>
    <row r="41" spans="1:117" x14ac:dyDescent="0.25">
      <c r="A41" s="2">
        <v>2047</v>
      </c>
      <c r="B41" s="3">
        <v>51</v>
      </c>
      <c r="C41" s="3">
        <v>1</v>
      </c>
      <c r="D41" s="3">
        <v>0</v>
      </c>
      <c r="E41" s="3">
        <v>1</v>
      </c>
      <c r="F41" s="3">
        <v>2</v>
      </c>
      <c r="G41" s="3">
        <v>1</v>
      </c>
      <c r="H41" s="1">
        <v>0</v>
      </c>
      <c r="I41" s="3">
        <v>0</v>
      </c>
      <c r="J41" s="3">
        <v>4</v>
      </c>
      <c r="K41" s="3">
        <v>1</v>
      </c>
      <c r="L41" s="3">
        <v>0</v>
      </c>
      <c r="M41" s="3"/>
      <c r="N41" s="3">
        <v>0</v>
      </c>
      <c r="O41" s="3">
        <v>1</v>
      </c>
      <c r="P41" s="3">
        <v>1</v>
      </c>
      <c r="Q41" s="3">
        <v>1</v>
      </c>
      <c r="R41" s="3">
        <v>0</v>
      </c>
      <c r="S41" s="3">
        <v>0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1</v>
      </c>
      <c r="Z41" s="3">
        <v>0</v>
      </c>
      <c r="AA41" s="3">
        <v>0</v>
      </c>
      <c r="AB41" s="3">
        <v>1</v>
      </c>
      <c r="AC41" s="3">
        <v>1</v>
      </c>
      <c r="AD41" s="3">
        <v>0</v>
      </c>
      <c r="AE41" s="3">
        <v>1</v>
      </c>
      <c r="AF41" s="3">
        <v>0</v>
      </c>
      <c r="AG41" s="3">
        <v>0</v>
      </c>
      <c r="AH41" s="3">
        <v>32</v>
      </c>
      <c r="AI41" s="4">
        <v>2.19</v>
      </c>
      <c r="AJ41" s="3">
        <v>116</v>
      </c>
      <c r="AK41" s="3">
        <v>82</v>
      </c>
      <c r="AL41" s="5">
        <f t="shared" si="19"/>
        <v>93.333333333333329</v>
      </c>
      <c r="AM41" s="3">
        <v>60</v>
      </c>
      <c r="AN41" s="3">
        <v>3</v>
      </c>
      <c r="AO41" s="3">
        <v>16</v>
      </c>
      <c r="AP41" s="3">
        <v>62</v>
      </c>
      <c r="AQ41" s="3">
        <v>27</v>
      </c>
      <c r="AR41" s="3">
        <v>40</v>
      </c>
      <c r="AS41" s="1">
        <f t="shared" si="20"/>
        <v>35</v>
      </c>
      <c r="AT41" s="7">
        <f t="shared" si="21"/>
        <v>2.1875</v>
      </c>
      <c r="AU41" s="3">
        <v>22</v>
      </c>
      <c r="AV41" s="4">
        <v>4.9931999999999999</v>
      </c>
      <c r="AW41" s="3">
        <v>2.2799999999999998</v>
      </c>
      <c r="AX41" s="19">
        <f t="shared" si="22"/>
        <v>0.471840354767184</v>
      </c>
      <c r="AY41" s="7">
        <f t="shared" si="23"/>
        <v>3.6049026676279743</v>
      </c>
      <c r="AZ41" s="7">
        <f t="shared" si="24"/>
        <v>631.57894736842115</v>
      </c>
      <c r="BA41" s="7">
        <f t="shared" si="25"/>
        <v>2713.4502923976606</v>
      </c>
      <c r="BB41" s="7">
        <f t="shared" si="26"/>
        <v>83.22</v>
      </c>
      <c r="BC41" s="7">
        <f t="shared" si="27"/>
        <v>38</v>
      </c>
      <c r="BD41" s="7">
        <f t="shared" si="28"/>
        <v>36.865066666666664</v>
      </c>
      <c r="BE41" s="7">
        <f t="shared" si="29"/>
        <v>12.4032</v>
      </c>
      <c r="BF41" s="19"/>
      <c r="BG41" s="19">
        <f t="shared" si="30"/>
        <v>0.48065368901706323</v>
      </c>
      <c r="BH41" s="19">
        <f t="shared" si="31"/>
        <v>0.74501321797644793</v>
      </c>
      <c r="BI41" s="19">
        <f t="shared" si="32"/>
        <v>2.3777142857142857</v>
      </c>
      <c r="BJ41" s="19">
        <f t="shared" si="33"/>
        <v>0.72727272727272729</v>
      </c>
      <c r="BK41" s="19"/>
      <c r="BL41" s="5">
        <v>0</v>
      </c>
      <c r="BM41" s="5"/>
      <c r="BN41" s="5"/>
      <c r="BO41" s="5"/>
      <c r="BP41" s="5"/>
      <c r="BQ41" s="3">
        <v>1</v>
      </c>
      <c r="BR41" s="3">
        <v>0</v>
      </c>
      <c r="BS41" s="3">
        <v>67.5</v>
      </c>
      <c r="BT41" s="3">
        <v>5.5</v>
      </c>
      <c r="BU41" s="3">
        <v>3.6</v>
      </c>
      <c r="BV41" s="3">
        <v>1.3</v>
      </c>
      <c r="BW41" s="3">
        <v>4.8</v>
      </c>
      <c r="BX41" s="10"/>
      <c r="BY41" s="3">
        <v>1</v>
      </c>
      <c r="BZ41" s="3">
        <v>1</v>
      </c>
      <c r="CA41" s="3">
        <v>137</v>
      </c>
      <c r="CB41" s="3">
        <v>44</v>
      </c>
      <c r="CC41" s="4">
        <v>1.4</v>
      </c>
      <c r="CD41" s="28">
        <v>85</v>
      </c>
      <c r="CE41" s="8"/>
      <c r="CF41" s="8"/>
      <c r="CG41" s="3">
        <v>2051</v>
      </c>
      <c r="CH41" s="3">
        <v>1</v>
      </c>
      <c r="CI41" s="3">
        <v>2</v>
      </c>
      <c r="CJ41" s="12">
        <v>1391.304347826087</v>
      </c>
      <c r="CK41" s="20">
        <f t="shared" si="34"/>
        <v>16.368286445012789</v>
      </c>
      <c r="CL41" s="19">
        <f t="shared" si="35"/>
        <v>7.2379969658527141</v>
      </c>
      <c r="CM41" s="5">
        <v>1443.0164213863575</v>
      </c>
      <c r="CN41" s="19">
        <f t="shared" si="36"/>
        <v>7.2744909387412449</v>
      </c>
      <c r="CO41" s="10"/>
      <c r="CP41" s="41">
        <v>40462</v>
      </c>
      <c r="CQ41" s="41"/>
      <c r="CR41" s="41"/>
      <c r="CS41" s="41"/>
      <c r="CU41" s="36">
        <v>44272</v>
      </c>
      <c r="CV41" s="36">
        <v>41848</v>
      </c>
      <c r="CW41" s="1">
        <f t="shared" si="37"/>
        <v>1386</v>
      </c>
      <c r="CX41" s="3">
        <v>1</v>
      </c>
      <c r="CY41" s="40">
        <v>41848</v>
      </c>
      <c r="CZ41" s="20">
        <f>(CY41-CP41)</f>
        <v>1386</v>
      </c>
      <c r="DA41" s="20">
        <v>1</v>
      </c>
      <c r="DB41" s="20">
        <v>1386</v>
      </c>
      <c r="DC41" s="3">
        <v>0</v>
      </c>
      <c r="DD41" s="3" t="s">
        <v>141</v>
      </c>
      <c r="DE41" s="10"/>
      <c r="DF41" s="10"/>
      <c r="DG41" s="10"/>
      <c r="DH41" s="10"/>
      <c r="DI41" s="10"/>
      <c r="DJ41" s="10"/>
      <c r="DK41" s="10"/>
      <c r="DL41" s="10"/>
      <c r="DM41" s="10"/>
    </row>
    <row r="42" spans="1:117" x14ac:dyDescent="0.25">
      <c r="A42" s="2">
        <v>2030</v>
      </c>
      <c r="B42" s="3">
        <v>69</v>
      </c>
      <c r="C42" s="3">
        <v>0</v>
      </c>
      <c r="D42" s="3">
        <v>1</v>
      </c>
      <c r="E42" s="3">
        <v>1</v>
      </c>
      <c r="F42" s="3">
        <v>1</v>
      </c>
      <c r="G42" s="3">
        <v>1</v>
      </c>
      <c r="H42" s="1">
        <v>0</v>
      </c>
      <c r="I42" s="3">
        <v>1</v>
      </c>
      <c r="J42" s="3">
        <v>2</v>
      </c>
      <c r="K42" s="3">
        <v>1</v>
      </c>
      <c r="L42" s="3">
        <v>0</v>
      </c>
      <c r="M42" s="3"/>
      <c r="N42" s="3">
        <v>0</v>
      </c>
      <c r="O42" s="3">
        <v>1</v>
      </c>
      <c r="P42" s="3">
        <v>1</v>
      </c>
      <c r="Q42" s="3">
        <v>0</v>
      </c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37</v>
      </c>
      <c r="AI42" s="4">
        <v>2.17</v>
      </c>
      <c r="AJ42" s="3">
        <v>148</v>
      </c>
      <c r="AK42" s="3">
        <v>59</v>
      </c>
      <c r="AL42" s="5">
        <f t="shared" si="19"/>
        <v>88.666666666666671</v>
      </c>
      <c r="AM42" s="3">
        <v>72</v>
      </c>
      <c r="AN42" s="3">
        <v>1</v>
      </c>
      <c r="AO42" s="3">
        <v>8</v>
      </c>
      <c r="AP42" s="3">
        <v>35</v>
      </c>
      <c r="AQ42" s="3">
        <v>16</v>
      </c>
      <c r="AR42" s="3">
        <v>22</v>
      </c>
      <c r="AS42" s="1">
        <f t="shared" si="20"/>
        <v>19</v>
      </c>
      <c r="AT42" s="7">
        <f t="shared" si="21"/>
        <v>2.375</v>
      </c>
      <c r="AU42" s="3">
        <v>16</v>
      </c>
      <c r="AV42" s="4">
        <v>5.0994999999999999</v>
      </c>
      <c r="AW42" s="3">
        <v>2.35</v>
      </c>
      <c r="AX42" s="19">
        <f t="shared" si="22"/>
        <v>0.46201034737620106</v>
      </c>
      <c r="AY42" s="7">
        <f t="shared" si="23"/>
        <v>1.1765859397980194</v>
      </c>
      <c r="AZ42" s="7">
        <f t="shared" si="24"/>
        <v>204.25531914893617</v>
      </c>
      <c r="BA42" s="7">
        <f t="shared" si="25"/>
        <v>2746.0992907801419</v>
      </c>
      <c r="BB42" s="7">
        <f t="shared" si="26"/>
        <v>70.826388888888886</v>
      </c>
      <c r="BC42" s="7">
        <f t="shared" si="27"/>
        <v>32.638888888888886</v>
      </c>
      <c r="BD42" s="7">
        <f t="shared" si="28"/>
        <v>32.255925925925922</v>
      </c>
      <c r="BE42" s="7">
        <f t="shared" si="29"/>
        <v>6.2144444444444433</v>
      </c>
      <c r="BF42" s="19">
        <v>2.81</v>
      </c>
      <c r="BG42" s="19">
        <f t="shared" si="30"/>
        <v>0.31061868810667714</v>
      </c>
      <c r="BH42" s="19">
        <f t="shared" si="31"/>
        <v>0.4941660947151682</v>
      </c>
      <c r="BI42" s="19">
        <f t="shared" si="32"/>
        <v>3.7277046783625729</v>
      </c>
      <c r="BJ42" s="19">
        <f t="shared" si="33"/>
        <v>0.5</v>
      </c>
      <c r="BK42" s="19"/>
      <c r="BL42" s="5">
        <v>1</v>
      </c>
      <c r="BM42" s="5">
        <v>18</v>
      </c>
      <c r="BN42" s="5"/>
      <c r="BO42" s="5">
        <v>0</v>
      </c>
      <c r="BP42" s="5">
        <v>0</v>
      </c>
      <c r="BQ42" s="3">
        <v>1</v>
      </c>
      <c r="BR42" s="9">
        <v>0</v>
      </c>
      <c r="BS42" s="3">
        <v>42.5</v>
      </c>
      <c r="BT42" s="3">
        <v>5.6</v>
      </c>
      <c r="BU42" s="3">
        <v>4.4000000000000004</v>
      </c>
      <c r="BV42" s="3">
        <v>0.8</v>
      </c>
      <c r="BW42" s="3">
        <v>3.8</v>
      </c>
      <c r="BX42" s="10"/>
      <c r="BY42" s="3">
        <v>0</v>
      </c>
      <c r="BZ42" s="3">
        <v>1</v>
      </c>
      <c r="CA42" s="3">
        <v>140</v>
      </c>
      <c r="CB42" s="3">
        <v>18</v>
      </c>
      <c r="CC42" s="4">
        <v>1.1000000000000001</v>
      </c>
      <c r="CD42" s="28">
        <v>49</v>
      </c>
      <c r="CE42" s="8"/>
      <c r="CF42" s="8"/>
      <c r="CG42" s="3">
        <v>1076</v>
      </c>
      <c r="CH42" s="3">
        <v>1</v>
      </c>
      <c r="CI42" s="3">
        <v>2</v>
      </c>
      <c r="CJ42" s="12">
        <v>810.04016064257019</v>
      </c>
      <c r="CK42" s="20">
        <f t="shared" si="34"/>
        <v>16.531431849848371</v>
      </c>
      <c r="CL42" s="19">
        <f t="shared" si="35"/>
        <v>6.697083827477595</v>
      </c>
      <c r="CM42" s="5">
        <v>1154.7867954838453</v>
      </c>
      <c r="CN42" s="19">
        <f t="shared" si="36"/>
        <v>7.0516710132618936</v>
      </c>
      <c r="CO42" s="10"/>
      <c r="CP42" s="41">
        <v>40373</v>
      </c>
      <c r="CQ42" s="41"/>
      <c r="CR42" s="41"/>
      <c r="CS42" s="41"/>
      <c r="CU42" s="36">
        <v>44272</v>
      </c>
      <c r="CV42" s="36">
        <v>44271</v>
      </c>
      <c r="CW42" s="1">
        <f t="shared" si="37"/>
        <v>3898</v>
      </c>
      <c r="CX42" s="3">
        <v>0</v>
      </c>
      <c r="CY42" s="3"/>
      <c r="CZ42" s="3"/>
      <c r="DA42" s="3">
        <v>0</v>
      </c>
      <c r="DB42" s="3">
        <v>3898</v>
      </c>
      <c r="DC42" s="3">
        <v>0</v>
      </c>
      <c r="DD42" s="3"/>
      <c r="DE42" s="10"/>
      <c r="DF42" s="10"/>
      <c r="DG42" s="10"/>
      <c r="DH42" s="10"/>
      <c r="DI42" s="10"/>
      <c r="DJ42" s="10"/>
      <c r="DK42" s="10"/>
      <c r="DL42" s="10"/>
      <c r="DM42" s="10"/>
    </row>
    <row r="43" spans="1:117" x14ac:dyDescent="0.25">
      <c r="A43" s="2">
        <v>2062</v>
      </c>
      <c r="B43" s="9">
        <v>64</v>
      </c>
      <c r="C43" s="9">
        <v>1</v>
      </c>
      <c r="D43" s="9">
        <v>0</v>
      </c>
      <c r="E43" s="9">
        <v>1</v>
      </c>
      <c r="F43" s="9">
        <v>1</v>
      </c>
      <c r="G43" s="9">
        <v>0</v>
      </c>
      <c r="H43" s="1">
        <v>1</v>
      </c>
      <c r="I43" s="9">
        <v>0</v>
      </c>
      <c r="J43" s="9">
        <v>4</v>
      </c>
      <c r="K43" s="9">
        <v>1</v>
      </c>
      <c r="L43" s="9">
        <v>1</v>
      </c>
      <c r="M43" s="9"/>
      <c r="N43" s="9">
        <v>1</v>
      </c>
      <c r="O43" s="9">
        <v>0</v>
      </c>
      <c r="P43" s="9">
        <v>0</v>
      </c>
      <c r="Q43" s="9"/>
      <c r="R43" s="9">
        <v>1</v>
      </c>
      <c r="S43" s="9">
        <v>1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1</v>
      </c>
      <c r="Z43" s="9">
        <v>1</v>
      </c>
      <c r="AA43" s="9">
        <v>1</v>
      </c>
      <c r="AB43" s="9">
        <v>1</v>
      </c>
      <c r="AC43" s="9">
        <v>1</v>
      </c>
      <c r="AD43" s="9">
        <v>1</v>
      </c>
      <c r="AE43" s="9">
        <v>1</v>
      </c>
      <c r="AF43" s="9">
        <v>0</v>
      </c>
      <c r="AG43" s="9">
        <v>0</v>
      </c>
      <c r="AH43" s="9">
        <v>24</v>
      </c>
      <c r="AI43" s="11">
        <v>2.02</v>
      </c>
      <c r="AJ43" s="9">
        <v>110</v>
      </c>
      <c r="AK43" s="9">
        <v>79</v>
      </c>
      <c r="AL43" s="5">
        <f t="shared" si="19"/>
        <v>89.333333333333329</v>
      </c>
      <c r="AM43" s="9">
        <v>73</v>
      </c>
      <c r="AN43" s="9">
        <v>1</v>
      </c>
      <c r="AO43" s="9">
        <v>3</v>
      </c>
      <c r="AP43" s="9">
        <v>25</v>
      </c>
      <c r="AQ43" s="9">
        <v>14</v>
      </c>
      <c r="AR43" s="9">
        <v>18</v>
      </c>
      <c r="AS43" s="1">
        <f t="shared" si="20"/>
        <v>11</v>
      </c>
      <c r="AT43" s="7">
        <f t="shared" si="21"/>
        <v>3.6666666666666665</v>
      </c>
      <c r="AU43" s="9">
        <v>14</v>
      </c>
      <c r="AV43" s="4">
        <v>4.7671999999999999</v>
      </c>
      <c r="AW43" s="9">
        <v>2.36</v>
      </c>
      <c r="AX43" s="19">
        <f t="shared" si="22"/>
        <v>0.46746489283074644</v>
      </c>
      <c r="AY43" s="7">
        <f t="shared" si="23"/>
        <v>0.83906695754321192</v>
      </c>
      <c r="AZ43" s="7">
        <f t="shared" si="24"/>
        <v>135.59322033898306</v>
      </c>
      <c r="BA43" s="7">
        <f t="shared" si="25"/>
        <v>2926.5536723163841</v>
      </c>
      <c r="BB43" s="7">
        <f t="shared" si="26"/>
        <v>65.30410958904109</v>
      </c>
      <c r="BC43" s="7">
        <f t="shared" si="27"/>
        <v>32.328767123287669</v>
      </c>
      <c r="BD43" s="7">
        <f t="shared" si="28"/>
        <v>33.121899543378987</v>
      </c>
      <c r="BE43" s="7">
        <f t="shared" si="29"/>
        <v>6.5950684931506842</v>
      </c>
      <c r="BF43" s="19"/>
      <c r="BG43" s="19">
        <f t="shared" si="30"/>
        <v>0.27563349555294514</v>
      </c>
      <c r="BH43" s="19">
        <f t="shared" si="31"/>
        <v>0.38282429937909046</v>
      </c>
      <c r="BI43" s="19">
        <f t="shared" si="32"/>
        <v>5.9367372353673717</v>
      </c>
      <c r="BJ43" s="19">
        <f t="shared" si="33"/>
        <v>0.21428571428571427</v>
      </c>
      <c r="BK43" s="19"/>
      <c r="BL43" s="12">
        <v>0</v>
      </c>
      <c r="BM43" s="12"/>
      <c r="BN43" s="12"/>
      <c r="BO43" s="12"/>
      <c r="BP43" s="12"/>
      <c r="BQ43" s="9">
        <v>1</v>
      </c>
      <c r="BR43" s="9">
        <v>0</v>
      </c>
      <c r="BS43" s="9">
        <v>7.5</v>
      </c>
      <c r="BT43" s="9">
        <v>7.9</v>
      </c>
      <c r="BU43" s="9">
        <v>6.9</v>
      </c>
      <c r="BV43" s="9">
        <v>1.3</v>
      </c>
      <c r="BW43" s="9">
        <v>4.0999999999999996</v>
      </c>
      <c r="BX43" s="14"/>
      <c r="BY43" s="9">
        <v>1</v>
      </c>
      <c r="BZ43" s="9">
        <v>0</v>
      </c>
      <c r="CA43" s="9">
        <v>135</v>
      </c>
      <c r="CB43" s="9">
        <v>33</v>
      </c>
      <c r="CC43" s="11">
        <v>1.6</v>
      </c>
      <c r="CD43" s="29">
        <v>53</v>
      </c>
      <c r="CE43" s="13"/>
      <c r="CF43" s="13"/>
      <c r="CG43" s="9">
        <v>823</v>
      </c>
      <c r="CH43" s="9">
        <v>1</v>
      </c>
      <c r="CI43" s="9">
        <v>2</v>
      </c>
      <c r="CJ43" s="12">
        <v>888.31168831168839</v>
      </c>
      <c r="CK43" s="20">
        <f t="shared" si="34"/>
        <v>16.760597892673367</v>
      </c>
      <c r="CL43" s="19">
        <f t="shared" si="35"/>
        <v>6.7893226817569579</v>
      </c>
      <c r="CM43" s="12">
        <v>815.36187674096641</v>
      </c>
      <c r="CN43" s="19">
        <f t="shared" si="36"/>
        <v>6.7036320352339756</v>
      </c>
      <c r="CO43" s="14"/>
      <c r="CP43" s="36">
        <v>40626</v>
      </c>
      <c r="CQ43" s="36">
        <v>40637</v>
      </c>
      <c r="CR43" s="20">
        <f>(CQ43-CP43)</f>
        <v>11</v>
      </c>
      <c r="CS43" s="36">
        <v>41974</v>
      </c>
      <c r="CT43" s="43">
        <f>(CS43-CP43)</f>
        <v>1348</v>
      </c>
      <c r="CU43" s="36">
        <v>44274</v>
      </c>
      <c r="CV43" s="42">
        <v>44556</v>
      </c>
      <c r="CW43" s="9">
        <f t="shared" si="37"/>
        <v>3930</v>
      </c>
      <c r="CX43" s="9">
        <v>0</v>
      </c>
      <c r="CY43" s="9"/>
      <c r="CZ43" s="9"/>
      <c r="DA43" s="9">
        <v>1</v>
      </c>
      <c r="DB43" s="9">
        <v>11</v>
      </c>
      <c r="DC43" s="3">
        <v>0</v>
      </c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 x14ac:dyDescent="0.25">
      <c r="A44" s="2">
        <v>2060</v>
      </c>
      <c r="B44" s="3">
        <v>65</v>
      </c>
      <c r="C44" s="3">
        <v>0</v>
      </c>
      <c r="D44" s="3">
        <v>0</v>
      </c>
      <c r="E44" s="3">
        <v>1</v>
      </c>
      <c r="F44" s="3">
        <v>1</v>
      </c>
      <c r="G44" s="3">
        <v>0</v>
      </c>
      <c r="H44" s="1">
        <v>1</v>
      </c>
      <c r="I44" s="3">
        <v>1</v>
      </c>
      <c r="J44" s="3">
        <v>2</v>
      </c>
      <c r="K44" s="3">
        <v>1</v>
      </c>
      <c r="L44" s="3">
        <v>0</v>
      </c>
      <c r="M44" s="3"/>
      <c r="N44" s="3">
        <v>1</v>
      </c>
      <c r="O44" s="3">
        <v>0</v>
      </c>
      <c r="P44" s="3">
        <v>0</v>
      </c>
      <c r="Q44" s="3"/>
      <c r="R44" s="3">
        <v>1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1</v>
      </c>
      <c r="AB44" s="3">
        <v>1</v>
      </c>
      <c r="AC44" s="3">
        <v>1</v>
      </c>
      <c r="AD44" s="3">
        <v>0</v>
      </c>
      <c r="AE44" s="3">
        <v>1</v>
      </c>
      <c r="AF44" s="3">
        <v>0</v>
      </c>
      <c r="AG44" s="3">
        <v>0</v>
      </c>
      <c r="AH44" s="3">
        <v>26.7</v>
      </c>
      <c r="AI44" s="4">
        <v>2.02</v>
      </c>
      <c r="AJ44" s="3">
        <v>113</v>
      </c>
      <c r="AK44" s="3">
        <v>74</v>
      </c>
      <c r="AL44" s="5">
        <f t="shared" si="19"/>
        <v>87</v>
      </c>
      <c r="AM44" s="3">
        <v>63</v>
      </c>
      <c r="AN44" s="3">
        <v>1</v>
      </c>
      <c r="AO44" s="3">
        <v>3</v>
      </c>
      <c r="AP44" s="3">
        <v>23</v>
      </c>
      <c r="AQ44" s="3">
        <v>8</v>
      </c>
      <c r="AR44" s="3">
        <v>13</v>
      </c>
      <c r="AS44" s="1">
        <f t="shared" si="20"/>
        <v>15</v>
      </c>
      <c r="AT44" s="7">
        <f t="shared" si="21"/>
        <v>5</v>
      </c>
      <c r="AU44" s="3">
        <v>8</v>
      </c>
      <c r="AV44" s="4">
        <v>3.5754000000000001</v>
      </c>
      <c r="AW44" s="3">
        <v>1.77</v>
      </c>
      <c r="AX44" s="19">
        <f t="shared" si="22"/>
        <v>0.34144124168514417</v>
      </c>
      <c r="AY44" s="7">
        <f t="shared" si="23"/>
        <v>1.3984449292386865</v>
      </c>
      <c r="AZ44" s="7">
        <f t="shared" si="24"/>
        <v>225.98870056497174</v>
      </c>
      <c r="BA44" s="7">
        <f t="shared" si="25"/>
        <v>3796.6101694915255</v>
      </c>
      <c r="BB44" s="7">
        <f t="shared" si="26"/>
        <v>56.75238095238096</v>
      </c>
      <c r="BC44" s="7">
        <f t="shared" si="27"/>
        <v>28.095238095238095</v>
      </c>
      <c r="BD44" s="7">
        <f t="shared" si="28"/>
        <v>30.185523809523808</v>
      </c>
      <c r="BE44" s="7">
        <f t="shared" si="29"/>
        <v>3.8209523809523809</v>
      </c>
      <c r="BF44" s="19"/>
      <c r="BG44" s="19">
        <f t="shared" si="30"/>
        <v>0.22906527940929683</v>
      </c>
      <c r="BH44" s="19">
        <f t="shared" si="31"/>
        <v>0.40526934049337132</v>
      </c>
      <c r="BI44" s="19">
        <f t="shared" si="32"/>
        <v>3.7834920634920639</v>
      </c>
      <c r="BJ44" s="19">
        <f t="shared" si="33"/>
        <v>0.375</v>
      </c>
      <c r="BK44" s="19"/>
      <c r="BL44" s="5">
        <v>0</v>
      </c>
      <c r="BM44" s="5"/>
      <c r="BN44" s="5"/>
      <c r="BO44" s="5"/>
      <c r="BP44" s="5"/>
      <c r="BQ44" s="3">
        <v>1</v>
      </c>
      <c r="BR44" s="3">
        <v>0</v>
      </c>
      <c r="BS44" s="3">
        <v>12.5</v>
      </c>
      <c r="BT44" s="3">
        <v>6.3</v>
      </c>
      <c r="BU44" s="3">
        <v>5.9</v>
      </c>
      <c r="BV44" s="3">
        <v>1</v>
      </c>
      <c r="BW44" s="3">
        <v>4.3</v>
      </c>
      <c r="BX44" s="10"/>
      <c r="BY44" s="3">
        <v>1</v>
      </c>
      <c r="BZ44" s="3">
        <v>1</v>
      </c>
      <c r="CA44" s="3">
        <v>140</v>
      </c>
      <c r="CB44" s="3">
        <v>17</v>
      </c>
      <c r="CC44" s="4">
        <v>1</v>
      </c>
      <c r="CD44" s="28">
        <v>90</v>
      </c>
      <c r="CE44" s="8"/>
      <c r="CF44" s="8"/>
      <c r="CG44" s="3">
        <v>753</v>
      </c>
      <c r="CH44" s="3">
        <v>1</v>
      </c>
      <c r="CI44" s="3">
        <v>1</v>
      </c>
      <c r="CJ44" s="12">
        <v>1510</v>
      </c>
      <c r="CK44" s="20">
        <f t="shared" si="34"/>
        <v>16.777777777777779</v>
      </c>
      <c r="CL44" s="19">
        <f t="shared" si="35"/>
        <v>7.3198649298089702</v>
      </c>
      <c r="CM44" s="5">
        <v>2185.6504443267022</v>
      </c>
      <c r="CN44" s="19">
        <f t="shared" si="36"/>
        <v>7.6896687494206581</v>
      </c>
      <c r="CO44" s="10"/>
      <c r="CP44" s="36">
        <v>40584</v>
      </c>
      <c r="CQ44" s="36"/>
      <c r="CR44" s="36"/>
      <c r="CS44" s="36"/>
      <c r="CT44" s="22"/>
      <c r="CU44" s="36">
        <v>44274</v>
      </c>
      <c r="CV44" s="40">
        <v>44251</v>
      </c>
      <c r="CW44" s="3">
        <f t="shared" si="37"/>
        <v>3667</v>
      </c>
      <c r="CX44" s="3">
        <v>0</v>
      </c>
      <c r="CY44" s="3"/>
      <c r="CZ44" s="3"/>
      <c r="DA44" s="3">
        <v>0</v>
      </c>
      <c r="DB44" s="3">
        <v>3667</v>
      </c>
      <c r="DC44" s="1">
        <v>1</v>
      </c>
      <c r="DD44" s="14"/>
      <c r="DE44" s="14"/>
      <c r="DF44" s="14"/>
      <c r="DG44" s="14"/>
      <c r="DH44" s="10"/>
      <c r="DI44" s="10"/>
      <c r="DJ44" s="10"/>
      <c r="DK44" s="10"/>
      <c r="DL44" s="10"/>
      <c r="DM44" s="10"/>
    </row>
    <row r="45" spans="1:117" x14ac:dyDescent="0.25">
      <c r="A45" s="2">
        <v>2020</v>
      </c>
      <c r="B45" s="3">
        <v>38</v>
      </c>
      <c r="C45" s="3">
        <v>0</v>
      </c>
      <c r="D45" s="3">
        <v>0</v>
      </c>
      <c r="E45" s="3">
        <v>1</v>
      </c>
      <c r="F45" s="3">
        <v>1</v>
      </c>
      <c r="G45" s="3">
        <v>0</v>
      </c>
      <c r="H45" s="1">
        <v>1</v>
      </c>
      <c r="I45" s="3">
        <v>0</v>
      </c>
      <c r="J45" s="3">
        <v>4</v>
      </c>
      <c r="K45" s="3">
        <v>1</v>
      </c>
      <c r="L45" s="3">
        <v>1</v>
      </c>
      <c r="M45" s="3"/>
      <c r="N45" s="3">
        <v>1</v>
      </c>
      <c r="O45" s="3">
        <v>0</v>
      </c>
      <c r="P45" s="3">
        <v>0</v>
      </c>
      <c r="Q45" s="3"/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16">
        <v>1</v>
      </c>
      <c r="Z45" s="3">
        <v>1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27.5</v>
      </c>
      <c r="AI45" s="4">
        <v>2.0499999999999998</v>
      </c>
      <c r="AJ45" s="3">
        <v>98</v>
      </c>
      <c r="AK45" s="3">
        <v>58</v>
      </c>
      <c r="AL45" s="5">
        <f t="shared" si="19"/>
        <v>71.333333333333329</v>
      </c>
      <c r="AM45" s="3">
        <v>90</v>
      </c>
      <c r="AN45" s="3">
        <v>1</v>
      </c>
      <c r="AO45" s="3">
        <v>16</v>
      </c>
      <c r="AP45" s="3">
        <v>46</v>
      </c>
      <c r="AQ45" s="3">
        <v>28</v>
      </c>
      <c r="AR45" s="3">
        <v>34</v>
      </c>
      <c r="AS45" s="3">
        <f t="shared" si="20"/>
        <v>18</v>
      </c>
      <c r="AT45" s="7">
        <f t="shared" si="21"/>
        <v>1.125</v>
      </c>
      <c r="AU45" s="3">
        <v>29</v>
      </c>
      <c r="AV45" s="4">
        <v>3.5669999999999997</v>
      </c>
      <c r="AW45" s="3">
        <v>1.74</v>
      </c>
      <c r="AX45" s="19">
        <f t="shared" si="22"/>
        <v>0.27521064301552106</v>
      </c>
      <c r="AY45" s="7">
        <f t="shared" si="23"/>
        <v>1.4017381553125876</v>
      </c>
      <c r="AZ45" s="7">
        <f t="shared" si="24"/>
        <v>229.88505747126436</v>
      </c>
      <c r="BA45" s="7">
        <f t="shared" si="25"/>
        <v>2544.0613026819919</v>
      </c>
      <c r="BB45" s="7">
        <f t="shared" si="26"/>
        <v>39.633333333333333</v>
      </c>
      <c r="BC45" s="7">
        <f t="shared" si="27"/>
        <v>19.333333333333332</v>
      </c>
      <c r="BD45" s="7">
        <f t="shared" si="28"/>
        <v>11.130844444444442</v>
      </c>
      <c r="BE45" s="7">
        <f t="shared" si="29"/>
        <v>4.7328000000000001</v>
      </c>
      <c r="BF45" s="19"/>
      <c r="BG45" s="19">
        <f t="shared" si="30"/>
        <v>0.85786375105130364</v>
      </c>
      <c r="BH45" s="19">
        <f t="shared" si="31"/>
        <v>1.1606391925988226</v>
      </c>
      <c r="BI45" s="19">
        <f t="shared" si="32"/>
        <v>2.2018518518518517</v>
      </c>
      <c r="BJ45" s="19">
        <f t="shared" si="33"/>
        <v>0.55172413793103448</v>
      </c>
      <c r="BK45" s="19"/>
      <c r="BL45" s="12">
        <v>0</v>
      </c>
      <c r="BM45" s="12"/>
      <c r="BN45" s="5"/>
      <c r="BO45" s="12"/>
      <c r="BP45" s="12"/>
      <c r="BQ45" s="3">
        <v>1</v>
      </c>
      <c r="BR45" s="9">
        <v>0</v>
      </c>
      <c r="BS45" s="3">
        <v>17.5</v>
      </c>
      <c r="BT45" s="3">
        <v>6.2</v>
      </c>
      <c r="BU45" s="3">
        <v>5.9</v>
      </c>
      <c r="BV45" s="3">
        <v>0.92</v>
      </c>
      <c r="BW45" s="16">
        <v>4.5999999999999996</v>
      </c>
      <c r="BX45" s="10"/>
      <c r="BY45" s="16">
        <v>1</v>
      </c>
      <c r="BZ45" s="3">
        <v>0</v>
      </c>
      <c r="CA45" s="3">
        <v>135</v>
      </c>
      <c r="CB45" s="3">
        <v>25</v>
      </c>
      <c r="CC45" s="4">
        <v>1</v>
      </c>
      <c r="CD45" s="28">
        <v>87</v>
      </c>
      <c r="CE45" s="8"/>
      <c r="CF45" s="8"/>
      <c r="CG45" s="3">
        <v>166</v>
      </c>
      <c r="CH45" s="3">
        <v>0</v>
      </c>
      <c r="CI45" s="3">
        <v>1</v>
      </c>
      <c r="CJ45" s="12">
        <v>1719.0789473684208</v>
      </c>
      <c r="CK45" s="20">
        <f t="shared" si="34"/>
        <v>19.759528130671505</v>
      </c>
      <c r="CL45" s="19">
        <f t="shared" si="35"/>
        <v>7.4495439306624274</v>
      </c>
      <c r="CM45" s="5">
        <v>1318.5283583206808</v>
      </c>
      <c r="CN45" s="19">
        <f t="shared" si="36"/>
        <v>7.1842715135792492</v>
      </c>
      <c r="CO45" s="10"/>
      <c r="CP45" s="36">
        <v>40301</v>
      </c>
      <c r="CQ45" s="36"/>
      <c r="CR45" s="36"/>
      <c r="CS45" s="36"/>
      <c r="CU45" s="36">
        <v>44272</v>
      </c>
      <c r="CV45" s="36">
        <v>41094</v>
      </c>
      <c r="CW45" s="1">
        <f t="shared" si="37"/>
        <v>793</v>
      </c>
      <c r="CX45" s="3">
        <v>1</v>
      </c>
      <c r="CY45" s="40">
        <v>41094</v>
      </c>
      <c r="CZ45" s="20">
        <f>(CY45-CP45)</f>
        <v>793</v>
      </c>
      <c r="DA45" s="20">
        <v>1</v>
      </c>
      <c r="DB45" s="20">
        <v>793</v>
      </c>
      <c r="DC45" s="1">
        <v>1</v>
      </c>
      <c r="DD45" s="3" t="s">
        <v>143</v>
      </c>
      <c r="DE45" s="10"/>
      <c r="DF45" s="10"/>
      <c r="DG45" s="10"/>
      <c r="DH45" s="10"/>
      <c r="DI45" s="10"/>
      <c r="DJ45" s="10"/>
      <c r="DK45" s="10"/>
      <c r="DL45" s="10"/>
      <c r="DM45" s="10"/>
    </row>
    <row r="46" spans="1:117" x14ac:dyDescent="0.25">
      <c r="A46" s="25">
        <v>1030</v>
      </c>
      <c r="B46" s="1">
        <v>80</v>
      </c>
      <c r="C46" s="1">
        <v>0</v>
      </c>
      <c r="D46" s="1">
        <v>0</v>
      </c>
      <c r="E46" s="1">
        <v>1</v>
      </c>
      <c r="F46" s="1">
        <v>1</v>
      </c>
      <c r="G46" s="1">
        <v>0</v>
      </c>
      <c r="H46" s="1">
        <v>1</v>
      </c>
      <c r="I46" s="1">
        <v>0</v>
      </c>
      <c r="J46" s="1">
        <v>3</v>
      </c>
      <c r="K46" s="1">
        <v>1</v>
      </c>
      <c r="L46" s="1">
        <v>1</v>
      </c>
      <c r="M46" s="1">
        <v>1</v>
      </c>
      <c r="N46" s="1">
        <v>1</v>
      </c>
      <c r="O46" s="1">
        <v>0</v>
      </c>
      <c r="P46" s="1">
        <v>1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2</v>
      </c>
      <c r="AA46" s="1">
        <v>1</v>
      </c>
      <c r="AB46" s="1">
        <v>1</v>
      </c>
      <c r="AC46" s="1">
        <v>1</v>
      </c>
      <c r="AD46" s="1">
        <v>0</v>
      </c>
      <c r="AE46" s="1">
        <v>1</v>
      </c>
      <c r="AF46" s="1">
        <v>0</v>
      </c>
      <c r="AG46" s="1">
        <v>0</v>
      </c>
      <c r="AH46" s="1">
        <v>25.8</v>
      </c>
      <c r="AI46" s="1">
        <v>2.06</v>
      </c>
      <c r="AJ46" s="1">
        <v>102</v>
      </c>
      <c r="AK46" s="1">
        <v>63</v>
      </c>
      <c r="AL46" s="5">
        <f t="shared" si="19"/>
        <v>76</v>
      </c>
      <c r="AM46" s="1">
        <v>80</v>
      </c>
      <c r="AN46" s="1">
        <v>2</v>
      </c>
      <c r="AO46" s="1">
        <v>9</v>
      </c>
      <c r="AP46" s="1">
        <v>42</v>
      </c>
      <c r="AQ46" s="1">
        <v>16</v>
      </c>
      <c r="AR46" s="1">
        <v>27</v>
      </c>
      <c r="AS46" s="1">
        <f t="shared" si="20"/>
        <v>26</v>
      </c>
      <c r="AT46" s="7">
        <f t="shared" si="21"/>
        <v>2.8888888888888888</v>
      </c>
      <c r="AU46" s="1">
        <v>20</v>
      </c>
      <c r="AV46" s="19">
        <v>3.57</v>
      </c>
      <c r="AW46" s="1">
        <v>1.73</v>
      </c>
      <c r="AX46" s="19">
        <f t="shared" si="22"/>
        <v>0.29152993348115297</v>
      </c>
      <c r="AY46" s="7">
        <f t="shared" si="23"/>
        <v>1.9607843137254903</v>
      </c>
      <c r="AZ46" s="7">
        <f t="shared" si="24"/>
        <v>323.69942196531792</v>
      </c>
      <c r="BA46" s="7">
        <f t="shared" si="25"/>
        <v>3098.2658959537571</v>
      </c>
      <c r="BB46" s="7">
        <f t="shared" si="26"/>
        <v>44.625</v>
      </c>
      <c r="BC46" s="7">
        <f t="shared" si="27"/>
        <v>21.625</v>
      </c>
      <c r="BD46" s="7">
        <f t="shared" si="28"/>
        <v>16.4696</v>
      </c>
      <c r="BE46" s="7">
        <f t="shared" si="29"/>
        <v>5.2938000000000001</v>
      </c>
      <c r="BF46" s="19"/>
      <c r="BG46" s="19">
        <f t="shared" si="30"/>
        <v>0.60504201680672265</v>
      </c>
      <c r="BH46" s="19">
        <f t="shared" si="31"/>
        <v>0.94117647058823528</v>
      </c>
      <c r="BI46" s="19">
        <f t="shared" si="32"/>
        <v>1.7163461538461537</v>
      </c>
      <c r="BJ46" s="19">
        <f t="shared" si="33"/>
        <v>0.45</v>
      </c>
      <c r="BK46" s="19"/>
      <c r="BL46" s="20">
        <v>0</v>
      </c>
      <c r="BP46" s="1"/>
      <c r="BQ46" s="1">
        <v>1</v>
      </c>
      <c r="BR46" s="1">
        <v>0</v>
      </c>
      <c r="BS46" s="1">
        <v>20</v>
      </c>
      <c r="BT46" s="1">
        <v>7.5</v>
      </c>
      <c r="BU46" s="1">
        <v>6.9</v>
      </c>
      <c r="BV46" s="1">
        <v>0.28999999999999998</v>
      </c>
      <c r="BW46" s="1">
        <v>5.6</v>
      </c>
      <c r="BX46" s="1">
        <v>39.5</v>
      </c>
      <c r="BY46" s="1">
        <v>1</v>
      </c>
      <c r="CA46" s="25">
        <v>142</v>
      </c>
      <c r="CB46" s="25">
        <v>39</v>
      </c>
      <c r="CC46" s="44">
        <v>1.24</v>
      </c>
      <c r="CD46" s="27">
        <v>55</v>
      </c>
      <c r="CE46" s="1">
        <v>1647</v>
      </c>
      <c r="CF46" s="1">
        <v>1</v>
      </c>
      <c r="CI46" s="1">
        <v>3</v>
      </c>
      <c r="CJ46" s="20">
        <v>1115.944195</v>
      </c>
      <c r="CK46" s="20">
        <f t="shared" si="34"/>
        <v>20.289894454545454</v>
      </c>
      <c r="CL46" s="19">
        <f t="shared" si="35"/>
        <v>7.0174561372107043</v>
      </c>
      <c r="CM46" s="20">
        <v>2764.9858049999998</v>
      </c>
      <c r="CN46" s="19">
        <f t="shared" si="36"/>
        <v>7.9247907801277053</v>
      </c>
      <c r="CO46" s="22"/>
      <c r="CP46" s="36">
        <v>43235</v>
      </c>
      <c r="CQ46" s="36"/>
      <c r="CR46" s="36"/>
      <c r="CS46" s="36"/>
      <c r="CU46" s="36">
        <v>44217</v>
      </c>
      <c r="CV46" s="36">
        <v>43432</v>
      </c>
      <c r="CW46" s="1">
        <f t="shared" si="37"/>
        <v>197</v>
      </c>
      <c r="CX46" s="1">
        <v>1</v>
      </c>
      <c r="CY46" s="36">
        <v>43432</v>
      </c>
      <c r="CZ46" s="20">
        <f>(CY46-CP46)</f>
        <v>197</v>
      </c>
      <c r="DA46" s="20">
        <v>1</v>
      </c>
      <c r="DB46" s="20">
        <v>197</v>
      </c>
      <c r="DC46" s="3">
        <v>0</v>
      </c>
      <c r="DD46" t="s">
        <v>129</v>
      </c>
    </row>
    <row r="47" spans="1:117" x14ac:dyDescent="0.25">
      <c r="A47" s="2">
        <v>2051</v>
      </c>
      <c r="B47" s="3">
        <v>63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1">
        <v>0</v>
      </c>
      <c r="I47" s="3">
        <v>0</v>
      </c>
      <c r="J47" s="3">
        <v>3</v>
      </c>
      <c r="K47" s="3">
        <v>0</v>
      </c>
      <c r="L47" s="3">
        <v>0</v>
      </c>
      <c r="M47" s="3"/>
      <c r="N47" s="3">
        <v>0</v>
      </c>
      <c r="O47" s="3">
        <v>0</v>
      </c>
      <c r="P47" s="3">
        <v>1</v>
      </c>
      <c r="Q47" s="3"/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</v>
      </c>
      <c r="Z47" s="3">
        <v>1</v>
      </c>
      <c r="AA47" s="3">
        <v>0</v>
      </c>
      <c r="AB47" s="3">
        <v>1</v>
      </c>
      <c r="AC47" s="3">
        <v>1</v>
      </c>
      <c r="AD47" s="3">
        <v>0</v>
      </c>
      <c r="AE47" s="3">
        <v>1</v>
      </c>
      <c r="AF47" s="3">
        <v>0</v>
      </c>
      <c r="AG47" s="3">
        <v>0</v>
      </c>
      <c r="AH47" s="3">
        <v>20.5</v>
      </c>
      <c r="AI47" s="4">
        <v>1.78</v>
      </c>
      <c r="AJ47" s="3">
        <v>110</v>
      </c>
      <c r="AK47" s="3">
        <v>74</v>
      </c>
      <c r="AL47" s="5">
        <f t="shared" si="19"/>
        <v>86</v>
      </c>
      <c r="AM47" s="3">
        <v>82</v>
      </c>
      <c r="AN47" s="3">
        <v>1</v>
      </c>
      <c r="AO47" s="3">
        <v>10</v>
      </c>
      <c r="AP47" s="3">
        <v>58</v>
      </c>
      <c r="AQ47" s="3">
        <v>25</v>
      </c>
      <c r="AR47" s="3">
        <v>37</v>
      </c>
      <c r="AS47" s="1">
        <f t="shared" si="20"/>
        <v>33</v>
      </c>
      <c r="AT47" s="7">
        <f t="shared" si="21"/>
        <v>3.3</v>
      </c>
      <c r="AU47" s="3">
        <v>30</v>
      </c>
      <c r="AV47" s="4">
        <v>2.7234000000000003</v>
      </c>
      <c r="AW47" s="3">
        <v>1.53</v>
      </c>
      <c r="AX47" s="19">
        <f t="shared" si="22"/>
        <v>0.29175166297117522</v>
      </c>
      <c r="AY47" s="7">
        <f t="shared" si="23"/>
        <v>2.570316516119556</v>
      </c>
      <c r="AZ47" s="7">
        <f t="shared" si="24"/>
        <v>366.01307189542484</v>
      </c>
      <c r="BA47" s="7">
        <f t="shared" si="25"/>
        <v>3973.8562091503268</v>
      </c>
      <c r="BB47" s="7">
        <f t="shared" si="26"/>
        <v>33.212195121951218</v>
      </c>
      <c r="BC47" s="7">
        <f t="shared" si="27"/>
        <v>18.658536585365855</v>
      </c>
      <c r="BD47" s="7">
        <f t="shared" si="28"/>
        <v>14.210341463414634</v>
      </c>
      <c r="BE47" s="7">
        <f t="shared" si="29"/>
        <v>6.8514146341463418</v>
      </c>
      <c r="BF47" s="19"/>
      <c r="BG47" s="19">
        <f t="shared" si="30"/>
        <v>1.1140486157009621</v>
      </c>
      <c r="BH47" s="19">
        <f t="shared" si="31"/>
        <v>1.7463464786663729</v>
      </c>
      <c r="BI47" s="19">
        <f t="shared" si="32"/>
        <v>1.0064301552106429</v>
      </c>
      <c r="BJ47" s="19">
        <f t="shared" si="33"/>
        <v>0.33333333333333331</v>
      </c>
      <c r="BK47" s="19"/>
      <c r="BL47" s="5">
        <v>0</v>
      </c>
      <c r="BM47" s="5"/>
      <c r="BN47" s="5"/>
      <c r="BO47" s="5"/>
      <c r="BP47" s="5"/>
      <c r="BQ47" s="3">
        <v>1</v>
      </c>
      <c r="BR47" s="3">
        <v>0</v>
      </c>
      <c r="BS47" s="3">
        <v>15</v>
      </c>
      <c r="BT47" s="3"/>
      <c r="BU47" s="3"/>
      <c r="BV47" s="3"/>
      <c r="BW47" s="3"/>
      <c r="BX47" s="10"/>
      <c r="BY47" s="3"/>
      <c r="BZ47" s="3"/>
      <c r="CA47" s="3">
        <v>141</v>
      </c>
      <c r="CB47" s="3">
        <v>29</v>
      </c>
      <c r="CC47" s="4">
        <v>1.3</v>
      </c>
      <c r="CD47" s="28">
        <v>50</v>
      </c>
      <c r="CE47" s="8"/>
      <c r="CF47" s="8"/>
      <c r="CG47" s="3">
        <v>7169</v>
      </c>
      <c r="CH47" s="3">
        <v>1</v>
      </c>
      <c r="CI47" s="3">
        <v>3</v>
      </c>
      <c r="CJ47" s="12">
        <v>1015.267175572519</v>
      </c>
      <c r="CK47" s="20">
        <f t="shared" si="34"/>
        <v>20.305343511450381</v>
      </c>
      <c r="CL47" s="19">
        <f t="shared" si="35"/>
        <v>6.9229070840027394</v>
      </c>
      <c r="CM47" s="5">
        <v>1100.9825710385651</v>
      </c>
      <c r="CN47" s="19">
        <f t="shared" si="36"/>
        <v>7.0039583064780047</v>
      </c>
      <c r="CO47" s="10"/>
      <c r="CP47" s="36">
        <v>40493</v>
      </c>
      <c r="CQ47" s="36"/>
      <c r="CR47" s="36"/>
      <c r="CS47" s="36"/>
      <c r="CU47" s="36">
        <v>44274</v>
      </c>
      <c r="CV47" s="36">
        <v>41691</v>
      </c>
      <c r="CW47" s="1">
        <f t="shared" si="37"/>
        <v>1198</v>
      </c>
      <c r="CX47" s="3">
        <v>1</v>
      </c>
      <c r="CY47" s="40">
        <v>41691</v>
      </c>
      <c r="CZ47" s="3">
        <f>(CY47-CP47)</f>
        <v>1198</v>
      </c>
      <c r="DA47" s="3">
        <v>1</v>
      </c>
      <c r="DB47" s="3">
        <v>1198</v>
      </c>
      <c r="DC47" s="3">
        <v>0</v>
      </c>
      <c r="DD47" s="3"/>
      <c r="DE47" s="10"/>
      <c r="DF47" s="10"/>
      <c r="DG47" s="10"/>
      <c r="DH47" s="10"/>
      <c r="DI47" s="10"/>
      <c r="DJ47" s="10"/>
      <c r="DK47" s="10"/>
      <c r="DL47" s="10"/>
      <c r="DM47" s="10"/>
    </row>
    <row r="48" spans="1:117" x14ac:dyDescent="0.25">
      <c r="A48" s="25">
        <v>1016</v>
      </c>
      <c r="B48" s="1">
        <v>53</v>
      </c>
      <c r="C48" s="1">
        <v>0</v>
      </c>
      <c r="D48" s="1">
        <v>1</v>
      </c>
      <c r="E48" s="1">
        <v>1</v>
      </c>
      <c r="F48" s="1">
        <v>2</v>
      </c>
      <c r="G48" s="1">
        <v>1</v>
      </c>
      <c r="H48" s="1">
        <v>0</v>
      </c>
      <c r="I48" s="1">
        <v>1</v>
      </c>
      <c r="J48" s="1">
        <v>4</v>
      </c>
      <c r="K48" s="1">
        <v>0</v>
      </c>
      <c r="L48" s="1">
        <v>1</v>
      </c>
      <c r="M48" s="1">
        <v>1</v>
      </c>
      <c r="N48" s="1">
        <v>0</v>
      </c>
      <c r="O48" s="1">
        <v>1</v>
      </c>
      <c r="P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</v>
      </c>
      <c r="AA48" s="1">
        <v>1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43.48</v>
      </c>
      <c r="AI48" s="1">
        <v>2.5099999999999998</v>
      </c>
      <c r="AJ48" s="1">
        <v>137</v>
      </c>
      <c r="AK48" s="1">
        <v>71</v>
      </c>
      <c r="AL48" s="5">
        <f t="shared" si="19"/>
        <v>93</v>
      </c>
      <c r="AM48" s="1">
        <v>73</v>
      </c>
      <c r="AN48" s="1">
        <v>1</v>
      </c>
      <c r="AO48" s="1">
        <v>6</v>
      </c>
      <c r="AP48" s="1">
        <v>38</v>
      </c>
      <c r="AQ48" s="1">
        <v>17</v>
      </c>
      <c r="AR48" s="1">
        <v>26</v>
      </c>
      <c r="AS48" s="1">
        <f t="shared" si="20"/>
        <v>21</v>
      </c>
      <c r="AT48" s="7">
        <f t="shared" si="21"/>
        <v>3.5</v>
      </c>
      <c r="AU48" s="1">
        <v>13</v>
      </c>
      <c r="AV48" s="19">
        <v>5.13</v>
      </c>
      <c r="AW48" s="1">
        <v>2.04</v>
      </c>
      <c r="AX48" s="19">
        <f t="shared" si="22"/>
        <v>0.42066518847006651</v>
      </c>
      <c r="AY48" s="7">
        <f t="shared" si="23"/>
        <v>2.53411306042885</v>
      </c>
      <c r="AZ48" s="7">
        <f t="shared" si="24"/>
        <v>509.80392156862746</v>
      </c>
      <c r="BA48" s="7">
        <f t="shared" si="25"/>
        <v>3411.7647058823527</v>
      </c>
      <c r="BB48" s="7">
        <f t="shared" si="26"/>
        <v>70.273972602739718</v>
      </c>
      <c r="BC48" s="7">
        <f t="shared" si="27"/>
        <v>27.945205479452056</v>
      </c>
      <c r="BD48" s="7">
        <f t="shared" si="28"/>
        <v>30.404383561643836</v>
      </c>
      <c r="BE48" s="7">
        <f t="shared" si="29"/>
        <v>7.6010958904109591</v>
      </c>
      <c r="BF48" s="19"/>
      <c r="BG48" s="19">
        <f t="shared" si="30"/>
        <v>0.36998050682261213</v>
      </c>
      <c r="BH48" s="19">
        <f t="shared" si="31"/>
        <v>0.54074074074074086</v>
      </c>
      <c r="BI48" s="19">
        <f t="shared" si="32"/>
        <v>3.3463796477495102</v>
      </c>
      <c r="BJ48" s="19">
        <f t="shared" si="33"/>
        <v>0.46153846153846156</v>
      </c>
      <c r="BK48" s="19"/>
      <c r="BL48" s="20">
        <v>1</v>
      </c>
      <c r="BO48" s="1">
        <v>0</v>
      </c>
      <c r="BP48" s="1">
        <v>0</v>
      </c>
      <c r="BQ48" s="1">
        <v>1</v>
      </c>
      <c r="BR48" s="1">
        <v>0</v>
      </c>
      <c r="BS48" s="1">
        <v>55</v>
      </c>
      <c r="BT48" s="1">
        <v>4.7</v>
      </c>
      <c r="BU48" s="1">
        <v>3.7</v>
      </c>
      <c r="BV48" s="1">
        <v>0.31</v>
      </c>
      <c r="BX48" s="1">
        <v>37</v>
      </c>
      <c r="BY48" s="1">
        <v>1</v>
      </c>
      <c r="CA48" s="25">
        <v>133</v>
      </c>
      <c r="CB48" s="25">
        <v>18</v>
      </c>
      <c r="CC48" s="44">
        <v>1.27</v>
      </c>
      <c r="CD48" s="27">
        <v>48</v>
      </c>
      <c r="CE48" s="1">
        <v>70</v>
      </c>
      <c r="CF48" s="1">
        <v>0</v>
      </c>
      <c r="CI48" s="1">
        <v>1</v>
      </c>
      <c r="CJ48" s="20">
        <v>983.77614300000005</v>
      </c>
      <c r="CK48" s="20">
        <f t="shared" si="34"/>
        <v>20.495336312500001</v>
      </c>
      <c r="CL48" s="19">
        <f t="shared" si="35"/>
        <v>6.8913983742196772</v>
      </c>
      <c r="CM48" s="20">
        <v>718.5312113</v>
      </c>
      <c r="CN48" s="19">
        <f t="shared" si="36"/>
        <v>6.5772091441024028</v>
      </c>
      <c r="CO48" s="22"/>
      <c r="CP48" s="36">
        <v>43213</v>
      </c>
      <c r="CQ48" s="36"/>
      <c r="CR48" s="36"/>
      <c r="CS48" s="36"/>
      <c r="CU48" s="36">
        <v>44217</v>
      </c>
      <c r="CV48" s="36">
        <v>44119</v>
      </c>
      <c r="CW48" s="1">
        <f t="shared" si="37"/>
        <v>906</v>
      </c>
      <c r="CX48" s="1">
        <v>0</v>
      </c>
      <c r="DA48" s="1">
        <v>0</v>
      </c>
      <c r="DB48" s="1">
        <v>906</v>
      </c>
      <c r="DC48" s="3">
        <v>0</v>
      </c>
      <c r="DD48"/>
    </row>
    <row r="49" spans="1:117" x14ac:dyDescent="0.25">
      <c r="A49" s="25">
        <v>1036</v>
      </c>
      <c r="B49" s="1">
        <v>64</v>
      </c>
      <c r="C49" s="1">
        <v>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1</v>
      </c>
      <c r="J49" s="1">
        <v>3</v>
      </c>
      <c r="K49" s="1">
        <v>1</v>
      </c>
      <c r="L49" s="1">
        <v>0</v>
      </c>
      <c r="M49" s="1">
        <v>1</v>
      </c>
      <c r="N49" s="1">
        <v>1</v>
      </c>
      <c r="O49" s="1">
        <v>1</v>
      </c>
      <c r="P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2</v>
      </c>
      <c r="AA49" s="1">
        <v>1</v>
      </c>
      <c r="AB49" s="1">
        <v>1</v>
      </c>
      <c r="AC49" s="1">
        <v>1</v>
      </c>
      <c r="AD49" s="1">
        <v>0</v>
      </c>
      <c r="AE49" s="1">
        <v>1</v>
      </c>
      <c r="AF49" s="1">
        <v>0</v>
      </c>
      <c r="AG49" s="1">
        <v>0</v>
      </c>
      <c r="AH49" s="1">
        <v>23.8</v>
      </c>
      <c r="AI49" s="1">
        <v>1.88</v>
      </c>
      <c r="AJ49" s="1">
        <v>120</v>
      </c>
      <c r="AK49" s="1">
        <v>42</v>
      </c>
      <c r="AL49" s="5">
        <f t="shared" si="19"/>
        <v>68</v>
      </c>
      <c r="AM49" s="1">
        <v>66</v>
      </c>
      <c r="AN49" s="1">
        <v>1</v>
      </c>
      <c r="AO49" s="1">
        <v>12</v>
      </c>
      <c r="AP49" s="1">
        <v>57</v>
      </c>
      <c r="AQ49" s="1">
        <v>28</v>
      </c>
      <c r="AR49" s="1">
        <v>33</v>
      </c>
      <c r="AS49" s="1">
        <f t="shared" si="20"/>
        <v>29</v>
      </c>
      <c r="AT49" s="7">
        <f t="shared" si="21"/>
        <v>2.4166666666666665</v>
      </c>
      <c r="AU49" s="1">
        <v>23</v>
      </c>
      <c r="AV49" s="19">
        <v>3.59</v>
      </c>
      <c r="AW49" s="1">
        <v>1.91</v>
      </c>
      <c r="AX49" s="19">
        <f t="shared" si="22"/>
        <v>0.28798226164079821</v>
      </c>
      <c r="AY49" s="7">
        <f t="shared" si="23"/>
        <v>2.785515320334262</v>
      </c>
      <c r="AZ49" s="7">
        <f t="shared" si="24"/>
        <v>418.84816753926702</v>
      </c>
      <c r="BA49" s="7">
        <f t="shared" si="25"/>
        <v>2345.5497382198955</v>
      </c>
      <c r="BB49" s="7">
        <f t="shared" si="26"/>
        <v>54.393939393939391</v>
      </c>
      <c r="BC49" s="7">
        <f t="shared" si="27"/>
        <v>28.939393939393938</v>
      </c>
      <c r="BD49" s="7">
        <f t="shared" si="28"/>
        <v>17.710909090909091</v>
      </c>
      <c r="BE49" s="7">
        <f t="shared" si="29"/>
        <v>8.2650909090909082</v>
      </c>
      <c r="BF49" s="19">
        <v>2.5186629526462396</v>
      </c>
      <c r="BG49" s="19">
        <f t="shared" si="30"/>
        <v>0.60668523676880226</v>
      </c>
      <c r="BH49" s="19">
        <f t="shared" si="31"/>
        <v>1.0479108635097494</v>
      </c>
      <c r="BI49" s="19">
        <f t="shared" si="32"/>
        <v>1.8756530825496343</v>
      </c>
      <c r="BJ49" s="19">
        <f t="shared" si="33"/>
        <v>0.52173913043478259</v>
      </c>
      <c r="BK49" s="19"/>
      <c r="BL49" s="20">
        <v>1</v>
      </c>
      <c r="BM49" s="1">
        <v>34</v>
      </c>
      <c r="BO49" s="1">
        <v>3</v>
      </c>
      <c r="BP49" s="1"/>
      <c r="BQ49" s="1">
        <v>1</v>
      </c>
      <c r="BR49" s="1">
        <v>0</v>
      </c>
      <c r="BS49" s="1">
        <v>17</v>
      </c>
      <c r="BT49" s="1">
        <v>6.2</v>
      </c>
      <c r="BU49" s="1">
        <v>5.8</v>
      </c>
      <c r="BV49" s="1">
        <v>0.36</v>
      </c>
      <c r="BW49" s="1">
        <v>5.0999999999999996</v>
      </c>
      <c r="BX49" s="1">
        <v>54.8</v>
      </c>
      <c r="BY49" s="1">
        <v>1</v>
      </c>
      <c r="CA49" s="25">
        <v>141</v>
      </c>
      <c r="CB49" s="25">
        <v>15</v>
      </c>
      <c r="CC49" s="44">
        <v>1.18</v>
      </c>
      <c r="CD49" s="27">
        <v>65</v>
      </c>
      <c r="CE49" s="1">
        <v>3018</v>
      </c>
      <c r="CF49" s="1">
        <v>1</v>
      </c>
      <c r="CI49" s="1">
        <v>3</v>
      </c>
      <c r="CJ49" s="20">
        <v>1350.73224</v>
      </c>
      <c r="CK49" s="20">
        <f t="shared" si="34"/>
        <v>20.780495999999999</v>
      </c>
      <c r="CL49" s="19">
        <f t="shared" si="35"/>
        <v>7.2084021243867644</v>
      </c>
      <c r="CM49" s="20">
        <v>945.8621905</v>
      </c>
      <c r="CN49" s="19">
        <f t="shared" si="36"/>
        <v>6.8520968824358706</v>
      </c>
      <c r="CO49" s="22"/>
      <c r="CP49" s="36">
        <v>43250</v>
      </c>
      <c r="CQ49" s="36"/>
      <c r="CR49" s="36"/>
      <c r="CS49" s="36"/>
      <c r="CU49" s="36">
        <v>44217</v>
      </c>
      <c r="CV49" s="36">
        <v>44204</v>
      </c>
      <c r="CW49" s="1">
        <f t="shared" si="37"/>
        <v>954</v>
      </c>
      <c r="CX49" s="1">
        <v>0</v>
      </c>
      <c r="DA49" s="1">
        <v>0</v>
      </c>
      <c r="DB49" s="1">
        <v>954</v>
      </c>
      <c r="DC49" s="3">
        <v>0</v>
      </c>
      <c r="DD49"/>
    </row>
    <row r="50" spans="1:117" x14ac:dyDescent="0.25">
      <c r="A50" s="25">
        <v>1007</v>
      </c>
      <c r="B50" s="1">
        <v>86</v>
      </c>
      <c r="C50" s="1">
        <v>0</v>
      </c>
      <c r="D50" s="1">
        <v>1</v>
      </c>
      <c r="E50" s="1">
        <v>1</v>
      </c>
      <c r="F50" s="1">
        <v>2</v>
      </c>
      <c r="G50" s="1">
        <v>1</v>
      </c>
      <c r="H50" s="1">
        <v>0</v>
      </c>
      <c r="I50" s="1">
        <v>1</v>
      </c>
      <c r="J50" s="1">
        <v>2</v>
      </c>
      <c r="K50" s="1">
        <v>1</v>
      </c>
      <c r="L50" s="1">
        <v>0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25.8</v>
      </c>
      <c r="AI50" s="1">
        <v>1.98</v>
      </c>
      <c r="AJ50" s="1">
        <v>131</v>
      </c>
      <c r="AK50" s="1">
        <v>62</v>
      </c>
      <c r="AL50" s="5">
        <f t="shared" si="19"/>
        <v>85</v>
      </c>
      <c r="AM50" s="1">
        <v>62</v>
      </c>
      <c r="AN50" s="1">
        <v>3</v>
      </c>
      <c r="AO50" s="1">
        <v>10</v>
      </c>
      <c r="AP50" s="1">
        <v>53</v>
      </c>
      <c r="AQ50" s="1">
        <v>21</v>
      </c>
      <c r="AR50" s="1">
        <v>34</v>
      </c>
      <c r="AS50" s="1">
        <f t="shared" si="20"/>
        <v>32</v>
      </c>
      <c r="AT50" s="7">
        <f t="shared" si="21"/>
        <v>3.2</v>
      </c>
      <c r="AU50" s="1">
        <v>22</v>
      </c>
      <c r="AV50" s="19">
        <v>4.91</v>
      </c>
      <c r="AW50" s="1">
        <v>2.48</v>
      </c>
      <c r="AX50" s="19">
        <f t="shared" si="22"/>
        <v>0.46740576496674058</v>
      </c>
      <c r="AY50" s="7">
        <f t="shared" si="23"/>
        <v>2.4439918533604885</v>
      </c>
      <c r="AZ50" s="7">
        <f t="shared" si="24"/>
        <v>387.09677419354841</v>
      </c>
      <c r="BA50" s="7">
        <f t="shared" si="25"/>
        <v>2419.3548387096776</v>
      </c>
      <c r="BB50" s="7">
        <f t="shared" si="26"/>
        <v>79.193548387096769</v>
      </c>
      <c r="BC50" s="7">
        <f t="shared" si="27"/>
        <v>40</v>
      </c>
      <c r="BD50" s="7">
        <f t="shared" si="28"/>
        <v>34.271999999999998</v>
      </c>
      <c r="BE50" s="7">
        <f t="shared" si="29"/>
        <v>13.055999999999999</v>
      </c>
      <c r="BF50" s="19"/>
      <c r="BG50" s="19">
        <f t="shared" si="30"/>
        <v>0.42932790224032591</v>
      </c>
      <c r="BH50" s="19">
        <f t="shared" si="31"/>
        <v>0.66924643584521393</v>
      </c>
      <c r="BI50" s="19">
        <f t="shared" si="32"/>
        <v>2.474798387096774</v>
      </c>
      <c r="BJ50" s="19">
        <f t="shared" si="33"/>
        <v>0.45454545454545453</v>
      </c>
      <c r="BK50" s="19"/>
      <c r="BL50" s="20">
        <v>1</v>
      </c>
      <c r="BO50" s="1">
        <v>1</v>
      </c>
      <c r="BP50" s="1">
        <v>1</v>
      </c>
      <c r="BQ50" s="1">
        <v>1</v>
      </c>
      <c r="BR50" s="1">
        <v>0</v>
      </c>
      <c r="BS50" s="1">
        <v>60</v>
      </c>
      <c r="BT50" s="1">
        <v>4.7</v>
      </c>
      <c r="BU50" s="1">
        <v>3</v>
      </c>
      <c r="BV50" s="1">
        <v>0.76</v>
      </c>
      <c r="BW50" s="1">
        <v>5.8</v>
      </c>
      <c r="BX50" s="1">
        <v>72</v>
      </c>
      <c r="BY50" s="1">
        <v>1</v>
      </c>
      <c r="BZ50" s="1">
        <v>1</v>
      </c>
      <c r="CA50" s="1">
        <v>139</v>
      </c>
      <c r="CB50" s="1">
        <v>24</v>
      </c>
      <c r="CC50" s="19">
        <v>1.02</v>
      </c>
      <c r="CD50" s="27">
        <v>50</v>
      </c>
      <c r="CE50" s="1">
        <v>248</v>
      </c>
      <c r="CF50" s="1">
        <v>1</v>
      </c>
      <c r="CI50" s="1">
        <v>2</v>
      </c>
      <c r="CJ50" s="20">
        <v>1041.878201</v>
      </c>
      <c r="CK50" s="20">
        <f t="shared" si="34"/>
        <v>20.837564019999999</v>
      </c>
      <c r="CL50" s="19">
        <f t="shared" si="35"/>
        <v>6.9487803258458696</v>
      </c>
      <c r="CM50" s="20">
        <v>817.92866249999997</v>
      </c>
      <c r="CN50" s="19">
        <f t="shared" si="36"/>
        <v>6.7067751231420623</v>
      </c>
      <c r="CO50" s="22"/>
      <c r="CP50" s="36">
        <v>43206</v>
      </c>
      <c r="CQ50" s="36"/>
      <c r="CR50" s="36"/>
      <c r="CS50" s="36"/>
      <c r="CU50" s="36">
        <v>44217</v>
      </c>
      <c r="CV50" s="37">
        <v>44179</v>
      </c>
      <c r="CW50" s="1">
        <f t="shared" si="37"/>
        <v>973</v>
      </c>
      <c r="CX50" s="1">
        <v>0</v>
      </c>
      <c r="DA50" s="1">
        <v>0</v>
      </c>
      <c r="DB50" s="1">
        <v>973</v>
      </c>
      <c r="DC50" s="3">
        <v>0</v>
      </c>
      <c r="DD50" t="s">
        <v>134</v>
      </c>
    </row>
    <row r="51" spans="1:117" x14ac:dyDescent="0.25">
      <c r="A51" s="2">
        <v>2024</v>
      </c>
      <c r="B51" s="3">
        <v>55</v>
      </c>
      <c r="C51" s="3">
        <v>0</v>
      </c>
      <c r="D51" s="3">
        <v>0</v>
      </c>
      <c r="E51" s="3">
        <v>1</v>
      </c>
      <c r="F51" s="3">
        <v>1</v>
      </c>
      <c r="G51" s="3">
        <v>0</v>
      </c>
      <c r="H51" s="1">
        <v>1</v>
      </c>
      <c r="I51" s="3">
        <v>0</v>
      </c>
      <c r="J51" s="3">
        <v>3</v>
      </c>
      <c r="K51" s="3">
        <v>0</v>
      </c>
      <c r="L51" s="3">
        <v>0</v>
      </c>
      <c r="M51" s="3"/>
      <c r="N51" s="3">
        <v>1</v>
      </c>
      <c r="O51" s="3">
        <v>0</v>
      </c>
      <c r="P51" s="3">
        <v>0</v>
      </c>
      <c r="Q51" s="3"/>
      <c r="R51" s="3">
        <v>1</v>
      </c>
      <c r="S51" s="3">
        <v>0</v>
      </c>
      <c r="T51" s="3">
        <v>1</v>
      </c>
      <c r="U51" s="3">
        <v>0</v>
      </c>
      <c r="V51" s="3">
        <v>0</v>
      </c>
      <c r="W51" s="3">
        <v>0</v>
      </c>
      <c r="X51" s="3">
        <v>0</v>
      </c>
      <c r="Y51" s="16">
        <v>0</v>
      </c>
      <c r="Z51" s="3">
        <v>0</v>
      </c>
      <c r="AA51" s="3">
        <v>1</v>
      </c>
      <c r="AB51" s="3">
        <v>1</v>
      </c>
      <c r="AC51" s="3">
        <v>1</v>
      </c>
      <c r="AD51" s="3">
        <v>0</v>
      </c>
      <c r="AE51" s="3">
        <v>1</v>
      </c>
      <c r="AF51" s="3">
        <v>0</v>
      </c>
      <c r="AG51" s="3">
        <v>0</v>
      </c>
      <c r="AH51" s="3">
        <v>31.6</v>
      </c>
      <c r="AI51" s="4">
        <v>2.0299999999999998</v>
      </c>
      <c r="AJ51" s="3">
        <v>108</v>
      </c>
      <c r="AK51" s="3">
        <v>64</v>
      </c>
      <c r="AL51" s="5">
        <f t="shared" si="19"/>
        <v>78.666666666666671</v>
      </c>
      <c r="AM51" s="3">
        <v>82</v>
      </c>
      <c r="AN51" s="3">
        <v>2</v>
      </c>
      <c r="AO51" s="3">
        <v>7</v>
      </c>
      <c r="AP51" s="3">
        <v>37</v>
      </c>
      <c r="AQ51" s="3">
        <v>20</v>
      </c>
      <c r="AR51" s="3">
        <v>25</v>
      </c>
      <c r="AS51" s="1">
        <f t="shared" si="20"/>
        <v>17</v>
      </c>
      <c r="AT51" s="7">
        <f t="shared" si="21"/>
        <v>2.4285714285714284</v>
      </c>
      <c r="AU51" s="3">
        <v>17</v>
      </c>
      <c r="AV51" s="4">
        <v>4.6689999999999996</v>
      </c>
      <c r="AW51" s="3">
        <v>2.2999999999999998</v>
      </c>
      <c r="AX51" s="19">
        <f t="shared" si="22"/>
        <v>0.40118255728011826</v>
      </c>
      <c r="AY51" s="7">
        <f t="shared" si="23"/>
        <v>1.7134289997858214</v>
      </c>
      <c r="AZ51" s="7">
        <f t="shared" si="24"/>
        <v>278.26086956521743</v>
      </c>
      <c r="BA51" s="7">
        <f t="shared" si="25"/>
        <v>2492.7536231884064</v>
      </c>
      <c r="BB51" s="7">
        <f t="shared" si="26"/>
        <v>56.939024390243901</v>
      </c>
      <c r="BC51" s="7">
        <f t="shared" si="27"/>
        <v>28.048780487804876</v>
      </c>
      <c r="BD51" s="7">
        <f t="shared" si="28"/>
        <v>23.523577235772358</v>
      </c>
      <c r="BE51" s="7">
        <f t="shared" si="29"/>
        <v>6.866341463414634</v>
      </c>
      <c r="BF51" s="19"/>
      <c r="BG51" s="19">
        <f t="shared" si="30"/>
        <v>0.43906618119511676</v>
      </c>
      <c r="BH51" s="19">
        <f t="shared" si="31"/>
        <v>0.64981794816877281</v>
      </c>
      <c r="BI51" s="19">
        <f t="shared" si="32"/>
        <v>3.3493543758966999</v>
      </c>
      <c r="BJ51" s="19">
        <f t="shared" si="33"/>
        <v>0.41176470588235292</v>
      </c>
      <c r="BK51" s="19"/>
      <c r="BL51" s="5">
        <v>0</v>
      </c>
      <c r="BM51" s="5"/>
      <c r="BN51" s="5"/>
      <c r="BO51" s="5"/>
      <c r="BP51" s="5"/>
      <c r="BQ51" s="3">
        <v>1</v>
      </c>
      <c r="BR51" s="9">
        <v>0</v>
      </c>
      <c r="BS51" s="3">
        <v>20</v>
      </c>
      <c r="BT51" s="3">
        <v>8.8000000000000007</v>
      </c>
      <c r="BU51" s="3">
        <v>3.9</v>
      </c>
      <c r="BV51" s="3">
        <v>0.99</v>
      </c>
      <c r="BW51" s="16">
        <v>5.9</v>
      </c>
      <c r="BX51" s="10"/>
      <c r="BY51" s="16">
        <v>1</v>
      </c>
      <c r="BZ51" s="3">
        <v>0</v>
      </c>
      <c r="CA51" s="3">
        <v>138</v>
      </c>
      <c r="CB51" s="3">
        <v>64</v>
      </c>
      <c r="CC51" s="4">
        <v>2</v>
      </c>
      <c r="CD51" s="28">
        <v>35</v>
      </c>
      <c r="CE51" s="8"/>
      <c r="CF51" s="8"/>
      <c r="CG51" s="3">
        <v>2618</v>
      </c>
      <c r="CH51" s="3">
        <v>1</v>
      </c>
      <c r="CI51" s="3">
        <v>3</v>
      </c>
      <c r="CJ51" s="12">
        <v>778.84615384615381</v>
      </c>
      <c r="CK51" s="20">
        <f t="shared" si="34"/>
        <v>22.252747252747252</v>
      </c>
      <c r="CL51" s="19">
        <f t="shared" si="35"/>
        <v>6.6578135345132035</v>
      </c>
      <c r="CM51" s="5">
        <v>325.40634333387641</v>
      </c>
      <c r="CN51" s="19">
        <f t="shared" si="36"/>
        <v>5.7850746885527577</v>
      </c>
      <c r="CO51" s="10"/>
      <c r="CP51" s="36">
        <v>40312</v>
      </c>
      <c r="CQ51" s="36"/>
      <c r="CR51" s="36"/>
      <c r="CS51" s="36"/>
      <c r="CU51" s="36">
        <v>44272</v>
      </c>
      <c r="CV51" s="36">
        <v>40728</v>
      </c>
      <c r="CW51" s="1">
        <f t="shared" si="37"/>
        <v>416</v>
      </c>
      <c r="CX51" s="3">
        <v>1</v>
      </c>
      <c r="CY51" s="40">
        <v>40728</v>
      </c>
      <c r="CZ51" s="20">
        <f>(CY51-CP51)</f>
        <v>416</v>
      </c>
      <c r="DA51" s="20">
        <v>1</v>
      </c>
      <c r="DB51" s="20">
        <v>416</v>
      </c>
      <c r="DC51" s="3">
        <v>0</v>
      </c>
      <c r="DD51" s="3" t="s">
        <v>144</v>
      </c>
      <c r="DE51" s="10"/>
      <c r="DF51" s="10"/>
      <c r="DG51" s="10"/>
      <c r="DH51" s="10"/>
      <c r="DI51" s="10"/>
      <c r="DJ51" s="10"/>
      <c r="DK51" s="10"/>
      <c r="DL51" s="10"/>
      <c r="DM51" s="10"/>
    </row>
    <row r="52" spans="1:117" x14ac:dyDescent="0.25">
      <c r="A52" s="2">
        <v>2023</v>
      </c>
      <c r="B52" s="3">
        <v>54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1">
        <v>0</v>
      </c>
      <c r="I52" s="3">
        <v>1</v>
      </c>
      <c r="J52" s="3">
        <v>2</v>
      </c>
      <c r="K52" s="3">
        <v>1</v>
      </c>
      <c r="L52" s="3">
        <v>0</v>
      </c>
      <c r="M52" s="3"/>
      <c r="N52" s="3">
        <v>0</v>
      </c>
      <c r="O52" s="3">
        <v>0</v>
      </c>
      <c r="P52" s="3">
        <v>1</v>
      </c>
      <c r="Q52" s="3"/>
      <c r="R52" s="3">
        <v>1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  <c r="X52" s="3">
        <v>0</v>
      </c>
      <c r="Y52" s="16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42</v>
      </c>
      <c r="AI52" s="4">
        <v>2.15</v>
      </c>
      <c r="AJ52" s="3">
        <v>151</v>
      </c>
      <c r="AK52" s="3">
        <v>96</v>
      </c>
      <c r="AL52" s="5">
        <f t="shared" si="19"/>
        <v>114.33333333333333</v>
      </c>
      <c r="AM52" s="3">
        <v>70</v>
      </c>
      <c r="AN52" s="3">
        <v>1</v>
      </c>
      <c r="AO52" s="3">
        <v>10</v>
      </c>
      <c r="AP52" s="3">
        <v>36</v>
      </c>
      <c r="AQ52" s="3">
        <v>18</v>
      </c>
      <c r="AR52" s="3">
        <v>23</v>
      </c>
      <c r="AS52" s="1">
        <f t="shared" si="20"/>
        <v>18</v>
      </c>
      <c r="AT52" s="7">
        <f t="shared" si="21"/>
        <v>1.8</v>
      </c>
      <c r="AU52" s="3">
        <v>12</v>
      </c>
      <c r="AV52" s="4">
        <v>5.6760000000000002</v>
      </c>
      <c r="AW52" s="3">
        <v>2.64</v>
      </c>
      <c r="AX52" s="19">
        <f t="shared" si="22"/>
        <v>0.66926829268292676</v>
      </c>
      <c r="AY52" s="7">
        <f t="shared" si="23"/>
        <v>1.9379844961240309</v>
      </c>
      <c r="AZ52" s="7">
        <f t="shared" si="24"/>
        <v>333.33333333333331</v>
      </c>
      <c r="BA52" s="7">
        <f t="shared" si="25"/>
        <v>3161.6161616161612</v>
      </c>
      <c r="BB52" s="7">
        <f t="shared" si="26"/>
        <v>81.085714285714289</v>
      </c>
      <c r="BC52" s="7">
        <f t="shared" si="27"/>
        <v>37.714285714285715</v>
      </c>
      <c r="BD52" s="7">
        <f t="shared" si="28"/>
        <v>52.488228571428571</v>
      </c>
      <c r="BE52" s="7">
        <f t="shared" si="29"/>
        <v>6.6678857142857142</v>
      </c>
      <c r="BF52" s="19"/>
      <c r="BG52" s="19">
        <f t="shared" si="30"/>
        <v>0.28365045806906269</v>
      </c>
      <c r="BH52" s="19">
        <f t="shared" si="31"/>
        <v>0.44397463002114163</v>
      </c>
      <c r="BI52" s="19">
        <f t="shared" si="32"/>
        <v>4.5047619047619047</v>
      </c>
      <c r="BJ52" s="19">
        <f t="shared" si="33"/>
        <v>0.83333333333333337</v>
      </c>
      <c r="BK52" s="19"/>
      <c r="BL52" s="5">
        <v>0</v>
      </c>
      <c r="BM52" s="5"/>
      <c r="BN52" s="5"/>
      <c r="BO52" s="5"/>
      <c r="BP52" s="5"/>
      <c r="BQ52" s="3">
        <v>1</v>
      </c>
      <c r="BR52" s="9">
        <v>0</v>
      </c>
      <c r="BS52" s="3"/>
      <c r="BT52" s="3">
        <v>5</v>
      </c>
      <c r="BU52" s="3">
        <v>4.0999999999999996</v>
      </c>
      <c r="BV52" s="3">
        <v>0.86</v>
      </c>
      <c r="BW52" s="3"/>
      <c r="BX52" s="10"/>
      <c r="BY52" s="3"/>
      <c r="BZ52" s="9">
        <v>0</v>
      </c>
      <c r="CA52" s="3">
        <v>137</v>
      </c>
      <c r="CB52" s="3">
        <v>28</v>
      </c>
      <c r="CC52" s="4">
        <v>1.5</v>
      </c>
      <c r="CD52" s="28">
        <v>56</v>
      </c>
      <c r="CE52" s="8"/>
      <c r="CF52" s="8"/>
      <c r="CG52" s="3">
        <v>220</v>
      </c>
      <c r="CH52" s="3">
        <v>0</v>
      </c>
      <c r="CI52" s="3">
        <v>1</v>
      </c>
      <c r="CJ52" s="12">
        <v>1248.3516483516485</v>
      </c>
      <c r="CK52" s="20">
        <f t="shared" si="34"/>
        <v>22.291993720565152</v>
      </c>
      <c r="CL52" s="19">
        <f t="shared" si="35"/>
        <v>7.1295792787523382</v>
      </c>
      <c r="CM52" s="5">
        <v>1053.4891177296067</v>
      </c>
      <c r="CN52" s="19">
        <f t="shared" si="36"/>
        <v>6.959862903555968</v>
      </c>
      <c r="CO52" s="10"/>
      <c r="CP52" s="36">
        <v>40323</v>
      </c>
      <c r="CQ52" s="36"/>
      <c r="CR52" s="36"/>
      <c r="CS52" s="36"/>
      <c r="CU52" s="36">
        <v>44272</v>
      </c>
      <c r="CV52" s="36">
        <v>40609</v>
      </c>
      <c r="CW52" s="1">
        <f t="shared" si="37"/>
        <v>286</v>
      </c>
      <c r="CX52" s="3">
        <v>1</v>
      </c>
      <c r="CY52" s="40">
        <v>40609</v>
      </c>
      <c r="CZ52" s="3">
        <f>(CY52-CP52)</f>
        <v>286</v>
      </c>
      <c r="DA52" s="3">
        <v>1</v>
      </c>
      <c r="DB52" s="3">
        <v>286</v>
      </c>
      <c r="DC52" s="3">
        <v>0</v>
      </c>
      <c r="DD52" s="3" t="s">
        <v>145</v>
      </c>
      <c r="DE52" s="10"/>
      <c r="DF52" s="10"/>
      <c r="DG52" s="10"/>
      <c r="DH52" s="10"/>
      <c r="DI52" s="10"/>
      <c r="DJ52" s="10"/>
      <c r="DK52" s="10"/>
      <c r="DL52" s="10"/>
      <c r="DM52" s="10"/>
    </row>
    <row r="53" spans="1:117" x14ac:dyDescent="0.25">
      <c r="A53" s="2">
        <v>2005</v>
      </c>
      <c r="B53" s="3">
        <v>43</v>
      </c>
      <c r="C53" s="3">
        <v>1</v>
      </c>
      <c r="D53" s="3">
        <v>1</v>
      </c>
      <c r="E53" s="3">
        <v>0</v>
      </c>
      <c r="F53" s="3">
        <v>1</v>
      </c>
      <c r="G53" s="3">
        <v>1</v>
      </c>
      <c r="H53" s="1">
        <v>0</v>
      </c>
      <c r="I53" s="3">
        <v>1</v>
      </c>
      <c r="J53" s="3">
        <v>1</v>
      </c>
      <c r="K53" s="3">
        <v>0</v>
      </c>
      <c r="L53" s="3">
        <v>0</v>
      </c>
      <c r="M53" s="3"/>
      <c r="N53" s="3">
        <v>0</v>
      </c>
      <c r="O53" s="3">
        <v>0</v>
      </c>
      <c r="P53" s="3">
        <v>0</v>
      </c>
      <c r="Q53" s="3"/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1</v>
      </c>
      <c r="AD53" s="3">
        <v>0</v>
      </c>
      <c r="AE53" s="3">
        <v>1</v>
      </c>
      <c r="AF53" s="3">
        <v>0</v>
      </c>
      <c r="AG53" s="3">
        <v>0</v>
      </c>
      <c r="AH53" s="3">
        <v>36</v>
      </c>
      <c r="AI53" s="4">
        <v>2.19</v>
      </c>
      <c r="AJ53" s="3">
        <v>115</v>
      </c>
      <c r="AK53" s="3">
        <v>72</v>
      </c>
      <c r="AL53" s="5">
        <f t="shared" si="19"/>
        <v>86.333333333333329</v>
      </c>
      <c r="AM53" s="3">
        <v>75</v>
      </c>
      <c r="AN53" s="3">
        <v>3</v>
      </c>
      <c r="AO53" s="3">
        <v>2</v>
      </c>
      <c r="AP53" s="3">
        <v>26</v>
      </c>
      <c r="AQ53" s="3">
        <v>7</v>
      </c>
      <c r="AR53" s="3">
        <v>15</v>
      </c>
      <c r="AS53" s="3">
        <f t="shared" si="20"/>
        <v>19</v>
      </c>
      <c r="AT53" s="7">
        <f t="shared" si="21"/>
        <v>9.5</v>
      </c>
      <c r="AU53" s="3">
        <v>6</v>
      </c>
      <c r="AV53" s="4">
        <v>5.4749999999999996</v>
      </c>
      <c r="AW53" s="3">
        <v>2.5</v>
      </c>
      <c r="AX53" s="19">
        <f t="shared" si="22"/>
        <v>0.47856614929785657</v>
      </c>
      <c r="AY53" s="7">
        <f t="shared" si="23"/>
        <v>1.6438356164383563</v>
      </c>
      <c r="AZ53" s="7">
        <f t="shared" si="24"/>
        <v>288</v>
      </c>
      <c r="BA53" s="7">
        <f t="shared" si="25"/>
        <v>2698.6666666666665</v>
      </c>
      <c r="BB53" s="7">
        <f t="shared" si="26"/>
        <v>73</v>
      </c>
      <c r="BC53" s="7">
        <f t="shared" si="27"/>
        <v>33.333333333333336</v>
      </c>
      <c r="BD53" s="7">
        <f t="shared" si="28"/>
        <v>36.417777777777779</v>
      </c>
      <c r="BE53" s="7">
        <f t="shared" si="29"/>
        <v>5.8933333333333335</v>
      </c>
      <c r="BF53" s="19"/>
      <c r="BG53" s="19">
        <f t="shared" si="30"/>
        <v>0.20547945205479451</v>
      </c>
      <c r="BH53" s="19">
        <f t="shared" si="31"/>
        <v>0.35616438356164382</v>
      </c>
      <c r="BI53" s="19">
        <f t="shared" si="32"/>
        <v>3.8421052631578947</v>
      </c>
      <c r="BJ53" s="19">
        <f t="shared" si="33"/>
        <v>0.33333333333333331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/>
      <c r="BT53" s="3">
        <v>4.5</v>
      </c>
      <c r="BU53" s="3">
        <v>2.8</v>
      </c>
      <c r="BV53" s="3">
        <v>0.78</v>
      </c>
      <c r="BW53" s="3">
        <v>2.9</v>
      </c>
      <c r="BX53" s="10"/>
      <c r="BY53" s="3">
        <v>0</v>
      </c>
      <c r="BZ53" s="3">
        <v>0</v>
      </c>
      <c r="CA53" s="3">
        <v>136</v>
      </c>
      <c r="CB53" s="3">
        <v>19</v>
      </c>
      <c r="CC53" s="4">
        <v>1.2</v>
      </c>
      <c r="CD53" s="28">
        <v>59</v>
      </c>
      <c r="CE53" s="8"/>
      <c r="CF53" s="8"/>
      <c r="CG53" s="3"/>
      <c r="CH53" s="3"/>
      <c r="CI53" s="3"/>
      <c r="CJ53" s="12">
        <v>1318.5053380782917</v>
      </c>
      <c r="CK53" s="20">
        <f t="shared" si="34"/>
        <v>22.347548103021893</v>
      </c>
      <c r="CL53" s="19">
        <f t="shared" si="35"/>
        <v>7.1842540543845326</v>
      </c>
      <c r="CM53" s="5">
        <v>1639.3289918601492</v>
      </c>
      <c r="CN53" s="19">
        <f t="shared" si="36"/>
        <v>7.402042285788224</v>
      </c>
      <c r="CO53" s="10"/>
      <c r="CP53" s="41">
        <v>40232</v>
      </c>
      <c r="CQ53" s="41"/>
      <c r="CR53" s="41"/>
      <c r="CS53" s="41"/>
      <c r="CU53" s="36">
        <v>44272</v>
      </c>
      <c r="CV53" s="36">
        <v>41391</v>
      </c>
      <c r="CW53" s="1">
        <f t="shared" si="37"/>
        <v>1159</v>
      </c>
      <c r="CX53" s="3">
        <v>0</v>
      </c>
      <c r="CY53" s="3"/>
      <c r="CZ53" s="3"/>
      <c r="DA53" s="3">
        <v>0</v>
      </c>
      <c r="DB53" s="3">
        <v>1159</v>
      </c>
      <c r="DC53" s="3">
        <v>0</v>
      </c>
      <c r="DD53" s="3" t="s">
        <v>142</v>
      </c>
      <c r="DE53" s="10"/>
      <c r="DF53" s="10"/>
      <c r="DG53" s="10"/>
      <c r="DH53" s="10"/>
      <c r="DI53" s="10"/>
      <c r="DJ53" s="10"/>
      <c r="DK53" s="10"/>
      <c r="DL53" s="10"/>
      <c r="DM53" s="10"/>
    </row>
    <row r="54" spans="1:117" x14ac:dyDescent="0.25">
      <c r="A54" s="2">
        <v>2018</v>
      </c>
      <c r="B54" s="3">
        <v>65</v>
      </c>
      <c r="C54" s="3">
        <v>0</v>
      </c>
      <c r="D54" s="3">
        <v>1</v>
      </c>
      <c r="E54" s="3">
        <v>1</v>
      </c>
      <c r="F54" s="3">
        <v>1</v>
      </c>
      <c r="G54" s="3">
        <v>1</v>
      </c>
      <c r="H54" s="1">
        <v>0</v>
      </c>
      <c r="I54" s="3">
        <v>1</v>
      </c>
      <c r="J54" s="3">
        <v>3</v>
      </c>
      <c r="K54" s="3">
        <v>0</v>
      </c>
      <c r="L54" s="3">
        <v>1</v>
      </c>
      <c r="M54" s="3"/>
      <c r="N54" s="3">
        <v>0</v>
      </c>
      <c r="O54" s="3">
        <v>0</v>
      </c>
      <c r="P54" s="3">
        <v>0</v>
      </c>
      <c r="Q54" s="3"/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1</v>
      </c>
      <c r="AB54" s="3">
        <v>1</v>
      </c>
      <c r="AC54" s="3">
        <v>1</v>
      </c>
      <c r="AD54" s="3">
        <v>0</v>
      </c>
      <c r="AE54" s="3">
        <v>0</v>
      </c>
      <c r="AF54" s="3">
        <v>0</v>
      </c>
      <c r="AG54" s="3">
        <v>0</v>
      </c>
      <c r="AH54" s="3">
        <v>27.5</v>
      </c>
      <c r="AI54" s="4">
        <v>2</v>
      </c>
      <c r="AJ54" s="3">
        <v>135</v>
      </c>
      <c r="AK54" s="3">
        <v>81</v>
      </c>
      <c r="AL54" s="5">
        <f t="shared" si="19"/>
        <v>99</v>
      </c>
      <c r="AM54" s="3">
        <v>91</v>
      </c>
      <c r="AN54" s="3">
        <v>1</v>
      </c>
      <c r="AO54" s="3">
        <v>10</v>
      </c>
      <c r="AP54" s="3">
        <v>57</v>
      </c>
      <c r="AQ54" s="3">
        <v>30</v>
      </c>
      <c r="AR54" s="3">
        <v>41</v>
      </c>
      <c r="AS54" s="3">
        <f t="shared" si="20"/>
        <v>27</v>
      </c>
      <c r="AT54" s="7">
        <f t="shared" si="21"/>
        <v>2.7</v>
      </c>
      <c r="AU54" s="3">
        <v>31</v>
      </c>
      <c r="AV54" s="4">
        <v>4.2</v>
      </c>
      <c r="AW54" s="3">
        <v>2.1</v>
      </c>
      <c r="AX54" s="19">
        <f t="shared" si="22"/>
        <v>0.46097560975609758</v>
      </c>
      <c r="AY54" s="7">
        <f t="shared" si="23"/>
        <v>2.3809523809523809</v>
      </c>
      <c r="AZ54" s="7">
        <f t="shared" si="24"/>
        <v>380.95238095238096</v>
      </c>
      <c r="BA54" s="7">
        <f t="shared" si="25"/>
        <v>3390.4761904761904</v>
      </c>
      <c r="BB54" s="7">
        <f t="shared" si="26"/>
        <v>46.153846153846153</v>
      </c>
      <c r="BC54" s="7">
        <f t="shared" si="27"/>
        <v>23.076923076923077</v>
      </c>
      <c r="BD54" s="7">
        <f t="shared" si="28"/>
        <v>21.341538461538462</v>
      </c>
      <c r="BE54" s="7">
        <f t="shared" si="29"/>
        <v>9.7292307692307691</v>
      </c>
      <c r="BF54" s="19"/>
      <c r="BG54" s="19">
        <f t="shared" si="30"/>
        <v>0.88833333333333331</v>
      </c>
      <c r="BH54" s="19">
        <f t="shared" si="31"/>
        <v>1.2350000000000001</v>
      </c>
      <c r="BI54" s="19">
        <f t="shared" si="32"/>
        <v>1.7094017094017093</v>
      </c>
      <c r="BJ54" s="19">
        <f t="shared" si="33"/>
        <v>0.32258064516129031</v>
      </c>
      <c r="BK54" s="19"/>
      <c r="BL54" s="5">
        <v>1</v>
      </c>
      <c r="BM54" s="5"/>
      <c r="BN54" s="5"/>
      <c r="BO54" s="5">
        <v>0</v>
      </c>
      <c r="BP54" s="5">
        <v>0</v>
      </c>
      <c r="BQ54" s="3">
        <v>1</v>
      </c>
      <c r="BR54" s="3">
        <v>0</v>
      </c>
      <c r="BS54" s="15">
        <v>15</v>
      </c>
      <c r="BT54" s="3">
        <v>6.3</v>
      </c>
      <c r="BU54" s="3">
        <v>5.5</v>
      </c>
      <c r="BV54" s="3">
        <v>1.1000000000000001</v>
      </c>
      <c r="BW54" s="3"/>
      <c r="BX54" s="10"/>
      <c r="BY54" s="3">
        <v>0</v>
      </c>
      <c r="BZ54" s="3">
        <v>1</v>
      </c>
      <c r="CA54" s="3">
        <v>147</v>
      </c>
      <c r="CB54" s="3">
        <v>16</v>
      </c>
      <c r="CC54" s="4">
        <v>1</v>
      </c>
      <c r="CD54" s="28">
        <v>68</v>
      </c>
      <c r="CE54" s="8"/>
      <c r="CF54" s="8"/>
      <c r="CG54" s="3">
        <v>2924</v>
      </c>
      <c r="CH54" s="3">
        <v>1</v>
      </c>
      <c r="CI54" s="3">
        <v>3</v>
      </c>
      <c r="CJ54" s="12">
        <v>1548.6301369863013</v>
      </c>
      <c r="CK54" s="20">
        <f t="shared" si="34"/>
        <v>22.773972602739725</v>
      </c>
      <c r="CL54" s="19">
        <f t="shared" si="35"/>
        <v>7.3451260365577244</v>
      </c>
      <c r="CM54" s="5">
        <v>876.09138954460275</v>
      </c>
      <c r="CN54" s="19">
        <f t="shared" si="36"/>
        <v>6.7754704114589748</v>
      </c>
      <c r="CO54" s="10"/>
      <c r="CP54" s="36">
        <v>40296</v>
      </c>
      <c r="CQ54" s="36"/>
      <c r="CR54" s="36"/>
      <c r="CS54" s="36"/>
      <c r="CU54" s="36">
        <v>44272</v>
      </c>
      <c r="CV54" s="36">
        <v>40847</v>
      </c>
      <c r="CW54" s="1">
        <f t="shared" si="37"/>
        <v>551</v>
      </c>
      <c r="CX54" s="3">
        <v>1</v>
      </c>
      <c r="CY54" s="40">
        <v>40847</v>
      </c>
      <c r="CZ54" s="20">
        <f>(CY54-CP54)</f>
        <v>551</v>
      </c>
      <c r="DA54" s="20">
        <v>1</v>
      </c>
      <c r="DB54" s="20">
        <v>551</v>
      </c>
      <c r="DC54" s="1">
        <v>1</v>
      </c>
      <c r="DD54" s="3" t="s">
        <v>141</v>
      </c>
      <c r="DE54" s="10"/>
      <c r="DF54" s="10"/>
      <c r="DG54" s="10"/>
      <c r="DH54" s="10"/>
      <c r="DI54" s="10"/>
      <c r="DJ54" s="10"/>
      <c r="DK54" s="10"/>
      <c r="DL54" s="10"/>
      <c r="DM54" s="10"/>
    </row>
    <row r="55" spans="1:117" s="10" customFormat="1" x14ac:dyDescent="0.25">
      <c r="A55" s="25">
        <v>1034</v>
      </c>
      <c r="B55" s="1">
        <v>83</v>
      </c>
      <c r="C55" s="1">
        <v>0</v>
      </c>
      <c r="D55" s="1">
        <v>1</v>
      </c>
      <c r="E55" s="1">
        <v>1</v>
      </c>
      <c r="F55" s="1">
        <v>2</v>
      </c>
      <c r="G55" s="1">
        <v>1</v>
      </c>
      <c r="H55" s="1">
        <v>0</v>
      </c>
      <c r="I55" s="1">
        <v>0</v>
      </c>
      <c r="J55" s="1">
        <v>4</v>
      </c>
      <c r="K55" s="1">
        <v>1</v>
      </c>
      <c r="L55" s="1">
        <v>0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0</v>
      </c>
      <c r="AE55" s="1">
        <v>1</v>
      </c>
      <c r="AF55" s="1">
        <v>0</v>
      </c>
      <c r="AG55" s="1">
        <v>2</v>
      </c>
      <c r="AH55" s="1">
        <v>38.299999999999997</v>
      </c>
      <c r="AI55" s="1">
        <v>1.97</v>
      </c>
      <c r="AJ55" s="1">
        <v>122</v>
      </c>
      <c r="AK55" s="1">
        <v>57</v>
      </c>
      <c r="AL55" s="5">
        <f t="shared" si="19"/>
        <v>78.666666666666671</v>
      </c>
      <c r="AM55" s="1">
        <v>61</v>
      </c>
      <c r="AN55" s="1">
        <v>2</v>
      </c>
      <c r="AO55" s="1">
        <v>10</v>
      </c>
      <c r="AP55" s="1">
        <v>34</v>
      </c>
      <c r="AQ55" s="1">
        <v>15</v>
      </c>
      <c r="AR55" s="1">
        <v>24</v>
      </c>
      <c r="AS55" s="1">
        <f t="shared" si="20"/>
        <v>19</v>
      </c>
      <c r="AT55" s="7">
        <f t="shared" si="21"/>
        <v>1.9</v>
      </c>
      <c r="AU55" s="1">
        <v>20</v>
      </c>
      <c r="AV55" s="19">
        <v>4.05</v>
      </c>
      <c r="AW55" s="1">
        <v>1.47</v>
      </c>
      <c r="AX55" s="19">
        <f t="shared" si="22"/>
        <v>0.2564079822616408</v>
      </c>
      <c r="AY55" s="7">
        <f t="shared" si="23"/>
        <v>0.98765432098765438</v>
      </c>
      <c r="AZ55" s="7">
        <f t="shared" si="24"/>
        <v>217.68707482993199</v>
      </c>
      <c r="BA55" s="7">
        <f t="shared" si="25"/>
        <v>3736.9614512471662</v>
      </c>
      <c r="BB55" s="7">
        <f t="shared" si="26"/>
        <v>66.393442622950815</v>
      </c>
      <c r="BC55" s="7">
        <f t="shared" si="27"/>
        <v>24.098360655737704</v>
      </c>
      <c r="BD55" s="7">
        <f t="shared" si="28"/>
        <v>19.227278688524589</v>
      </c>
      <c r="BE55" s="7">
        <f t="shared" si="29"/>
        <v>4.588327868852458</v>
      </c>
      <c r="BF55" s="19"/>
      <c r="BG55" s="19">
        <f t="shared" si="30"/>
        <v>0.36148148148148151</v>
      </c>
      <c r="BH55" s="19">
        <f t="shared" si="31"/>
        <v>0.51209876543209876</v>
      </c>
      <c r="BI55" s="19">
        <f t="shared" si="32"/>
        <v>3.4943917169974115</v>
      </c>
      <c r="BJ55" s="19">
        <f t="shared" si="33"/>
        <v>0.5</v>
      </c>
      <c r="BK55" s="19"/>
      <c r="BL55" s="20">
        <v>1</v>
      </c>
      <c r="BM55" s="1"/>
      <c r="BN55" s="20"/>
      <c r="BO55" s="1">
        <v>3</v>
      </c>
      <c r="BP55" s="1"/>
      <c r="BQ55" s="1">
        <v>1</v>
      </c>
      <c r="BR55" s="1">
        <v>0</v>
      </c>
      <c r="BS55" s="1">
        <v>65</v>
      </c>
      <c r="BT55" s="1">
        <v>4</v>
      </c>
      <c r="BU55" s="1">
        <v>2.4</v>
      </c>
      <c r="BV55" s="1">
        <v>0.61</v>
      </c>
      <c r="BW55" s="1">
        <v>5.3</v>
      </c>
      <c r="BX55" s="1">
        <v>55.9</v>
      </c>
      <c r="BY55" s="1">
        <v>1</v>
      </c>
      <c r="BZ55" s="1"/>
      <c r="CA55" s="25">
        <v>134</v>
      </c>
      <c r="CB55" s="25">
        <v>30</v>
      </c>
      <c r="CC55" s="44">
        <v>1.1000000000000001</v>
      </c>
      <c r="CD55" s="27">
        <v>46</v>
      </c>
      <c r="CE55" s="1">
        <v>252</v>
      </c>
      <c r="CF55" s="1">
        <v>1</v>
      </c>
      <c r="CG55" s="1"/>
      <c r="CH55" s="1"/>
      <c r="CI55" s="1">
        <v>2</v>
      </c>
      <c r="CJ55" s="20">
        <v>1050.7691319999999</v>
      </c>
      <c r="CK55" s="20">
        <f t="shared" si="34"/>
        <v>22.842807217391304</v>
      </c>
      <c r="CL55" s="19">
        <f t="shared" si="35"/>
        <v>6.9572776816661683</v>
      </c>
      <c r="CM55" s="20">
        <v>1740.829612</v>
      </c>
      <c r="CN55" s="19">
        <f t="shared" si="36"/>
        <v>7.4621170670867984</v>
      </c>
      <c r="CO55" s="22"/>
      <c r="CP55" s="36">
        <v>43244</v>
      </c>
      <c r="CQ55" s="36"/>
      <c r="CR55" s="36"/>
      <c r="CS55" s="36"/>
      <c r="CT55" s="20"/>
      <c r="CU55" s="36">
        <v>44217</v>
      </c>
      <c r="CV55" s="36">
        <v>44208</v>
      </c>
      <c r="CW55" s="1">
        <f t="shared" si="37"/>
        <v>964</v>
      </c>
      <c r="CX55" s="1">
        <v>0</v>
      </c>
      <c r="CY55" s="1"/>
      <c r="CZ55" s="1"/>
      <c r="DA55" s="1">
        <v>0</v>
      </c>
      <c r="DB55" s="1">
        <v>964</v>
      </c>
      <c r="DC55" s="3">
        <v>0</v>
      </c>
      <c r="DD55"/>
      <c r="DE55"/>
      <c r="DF55"/>
      <c r="DG55"/>
      <c r="DH55"/>
      <c r="DI55"/>
      <c r="DJ55"/>
      <c r="DK55"/>
      <c r="DL55"/>
      <c r="DM55"/>
    </row>
    <row r="56" spans="1:117" s="1" customFormat="1" x14ac:dyDescent="0.25">
      <c r="A56" s="2">
        <v>2034</v>
      </c>
      <c r="B56" s="3">
        <v>57</v>
      </c>
      <c r="C56" s="9">
        <v>1</v>
      </c>
      <c r="D56" s="3">
        <v>0</v>
      </c>
      <c r="E56" s="3">
        <v>1</v>
      </c>
      <c r="F56" s="3">
        <v>2</v>
      </c>
      <c r="G56" s="3">
        <v>1</v>
      </c>
      <c r="H56" s="1">
        <v>0</v>
      </c>
      <c r="I56" s="3">
        <v>1</v>
      </c>
      <c r="J56" s="3">
        <v>3</v>
      </c>
      <c r="K56" s="3">
        <v>1</v>
      </c>
      <c r="L56" s="3">
        <v>1</v>
      </c>
      <c r="M56" s="3"/>
      <c r="N56" s="3">
        <v>1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  <c r="T56" s="3">
        <v>1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36.5</v>
      </c>
      <c r="AI56" s="4">
        <v>2.2999999999999998</v>
      </c>
      <c r="AJ56" s="3">
        <v>119</v>
      </c>
      <c r="AK56" s="3">
        <v>87</v>
      </c>
      <c r="AL56" s="5">
        <f t="shared" si="19"/>
        <v>97.666666666666671</v>
      </c>
      <c r="AM56" s="3">
        <v>94</v>
      </c>
      <c r="AN56" s="3">
        <v>1</v>
      </c>
      <c r="AO56" s="3">
        <v>12</v>
      </c>
      <c r="AP56" s="3">
        <v>81</v>
      </c>
      <c r="AQ56" s="3">
        <v>30</v>
      </c>
      <c r="AR56" s="3">
        <v>56</v>
      </c>
      <c r="AS56" s="1">
        <f t="shared" si="20"/>
        <v>51</v>
      </c>
      <c r="AT56" s="7">
        <f t="shared" si="21"/>
        <v>4.25</v>
      </c>
      <c r="AU56" s="3">
        <v>27</v>
      </c>
      <c r="AV56" s="4">
        <v>7.11</v>
      </c>
      <c r="AW56" s="3">
        <v>3.09</v>
      </c>
      <c r="AX56" s="19">
        <f t="shared" si="22"/>
        <v>0.66915742793791577</v>
      </c>
      <c r="AY56" s="7">
        <f t="shared" si="23"/>
        <v>4.0787623066104075</v>
      </c>
      <c r="AZ56" s="7">
        <f t="shared" si="24"/>
        <v>750.80906148867314</v>
      </c>
      <c r="BA56" s="7">
        <f t="shared" si="25"/>
        <v>2217.9072276159659</v>
      </c>
      <c r="BB56" s="7">
        <f t="shared" si="26"/>
        <v>75.638297872340431</v>
      </c>
      <c r="BC56" s="7">
        <f t="shared" si="27"/>
        <v>32.872340425531917</v>
      </c>
      <c r="BD56" s="7">
        <f t="shared" si="28"/>
        <v>31.592510638297874</v>
      </c>
      <c r="BE56" s="7">
        <f t="shared" si="29"/>
        <v>19.670808510638299</v>
      </c>
      <c r="BF56" s="19">
        <v>1.57</v>
      </c>
      <c r="BG56" s="19">
        <f t="shared" si="30"/>
        <v>0.74036568213783394</v>
      </c>
      <c r="BH56" s="19">
        <f t="shared" si="31"/>
        <v>1.070886075949367</v>
      </c>
      <c r="BI56" s="19">
        <f t="shared" si="32"/>
        <v>1.4831038798498124</v>
      </c>
      <c r="BJ56" s="19">
        <f t="shared" si="33"/>
        <v>0.44444444444444442</v>
      </c>
      <c r="BK56" s="19"/>
      <c r="BL56" s="5">
        <v>1</v>
      </c>
      <c r="BM56" s="5">
        <v>20</v>
      </c>
      <c r="BN56" s="5"/>
      <c r="BO56" s="5">
        <v>0</v>
      </c>
      <c r="BP56" s="5">
        <v>0</v>
      </c>
      <c r="BQ56" s="3">
        <v>1</v>
      </c>
      <c r="BR56" s="3">
        <v>0</v>
      </c>
      <c r="BS56" s="3">
        <v>65.5</v>
      </c>
      <c r="BT56" s="3">
        <v>5</v>
      </c>
      <c r="BU56" s="3">
        <v>3.1</v>
      </c>
      <c r="BV56" s="3">
        <v>1.2</v>
      </c>
      <c r="BW56" s="3">
        <v>3.8</v>
      </c>
      <c r="BX56" s="10"/>
      <c r="BY56" s="3">
        <v>1</v>
      </c>
      <c r="BZ56" s="3">
        <v>1</v>
      </c>
      <c r="CA56" s="3">
        <v>136</v>
      </c>
      <c r="CB56" s="3">
        <v>18</v>
      </c>
      <c r="CC56" s="4">
        <v>0.8</v>
      </c>
      <c r="CD56" s="28">
        <v>90</v>
      </c>
      <c r="CE56" s="8"/>
      <c r="CF56" s="8"/>
      <c r="CG56" s="3">
        <v>599</v>
      </c>
      <c r="CH56" s="3">
        <v>0</v>
      </c>
      <c r="CI56" s="3">
        <v>1</v>
      </c>
      <c r="CJ56" s="12">
        <v>2131.521739130435</v>
      </c>
      <c r="CK56" s="20">
        <f t="shared" si="34"/>
        <v>23.683574879227056</v>
      </c>
      <c r="CL56" s="19">
        <f t="shared" si="35"/>
        <v>7.6645914351353976</v>
      </c>
      <c r="CM56" s="5">
        <v>891.33206970368622</v>
      </c>
      <c r="CN56" s="19">
        <f t="shared" si="36"/>
        <v>6.7927170513080535</v>
      </c>
      <c r="CO56" s="10"/>
      <c r="CP56" s="41">
        <v>40399</v>
      </c>
      <c r="CQ56" s="41"/>
      <c r="CR56" s="41"/>
      <c r="CS56" s="41"/>
      <c r="CT56" s="20"/>
      <c r="CU56" s="36">
        <v>44272</v>
      </c>
      <c r="CV56" s="36">
        <v>40552</v>
      </c>
      <c r="CW56" s="1">
        <f t="shared" si="37"/>
        <v>153</v>
      </c>
      <c r="CX56" s="3">
        <v>1</v>
      </c>
      <c r="CY56" s="40">
        <v>40552</v>
      </c>
      <c r="CZ56" s="20">
        <f>(CY56-CP56)</f>
        <v>153</v>
      </c>
      <c r="DA56" s="20">
        <v>1</v>
      </c>
      <c r="DB56" s="20">
        <v>153</v>
      </c>
      <c r="DC56" s="1">
        <v>1</v>
      </c>
      <c r="DD56" s="3" t="s">
        <v>147</v>
      </c>
      <c r="DE56" s="10"/>
      <c r="DF56" s="10"/>
      <c r="DG56" s="10"/>
      <c r="DH56" s="10"/>
      <c r="DI56" s="10"/>
      <c r="DJ56" s="10"/>
      <c r="DK56" s="10"/>
      <c r="DL56" s="10"/>
      <c r="DM56" s="10"/>
    </row>
    <row r="57" spans="1:117" s="10" customFormat="1" x14ac:dyDescent="0.25">
      <c r="A57" s="2">
        <v>2045</v>
      </c>
      <c r="B57" s="3">
        <v>61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0</v>
      </c>
      <c r="J57" s="3">
        <v>4</v>
      </c>
      <c r="K57" s="3">
        <v>0</v>
      </c>
      <c r="L57" s="3">
        <v>0</v>
      </c>
      <c r="M57" s="3"/>
      <c r="N57" s="3">
        <v>1</v>
      </c>
      <c r="O57" s="3">
        <v>0</v>
      </c>
      <c r="P57" s="3">
        <v>1</v>
      </c>
      <c r="Q57" s="3">
        <v>0</v>
      </c>
      <c r="R57" s="3">
        <v>1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1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0</v>
      </c>
      <c r="AG57" s="3">
        <v>2</v>
      </c>
      <c r="AH57" s="3">
        <v>20</v>
      </c>
      <c r="AI57" s="4">
        <v>1.57</v>
      </c>
      <c r="AJ57" s="3">
        <v>92</v>
      </c>
      <c r="AK57" s="3">
        <v>74</v>
      </c>
      <c r="AL57" s="5">
        <f t="shared" si="19"/>
        <v>80</v>
      </c>
      <c r="AM57" s="3">
        <v>112</v>
      </c>
      <c r="AN57" s="3">
        <v>1</v>
      </c>
      <c r="AO57" s="3">
        <v>8</v>
      </c>
      <c r="AP57" s="3">
        <v>68</v>
      </c>
      <c r="AQ57" s="3">
        <v>36</v>
      </c>
      <c r="AR57" s="3">
        <v>49</v>
      </c>
      <c r="AS57" s="1">
        <f t="shared" si="20"/>
        <v>32</v>
      </c>
      <c r="AT57" s="7">
        <f t="shared" si="21"/>
        <v>4</v>
      </c>
      <c r="AU57" s="3">
        <v>36</v>
      </c>
      <c r="AV57" s="4">
        <v>2.3707000000000003</v>
      </c>
      <c r="AW57" s="3">
        <v>1.51</v>
      </c>
      <c r="AX57" s="19">
        <f t="shared" si="22"/>
        <v>0.2678492239467849</v>
      </c>
      <c r="AY57" s="7">
        <f t="shared" si="23"/>
        <v>5.4836124351457372</v>
      </c>
      <c r="AZ57" s="7">
        <f t="shared" si="24"/>
        <v>688.74172185430461</v>
      </c>
      <c r="BA57" s="7">
        <f t="shared" si="25"/>
        <v>3814.5695364238409</v>
      </c>
      <c r="BB57" s="7">
        <f t="shared" si="26"/>
        <v>21.16696428571429</v>
      </c>
      <c r="BC57" s="7">
        <f t="shared" si="27"/>
        <v>13.482142857142858</v>
      </c>
      <c r="BD57" s="7">
        <f t="shared" si="28"/>
        <v>8.0677142857142865</v>
      </c>
      <c r="BE57" s="7">
        <f t="shared" si="29"/>
        <v>7.5176428571428566</v>
      </c>
      <c r="BF57" s="19"/>
      <c r="BG57" s="19">
        <f t="shared" si="30"/>
        <v>2.3149280803138308</v>
      </c>
      <c r="BH57" s="19">
        <f t="shared" si="31"/>
        <v>3.2125532543130717</v>
      </c>
      <c r="BI57" s="19">
        <f t="shared" si="32"/>
        <v>0.66146763392857155</v>
      </c>
      <c r="BJ57" s="19">
        <f t="shared" si="33"/>
        <v>0.22222222222222221</v>
      </c>
      <c r="BK57" s="19"/>
      <c r="BL57" s="5">
        <v>0</v>
      </c>
      <c r="BM57" s="5"/>
      <c r="BN57" s="5"/>
      <c r="BO57" s="5"/>
      <c r="BP57" s="5"/>
      <c r="BQ57" s="3">
        <v>1</v>
      </c>
      <c r="BR57" s="3">
        <v>0</v>
      </c>
      <c r="BS57" s="3">
        <v>10</v>
      </c>
      <c r="BT57" s="3">
        <v>7.8</v>
      </c>
      <c r="BU57" s="3">
        <v>7.8</v>
      </c>
      <c r="BV57" s="3">
        <v>0.99</v>
      </c>
      <c r="BW57" s="3">
        <v>4.5999999999999996</v>
      </c>
      <c r="BY57" s="3">
        <v>1</v>
      </c>
      <c r="BZ57" s="3">
        <v>0</v>
      </c>
      <c r="CA57" s="3">
        <v>139</v>
      </c>
      <c r="CB57" s="3">
        <v>28</v>
      </c>
      <c r="CC57" s="4">
        <v>1.5</v>
      </c>
      <c r="CD57" s="28">
        <v>47</v>
      </c>
      <c r="CE57" s="8"/>
      <c r="CF57" s="8"/>
      <c r="CG57" s="3">
        <v>7304</v>
      </c>
      <c r="CH57" s="3">
        <v>1</v>
      </c>
      <c r="CI57" s="3">
        <v>3</v>
      </c>
      <c r="CJ57" s="12">
        <v>1180.6451612903227</v>
      </c>
      <c r="CK57" s="20">
        <f t="shared" si="34"/>
        <v>25.120109814687716</v>
      </c>
      <c r="CL57" s="19">
        <f t="shared" si="35"/>
        <v>7.0738163149043114</v>
      </c>
      <c r="CM57" s="5">
        <v>1407.1194706034428</v>
      </c>
      <c r="CN57" s="19">
        <f t="shared" si="36"/>
        <v>7.2492999650969834</v>
      </c>
      <c r="CP57" s="41">
        <v>40455</v>
      </c>
      <c r="CQ57" s="41">
        <v>40471</v>
      </c>
      <c r="CR57" s="20">
        <f>(CQ57-CP57)</f>
        <v>16</v>
      </c>
      <c r="CS57" s="41">
        <v>41611</v>
      </c>
      <c r="CT57" s="43">
        <f>(CS57-CP57)</f>
        <v>1156</v>
      </c>
      <c r="CU57" s="36">
        <v>44272</v>
      </c>
      <c r="CV57" s="36">
        <v>44207</v>
      </c>
      <c r="CW57" s="1">
        <f t="shared" si="37"/>
        <v>3752</v>
      </c>
      <c r="CX57" s="3">
        <v>0</v>
      </c>
      <c r="CY57" s="3"/>
      <c r="CZ57" s="3"/>
      <c r="DA57" s="3">
        <v>1</v>
      </c>
      <c r="DB57" s="3">
        <v>16</v>
      </c>
      <c r="DC57" s="3">
        <v>0</v>
      </c>
      <c r="DD57" s="3"/>
    </row>
    <row r="58" spans="1:117" s="10" customFormat="1" x14ac:dyDescent="0.25">
      <c r="A58" s="2">
        <v>2028</v>
      </c>
      <c r="B58" s="3">
        <v>69</v>
      </c>
      <c r="C58" s="3">
        <v>0</v>
      </c>
      <c r="D58" s="3">
        <v>0</v>
      </c>
      <c r="E58" s="3">
        <v>1</v>
      </c>
      <c r="F58" s="3">
        <v>1</v>
      </c>
      <c r="G58" s="3">
        <v>0</v>
      </c>
      <c r="H58" s="1">
        <v>1</v>
      </c>
      <c r="I58" s="3">
        <v>0</v>
      </c>
      <c r="J58" s="3">
        <v>2</v>
      </c>
      <c r="K58" s="3">
        <v>1</v>
      </c>
      <c r="L58" s="3">
        <v>0</v>
      </c>
      <c r="M58" s="3"/>
      <c r="N58" s="3">
        <v>1</v>
      </c>
      <c r="O58" s="3">
        <v>0</v>
      </c>
      <c r="P58" s="3">
        <v>0</v>
      </c>
      <c r="Q58" s="3"/>
      <c r="R58" s="3">
        <v>1</v>
      </c>
      <c r="S58" s="3">
        <v>0</v>
      </c>
      <c r="T58" s="3">
        <v>1</v>
      </c>
      <c r="U58" s="3">
        <v>0</v>
      </c>
      <c r="V58" s="3">
        <v>0</v>
      </c>
      <c r="W58" s="3">
        <v>0</v>
      </c>
      <c r="X58" s="3">
        <v>0</v>
      </c>
      <c r="Y58" s="16">
        <v>1</v>
      </c>
      <c r="Z58" s="3">
        <v>1</v>
      </c>
      <c r="AA58" s="3">
        <v>1</v>
      </c>
      <c r="AB58" s="3">
        <v>1</v>
      </c>
      <c r="AC58" s="3">
        <v>1</v>
      </c>
      <c r="AD58" s="3">
        <v>0</v>
      </c>
      <c r="AE58" s="3">
        <v>1</v>
      </c>
      <c r="AF58" s="3">
        <v>0</v>
      </c>
      <c r="AG58" s="3">
        <v>2</v>
      </c>
      <c r="AH58" s="3">
        <v>26</v>
      </c>
      <c r="AI58" s="4">
        <v>1.86</v>
      </c>
      <c r="AJ58" s="3">
        <v>96</v>
      </c>
      <c r="AK58" s="3">
        <v>59</v>
      </c>
      <c r="AL58" s="5">
        <f t="shared" si="19"/>
        <v>71.333333333333329</v>
      </c>
      <c r="AM58" s="3">
        <v>55</v>
      </c>
      <c r="AN58" s="3">
        <v>1</v>
      </c>
      <c r="AO58" s="3">
        <v>10</v>
      </c>
      <c r="AP58" s="3">
        <v>65</v>
      </c>
      <c r="AQ58" s="3">
        <v>24</v>
      </c>
      <c r="AR58" s="3">
        <v>37</v>
      </c>
      <c r="AS58" s="1">
        <f t="shared" si="20"/>
        <v>41</v>
      </c>
      <c r="AT58" s="7">
        <f t="shared" si="21"/>
        <v>4.0999999999999996</v>
      </c>
      <c r="AU58" s="3">
        <v>27</v>
      </c>
      <c r="AV58" s="4">
        <v>3.5339999999999998</v>
      </c>
      <c r="AW58" s="3">
        <v>1.9</v>
      </c>
      <c r="AX58" s="19">
        <f t="shared" si="22"/>
        <v>0.30051736881005175</v>
      </c>
      <c r="AY58" s="7">
        <f t="shared" si="23"/>
        <v>2.8296547821165818</v>
      </c>
      <c r="AZ58" s="7">
        <f t="shared" si="24"/>
        <v>421.0526315789474</v>
      </c>
      <c r="BA58" s="7">
        <f t="shared" si="25"/>
        <v>2582.4561403508769</v>
      </c>
      <c r="BB58" s="7">
        <f t="shared" si="26"/>
        <v>64.25454545454545</v>
      </c>
      <c r="BC58" s="7">
        <f t="shared" si="27"/>
        <v>34.545454545454547</v>
      </c>
      <c r="BD58" s="7">
        <f t="shared" si="28"/>
        <v>20.828606060606059</v>
      </c>
      <c r="BE58" s="7">
        <f t="shared" si="29"/>
        <v>12.685090909090908</v>
      </c>
      <c r="BF58" s="19"/>
      <c r="BG58" s="19">
        <f t="shared" si="30"/>
        <v>0.57583474816072444</v>
      </c>
      <c r="BH58" s="19">
        <f t="shared" si="31"/>
        <v>1.0116015846066782</v>
      </c>
      <c r="BI58" s="19">
        <f t="shared" si="32"/>
        <v>1.5671840354767184</v>
      </c>
      <c r="BJ58" s="19">
        <f t="shared" si="33"/>
        <v>0.37037037037037035</v>
      </c>
      <c r="BK58" s="19"/>
      <c r="BL58" s="5">
        <v>0</v>
      </c>
      <c r="BM58" s="5"/>
      <c r="BN58" s="5"/>
      <c r="BO58" s="5"/>
      <c r="BP58" s="5"/>
      <c r="BQ58" s="3">
        <v>1</v>
      </c>
      <c r="BR58" s="9">
        <v>0</v>
      </c>
      <c r="BS58" s="3">
        <v>35</v>
      </c>
      <c r="BT58" s="3">
        <v>5.8</v>
      </c>
      <c r="BU58" s="3">
        <v>4.8</v>
      </c>
      <c r="BV58" s="3">
        <v>1.1000000000000001</v>
      </c>
      <c r="BW58" s="3">
        <v>4.5999999999999996</v>
      </c>
      <c r="BY58" s="3">
        <v>1</v>
      </c>
      <c r="BZ58" s="3">
        <v>1</v>
      </c>
      <c r="CA58" s="3">
        <v>143</v>
      </c>
      <c r="CB58" s="3">
        <v>15</v>
      </c>
      <c r="CC58" s="4">
        <v>1.3</v>
      </c>
      <c r="CD58" s="28">
        <v>69</v>
      </c>
      <c r="CE58" s="8"/>
      <c r="CF58" s="8"/>
      <c r="CG58" s="3">
        <v>6396</v>
      </c>
      <c r="CH58" s="3">
        <v>1</v>
      </c>
      <c r="CI58" s="3">
        <v>3</v>
      </c>
      <c r="CJ58" s="12">
        <v>1752.4691358024691</v>
      </c>
      <c r="CK58" s="20">
        <f t="shared" si="34"/>
        <v>25.398103417427087</v>
      </c>
      <c r="CL58" s="19">
        <f t="shared" si="35"/>
        <v>7.468781007228678</v>
      </c>
      <c r="CM58" s="5">
        <v>1922.5382525973459</v>
      </c>
      <c r="CN58" s="19">
        <f t="shared" si="36"/>
        <v>7.561401598501666</v>
      </c>
      <c r="CP58" s="41">
        <v>40371</v>
      </c>
      <c r="CQ58" s="41"/>
      <c r="CR58" s="41"/>
      <c r="CS58" s="41"/>
      <c r="CT58" s="20"/>
      <c r="CU58" s="36">
        <v>44272</v>
      </c>
      <c r="CV58" s="36">
        <v>44270</v>
      </c>
      <c r="CW58" s="1">
        <f t="shared" si="37"/>
        <v>3899</v>
      </c>
      <c r="CX58" s="3">
        <v>0</v>
      </c>
      <c r="CY58" s="3"/>
      <c r="CZ58" s="3"/>
      <c r="DA58" s="3">
        <v>0</v>
      </c>
      <c r="DB58" s="3">
        <v>3899</v>
      </c>
      <c r="DC58" s="1">
        <v>1</v>
      </c>
      <c r="DD58" s="3"/>
    </row>
    <row r="59" spans="1:117" s="10" customFormat="1" x14ac:dyDescent="0.25">
      <c r="A59" s="25">
        <v>1037</v>
      </c>
      <c r="B59" s="1">
        <v>63</v>
      </c>
      <c r="C59" s="1">
        <v>0</v>
      </c>
      <c r="D59" s="1">
        <v>1</v>
      </c>
      <c r="E59" s="1">
        <v>1</v>
      </c>
      <c r="F59" s="1">
        <v>2</v>
      </c>
      <c r="G59" s="1">
        <v>1</v>
      </c>
      <c r="H59" s="1">
        <v>0</v>
      </c>
      <c r="I59" s="1">
        <v>1</v>
      </c>
      <c r="J59" s="1">
        <v>2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48.9</v>
      </c>
      <c r="AI59" s="1">
        <v>2.02</v>
      </c>
      <c r="AJ59" s="1">
        <v>150</v>
      </c>
      <c r="AK59" s="1">
        <v>71</v>
      </c>
      <c r="AL59" s="5">
        <f t="shared" si="19"/>
        <v>97.333333333333329</v>
      </c>
      <c r="AM59" s="1">
        <v>76</v>
      </c>
      <c r="AN59" s="1">
        <v>1</v>
      </c>
      <c r="AO59" s="1">
        <v>14</v>
      </c>
      <c r="AP59" s="1">
        <v>43</v>
      </c>
      <c r="AQ59" s="1">
        <v>20</v>
      </c>
      <c r="AR59" s="1">
        <v>30</v>
      </c>
      <c r="AS59" s="1">
        <f t="shared" si="20"/>
        <v>23</v>
      </c>
      <c r="AT59" s="7">
        <f t="shared" si="21"/>
        <v>1.6428571428571428</v>
      </c>
      <c r="AU59" s="1">
        <v>27</v>
      </c>
      <c r="AV59" s="19">
        <v>5.12</v>
      </c>
      <c r="AW59" s="1">
        <v>2.54</v>
      </c>
      <c r="AX59" s="19">
        <f t="shared" si="22"/>
        <v>0.54817442719881748</v>
      </c>
      <c r="AY59" s="7">
        <f t="shared" si="23"/>
        <v>0.5859375</v>
      </c>
      <c r="AZ59" s="7">
        <f t="shared" si="24"/>
        <v>94.488188976377955</v>
      </c>
      <c r="BA59" s="7">
        <f t="shared" si="25"/>
        <v>2624.6719160104985</v>
      </c>
      <c r="BB59" s="7">
        <f t="shared" si="26"/>
        <v>67.368421052631575</v>
      </c>
      <c r="BC59" s="7">
        <f t="shared" si="27"/>
        <v>33.421052631578945</v>
      </c>
      <c r="BD59" s="7">
        <f t="shared" si="28"/>
        <v>31.968350877192975</v>
      </c>
      <c r="BE59" s="7">
        <f t="shared" si="29"/>
        <v>7.2724210526315778</v>
      </c>
      <c r="BF59" s="19">
        <v>2.1226562499999999</v>
      </c>
      <c r="BG59" s="19">
        <f t="shared" si="30"/>
        <v>0.4453125</v>
      </c>
      <c r="BH59" s="19">
        <f t="shared" si="31"/>
        <v>0.63828125000000002</v>
      </c>
      <c r="BI59" s="19">
        <f t="shared" si="32"/>
        <v>2.9290617848970251</v>
      </c>
      <c r="BJ59" s="19">
        <f t="shared" si="33"/>
        <v>0.51851851851851849</v>
      </c>
      <c r="BK59" s="19"/>
      <c r="BL59" s="20">
        <v>1</v>
      </c>
      <c r="BM59" s="1">
        <v>20</v>
      </c>
      <c r="BN59" s="20"/>
      <c r="BO59" s="1">
        <v>0</v>
      </c>
      <c r="BP59" s="1">
        <v>0</v>
      </c>
      <c r="BQ59" s="1">
        <v>1</v>
      </c>
      <c r="BR59" s="1">
        <v>0</v>
      </c>
      <c r="BS59" s="1">
        <v>60</v>
      </c>
      <c r="BT59" s="1">
        <v>4.8</v>
      </c>
      <c r="BU59" s="1">
        <v>3.1</v>
      </c>
      <c r="BV59" s="1">
        <v>0.38</v>
      </c>
      <c r="BW59" s="1">
        <v>3.6</v>
      </c>
      <c r="BX59" s="1">
        <v>22</v>
      </c>
      <c r="BY59" s="1">
        <v>0</v>
      </c>
      <c r="BZ59" s="1"/>
      <c r="CA59" s="25">
        <v>140</v>
      </c>
      <c r="CB59" s="25">
        <v>14</v>
      </c>
      <c r="CC59" s="44">
        <v>0.93</v>
      </c>
      <c r="CD59" s="27">
        <v>66</v>
      </c>
      <c r="CE59" s="1">
        <v>164</v>
      </c>
      <c r="CF59" s="1">
        <v>1</v>
      </c>
      <c r="CG59" s="1"/>
      <c r="CH59" s="1"/>
      <c r="CI59" s="1">
        <v>1</v>
      </c>
      <c r="CJ59" s="20">
        <v>1676.4175700000001</v>
      </c>
      <c r="CK59" s="20">
        <f t="shared" si="34"/>
        <v>25.400266212121213</v>
      </c>
      <c r="CL59" s="19">
        <f t="shared" si="35"/>
        <v>7.4244143967881673</v>
      </c>
      <c r="CM59" s="20">
        <v>1397.1778730000001</v>
      </c>
      <c r="CN59" s="19">
        <f t="shared" si="36"/>
        <v>7.2422096761339292</v>
      </c>
      <c r="CO59" s="22"/>
      <c r="CP59" s="36">
        <v>43250</v>
      </c>
      <c r="CQ59" s="36"/>
      <c r="CR59" s="36"/>
      <c r="CS59" s="36"/>
      <c r="CT59" s="20"/>
      <c r="CU59" s="36">
        <v>44217</v>
      </c>
      <c r="CV59" s="36">
        <v>44133</v>
      </c>
      <c r="CW59" s="1">
        <f t="shared" si="37"/>
        <v>883</v>
      </c>
      <c r="CX59" s="1">
        <v>0</v>
      </c>
      <c r="CY59" s="1"/>
      <c r="CZ59" s="1"/>
      <c r="DA59" s="1">
        <v>0</v>
      </c>
      <c r="DB59" s="1">
        <v>883</v>
      </c>
      <c r="DC59" s="1">
        <v>1</v>
      </c>
      <c r="DD59"/>
      <c r="DE59"/>
      <c r="DF59"/>
      <c r="DG59"/>
      <c r="DH59"/>
      <c r="DI59"/>
      <c r="DJ59"/>
      <c r="DK59"/>
      <c r="DL59"/>
      <c r="DM59"/>
    </row>
    <row r="61" spans="1:117" x14ac:dyDescent="0.25">
      <c r="CX61" s="1">
        <f>SUM(CX36:CX59)</f>
        <v>11</v>
      </c>
    </row>
    <row r="62" spans="1:117" x14ac:dyDescent="0.25">
      <c r="CX62" s="1">
        <f>COUNT(CX36:CX59)</f>
        <v>24</v>
      </c>
    </row>
    <row r="63" spans="1:117" x14ac:dyDescent="0.25">
      <c r="CX63" s="19">
        <f>(CX61/CX62)</f>
        <v>0.45833333333333331</v>
      </c>
    </row>
    <row r="66" spans="1:117" s="10" customFormat="1" x14ac:dyDescent="0.25">
      <c r="A66" s="25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5"/>
      <c r="AM66" s="1"/>
      <c r="AN66" s="1"/>
      <c r="AO66" s="1"/>
      <c r="AP66" s="1"/>
      <c r="AQ66" s="1"/>
      <c r="AR66" s="1"/>
      <c r="AS66" s="1"/>
      <c r="AT66" s="7"/>
      <c r="AU66" s="1"/>
      <c r="AV66" s="19"/>
      <c r="AW66" s="1"/>
      <c r="AX66" s="19"/>
      <c r="AY66" s="7"/>
      <c r="AZ66" s="7"/>
      <c r="BA66" s="7"/>
      <c r="BB66" s="7"/>
      <c r="BC66" s="7"/>
      <c r="BD66" s="7"/>
      <c r="BE66" s="7"/>
      <c r="BF66" s="19"/>
      <c r="BG66" s="19"/>
      <c r="BH66" s="19"/>
      <c r="BI66" s="19"/>
      <c r="BJ66" s="19"/>
      <c r="BK66" s="19"/>
      <c r="BL66" s="20"/>
      <c r="BM66" s="1"/>
      <c r="BN66" s="20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25"/>
      <c r="CB66" s="25"/>
      <c r="CC66" s="44"/>
      <c r="CD66" s="27"/>
      <c r="CE66" s="1"/>
      <c r="CF66" s="1"/>
      <c r="CG66" s="1"/>
      <c r="CH66" s="1"/>
      <c r="CI66" s="1"/>
      <c r="CJ66" s="20"/>
      <c r="CK66" s="20"/>
      <c r="CL66" s="19"/>
      <c r="CM66" s="20"/>
      <c r="CN66" s="19"/>
      <c r="CO66" s="22"/>
      <c r="CP66" s="36"/>
      <c r="CQ66" s="36"/>
      <c r="CR66" s="36"/>
      <c r="CS66" s="36"/>
      <c r="CT66" s="20"/>
      <c r="CU66" s="36"/>
      <c r="CV66" s="36"/>
      <c r="CW66" s="1"/>
      <c r="CX66" s="1"/>
      <c r="CY66" s="1"/>
      <c r="CZ66" s="1"/>
      <c r="DA66" s="1"/>
      <c r="DB66" s="1"/>
      <c r="DC66" s="1"/>
      <c r="DD66"/>
      <c r="DE66"/>
      <c r="DF66"/>
      <c r="DG66"/>
      <c r="DH66"/>
      <c r="DI66"/>
      <c r="DJ66"/>
      <c r="DK66"/>
      <c r="DL66"/>
      <c r="DM66"/>
    </row>
    <row r="67" spans="1:117" s="10" customFormat="1" x14ac:dyDescent="0.25">
      <c r="A67" s="2">
        <v>2011</v>
      </c>
      <c r="B67" s="3">
        <v>49</v>
      </c>
      <c r="C67" s="3">
        <v>0</v>
      </c>
      <c r="D67" s="3">
        <v>0</v>
      </c>
      <c r="E67" s="3">
        <v>1</v>
      </c>
      <c r="F67" s="3">
        <v>1</v>
      </c>
      <c r="G67" s="3">
        <v>0</v>
      </c>
      <c r="H67" s="1">
        <v>1</v>
      </c>
      <c r="I67" s="3">
        <v>1</v>
      </c>
      <c r="J67" s="3">
        <v>2</v>
      </c>
      <c r="K67" s="3">
        <v>0</v>
      </c>
      <c r="L67" s="3">
        <v>1</v>
      </c>
      <c r="M67" s="3"/>
      <c r="N67" s="3">
        <v>1</v>
      </c>
      <c r="O67" s="3">
        <v>0</v>
      </c>
      <c r="P67" s="3">
        <v>1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1</v>
      </c>
      <c r="AB67" s="3">
        <v>1</v>
      </c>
      <c r="AC67" s="3">
        <v>1</v>
      </c>
      <c r="AD67" s="3">
        <v>0</v>
      </c>
      <c r="AE67" s="3">
        <v>1</v>
      </c>
      <c r="AF67" s="3">
        <v>0</v>
      </c>
      <c r="AG67" s="3">
        <v>2</v>
      </c>
      <c r="AH67" s="3">
        <v>35.4</v>
      </c>
      <c r="AI67" s="4">
        <v>2.23</v>
      </c>
      <c r="AJ67" s="3">
        <v>150</v>
      </c>
      <c r="AK67" s="3">
        <v>84</v>
      </c>
      <c r="AL67" s="5">
        <f t="shared" ref="AL67:AL75" si="38">(AJ67+2*AK67)/3</f>
        <v>106</v>
      </c>
      <c r="AM67" s="3">
        <v>66</v>
      </c>
      <c r="AN67" s="3">
        <v>1</v>
      </c>
      <c r="AO67" s="3">
        <v>5</v>
      </c>
      <c r="AP67" s="3">
        <v>38</v>
      </c>
      <c r="AQ67" s="3">
        <v>14</v>
      </c>
      <c r="AR67" s="3">
        <v>25</v>
      </c>
      <c r="AS67" s="3">
        <f t="shared" ref="AS67:AS94" si="39">(AP67-AQ67)</f>
        <v>24</v>
      </c>
      <c r="AT67" s="7">
        <f t="shared" ref="AT67:AT94" si="40">(AS67/AO67)</f>
        <v>4.8</v>
      </c>
      <c r="AU67" s="3">
        <v>16</v>
      </c>
      <c r="AV67" s="4">
        <v>4.9060000000000006</v>
      </c>
      <c r="AW67" s="3">
        <v>2.2000000000000002</v>
      </c>
      <c r="AX67" s="19">
        <f t="shared" ref="AX67:AX75" si="41">(AL67*AW67/451)</f>
        <v>0.51707317073170733</v>
      </c>
      <c r="AY67" s="7">
        <f t="shared" ref="AY67:AY94" si="42">((AR67-AU67)/AV67)</f>
        <v>1.8344883815735831</v>
      </c>
      <c r="AZ67" s="7">
        <f t="shared" ref="AZ67:AZ94" si="43">((AR67-AU67)*80/AW67)</f>
        <v>327.27272727272725</v>
      </c>
      <c r="BA67" s="7">
        <f t="shared" ref="BA67:BA75" si="44">((AL67-AO67)*80/AW67)</f>
        <v>3672.7272727272725</v>
      </c>
      <c r="BB67" s="7">
        <f t="shared" ref="BB67:BB94" si="45">(AV67/AM67*1000)</f>
        <v>74.333333333333343</v>
      </c>
      <c r="BC67" s="7">
        <f t="shared" ref="BC67:BC94" si="46">(AW67*1000/AM67)</f>
        <v>33.333333333333336</v>
      </c>
      <c r="BD67" s="7">
        <f t="shared" ref="BD67:BD75" si="47">(BC67*(AL67-AU67)*0.0136)</f>
        <v>40.799999999999997</v>
      </c>
      <c r="BE67" s="7">
        <f t="shared" ref="BE67:BE94" si="48">(BC67*(AR67-AO67)*0.0136)</f>
        <v>9.0666666666666664</v>
      </c>
      <c r="BF67" s="19"/>
      <c r="BG67" s="19">
        <f t="shared" ref="BG67:BG94" si="49">(AR67/BB67)</f>
        <v>0.33632286995515692</v>
      </c>
      <c r="BH67" s="19">
        <f t="shared" ref="BH67:BH94" si="50">(AP67/BB67)</f>
        <v>0.51121076233183849</v>
      </c>
      <c r="BI67" s="19">
        <f t="shared" ref="BI67:BI94" si="51">(BB67/AS67)</f>
        <v>3.0972222222222228</v>
      </c>
      <c r="BJ67" s="19">
        <f t="shared" ref="BJ67:BJ94" si="52">(AO67/AU67)</f>
        <v>0.3125</v>
      </c>
      <c r="BK67" s="19"/>
      <c r="BL67" s="5">
        <v>0</v>
      </c>
      <c r="BM67" s="5"/>
      <c r="BN67" s="5"/>
      <c r="BO67" s="5"/>
      <c r="BP67" s="5"/>
      <c r="BQ67" s="3">
        <v>1</v>
      </c>
      <c r="BR67" s="3">
        <v>0</v>
      </c>
      <c r="BS67" s="3">
        <v>30</v>
      </c>
      <c r="BT67" s="3">
        <v>6.6</v>
      </c>
      <c r="BU67" s="3">
        <v>6</v>
      </c>
      <c r="BV67" s="3">
        <v>1</v>
      </c>
      <c r="BW67" s="3">
        <v>4.0999999999999996</v>
      </c>
      <c r="BY67" s="3">
        <v>1</v>
      </c>
      <c r="BZ67" s="3">
        <v>0</v>
      </c>
      <c r="CA67" s="3">
        <v>142</v>
      </c>
      <c r="CB67" s="3">
        <v>13</v>
      </c>
      <c r="CC67" s="4">
        <v>0.9</v>
      </c>
      <c r="CD67" s="28">
        <v>90</v>
      </c>
      <c r="CE67" s="8"/>
      <c r="CF67" s="8"/>
      <c r="CG67" s="3">
        <v>178</v>
      </c>
      <c r="CH67" s="3">
        <v>0</v>
      </c>
      <c r="CI67" s="3">
        <v>1</v>
      </c>
      <c r="CJ67" s="12">
        <v>2307.6923076923076</v>
      </c>
      <c r="CK67" s="20">
        <f t="shared" ref="CK67:CK94" si="53">(CJ67/CD67)</f>
        <v>25.641025641025639</v>
      </c>
      <c r="CL67" s="19">
        <f t="shared" ref="CL67:CL94" si="54">LN(CJ67)</f>
        <v>7.7440033031827555</v>
      </c>
      <c r="CM67" s="5">
        <v>15440.159587835227</v>
      </c>
      <c r="CN67" s="19">
        <f t="shared" ref="CN67:CN93" si="55">LN(CM67)</f>
        <v>9.6447271595250417</v>
      </c>
      <c r="CP67" s="41">
        <v>40260</v>
      </c>
      <c r="CQ67" s="41"/>
      <c r="CR67" s="41"/>
      <c r="CS67" s="41"/>
      <c r="CT67" s="20"/>
      <c r="CU67" s="36">
        <v>44272</v>
      </c>
      <c r="CV67" s="36">
        <v>44263</v>
      </c>
      <c r="CW67" s="1">
        <f t="shared" ref="CW67:CW94" si="56">(CV67-CP67)</f>
        <v>4003</v>
      </c>
      <c r="CX67" s="3">
        <v>0</v>
      </c>
      <c r="CY67" s="3"/>
      <c r="CZ67" s="3"/>
      <c r="DA67" s="3">
        <v>0</v>
      </c>
      <c r="DB67" s="3">
        <v>4003</v>
      </c>
      <c r="DC67" s="1">
        <v>1</v>
      </c>
      <c r="DD67" s="3"/>
    </row>
    <row r="68" spans="1:117" s="10" customFormat="1" x14ac:dyDescent="0.25">
      <c r="A68" s="25">
        <v>1044</v>
      </c>
      <c r="B68" s="1">
        <v>75</v>
      </c>
      <c r="C68" s="1">
        <v>0</v>
      </c>
      <c r="D68" s="1">
        <v>0</v>
      </c>
      <c r="E68" s="1">
        <v>1</v>
      </c>
      <c r="F68" s="1">
        <v>1</v>
      </c>
      <c r="G68" s="1">
        <v>0</v>
      </c>
      <c r="H68" s="1">
        <v>1</v>
      </c>
      <c r="I68" s="1">
        <v>1</v>
      </c>
      <c r="J68" s="1">
        <v>2</v>
      </c>
      <c r="K68" s="1">
        <v>1</v>
      </c>
      <c r="L68" s="1">
        <v>1</v>
      </c>
      <c r="M68" s="1">
        <v>1</v>
      </c>
      <c r="N68" s="1">
        <v>1</v>
      </c>
      <c r="O68" s="1">
        <v>0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1</v>
      </c>
      <c r="AA68" s="1">
        <v>1</v>
      </c>
      <c r="AB68" s="1">
        <v>1</v>
      </c>
      <c r="AC68" s="1">
        <v>1</v>
      </c>
      <c r="AD68" s="1">
        <v>0</v>
      </c>
      <c r="AE68" s="1">
        <v>1</v>
      </c>
      <c r="AF68" s="1">
        <v>0</v>
      </c>
      <c r="AG68" s="1">
        <v>0</v>
      </c>
      <c r="AH68" s="1">
        <v>27.2</v>
      </c>
      <c r="AI68" s="1">
        <v>2.1</v>
      </c>
      <c r="AJ68" s="1">
        <v>121</v>
      </c>
      <c r="AK68" s="1">
        <v>65</v>
      </c>
      <c r="AL68" s="5">
        <f t="shared" si="38"/>
        <v>83.666666666666671</v>
      </c>
      <c r="AM68" s="1">
        <v>85</v>
      </c>
      <c r="AN68" s="1">
        <v>1</v>
      </c>
      <c r="AO68" s="1">
        <v>2</v>
      </c>
      <c r="AP68" s="1">
        <v>29</v>
      </c>
      <c r="AQ68" s="1">
        <v>8</v>
      </c>
      <c r="AR68" s="1">
        <v>17</v>
      </c>
      <c r="AS68" s="1">
        <f t="shared" si="39"/>
        <v>21</v>
      </c>
      <c r="AT68" s="7">
        <f t="shared" si="40"/>
        <v>10.5</v>
      </c>
      <c r="AU68" s="1">
        <v>4</v>
      </c>
      <c r="AV68" s="19">
        <v>4.78</v>
      </c>
      <c r="AW68" s="1">
        <v>2.2799999999999998</v>
      </c>
      <c r="AX68" s="19">
        <f t="shared" si="41"/>
        <v>0.42297117516629712</v>
      </c>
      <c r="AY68" s="7">
        <f t="shared" si="42"/>
        <v>2.7196652719665271</v>
      </c>
      <c r="AZ68" s="7">
        <f t="shared" si="43"/>
        <v>456.14035087719304</v>
      </c>
      <c r="BA68" s="7">
        <f t="shared" si="44"/>
        <v>2865.4970760233923</v>
      </c>
      <c r="BB68" s="7">
        <f t="shared" si="45"/>
        <v>56.235294117647065</v>
      </c>
      <c r="BC68" s="7">
        <f t="shared" si="46"/>
        <v>26.823529411764707</v>
      </c>
      <c r="BD68" s="7">
        <f t="shared" si="47"/>
        <v>29.0624</v>
      </c>
      <c r="BE68" s="7">
        <f t="shared" si="48"/>
        <v>5.4719999999999995</v>
      </c>
      <c r="BF68" s="19">
        <v>2.3117154811715479</v>
      </c>
      <c r="BG68" s="19">
        <f t="shared" si="49"/>
        <v>0.30230125523012547</v>
      </c>
      <c r="BH68" s="19">
        <f t="shared" si="50"/>
        <v>0.5156903765690376</v>
      </c>
      <c r="BI68" s="19">
        <f t="shared" si="51"/>
        <v>2.677871148459384</v>
      </c>
      <c r="BJ68" s="19">
        <f t="shared" si="52"/>
        <v>0.5</v>
      </c>
      <c r="BK68" s="19"/>
      <c r="BL68" s="20">
        <v>1</v>
      </c>
      <c r="BM68" s="1">
        <v>9</v>
      </c>
      <c r="BN68" s="20"/>
      <c r="BO68" s="1">
        <v>3</v>
      </c>
      <c r="BP68" s="1"/>
      <c r="BQ68" s="1">
        <v>1</v>
      </c>
      <c r="BR68" s="1">
        <v>0</v>
      </c>
      <c r="BS68" s="1">
        <v>35</v>
      </c>
      <c r="BT68" s="1">
        <v>4.9000000000000004</v>
      </c>
      <c r="BU68" s="1">
        <v>3.9</v>
      </c>
      <c r="BV68" s="1">
        <v>0.45</v>
      </c>
      <c r="BW68" s="1">
        <v>4.5</v>
      </c>
      <c r="BX68" s="1">
        <v>35</v>
      </c>
      <c r="BY68" s="1">
        <v>1</v>
      </c>
      <c r="BZ68" s="1"/>
      <c r="CA68" s="25">
        <v>141</v>
      </c>
      <c r="CB68" s="25">
        <v>23</v>
      </c>
      <c r="CC68" s="44">
        <v>1.86</v>
      </c>
      <c r="CD68" s="27">
        <v>35</v>
      </c>
      <c r="CE68" s="1">
        <v>1040</v>
      </c>
      <c r="CF68" s="1">
        <v>1</v>
      </c>
      <c r="CG68" s="1"/>
      <c r="CH68" s="1"/>
      <c r="CI68" s="1">
        <v>3</v>
      </c>
      <c r="CJ68" s="20">
        <v>897.65742379999995</v>
      </c>
      <c r="CK68" s="20">
        <f t="shared" si="53"/>
        <v>25.647354965714285</v>
      </c>
      <c r="CL68" s="19">
        <f t="shared" si="54"/>
        <v>6.7997885075438766</v>
      </c>
      <c r="CM68" s="20">
        <v>645.05277060000003</v>
      </c>
      <c r="CN68" s="19">
        <f t="shared" si="55"/>
        <v>6.4693321283328382</v>
      </c>
      <c r="CO68" s="22"/>
      <c r="CP68" s="36">
        <v>43301</v>
      </c>
      <c r="CQ68" s="36"/>
      <c r="CR68" s="36"/>
      <c r="CS68" s="36"/>
      <c r="CT68" s="20"/>
      <c r="CU68" s="36">
        <v>44274</v>
      </c>
      <c r="CV68" s="36">
        <v>44244</v>
      </c>
      <c r="CW68" s="1">
        <f t="shared" si="56"/>
        <v>943</v>
      </c>
      <c r="CX68" s="1">
        <v>0</v>
      </c>
      <c r="CY68" s="1"/>
      <c r="CZ68" s="1"/>
      <c r="DA68" s="1">
        <v>0</v>
      </c>
      <c r="DB68" s="1">
        <v>943</v>
      </c>
      <c r="DC68" s="3">
        <v>0</v>
      </c>
      <c r="DD68"/>
      <c r="DE68"/>
      <c r="DF68"/>
      <c r="DG68"/>
      <c r="DH68"/>
      <c r="DI68"/>
      <c r="DJ68"/>
      <c r="DK68"/>
      <c r="DL68"/>
      <c r="DM68"/>
    </row>
    <row r="69" spans="1:117" s="10" customFormat="1" x14ac:dyDescent="0.25">
      <c r="A69" s="2">
        <v>2029</v>
      </c>
      <c r="B69" s="3">
        <v>58</v>
      </c>
      <c r="C69" s="3">
        <v>0</v>
      </c>
      <c r="D69" s="3">
        <v>0</v>
      </c>
      <c r="E69" s="3">
        <v>1</v>
      </c>
      <c r="F69" s="3">
        <v>1</v>
      </c>
      <c r="G69" s="3">
        <v>0</v>
      </c>
      <c r="H69" s="1">
        <v>1</v>
      </c>
      <c r="I69" s="3">
        <v>1</v>
      </c>
      <c r="J69" s="3">
        <v>2</v>
      </c>
      <c r="K69" s="3">
        <v>1</v>
      </c>
      <c r="L69" s="3">
        <v>1</v>
      </c>
      <c r="M69" s="3"/>
      <c r="N69" s="3">
        <v>1</v>
      </c>
      <c r="O69" s="3">
        <v>0</v>
      </c>
      <c r="P69" s="3">
        <v>1</v>
      </c>
      <c r="Q69" s="3"/>
      <c r="R69" s="3">
        <v>0</v>
      </c>
      <c r="S69" s="3">
        <v>0</v>
      </c>
      <c r="T69" s="3">
        <v>1</v>
      </c>
      <c r="U69" s="3">
        <v>0</v>
      </c>
      <c r="V69" s="3">
        <v>1</v>
      </c>
      <c r="W69" s="3">
        <v>0</v>
      </c>
      <c r="X69" s="3">
        <v>0</v>
      </c>
      <c r="Y69" s="3">
        <v>0</v>
      </c>
      <c r="Z69" s="3">
        <v>1</v>
      </c>
      <c r="AA69" s="3">
        <v>1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28</v>
      </c>
      <c r="AI69" s="4">
        <v>2.15</v>
      </c>
      <c r="AJ69" s="3">
        <v>118</v>
      </c>
      <c r="AK69" s="3">
        <v>80</v>
      </c>
      <c r="AL69" s="5">
        <f t="shared" si="38"/>
        <v>92.666666666666671</v>
      </c>
      <c r="AM69" s="3">
        <v>76</v>
      </c>
      <c r="AN69" s="3">
        <v>1</v>
      </c>
      <c r="AO69" s="3">
        <v>4</v>
      </c>
      <c r="AP69" s="3">
        <v>20</v>
      </c>
      <c r="AQ69" s="3">
        <v>10</v>
      </c>
      <c r="AR69" s="3">
        <v>13</v>
      </c>
      <c r="AS69" s="1">
        <f t="shared" si="39"/>
        <v>10</v>
      </c>
      <c r="AT69" s="7">
        <f t="shared" si="40"/>
        <v>2.5</v>
      </c>
      <c r="AU69" s="3">
        <v>8</v>
      </c>
      <c r="AV69" s="4">
        <v>3.0959999999999996</v>
      </c>
      <c r="AW69" s="3">
        <v>1.44</v>
      </c>
      <c r="AX69" s="19">
        <f t="shared" si="41"/>
        <v>0.2958758314855876</v>
      </c>
      <c r="AY69" s="7">
        <f t="shared" si="42"/>
        <v>1.6149870801033595</v>
      </c>
      <c r="AZ69" s="7">
        <f t="shared" si="43"/>
        <v>277.77777777777777</v>
      </c>
      <c r="BA69" s="7">
        <f t="shared" si="44"/>
        <v>4925.9259259259261</v>
      </c>
      <c r="BB69" s="7">
        <f t="shared" si="45"/>
        <v>40.736842105263158</v>
      </c>
      <c r="BC69" s="7">
        <f t="shared" si="46"/>
        <v>18.94736842105263</v>
      </c>
      <c r="BD69" s="7">
        <f t="shared" si="47"/>
        <v>21.817263157894732</v>
      </c>
      <c r="BE69" s="7">
        <f t="shared" si="48"/>
        <v>2.3191578947368416</v>
      </c>
      <c r="BF69" s="19"/>
      <c r="BG69" s="19">
        <f t="shared" si="49"/>
        <v>0.31912144702842377</v>
      </c>
      <c r="BH69" s="19">
        <f t="shared" si="50"/>
        <v>0.49095607235142119</v>
      </c>
      <c r="BI69" s="19">
        <f t="shared" si="51"/>
        <v>4.0736842105263156</v>
      </c>
      <c r="BJ69" s="19">
        <f t="shared" si="52"/>
        <v>0.5</v>
      </c>
      <c r="BK69" s="19"/>
      <c r="BL69" s="5">
        <v>0</v>
      </c>
      <c r="BM69" s="5"/>
      <c r="BN69" s="5"/>
      <c r="BO69" s="5"/>
      <c r="BP69" s="5"/>
      <c r="BQ69" s="3">
        <v>1</v>
      </c>
      <c r="BR69" s="9">
        <v>0</v>
      </c>
      <c r="BS69" s="3">
        <v>57.5</v>
      </c>
      <c r="BT69" s="3">
        <v>4.3</v>
      </c>
      <c r="BU69" s="3">
        <v>3.1</v>
      </c>
      <c r="BV69" s="3">
        <v>1.1000000000000001</v>
      </c>
      <c r="BW69" s="3"/>
      <c r="BY69" s="3">
        <v>1</v>
      </c>
      <c r="BZ69" s="3">
        <v>0</v>
      </c>
      <c r="CA69" s="3">
        <v>139</v>
      </c>
      <c r="CB69" s="3">
        <v>39</v>
      </c>
      <c r="CC69" s="4">
        <v>1.8</v>
      </c>
      <c r="CD69" s="28">
        <v>39</v>
      </c>
      <c r="CE69" s="8"/>
      <c r="CF69" s="8"/>
      <c r="CG69" s="3">
        <v>1495</v>
      </c>
      <c r="CH69" s="3">
        <v>1</v>
      </c>
      <c r="CI69" s="3">
        <v>2</v>
      </c>
      <c r="CJ69" s="12">
        <v>1010.4430379746835</v>
      </c>
      <c r="CK69" s="20">
        <f t="shared" si="53"/>
        <v>25.908795845504706</v>
      </c>
      <c r="CL69" s="19">
        <f t="shared" si="54"/>
        <v>6.9181441651159616</v>
      </c>
      <c r="CM69" s="5">
        <v>591.03216016667329</v>
      </c>
      <c r="CN69" s="19">
        <f t="shared" si="55"/>
        <v>6.3818704324512465</v>
      </c>
      <c r="CP69" s="41">
        <v>40371</v>
      </c>
      <c r="CQ69" s="41"/>
      <c r="CR69" s="41"/>
      <c r="CS69" s="41"/>
      <c r="CT69" s="20"/>
      <c r="CU69" s="36">
        <v>44272</v>
      </c>
      <c r="CV69" s="36">
        <v>42467</v>
      </c>
      <c r="CW69" s="1">
        <f t="shared" si="56"/>
        <v>2096</v>
      </c>
      <c r="CX69" s="3">
        <v>1</v>
      </c>
      <c r="CY69" s="36">
        <v>42467</v>
      </c>
      <c r="CZ69" s="20">
        <f>(CY69-CP69)</f>
        <v>2096</v>
      </c>
      <c r="DA69" s="20">
        <v>1</v>
      </c>
      <c r="DB69" s="20">
        <v>2096</v>
      </c>
      <c r="DC69" s="3">
        <v>0</v>
      </c>
      <c r="DD69" s="3" t="s">
        <v>146</v>
      </c>
    </row>
    <row r="70" spans="1:117" s="10" customFormat="1" x14ac:dyDescent="0.25">
      <c r="A70" s="2">
        <v>2031</v>
      </c>
      <c r="B70" s="3">
        <v>63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0</v>
      </c>
      <c r="J70" s="3">
        <v>3</v>
      </c>
      <c r="K70" s="3">
        <v>1</v>
      </c>
      <c r="L70" s="3">
        <v>0</v>
      </c>
      <c r="M70" s="3"/>
      <c r="N70" s="3">
        <v>1</v>
      </c>
      <c r="O70" s="3">
        <v>0</v>
      </c>
      <c r="P70" s="3">
        <v>1</v>
      </c>
      <c r="Q70" s="3"/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1</v>
      </c>
      <c r="Z70" s="3">
        <v>0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2</v>
      </c>
      <c r="AH70" s="3">
        <v>29.5</v>
      </c>
      <c r="AI70" s="4">
        <v>2.09</v>
      </c>
      <c r="AJ70" s="3">
        <v>120</v>
      </c>
      <c r="AK70" s="3">
        <v>74</v>
      </c>
      <c r="AL70" s="5">
        <f t="shared" si="38"/>
        <v>89.333333333333329</v>
      </c>
      <c r="AM70" s="3">
        <v>103</v>
      </c>
      <c r="AN70" s="3">
        <v>1</v>
      </c>
      <c r="AO70" s="3">
        <v>11</v>
      </c>
      <c r="AP70" s="3">
        <v>35</v>
      </c>
      <c r="AQ70" s="3">
        <v>17</v>
      </c>
      <c r="AR70" s="3">
        <v>27</v>
      </c>
      <c r="AS70" s="1">
        <f t="shared" si="39"/>
        <v>18</v>
      </c>
      <c r="AT70" s="7">
        <f t="shared" si="40"/>
        <v>1.6363636363636365</v>
      </c>
      <c r="AU70" s="3">
        <v>20</v>
      </c>
      <c r="AV70" s="4">
        <v>5.83</v>
      </c>
      <c r="AW70" s="3">
        <v>2.79</v>
      </c>
      <c r="AX70" s="19">
        <f t="shared" si="41"/>
        <v>0.55263858093126383</v>
      </c>
      <c r="AY70" s="7">
        <f t="shared" si="42"/>
        <v>1.2006861063464838</v>
      </c>
      <c r="AZ70" s="7">
        <f t="shared" si="43"/>
        <v>200.71684587813621</v>
      </c>
      <c r="BA70" s="7">
        <f t="shared" si="44"/>
        <v>2246.117084826762</v>
      </c>
      <c r="BB70" s="7">
        <f t="shared" si="45"/>
        <v>56.601941747572816</v>
      </c>
      <c r="BC70" s="7">
        <f t="shared" si="46"/>
        <v>27.087378640776699</v>
      </c>
      <c r="BD70" s="7">
        <f t="shared" si="47"/>
        <v>25.541592233009705</v>
      </c>
      <c r="BE70" s="7">
        <f t="shared" si="48"/>
        <v>5.894213592233009</v>
      </c>
      <c r="BF70" s="19">
        <v>2.25</v>
      </c>
      <c r="BG70" s="19">
        <f t="shared" si="49"/>
        <v>0.47701543739279589</v>
      </c>
      <c r="BH70" s="19">
        <f t="shared" si="50"/>
        <v>0.61835334476843906</v>
      </c>
      <c r="BI70" s="19">
        <f t="shared" si="51"/>
        <v>3.144552319309601</v>
      </c>
      <c r="BJ70" s="19">
        <f t="shared" si="52"/>
        <v>0.55000000000000004</v>
      </c>
      <c r="BK70" s="19"/>
      <c r="BL70" s="5">
        <v>1</v>
      </c>
      <c r="BM70" s="5">
        <v>16</v>
      </c>
      <c r="BN70" s="5"/>
      <c r="BO70" s="5">
        <v>3</v>
      </c>
      <c r="BP70" s="5">
        <v>0</v>
      </c>
      <c r="BQ70" s="3">
        <v>1</v>
      </c>
      <c r="BR70" s="9">
        <v>0</v>
      </c>
      <c r="BS70" s="3">
        <v>35</v>
      </c>
      <c r="BT70" s="3">
        <v>5.7</v>
      </c>
      <c r="BU70" s="3">
        <v>5.2</v>
      </c>
      <c r="BV70" s="3">
        <v>1.1000000000000001</v>
      </c>
      <c r="BW70" s="3">
        <v>4.4000000000000004</v>
      </c>
      <c r="BY70" s="3">
        <v>1</v>
      </c>
      <c r="BZ70" s="3">
        <v>0</v>
      </c>
      <c r="CA70" s="3">
        <v>136</v>
      </c>
      <c r="CB70" s="3">
        <v>43</v>
      </c>
      <c r="CC70" s="4">
        <v>2</v>
      </c>
      <c r="CD70" s="28">
        <v>34</v>
      </c>
      <c r="CE70" s="8"/>
      <c r="CF70" s="8"/>
      <c r="CG70" s="3">
        <v>1971</v>
      </c>
      <c r="CH70" s="3">
        <v>1</v>
      </c>
      <c r="CI70" s="3">
        <v>2</v>
      </c>
      <c r="CJ70" s="12">
        <v>900</v>
      </c>
      <c r="CK70" s="20">
        <f t="shared" si="53"/>
        <v>26.470588235294116</v>
      </c>
      <c r="CL70" s="19">
        <f t="shared" si="54"/>
        <v>6.8023947633243109</v>
      </c>
      <c r="CM70" s="5">
        <v>1319.4023438573167</v>
      </c>
      <c r="CN70" s="19">
        <f t="shared" si="55"/>
        <v>7.1849341432441554</v>
      </c>
      <c r="CP70" s="41">
        <v>40373</v>
      </c>
      <c r="CQ70" s="41"/>
      <c r="CR70" s="41"/>
      <c r="CS70" s="41"/>
      <c r="CT70" s="20"/>
      <c r="CU70" s="36">
        <v>44272</v>
      </c>
      <c r="CV70" s="36">
        <v>41156</v>
      </c>
      <c r="CW70" s="1">
        <f t="shared" si="56"/>
        <v>783</v>
      </c>
      <c r="CX70" s="3">
        <v>1</v>
      </c>
      <c r="CY70" s="36">
        <v>41156</v>
      </c>
      <c r="CZ70" s="20">
        <f>(CY70-CP70)</f>
        <v>783</v>
      </c>
      <c r="DA70" s="20">
        <v>1</v>
      </c>
      <c r="DB70" s="20">
        <v>783</v>
      </c>
      <c r="DC70" s="3">
        <v>0</v>
      </c>
      <c r="DD70" s="3" t="s">
        <v>144</v>
      </c>
    </row>
    <row r="71" spans="1:117" s="10" customFormat="1" x14ac:dyDescent="0.25">
      <c r="A71" s="25">
        <v>1020</v>
      </c>
      <c r="B71" s="1">
        <v>75</v>
      </c>
      <c r="C71" s="1">
        <v>0</v>
      </c>
      <c r="D71" s="1">
        <v>1</v>
      </c>
      <c r="E71" s="1">
        <v>1</v>
      </c>
      <c r="F71" s="1">
        <v>2</v>
      </c>
      <c r="G71" s="1">
        <v>1</v>
      </c>
      <c r="H71" s="1">
        <v>0</v>
      </c>
      <c r="I71" s="1">
        <v>1</v>
      </c>
      <c r="J71" s="1">
        <v>3</v>
      </c>
      <c r="K71" s="1">
        <v>1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</v>
      </c>
      <c r="AB71" s="1">
        <v>1</v>
      </c>
      <c r="AC71" s="1">
        <v>0</v>
      </c>
      <c r="AD71" s="1">
        <v>0</v>
      </c>
      <c r="AE71" s="1">
        <v>1</v>
      </c>
      <c r="AF71" s="1">
        <v>0</v>
      </c>
      <c r="AG71" s="1">
        <v>0</v>
      </c>
      <c r="AH71" s="1">
        <v>48</v>
      </c>
      <c r="AI71" s="1">
        <v>2.02</v>
      </c>
      <c r="AJ71" s="1">
        <v>154</v>
      </c>
      <c r="AK71" s="1">
        <v>72</v>
      </c>
      <c r="AL71" s="5">
        <f t="shared" si="38"/>
        <v>99.333333333333329</v>
      </c>
      <c r="AM71" s="1">
        <v>65</v>
      </c>
      <c r="AN71" s="1">
        <v>1</v>
      </c>
      <c r="AO71" s="1">
        <v>11</v>
      </c>
      <c r="AP71" s="1">
        <v>44</v>
      </c>
      <c r="AQ71" s="1">
        <v>9</v>
      </c>
      <c r="AR71" s="1">
        <v>25</v>
      </c>
      <c r="AS71" s="1">
        <f t="shared" si="39"/>
        <v>35</v>
      </c>
      <c r="AT71" s="7">
        <f t="shared" si="40"/>
        <v>3.1818181818181817</v>
      </c>
      <c r="AU71" s="1">
        <v>16</v>
      </c>
      <c r="AV71" s="19">
        <v>7.88</v>
      </c>
      <c r="AW71" s="1">
        <v>3.58</v>
      </c>
      <c r="AX71" s="19">
        <f t="shared" si="41"/>
        <v>0.78849963045085003</v>
      </c>
      <c r="AY71" s="7">
        <f t="shared" si="42"/>
        <v>1.1421319796954315</v>
      </c>
      <c r="AZ71" s="7">
        <f t="shared" si="43"/>
        <v>201.11731843575419</v>
      </c>
      <c r="BA71" s="7">
        <f t="shared" si="44"/>
        <v>1973.9292364990688</v>
      </c>
      <c r="BB71" s="7">
        <f t="shared" si="45"/>
        <v>121.23076923076923</v>
      </c>
      <c r="BC71" s="7">
        <f t="shared" si="46"/>
        <v>55.07692307692308</v>
      </c>
      <c r="BD71" s="7">
        <f t="shared" si="47"/>
        <v>62.420512820512819</v>
      </c>
      <c r="BE71" s="7">
        <f t="shared" si="48"/>
        <v>10.486646153846154</v>
      </c>
      <c r="BF71" s="19">
        <v>1.29</v>
      </c>
      <c r="BG71" s="19">
        <f t="shared" si="49"/>
        <v>0.20621827411167512</v>
      </c>
      <c r="BH71" s="19">
        <f t="shared" si="50"/>
        <v>0.36294416243654826</v>
      </c>
      <c r="BI71" s="19">
        <f t="shared" si="51"/>
        <v>3.4637362637362634</v>
      </c>
      <c r="BJ71" s="19">
        <f t="shared" si="52"/>
        <v>0.6875</v>
      </c>
      <c r="BK71" s="19"/>
      <c r="BL71" s="20">
        <v>1</v>
      </c>
      <c r="BM71" s="1">
        <v>26</v>
      </c>
      <c r="BN71" s="20"/>
      <c r="BO71" s="1">
        <v>0</v>
      </c>
      <c r="BP71" s="1">
        <v>0</v>
      </c>
      <c r="BQ71" s="1">
        <v>1</v>
      </c>
      <c r="BR71" s="1">
        <v>0</v>
      </c>
      <c r="BS71" s="1">
        <v>60</v>
      </c>
      <c r="BT71" s="1"/>
      <c r="BU71" s="1"/>
      <c r="BV71" s="1"/>
      <c r="BW71" s="1"/>
      <c r="BX71" s="1"/>
      <c r="BY71" s="1"/>
      <c r="BZ71" s="1"/>
      <c r="CA71" s="25">
        <v>141</v>
      </c>
      <c r="CB71" s="25">
        <v>31</v>
      </c>
      <c r="CC71" s="44">
        <v>1.0900000000000001</v>
      </c>
      <c r="CD71" s="27">
        <v>50</v>
      </c>
      <c r="CE71" s="1">
        <v>35</v>
      </c>
      <c r="CF71" s="1">
        <v>0</v>
      </c>
      <c r="CG71" s="1"/>
      <c r="CH71" s="1"/>
      <c r="CI71" s="1">
        <v>1</v>
      </c>
      <c r="CJ71" s="20">
        <v>1329.01487</v>
      </c>
      <c r="CK71" s="20">
        <f t="shared" si="53"/>
        <v>26.580297399999999</v>
      </c>
      <c r="CL71" s="19">
        <f t="shared" si="54"/>
        <v>7.1921932475144574</v>
      </c>
      <c r="CM71" s="20">
        <v>1189.6214</v>
      </c>
      <c r="CN71" s="19">
        <f t="shared" si="55"/>
        <v>7.0813903842242212</v>
      </c>
      <c r="CO71" s="22"/>
      <c r="CP71" s="36">
        <v>43215</v>
      </c>
      <c r="CQ71" s="36"/>
      <c r="CR71" s="36"/>
      <c r="CS71" s="36"/>
      <c r="CT71" s="20"/>
      <c r="CU71" s="36">
        <v>44274</v>
      </c>
      <c r="CV71" s="36">
        <v>44274</v>
      </c>
      <c r="CW71" s="1">
        <f t="shared" si="56"/>
        <v>1059</v>
      </c>
      <c r="CX71" s="1">
        <v>0</v>
      </c>
      <c r="CY71" s="1"/>
      <c r="CZ71" s="1"/>
      <c r="DA71" s="1">
        <v>0</v>
      </c>
      <c r="DB71" s="1">
        <v>1059</v>
      </c>
      <c r="DC71" s="3">
        <v>0</v>
      </c>
      <c r="DD71"/>
      <c r="DE71"/>
      <c r="DF71"/>
      <c r="DG71"/>
      <c r="DH71"/>
      <c r="DI71"/>
      <c r="DJ71"/>
      <c r="DK71"/>
      <c r="DL71"/>
      <c r="DM71"/>
    </row>
    <row r="72" spans="1:117" s="10" customFormat="1" x14ac:dyDescent="0.25">
      <c r="A72" s="25">
        <v>1061</v>
      </c>
      <c r="B72" s="1">
        <v>61</v>
      </c>
      <c r="C72" s="1">
        <v>0</v>
      </c>
      <c r="D72" s="1">
        <v>0</v>
      </c>
      <c r="E72" s="1">
        <v>1</v>
      </c>
      <c r="F72" s="1">
        <v>1</v>
      </c>
      <c r="G72" s="1">
        <v>0</v>
      </c>
      <c r="H72" s="1">
        <v>1</v>
      </c>
      <c r="I72" s="1">
        <v>0</v>
      </c>
      <c r="J72" s="1">
        <v>3</v>
      </c>
      <c r="K72" s="1">
        <v>1</v>
      </c>
      <c r="L72" s="1">
        <v>1</v>
      </c>
      <c r="M72" s="1">
        <v>1</v>
      </c>
      <c r="N72" s="1">
        <v>1</v>
      </c>
      <c r="O72" s="1">
        <v>0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2</v>
      </c>
      <c r="AA72" s="1">
        <v>1</v>
      </c>
      <c r="AB72" s="1">
        <v>1</v>
      </c>
      <c r="AC72" s="1">
        <v>1</v>
      </c>
      <c r="AD72" s="1">
        <v>0</v>
      </c>
      <c r="AE72" s="1">
        <v>1</v>
      </c>
      <c r="AF72" s="1">
        <v>0</v>
      </c>
      <c r="AG72" s="1">
        <v>0</v>
      </c>
      <c r="AH72" s="1">
        <v>33.4</v>
      </c>
      <c r="AI72" s="1">
        <v>2.27</v>
      </c>
      <c r="AJ72" s="1">
        <v>129</v>
      </c>
      <c r="AK72" s="1">
        <v>71</v>
      </c>
      <c r="AL72" s="5">
        <f t="shared" si="38"/>
        <v>90.333333333333329</v>
      </c>
      <c r="AM72" s="1">
        <v>93</v>
      </c>
      <c r="AN72" s="1">
        <v>1</v>
      </c>
      <c r="AO72" s="1">
        <v>10</v>
      </c>
      <c r="AP72" s="1">
        <v>32</v>
      </c>
      <c r="AQ72" s="1">
        <v>20</v>
      </c>
      <c r="AR72" s="1">
        <v>24</v>
      </c>
      <c r="AS72" s="1">
        <f t="shared" si="39"/>
        <v>12</v>
      </c>
      <c r="AT72" s="7">
        <f t="shared" si="40"/>
        <v>1.2</v>
      </c>
      <c r="AU72" s="1">
        <v>15</v>
      </c>
      <c r="AV72" s="19">
        <v>5.05</v>
      </c>
      <c r="AW72" s="1">
        <v>2.2200000000000002</v>
      </c>
      <c r="AX72" s="19">
        <f t="shared" si="41"/>
        <v>0.44465631929046567</v>
      </c>
      <c r="AY72" s="7">
        <f t="shared" si="42"/>
        <v>1.7821782178217822</v>
      </c>
      <c r="AZ72" s="7">
        <f t="shared" si="43"/>
        <v>324.32432432432432</v>
      </c>
      <c r="BA72" s="7">
        <f t="shared" si="44"/>
        <v>2894.8948948948942</v>
      </c>
      <c r="BB72" s="7">
        <f t="shared" si="45"/>
        <v>54.3010752688172</v>
      </c>
      <c r="BC72" s="7">
        <f t="shared" si="46"/>
        <v>23.870967741935484</v>
      </c>
      <c r="BD72" s="7">
        <f t="shared" si="47"/>
        <v>24.456602150537634</v>
      </c>
      <c r="BE72" s="7">
        <f t="shared" si="48"/>
        <v>4.5450322580645155</v>
      </c>
      <c r="BF72" s="19">
        <v>2.0994059405940595</v>
      </c>
      <c r="BG72" s="19">
        <f t="shared" si="49"/>
        <v>0.44198019801980198</v>
      </c>
      <c r="BH72" s="19">
        <f t="shared" si="50"/>
        <v>0.58930693069306939</v>
      </c>
      <c r="BI72" s="19">
        <f t="shared" si="51"/>
        <v>4.5250896057347667</v>
      </c>
      <c r="BJ72" s="19">
        <f t="shared" si="52"/>
        <v>0.66666666666666663</v>
      </c>
      <c r="BK72" s="19"/>
      <c r="BL72" s="20">
        <v>1</v>
      </c>
      <c r="BM72" s="1">
        <v>22</v>
      </c>
      <c r="BN72" s="20"/>
      <c r="BO72" s="1">
        <v>3</v>
      </c>
      <c r="BP72" s="1">
        <v>0</v>
      </c>
      <c r="BQ72" s="1">
        <v>1</v>
      </c>
      <c r="BR72" s="1">
        <v>0</v>
      </c>
      <c r="BS72" s="1">
        <v>25</v>
      </c>
      <c r="BT72" s="1"/>
      <c r="BU72" s="1"/>
      <c r="BV72" s="1"/>
      <c r="BW72" s="1"/>
      <c r="BX72" s="1"/>
      <c r="BY72" s="1"/>
      <c r="BZ72" s="1"/>
      <c r="CA72" s="25">
        <v>139</v>
      </c>
      <c r="CB72" s="25">
        <v>35</v>
      </c>
      <c r="CC72" s="44">
        <v>1.58</v>
      </c>
      <c r="CD72" s="27">
        <v>47</v>
      </c>
      <c r="CE72" s="1">
        <v>399</v>
      </c>
      <c r="CF72" s="1">
        <v>1</v>
      </c>
      <c r="CG72" s="1"/>
      <c r="CH72" s="1"/>
      <c r="CI72" s="1">
        <v>2</v>
      </c>
      <c r="CJ72" s="20">
        <v>1312.3408890000001</v>
      </c>
      <c r="CK72" s="20">
        <f t="shared" si="53"/>
        <v>27.922146574468087</v>
      </c>
      <c r="CL72" s="19">
        <f t="shared" si="54"/>
        <v>7.1795677596885685</v>
      </c>
      <c r="CM72" s="20">
        <v>1484.2853050000001</v>
      </c>
      <c r="CN72" s="19">
        <f t="shared" si="55"/>
        <v>7.3026886592920119</v>
      </c>
      <c r="CO72" s="22"/>
      <c r="CP72" s="36">
        <v>43397</v>
      </c>
      <c r="CQ72" s="36"/>
      <c r="CR72" s="36"/>
      <c r="CS72" s="36"/>
      <c r="CT72" s="20"/>
      <c r="CU72" s="36">
        <v>44274</v>
      </c>
      <c r="CV72" s="36">
        <v>44259</v>
      </c>
      <c r="CW72" s="1">
        <f t="shared" si="56"/>
        <v>862</v>
      </c>
      <c r="CX72" s="1">
        <v>0</v>
      </c>
      <c r="CY72" s="1"/>
      <c r="CZ72" s="1"/>
      <c r="DA72" s="1">
        <v>0</v>
      </c>
      <c r="DB72" s="1">
        <v>862</v>
      </c>
      <c r="DC72" s="3">
        <v>0</v>
      </c>
      <c r="DD72"/>
      <c r="DE72"/>
      <c r="DF72"/>
      <c r="DG72"/>
      <c r="DH72"/>
      <c r="DI72"/>
      <c r="DJ72"/>
      <c r="DK72"/>
      <c r="DL72"/>
      <c r="DM72"/>
    </row>
    <row r="73" spans="1:117" s="10" customFormat="1" x14ac:dyDescent="0.25">
      <c r="A73" s="2">
        <v>2063</v>
      </c>
      <c r="B73" s="9">
        <v>62</v>
      </c>
      <c r="C73" s="9">
        <v>0</v>
      </c>
      <c r="D73" s="9">
        <v>0</v>
      </c>
      <c r="E73" s="9">
        <v>1</v>
      </c>
      <c r="F73" s="9">
        <v>1</v>
      </c>
      <c r="G73" s="9">
        <v>0</v>
      </c>
      <c r="H73" s="1">
        <v>1</v>
      </c>
      <c r="I73" s="9">
        <v>1</v>
      </c>
      <c r="J73" s="9">
        <v>3</v>
      </c>
      <c r="K73" s="9">
        <v>0</v>
      </c>
      <c r="L73" s="9">
        <v>0</v>
      </c>
      <c r="M73" s="9"/>
      <c r="N73" s="9">
        <v>1</v>
      </c>
      <c r="O73" s="9">
        <v>0</v>
      </c>
      <c r="P73" s="9">
        <v>1</v>
      </c>
      <c r="Q73" s="9"/>
      <c r="R73" s="9">
        <v>1</v>
      </c>
      <c r="S73" s="9">
        <v>1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1</v>
      </c>
      <c r="Z73" s="9">
        <v>0</v>
      </c>
      <c r="AA73" s="9">
        <v>1</v>
      </c>
      <c r="AB73" s="9">
        <v>0</v>
      </c>
      <c r="AC73" s="9">
        <v>1</v>
      </c>
      <c r="AD73" s="9">
        <v>0</v>
      </c>
      <c r="AE73" s="9">
        <v>0</v>
      </c>
      <c r="AF73" s="9">
        <v>0</v>
      </c>
      <c r="AG73" s="9">
        <v>0</v>
      </c>
      <c r="AH73" s="9">
        <v>24</v>
      </c>
      <c r="AI73" s="11">
        <v>1.95</v>
      </c>
      <c r="AJ73" s="9">
        <v>125</v>
      </c>
      <c r="AK73" s="9">
        <v>82</v>
      </c>
      <c r="AL73" s="5">
        <f t="shared" si="38"/>
        <v>96.333333333333329</v>
      </c>
      <c r="AM73" s="9">
        <v>69</v>
      </c>
      <c r="AN73" s="9">
        <v>1</v>
      </c>
      <c r="AO73" s="9">
        <v>8</v>
      </c>
      <c r="AP73" s="9">
        <v>16</v>
      </c>
      <c r="AQ73" s="9">
        <v>6</v>
      </c>
      <c r="AR73" s="9">
        <v>10</v>
      </c>
      <c r="AS73" s="1">
        <f t="shared" si="39"/>
        <v>10</v>
      </c>
      <c r="AT73" s="7">
        <f t="shared" si="40"/>
        <v>1.25</v>
      </c>
      <c r="AU73" s="9">
        <v>7</v>
      </c>
      <c r="AV73" s="4">
        <v>3.9584999999999995</v>
      </c>
      <c r="AW73" s="9">
        <v>2.0299999999999998</v>
      </c>
      <c r="AX73" s="19">
        <f t="shared" si="41"/>
        <v>0.43360679970436061</v>
      </c>
      <c r="AY73" s="7">
        <f t="shared" si="42"/>
        <v>0.75786282682834416</v>
      </c>
      <c r="AZ73" s="7">
        <f t="shared" si="43"/>
        <v>118.22660098522168</v>
      </c>
      <c r="BA73" s="7">
        <f t="shared" si="44"/>
        <v>3481.1165845648607</v>
      </c>
      <c r="BB73" s="7">
        <f t="shared" si="45"/>
        <v>57.369565217391298</v>
      </c>
      <c r="BC73" s="7">
        <f t="shared" si="46"/>
        <v>29.420289855072461</v>
      </c>
      <c r="BD73" s="7">
        <f t="shared" si="47"/>
        <v>35.743690821256031</v>
      </c>
      <c r="BE73" s="7">
        <f t="shared" si="48"/>
        <v>0.80023188405797085</v>
      </c>
      <c r="BF73" s="19"/>
      <c r="BG73" s="19">
        <f t="shared" si="49"/>
        <v>0.17430845017051916</v>
      </c>
      <c r="BH73" s="19">
        <f t="shared" si="50"/>
        <v>0.27889352027283065</v>
      </c>
      <c r="BI73" s="19">
        <f t="shared" si="51"/>
        <v>5.7369565217391294</v>
      </c>
      <c r="BJ73" s="19">
        <f t="shared" si="52"/>
        <v>1.1428571428571428</v>
      </c>
      <c r="BK73" s="19"/>
      <c r="BL73" s="12">
        <v>0</v>
      </c>
      <c r="BM73" s="12"/>
      <c r="BN73" s="12"/>
      <c r="BO73" s="12"/>
      <c r="BP73" s="12"/>
      <c r="BQ73" s="9">
        <v>1</v>
      </c>
      <c r="BR73" s="9">
        <v>0</v>
      </c>
      <c r="BS73" s="9">
        <v>22.5</v>
      </c>
      <c r="BT73" s="9">
        <v>5.0999999999999996</v>
      </c>
      <c r="BU73" s="9">
        <v>3.7</v>
      </c>
      <c r="BV73" s="9">
        <v>0.8</v>
      </c>
      <c r="BW73" s="9">
        <v>3.6</v>
      </c>
      <c r="BX73" s="14"/>
      <c r="BY73" s="9">
        <v>0</v>
      </c>
      <c r="BZ73" s="9">
        <v>1</v>
      </c>
      <c r="CA73" s="9">
        <v>133</v>
      </c>
      <c r="CB73" s="9">
        <v>25</v>
      </c>
      <c r="CC73" s="11">
        <v>0.8</v>
      </c>
      <c r="CD73" s="29">
        <v>90</v>
      </c>
      <c r="CE73" s="13"/>
      <c r="CF73" s="13"/>
      <c r="CG73" s="9">
        <v>620</v>
      </c>
      <c r="CH73" s="9">
        <v>1</v>
      </c>
      <c r="CI73" s="9">
        <v>1</v>
      </c>
      <c r="CJ73" s="12">
        <v>2619.1176470588234</v>
      </c>
      <c r="CK73" s="20">
        <f t="shared" si="53"/>
        <v>29.101307189542482</v>
      </c>
      <c r="CL73" s="19">
        <f t="shared" si="54"/>
        <v>7.8705927641016462</v>
      </c>
      <c r="CM73" s="12">
        <v>1232.5424258160597</v>
      </c>
      <c r="CN73" s="19">
        <f t="shared" si="55"/>
        <v>7.1168343278932129</v>
      </c>
      <c r="CO73" s="14"/>
      <c r="CP73" s="36">
        <v>40633</v>
      </c>
      <c r="CQ73" s="38"/>
      <c r="CR73" s="38"/>
      <c r="CS73" s="36">
        <v>40654</v>
      </c>
      <c r="CT73" s="43">
        <f>(CS73-CP73)</f>
        <v>21</v>
      </c>
      <c r="CU73" s="36">
        <v>44274</v>
      </c>
      <c r="CV73" s="42">
        <v>44275</v>
      </c>
      <c r="CW73" s="9">
        <f t="shared" si="56"/>
        <v>3642</v>
      </c>
      <c r="CX73" s="9">
        <v>0</v>
      </c>
      <c r="CY73" s="9"/>
      <c r="CZ73" s="14"/>
      <c r="DA73" s="9">
        <v>1</v>
      </c>
      <c r="DB73" s="9">
        <v>21</v>
      </c>
      <c r="DC73" s="1">
        <v>1</v>
      </c>
      <c r="DD73" s="14" t="s">
        <v>157</v>
      </c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 s="10" customFormat="1" x14ac:dyDescent="0.25">
      <c r="A74" s="2">
        <v>2012</v>
      </c>
      <c r="B74" s="3">
        <v>62</v>
      </c>
      <c r="C74" s="3">
        <v>0</v>
      </c>
      <c r="D74" s="3">
        <v>1</v>
      </c>
      <c r="E74" s="3">
        <v>1</v>
      </c>
      <c r="F74" s="3">
        <v>2</v>
      </c>
      <c r="G74" s="3">
        <v>1</v>
      </c>
      <c r="H74" s="1">
        <v>0</v>
      </c>
      <c r="I74" s="3">
        <v>1</v>
      </c>
      <c r="J74" s="3">
        <v>3</v>
      </c>
      <c r="K74" s="3">
        <v>1</v>
      </c>
      <c r="L74" s="3">
        <v>0</v>
      </c>
      <c r="M74" s="3"/>
      <c r="N74" s="3">
        <v>1</v>
      </c>
      <c r="O74" s="3">
        <v>1</v>
      </c>
      <c r="P74" s="3">
        <v>0</v>
      </c>
      <c r="Q74" s="3"/>
      <c r="R74" s="3">
        <v>1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1</v>
      </c>
      <c r="AB74" s="3">
        <v>0</v>
      </c>
      <c r="AC74" s="3">
        <v>1</v>
      </c>
      <c r="AD74" s="3">
        <v>0</v>
      </c>
      <c r="AE74" s="3">
        <v>0</v>
      </c>
      <c r="AF74" s="3">
        <v>0</v>
      </c>
      <c r="AG74" s="3">
        <v>0</v>
      </c>
      <c r="AH74" s="3">
        <v>25.5</v>
      </c>
      <c r="AI74" s="4">
        <v>1.64</v>
      </c>
      <c r="AJ74" s="3">
        <v>182</v>
      </c>
      <c r="AK74" s="3">
        <v>80</v>
      </c>
      <c r="AL74" s="5">
        <f t="shared" si="38"/>
        <v>114</v>
      </c>
      <c r="AM74" s="3">
        <v>71</v>
      </c>
      <c r="AN74" s="3">
        <v>1</v>
      </c>
      <c r="AO74" s="3">
        <v>8</v>
      </c>
      <c r="AP74" s="3">
        <v>36</v>
      </c>
      <c r="AQ74" s="3">
        <v>19</v>
      </c>
      <c r="AR74" s="3">
        <v>27</v>
      </c>
      <c r="AS74" s="3">
        <f t="shared" si="39"/>
        <v>17</v>
      </c>
      <c r="AT74" s="7">
        <f t="shared" si="40"/>
        <v>2.125</v>
      </c>
      <c r="AU74" s="3">
        <v>19</v>
      </c>
      <c r="AV74" s="4">
        <v>3.8375999999999997</v>
      </c>
      <c r="AW74" s="3">
        <v>2.34</v>
      </c>
      <c r="AX74" s="19">
        <f t="shared" si="41"/>
        <v>0.59148558758314851</v>
      </c>
      <c r="AY74" s="7">
        <f t="shared" si="42"/>
        <v>2.0846362309776945</v>
      </c>
      <c r="AZ74" s="7">
        <f t="shared" si="43"/>
        <v>273.5042735042735</v>
      </c>
      <c r="BA74" s="7">
        <f t="shared" si="44"/>
        <v>3623.931623931624</v>
      </c>
      <c r="BB74" s="7">
        <f t="shared" si="45"/>
        <v>54.050704225352113</v>
      </c>
      <c r="BC74" s="7">
        <f t="shared" si="46"/>
        <v>32.95774647887324</v>
      </c>
      <c r="BD74" s="7">
        <f t="shared" si="47"/>
        <v>42.581408450704224</v>
      </c>
      <c r="BE74" s="7">
        <f t="shared" si="48"/>
        <v>8.5162816901408451</v>
      </c>
      <c r="BF74" s="19">
        <v>4.68</v>
      </c>
      <c r="BG74" s="19">
        <f t="shared" si="49"/>
        <v>0.49953095684803001</v>
      </c>
      <c r="BH74" s="19">
        <f t="shared" si="50"/>
        <v>0.66604127579737338</v>
      </c>
      <c r="BI74" s="19">
        <f t="shared" si="51"/>
        <v>3.179453189726595</v>
      </c>
      <c r="BJ74" s="19">
        <f t="shared" si="52"/>
        <v>0.42105263157894735</v>
      </c>
      <c r="BK74" s="19"/>
      <c r="BL74" s="5">
        <v>1</v>
      </c>
      <c r="BM74" s="5">
        <v>20</v>
      </c>
      <c r="BN74" s="5">
        <v>75</v>
      </c>
      <c r="BO74" s="5">
        <v>1</v>
      </c>
      <c r="BP74" s="5">
        <v>0</v>
      </c>
      <c r="BQ74" s="3">
        <v>1</v>
      </c>
      <c r="BR74" s="3">
        <v>1</v>
      </c>
      <c r="BS74" s="3">
        <v>75</v>
      </c>
      <c r="BT74" s="3"/>
      <c r="BU74" s="3"/>
      <c r="BV74" s="3"/>
      <c r="BW74" s="3"/>
      <c r="BY74" s="3"/>
      <c r="BZ74" s="3"/>
      <c r="CA74" s="3">
        <v>136</v>
      </c>
      <c r="CB74" s="3">
        <v>15</v>
      </c>
      <c r="CC74" s="4">
        <v>0.9</v>
      </c>
      <c r="CD74" s="28">
        <v>65</v>
      </c>
      <c r="CE74" s="8"/>
      <c r="CF74" s="8"/>
      <c r="CG74" s="3">
        <v>1497</v>
      </c>
      <c r="CH74" s="3">
        <v>1</v>
      </c>
      <c r="CI74" s="3">
        <v>2</v>
      </c>
      <c r="CJ74" s="12">
        <v>1902.5974025974026</v>
      </c>
      <c r="CK74" s="20">
        <f t="shared" si="53"/>
        <v>29.270729270729269</v>
      </c>
      <c r="CL74" s="19">
        <f t="shared" si="54"/>
        <v>7.550975285585575</v>
      </c>
      <c r="CM74" s="5">
        <v>7138.0228918452531</v>
      </c>
      <c r="CN74" s="19">
        <f t="shared" si="55"/>
        <v>8.8731911110840844</v>
      </c>
      <c r="CP74" s="41">
        <v>40261</v>
      </c>
      <c r="CQ74" s="41"/>
      <c r="CR74" s="41"/>
      <c r="CS74" s="41"/>
      <c r="CT74" s="20"/>
      <c r="CU74" s="36">
        <v>44272</v>
      </c>
      <c r="CV74" s="36">
        <v>44260</v>
      </c>
      <c r="CW74" s="1">
        <f t="shared" si="56"/>
        <v>3999</v>
      </c>
      <c r="CX74" s="3">
        <v>0</v>
      </c>
      <c r="CY74" s="3"/>
      <c r="CZ74" s="3"/>
      <c r="DA74" s="3">
        <v>0</v>
      </c>
      <c r="DB74" s="3">
        <v>3999</v>
      </c>
      <c r="DC74" s="1">
        <v>1</v>
      </c>
      <c r="DD74" s="3"/>
    </row>
    <row r="75" spans="1:117" s="10" customFormat="1" x14ac:dyDescent="0.25">
      <c r="A75" s="25">
        <v>1021</v>
      </c>
      <c r="B75" s="1">
        <v>78</v>
      </c>
      <c r="C75" s="1">
        <v>0</v>
      </c>
      <c r="D75" s="1">
        <v>1</v>
      </c>
      <c r="E75" s="1">
        <v>1</v>
      </c>
      <c r="F75" s="1">
        <v>2</v>
      </c>
      <c r="G75" s="1">
        <v>1</v>
      </c>
      <c r="H75" s="1">
        <v>0</v>
      </c>
      <c r="I75" s="1">
        <v>1</v>
      </c>
      <c r="J75" s="1">
        <v>3</v>
      </c>
      <c r="K75" s="1">
        <v>1</v>
      </c>
      <c r="L75" s="1">
        <v>1</v>
      </c>
      <c r="M75" s="1">
        <v>1</v>
      </c>
      <c r="N75" s="1">
        <v>1</v>
      </c>
      <c r="O75" s="1">
        <v>0</v>
      </c>
      <c r="P75" s="1">
        <v>1</v>
      </c>
      <c r="Q75" s="1">
        <v>1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1</v>
      </c>
      <c r="AB75" s="1">
        <v>0</v>
      </c>
      <c r="AC75" s="1">
        <v>1</v>
      </c>
      <c r="AD75" s="1">
        <v>0</v>
      </c>
      <c r="AE75" s="1">
        <v>1</v>
      </c>
      <c r="AF75" s="1">
        <v>0</v>
      </c>
      <c r="AG75" s="1">
        <v>0</v>
      </c>
      <c r="AH75" s="1">
        <v>33</v>
      </c>
      <c r="AI75" s="1">
        <v>1.88</v>
      </c>
      <c r="AJ75" s="1">
        <v>122</v>
      </c>
      <c r="AK75" s="1">
        <v>54</v>
      </c>
      <c r="AL75" s="5">
        <f t="shared" si="38"/>
        <v>76.666666666666671</v>
      </c>
      <c r="AM75" s="1">
        <v>59</v>
      </c>
      <c r="AN75" s="1">
        <v>3</v>
      </c>
      <c r="AO75" s="1">
        <v>10</v>
      </c>
      <c r="AP75" s="1">
        <v>56</v>
      </c>
      <c r="AQ75" s="1">
        <v>20</v>
      </c>
      <c r="AR75" s="1">
        <v>35</v>
      </c>
      <c r="AS75" s="1">
        <f t="shared" si="39"/>
        <v>36</v>
      </c>
      <c r="AT75" s="7">
        <f t="shared" si="40"/>
        <v>3.6</v>
      </c>
      <c r="AU75" s="1">
        <v>17</v>
      </c>
      <c r="AV75" s="19">
        <v>3.8</v>
      </c>
      <c r="AW75" s="1">
        <v>2.02</v>
      </c>
      <c r="AX75" s="19">
        <f t="shared" si="41"/>
        <v>0.34338507021433851</v>
      </c>
      <c r="AY75" s="7">
        <f t="shared" si="42"/>
        <v>4.7368421052631584</v>
      </c>
      <c r="AZ75" s="7">
        <f t="shared" si="43"/>
        <v>712.87128712871288</v>
      </c>
      <c r="BA75" s="7">
        <f t="shared" si="44"/>
        <v>2640.2640264026404</v>
      </c>
      <c r="BB75" s="7">
        <f t="shared" si="45"/>
        <v>64.406779661016941</v>
      </c>
      <c r="BC75" s="7">
        <f t="shared" si="46"/>
        <v>34.237288135593218</v>
      </c>
      <c r="BD75" s="7">
        <f t="shared" si="47"/>
        <v>27.782418079096043</v>
      </c>
      <c r="BE75" s="7">
        <f t="shared" si="48"/>
        <v>11.640677966101693</v>
      </c>
      <c r="BF75" s="19"/>
      <c r="BG75" s="19">
        <f t="shared" si="49"/>
        <v>0.54342105263157903</v>
      </c>
      <c r="BH75" s="19">
        <f t="shared" si="50"/>
        <v>0.8694736842105264</v>
      </c>
      <c r="BI75" s="19">
        <f t="shared" si="51"/>
        <v>1.7890772128060262</v>
      </c>
      <c r="BJ75" s="19">
        <f t="shared" si="52"/>
        <v>0.58823529411764708</v>
      </c>
      <c r="BK75" s="19"/>
      <c r="BL75" s="20">
        <v>0</v>
      </c>
      <c r="BM75" s="1"/>
      <c r="BN75" s="20"/>
      <c r="BO75" s="1"/>
      <c r="BP75" s="1"/>
      <c r="BQ75" s="1">
        <v>1</v>
      </c>
      <c r="BR75" s="1">
        <v>0</v>
      </c>
      <c r="BS75" s="1">
        <v>70</v>
      </c>
      <c r="BT75" s="1">
        <v>4.2</v>
      </c>
      <c r="BU75" s="1">
        <v>2.2000000000000002</v>
      </c>
      <c r="BV75" s="1">
        <v>0.51</v>
      </c>
      <c r="BW75" s="1">
        <v>4.7</v>
      </c>
      <c r="BX75" s="1">
        <v>51.5</v>
      </c>
      <c r="BY75" s="1">
        <v>1</v>
      </c>
      <c r="BZ75" s="1"/>
      <c r="CA75" s="25">
        <v>139</v>
      </c>
      <c r="CB75" s="25">
        <v>37</v>
      </c>
      <c r="CC75" s="44">
        <v>1.2</v>
      </c>
      <c r="CD75" s="27">
        <v>43</v>
      </c>
      <c r="CE75" s="1">
        <v>215</v>
      </c>
      <c r="CF75" s="1">
        <v>1</v>
      </c>
      <c r="CG75" s="1"/>
      <c r="CH75" s="1"/>
      <c r="CI75" s="1">
        <v>2</v>
      </c>
      <c r="CJ75" s="20">
        <v>1268.335</v>
      </c>
      <c r="CK75" s="20">
        <f t="shared" si="53"/>
        <v>29.496162790697674</v>
      </c>
      <c r="CL75" s="19">
        <f t="shared" si="54"/>
        <v>7.1454602956872604</v>
      </c>
      <c r="CM75" s="20">
        <v>2576.056</v>
      </c>
      <c r="CN75" s="19">
        <f t="shared" si="55"/>
        <v>7.8540148261183873</v>
      </c>
      <c r="CO75" s="22"/>
      <c r="CP75" s="36">
        <v>43215</v>
      </c>
      <c r="CQ75" s="36"/>
      <c r="CR75" s="36"/>
      <c r="CS75" s="36"/>
      <c r="CT75" s="20"/>
      <c r="CU75" s="36">
        <v>44217</v>
      </c>
      <c r="CV75" s="36">
        <v>43252</v>
      </c>
      <c r="CW75" s="1">
        <f t="shared" si="56"/>
        <v>37</v>
      </c>
      <c r="CX75" s="1">
        <v>1</v>
      </c>
      <c r="CY75" s="36">
        <v>43252</v>
      </c>
      <c r="CZ75" s="20">
        <f>(CY75-CP75)</f>
        <v>37</v>
      </c>
      <c r="DA75" s="20">
        <v>1</v>
      </c>
      <c r="DB75" s="20">
        <v>37</v>
      </c>
      <c r="DC75" s="3">
        <v>0</v>
      </c>
      <c r="DD75" t="s">
        <v>129</v>
      </c>
      <c r="DE75"/>
      <c r="DF75"/>
      <c r="DG75"/>
      <c r="DH75"/>
      <c r="DI75"/>
      <c r="DJ75"/>
      <c r="DK75"/>
      <c r="DL75"/>
      <c r="DM75"/>
    </row>
    <row r="76" spans="1:117" s="10" customFormat="1" x14ac:dyDescent="0.25">
      <c r="A76" s="2">
        <v>2057</v>
      </c>
      <c r="B76" s="3">
        <v>68</v>
      </c>
      <c r="C76" s="3">
        <v>1</v>
      </c>
      <c r="D76" s="3">
        <v>0</v>
      </c>
      <c r="E76" s="3">
        <v>0</v>
      </c>
      <c r="F76" s="3">
        <v>1</v>
      </c>
      <c r="G76" s="3">
        <v>0</v>
      </c>
      <c r="H76" s="1">
        <v>1</v>
      </c>
      <c r="I76" s="3">
        <v>1</v>
      </c>
      <c r="J76" s="3">
        <v>1</v>
      </c>
      <c r="K76" s="3">
        <v>1</v>
      </c>
      <c r="L76" s="3">
        <v>0</v>
      </c>
      <c r="M76" s="3"/>
      <c r="N76" s="3">
        <v>1</v>
      </c>
      <c r="O76" s="3">
        <v>0</v>
      </c>
      <c r="P76" s="3">
        <v>1</v>
      </c>
      <c r="Q76" s="3"/>
      <c r="R76" s="3">
        <v>1</v>
      </c>
      <c r="S76" s="3">
        <v>0</v>
      </c>
      <c r="T76" s="3">
        <v>0</v>
      </c>
      <c r="U76" s="3">
        <v>0</v>
      </c>
      <c r="V76" s="3">
        <v>0</v>
      </c>
      <c r="W76" s="3">
        <v>1</v>
      </c>
      <c r="X76" s="3">
        <v>0</v>
      </c>
      <c r="Y76" s="3">
        <v>1</v>
      </c>
      <c r="Z76" s="3">
        <v>1</v>
      </c>
      <c r="AA76" s="3">
        <v>1</v>
      </c>
      <c r="AB76" s="3">
        <v>1</v>
      </c>
      <c r="AC76" s="3">
        <v>1</v>
      </c>
      <c r="AD76" s="3">
        <v>0</v>
      </c>
      <c r="AE76" s="3">
        <v>1</v>
      </c>
      <c r="AF76" s="3">
        <v>0</v>
      </c>
      <c r="AG76" s="3">
        <v>0</v>
      </c>
      <c r="AH76" s="3">
        <v>28</v>
      </c>
      <c r="AI76" s="4">
        <v>2.35</v>
      </c>
      <c r="AJ76" s="3"/>
      <c r="AK76" s="3"/>
      <c r="AL76" s="5"/>
      <c r="AM76" s="3">
        <v>74</v>
      </c>
      <c r="AN76" s="3">
        <v>1</v>
      </c>
      <c r="AO76" s="3">
        <v>16</v>
      </c>
      <c r="AP76" s="3">
        <v>37</v>
      </c>
      <c r="AQ76" s="3">
        <v>20</v>
      </c>
      <c r="AR76" s="3">
        <v>26</v>
      </c>
      <c r="AS76" s="1">
        <f t="shared" si="39"/>
        <v>17</v>
      </c>
      <c r="AT76" s="7">
        <f t="shared" si="40"/>
        <v>1.0625</v>
      </c>
      <c r="AU76" s="3">
        <v>22</v>
      </c>
      <c r="AV76" s="4">
        <v>4.2065000000000001</v>
      </c>
      <c r="AW76" s="3">
        <v>1.79</v>
      </c>
      <c r="AX76" s="19"/>
      <c r="AY76" s="7">
        <f t="shared" si="42"/>
        <v>0.95090930702484244</v>
      </c>
      <c r="AZ76" s="7">
        <f t="shared" si="43"/>
        <v>178.77094972067039</v>
      </c>
      <c r="BA76" s="7"/>
      <c r="BB76" s="7">
        <f t="shared" si="45"/>
        <v>56.844594594594597</v>
      </c>
      <c r="BC76" s="7">
        <f t="shared" si="46"/>
        <v>24.189189189189189</v>
      </c>
      <c r="BD76" s="7"/>
      <c r="BE76" s="7">
        <f t="shared" si="48"/>
        <v>3.2897297297297299</v>
      </c>
      <c r="BF76" s="19"/>
      <c r="BG76" s="19">
        <f t="shared" si="49"/>
        <v>0.45738737667894924</v>
      </c>
      <c r="BH76" s="19">
        <f t="shared" si="50"/>
        <v>0.65089742065850464</v>
      </c>
      <c r="BI76" s="19">
        <f t="shared" si="51"/>
        <v>3.3437996820349762</v>
      </c>
      <c r="BJ76" s="19">
        <f t="shared" si="52"/>
        <v>0.72727272727272729</v>
      </c>
      <c r="BK76" s="19"/>
      <c r="BL76" s="5">
        <v>0</v>
      </c>
      <c r="BM76" s="5"/>
      <c r="BN76" s="5"/>
      <c r="BO76" s="5"/>
      <c r="BP76" s="5"/>
      <c r="BQ76" s="3">
        <v>1</v>
      </c>
      <c r="BR76" s="3">
        <v>0</v>
      </c>
      <c r="BS76" s="3"/>
      <c r="BT76" s="3">
        <v>6.2</v>
      </c>
      <c r="BU76" s="3">
        <v>5.4</v>
      </c>
      <c r="BV76" s="3">
        <v>1</v>
      </c>
      <c r="BW76" s="3"/>
      <c r="BY76" s="3">
        <v>1</v>
      </c>
      <c r="BZ76" s="3">
        <v>0</v>
      </c>
      <c r="CA76" s="3">
        <v>142</v>
      </c>
      <c r="CB76" s="3">
        <v>26</v>
      </c>
      <c r="CC76" s="4">
        <v>2</v>
      </c>
      <c r="CD76" s="28">
        <v>42</v>
      </c>
      <c r="CE76" s="8"/>
      <c r="CF76" s="8"/>
      <c r="CG76" s="3">
        <v>1145</v>
      </c>
      <c r="CH76" s="3">
        <v>1</v>
      </c>
      <c r="CI76" s="3">
        <v>2</v>
      </c>
      <c r="CJ76" s="12">
        <v>1241.5966386554621</v>
      </c>
      <c r="CK76" s="20">
        <f t="shared" si="53"/>
        <v>29.561824729891956</v>
      </c>
      <c r="CL76" s="19">
        <f t="shared" si="54"/>
        <v>7.1241534421568149</v>
      </c>
      <c r="CM76" s="5">
        <v>1058.9701844312465</v>
      </c>
      <c r="CN76" s="19">
        <f t="shared" si="55"/>
        <v>6.965052190749204</v>
      </c>
      <c r="CP76" s="36">
        <v>40526</v>
      </c>
      <c r="CQ76" s="36"/>
      <c r="CR76" s="36"/>
      <c r="CS76" s="36">
        <v>42037</v>
      </c>
      <c r="CT76" s="43">
        <f>(CS76-CP76)</f>
        <v>1511</v>
      </c>
      <c r="CU76" s="36">
        <v>44274</v>
      </c>
      <c r="CV76" s="40">
        <v>44263</v>
      </c>
      <c r="CW76" s="3">
        <f t="shared" si="56"/>
        <v>3737</v>
      </c>
      <c r="CX76" s="3">
        <v>0</v>
      </c>
      <c r="CY76" s="3"/>
      <c r="CZ76" s="3"/>
      <c r="DA76" s="3">
        <v>1</v>
      </c>
      <c r="DB76" s="3">
        <v>1511</v>
      </c>
      <c r="DC76" s="3">
        <v>0</v>
      </c>
      <c r="DD76" s="3"/>
    </row>
    <row r="77" spans="1:117" x14ac:dyDescent="0.25">
      <c r="A77" s="2">
        <v>2033</v>
      </c>
      <c r="B77" s="3">
        <v>62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4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1</v>
      </c>
      <c r="Q77" s="3"/>
      <c r="R77" s="3">
        <v>1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1</v>
      </c>
      <c r="AB77" s="3">
        <v>1</v>
      </c>
      <c r="AC77" s="3">
        <v>0</v>
      </c>
      <c r="AD77" s="3">
        <v>0</v>
      </c>
      <c r="AE77" s="3">
        <v>1</v>
      </c>
      <c r="AF77" s="3">
        <v>0</v>
      </c>
      <c r="AG77" s="3">
        <v>2</v>
      </c>
      <c r="AH77" s="3">
        <v>23</v>
      </c>
      <c r="AI77" s="4">
        <v>1.94</v>
      </c>
      <c r="AJ77" s="3">
        <v>93</v>
      </c>
      <c r="AK77" s="3">
        <v>75</v>
      </c>
      <c r="AL77" s="5">
        <f t="shared" ref="AL77:AL94" si="57">(AJ77+2*AK77)/3</f>
        <v>81</v>
      </c>
      <c r="AM77" s="3">
        <v>88</v>
      </c>
      <c r="AN77" s="3">
        <v>1</v>
      </c>
      <c r="AO77" s="3">
        <v>6</v>
      </c>
      <c r="AP77" s="3">
        <v>51</v>
      </c>
      <c r="AQ77" s="3">
        <v>26</v>
      </c>
      <c r="AR77" s="3">
        <v>34</v>
      </c>
      <c r="AS77" s="1">
        <f t="shared" si="39"/>
        <v>25</v>
      </c>
      <c r="AT77" s="7">
        <f t="shared" si="40"/>
        <v>4.166666666666667</v>
      </c>
      <c r="AU77" s="3">
        <v>22</v>
      </c>
      <c r="AV77" s="4">
        <v>3.298</v>
      </c>
      <c r="AW77" s="3">
        <v>1.7</v>
      </c>
      <c r="AX77" s="19">
        <f t="shared" ref="AX77:AX94" si="58">(AL77*AW77/451)</f>
        <v>0.30532150776053213</v>
      </c>
      <c r="AY77" s="7">
        <f t="shared" si="42"/>
        <v>3.6385688295936931</v>
      </c>
      <c r="AZ77" s="7">
        <f t="shared" si="43"/>
        <v>564.70588235294122</v>
      </c>
      <c r="BA77" s="7">
        <f t="shared" ref="BA77:BA94" si="59">((AL77-AO77)*80/AW77)</f>
        <v>3529.4117647058824</v>
      </c>
      <c r="BB77" s="7">
        <f t="shared" si="45"/>
        <v>37.477272727272727</v>
      </c>
      <c r="BC77" s="7">
        <f t="shared" si="46"/>
        <v>19.318181818181817</v>
      </c>
      <c r="BD77" s="7">
        <f t="shared" ref="BD77:BD94" si="60">(BC77*(AL77-AU77)*0.0136)</f>
        <v>15.50090909090909</v>
      </c>
      <c r="BE77" s="7">
        <f t="shared" si="48"/>
        <v>7.3563636363636355</v>
      </c>
      <c r="BF77" s="19"/>
      <c r="BG77" s="19">
        <f t="shared" si="49"/>
        <v>0.90721649484536082</v>
      </c>
      <c r="BH77" s="19">
        <f t="shared" si="50"/>
        <v>1.3608247422680413</v>
      </c>
      <c r="BI77" s="19">
        <f t="shared" si="51"/>
        <v>1.499090909090909</v>
      </c>
      <c r="BJ77" s="19">
        <f t="shared" si="52"/>
        <v>0.27272727272727271</v>
      </c>
      <c r="BK77" s="19"/>
      <c r="BL77" s="5">
        <v>0</v>
      </c>
      <c r="BM77" s="5"/>
      <c r="BN77" s="5"/>
      <c r="BO77" s="5"/>
      <c r="BP77" s="5"/>
      <c r="BQ77" s="9">
        <v>1</v>
      </c>
      <c r="BR77" s="9">
        <v>0</v>
      </c>
      <c r="BS77" s="3">
        <v>12.5</v>
      </c>
      <c r="BT77" s="3">
        <v>5.7</v>
      </c>
      <c r="BU77" s="3">
        <v>5.3</v>
      </c>
      <c r="BV77" s="3">
        <v>0.88</v>
      </c>
      <c r="BW77" s="3">
        <v>4.8</v>
      </c>
      <c r="BX77" s="10"/>
      <c r="BY77" s="3">
        <v>1</v>
      </c>
      <c r="BZ77" s="3">
        <v>0</v>
      </c>
      <c r="CA77" s="3">
        <v>132</v>
      </c>
      <c r="CB77" s="3">
        <v>37</v>
      </c>
      <c r="CC77" s="4">
        <v>0.9</v>
      </c>
      <c r="CD77" s="28">
        <v>90</v>
      </c>
      <c r="CE77" s="8"/>
      <c r="CF77" s="8"/>
      <c r="CG77" s="3">
        <v>2454</v>
      </c>
      <c r="CH77" s="3">
        <v>1</v>
      </c>
      <c r="CI77" s="3">
        <v>3</v>
      </c>
      <c r="CJ77" s="12">
        <v>2695.833333333333</v>
      </c>
      <c r="CK77" s="20">
        <f t="shared" si="53"/>
        <v>29.953703703703699</v>
      </c>
      <c r="CL77" s="19">
        <f t="shared" si="54"/>
        <v>7.8994626501410465</v>
      </c>
      <c r="CM77" s="5">
        <v>1680.7069826280497</v>
      </c>
      <c r="CN77" s="19">
        <f t="shared" si="55"/>
        <v>7.4269698068690291</v>
      </c>
      <c r="CO77" s="10"/>
      <c r="CP77" s="41">
        <v>40393</v>
      </c>
      <c r="CQ77" s="41"/>
      <c r="CR77" s="41"/>
      <c r="CS77" s="41"/>
      <c r="CU77" s="36">
        <v>44272</v>
      </c>
      <c r="CV77" s="36">
        <v>41561</v>
      </c>
      <c r="CW77" s="1">
        <f t="shared" si="56"/>
        <v>1168</v>
      </c>
      <c r="CX77" s="3">
        <v>1</v>
      </c>
      <c r="CY77" s="40">
        <v>41561</v>
      </c>
      <c r="CZ77" s="20">
        <f>(CY77-CP77)</f>
        <v>1168</v>
      </c>
      <c r="DA77" s="20">
        <v>1</v>
      </c>
      <c r="DB77" s="20">
        <v>1168</v>
      </c>
      <c r="DC77" s="1">
        <v>1</v>
      </c>
      <c r="DD77" s="3" t="s">
        <v>141</v>
      </c>
      <c r="DE77" s="10"/>
      <c r="DF77" s="10"/>
      <c r="DG77" s="10"/>
      <c r="DH77" s="10"/>
      <c r="DI77" s="10"/>
      <c r="DJ77" s="10"/>
      <c r="DK77" s="10"/>
      <c r="DL77" s="10"/>
      <c r="DM77" s="10"/>
    </row>
    <row r="78" spans="1:117" s="10" customFormat="1" x14ac:dyDescent="0.25">
      <c r="A78" s="2">
        <v>2054</v>
      </c>
      <c r="B78" s="3">
        <v>69</v>
      </c>
      <c r="C78" s="3">
        <v>0</v>
      </c>
      <c r="D78" s="3">
        <v>0</v>
      </c>
      <c r="E78" s="3">
        <v>1</v>
      </c>
      <c r="F78" s="3">
        <v>1</v>
      </c>
      <c r="G78" s="3">
        <v>0</v>
      </c>
      <c r="H78" s="1">
        <v>1</v>
      </c>
      <c r="I78" s="3">
        <v>0</v>
      </c>
      <c r="J78" s="3">
        <v>3</v>
      </c>
      <c r="K78" s="9">
        <v>1</v>
      </c>
      <c r="L78" s="3">
        <v>0</v>
      </c>
      <c r="M78" s="9"/>
      <c r="N78" s="3">
        <v>1</v>
      </c>
      <c r="O78" s="9">
        <v>1</v>
      </c>
      <c r="P78" s="3">
        <v>0</v>
      </c>
      <c r="Q78" s="3"/>
      <c r="R78" s="3">
        <v>1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1</v>
      </c>
      <c r="AB78" s="3">
        <v>1</v>
      </c>
      <c r="AC78" s="3">
        <v>0</v>
      </c>
      <c r="AD78" s="3">
        <v>0</v>
      </c>
      <c r="AE78" s="3">
        <v>1</v>
      </c>
      <c r="AF78" s="3">
        <v>0</v>
      </c>
      <c r="AG78" s="3">
        <v>0</v>
      </c>
      <c r="AH78" s="3">
        <v>26.5</v>
      </c>
      <c r="AI78" s="4">
        <v>1.8</v>
      </c>
      <c r="AJ78" s="3">
        <v>119</v>
      </c>
      <c r="AK78" s="3">
        <v>71</v>
      </c>
      <c r="AL78" s="5">
        <f t="shared" si="57"/>
        <v>87</v>
      </c>
      <c r="AM78" s="3">
        <v>71</v>
      </c>
      <c r="AN78" s="3">
        <v>1</v>
      </c>
      <c r="AO78" s="3">
        <v>9</v>
      </c>
      <c r="AP78" s="3">
        <v>79</v>
      </c>
      <c r="AQ78" s="3">
        <v>26</v>
      </c>
      <c r="AR78" s="3">
        <v>45</v>
      </c>
      <c r="AS78" s="1">
        <f t="shared" si="39"/>
        <v>53</v>
      </c>
      <c r="AT78" s="7">
        <f t="shared" si="40"/>
        <v>5.8888888888888893</v>
      </c>
      <c r="AU78" s="3">
        <v>18</v>
      </c>
      <c r="AV78" s="4">
        <v>4.2300000000000004</v>
      </c>
      <c r="AW78" s="3">
        <v>2.35</v>
      </c>
      <c r="AX78" s="19">
        <f t="shared" si="58"/>
        <v>0.45332594235033263</v>
      </c>
      <c r="AY78" s="7">
        <f t="shared" si="42"/>
        <v>6.3829787234042543</v>
      </c>
      <c r="AZ78" s="7">
        <f t="shared" si="43"/>
        <v>919.14893617021278</v>
      </c>
      <c r="BA78" s="7">
        <f t="shared" si="59"/>
        <v>2655.3191489361702</v>
      </c>
      <c r="BB78" s="7">
        <f t="shared" si="45"/>
        <v>59.577464788732399</v>
      </c>
      <c r="BC78" s="7">
        <f t="shared" si="46"/>
        <v>33.098591549295776</v>
      </c>
      <c r="BD78" s="7">
        <f t="shared" si="60"/>
        <v>31.059718309859157</v>
      </c>
      <c r="BE78" s="7">
        <f t="shared" si="48"/>
        <v>16.205070422535208</v>
      </c>
      <c r="BF78" s="19"/>
      <c r="BG78" s="19">
        <f t="shared" si="49"/>
        <v>0.75531914893617014</v>
      </c>
      <c r="BH78" s="19">
        <f t="shared" si="50"/>
        <v>1.3260047281323877</v>
      </c>
      <c r="BI78" s="19">
        <f t="shared" si="51"/>
        <v>1.124103109221366</v>
      </c>
      <c r="BJ78" s="19">
        <f t="shared" si="52"/>
        <v>0.5</v>
      </c>
      <c r="BK78" s="19"/>
      <c r="BL78" s="5">
        <v>0</v>
      </c>
      <c r="BM78" s="5"/>
      <c r="BN78" s="5"/>
      <c r="BO78" s="5"/>
      <c r="BP78" s="5"/>
      <c r="BQ78" s="3">
        <v>1</v>
      </c>
      <c r="BR78" s="3">
        <v>0</v>
      </c>
      <c r="BS78" s="3">
        <v>22.5</v>
      </c>
      <c r="BT78" s="3">
        <v>5.8</v>
      </c>
      <c r="BU78" s="3">
        <v>4.8</v>
      </c>
      <c r="BV78" s="3">
        <v>1</v>
      </c>
      <c r="BW78" s="3"/>
      <c r="BY78" s="3">
        <v>1</v>
      </c>
      <c r="BZ78" s="3">
        <v>1</v>
      </c>
      <c r="CA78" s="3">
        <v>139</v>
      </c>
      <c r="CB78" s="3">
        <v>30</v>
      </c>
      <c r="CC78" s="4">
        <v>1.3</v>
      </c>
      <c r="CD78" s="28">
        <v>55</v>
      </c>
      <c r="CE78" s="8"/>
      <c r="CF78" s="8"/>
      <c r="CG78" s="3">
        <v>3667</v>
      </c>
      <c r="CH78" s="3">
        <v>1</v>
      </c>
      <c r="CI78" s="3">
        <v>3</v>
      </c>
      <c r="CJ78" s="12">
        <v>1696.4705882352941</v>
      </c>
      <c r="CK78" s="20">
        <f t="shared" si="53"/>
        <v>30.844919786096256</v>
      </c>
      <c r="CL78" s="19">
        <f t="shared" si="54"/>
        <v>7.436305247342669</v>
      </c>
      <c r="CM78" s="5">
        <v>2170.7995250837321</v>
      </c>
      <c r="CN78" s="19">
        <f t="shared" si="55"/>
        <v>7.6828508234144568</v>
      </c>
      <c r="CP78" s="36">
        <v>40511</v>
      </c>
      <c r="CQ78" s="36"/>
      <c r="CR78" s="36"/>
      <c r="CS78" s="36"/>
      <c r="CT78" s="20"/>
      <c r="CU78" s="36">
        <v>44274</v>
      </c>
      <c r="CV78" s="36">
        <v>41039</v>
      </c>
      <c r="CW78" s="1">
        <f t="shared" si="56"/>
        <v>528</v>
      </c>
      <c r="CX78" s="3">
        <v>1</v>
      </c>
      <c r="CY78" s="40">
        <v>41039</v>
      </c>
      <c r="CZ78" s="3">
        <f>(CY78-CP78)</f>
        <v>528</v>
      </c>
      <c r="DA78" s="3">
        <v>1</v>
      </c>
      <c r="DB78" s="3">
        <v>528</v>
      </c>
      <c r="DC78" s="1">
        <v>1</v>
      </c>
      <c r="DD78" s="3" t="s">
        <v>141</v>
      </c>
    </row>
    <row r="79" spans="1:117" s="10" customFormat="1" x14ac:dyDescent="0.25">
      <c r="A79" s="25">
        <v>1043</v>
      </c>
      <c r="B79" s="1">
        <v>65</v>
      </c>
      <c r="C79" s="1">
        <v>0</v>
      </c>
      <c r="D79" s="1">
        <v>0</v>
      </c>
      <c r="E79" s="1">
        <v>1</v>
      </c>
      <c r="F79" s="1">
        <v>2</v>
      </c>
      <c r="G79" s="1">
        <v>1</v>
      </c>
      <c r="H79" s="1">
        <v>0</v>
      </c>
      <c r="I79" s="1">
        <v>1</v>
      </c>
      <c r="J79" s="1">
        <v>3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1</v>
      </c>
      <c r="AD79" s="1">
        <v>0</v>
      </c>
      <c r="AE79" s="1">
        <v>1</v>
      </c>
      <c r="AF79" s="1">
        <v>0</v>
      </c>
      <c r="AG79" s="1">
        <v>0</v>
      </c>
      <c r="AH79" s="1">
        <v>23.48</v>
      </c>
      <c r="AI79" s="1">
        <v>1.87</v>
      </c>
      <c r="AJ79" s="1">
        <v>106</v>
      </c>
      <c r="AK79" s="1">
        <v>52</v>
      </c>
      <c r="AL79" s="5">
        <f t="shared" si="57"/>
        <v>70</v>
      </c>
      <c r="AM79" s="1">
        <v>66</v>
      </c>
      <c r="AN79" s="1">
        <v>1</v>
      </c>
      <c r="AO79" s="1">
        <v>17</v>
      </c>
      <c r="AP79" s="1">
        <v>100</v>
      </c>
      <c r="AQ79" s="1">
        <v>37</v>
      </c>
      <c r="AR79" s="1">
        <v>65</v>
      </c>
      <c r="AS79" s="1">
        <f t="shared" si="39"/>
        <v>63</v>
      </c>
      <c r="AT79" s="7">
        <f t="shared" si="40"/>
        <v>3.7058823529411766</v>
      </c>
      <c r="AU79" s="1">
        <v>33</v>
      </c>
      <c r="AV79" s="19">
        <v>4.72</v>
      </c>
      <c r="AW79" s="1">
        <v>2.52</v>
      </c>
      <c r="AX79" s="19">
        <f t="shared" si="58"/>
        <v>0.39113082039911312</v>
      </c>
      <c r="AY79" s="7">
        <f t="shared" si="42"/>
        <v>6.7796610169491531</v>
      </c>
      <c r="AZ79" s="7">
        <f t="shared" si="43"/>
        <v>1015.8730158730159</v>
      </c>
      <c r="BA79" s="7">
        <f t="shared" si="59"/>
        <v>1682.5396825396824</v>
      </c>
      <c r="BB79" s="7">
        <f t="shared" si="45"/>
        <v>71.515151515151516</v>
      </c>
      <c r="BC79" s="7">
        <f t="shared" si="46"/>
        <v>38.18181818181818</v>
      </c>
      <c r="BD79" s="7">
        <f t="shared" si="60"/>
        <v>19.213090909090909</v>
      </c>
      <c r="BE79" s="7">
        <f t="shared" si="48"/>
        <v>24.925090909090905</v>
      </c>
      <c r="BF79" s="19">
        <v>1.3703389830508474</v>
      </c>
      <c r="BG79" s="19">
        <f t="shared" si="49"/>
        <v>0.90889830508474578</v>
      </c>
      <c r="BH79" s="19">
        <f t="shared" si="50"/>
        <v>1.3983050847457628</v>
      </c>
      <c r="BI79" s="19">
        <f t="shared" si="51"/>
        <v>1.1351611351611353</v>
      </c>
      <c r="BJ79" s="19">
        <f t="shared" si="52"/>
        <v>0.51515151515151514</v>
      </c>
      <c r="BK79" s="19"/>
      <c r="BL79" s="20">
        <v>1</v>
      </c>
      <c r="BM79" s="1">
        <v>19</v>
      </c>
      <c r="BN79" s="20"/>
      <c r="BO79" s="1">
        <v>2</v>
      </c>
      <c r="BP79" s="1">
        <v>0</v>
      </c>
      <c r="BQ79" s="1">
        <v>1</v>
      </c>
      <c r="BR79" s="1">
        <v>0</v>
      </c>
      <c r="BS79" s="1">
        <v>75</v>
      </c>
      <c r="BT79" s="1">
        <v>3.4</v>
      </c>
      <c r="BU79" s="1">
        <v>2.2000000000000002</v>
      </c>
      <c r="BV79" s="1">
        <v>0.89</v>
      </c>
      <c r="BW79" s="1"/>
      <c r="BX79" s="1">
        <v>69.7</v>
      </c>
      <c r="BY79" s="1">
        <v>1</v>
      </c>
      <c r="BZ79" s="1"/>
      <c r="CA79" s="25">
        <v>140</v>
      </c>
      <c r="CB79" s="25">
        <v>10</v>
      </c>
      <c r="CC79" s="44">
        <v>0.9</v>
      </c>
      <c r="CD79" s="27">
        <v>89</v>
      </c>
      <c r="CE79" s="1">
        <v>148</v>
      </c>
      <c r="CF79" s="1">
        <v>0</v>
      </c>
      <c r="CG79" s="1"/>
      <c r="CH79" s="1"/>
      <c r="CI79" s="1">
        <v>1</v>
      </c>
      <c r="CJ79" s="20">
        <v>2773.1953469999999</v>
      </c>
      <c r="CK79" s="20">
        <f t="shared" si="53"/>
        <v>31.159498280898873</v>
      </c>
      <c r="CL79" s="19">
        <f t="shared" si="54"/>
        <v>7.9277554892218394</v>
      </c>
      <c r="CM79" s="20">
        <v>3204.6363689999998</v>
      </c>
      <c r="CN79" s="19">
        <f t="shared" si="55"/>
        <v>8.0723539055076952</v>
      </c>
      <c r="CO79" s="22"/>
      <c r="CP79" s="36">
        <v>43299</v>
      </c>
      <c r="CQ79" s="36"/>
      <c r="CR79" s="36"/>
      <c r="CS79" s="36"/>
      <c r="CT79" s="20"/>
      <c r="CU79" s="36">
        <v>44217</v>
      </c>
      <c r="CV79" s="37">
        <v>43436</v>
      </c>
      <c r="CW79" s="1">
        <f t="shared" si="56"/>
        <v>137</v>
      </c>
      <c r="CX79" s="1">
        <v>1</v>
      </c>
      <c r="CY79" s="36">
        <v>43436</v>
      </c>
      <c r="CZ79" s="20">
        <f>(CY79-CP79)</f>
        <v>137</v>
      </c>
      <c r="DA79" s="20">
        <v>1</v>
      </c>
      <c r="DB79" s="20">
        <v>137</v>
      </c>
      <c r="DC79" s="1">
        <v>1</v>
      </c>
      <c r="DD79" t="s">
        <v>133</v>
      </c>
      <c r="DE79"/>
      <c r="DF79"/>
      <c r="DG79"/>
      <c r="DH79"/>
      <c r="DI79"/>
      <c r="DJ79"/>
      <c r="DK79"/>
      <c r="DL79"/>
      <c r="DM79"/>
    </row>
    <row r="80" spans="1:117" s="10" customFormat="1" x14ac:dyDescent="0.25">
      <c r="A80" s="2">
        <v>2013</v>
      </c>
      <c r="B80" s="3">
        <v>60</v>
      </c>
      <c r="C80" s="3">
        <v>0</v>
      </c>
      <c r="D80" s="3">
        <v>0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4</v>
      </c>
      <c r="K80" s="3">
        <v>1</v>
      </c>
      <c r="L80" s="3">
        <v>1</v>
      </c>
      <c r="M80" s="3"/>
      <c r="N80" s="3">
        <v>1</v>
      </c>
      <c r="O80" s="3">
        <v>1</v>
      </c>
      <c r="P80" s="3">
        <v>1</v>
      </c>
      <c r="Q80" s="3"/>
      <c r="R80" s="3">
        <v>1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1</v>
      </c>
      <c r="AB80" s="3">
        <v>0</v>
      </c>
      <c r="AC80" s="3">
        <v>1</v>
      </c>
      <c r="AD80" s="3">
        <v>1</v>
      </c>
      <c r="AE80" s="3">
        <v>0</v>
      </c>
      <c r="AF80" s="3">
        <v>0</v>
      </c>
      <c r="AG80" s="3">
        <v>0</v>
      </c>
      <c r="AH80" s="3">
        <v>37.6</v>
      </c>
      <c r="AI80" s="4">
        <v>1.79</v>
      </c>
      <c r="AJ80" s="3">
        <v>85</v>
      </c>
      <c r="AK80" s="3">
        <v>60</v>
      </c>
      <c r="AL80" s="5">
        <f t="shared" si="57"/>
        <v>68.333333333333329</v>
      </c>
      <c r="AM80" s="3">
        <v>75</v>
      </c>
      <c r="AN80" s="3">
        <v>2</v>
      </c>
      <c r="AO80" s="3">
        <v>16</v>
      </c>
      <c r="AP80" s="3">
        <v>58</v>
      </c>
      <c r="AQ80" s="3">
        <v>29</v>
      </c>
      <c r="AR80" s="3">
        <v>39</v>
      </c>
      <c r="AS80" s="3">
        <f t="shared" si="39"/>
        <v>29</v>
      </c>
      <c r="AT80" s="7">
        <f t="shared" si="40"/>
        <v>1.8125</v>
      </c>
      <c r="AU80" s="3">
        <v>30</v>
      </c>
      <c r="AV80" s="4">
        <v>3.0251000000000001</v>
      </c>
      <c r="AW80" s="3">
        <v>1.69</v>
      </c>
      <c r="AX80" s="19">
        <f t="shared" si="58"/>
        <v>0.25606060606060604</v>
      </c>
      <c r="AY80" s="7">
        <f t="shared" si="42"/>
        <v>2.9751082608839376</v>
      </c>
      <c r="AZ80" s="7">
        <f t="shared" si="43"/>
        <v>426.03550295857991</v>
      </c>
      <c r="BA80" s="7">
        <f t="shared" si="59"/>
        <v>2477.3175542406307</v>
      </c>
      <c r="BB80" s="7">
        <f t="shared" si="45"/>
        <v>40.334666666666671</v>
      </c>
      <c r="BC80" s="7">
        <f t="shared" si="46"/>
        <v>22.533333333333335</v>
      </c>
      <c r="BD80" s="7">
        <f t="shared" si="60"/>
        <v>11.747377777777777</v>
      </c>
      <c r="BE80" s="7">
        <f t="shared" si="48"/>
        <v>7.048426666666666</v>
      </c>
      <c r="BF80" s="19"/>
      <c r="BG80" s="19">
        <f t="shared" si="49"/>
        <v>0.96691018478727964</v>
      </c>
      <c r="BH80" s="19">
        <f t="shared" si="50"/>
        <v>1.4379689927605697</v>
      </c>
      <c r="BI80" s="19">
        <f t="shared" si="51"/>
        <v>1.3908505747126438</v>
      </c>
      <c r="BJ80" s="19">
        <f t="shared" si="52"/>
        <v>0.53333333333333333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20</v>
      </c>
      <c r="BT80" s="3">
        <v>7</v>
      </c>
      <c r="BU80" s="3">
        <v>6.7</v>
      </c>
      <c r="BV80" s="3">
        <v>1.3</v>
      </c>
      <c r="BW80" s="3"/>
      <c r="BY80" s="3">
        <v>1</v>
      </c>
      <c r="BZ80" s="3">
        <v>1</v>
      </c>
      <c r="CA80" s="3">
        <v>139</v>
      </c>
      <c r="CB80" s="3">
        <v>56</v>
      </c>
      <c r="CC80" s="4">
        <v>1.8</v>
      </c>
      <c r="CD80" s="28">
        <v>47</v>
      </c>
      <c r="CE80" s="8"/>
      <c r="CF80" s="8"/>
      <c r="CG80" s="3">
        <v>10322</v>
      </c>
      <c r="CH80" s="3">
        <v>1</v>
      </c>
      <c r="CI80" s="3">
        <v>3</v>
      </c>
      <c r="CJ80" s="12">
        <v>1468.8888888888889</v>
      </c>
      <c r="CK80" s="20">
        <f t="shared" si="53"/>
        <v>31.252955082742318</v>
      </c>
      <c r="CL80" s="19">
        <f t="shared" si="54"/>
        <v>7.292261536069458</v>
      </c>
      <c r="CM80" s="5">
        <v>7069.3969057780678</v>
      </c>
      <c r="CN80" s="19">
        <f t="shared" si="55"/>
        <v>8.8635304519675131</v>
      </c>
      <c r="CP80" s="41">
        <v>40262</v>
      </c>
      <c r="CQ80" s="41"/>
      <c r="CR80" s="41"/>
      <c r="CS80" s="41">
        <v>40272</v>
      </c>
      <c r="CT80" s="43">
        <f>(CS80-CP80)</f>
        <v>10</v>
      </c>
      <c r="CU80" s="36">
        <v>44272</v>
      </c>
      <c r="CV80" s="36">
        <v>42707</v>
      </c>
      <c r="CW80" s="1">
        <f t="shared" si="56"/>
        <v>2445</v>
      </c>
      <c r="CX80" s="3">
        <v>1</v>
      </c>
      <c r="CY80" s="36">
        <v>42707</v>
      </c>
      <c r="CZ80" s="20">
        <f>(CY80-CP80)</f>
        <v>2445</v>
      </c>
      <c r="DA80" s="20">
        <v>1</v>
      </c>
      <c r="DB80" s="20">
        <v>10</v>
      </c>
      <c r="DC80" s="3">
        <v>0</v>
      </c>
      <c r="DD80" s="3"/>
    </row>
    <row r="81" spans="1:117" s="10" customFormat="1" x14ac:dyDescent="0.25">
      <c r="A81" s="25">
        <v>1075</v>
      </c>
      <c r="B81" s="1">
        <v>67</v>
      </c>
      <c r="C81" s="1">
        <v>2</v>
      </c>
      <c r="D81" s="1">
        <v>1</v>
      </c>
      <c r="E81" s="1">
        <v>1</v>
      </c>
      <c r="F81" s="1">
        <v>1</v>
      </c>
      <c r="G81" s="1">
        <v>1</v>
      </c>
      <c r="H81" s="1">
        <v>0</v>
      </c>
      <c r="I81" s="1">
        <v>1</v>
      </c>
      <c r="J81" s="1">
        <v>3</v>
      </c>
      <c r="K81" s="1">
        <v>1</v>
      </c>
      <c r="L81" s="1">
        <v>1</v>
      </c>
      <c r="M81" s="1">
        <v>1</v>
      </c>
      <c r="N81" s="1">
        <v>1</v>
      </c>
      <c r="O81" s="1">
        <v>0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1</v>
      </c>
      <c r="AC81" s="1">
        <v>1</v>
      </c>
      <c r="AD81" s="1">
        <v>0</v>
      </c>
      <c r="AE81" s="1">
        <v>1</v>
      </c>
      <c r="AF81" s="1">
        <v>0</v>
      </c>
      <c r="AG81" s="1">
        <v>0</v>
      </c>
      <c r="AH81" s="1">
        <v>28.42</v>
      </c>
      <c r="AI81" s="1">
        <v>1.45</v>
      </c>
      <c r="AJ81" s="1">
        <v>130</v>
      </c>
      <c r="AK81" s="1">
        <v>60</v>
      </c>
      <c r="AL81" s="5">
        <f t="shared" si="57"/>
        <v>83.333333333333329</v>
      </c>
      <c r="AM81" s="1">
        <v>73</v>
      </c>
      <c r="AN81" s="1">
        <v>1</v>
      </c>
      <c r="AO81" s="1">
        <v>10</v>
      </c>
      <c r="AP81" s="1">
        <v>51</v>
      </c>
      <c r="AQ81" s="1">
        <v>24</v>
      </c>
      <c r="AR81" s="1">
        <v>39</v>
      </c>
      <c r="AS81" s="1">
        <f t="shared" si="39"/>
        <v>27</v>
      </c>
      <c r="AT81" s="7">
        <f t="shared" si="40"/>
        <v>2.7</v>
      </c>
      <c r="AU81" s="1">
        <v>22</v>
      </c>
      <c r="AV81" s="19">
        <v>3.4</v>
      </c>
      <c r="AW81" s="1">
        <v>2.34</v>
      </c>
      <c r="AX81" s="19">
        <f t="shared" si="58"/>
        <v>0.4323725055432372</v>
      </c>
      <c r="AY81" s="7">
        <f t="shared" si="42"/>
        <v>5</v>
      </c>
      <c r="AZ81" s="7">
        <f t="shared" si="43"/>
        <v>581.19658119658118</v>
      </c>
      <c r="BA81" s="7">
        <f t="shared" si="59"/>
        <v>2507.1225071225072</v>
      </c>
      <c r="BB81" s="7">
        <f t="shared" si="45"/>
        <v>46.575342465753423</v>
      </c>
      <c r="BC81" s="7">
        <f t="shared" si="46"/>
        <v>32.054794520547944</v>
      </c>
      <c r="BD81" s="7">
        <f t="shared" si="60"/>
        <v>26.737972602739724</v>
      </c>
      <c r="BE81" s="7">
        <f t="shared" si="48"/>
        <v>12.642410958904108</v>
      </c>
      <c r="BF81" s="19">
        <v>3.1132352941176471</v>
      </c>
      <c r="BG81" s="19">
        <f t="shared" si="49"/>
        <v>0.83735294117647063</v>
      </c>
      <c r="BH81" s="19">
        <f t="shared" si="50"/>
        <v>1.095</v>
      </c>
      <c r="BI81" s="19">
        <f t="shared" si="51"/>
        <v>1.7250126839167934</v>
      </c>
      <c r="BJ81" s="19">
        <f t="shared" si="52"/>
        <v>0.45454545454545453</v>
      </c>
      <c r="BK81" s="19"/>
      <c r="BL81" s="20">
        <v>1</v>
      </c>
      <c r="BM81" s="1">
        <v>27</v>
      </c>
      <c r="BN81" s="20"/>
      <c r="BO81" s="1">
        <v>1</v>
      </c>
      <c r="BP81" s="1">
        <v>0</v>
      </c>
      <c r="BQ81" s="1">
        <v>1</v>
      </c>
      <c r="BR81" s="1">
        <v>0</v>
      </c>
      <c r="BS81" s="1">
        <v>22.5</v>
      </c>
      <c r="BT81" s="1"/>
      <c r="BU81" s="1"/>
      <c r="BV81" s="1"/>
      <c r="BW81" s="1"/>
      <c r="BX81" s="1"/>
      <c r="BY81" s="1"/>
      <c r="BZ81" s="1"/>
      <c r="CA81" s="25">
        <v>135</v>
      </c>
      <c r="CB81" s="25">
        <v>28</v>
      </c>
      <c r="CC81" s="44">
        <v>1.23</v>
      </c>
      <c r="CD81" s="27">
        <v>45</v>
      </c>
      <c r="CE81" s="1">
        <v>42</v>
      </c>
      <c r="CF81" s="1">
        <v>0</v>
      </c>
      <c r="CG81" s="1"/>
      <c r="CH81" s="1"/>
      <c r="CI81" s="1">
        <v>1</v>
      </c>
      <c r="CJ81" s="20">
        <v>1491.492393</v>
      </c>
      <c r="CK81" s="20">
        <f t="shared" si="53"/>
        <v>33.144275399999998</v>
      </c>
      <c r="CL81" s="19">
        <f t="shared" si="54"/>
        <v>7.3075325037071339</v>
      </c>
      <c r="CM81" s="20">
        <v>187.0216633</v>
      </c>
      <c r="CN81" s="19">
        <f t="shared" si="55"/>
        <v>5.2312244566689605</v>
      </c>
      <c r="CO81" s="22"/>
      <c r="CP81" s="36">
        <v>43427</v>
      </c>
      <c r="CQ81" s="36"/>
      <c r="CR81" s="36"/>
      <c r="CS81" s="36"/>
      <c r="CT81" s="20"/>
      <c r="CU81" s="36">
        <v>44274</v>
      </c>
      <c r="CV81" s="36">
        <v>44273</v>
      </c>
      <c r="CW81" s="1">
        <f t="shared" si="56"/>
        <v>846</v>
      </c>
      <c r="CX81" s="1">
        <v>0</v>
      </c>
      <c r="CY81" s="1"/>
      <c r="CZ81" s="1"/>
      <c r="DA81" s="1">
        <v>0</v>
      </c>
      <c r="DB81" s="1">
        <v>846</v>
      </c>
      <c r="DC81" s="3">
        <v>0</v>
      </c>
      <c r="DD81"/>
      <c r="DE81"/>
      <c r="DF81"/>
      <c r="DG81"/>
      <c r="DH81"/>
      <c r="DI81"/>
      <c r="DJ81"/>
      <c r="DK81"/>
      <c r="DL81"/>
      <c r="DM81"/>
    </row>
    <row r="82" spans="1:117" s="10" customFormat="1" x14ac:dyDescent="0.25">
      <c r="A82" s="25">
        <v>1013</v>
      </c>
      <c r="B82" s="1">
        <v>65</v>
      </c>
      <c r="C82" s="1">
        <v>1</v>
      </c>
      <c r="D82" s="1">
        <v>1</v>
      </c>
      <c r="E82" s="1">
        <v>1</v>
      </c>
      <c r="F82" s="1">
        <v>2</v>
      </c>
      <c r="G82" s="1">
        <v>1</v>
      </c>
      <c r="H82" s="1">
        <v>0</v>
      </c>
      <c r="I82" s="1">
        <v>1</v>
      </c>
      <c r="J82" s="1">
        <v>4</v>
      </c>
      <c r="K82" s="1">
        <v>1</v>
      </c>
      <c r="L82" s="1">
        <v>1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43.8</v>
      </c>
      <c r="AI82" s="1">
        <v>2.06</v>
      </c>
      <c r="AJ82" s="1">
        <v>139</v>
      </c>
      <c r="AK82" s="1">
        <v>103</v>
      </c>
      <c r="AL82" s="5">
        <f t="shared" si="57"/>
        <v>115</v>
      </c>
      <c r="AM82" s="1">
        <v>84</v>
      </c>
      <c r="AN82" s="1">
        <v>1</v>
      </c>
      <c r="AO82" s="1">
        <v>9</v>
      </c>
      <c r="AP82" s="1">
        <v>59</v>
      </c>
      <c r="AQ82" s="1">
        <v>25</v>
      </c>
      <c r="AR82" s="1">
        <v>39</v>
      </c>
      <c r="AS82" s="1">
        <f t="shared" si="39"/>
        <v>34</v>
      </c>
      <c r="AT82" s="7">
        <f t="shared" si="40"/>
        <v>3.7777777777777777</v>
      </c>
      <c r="AU82" s="1">
        <v>17</v>
      </c>
      <c r="AV82" s="19">
        <v>5.9</v>
      </c>
      <c r="AW82" s="1">
        <v>2.87</v>
      </c>
      <c r="AX82" s="19">
        <f t="shared" si="58"/>
        <v>0.73181818181818181</v>
      </c>
      <c r="AY82" s="7">
        <f t="shared" si="42"/>
        <v>3.7288135593220337</v>
      </c>
      <c r="AZ82" s="7">
        <f t="shared" si="43"/>
        <v>613.24041811846689</v>
      </c>
      <c r="BA82" s="7">
        <f t="shared" si="59"/>
        <v>2954.7038327526129</v>
      </c>
      <c r="BB82" s="7">
        <f t="shared" si="45"/>
        <v>70.238095238095241</v>
      </c>
      <c r="BC82" s="7">
        <f t="shared" si="46"/>
        <v>34.166666666666664</v>
      </c>
      <c r="BD82" s="7">
        <f t="shared" si="60"/>
        <v>45.537333333333329</v>
      </c>
      <c r="BE82" s="7">
        <f t="shared" si="48"/>
        <v>13.94</v>
      </c>
      <c r="BF82" s="19"/>
      <c r="BG82" s="19">
        <f t="shared" si="49"/>
        <v>0.55525423728813561</v>
      </c>
      <c r="BH82" s="19">
        <f t="shared" si="50"/>
        <v>0.84</v>
      </c>
      <c r="BI82" s="19">
        <f t="shared" si="51"/>
        <v>2.0658263305322131</v>
      </c>
      <c r="BJ82" s="19">
        <f t="shared" si="52"/>
        <v>0.52941176470588236</v>
      </c>
      <c r="BK82" s="19"/>
      <c r="BL82" s="20">
        <v>0</v>
      </c>
      <c r="BM82" s="1"/>
      <c r="BN82" s="20"/>
      <c r="BO82" s="1"/>
      <c r="BP82" s="1">
        <v>0</v>
      </c>
      <c r="BQ82" s="1">
        <v>1</v>
      </c>
      <c r="BR82" s="1">
        <v>0</v>
      </c>
      <c r="BS82" s="1">
        <v>72</v>
      </c>
      <c r="BT82" s="1">
        <v>3.8</v>
      </c>
      <c r="BU82" s="1">
        <v>2</v>
      </c>
      <c r="BV82" s="1">
        <v>0.47</v>
      </c>
      <c r="BW82" s="1">
        <v>3.8</v>
      </c>
      <c r="BX82" s="1">
        <v>47.7</v>
      </c>
      <c r="BY82" s="1">
        <v>1</v>
      </c>
      <c r="BZ82" s="1">
        <v>1</v>
      </c>
      <c r="CA82" s="25">
        <v>140</v>
      </c>
      <c r="CB82" s="25">
        <v>25</v>
      </c>
      <c r="CC82" s="44">
        <v>1.1100000000000001</v>
      </c>
      <c r="CD82" s="27">
        <v>60</v>
      </c>
      <c r="CE82" s="1">
        <v>67</v>
      </c>
      <c r="CF82" s="1">
        <v>0</v>
      </c>
      <c r="CG82" s="1"/>
      <c r="CH82" s="1"/>
      <c r="CI82" s="1">
        <v>1</v>
      </c>
      <c r="CJ82" s="20">
        <v>2038.4509190000001</v>
      </c>
      <c r="CK82" s="20">
        <f t="shared" si="53"/>
        <v>33.974181983333338</v>
      </c>
      <c r="CL82" s="19">
        <f t="shared" si="54"/>
        <v>7.6199454449520374</v>
      </c>
      <c r="CM82" s="20">
        <v>1513.5492879999999</v>
      </c>
      <c r="CN82" s="19">
        <f t="shared" si="55"/>
        <v>7.3222126935080052</v>
      </c>
      <c r="CO82" s="22"/>
      <c r="CP82" s="36">
        <v>43209</v>
      </c>
      <c r="CQ82" s="36"/>
      <c r="CR82" s="36"/>
      <c r="CS82" s="36"/>
      <c r="CT82" s="20"/>
      <c r="CU82" s="36">
        <v>44217</v>
      </c>
      <c r="CV82" s="36">
        <v>43231</v>
      </c>
      <c r="CW82" s="1">
        <f t="shared" si="56"/>
        <v>22</v>
      </c>
      <c r="CX82" s="1">
        <v>1</v>
      </c>
      <c r="CY82" s="36">
        <v>43231</v>
      </c>
      <c r="CZ82" s="20">
        <f>(CY82-CP82)</f>
        <v>22</v>
      </c>
      <c r="DA82" s="20">
        <v>1</v>
      </c>
      <c r="DB82" s="20">
        <v>22</v>
      </c>
      <c r="DC82" s="1">
        <v>1</v>
      </c>
      <c r="DD82" t="s">
        <v>129</v>
      </c>
      <c r="DE82"/>
      <c r="DF82"/>
      <c r="DG82"/>
      <c r="DH82"/>
      <c r="DI82"/>
      <c r="DJ82"/>
      <c r="DK82"/>
      <c r="DL82"/>
      <c r="DM82"/>
    </row>
    <row r="83" spans="1:117" s="10" customFormat="1" x14ac:dyDescent="0.25">
      <c r="A83" s="25">
        <v>1035</v>
      </c>
      <c r="B83" s="1">
        <v>57</v>
      </c>
      <c r="C83" s="1">
        <v>0</v>
      </c>
      <c r="D83" s="1">
        <v>1</v>
      </c>
      <c r="E83" s="1">
        <v>1</v>
      </c>
      <c r="F83" s="1">
        <v>1</v>
      </c>
      <c r="G83" s="1">
        <v>1</v>
      </c>
      <c r="H83" s="1">
        <v>0</v>
      </c>
      <c r="I83" s="1">
        <v>1</v>
      </c>
      <c r="J83" s="1">
        <v>3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0</v>
      </c>
      <c r="Q83" s="1"/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51.6</v>
      </c>
      <c r="AI83" s="1">
        <v>2.2000000000000002</v>
      </c>
      <c r="AJ83" s="1">
        <v>163</v>
      </c>
      <c r="AK83" s="1">
        <v>80</v>
      </c>
      <c r="AL83" s="5">
        <f t="shared" si="57"/>
        <v>107.66666666666667</v>
      </c>
      <c r="AM83" s="1">
        <v>82</v>
      </c>
      <c r="AN83" s="1">
        <v>1</v>
      </c>
      <c r="AO83" s="1">
        <v>13</v>
      </c>
      <c r="AP83" s="1">
        <v>77</v>
      </c>
      <c r="AQ83" s="1">
        <v>31</v>
      </c>
      <c r="AR83" s="1">
        <v>49</v>
      </c>
      <c r="AS83" s="1">
        <f t="shared" si="39"/>
        <v>46</v>
      </c>
      <c r="AT83" s="7">
        <f t="shared" si="40"/>
        <v>3.5384615384615383</v>
      </c>
      <c r="AU83" s="1">
        <v>15</v>
      </c>
      <c r="AV83" s="19">
        <v>3.24</v>
      </c>
      <c r="AW83" s="1">
        <v>1.47</v>
      </c>
      <c r="AX83" s="19">
        <f t="shared" si="58"/>
        <v>0.35093126385809315</v>
      </c>
      <c r="AY83" s="7">
        <f t="shared" si="42"/>
        <v>10.493827160493826</v>
      </c>
      <c r="AZ83" s="7">
        <f t="shared" si="43"/>
        <v>1850.3401360544217</v>
      </c>
      <c r="BA83" s="7">
        <f t="shared" si="59"/>
        <v>5151.9274376417243</v>
      </c>
      <c r="BB83" s="7">
        <f t="shared" si="45"/>
        <v>39.512195121951223</v>
      </c>
      <c r="BC83" s="7">
        <f t="shared" si="46"/>
        <v>17.926829268292682</v>
      </c>
      <c r="BD83" s="7">
        <f t="shared" si="60"/>
        <v>22.592585365853658</v>
      </c>
      <c r="BE83" s="7">
        <f t="shared" si="48"/>
        <v>8.7769756097560965</v>
      </c>
      <c r="BF83" s="19"/>
      <c r="BG83" s="19">
        <f t="shared" si="49"/>
        <v>1.2401234567901234</v>
      </c>
      <c r="BH83" s="19">
        <f t="shared" si="50"/>
        <v>1.9487654320987653</v>
      </c>
      <c r="BI83" s="19">
        <f t="shared" si="51"/>
        <v>0.85896076352067874</v>
      </c>
      <c r="BJ83" s="19">
        <f t="shared" si="52"/>
        <v>0.8666666666666667</v>
      </c>
      <c r="BK83" s="19"/>
      <c r="BL83" s="20">
        <v>0</v>
      </c>
      <c r="BM83" s="1"/>
      <c r="BN83" s="20"/>
      <c r="BO83" s="1"/>
      <c r="BP83" s="1"/>
      <c r="BQ83" s="1">
        <v>1</v>
      </c>
      <c r="BR83" s="1">
        <v>0</v>
      </c>
      <c r="BS83" s="1">
        <v>70</v>
      </c>
      <c r="BT83" s="1">
        <v>3.9</v>
      </c>
      <c r="BU83" s="1">
        <v>2.1</v>
      </c>
      <c r="BV83" s="1">
        <v>0.53</v>
      </c>
      <c r="BW83" s="1">
        <v>3.6</v>
      </c>
      <c r="BX83" s="1"/>
      <c r="BY83" s="1"/>
      <c r="BZ83" s="1"/>
      <c r="CA83" s="25">
        <v>139</v>
      </c>
      <c r="CB83" s="25">
        <v>21</v>
      </c>
      <c r="CC83" s="44">
        <v>0.93</v>
      </c>
      <c r="CD83" s="27">
        <v>69</v>
      </c>
      <c r="CE83" s="1">
        <v>189</v>
      </c>
      <c r="CF83" s="1">
        <v>1</v>
      </c>
      <c r="CG83" s="1"/>
      <c r="CH83" s="1"/>
      <c r="CI83" s="1">
        <v>1</v>
      </c>
      <c r="CJ83" s="20">
        <v>2366.0682160000001</v>
      </c>
      <c r="CK83" s="20">
        <f t="shared" si="53"/>
        <v>34.290843710144927</v>
      </c>
      <c r="CL83" s="19">
        <f t="shared" si="54"/>
        <v>7.7689848759063054</v>
      </c>
      <c r="CM83" s="20">
        <v>1390.4658810000001</v>
      </c>
      <c r="CN83" s="19">
        <f t="shared" si="55"/>
        <v>7.2373941361561487</v>
      </c>
      <c r="CO83" s="22"/>
      <c r="CP83" s="36">
        <v>43250</v>
      </c>
      <c r="CQ83" s="36"/>
      <c r="CR83" s="36"/>
      <c r="CS83" s="36"/>
      <c r="CT83" s="20"/>
      <c r="CU83" s="36">
        <v>44274</v>
      </c>
      <c r="CV83" s="36">
        <v>44266</v>
      </c>
      <c r="CW83" s="1">
        <f t="shared" si="56"/>
        <v>1016</v>
      </c>
      <c r="CX83" s="1">
        <v>0</v>
      </c>
      <c r="CY83" s="1"/>
      <c r="CZ83" s="1"/>
      <c r="DA83" s="1">
        <v>0</v>
      </c>
      <c r="DB83" s="1">
        <v>1016</v>
      </c>
      <c r="DC83" s="1">
        <v>1</v>
      </c>
      <c r="DD83"/>
      <c r="DE83"/>
      <c r="DF83"/>
      <c r="DG83"/>
      <c r="DH83"/>
      <c r="DI83"/>
      <c r="DJ83"/>
      <c r="DK83"/>
      <c r="DL83"/>
      <c r="DM83"/>
    </row>
    <row r="84" spans="1:117" s="10" customFormat="1" x14ac:dyDescent="0.25">
      <c r="A84" s="25">
        <v>1031</v>
      </c>
      <c r="B84" s="1">
        <v>73</v>
      </c>
      <c r="C84" s="1">
        <v>0</v>
      </c>
      <c r="D84" s="1">
        <v>0</v>
      </c>
      <c r="E84" s="1">
        <v>1</v>
      </c>
      <c r="F84" s="1">
        <v>1</v>
      </c>
      <c r="G84" s="1">
        <v>0</v>
      </c>
      <c r="H84" s="1">
        <v>1</v>
      </c>
      <c r="I84" s="1">
        <v>0</v>
      </c>
      <c r="J84" s="1">
        <v>3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/>
      <c r="R84" s="1">
        <v>1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1</v>
      </c>
      <c r="AC84" s="1">
        <v>1</v>
      </c>
      <c r="AD84" s="1">
        <v>0</v>
      </c>
      <c r="AE84" s="1">
        <v>1</v>
      </c>
      <c r="AF84" s="1">
        <v>0</v>
      </c>
      <c r="AG84" s="1">
        <v>0</v>
      </c>
      <c r="AH84" s="1">
        <v>20.25</v>
      </c>
      <c r="AI84" s="1">
        <v>1.77</v>
      </c>
      <c r="AJ84" s="1">
        <v>128</v>
      </c>
      <c r="AK84" s="1">
        <v>87</v>
      </c>
      <c r="AL84" s="5">
        <f t="shared" si="57"/>
        <v>100.66666666666667</v>
      </c>
      <c r="AM84" s="1">
        <v>74</v>
      </c>
      <c r="AN84" s="1">
        <v>1</v>
      </c>
      <c r="AO84" s="1">
        <v>15</v>
      </c>
      <c r="AP84" s="1">
        <v>71</v>
      </c>
      <c r="AQ84" s="1">
        <v>30</v>
      </c>
      <c r="AR84" s="1">
        <v>46</v>
      </c>
      <c r="AS84" s="1">
        <f t="shared" si="39"/>
        <v>41</v>
      </c>
      <c r="AT84" s="7">
        <f t="shared" si="40"/>
        <v>2.7333333333333334</v>
      </c>
      <c r="AU84" s="1">
        <v>23</v>
      </c>
      <c r="AV84" s="19">
        <v>2.65</v>
      </c>
      <c r="AW84" s="1">
        <v>1.5</v>
      </c>
      <c r="AX84" s="19">
        <f t="shared" si="58"/>
        <v>0.33481152993348118</v>
      </c>
      <c r="AY84" s="7">
        <f t="shared" si="42"/>
        <v>8.6792452830188687</v>
      </c>
      <c r="AZ84" s="7">
        <f t="shared" si="43"/>
        <v>1226.6666666666667</v>
      </c>
      <c r="BA84" s="7">
        <f t="shared" si="59"/>
        <v>4568.8888888888896</v>
      </c>
      <c r="BB84" s="7">
        <f t="shared" si="45"/>
        <v>35.810810810810814</v>
      </c>
      <c r="BC84" s="7">
        <f t="shared" si="46"/>
        <v>20.27027027027027</v>
      </c>
      <c r="BD84" s="7">
        <f t="shared" si="60"/>
        <v>21.410810810810812</v>
      </c>
      <c r="BE84" s="7">
        <f t="shared" si="48"/>
        <v>8.5459459459459453</v>
      </c>
      <c r="BF84" s="19"/>
      <c r="BG84" s="19">
        <f t="shared" si="49"/>
        <v>1.2845283018867923</v>
      </c>
      <c r="BH84" s="19">
        <f t="shared" si="50"/>
        <v>1.982641509433962</v>
      </c>
      <c r="BI84" s="19">
        <f t="shared" si="51"/>
        <v>0.87343441001977595</v>
      </c>
      <c r="BJ84" s="19">
        <f t="shared" si="52"/>
        <v>0.65217391304347827</v>
      </c>
      <c r="BK84" s="19"/>
      <c r="BL84" s="20">
        <v>0</v>
      </c>
      <c r="BM84" s="1"/>
      <c r="BN84" s="20"/>
      <c r="BO84" s="1"/>
      <c r="BP84" s="1"/>
      <c r="BQ84" s="1">
        <v>1</v>
      </c>
      <c r="BR84" s="1">
        <v>0</v>
      </c>
      <c r="BS84" s="1">
        <v>21</v>
      </c>
      <c r="BT84" s="1">
        <v>6.1</v>
      </c>
      <c r="BU84" s="1">
        <v>5.8</v>
      </c>
      <c r="BV84" s="1">
        <v>0.32</v>
      </c>
      <c r="BW84" s="1">
        <v>4.3</v>
      </c>
      <c r="BX84" s="1">
        <v>40.4</v>
      </c>
      <c r="BY84" s="1">
        <v>1</v>
      </c>
      <c r="BZ84" s="1">
        <v>1</v>
      </c>
      <c r="CA84" s="25">
        <v>136</v>
      </c>
      <c r="CB84" s="25">
        <v>22</v>
      </c>
      <c r="CC84" s="44">
        <v>0.89</v>
      </c>
      <c r="CD84" s="27">
        <v>85</v>
      </c>
      <c r="CE84" s="1">
        <v>1546</v>
      </c>
      <c r="CF84" s="1">
        <v>1</v>
      </c>
      <c r="CG84" s="1"/>
      <c r="CH84" s="1"/>
      <c r="CI84" s="1">
        <v>3</v>
      </c>
      <c r="CJ84" s="20">
        <v>2921.0889999999999</v>
      </c>
      <c r="CK84" s="20">
        <f t="shared" si="53"/>
        <v>34.365752941176467</v>
      </c>
      <c r="CL84" s="19">
        <f t="shared" si="54"/>
        <v>7.9797117709410292</v>
      </c>
      <c r="CM84" s="20">
        <v>2411.0205000000001</v>
      </c>
      <c r="CN84" s="19">
        <f t="shared" si="55"/>
        <v>7.7878053808410002</v>
      </c>
      <c r="CO84" s="22"/>
      <c r="CP84" s="36">
        <v>43236</v>
      </c>
      <c r="CQ84" s="36"/>
      <c r="CR84" s="36"/>
      <c r="CS84" s="36"/>
      <c r="CT84" s="20"/>
      <c r="CU84" s="36">
        <v>44217</v>
      </c>
      <c r="CV84" s="36">
        <v>44217</v>
      </c>
      <c r="CW84" s="1">
        <f t="shared" si="56"/>
        <v>981</v>
      </c>
      <c r="CX84" s="1">
        <v>1</v>
      </c>
      <c r="CY84" s="36">
        <v>44228</v>
      </c>
      <c r="CZ84" s="20">
        <f>(CY84-CP84)</f>
        <v>992</v>
      </c>
      <c r="DA84" s="20">
        <v>1</v>
      </c>
      <c r="DB84" s="20">
        <v>992</v>
      </c>
      <c r="DC84" s="1">
        <v>1</v>
      </c>
      <c r="DD84" t="s">
        <v>137</v>
      </c>
      <c r="DE84"/>
      <c r="DF84"/>
      <c r="DG84"/>
      <c r="DH84"/>
      <c r="DI84"/>
      <c r="DJ84"/>
      <c r="DK84"/>
      <c r="DL84"/>
      <c r="DM84"/>
    </row>
    <row r="85" spans="1:117" s="10" customFormat="1" x14ac:dyDescent="0.25">
      <c r="A85" s="25">
        <v>1039</v>
      </c>
      <c r="B85" s="1">
        <v>57</v>
      </c>
      <c r="C85" s="1">
        <v>0</v>
      </c>
      <c r="D85" s="1">
        <v>1</v>
      </c>
      <c r="E85" s="1">
        <v>1</v>
      </c>
      <c r="F85" s="1">
        <v>1</v>
      </c>
      <c r="G85" s="1">
        <v>0</v>
      </c>
      <c r="H85" s="1">
        <v>1</v>
      </c>
      <c r="I85" s="1">
        <v>0</v>
      </c>
      <c r="J85" s="1">
        <v>4</v>
      </c>
      <c r="K85" s="1">
        <v>1</v>
      </c>
      <c r="L85" s="1">
        <v>1</v>
      </c>
      <c r="M85" s="1">
        <v>1</v>
      </c>
      <c r="N85" s="1">
        <v>1</v>
      </c>
      <c r="O85" s="1">
        <v>0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</v>
      </c>
      <c r="AA85" s="1">
        <v>1</v>
      </c>
      <c r="AB85" s="1">
        <v>1</v>
      </c>
      <c r="AC85" s="1">
        <v>1</v>
      </c>
      <c r="AD85" s="1">
        <v>0</v>
      </c>
      <c r="AE85" s="1">
        <v>1</v>
      </c>
      <c r="AF85" s="1">
        <v>1</v>
      </c>
      <c r="AG85" s="1">
        <v>0</v>
      </c>
      <c r="AH85" s="1">
        <v>27.1</v>
      </c>
      <c r="AI85" s="1">
        <v>1.7</v>
      </c>
      <c r="AJ85" s="1">
        <v>126</v>
      </c>
      <c r="AK85" s="1">
        <v>64</v>
      </c>
      <c r="AL85" s="5">
        <f t="shared" si="57"/>
        <v>84.666666666666671</v>
      </c>
      <c r="AM85" s="1">
        <v>65</v>
      </c>
      <c r="AN85" s="1">
        <v>1</v>
      </c>
      <c r="AO85" s="1">
        <v>10</v>
      </c>
      <c r="AP85" s="1">
        <v>50</v>
      </c>
      <c r="AQ85" s="1">
        <v>20</v>
      </c>
      <c r="AR85" s="1">
        <v>31</v>
      </c>
      <c r="AS85" s="1">
        <f t="shared" si="39"/>
        <v>30</v>
      </c>
      <c r="AT85" s="7">
        <f t="shared" si="40"/>
        <v>3</v>
      </c>
      <c r="AU85" s="1">
        <v>15</v>
      </c>
      <c r="AV85" s="19">
        <v>3.1</v>
      </c>
      <c r="AW85" s="1">
        <v>1.82</v>
      </c>
      <c r="AX85" s="19">
        <f t="shared" si="58"/>
        <v>0.34167036215816704</v>
      </c>
      <c r="AY85" s="7">
        <f t="shared" si="42"/>
        <v>5.161290322580645</v>
      </c>
      <c r="AZ85" s="7">
        <f t="shared" si="43"/>
        <v>703.2967032967033</v>
      </c>
      <c r="BA85" s="7">
        <f t="shared" si="59"/>
        <v>3282.0512820512822</v>
      </c>
      <c r="BB85" s="7">
        <f t="shared" si="45"/>
        <v>47.692307692307693</v>
      </c>
      <c r="BC85" s="7">
        <f t="shared" si="46"/>
        <v>28</v>
      </c>
      <c r="BD85" s="7">
        <f t="shared" si="60"/>
        <v>26.529066666666665</v>
      </c>
      <c r="BE85" s="7">
        <f t="shared" si="48"/>
        <v>7.9967999999999995</v>
      </c>
      <c r="BF85" s="19">
        <v>2.6838709677419352</v>
      </c>
      <c r="BG85" s="19">
        <f t="shared" si="49"/>
        <v>0.65</v>
      </c>
      <c r="BH85" s="19">
        <f t="shared" si="50"/>
        <v>1.0483870967741935</v>
      </c>
      <c r="BI85" s="19">
        <f t="shared" si="51"/>
        <v>1.5897435897435899</v>
      </c>
      <c r="BJ85" s="19">
        <f t="shared" si="52"/>
        <v>0.66666666666666663</v>
      </c>
      <c r="BK85" s="19"/>
      <c r="BL85" s="20">
        <v>1</v>
      </c>
      <c r="BM85" s="1">
        <v>26</v>
      </c>
      <c r="BN85" s="20"/>
      <c r="BO85" s="1">
        <v>3</v>
      </c>
      <c r="BP85" s="1">
        <v>1</v>
      </c>
      <c r="BQ85" s="1">
        <v>1</v>
      </c>
      <c r="BR85" s="1">
        <v>0</v>
      </c>
      <c r="BS85" s="1">
        <v>19</v>
      </c>
      <c r="BT85" s="1">
        <v>4.5</v>
      </c>
      <c r="BU85" s="1">
        <v>3.6</v>
      </c>
      <c r="BV85" s="1">
        <v>0.5</v>
      </c>
      <c r="BW85" s="1">
        <v>4.2</v>
      </c>
      <c r="BX85" s="1">
        <v>34.4</v>
      </c>
      <c r="BY85" s="1">
        <v>1</v>
      </c>
      <c r="BZ85" s="1">
        <v>1</v>
      </c>
      <c r="CA85" s="25">
        <v>135</v>
      </c>
      <c r="CB85" s="25">
        <v>10</v>
      </c>
      <c r="CC85" s="44">
        <v>0.97</v>
      </c>
      <c r="CD85" s="27">
        <v>65</v>
      </c>
      <c r="CE85" s="1">
        <v>1326</v>
      </c>
      <c r="CF85" s="1">
        <v>1</v>
      </c>
      <c r="CG85" s="1"/>
      <c r="CH85" s="1"/>
      <c r="CI85" s="1">
        <v>3</v>
      </c>
      <c r="CJ85" s="20">
        <v>2355.1615790000001</v>
      </c>
      <c r="CK85" s="20">
        <f t="shared" si="53"/>
        <v>36.233255061538465</v>
      </c>
      <c r="CL85" s="19">
        <f t="shared" si="54"/>
        <v>7.7643646151372279</v>
      </c>
      <c r="CM85" s="20">
        <v>4622.8931570000004</v>
      </c>
      <c r="CN85" s="19">
        <f t="shared" si="55"/>
        <v>8.438776012537943</v>
      </c>
      <c r="CO85" s="22"/>
      <c r="CP85" s="36">
        <v>43272</v>
      </c>
      <c r="CQ85" s="36"/>
      <c r="CR85" s="36"/>
      <c r="CS85" s="36"/>
      <c r="CT85" s="20"/>
      <c r="CU85" s="36">
        <v>44217</v>
      </c>
      <c r="CV85" s="37">
        <v>43609</v>
      </c>
      <c r="CW85" s="1">
        <f t="shared" si="56"/>
        <v>337</v>
      </c>
      <c r="CX85" s="1">
        <v>1</v>
      </c>
      <c r="CY85" s="36">
        <v>43609</v>
      </c>
      <c r="CZ85" s="20">
        <f>(CY85-CP85)</f>
        <v>337</v>
      </c>
      <c r="DA85" s="20">
        <v>1</v>
      </c>
      <c r="DB85" s="20">
        <v>337</v>
      </c>
      <c r="DC85" s="1">
        <v>1</v>
      </c>
      <c r="DD85" t="s">
        <v>150</v>
      </c>
      <c r="DE85"/>
      <c r="DF85"/>
      <c r="DG85"/>
      <c r="DH85"/>
      <c r="DI85"/>
      <c r="DJ85"/>
      <c r="DK85"/>
      <c r="DL85"/>
      <c r="DM85"/>
    </row>
    <row r="86" spans="1:117" s="10" customFormat="1" x14ac:dyDescent="0.25">
      <c r="A86" s="25">
        <v>1046</v>
      </c>
      <c r="B86" s="1">
        <v>73</v>
      </c>
      <c r="C86" s="1">
        <v>0</v>
      </c>
      <c r="D86" s="1">
        <v>0</v>
      </c>
      <c r="E86" s="1">
        <v>1</v>
      </c>
      <c r="F86" s="1">
        <v>1</v>
      </c>
      <c r="G86" s="1">
        <v>0</v>
      </c>
      <c r="H86" s="1">
        <v>1</v>
      </c>
      <c r="I86" s="1">
        <v>0</v>
      </c>
      <c r="J86" s="1">
        <v>4</v>
      </c>
      <c r="K86" s="1">
        <v>1</v>
      </c>
      <c r="L86" s="1">
        <v>1</v>
      </c>
      <c r="M86" s="1">
        <v>1</v>
      </c>
      <c r="N86" s="1">
        <v>1</v>
      </c>
      <c r="O86" s="1">
        <v>0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0</v>
      </c>
      <c r="AE86" s="1">
        <v>1</v>
      </c>
      <c r="AF86" s="1">
        <v>0</v>
      </c>
      <c r="AG86" s="1">
        <v>0</v>
      </c>
      <c r="AH86" s="1">
        <v>26.8</v>
      </c>
      <c r="AI86" s="1">
        <v>1.71</v>
      </c>
      <c r="AJ86" s="1">
        <v>106</v>
      </c>
      <c r="AK86" s="1">
        <v>56</v>
      </c>
      <c r="AL86" s="5">
        <f t="shared" si="57"/>
        <v>72.666666666666671</v>
      </c>
      <c r="AM86" s="1">
        <v>82</v>
      </c>
      <c r="AN86" s="1">
        <v>1</v>
      </c>
      <c r="AO86" s="1">
        <v>3</v>
      </c>
      <c r="AP86" s="1">
        <v>48</v>
      </c>
      <c r="AQ86" s="1">
        <v>21</v>
      </c>
      <c r="AR86" s="1">
        <v>31</v>
      </c>
      <c r="AS86" s="1">
        <f t="shared" si="39"/>
        <v>27</v>
      </c>
      <c r="AT86" s="7">
        <f t="shared" si="40"/>
        <v>9</v>
      </c>
      <c r="AU86" s="1">
        <v>20</v>
      </c>
      <c r="AV86" s="19">
        <v>3.2</v>
      </c>
      <c r="AW86" s="1">
        <v>1.87</v>
      </c>
      <c r="AX86" s="19">
        <f t="shared" si="58"/>
        <v>0.30130081300813011</v>
      </c>
      <c r="AY86" s="7">
        <f t="shared" si="42"/>
        <v>3.4375</v>
      </c>
      <c r="AZ86" s="7">
        <f t="shared" si="43"/>
        <v>470.58823529411762</v>
      </c>
      <c r="BA86" s="7">
        <f t="shared" si="59"/>
        <v>2980.3921568627452</v>
      </c>
      <c r="BB86" s="7">
        <f t="shared" si="45"/>
        <v>39.024390243902438</v>
      </c>
      <c r="BC86" s="7">
        <f t="shared" si="46"/>
        <v>22.804878048780488</v>
      </c>
      <c r="BD86" s="7">
        <f t="shared" si="60"/>
        <v>16.334373983739837</v>
      </c>
      <c r="BE86" s="7">
        <f t="shared" si="48"/>
        <v>8.6840975609756086</v>
      </c>
      <c r="BF86" s="19">
        <v>2.7162500000000001</v>
      </c>
      <c r="BG86" s="19">
        <f t="shared" si="49"/>
        <v>0.79437500000000005</v>
      </c>
      <c r="BH86" s="19">
        <f t="shared" si="50"/>
        <v>1.23</v>
      </c>
      <c r="BI86" s="19">
        <f t="shared" si="51"/>
        <v>1.4453477868112015</v>
      </c>
      <c r="BJ86" s="19">
        <f t="shared" si="52"/>
        <v>0.15</v>
      </c>
      <c r="BK86" s="19"/>
      <c r="BL86" s="20">
        <v>1</v>
      </c>
      <c r="BM86" s="1">
        <v>15</v>
      </c>
      <c r="BN86" s="20"/>
      <c r="BO86" s="1">
        <v>3</v>
      </c>
      <c r="BP86" s="1">
        <v>0</v>
      </c>
      <c r="BQ86" s="1">
        <v>1</v>
      </c>
      <c r="BR86" s="1">
        <v>0</v>
      </c>
      <c r="BS86" s="1">
        <v>24</v>
      </c>
      <c r="BT86" s="1">
        <v>5.0999999999999996</v>
      </c>
      <c r="BU86" s="1">
        <v>4.7</v>
      </c>
      <c r="BV86" s="1">
        <v>0.39</v>
      </c>
      <c r="BW86" s="1">
        <v>3.9</v>
      </c>
      <c r="BX86" s="1">
        <v>42</v>
      </c>
      <c r="BY86" s="1">
        <v>1</v>
      </c>
      <c r="BZ86" s="1">
        <v>1</v>
      </c>
      <c r="CA86" s="25">
        <v>132</v>
      </c>
      <c r="CB86" s="25">
        <v>34</v>
      </c>
      <c r="CC86" s="44">
        <v>1.29</v>
      </c>
      <c r="CD86" s="27">
        <v>54</v>
      </c>
      <c r="CE86" s="1">
        <v>4700</v>
      </c>
      <c r="CF86" s="1">
        <v>1</v>
      </c>
      <c r="CG86" s="1"/>
      <c r="CH86" s="1"/>
      <c r="CI86" s="1">
        <v>3</v>
      </c>
      <c r="CJ86" s="20">
        <v>2051.4208060000001</v>
      </c>
      <c r="CK86" s="20">
        <f t="shared" si="53"/>
        <v>37.989274185185188</v>
      </c>
      <c r="CL86" s="19">
        <f t="shared" si="54"/>
        <v>7.6262879081636932</v>
      </c>
      <c r="CM86" s="20">
        <v>1849.4345290000001</v>
      </c>
      <c r="CN86" s="19">
        <f t="shared" si="55"/>
        <v>7.522635211348832</v>
      </c>
      <c r="CO86" s="22"/>
      <c r="CP86" s="36">
        <v>43318</v>
      </c>
      <c r="CQ86" s="36"/>
      <c r="CR86" s="36"/>
      <c r="CS86" s="36"/>
      <c r="CT86" s="20"/>
      <c r="CU86" s="36">
        <v>44217</v>
      </c>
      <c r="CV86" s="36">
        <v>43844</v>
      </c>
      <c r="CW86" s="1">
        <f t="shared" si="56"/>
        <v>526</v>
      </c>
      <c r="CX86" s="1">
        <v>1</v>
      </c>
      <c r="CY86" s="36">
        <v>43844</v>
      </c>
      <c r="CZ86" s="20">
        <f>(CY86-CP86)</f>
        <v>526</v>
      </c>
      <c r="DA86" s="20">
        <v>1</v>
      </c>
      <c r="DB86" s="20">
        <v>526</v>
      </c>
      <c r="DC86" s="1">
        <v>1</v>
      </c>
      <c r="DD86" t="s">
        <v>130</v>
      </c>
      <c r="DE86"/>
      <c r="DF86"/>
      <c r="DG86"/>
      <c r="DH86"/>
      <c r="DI86"/>
      <c r="DJ86"/>
      <c r="DK86"/>
      <c r="DL86"/>
      <c r="DM86"/>
    </row>
    <row r="87" spans="1:117" s="10" customFormat="1" x14ac:dyDescent="0.25">
      <c r="A87" s="25">
        <v>1163</v>
      </c>
      <c r="B87" s="1">
        <v>78</v>
      </c>
      <c r="C87" s="1">
        <v>0</v>
      </c>
      <c r="D87" s="1">
        <v>0</v>
      </c>
      <c r="E87" s="1">
        <v>0</v>
      </c>
      <c r="F87" s="1">
        <v>2</v>
      </c>
      <c r="G87" s="1"/>
      <c r="H87" s="1">
        <v>0</v>
      </c>
      <c r="I87" s="1"/>
      <c r="J87" s="1">
        <v>4</v>
      </c>
      <c r="K87" s="1">
        <v>1</v>
      </c>
      <c r="L87" s="1">
        <v>1</v>
      </c>
      <c r="M87" s="1">
        <v>1</v>
      </c>
      <c r="N87" s="1">
        <v>0</v>
      </c>
      <c r="O87" s="1">
        <v>0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0</v>
      </c>
      <c r="AH87" s="1">
        <v>34.1</v>
      </c>
      <c r="AI87" s="1">
        <v>2.19</v>
      </c>
      <c r="AJ87" s="1">
        <v>116</v>
      </c>
      <c r="AK87" s="1">
        <v>59</v>
      </c>
      <c r="AL87" s="5">
        <f t="shared" si="57"/>
        <v>78</v>
      </c>
      <c r="AM87" s="1">
        <v>90</v>
      </c>
      <c r="AN87" s="1">
        <v>1</v>
      </c>
      <c r="AO87" s="1">
        <v>2</v>
      </c>
      <c r="AP87" s="1">
        <v>41</v>
      </c>
      <c r="AQ87" s="1">
        <v>10</v>
      </c>
      <c r="AR87" s="1">
        <v>23</v>
      </c>
      <c r="AS87" s="1">
        <f t="shared" si="39"/>
        <v>31</v>
      </c>
      <c r="AT87" s="7">
        <f t="shared" si="40"/>
        <v>15.5</v>
      </c>
      <c r="AU87" s="1">
        <v>11</v>
      </c>
      <c r="AV87" s="19">
        <v>6.45</v>
      </c>
      <c r="AW87" s="1">
        <v>2.94</v>
      </c>
      <c r="AX87" s="19">
        <f t="shared" si="58"/>
        <v>0.50847006651884696</v>
      </c>
      <c r="AY87" s="7">
        <f t="shared" si="42"/>
        <v>1.8604651162790697</v>
      </c>
      <c r="AZ87" s="7">
        <f t="shared" si="43"/>
        <v>326.53061224489795</v>
      </c>
      <c r="BA87" s="7">
        <f t="shared" si="59"/>
        <v>2068.0272108843537</v>
      </c>
      <c r="BB87" s="7">
        <f t="shared" si="45"/>
        <v>71.666666666666671</v>
      </c>
      <c r="BC87" s="7">
        <f t="shared" si="46"/>
        <v>32.666666666666664</v>
      </c>
      <c r="BD87" s="7">
        <f t="shared" si="60"/>
        <v>29.765866666666664</v>
      </c>
      <c r="BE87" s="7">
        <f t="shared" si="48"/>
        <v>9.3295999999999992</v>
      </c>
      <c r="BF87" s="19">
        <v>1.7302325581395348</v>
      </c>
      <c r="BG87" s="19">
        <f t="shared" si="49"/>
        <v>0.32093023255813952</v>
      </c>
      <c r="BH87" s="19">
        <f t="shared" si="50"/>
        <v>0.5720930232558139</v>
      </c>
      <c r="BI87" s="19">
        <f t="shared" si="51"/>
        <v>2.3118279569892475</v>
      </c>
      <c r="BJ87" s="19">
        <f t="shared" si="52"/>
        <v>0.18181818181818182</v>
      </c>
      <c r="BK87" s="19"/>
      <c r="BL87" s="20">
        <v>1</v>
      </c>
      <c r="BM87" s="1">
        <v>12</v>
      </c>
      <c r="BN87" s="20"/>
      <c r="BO87" s="1">
        <v>1</v>
      </c>
      <c r="BP87" s="1">
        <v>0</v>
      </c>
      <c r="BQ87" s="1">
        <v>1</v>
      </c>
      <c r="BR87" s="1">
        <v>0</v>
      </c>
      <c r="BS87" s="1">
        <v>55</v>
      </c>
      <c r="BT87" s="1">
        <v>4.7</v>
      </c>
      <c r="BU87" s="1">
        <v>3.1</v>
      </c>
      <c r="BV87" s="1">
        <v>0.4</v>
      </c>
      <c r="BW87" s="1"/>
      <c r="BX87" s="1"/>
      <c r="BY87" s="1"/>
      <c r="BZ87" s="1">
        <v>1</v>
      </c>
      <c r="CA87" s="25">
        <v>139</v>
      </c>
      <c r="CB87" s="25">
        <v>24</v>
      </c>
      <c r="CC87" s="44">
        <v>1.27</v>
      </c>
      <c r="CD87" s="27">
        <v>54</v>
      </c>
      <c r="CE87" s="1"/>
      <c r="CF87" s="1"/>
      <c r="CG87" s="1"/>
      <c r="CH87" s="1"/>
      <c r="CI87" s="1"/>
      <c r="CJ87" s="20">
        <v>2073.4930890000001</v>
      </c>
      <c r="CK87" s="20">
        <f t="shared" si="53"/>
        <v>38.398020166666669</v>
      </c>
      <c r="CL87" s="19">
        <f t="shared" si="54"/>
        <v>7.6369899466690656</v>
      </c>
      <c r="CM87" s="20">
        <v>3550.0654060000002</v>
      </c>
      <c r="CN87" s="19">
        <f t="shared" si="55"/>
        <v>8.1747213065250897</v>
      </c>
      <c r="CO87" s="22"/>
      <c r="CP87" s="36">
        <v>43678</v>
      </c>
      <c r="CQ87" s="36"/>
      <c r="CR87" s="36"/>
      <c r="CS87" s="36"/>
      <c r="CT87" s="20"/>
      <c r="CU87" s="36">
        <v>44274</v>
      </c>
      <c r="CV87" s="36">
        <v>44264</v>
      </c>
      <c r="CW87" s="1">
        <f t="shared" si="56"/>
        <v>586</v>
      </c>
      <c r="CX87" s="1">
        <v>0</v>
      </c>
      <c r="CY87" s="1"/>
      <c r="CZ87" s="1"/>
      <c r="DA87" s="1">
        <v>0</v>
      </c>
      <c r="DB87" s="1">
        <v>586</v>
      </c>
      <c r="DC87" s="1">
        <v>1</v>
      </c>
      <c r="DD87"/>
      <c r="DE87"/>
      <c r="DF87"/>
      <c r="DG87"/>
      <c r="DH87"/>
      <c r="DI87"/>
      <c r="DJ87"/>
      <c r="DK87"/>
      <c r="DL87"/>
      <c r="DM87"/>
    </row>
    <row r="88" spans="1:117" s="10" customFormat="1" x14ac:dyDescent="0.25">
      <c r="A88" s="2">
        <v>2046</v>
      </c>
      <c r="B88" s="3">
        <v>53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0</v>
      </c>
      <c r="M88" s="3"/>
      <c r="N88" s="3">
        <v>1</v>
      </c>
      <c r="O88" s="3">
        <v>0</v>
      </c>
      <c r="P88" s="3">
        <v>0</v>
      </c>
      <c r="Q88" s="3"/>
      <c r="R88" s="3">
        <v>1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1</v>
      </c>
      <c r="Z88" s="3">
        <v>1</v>
      </c>
      <c r="AA88" s="3">
        <v>1</v>
      </c>
      <c r="AB88" s="3">
        <v>1</v>
      </c>
      <c r="AC88" s="3">
        <v>1</v>
      </c>
      <c r="AD88" s="3">
        <v>0</v>
      </c>
      <c r="AE88" s="3">
        <v>0</v>
      </c>
      <c r="AF88" s="3">
        <v>0</v>
      </c>
      <c r="AG88" s="3">
        <v>1</v>
      </c>
      <c r="AH88" s="3">
        <v>37.5</v>
      </c>
      <c r="AI88" s="4">
        <v>2.41</v>
      </c>
      <c r="AJ88" s="3">
        <v>102</v>
      </c>
      <c r="AK88" s="3">
        <v>76</v>
      </c>
      <c r="AL88" s="5">
        <f t="shared" si="57"/>
        <v>84.666666666666671</v>
      </c>
      <c r="AM88" s="3">
        <v>105</v>
      </c>
      <c r="AN88" s="3">
        <v>1</v>
      </c>
      <c r="AO88" s="3">
        <v>15</v>
      </c>
      <c r="AP88" s="3">
        <v>76</v>
      </c>
      <c r="AQ88" s="3">
        <v>36</v>
      </c>
      <c r="AR88" s="3">
        <v>52</v>
      </c>
      <c r="AS88" s="1">
        <f t="shared" si="39"/>
        <v>40</v>
      </c>
      <c r="AT88" s="7">
        <f t="shared" si="40"/>
        <v>2.6666666666666665</v>
      </c>
      <c r="AU88" s="3">
        <v>37</v>
      </c>
      <c r="AV88" s="4">
        <v>2.6028000000000002</v>
      </c>
      <c r="AW88" s="3">
        <v>1.08</v>
      </c>
      <c r="AX88" s="19">
        <f t="shared" si="58"/>
        <v>0.20274944567627498</v>
      </c>
      <c r="AY88" s="7">
        <f t="shared" si="42"/>
        <v>5.7630244352236044</v>
      </c>
      <c r="AZ88" s="7">
        <f t="shared" si="43"/>
        <v>1111.1111111111111</v>
      </c>
      <c r="BA88" s="7">
        <f t="shared" si="59"/>
        <v>5160.4938271604942</v>
      </c>
      <c r="BB88" s="7">
        <f t="shared" si="45"/>
        <v>24.78857142857143</v>
      </c>
      <c r="BC88" s="7">
        <f t="shared" si="46"/>
        <v>10.285714285714286</v>
      </c>
      <c r="BD88" s="7">
        <f t="shared" si="60"/>
        <v>6.6678857142857151</v>
      </c>
      <c r="BE88" s="7">
        <f t="shared" si="48"/>
        <v>5.1757714285714291</v>
      </c>
      <c r="BF88" s="19"/>
      <c r="BG88" s="19">
        <f t="shared" si="49"/>
        <v>2.0977408944213924</v>
      </c>
      <c r="BH88" s="19">
        <f t="shared" si="50"/>
        <v>3.0659289995389578</v>
      </c>
      <c r="BI88" s="19">
        <f t="shared" si="51"/>
        <v>0.61971428571428577</v>
      </c>
      <c r="BJ88" s="19">
        <f t="shared" si="52"/>
        <v>0.40540540540540543</v>
      </c>
      <c r="BK88" s="19"/>
      <c r="BL88" s="5">
        <v>0</v>
      </c>
      <c r="BM88" s="5"/>
      <c r="BN88" s="5"/>
      <c r="BO88" s="5"/>
      <c r="BP88" s="5"/>
      <c r="BQ88" s="3">
        <v>1</v>
      </c>
      <c r="BR88" s="3">
        <v>0</v>
      </c>
      <c r="BS88" s="3">
        <v>10</v>
      </c>
      <c r="BT88" s="3">
        <v>6.5</v>
      </c>
      <c r="BU88" s="3">
        <v>5.8</v>
      </c>
      <c r="BV88" s="3">
        <v>0.8</v>
      </c>
      <c r="BW88" s="3">
        <v>5.3</v>
      </c>
      <c r="BY88" s="3">
        <v>1</v>
      </c>
      <c r="BZ88" s="3">
        <v>1</v>
      </c>
      <c r="CA88" s="3">
        <v>131</v>
      </c>
      <c r="CB88" s="3">
        <v>43</v>
      </c>
      <c r="CC88" s="4">
        <v>1.6</v>
      </c>
      <c r="CD88" s="28">
        <v>55</v>
      </c>
      <c r="CE88" s="8"/>
      <c r="CF88" s="8"/>
      <c r="CG88" s="3">
        <v>2077</v>
      </c>
      <c r="CH88" s="3">
        <v>1</v>
      </c>
      <c r="CI88" s="3">
        <v>2</v>
      </c>
      <c r="CJ88" s="12">
        <v>2145.7831325301204</v>
      </c>
      <c r="CK88" s="20">
        <f t="shared" si="53"/>
        <v>39.014238773274919</v>
      </c>
      <c r="CL88" s="19">
        <f t="shared" si="54"/>
        <v>7.6712598614811549</v>
      </c>
      <c r="CM88" s="5">
        <v>2292.2977080661281</v>
      </c>
      <c r="CN88" s="19">
        <f t="shared" si="55"/>
        <v>7.7373099594808519</v>
      </c>
      <c r="CP88" s="41">
        <v>40459</v>
      </c>
      <c r="CQ88" s="41"/>
      <c r="CR88" s="41"/>
      <c r="CS88" s="41"/>
      <c r="CT88" s="20"/>
      <c r="CU88" s="36">
        <v>44272</v>
      </c>
      <c r="CV88" s="36">
        <v>44271</v>
      </c>
      <c r="CW88" s="1">
        <f t="shared" si="56"/>
        <v>3812</v>
      </c>
      <c r="CX88" s="3">
        <v>0</v>
      </c>
      <c r="CY88" s="3"/>
      <c r="CZ88" s="3"/>
      <c r="DA88" s="3">
        <v>0</v>
      </c>
      <c r="DB88" s="3">
        <v>3812</v>
      </c>
      <c r="DC88" s="1">
        <v>1</v>
      </c>
      <c r="DD88" s="3"/>
    </row>
    <row r="89" spans="1:117" s="10" customFormat="1" x14ac:dyDescent="0.25">
      <c r="A89" s="25">
        <v>1063</v>
      </c>
      <c r="B89" s="1">
        <v>65</v>
      </c>
      <c r="C89" s="1">
        <v>0</v>
      </c>
      <c r="D89" s="1">
        <v>0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4</v>
      </c>
      <c r="K89" s="1">
        <v>1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1</v>
      </c>
      <c r="AB89" s="1">
        <v>1</v>
      </c>
      <c r="AC89" s="1">
        <v>1</v>
      </c>
      <c r="AD89" s="1">
        <v>0</v>
      </c>
      <c r="AE89" s="1">
        <v>1</v>
      </c>
      <c r="AF89" s="1">
        <v>0</v>
      </c>
      <c r="AG89" s="1">
        <v>0</v>
      </c>
      <c r="AH89" s="1">
        <v>30.5</v>
      </c>
      <c r="AI89" s="1">
        <v>2.0299999999999998</v>
      </c>
      <c r="AJ89" s="1">
        <v>83</v>
      </c>
      <c r="AK89" s="1">
        <v>61</v>
      </c>
      <c r="AL89" s="5">
        <f t="shared" si="57"/>
        <v>68.333333333333329</v>
      </c>
      <c r="AM89" s="1">
        <v>81</v>
      </c>
      <c r="AN89" s="1">
        <v>1</v>
      </c>
      <c r="AO89" s="1">
        <v>11</v>
      </c>
      <c r="AP89" s="1">
        <v>53</v>
      </c>
      <c r="AQ89" s="1">
        <v>23</v>
      </c>
      <c r="AR89" s="1">
        <v>35</v>
      </c>
      <c r="AS89" s="1">
        <f t="shared" si="39"/>
        <v>30</v>
      </c>
      <c r="AT89" s="7">
        <f t="shared" si="40"/>
        <v>2.7272727272727271</v>
      </c>
      <c r="AU89" s="1">
        <v>23</v>
      </c>
      <c r="AV89" s="19">
        <v>4.72</v>
      </c>
      <c r="AW89" s="1">
        <v>2.3199999999999998</v>
      </c>
      <c r="AX89" s="19">
        <f t="shared" si="58"/>
        <v>0.35151515151515145</v>
      </c>
      <c r="AY89" s="7">
        <f t="shared" si="42"/>
        <v>2.5423728813559325</v>
      </c>
      <c r="AZ89" s="7">
        <f t="shared" si="43"/>
        <v>413.79310344827587</v>
      </c>
      <c r="BA89" s="7">
        <f t="shared" si="59"/>
        <v>1977.0114942528735</v>
      </c>
      <c r="BB89" s="7">
        <f t="shared" si="45"/>
        <v>58.271604938271601</v>
      </c>
      <c r="BC89" s="7">
        <f t="shared" si="46"/>
        <v>28.641975308641975</v>
      </c>
      <c r="BD89" s="7">
        <f t="shared" si="60"/>
        <v>17.658732510288061</v>
      </c>
      <c r="BE89" s="7">
        <f t="shared" si="48"/>
        <v>9.3487407407407392</v>
      </c>
      <c r="BF89" s="19"/>
      <c r="BG89" s="19">
        <f t="shared" si="49"/>
        <v>0.60063559322033899</v>
      </c>
      <c r="BH89" s="19">
        <f t="shared" si="50"/>
        <v>0.9095338983050848</v>
      </c>
      <c r="BI89" s="19">
        <f t="shared" si="51"/>
        <v>1.94238683127572</v>
      </c>
      <c r="BJ89" s="19">
        <f t="shared" si="52"/>
        <v>0.47826086956521741</v>
      </c>
      <c r="BK89" s="19"/>
      <c r="BL89" s="20">
        <v>0</v>
      </c>
      <c r="BM89" s="1"/>
      <c r="BN89" s="20"/>
      <c r="BO89" s="1"/>
      <c r="BP89" s="1">
        <v>0</v>
      </c>
      <c r="BQ89" s="1">
        <v>1</v>
      </c>
      <c r="BR89" s="1">
        <v>0</v>
      </c>
      <c r="BS89" s="1">
        <v>30</v>
      </c>
      <c r="BT89" s="1">
        <v>6.7</v>
      </c>
      <c r="BU89" s="1">
        <v>6.1</v>
      </c>
      <c r="BV89" s="1">
        <v>0.32</v>
      </c>
      <c r="BW89" s="1">
        <v>5.5</v>
      </c>
      <c r="BX89" s="1">
        <v>42</v>
      </c>
      <c r="BY89" s="1">
        <v>1</v>
      </c>
      <c r="BZ89" s="1"/>
      <c r="CA89" s="25">
        <v>131</v>
      </c>
      <c r="CB89" s="25">
        <v>18</v>
      </c>
      <c r="CC89" s="44">
        <v>0.97</v>
      </c>
      <c r="CD89" s="27">
        <v>82</v>
      </c>
      <c r="CE89" s="1">
        <v>758</v>
      </c>
      <c r="CF89" s="1">
        <v>1</v>
      </c>
      <c r="CG89" s="1"/>
      <c r="CH89" s="1"/>
      <c r="CI89" s="1">
        <v>2</v>
      </c>
      <c r="CJ89" s="20">
        <v>3260.009423</v>
      </c>
      <c r="CK89" s="20">
        <f t="shared" si="53"/>
        <v>39.756212475609757</v>
      </c>
      <c r="CL89" s="19">
        <f t="shared" si="54"/>
        <v>8.0894853648473735</v>
      </c>
      <c r="CM89" s="20">
        <v>955.70465360000003</v>
      </c>
      <c r="CN89" s="19">
        <f t="shared" si="55"/>
        <v>6.8624489255707317</v>
      </c>
      <c r="CO89" s="22"/>
      <c r="CP89" s="36">
        <v>43398</v>
      </c>
      <c r="CQ89" s="36"/>
      <c r="CR89" s="36"/>
      <c r="CS89" s="36"/>
      <c r="CT89" s="20"/>
      <c r="CU89" s="36">
        <v>44217</v>
      </c>
      <c r="CV89" s="36">
        <v>44202</v>
      </c>
      <c r="CW89" s="1">
        <f t="shared" si="56"/>
        <v>804</v>
      </c>
      <c r="CX89" s="1">
        <v>1</v>
      </c>
      <c r="CY89" s="36">
        <v>44202</v>
      </c>
      <c r="CZ89" s="20">
        <f>(CY89-CP89)</f>
        <v>804</v>
      </c>
      <c r="DA89" s="20">
        <v>1</v>
      </c>
      <c r="DB89" s="20">
        <v>804</v>
      </c>
      <c r="DC89" s="1">
        <v>1</v>
      </c>
      <c r="DD89" t="s">
        <v>129</v>
      </c>
      <c r="DE89"/>
      <c r="DF89"/>
      <c r="DG89"/>
      <c r="DH89"/>
      <c r="DI89"/>
      <c r="DJ89"/>
      <c r="DK89"/>
      <c r="DL89"/>
      <c r="DM89"/>
    </row>
    <row r="90" spans="1:117" s="10" customFormat="1" x14ac:dyDescent="0.25">
      <c r="A90" s="2">
        <v>2006</v>
      </c>
      <c r="B90" s="3">
        <v>62</v>
      </c>
      <c r="C90" s="3">
        <v>0</v>
      </c>
      <c r="D90" s="3">
        <v>1</v>
      </c>
      <c r="E90" s="3">
        <v>1</v>
      </c>
      <c r="F90" s="3">
        <v>2</v>
      </c>
      <c r="G90" s="3">
        <v>0</v>
      </c>
      <c r="H90" s="1">
        <v>1</v>
      </c>
      <c r="I90" s="3">
        <v>1</v>
      </c>
      <c r="J90" s="3">
        <v>2</v>
      </c>
      <c r="K90" s="3">
        <v>1</v>
      </c>
      <c r="L90" s="3">
        <v>1</v>
      </c>
      <c r="M90" s="3"/>
      <c r="N90" s="3">
        <v>1</v>
      </c>
      <c r="O90" s="3">
        <v>0</v>
      </c>
      <c r="P90" s="3">
        <v>0</v>
      </c>
      <c r="Q90" s="3"/>
      <c r="R90" s="3">
        <v>0</v>
      </c>
      <c r="S90" s="3">
        <v>0</v>
      </c>
      <c r="T90" s="3">
        <v>1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1</v>
      </c>
      <c r="AA90" s="3">
        <v>0</v>
      </c>
      <c r="AB90" s="3">
        <v>0</v>
      </c>
      <c r="AC90" s="3">
        <v>0</v>
      </c>
      <c r="AD90" s="3">
        <v>0</v>
      </c>
      <c r="AE90" s="3">
        <v>1</v>
      </c>
      <c r="AF90" s="3">
        <v>0</v>
      </c>
      <c r="AG90" s="3">
        <v>2</v>
      </c>
      <c r="AH90" s="3">
        <v>23.5</v>
      </c>
      <c r="AI90" s="4">
        <v>1.71</v>
      </c>
      <c r="AJ90" s="3">
        <v>137</v>
      </c>
      <c r="AK90" s="3">
        <v>64</v>
      </c>
      <c r="AL90" s="5">
        <f t="shared" si="57"/>
        <v>88.333333333333329</v>
      </c>
      <c r="AM90" s="3">
        <v>69</v>
      </c>
      <c r="AN90" s="3">
        <v>1</v>
      </c>
      <c r="AO90" s="3">
        <v>4</v>
      </c>
      <c r="AP90" s="3">
        <v>25</v>
      </c>
      <c r="AQ90" s="3">
        <v>10</v>
      </c>
      <c r="AR90" s="3">
        <v>15</v>
      </c>
      <c r="AS90" s="3">
        <f t="shared" si="39"/>
        <v>15</v>
      </c>
      <c r="AT90" s="7">
        <f t="shared" si="40"/>
        <v>3.75</v>
      </c>
      <c r="AU90" s="3">
        <v>8</v>
      </c>
      <c r="AV90" s="4">
        <v>4.1040000000000001</v>
      </c>
      <c r="AW90" s="3">
        <v>2.4</v>
      </c>
      <c r="AX90" s="19">
        <f t="shared" si="58"/>
        <v>0.47006651884700656</v>
      </c>
      <c r="AY90" s="7">
        <f t="shared" si="42"/>
        <v>1.7056530214424952</v>
      </c>
      <c r="AZ90" s="7">
        <f t="shared" si="43"/>
        <v>233.33333333333334</v>
      </c>
      <c r="BA90" s="7">
        <f t="shared" si="59"/>
        <v>2811.1111111111109</v>
      </c>
      <c r="BB90" s="7">
        <f t="shared" si="45"/>
        <v>59.478260869565219</v>
      </c>
      <c r="BC90" s="7">
        <f t="shared" si="46"/>
        <v>34.782608695652172</v>
      </c>
      <c r="BD90" s="7">
        <f t="shared" si="60"/>
        <v>38.001159420289852</v>
      </c>
      <c r="BE90" s="7">
        <f t="shared" si="48"/>
        <v>5.2034782608695647</v>
      </c>
      <c r="BF90" s="19"/>
      <c r="BG90" s="19">
        <f t="shared" si="49"/>
        <v>0.25219298245614036</v>
      </c>
      <c r="BH90" s="19">
        <f t="shared" si="50"/>
        <v>0.4203216374269006</v>
      </c>
      <c r="BI90" s="19">
        <f t="shared" si="51"/>
        <v>3.965217391304348</v>
      </c>
      <c r="BJ90" s="19">
        <f t="shared" si="52"/>
        <v>0.5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62.5</v>
      </c>
      <c r="BT90" s="3">
        <v>4</v>
      </c>
      <c r="BU90" s="3">
        <v>2.2999999999999998</v>
      </c>
      <c r="BV90" s="3">
        <v>1.2</v>
      </c>
      <c r="BW90" s="3"/>
      <c r="BY90" s="3">
        <v>1</v>
      </c>
      <c r="BZ90" s="3">
        <v>1</v>
      </c>
      <c r="CA90" s="3">
        <v>132</v>
      </c>
      <c r="CB90" s="3">
        <v>31</v>
      </c>
      <c r="CC90" s="4">
        <v>1.8</v>
      </c>
      <c r="CD90" s="28">
        <v>28</v>
      </c>
      <c r="CE90" s="8"/>
      <c r="CF90" s="8"/>
      <c r="CG90" s="3">
        <v>2196</v>
      </c>
      <c r="CH90" s="3">
        <v>1</v>
      </c>
      <c r="CI90" s="3">
        <v>2</v>
      </c>
      <c r="CJ90" s="12">
        <v>1157.6923076923076</v>
      </c>
      <c r="CK90" s="20">
        <f t="shared" si="53"/>
        <v>41.346153846153847</v>
      </c>
      <c r="CL90" s="19">
        <f t="shared" si="54"/>
        <v>7.0541839127154846</v>
      </c>
      <c r="CM90" s="5">
        <v>10897.356430003359</v>
      </c>
      <c r="CN90" s="19">
        <f t="shared" si="55"/>
        <v>9.2962755094447438</v>
      </c>
      <c r="CP90" s="41">
        <v>40238</v>
      </c>
      <c r="CQ90" s="41"/>
      <c r="CR90" s="41"/>
      <c r="CS90" s="41"/>
      <c r="CT90" s="20"/>
      <c r="CU90" s="36">
        <v>44272</v>
      </c>
      <c r="CV90" s="36">
        <v>40777</v>
      </c>
      <c r="CW90" s="1">
        <f t="shared" si="56"/>
        <v>539</v>
      </c>
      <c r="CX90" s="3">
        <v>1</v>
      </c>
      <c r="CY90" s="36">
        <v>40777</v>
      </c>
      <c r="CZ90" s="20">
        <f>(CY90-CP90)</f>
        <v>539</v>
      </c>
      <c r="DA90" s="20">
        <v>1</v>
      </c>
      <c r="DB90" s="20">
        <v>539</v>
      </c>
      <c r="DC90" s="3">
        <v>0</v>
      </c>
      <c r="DD90" s="3" t="s">
        <v>141</v>
      </c>
    </row>
    <row r="91" spans="1:117" s="10" customFormat="1" x14ac:dyDescent="0.25">
      <c r="A91" s="25">
        <v>1073</v>
      </c>
      <c r="B91" s="1">
        <v>82</v>
      </c>
      <c r="C91" s="1">
        <v>0</v>
      </c>
      <c r="D91" s="1">
        <v>1</v>
      </c>
      <c r="E91" s="1">
        <v>1</v>
      </c>
      <c r="F91" s="1">
        <v>1</v>
      </c>
      <c r="G91" s="1">
        <v>0</v>
      </c>
      <c r="H91" s="1">
        <v>1</v>
      </c>
      <c r="I91" s="1">
        <v>1</v>
      </c>
      <c r="J91" s="1">
        <v>3</v>
      </c>
      <c r="K91" s="1">
        <v>1</v>
      </c>
      <c r="L91" s="1">
        <v>0</v>
      </c>
      <c r="M91" s="1">
        <v>1</v>
      </c>
      <c r="N91" s="1">
        <v>1</v>
      </c>
      <c r="O91" s="1">
        <v>1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1</v>
      </c>
      <c r="AB91" s="1">
        <v>1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27.31</v>
      </c>
      <c r="AI91" s="1">
        <v>1.62</v>
      </c>
      <c r="AJ91" s="1">
        <v>109</v>
      </c>
      <c r="AK91" s="1">
        <v>70</v>
      </c>
      <c r="AL91" s="5">
        <f t="shared" si="57"/>
        <v>83</v>
      </c>
      <c r="AM91" s="1">
        <v>63</v>
      </c>
      <c r="AN91" s="1">
        <v>1</v>
      </c>
      <c r="AO91" s="1">
        <v>3</v>
      </c>
      <c r="AP91" s="1">
        <v>24</v>
      </c>
      <c r="AQ91" s="1">
        <v>6</v>
      </c>
      <c r="AR91" s="1">
        <v>15</v>
      </c>
      <c r="AS91" s="1">
        <f t="shared" si="39"/>
        <v>18</v>
      </c>
      <c r="AT91" s="7">
        <f t="shared" si="40"/>
        <v>6</v>
      </c>
      <c r="AU91" s="1">
        <v>6</v>
      </c>
      <c r="AV91" s="19">
        <v>4.2300000000000004</v>
      </c>
      <c r="AW91" s="1">
        <v>2.6</v>
      </c>
      <c r="AX91" s="19">
        <f t="shared" si="58"/>
        <v>0.47849223946784925</v>
      </c>
      <c r="AY91" s="7">
        <f t="shared" si="42"/>
        <v>2.1276595744680851</v>
      </c>
      <c r="AZ91" s="7">
        <f t="shared" si="43"/>
        <v>276.92307692307691</v>
      </c>
      <c r="BA91" s="7">
        <f t="shared" si="59"/>
        <v>2461.5384615384614</v>
      </c>
      <c r="BB91" s="7">
        <f t="shared" si="45"/>
        <v>67.142857142857139</v>
      </c>
      <c r="BC91" s="7">
        <f t="shared" si="46"/>
        <v>41.269841269841272</v>
      </c>
      <c r="BD91" s="7">
        <f t="shared" si="60"/>
        <v>43.217777777777776</v>
      </c>
      <c r="BE91" s="7">
        <f t="shared" si="48"/>
        <v>6.7352380952380955</v>
      </c>
      <c r="BF91" s="19">
        <v>1.8617021276595747</v>
      </c>
      <c r="BG91" s="19">
        <f t="shared" si="49"/>
        <v>0.22340425531914895</v>
      </c>
      <c r="BH91" s="19">
        <f t="shared" si="50"/>
        <v>0.35744680851063831</v>
      </c>
      <c r="BI91" s="19">
        <f t="shared" si="51"/>
        <v>3.7301587301587298</v>
      </c>
      <c r="BJ91" s="19">
        <f t="shared" si="52"/>
        <v>0.5</v>
      </c>
      <c r="BK91" s="19"/>
      <c r="BL91" s="20">
        <v>1</v>
      </c>
      <c r="BM91" s="1">
        <v>15</v>
      </c>
      <c r="BN91" s="20"/>
      <c r="BO91" s="1">
        <v>3</v>
      </c>
      <c r="BP91" s="1">
        <v>0</v>
      </c>
      <c r="BQ91" s="1">
        <v>1</v>
      </c>
      <c r="BR91" s="1">
        <v>0</v>
      </c>
      <c r="BS91" s="1">
        <v>25</v>
      </c>
      <c r="BT91" s="1">
        <v>5.8</v>
      </c>
      <c r="BU91" s="1">
        <v>5.6</v>
      </c>
      <c r="BV91" s="1">
        <v>0.26</v>
      </c>
      <c r="BW91" s="1"/>
      <c r="BX91" s="1">
        <v>72</v>
      </c>
      <c r="BY91" s="1">
        <v>1</v>
      </c>
      <c r="BZ91" s="1">
        <v>1</v>
      </c>
      <c r="CA91" s="25">
        <v>141</v>
      </c>
      <c r="CB91" s="25">
        <v>31</v>
      </c>
      <c r="CC91" s="44">
        <v>1.24</v>
      </c>
      <c r="CD91" s="27">
        <v>40</v>
      </c>
      <c r="CE91" s="1">
        <v>1068</v>
      </c>
      <c r="CF91" s="1">
        <v>1</v>
      </c>
      <c r="CG91" s="1"/>
      <c r="CH91" s="1"/>
      <c r="CI91" s="1">
        <v>3</v>
      </c>
      <c r="CJ91" s="20">
        <v>1659.4474499999999</v>
      </c>
      <c r="CK91" s="20">
        <f t="shared" si="53"/>
        <v>41.486186249999996</v>
      </c>
      <c r="CL91" s="19">
        <f t="shared" si="54"/>
        <v>7.4142399644941381</v>
      </c>
      <c r="CM91" s="20">
        <v>753.38475570000003</v>
      </c>
      <c r="CN91" s="19">
        <f t="shared" si="55"/>
        <v>6.6245760610473905</v>
      </c>
      <c r="CO91" s="22"/>
      <c r="CP91" s="36">
        <v>43425</v>
      </c>
      <c r="CQ91" s="36"/>
      <c r="CR91" s="36"/>
      <c r="CS91" s="36"/>
      <c r="CT91" s="20"/>
      <c r="CU91" s="36">
        <v>44217</v>
      </c>
      <c r="CV91" s="37">
        <v>44104</v>
      </c>
      <c r="CW91" s="1">
        <f t="shared" si="56"/>
        <v>679</v>
      </c>
      <c r="CX91" s="1">
        <v>0</v>
      </c>
      <c r="CY91" s="1"/>
      <c r="CZ91" s="1"/>
      <c r="DA91" s="1">
        <v>0</v>
      </c>
      <c r="DB91" s="1">
        <v>679</v>
      </c>
      <c r="DC91" s="1">
        <v>1</v>
      </c>
      <c r="DD91" t="s">
        <v>135</v>
      </c>
      <c r="DE91"/>
      <c r="DF91"/>
      <c r="DG91"/>
      <c r="DH91"/>
      <c r="DI91"/>
      <c r="DJ91"/>
      <c r="DK91"/>
      <c r="DL91"/>
      <c r="DM91"/>
    </row>
    <row r="92" spans="1:117" s="10" customFormat="1" x14ac:dyDescent="0.25">
      <c r="A92" s="2">
        <v>2059</v>
      </c>
      <c r="B92" s="3">
        <v>76</v>
      </c>
      <c r="C92" s="3">
        <v>0</v>
      </c>
      <c r="D92" s="3">
        <v>0</v>
      </c>
      <c r="E92" s="3">
        <v>1</v>
      </c>
      <c r="F92" s="3">
        <v>2</v>
      </c>
      <c r="G92" s="3">
        <v>0</v>
      </c>
      <c r="H92" s="1">
        <v>1</v>
      </c>
      <c r="I92" s="3">
        <v>0</v>
      </c>
      <c r="J92" s="3">
        <v>4</v>
      </c>
      <c r="K92" s="3">
        <v>1</v>
      </c>
      <c r="L92" s="3">
        <v>1</v>
      </c>
      <c r="M92" s="3"/>
      <c r="N92" s="3">
        <v>1</v>
      </c>
      <c r="O92" s="3">
        <v>0</v>
      </c>
      <c r="P92" s="3">
        <v>1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1</v>
      </c>
      <c r="AA92" s="3">
        <v>1</v>
      </c>
      <c r="AB92" s="3">
        <v>0</v>
      </c>
      <c r="AC92" s="3">
        <v>0</v>
      </c>
      <c r="AD92" s="3">
        <v>0</v>
      </c>
      <c r="AE92" s="3">
        <v>1</v>
      </c>
      <c r="AF92" s="3">
        <v>0</v>
      </c>
      <c r="AG92" s="3">
        <v>0</v>
      </c>
      <c r="AH92" s="3">
        <v>40.700000000000003</v>
      </c>
      <c r="AI92" s="4">
        <v>2.44</v>
      </c>
      <c r="AJ92" s="3">
        <v>119</v>
      </c>
      <c r="AK92" s="3">
        <v>54</v>
      </c>
      <c r="AL92" s="5">
        <f t="shared" si="57"/>
        <v>75.666666666666671</v>
      </c>
      <c r="AM92" s="3">
        <v>64</v>
      </c>
      <c r="AN92" s="3">
        <v>3</v>
      </c>
      <c r="AO92" s="3">
        <v>14</v>
      </c>
      <c r="AP92" s="3">
        <v>44</v>
      </c>
      <c r="AQ92" s="3">
        <v>30</v>
      </c>
      <c r="AR92" s="3">
        <v>35</v>
      </c>
      <c r="AS92" s="1">
        <f t="shared" si="39"/>
        <v>14</v>
      </c>
      <c r="AT92" s="7">
        <f t="shared" si="40"/>
        <v>1</v>
      </c>
      <c r="AU92" s="3">
        <v>22</v>
      </c>
      <c r="AV92" s="4">
        <v>4.8311999999999999</v>
      </c>
      <c r="AW92" s="3">
        <v>1.98</v>
      </c>
      <c r="AX92" s="19">
        <f t="shared" si="58"/>
        <v>0.33219512195121959</v>
      </c>
      <c r="AY92" s="7">
        <f t="shared" si="42"/>
        <v>2.6908428547772809</v>
      </c>
      <c r="AZ92" s="7">
        <f t="shared" si="43"/>
        <v>525.25252525252529</v>
      </c>
      <c r="BA92" s="7">
        <f t="shared" si="59"/>
        <v>2491.5824915824919</v>
      </c>
      <c r="BB92" s="7">
        <f t="shared" si="45"/>
        <v>75.487499999999997</v>
      </c>
      <c r="BC92" s="7">
        <f t="shared" si="46"/>
        <v>30.9375</v>
      </c>
      <c r="BD92" s="7">
        <f t="shared" si="60"/>
        <v>22.580250000000003</v>
      </c>
      <c r="BE92" s="7">
        <f t="shared" si="48"/>
        <v>8.8357499999999991</v>
      </c>
      <c r="BF92" s="19"/>
      <c r="BG92" s="19">
        <f t="shared" si="49"/>
        <v>0.46365292266931613</v>
      </c>
      <c r="BH92" s="19">
        <f t="shared" si="50"/>
        <v>0.58287795992714031</v>
      </c>
      <c r="BI92" s="19">
        <f t="shared" si="51"/>
        <v>5.3919642857142858</v>
      </c>
      <c r="BJ92" s="19">
        <f t="shared" si="52"/>
        <v>0.63636363636363635</v>
      </c>
      <c r="BK92" s="19"/>
      <c r="BL92" s="5">
        <v>0</v>
      </c>
      <c r="BM92" s="5"/>
      <c r="BN92" s="5"/>
      <c r="BO92" s="5"/>
      <c r="BP92" s="5"/>
      <c r="BQ92" s="3">
        <v>1</v>
      </c>
      <c r="BR92" s="3">
        <v>0</v>
      </c>
      <c r="BS92" s="3">
        <v>67.5</v>
      </c>
      <c r="BT92" s="3">
        <v>4.4000000000000004</v>
      </c>
      <c r="BU92" s="3">
        <v>2.6</v>
      </c>
      <c r="BV92" s="3">
        <v>1.2</v>
      </c>
      <c r="BW92" s="3">
        <v>5.6</v>
      </c>
      <c r="BY92" s="3">
        <v>1</v>
      </c>
      <c r="BZ92" s="3">
        <v>0</v>
      </c>
      <c r="CA92" s="3">
        <v>134</v>
      </c>
      <c r="CB92" s="3">
        <v>85</v>
      </c>
      <c r="CC92" s="4">
        <v>1.6</v>
      </c>
      <c r="CD92" s="28">
        <v>42</v>
      </c>
      <c r="CE92" s="8"/>
      <c r="CF92" s="8"/>
      <c r="CG92" s="3">
        <v>1041</v>
      </c>
      <c r="CH92" s="3">
        <v>1</v>
      </c>
      <c r="CI92" s="3">
        <v>2</v>
      </c>
      <c r="CJ92" s="12">
        <v>1748.9795918367345</v>
      </c>
      <c r="CK92" s="20">
        <f t="shared" si="53"/>
        <v>41.642371234207964</v>
      </c>
      <c r="CL92" s="19">
        <f t="shared" si="54"/>
        <v>7.466787806475244</v>
      </c>
      <c r="CM92" s="5">
        <v>1179.6479512122871</v>
      </c>
      <c r="CN92" s="19">
        <f t="shared" si="55"/>
        <v>7.0729713265152947</v>
      </c>
      <c r="CP92" s="36">
        <v>40563</v>
      </c>
      <c r="CQ92" s="36"/>
      <c r="CR92" s="36"/>
      <c r="CS92" s="36"/>
      <c r="CT92" s="20"/>
      <c r="CU92" s="36">
        <v>44274</v>
      </c>
      <c r="CV92" s="40">
        <v>40609</v>
      </c>
      <c r="CW92" s="1">
        <f t="shared" si="56"/>
        <v>46</v>
      </c>
      <c r="CX92" s="3">
        <v>1</v>
      </c>
      <c r="CY92" s="40">
        <v>40609</v>
      </c>
      <c r="CZ92" s="3">
        <f>(CY92-CP92)</f>
        <v>46</v>
      </c>
      <c r="DA92" s="3">
        <v>1</v>
      </c>
      <c r="DB92" s="3">
        <v>46</v>
      </c>
      <c r="DC92" s="1">
        <v>1</v>
      </c>
      <c r="DD92" s="3"/>
    </row>
    <row r="93" spans="1:117" s="10" customFormat="1" x14ac:dyDescent="0.25">
      <c r="A93" s="25">
        <v>1067</v>
      </c>
      <c r="B93" s="1">
        <v>72</v>
      </c>
      <c r="C93" s="1">
        <v>0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1</v>
      </c>
      <c r="J93" s="1">
        <v>3</v>
      </c>
      <c r="K93" s="1">
        <v>1</v>
      </c>
      <c r="L93" s="1">
        <v>0</v>
      </c>
      <c r="M93" s="1">
        <v>1</v>
      </c>
      <c r="N93" s="1">
        <v>1</v>
      </c>
      <c r="O93" s="1">
        <v>0</v>
      </c>
      <c r="P93" s="1">
        <v>1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0</v>
      </c>
      <c r="AE93" s="1">
        <v>1</v>
      </c>
      <c r="AF93" s="1">
        <v>0</v>
      </c>
      <c r="AG93" s="1">
        <v>0</v>
      </c>
      <c r="AH93" s="1">
        <v>26.82</v>
      </c>
      <c r="AI93" s="1">
        <v>1.84</v>
      </c>
      <c r="AJ93" s="1">
        <v>124</v>
      </c>
      <c r="AK93" s="1">
        <v>69</v>
      </c>
      <c r="AL93" s="5">
        <f t="shared" si="57"/>
        <v>87.333333333333329</v>
      </c>
      <c r="AM93" s="1">
        <v>60</v>
      </c>
      <c r="AN93" s="1">
        <v>2</v>
      </c>
      <c r="AO93" s="1">
        <v>3</v>
      </c>
      <c r="AP93" s="1">
        <v>39</v>
      </c>
      <c r="AQ93" s="1">
        <v>12</v>
      </c>
      <c r="AR93" s="1">
        <v>21</v>
      </c>
      <c r="AS93" s="1">
        <f t="shared" si="39"/>
        <v>27</v>
      </c>
      <c r="AT93" s="7">
        <f t="shared" si="40"/>
        <v>9</v>
      </c>
      <c r="AU93" s="1">
        <v>11</v>
      </c>
      <c r="AV93" s="19">
        <v>5.5</v>
      </c>
      <c r="AW93" s="1">
        <v>2.98</v>
      </c>
      <c r="AX93" s="19">
        <f t="shared" si="58"/>
        <v>0.57705838876570581</v>
      </c>
      <c r="AY93" s="7">
        <f t="shared" si="42"/>
        <v>1.8181818181818181</v>
      </c>
      <c r="AZ93" s="7">
        <f t="shared" si="43"/>
        <v>268.45637583892619</v>
      </c>
      <c r="BA93" s="7">
        <f t="shared" si="59"/>
        <v>2263.9821029082773</v>
      </c>
      <c r="BB93" s="7">
        <f t="shared" si="45"/>
        <v>91.666666666666657</v>
      </c>
      <c r="BC93" s="7">
        <f t="shared" si="46"/>
        <v>49.666666666666664</v>
      </c>
      <c r="BD93" s="7">
        <f t="shared" si="60"/>
        <v>51.560622222222214</v>
      </c>
      <c r="BE93" s="7">
        <f t="shared" si="48"/>
        <v>12.158399999999999</v>
      </c>
      <c r="BF93" s="19"/>
      <c r="BG93" s="19">
        <f t="shared" si="49"/>
        <v>0.22909090909090912</v>
      </c>
      <c r="BH93" s="19">
        <f t="shared" si="50"/>
        <v>0.42545454545454547</v>
      </c>
      <c r="BI93" s="19">
        <f t="shared" si="51"/>
        <v>3.3950617283950613</v>
      </c>
      <c r="BJ93" s="19">
        <f t="shared" si="52"/>
        <v>0.27272727272727271</v>
      </c>
      <c r="BK93" s="19"/>
      <c r="BL93" s="20">
        <v>0</v>
      </c>
      <c r="BM93" s="1"/>
      <c r="BN93" s="20"/>
      <c r="BO93" s="1"/>
      <c r="BP93" s="1">
        <v>0</v>
      </c>
      <c r="BQ93" s="1">
        <v>1</v>
      </c>
      <c r="BR93" s="1">
        <v>0</v>
      </c>
      <c r="BS93" s="1">
        <v>18</v>
      </c>
      <c r="BT93" s="1">
        <v>7.7</v>
      </c>
      <c r="BU93" s="1">
        <v>6.6</v>
      </c>
      <c r="BV93" s="1">
        <v>0.25</v>
      </c>
      <c r="BW93" s="1">
        <v>5</v>
      </c>
      <c r="BX93" s="1">
        <v>40</v>
      </c>
      <c r="BY93" s="1">
        <v>1</v>
      </c>
      <c r="BZ93" s="1">
        <v>0</v>
      </c>
      <c r="CA93" s="25">
        <v>132</v>
      </c>
      <c r="CB93" s="25">
        <v>31</v>
      </c>
      <c r="CC93" s="44">
        <v>1.34</v>
      </c>
      <c r="CD93" s="27">
        <v>53</v>
      </c>
      <c r="CE93" s="1"/>
      <c r="CF93" s="1"/>
      <c r="CG93" s="1"/>
      <c r="CH93" s="1"/>
      <c r="CI93" s="1"/>
      <c r="CJ93" s="20">
        <v>2210.0992059999999</v>
      </c>
      <c r="CK93" s="20">
        <f t="shared" si="53"/>
        <v>41.69998501886792</v>
      </c>
      <c r="CL93" s="19">
        <f t="shared" si="54"/>
        <v>7.7007926830970508</v>
      </c>
      <c r="CM93" s="20">
        <v>3172.640625</v>
      </c>
      <c r="CN93" s="19">
        <f t="shared" si="55"/>
        <v>8.0623195248472985</v>
      </c>
      <c r="CO93" s="22"/>
      <c r="CP93" s="36">
        <v>43404</v>
      </c>
      <c r="CQ93" s="36"/>
      <c r="CR93" s="36"/>
      <c r="CS93" s="36"/>
      <c r="CT93" s="20"/>
      <c r="CU93" s="36">
        <v>44274</v>
      </c>
      <c r="CV93" s="36">
        <v>44274</v>
      </c>
      <c r="CW93" s="1">
        <f t="shared" si="56"/>
        <v>870</v>
      </c>
      <c r="CX93" s="1">
        <v>0</v>
      </c>
      <c r="CY93" s="1"/>
      <c r="CZ93" s="1"/>
      <c r="DA93" s="1">
        <v>0</v>
      </c>
      <c r="DB93" s="1">
        <v>870</v>
      </c>
      <c r="DC93" s="1">
        <v>1</v>
      </c>
      <c r="DD93"/>
      <c r="DE93"/>
      <c r="DF93"/>
      <c r="DG93"/>
      <c r="DH93"/>
      <c r="DI93"/>
      <c r="DJ93"/>
      <c r="DK93"/>
      <c r="DL93"/>
      <c r="DM93"/>
    </row>
    <row r="94" spans="1:117" s="10" customFormat="1" x14ac:dyDescent="0.25">
      <c r="A94" s="2">
        <v>2064</v>
      </c>
      <c r="B94" s="9">
        <v>65</v>
      </c>
      <c r="C94" s="9">
        <v>0</v>
      </c>
      <c r="D94" s="9">
        <v>1</v>
      </c>
      <c r="E94" s="9">
        <v>1</v>
      </c>
      <c r="F94" s="9">
        <v>1</v>
      </c>
      <c r="G94" s="9">
        <v>1</v>
      </c>
      <c r="H94" s="1">
        <v>0</v>
      </c>
      <c r="I94" s="9">
        <v>0</v>
      </c>
      <c r="J94" s="9">
        <v>4</v>
      </c>
      <c r="K94" s="9">
        <v>1</v>
      </c>
      <c r="L94" s="9">
        <v>0</v>
      </c>
      <c r="M94" s="9"/>
      <c r="N94" s="9">
        <v>0</v>
      </c>
      <c r="O94" s="9">
        <v>1</v>
      </c>
      <c r="P94" s="9">
        <v>1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1</v>
      </c>
      <c r="Z94" s="9">
        <v>1</v>
      </c>
      <c r="AA94" s="9">
        <v>0</v>
      </c>
      <c r="AB94" s="9">
        <v>1</v>
      </c>
      <c r="AC94" s="9">
        <v>1</v>
      </c>
      <c r="AD94" s="9">
        <v>0</v>
      </c>
      <c r="AE94" s="9">
        <v>1</v>
      </c>
      <c r="AF94" s="9">
        <v>0</v>
      </c>
      <c r="AG94" s="9">
        <v>0</v>
      </c>
      <c r="AH94" s="9">
        <v>25</v>
      </c>
      <c r="AI94" s="11">
        <v>1.6</v>
      </c>
      <c r="AJ94" s="9">
        <v>116</v>
      </c>
      <c r="AK94" s="9">
        <v>46</v>
      </c>
      <c r="AL94" s="5">
        <f t="shared" si="57"/>
        <v>69.333333333333329</v>
      </c>
      <c r="AM94" s="9">
        <v>90</v>
      </c>
      <c r="AN94" s="9">
        <v>3</v>
      </c>
      <c r="AO94" s="9">
        <v>20</v>
      </c>
      <c r="AP94" s="9">
        <v>44</v>
      </c>
      <c r="AQ94" s="9">
        <v>25</v>
      </c>
      <c r="AR94" s="9">
        <v>31</v>
      </c>
      <c r="AS94" s="1">
        <f t="shared" si="39"/>
        <v>19</v>
      </c>
      <c r="AT94" s="7">
        <f t="shared" si="40"/>
        <v>0.95</v>
      </c>
      <c r="AU94" s="9">
        <v>27</v>
      </c>
      <c r="AV94" s="4">
        <v>1.968</v>
      </c>
      <c r="AW94" s="9">
        <v>1.23</v>
      </c>
      <c r="AX94" s="19">
        <f t="shared" si="58"/>
        <v>0.18909090909090906</v>
      </c>
      <c r="AY94" s="7">
        <f t="shared" si="42"/>
        <v>2.0325203252032522</v>
      </c>
      <c r="AZ94" s="7">
        <f t="shared" si="43"/>
        <v>260.16260162601628</v>
      </c>
      <c r="BA94" s="7">
        <f t="shared" si="59"/>
        <v>3208.6720867208669</v>
      </c>
      <c r="BB94" s="7">
        <f t="shared" si="45"/>
        <v>21.866666666666667</v>
      </c>
      <c r="BC94" s="7">
        <f t="shared" si="46"/>
        <v>13.666666666666666</v>
      </c>
      <c r="BD94" s="7">
        <f t="shared" si="60"/>
        <v>7.8683555555555538</v>
      </c>
      <c r="BE94" s="7">
        <f t="shared" si="48"/>
        <v>2.0445333333333329</v>
      </c>
      <c r="BF94" s="19"/>
      <c r="BG94" s="19">
        <f t="shared" si="49"/>
        <v>1.4176829268292683</v>
      </c>
      <c r="BH94" s="19">
        <f t="shared" si="50"/>
        <v>2.0121951219512195</v>
      </c>
      <c r="BI94" s="19">
        <f t="shared" si="51"/>
        <v>1.1508771929824562</v>
      </c>
      <c r="BJ94" s="19">
        <f t="shared" si="52"/>
        <v>0.7407407407407407</v>
      </c>
      <c r="BK94" s="19"/>
      <c r="BL94" s="12">
        <v>0</v>
      </c>
      <c r="BM94" s="12"/>
      <c r="BN94" s="12"/>
      <c r="BO94" s="12"/>
      <c r="BP94" s="12"/>
      <c r="BQ94" s="9">
        <v>1</v>
      </c>
      <c r="BR94" s="9">
        <v>0</v>
      </c>
      <c r="BS94" s="9">
        <v>40</v>
      </c>
      <c r="BT94" s="9"/>
      <c r="BU94" s="9"/>
      <c r="BV94" s="9"/>
      <c r="BW94" s="9">
        <v>4.9000000000000004</v>
      </c>
      <c r="BX94" s="14"/>
      <c r="BY94" s="9">
        <v>1</v>
      </c>
      <c r="BZ94" s="9">
        <v>0</v>
      </c>
      <c r="CA94" s="9">
        <v>136</v>
      </c>
      <c r="CB94" s="9">
        <v>49</v>
      </c>
      <c r="CC94" s="11">
        <v>2</v>
      </c>
      <c r="CD94" s="29">
        <v>25</v>
      </c>
      <c r="CE94" s="13"/>
      <c r="CF94" s="13"/>
      <c r="CG94" s="9">
        <v>4992</v>
      </c>
      <c r="CH94" s="9">
        <v>1</v>
      </c>
      <c r="CI94" s="9">
        <v>3</v>
      </c>
      <c r="CJ94" s="12">
        <v>1145.3125</v>
      </c>
      <c r="CK94" s="20">
        <f t="shared" si="53"/>
        <v>45.8125</v>
      </c>
      <c r="CL94" s="19">
        <f t="shared" si="54"/>
        <v>7.0434328045150707</v>
      </c>
      <c r="CM94" s="12"/>
      <c r="CN94" s="31"/>
      <c r="CO94" s="14"/>
      <c r="CP94" s="36">
        <v>40645</v>
      </c>
      <c r="CQ94" s="38"/>
      <c r="CR94" s="38"/>
      <c r="CS94" s="36"/>
      <c r="CT94" s="22"/>
      <c r="CU94" s="36">
        <v>44274</v>
      </c>
      <c r="CV94" s="42">
        <v>40904</v>
      </c>
      <c r="CW94" s="1">
        <f t="shared" si="56"/>
        <v>259</v>
      </c>
      <c r="CX94" s="3">
        <v>1</v>
      </c>
      <c r="CY94" s="40">
        <v>40904</v>
      </c>
      <c r="CZ94" s="3">
        <f>(CY94-CP94)</f>
        <v>259</v>
      </c>
      <c r="DA94" s="3">
        <v>1</v>
      </c>
      <c r="DB94" s="3">
        <v>259</v>
      </c>
      <c r="DC94" s="3">
        <v>0</v>
      </c>
      <c r="DD94" s="10" t="s">
        <v>141</v>
      </c>
      <c r="DG94" s="14"/>
      <c r="DH94" s="14"/>
      <c r="DI94" s="14"/>
      <c r="DJ94" s="14"/>
      <c r="DK94" s="14"/>
      <c r="DL94" s="14"/>
      <c r="DM94" s="14"/>
    </row>
    <row r="97" spans="1:117" x14ac:dyDescent="0.25">
      <c r="CX97" s="1">
        <f>SUM(CX67:CX94)</f>
        <v>15</v>
      </c>
    </row>
    <row r="98" spans="1:117" x14ac:dyDescent="0.25">
      <c r="CX98" s="1">
        <f>COUNT(CX67:CX94)</f>
        <v>28</v>
      </c>
    </row>
    <row r="99" spans="1:117" x14ac:dyDescent="0.25">
      <c r="CX99" s="19">
        <f>(CX97/CX98)</f>
        <v>0.5357142857142857</v>
      </c>
    </row>
    <row r="102" spans="1:117" s="10" customFormat="1" x14ac:dyDescent="0.25">
      <c r="A102" s="25">
        <v>1023</v>
      </c>
      <c r="B102" s="1">
        <v>69</v>
      </c>
      <c r="C102" s="1">
        <v>0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4</v>
      </c>
      <c r="K102" s="1">
        <v>1</v>
      </c>
      <c r="L102" s="1">
        <v>1</v>
      </c>
      <c r="M102" s="1">
        <v>0</v>
      </c>
      <c r="N102" s="1">
        <v>0</v>
      </c>
      <c r="O102" s="1">
        <v>1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1</v>
      </c>
      <c r="AD102" s="1">
        <v>0</v>
      </c>
      <c r="AE102" s="1">
        <v>1</v>
      </c>
      <c r="AF102" s="1">
        <v>0</v>
      </c>
      <c r="AG102" s="1">
        <v>0</v>
      </c>
      <c r="AH102" s="1">
        <v>59.74</v>
      </c>
      <c r="AI102" s="1">
        <v>2.42</v>
      </c>
      <c r="AJ102" s="1">
        <v>123</v>
      </c>
      <c r="AK102" s="1">
        <v>65</v>
      </c>
      <c r="AL102" s="5">
        <f>(AJ102+2*AK102)/3</f>
        <v>84.333333333333329</v>
      </c>
      <c r="AM102" s="1">
        <v>65</v>
      </c>
      <c r="AN102" s="1">
        <v>1</v>
      </c>
      <c r="AO102" s="1">
        <v>16</v>
      </c>
      <c r="AP102" s="1">
        <v>54</v>
      </c>
      <c r="AQ102" s="1">
        <v>24</v>
      </c>
      <c r="AR102" s="1">
        <v>39</v>
      </c>
      <c r="AS102" s="1">
        <f>(AP102-AQ102)</f>
        <v>30</v>
      </c>
      <c r="AT102" s="7">
        <f>(AS102/AO102)</f>
        <v>1.875</v>
      </c>
      <c r="AU102" s="1">
        <v>26</v>
      </c>
      <c r="AV102" s="19">
        <v>6.95</v>
      </c>
      <c r="AW102" s="1">
        <v>2.87</v>
      </c>
      <c r="AX102" s="19">
        <f t="shared" ref="AX102:AX128" si="61">(AL102*AW102/451)</f>
        <v>0.53666666666666663</v>
      </c>
      <c r="AY102" s="7">
        <f t="shared" ref="AY102:AY128" si="62">((AR102-AU102)/AV102)</f>
        <v>1.8705035971223021</v>
      </c>
      <c r="AZ102" s="7">
        <f t="shared" ref="AZ102:AZ128" si="63">((AR102-AU102)*80/AW102)</f>
        <v>362.36933797909404</v>
      </c>
      <c r="BA102" s="7">
        <f t="shared" ref="BA102:BA128" si="64">((AL102-AO102)*80/AW102)</f>
        <v>1904.7619047619046</v>
      </c>
      <c r="BB102" s="7">
        <f t="shared" ref="BB102:BB128" si="65">(AV102/AM102*1000)</f>
        <v>106.92307692307692</v>
      </c>
      <c r="BC102" s="7">
        <f t="shared" ref="BC102:BC128" si="66">(AW102*1000/AM102)</f>
        <v>44.153846153846153</v>
      </c>
      <c r="BD102" s="7">
        <f t="shared" ref="BD102:BD128" si="67">(BC102*(AL102-AU102)*0.0136)</f>
        <v>35.02871794871794</v>
      </c>
      <c r="BE102" s="7">
        <f t="shared" ref="BE102:BE128" si="68">(BC102*(AR102-AO102)*0.0136)</f>
        <v>13.811323076923076</v>
      </c>
      <c r="BF102" s="19">
        <v>1.2</v>
      </c>
      <c r="BG102" s="19">
        <f t="shared" ref="BG102:BG128" si="69">(AR102/BB102)</f>
        <v>0.36474820143884895</v>
      </c>
      <c r="BH102" s="19">
        <f>(AP102/BB102)</f>
        <v>0.50503597122302157</v>
      </c>
      <c r="BI102" s="19">
        <f>(BB102/AS102)</f>
        <v>3.5641025641025639</v>
      </c>
      <c r="BJ102" s="19">
        <f t="shared" ref="BJ102:BJ128" si="70">(AO102/AU102)</f>
        <v>0.61538461538461542</v>
      </c>
      <c r="BK102" s="19"/>
      <c r="BL102" s="20">
        <v>1</v>
      </c>
      <c r="BM102" s="1">
        <v>32</v>
      </c>
      <c r="BN102" s="20"/>
      <c r="BO102" s="1">
        <v>0</v>
      </c>
      <c r="BP102" s="1">
        <v>0</v>
      </c>
      <c r="BQ102" s="1">
        <v>1</v>
      </c>
      <c r="BR102" s="1">
        <v>0</v>
      </c>
      <c r="BS102" s="1">
        <v>40</v>
      </c>
      <c r="BT102" s="1"/>
      <c r="BU102" s="1"/>
      <c r="BV102" s="1"/>
      <c r="BW102" s="1"/>
      <c r="BX102" s="1"/>
      <c r="BY102" s="1"/>
      <c r="BZ102" s="1"/>
      <c r="CA102" s="25">
        <v>138</v>
      </c>
      <c r="CB102" s="25">
        <v>32</v>
      </c>
      <c r="CC102" s="44">
        <v>1.74</v>
      </c>
      <c r="CD102" s="27">
        <v>29</v>
      </c>
      <c r="CE102" s="1">
        <v>311</v>
      </c>
      <c r="CF102" s="1">
        <v>1</v>
      </c>
      <c r="CG102" s="1"/>
      <c r="CH102" s="1"/>
      <c r="CI102" s="1">
        <v>2</v>
      </c>
      <c r="CJ102" s="20">
        <v>1391.337</v>
      </c>
      <c r="CK102" s="20">
        <f t="shared" ref="CK102:CK128" si="71">(CJ102/CD102)</f>
        <v>47.977137931034484</v>
      </c>
      <c r="CL102" s="19">
        <f t="shared" ref="CL102:CL128" si="72">LN(CJ102)</f>
        <v>7.2380204343273267</v>
      </c>
      <c r="CM102" s="20">
        <v>1929.7621999999999</v>
      </c>
      <c r="CN102" s="19">
        <f t="shared" ref="CN102:CN128" si="73">LN(CM102)</f>
        <v>7.5651520618724222</v>
      </c>
      <c r="CO102" s="22"/>
      <c r="CP102" s="36">
        <v>43217</v>
      </c>
      <c r="CQ102" s="36"/>
      <c r="CR102" s="36"/>
      <c r="CS102" s="36"/>
      <c r="CT102" s="20"/>
      <c r="CU102" s="36">
        <v>44217</v>
      </c>
      <c r="CV102" s="36">
        <v>43369</v>
      </c>
      <c r="CW102" s="1">
        <f t="shared" ref="CW102:CW128" si="74">(CV102-CP102)</f>
        <v>152</v>
      </c>
      <c r="CX102" s="1">
        <v>1</v>
      </c>
      <c r="CY102" s="36">
        <v>43369</v>
      </c>
      <c r="CZ102" s="20">
        <f>(CY102-CP102)</f>
        <v>152</v>
      </c>
      <c r="DA102" s="20">
        <v>1</v>
      </c>
      <c r="DB102" s="20">
        <v>152</v>
      </c>
      <c r="DC102" s="3">
        <v>0</v>
      </c>
      <c r="DD102" t="s">
        <v>129</v>
      </c>
      <c r="DE102"/>
      <c r="DF102"/>
      <c r="DG102"/>
      <c r="DH102"/>
      <c r="DI102"/>
      <c r="DJ102"/>
      <c r="DK102"/>
      <c r="DL102"/>
      <c r="DM102"/>
    </row>
    <row r="103" spans="1:117" s="10" customFormat="1" x14ac:dyDescent="0.25">
      <c r="A103" s="25">
        <v>1065</v>
      </c>
      <c r="B103" s="1">
        <v>35</v>
      </c>
      <c r="C103" s="1">
        <v>0</v>
      </c>
      <c r="D103" s="1">
        <v>0</v>
      </c>
      <c r="E103" s="1">
        <v>1</v>
      </c>
      <c r="F103" s="1">
        <v>1</v>
      </c>
      <c r="G103" s="1">
        <v>0</v>
      </c>
      <c r="H103" s="1">
        <v>1</v>
      </c>
      <c r="I103" s="1">
        <v>0</v>
      </c>
      <c r="J103" s="1">
        <v>4</v>
      </c>
      <c r="K103" s="1">
        <v>1</v>
      </c>
      <c r="L103" s="1">
        <v>0</v>
      </c>
      <c r="M103" s="1">
        <v>1</v>
      </c>
      <c r="N103" s="1">
        <v>1</v>
      </c>
      <c r="O103" s="1">
        <v>0</v>
      </c>
      <c r="P103" s="1">
        <v>1</v>
      </c>
      <c r="Q103" s="1"/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1</v>
      </c>
      <c r="AA103" s="1">
        <v>0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22.1</v>
      </c>
      <c r="AI103" s="1">
        <v>1.65</v>
      </c>
      <c r="AJ103" s="1">
        <v>101</v>
      </c>
      <c r="AK103" s="1">
        <v>74</v>
      </c>
      <c r="AL103" s="5">
        <f>(AJ103+2*AK103)/3</f>
        <v>83</v>
      </c>
      <c r="AM103" s="1">
        <v>82</v>
      </c>
      <c r="AN103" s="1">
        <v>1</v>
      </c>
      <c r="AO103" s="1">
        <v>2</v>
      </c>
      <c r="AP103" s="1">
        <v>53</v>
      </c>
      <c r="AQ103" s="1">
        <v>25</v>
      </c>
      <c r="AR103" s="1">
        <v>36</v>
      </c>
      <c r="AS103" s="1">
        <f>(AP103-AQ103)</f>
        <v>28</v>
      </c>
      <c r="AT103" s="7">
        <f>(AS103/AO103)</f>
        <v>14</v>
      </c>
      <c r="AU103" s="1">
        <v>24</v>
      </c>
      <c r="AV103" s="19">
        <v>3.17</v>
      </c>
      <c r="AW103" s="1">
        <v>1.93</v>
      </c>
      <c r="AX103" s="19">
        <f t="shared" si="61"/>
        <v>0.35518847006651882</v>
      </c>
      <c r="AY103" s="7">
        <f t="shared" si="62"/>
        <v>3.7854889589905363</v>
      </c>
      <c r="AZ103" s="7">
        <f t="shared" si="63"/>
        <v>497.40932642487047</v>
      </c>
      <c r="BA103" s="7">
        <f t="shared" si="64"/>
        <v>3357.512953367876</v>
      </c>
      <c r="BB103" s="7">
        <f t="shared" si="65"/>
        <v>38.658536585365852</v>
      </c>
      <c r="BC103" s="7">
        <f t="shared" si="66"/>
        <v>23.536585365853657</v>
      </c>
      <c r="BD103" s="7">
        <f t="shared" si="67"/>
        <v>18.885756097560972</v>
      </c>
      <c r="BE103" s="7">
        <f t="shared" si="68"/>
        <v>10.883317073170732</v>
      </c>
      <c r="BF103" s="19"/>
      <c r="BG103" s="19">
        <f t="shared" si="69"/>
        <v>0.93123028391167195</v>
      </c>
      <c r="BH103" s="19">
        <f>(AP103/BB103)</f>
        <v>1.3709779179810726</v>
      </c>
      <c r="BI103" s="19">
        <f>(BB103/AS103)</f>
        <v>1.3806620209059233</v>
      </c>
      <c r="BJ103" s="19">
        <f t="shared" si="70"/>
        <v>8.3333333333333329E-2</v>
      </c>
      <c r="BK103" s="19"/>
      <c r="BL103" s="20">
        <v>0</v>
      </c>
      <c r="BM103" s="1"/>
      <c r="BN103" s="20"/>
      <c r="BO103" s="1"/>
      <c r="BP103" s="1">
        <v>0</v>
      </c>
      <c r="BQ103" s="1">
        <v>1</v>
      </c>
      <c r="BR103" s="1">
        <v>0</v>
      </c>
      <c r="BS103" s="1">
        <v>20</v>
      </c>
      <c r="BT103" s="1">
        <v>7.1</v>
      </c>
      <c r="BU103" s="1">
        <v>6.1</v>
      </c>
      <c r="BV103" s="1">
        <v>0.27</v>
      </c>
      <c r="BW103" s="1"/>
      <c r="BX103" s="1"/>
      <c r="BY103" s="1"/>
      <c r="BZ103" s="1">
        <v>0</v>
      </c>
      <c r="CA103" s="25">
        <v>135</v>
      </c>
      <c r="CB103" s="25">
        <v>23</v>
      </c>
      <c r="CC103" s="44">
        <v>1.1200000000000001</v>
      </c>
      <c r="CD103" s="27">
        <v>85</v>
      </c>
      <c r="CE103" s="1">
        <v>2641</v>
      </c>
      <c r="CF103" s="1">
        <v>1</v>
      </c>
      <c r="CG103" s="1"/>
      <c r="CH103" s="1"/>
      <c r="CI103" s="1">
        <v>3</v>
      </c>
      <c r="CJ103" s="20">
        <v>4104.5503419999995</v>
      </c>
      <c r="CK103" s="20">
        <f t="shared" si="71"/>
        <v>48.288827552941171</v>
      </c>
      <c r="CL103" s="19">
        <f t="shared" si="72"/>
        <v>8.3198514767880223</v>
      </c>
      <c r="CM103" s="20">
        <v>1344.134491</v>
      </c>
      <c r="CN103" s="19">
        <f t="shared" si="73"/>
        <v>7.2035055837849891</v>
      </c>
      <c r="CO103" s="22"/>
      <c r="CP103" s="36">
        <v>43399</v>
      </c>
      <c r="CQ103" s="36"/>
      <c r="CR103" s="36"/>
      <c r="CS103" s="36"/>
      <c r="CT103" s="20"/>
      <c r="CU103" s="36">
        <v>44217</v>
      </c>
      <c r="CV103" s="36">
        <v>43619</v>
      </c>
      <c r="CW103" s="1">
        <f t="shared" si="74"/>
        <v>220</v>
      </c>
      <c r="CX103" s="1">
        <v>1</v>
      </c>
      <c r="CY103" s="36">
        <v>43619</v>
      </c>
      <c r="CZ103" s="20">
        <f>(CY103-CP103)</f>
        <v>220</v>
      </c>
      <c r="DA103" s="20">
        <v>1</v>
      </c>
      <c r="DB103" s="20">
        <v>220</v>
      </c>
      <c r="DC103" s="1">
        <v>1</v>
      </c>
      <c r="DD103" t="s">
        <v>129</v>
      </c>
      <c r="DE103"/>
      <c r="DF103"/>
      <c r="DG103"/>
      <c r="DH103"/>
      <c r="DI103"/>
      <c r="DJ103"/>
      <c r="DK103"/>
      <c r="DL103"/>
      <c r="DM103"/>
    </row>
    <row r="104" spans="1:117" s="10" customFormat="1" x14ac:dyDescent="0.25">
      <c r="A104" s="25">
        <v>1068</v>
      </c>
      <c r="B104" s="1">
        <v>58</v>
      </c>
      <c r="C104" s="1">
        <v>0</v>
      </c>
      <c r="D104" s="1">
        <v>0</v>
      </c>
      <c r="E104" s="1">
        <v>1</v>
      </c>
      <c r="F104" s="1">
        <v>1</v>
      </c>
      <c r="G104" s="1">
        <v>0</v>
      </c>
      <c r="H104" s="1">
        <v>1</v>
      </c>
      <c r="I104" s="1">
        <v>0</v>
      </c>
      <c r="J104" s="1">
        <v>3</v>
      </c>
      <c r="K104" s="1">
        <v>0</v>
      </c>
      <c r="L104" s="1">
        <v>0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0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1</v>
      </c>
      <c r="AB104" s="1">
        <v>0</v>
      </c>
      <c r="AC104" s="1">
        <v>1</v>
      </c>
      <c r="AD104" s="1">
        <v>0</v>
      </c>
      <c r="AE104" s="1">
        <v>1</v>
      </c>
      <c r="AF104" s="1">
        <v>0</v>
      </c>
      <c r="AG104" s="1">
        <v>0</v>
      </c>
      <c r="AH104" s="1">
        <v>31.87</v>
      </c>
      <c r="AI104" s="1">
        <v>2.14</v>
      </c>
      <c r="AJ104" s="1">
        <v>87</v>
      </c>
      <c r="AK104" s="1">
        <v>41</v>
      </c>
      <c r="AL104" s="5">
        <f>(AJ104+2*AK104)/3</f>
        <v>56.333333333333336</v>
      </c>
      <c r="AM104" s="1">
        <v>87</v>
      </c>
      <c r="AN104" s="1">
        <v>1</v>
      </c>
      <c r="AO104" s="1">
        <v>18</v>
      </c>
      <c r="AP104" s="1">
        <v>42</v>
      </c>
      <c r="AQ104" s="1">
        <v>17</v>
      </c>
      <c r="AR104" s="1">
        <v>29</v>
      </c>
      <c r="AS104" s="1">
        <f>(AP104-AQ104)</f>
        <v>25</v>
      </c>
      <c r="AT104" s="7">
        <f>(AS104/AO104)</f>
        <v>1.3888888888888888</v>
      </c>
      <c r="AU104" s="1">
        <v>19</v>
      </c>
      <c r="AV104" s="19">
        <v>3.58</v>
      </c>
      <c r="AW104" s="1">
        <v>1.67</v>
      </c>
      <c r="AX104" s="19">
        <f t="shared" si="61"/>
        <v>0.20859571322985956</v>
      </c>
      <c r="AY104" s="7">
        <f t="shared" si="62"/>
        <v>2.7932960893854748</v>
      </c>
      <c r="AZ104" s="7">
        <f t="shared" si="63"/>
        <v>479.04191616766468</v>
      </c>
      <c r="BA104" s="7">
        <f t="shared" si="64"/>
        <v>1836.3273453093816</v>
      </c>
      <c r="BB104" s="7">
        <f t="shared" si="65"/>
        <v>41.149425287356323</v>
      </c>
      <c r="BC104" s="7">
        <f t="shared" si="66"/>
        <v>19.195402298850574</v>
      </c>
      <c r="BD104" s="7">
        <f t="shared" si="67"/>
        <v>9.7461455938697306</v>
      </c>
      <c r="BE104" s="7">
        <f t="shared" si="68"/>
        <v>2.8716321839080456</v>
      </c>
      <c r="BF104" s="19"/>
      <c r="BG104" s="19">
        <f t="shared" si="69"/>
        <v>0.70474860335195533</v>
      </c>
      <c r="BH104" s="19">
        <f>(AP104/BB104)</f>
        <v>1.0206703910614525</v>
      </c>
      <c r="BI104" s="19">
        <f>(BB104/AS104)</f>
        <v>1.6459770114942529</v>
      </c>
      <c r="BJ104" s="19">
        <f t="shared" si="70"/>
        <v>0.94736842105263153</v>
      </c>
      <c r="BK104" s="19"/>
      <c r="BL104" s="20">
        <v>1</v>
      </c>
      <c r="BM104" s="1"/>
      <c r="BN104" s="20"/>
      <c r="BO104" s="1">
        <v>1</v>
      </c>
      <c r="BP104" s="1">
        <v>0</v>
      </c>
      <c r="BQ104" s="1">
        <v>1</v>
      </c>
      <c r="BR104" s="1">
        <v>0</v>
      </c>
      <c r="BS104" s="1">
        <v>15</v>
      </c>
      <c r="BT104" s="1">
        <v>5.0999999999999996</v>
      </c>
      <c r="BU104" s="1">
        <v>4.7</v>
      </c>
      <c r="BV104" s="1">
        <v>0.36</v>
      </c>
      <c r="BW104" s="1">
        <v>4.4000000000000004</v>
      </c>
      <c r="BX104" s="1"/>
      <c r="BY104" s="1"/>
      <c r="BZ104" s="1"/>
      <c r="CA104" s="25">
        <v>135</v>
      </c>
      <c r="CB104" s="25">
        <v>37</v>
      </c>
      <c r="CC104" s="44">
        <v>1.37</v>
      </c>
      <c r="CD104" s="27">
        <v>56</v>
      </c>
      <c r="CE104" s="1">
        <v>293</v>
      </c>
      <c r="CF104" s="1">
        <v>1</v>
      </c>
      <c r="CG104" s="1"/>
      <c r="CH104" s="1"/>
      <c r="CI104" s="1">
        <v>2</v>
      </c>
      <c r="CJ104" s="20">
        <v>2726.2166569999999</v>
      </c>
      <c r="CK104" s="20">
        <f t="shared" si="71"/>
        <v>48.682440303571425</v>
      </c>
      <c r="CL104" s="19">
        <f t="shared" si="72"/>
        <v>7.9106700870879987</v>
      </c>
      <c r="CM104" s="20">
        <v>3661.8003060000001</v>
      </c>
      <c r="CN104" s="19">
        <f t="shared" si="73"/>
        <v>8.205710192343961</v>
      </c>
      <c r="CO104" s="22"/>
      <c r="CP104" s="36">
        <v>43409</v>
      </c>
      <c r="CQ104" s="36"/>
      <c r="CR104" s="36"/>
      <c r="CS104" s="36"/>
      <c r="CT104" s="20"/>
      <c r="CU104" s="36">
        <v>44217</v>
      </c>
      <c r="CV104" s="36">
        <v>43731</v>
      </c>
      <c r="CW104" s="1">
        <f t="shared" si="74"/>
        <v>322</v>
      </c>
      <c r="CX104" s="1">
        <v>1</v>
      </c>
      <c r="CY104" s="36">
        <v>43731</v>
      </c>
      <c r="CZ104" s="20">
        <f>(CY104-CP104)</f>
        <v>322</v>
      </c>
      <c r="DA104" s="20">
        <v>1</v>
      </c>
      <c r="DB104" s="20">
        <v>322</v>
      </c>
      <c r="DC104" s="1">
        <v>1</v>
      </c>
      <c r="DD104" t="s">
        <v>129</v>
      </c>
      <c r="DE104"/>
      <c r="DF104"/>
      <c r="DG104"/>
      <c r="DH104"/>
      <c r="DI104"/>
      <c r="DJ104"/>
      <c r="DK104"/>
      <c r="DL104"/>
      <c r="DM104"/>
    </row>
    <row r="105" spans="1:117" s="10" customFormat="1" x14ac:dyDescent="0.25">
      <c r="A105" s="25">
        <v>1145</v>
      </c>
      <c r="B105" s="1">
        <v>67</v>
      </c>
      <c r="C105" s="1">
        <v>0</v>
      </c>
      <c r="D105" s="1">
        <v>1</v>
      </c>
      <c r="E105" s="1">
        <v>1</v>
      </c>
      <c r="F105" s="1">
        <v>1</v>
      </c>
      <c r="G105" s="1">
        <v>1</v>
      </c>
      <c r="H105" s="1">
        <v>0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21.1</v>
      </c>
      <c r="AI105" s="1">
        <v>1.68</v>
      </c>
      <c r="AJ105" s="1">
        <v>94</v>
      </c>
      <c r="AK105" s="1">
        <v>64</v>
      </c>
      <c r="AL105" s="5">
        <f>(AJ105+2*AK105)/3</f>
        <v>74</v>
      </c>
      <c r="AM105" s="1">
        <v>62</v>
      </c>
      <c r="AN105" s="1">
        <v>1</v>
      </c>
      <c r="AO105" s="1">
        <v>9</v>
      </c>
      <c r="AP105" s="1">
        <v>48</v>
      </c>
      <c r="AQ105" s="1">
        <v>22</v>
      </c>
      <c r="AR105" s="1">
        <v>33</v>
      </c>
      <c r="AS105" s="1">
        <f>(AP105-AQ105)</f>
        <v>26</v>
      </c>
      <c r="AT105" s="7">
        <f>(AS105/AO105)</f>
        <v>2.8888888888888888</v>
      </c>
      <c r="AU105" s="1">
        <v>23</v>
      </c>
      <c r="AV105" s="19">
        <v>4.29</v>
      </c>
      <c r="AW105" s="1">
        <v>2.56</v>
      </c>
      <c r="AX105" s="19">
        <f t="shared" si="61"/>
        <v>0.42004434589800443</v>
      </c>
      <c r="AY105" s="7">
        <f t="shared" si="62"/>
        <v>2.3310023310023311</v>
      </c>
      <c r="AZ105" s="7">
        <f t="shared" si="63"/>
        <v>312.5</v>
      </c>
      <c r="BA105" s="7">
        <f t="shared" si="64"/>
        <v>2031.25</v>
      </c>
      <c r="BB105" s="7">
        <f t="shared" si="65"/>
        <v>69.193548387096783</v>
      </c>
      <c r="BC105" s="7">
        <f t="shared" si="66"/>
        <v>41.29032258064516</v>
      </c>
      <c r="BD105" s="7">
        <f t="shared" si="67"/>
        <v>28.638967741935478</v>
      </c>
      <c r="BE105" s="7">
        <f t="shared" si="68"/>
        <v>13.477161290322581</v>
      </c>
      <c r="BF105" s="19"/>
      <c r="BG105" s="19">
        <f t="shared" si="69"/>
        <v>0.47692307692307684</v>
      </c>
      <c r="BH105" s="19">
        <f>(AP105/BB105)</f>
        <v>0.69370629370629366</v>
      </c>
      <c r="BI105" s="19">
        <f>(BB105/AS105)</f>
        <v>2.6612903225806455</v>
      </c>
      <c r="BJ105" s="19">
        <f t="shared" si="70"/>
        <v>0.39130434782608697</v>
      </c>
      <c r="BK105" s="19"/>
      <c r="BL105" s="20">
        <v>0</v>
      </c>
      <c r="BM105" s="1"/>
      <c r="BN105" s="20"/>
      <c r="BO105" s="1">
        <v>0</v>
      </c>
      <c r="BP105" s="1">
        <v>0</v>
      </c>
      <c r="BQ105" s="1">
        <v>1</v>
      </c>
      <c r="BR105" s="1">
        <v>0</v>
      </c>
      <c r="BS105" s="1">
        <v>35</v>
      </c>
      <c r="BT105" s="1">
        <v>5.3</v>
      </c>
      <c r="BU105" s="1">
        <v>4.4000000000000004</v>
      </c>
      <c r="BV105" s="1">
        <v>0.5</v>
      </c>
      <c r="BW105" s="1">
        <v>4</v>
      </c>
      <c r="BX105" s="1">
        <v>56.4</v>
      </c>
      <c r="BY105" s="1">
        <v>1</v>
      </c>
      <c r="BZ105" s="1">
        <v>0</v>
      </c>
      <c r="CA105" s="25">
        <v>141</v>
      </c>
      <c r="CB105" s="25">
        <v>18</v>
      </c>
      <c r="CC105" s="44">
        <v>1.01</v>
      </c>
      <c r="CD105" s="27">
        <v>65</v>
      </c>
      <c r="CE105" s="1"/>
      <c r="CF105" s="1"/>
      <c r="CG105" s="1"/>
      <c r="CH105" s="1"/>
      <c r="CI105" s="1"/>
      <c r="CJ105" s="20">
        <v>3197.5624950000001</v>
      </c>
      <c r="CK105" s="20">
        <f t="shared" si="71"/>
        <v>49.193269153846153</v>
      </c>
      <c r="CL105" s="19">
        <f t="shared" si="72"/>
        <v>8.0701440782189948</v>
      </c>
      <c r="CM105" s="20">
        <v>516.0676618</v>
      </c>
      <c r="CN105" s="19">
        <f t="shared" si="73"/>
        <v>6.246237884404481</v>
      </c>
      <c r="CO105" s="22"/>
      <c r="CP105" s="36">
        <v>43621</v>
      </c>
      <c r="CQ105" s="36"/>
      <c r="CR105" s="36"/>
      <c r="CS105" s="36"/>
      <c r="CT105" s="20"/>
      <c r="CU105" s="36">
        <v>44217</v>
      </c>
      <c r="CV105" s="36">
        <v>44123</v>
      </c>
      <c r="CW105" s="1">
        <f t="shared" si="74"/>
        <v>502</v>
      </c>
      <c r="CX105" s="1">
        <v>0</v>
      </c>
      <c r="CY105" s="1"/>
      <c r="CZ105" s="1"/>
      <c r="DA105" s="1">
        <v>0</v>
      </c>
      <c r="DB105" s="1">
        <v>502</v>
      </c>
      <c r="DC105" s="1">
        <v>1</v>
      </c>
      <c r="DD105" t="s">
        <v>136</v>
      </c>
      <c r="DE105"/>
      <c r="DF105"/>
      <c r="DG105"/>
      <c r="DH105"/>
      <c r="DI105"/>
      <c r="DJ105"/>
      <c r="DK105"/>
      <c r="DL105"/>
      <c r="DM105"/>
    </row>
    <row r="106" spans="1:117" s="10" customFormat="1" x14ac:dyDescent="0.25">
      <c r="A106" s="2">
        <v>2021</v>
      </c>
      <c r="B106" s="3">
        <v>63</v>
      </c>
      <c r="C106" s="3">
        <v>0</v>
      </c>
      <c r="D106" s="3">
        <v>0</v>
      </c>
      <c r="E106" s="3">
        <v>1</v>
      </c>
      <c r="F106" s="3">
        <v>1</v>
      </c>
      <c r="G106" s="3">
        <v>0</v>
      </c>
      <c r="H106" s="1">
        <v>1</v>
      </c>
      <c r="I106" s="3">
        <v>0</v>
      </c>
      <c r="J106" s="3">
        <v>4</v>
      </c>
      <c r="K106" s="3">
        <v>0</v>
      </c>
      <c r="L106" s="3">
        <v>1</v>
      </c>
      <c r="M106" s="3"/>
      <c r="N106" s="3">
        <v>1</v>
      </c>
      <c r="O106" s="3">
        <v>0</v>
      </c>
      <c r="P106" s="3">
        <v>1</v>
      </c>
      <c r="Q106" s="3">
        <v>1</v>
      </c>
      <c r="R106" s="3">
        <v>0</v>
      </c>
      <c r="S106" s="3">
        <v>0</v>
      </c>
      <c r="T106" s="3">
        <v>1</v>
      </c>
      <c r="U106" s="3">
        <v>0</v>
      </c>
      <c r="V106" s="3">
        <v>0</v>
      </c>
      <c r="W106" s="3">
        <v>0</v>
      </c>
      <c r="X106" s="3">
        <v>0</v>
      </c>
      <c r="Y106" s="16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1</v>
      </c>
      <c r="AE106" s="3">
        <v>0</v>
      </c>
      <c r="AF106" s="3">
        <v>0</v>
      </c>
      <c r="AG106" s="3">
        <v>0</v>
      </c>
      <c r="AH106" s="9">
        <v>26</v>
      </c>
      <c r="AI106" s="11">
        <v>2.0699999999999998</v>
      </c>
      <c r="AJ106" s="3"/>
      <c r="AK106" s="3"/>
      <c r="AL106" s="5">
        <v>61</v>
      </c>
      <c r="AM106" s="3">
        <v>100</v>
      </c>
      <c r="AN106" s="3">
        <v>3</v>
      </c>
      <c r="AO106" s="3">
        <v>11</v>
      </c>
      <c r="AP106" s="3"/>
      <c r="AQ106" s="3"/>
      <c r="AR106" s="3">
        <v>32</v>
      </c>
      <c r="AS106" s="3"/>
      <c r="AT106" s="8"/>
      <c r="AU106" s="3">
        <v>22</v>
      </c>
      <c r="AV106" s="4">
        <v>4.9679999999999991</v>
      </c>
      <c r="AW106" s="3">
        <v>2.4</v>
      </c>
      <c r="AX106" s="19">
        <f t="shared" si="61"/>
        <v>0.32461197339246123</v>
      </c>
      <c r="AY106" s="7">
        <f t="shared" si="62"/>
        <v>2.0128824476650569</v>
      </c>
      <c r="AZ106" s="7">
        <f t="shared" si="63"/>
        <v>333.33333333333337</v>
      </c>
      <c r="BA106" s="7">
        <f t="shared" si="64"/>
        <v>1666.6666666666667</v>
      </c>
      <c r="BB106" s="7">
        <f t="shared" si="65"/>
        <v>49.679999999999986</v>
      </c>
      <c r="BC106" s="7">
        <f t="shared" si="66"/>
        <v>24</v>
      </c>
      <c r="BD106" s="7">
        <f t="shared" si="67"/>
        <v>12.7296</v>
      </c>
      <c r="BE106" s="7">
        <f t="shared" si="68"/>
        <v>6.8544</v>
      </c>
      <c r="BF106" s="19"/>
      <c r="BG106" s="19">
        <f t="shared" si="69"/>
        <v>0.64412238325281823</v>
      </c>
      <c r="BH106" s="19"/>
      <c r="BI106" s="19"/>
      <c r="BJ106" s="19">
        <f t="shared" si="70"/>
        <v>0.5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9">
        <v>0</v>
      </c>
      <c r="BS106" s="3">
        <v>7.5</v>
      </c>
      <c r="BT106" s="3">
        <v>6.9</v>
      </c>
      <c r="BU106" s="3">
        <v>6.6</v>
      </c>
      <c r="BV106" s="3">
        <v>0.8</v>
      </c>
      <c r="BW106" s="3"/>
      <c r="BY106" s="16">
        <v>1</v>
      </c>
      <c r="BZ106" s="3">
        <v>1</v>
      </c>
      <c r="CA106" s="3">
        <v>138</v>
      </c>
      <c r="CB106" s="3">
        <v>40</v>
      </c>
      <c r="CC106" s="4">
        <v>1.9</v>
      </c>
      <c r="CD106" s="28">
        <v>44</v>
      </c>
      <c r="CE106" s="8"/>
      <c r="CF106" s="8"/>
      <c r="CG106" s="3">
        <v>25777</v>
      </c>
      <c r="CH106" s="3">
        <v>1</v>
      </c>
      <c r="CI106" s="3">
        <v>3</v>
      </c>
      <c r="CJ106" s="12">
        <v>2177.4193548387098</v>
      </c>
      <c r="CK106" s="20">
        <f t="shared" si="71"/>
        <v>49.486803519061588</v>
      </c>
      <c r="CL106" s="19">
        <f t="shared" si="72"/>
        <v>7.6858956723754748</v>
      </c>
      <c r="CM106" s="5">
        <v>982.30118875678568</v>
      </c>
      <c r="CN106" s="19">
        <f t="shared" si="73"/>
        <v>6.8898979708570085</v>
      </c>
      <c r="CP106" s="37">
        <v>40304</v>
      </c>
      <c r="CQ106" s="37">
        <v>40310</v>
      </c>
      <c r="CR106" s="43">
        <f>(CQ106-CP106)</f>
        <v>6</v>
      </c>
      <c r="CS106" s="37">
        <v>40818</v>
      </c>
      <c r="CT106" s="43">
        <f>(CS106-CP106)</f>
        <v>514</v>
      </c>
      <c r="CU106" s="36">
        <v>44272</v>
      </c>
      <c r="CV106" s="36">
        <v>44260</v>
      </c>
      <c r="CW106" s="1">
        <f t="shared" si="74"/>
        <v>3956</v>
      </c>
      <c r="CX106" s="3">
        <v>0</v>
      </c>
      <c r="CY106" s="3"/>
      <c r="CZ106" s="3"/>
      <c r="DA106" s="3">
        <v>1</v>
      </c>
      <c r="DB106" s="3">
        <v>6</v>
      </c>
      <c r="DC106" s="1">
        <v>1</v>
      </c>
      <c r="DD106" s="3" t="s">
        <v>154</v>
      </c>
    </row>
    <row r="107" spans="1:117" s="10" customFormat="1" x14ac:dyDescent="0.25">
      <c r="A107" s="2">
        <v>2004</v>
      </c>
      <c r="B107" s="3">
        <v>62</v>
      </c>
      <c r="C107" s="3">
        <v>0</v>
      </c>
      <c r="D107" s="3">
        <v>0</v>
      </c>
      <c r="E107" s="3">
        <v>1</v>
      </c>
      <c r="F107" s="3">
        <v>1</v>
      </c>
      <c r="G107" s="3">
        <v>1</v>
      </c>
      <c r="H107" s="1">
        <v>0</v>
      </c>
      <c r="I107" s="3">
        <v>1</v>
      </c>
      <c r="J107" s="3">
        <v>2</v>
      </c>
      <c r="K107" s="3">
        <v>0</v>
      </c>
      <c r="L107" s="3">
        <v>0</v>
      </c>
      <c r="M107" s="3"/>
      <c r="N107" s="3">
        <v>0</v>
      </c>
      <c r="O107" s="3">
        <v>0</v>
      </c>
      <c r="P107" s="3">
        <v>1</v>
      </c>
      <c r="Q107" s="3"/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1</v>
      </c>
      <c r="AA107" s="3">
        <v>0</v>
      </c>
      <c r="AB107" s="3">
        <v>0</v>
      </c>
      <c r="AC107" s="3">
        <v>1</v>
      </c>
      <c r="AD107" s="3">
        <v>0</v>
      </c>
      <c r="AE107" s="3">
        <v>1</v>
      </c>
      <c r="AF107" s="3">
        <v>0</v>
      </c>
      <c r="AG107" s="3">
        <v>0</v>
      </c>
      <c r="AH107" s="3">
        <v>38</v>
      </c>
      <c r="AI107" s="4">
        <v>2.4</v>
      </c>
      <c r="AJ107" s="3">
        <v>107</v>
      </c>
      <c r="AK107" s="3">
        <v>68</v>
      </c>
      <c r="AL107" s="5">
        <f t="shared" ref="AL107:AL128" si="75">(AJ107+2*AK107)/3</f>
        <v>81</v>
      </c>
      <c r="AM107" s="3">
        <v>60</v>
      </c>
      <c r="AN107" s="3">
        <v>1</v>
      </c>
      <c r="AO107" s="3">
        <v>15</v>
      </c>
      <c r="AP107" s="3">
        <v>37</v>
      </c>
      <c r="AQ107" s="3">
        <v>20</v>
      </c>
      <c r="AR107" s="3">
        <v>25</v>
      </c>
      <c r="AS107" s="3">
        <f t="shared" ref="AS107:AS122" si="76">(AP107-AQ107)</f>
        <v>17</v>
      </c>
      <c r="AT107" s="7">
        <f t="shared" ref="AT107:AT122" si="77">(AS107/AO107)</f>
        <v>1.1333333333333333</v>
      </c>
      <c r="AU107" s="3">
        <v>21</v>
      </c>
      <c r="AV107" s="4">
        <v>4.4400000000000004</v>
      </c>
      <c r="AW107" s="3">
        <v>1.85</v>
      </c>
      <c r="AX107" s="19">
        <f t="shared" si="61"/>
        <v>0.33226164079822618</v>
      </c>
      <c r="AY107" s="7">
        <f t="shared" si="62"/>
        <v>0.9009009009009008</v>
      </c>
      <c r="AZ107" s="7">
        <f t="shared" si="63"/>
        <v>172.97297297297297</v>
      </c>
      <c r="BA107" s="7">
        <f t="shared" si="64"/>
        <v>2854.0540540540537</v>
      </c>
      <c r="BB107" s="7">
        <f t="shared" si="65"/>
        <v>74.000000000000014</v>
      </c>
      <c r="BC107" s="7">
        <f t="shared" si="66"/>
        <v>30.833333333333332</v>
      </c>
      <c r="BD107" s="7">
        <f t="shared" si="67"/>
        <v>25.16</v>
      </c>
      <c r="BE107" s="7">
        <f t="shared" si="68"/>
        <v>4.1933333333333325</v>
      </c>
      <c r="BF107" s="19">
        <v>1.36</v>
      </c>
      <c r="BG107" s="19">
        <f t="shared" si="69"/>
        <v>0.33783783783783777</v>
      </c>
      <c r="BH107" s="19">
        <f t="shared" ref="BH107:BH122" si="78">(AP107/BB107)</f>
        <v>0.49999999999999989</v>
      </c>
      <c r="BI107" s="19">
        <f t="shared" ref="BI107:BI122" si="79">(BB107/AS107)</f>
        <v>4.3529411764705888</v>
      </c>
      <c r="BJ107" s="19">
        <f t="shared" si="70"/>
        <v>0.7142857142857143</v>
      </c>
      <c r="BK107" s="19"/>
      <c r="BL107" s="5">
        <v>1</v>
      </c>
      <c r="BM107" s="5">
        <v>26</v>
      </c>
      <c r="BN107" s="5"/>
      <c r="BO107" s="5">
        <v>0</v>
      </c>
      <c r="BP107" s="5">
        <v>0</v>
      </c>
      <c r="BQ107" s="3">
        <v>1</v>
      </c>
      <c r="BR107" s="3">
        <v>0</v>
      </c>
      <c r="BS107" s="3">
        <v>17.5</v>
      </c>
      <c r="BT107" s="3">
        <v>6.2</v>
      </c>
      <c r="BU107" s="3">
        <v>5.6</v>
      </c>
      <c r="BV107" s="3">
        <v>1.3</v>
      </c>
      <c r="BW107" s="3"/>
      <c r="BY107" s="3">
        <v>1</v>
      </c>
      <c r="BZ107" s="3">
        <v>0</v>
      </c>
      <c r="CA107" s="3">
        <v>140</v>
      </c>
      <c r="CB107" s="3">
        <v>27</v>
      </c>
      <c r="CC107" s="4">
        <v>1.97</v>
      </c>
      <c r="CD107" s="28">
        <v>49</v>
      </c>
      <c r="CE107" s="8"/>
      <c r="CF107" s="8"/>
      <c r="CG107" s="3">
        <v>337.2</v>
      </c>
      <c r="CH107" s="3">
        <v>0</v>
      </c>
      <c r="CI107" s="3">
        <v>1</v>
      </c>
      <c r="CJ107" s="12">
        <v>2489.808917197452</v>
      </c>
      <c r="CK107" s="20">
        <f t="shared" si="71"/>
        <v>50.812426881580656</v>
      </c>
      <c r="CL107" s="19">
        <f t="shared" si="72"/>
        <v>7.8199612464327384</v>
      </c>
      <c r="CM107" s="5">
        <v>901.26268952488977</v>
      </c>
      <c r="CN107" s="19">
        <f t="shared" si="73"/>
        <v>6.8037967684166976</v>
      </c>
      <c r="CP107" s="41">
        <v>40231</v>
      </c>
      <c r="CQ107" s="41"/>
      <c r="CR107" s="41"/>
      <c r="CS107" s="41"/>
      <c r="CT107" s="20"/>
      <c r="CU107" s="36">
        <v>44272</v>
      </c>
      <c r="CV107" s="36">
        <v>41394</v>
      </c>
      <c r="CW107" s="1">
        <f t="shared" si="74"/>
        <v>1163</v>
      </c>
      <c r="CX107" s="3">
        <v>1</v>
      </c>
      <c r="CY107" s="40">
        <v>44210</v>
      </c>
      <c r="CZ107" s="20">
        <f>(CY107-CP107)</f>
        <v>3979</v>
      </c>
      <c r="DA107" s="20">
        <v>1</v>
      </c>
      <c r="DB107" s="20">
        <v>3979</v>
      </c>
      <c r="DC107" s="1">
        <v>1</v>
      </c>
      <c r="DD107" s="39" t="s">
        <v>141</v>
      </c>
    </row>
    <row r="108" spans="1:117" s="10" customFormat="1" x14ac:dyDescent="0.25">
      <c r="A108" s="25">
        <v>1056</v>
      </c>
      <c r="B108" s="1">
        <v>73</v>
      </c>
      <c r="C108" s="1">
        <v>0</v>
      </c>
      <c r="D108" s="1">
        <v>1</v>
      </c>
      <c r="E108" s="1">
        <v>1</v>
      </c>
      <c r="F108" s="1">
        <v>2</v>
      </c>
      <c r="G108" s="1">
        <v>1</v>
      </c>
      <c r="H108" s="1">
        <v>0</v>
      </c>
      <c r="I108" s="1">
        <v>1</v>
      </c>
      <c r="J108" s="1">
        <v>2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1</v>
      </c>
      <c r="AB108" s="1">
        <v>0</v>
      </c>
      <c r="AC108" s="1">
        <v>1</v>
      </c>
      <c r="AD108" s="1">
        <v>0</v>
      </c>
      <c r="AE108" s="1">
        <v>1</v>
      </c>
      <c r="AF108" s="1">
        <v>0</v>
      </c>
      <c r="AG108" s="1">
        <v>2</v>
      </c>
      <c r="AH108" s="1">
        <v>32.799999999999997</v>
      </c>
      <c r="AI108" s="1">
        <v>1.89</v>
      </c>
      <c r="AJ108" s="1">
        <v>117</v>
      </c>
      <c r="AK108" s="1">
        <v>43</v>
      </c>
      <c r="AL108" s="5">
        <f t="shared" si="75"/>
        <v>67.666666666666671</v>
      </c>
      <c r="AM108" s="1">
        <v>72</v>
      </c>
      <c r="AN108" s="1">
        <v>1</v>
      </c>
      <c r="AO108" s="1">
        <v>3</v>
      </c>
      <c r="AP108" s="1">
        <v>33</v>
      </c>
      <c r="AQ108" s="1">
        <v>6</v>
      </c>
      <c r="AR108" s="1">
        <v>17</v>
      </c>
      <c r="AS108" s="1">
        <f t="shared" si="76"/>
        <v>27</v>
      </c>
      <c r="AT108" s="7">
        <f t="shared" si="77"/>
        <v>9</v>
      </c>
      <c r="AU108" s="1">
        <v>7</v>
      </c>
      <c r="AV108" s="19">
        <v>5.0599999999999996</v>
      </c>
      <c r="AW108" s="1">
        <v>2.68</v>
      </c>
      <c r="AX108" s="19">
        <f t="shared" si="61"/>
        <v>0.40209903917220996</v>
      </c>
      <c r="AY108" s="7">
        <f t="shared" si="62"/>
        <v>1.9762845849802373</v>
      </c>
      <c r="AZ108" s="7">
        <f t="shared" si="63"/>
        <v>298.50746268656712</v>
      </c>
      <c r="BA108" s="7">
        <f t="shared" si="64"/>
        <v>1930.3482587064677</v>
      </c>
      <c r="BB108" s="7">
        <f t="shared" si="65"/>
        <v>70.277777777777771</v>
      </c>
      <c r="BC108" s="7">
        <f t="shared" si="66"/>
        <v>37.222222222222221</v>
      </c>
      <c r="BD108" s="7">
        <f t="shared" si="67"/>
        <v>30.710814814814814</v>
      </c>
      <c r="BE108" s="7">
        <f t="shared" si="68"/>
        <v>7.0871111111111107</v>
      </c>
      <c r="BF108" s="19">
        <v>2.4047430830039529</v>
      </c>
      <c r="BG108" s="19">
        <f t="shared" si="69"/>
        <v>0.24189723320158105</v>
      </c>
      <c r="BH108" s="19">
        <f t="shared" si="78"/>
        <v>0.46956521739130441</v>
      </c>
      <c r="BI108" s="19">
        <f t="shared" si="79"/>
        <v>2.6028806584362139</v>
      </c>
      <c r="BJ108" s="19">
        <f t="shared" si="70"/>
        <v>0.42857142857142855</v>
      </c>
      <c r="BK108" s="19"/>
      <c r="BL108" s="20">
        <v>1</v>
      </c>
      <c r="BM108" s="1">
        <v>15</v>
      </c>
      <c r="BN108" s="20"/>
      <c r="BO108" s="1">
        <v>3</v>
      </c>
      <c r="BP108" s="1">
        <v>0</v>
      </c>
      <c r="BQ108" s="1">
        <v>1</v>
      </c>
      <c r="BR108" s="1">
        <v>0</v>
      </c>
      <c r="BS108" s="1">
        <v>70</v>
      </c>
      <c r="BT108" s="1">
        <v>3.8</v>
      </c>
      <c r="BU108" s="1">
        <v>2.4</v>
      </c>
      <c r="BV108" s="1">
        <v>0.49</v>
      </c>
      <c r="BW108" s="1">
        <v>4.0999999999999996</v>
      </c>
      <c r="BX108" s="1">
        <v>29.3</v>
      </c>
      <c r="BY108" s="1">
        <v>0</v>
      </c>
      <c r="BZ108" s="1"/>
      <c r="CA108" s="25">
        <v>136</v>
      </c>
      <c r="CB108" s="25">
        <v>25</v>
      </c>
      <c r="CC108" s="44">
        <v>1.75</v>
      </c>
      <c r="CD108" s="27">
        <v>28</v>
      </c>
      <c r="CE108" s="1">
        <v>187</v>
      </c>
      <c r="CF108" s="1">
        <v>1</v>
      </c>
      <c r="CG108" s="1"/>
      <c r="CH108" s="1"/>
      <c r="CI108" s="1">
        <v>1</v>
      </c>
      <c r="CJ108" s="20">
        <v>1506.8289520000001</v>
      </c>
      <c r="CK108" s="20">
        <f t="shared" si="71"/>
        <v>53.815319714285714</v>
      </c>
      <c r="CL108" s="19">
        <f t="shared" si="72"/>
        <v>7.3177626898621249</v>
      </c>
      <c r="CM108" s="20">
        <v>1317.448296</v>
      </c>
      <c r="CN108" s="19">
        <f t="shared" si="73"/>
        <v>7.1834520356226799</v>
      </c>
      <c r="CO108" s="22"/>
      <c r="CP108" s="36">
        <v>43370</v>
      </c>
      <c r="CQ108" s="36"/>
      <c r="CR108" s="36"/>
      <c r="CS108" s="36"/>
      <c r="CT108" s="20"/>
      <c r="CU108" s="36">
        <v>44274</v>
      </c>
      <c r="CV108" s="36">
        <v>44265</v>
      </c>
      <c r="CW108" s="1">
        <f t="shared" si="74"/>
        <v>895</v>
      </c>
      <c r="CX108" s="1">
        <v>0</v>
      </c>
      <c r="CY108" s="1"/>
      <c r="CZ108" s="1"/>
      <c r="DA108" s="1">
        <v>0</v>
      </c>
      <c r="DB108" s="1">
        <v>895</v>
      </c>
      <c r="DC108" s="1">
        <v>1</v>
      </c>
      <c r="DD108"/>
      <c r="DE108"/>
      <c r="DF108"/>
      <c r="DG108"/>
      <c r="DH108"/>
      <c r="DI108"/>
      <c r="DJ108"/>
      <c r="DK108"/>
      <c r="DL108"/>
      <c r="DM108"/>
    </row>
    <row r="109" spans="1:117" s="10" customFormat="1" x14ac:dyDescent="0.25">
      <c r="A109" s="25">
        <v>1060</v>
      </c>
      <c r="B109" s="1">
        <v>78</v>
      </c>
      <c r="C109" s="1">
        <v>0</v>
      </c>
      <c r="D109" s="1">
        <v>1</v>
      </c>
      <c r="E109" s="1">
        <v>1</v>
      </c>
      <c r="F109" s="1">
        <v>2</v>
      </c>
      <c r="G109" s="1">
        <v>1</v>
      </c>
      <c r="H109" s="1">
        <v>0</v>
      </c>
      <c r="I109" s="1">
        <v>1</v>
      </c>
      <c r="J109" s="1">
        <v>3</v>
      </c>
      <c r="K109" s="1">
        <v>1</v>
      </c>
      <c r="L109" s="1">
        <v>0</v>
      </c>
      <c r="M109" s="1">
        <v>1</v>
      </c>
      <c r="N109" s="1">
        <v>0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1</v>
      </c>
      <c r="AB109" s="1">
        <v>1</v>
      </c>
      <c r="AC109" s="1">
        <v>0</v>
      </c>
      <c r="AD109" s="1">
        <v>0</v>
      </c>
      <c r="AE109" s="1">
        <v>1</v>
      </c>
      <c r="AF109" s="1">
        <v>0</v>
      </c>
      <c r="AG109" s="1">
        <v>0</v>
      </c>
      <c r="AH109" s="1">
        <v>35.6</v>
      </c>
      <c r="AI109" s="1">
        <v>1.95</v>
      </c>
      <c r="AJ109" s="1">
        <v>136</v>
      </c>
      <c r="AK109" s="1">
        <v>70</v>
      </c>
      <c r="AL109" s="5">
        <f t="shared" si="75"/>
        <v>92</v>
      </c>
      <c r="AM109" s="1">
        <v>60</v>
      </c>
      <c r="AN109" s="1">
        <v>1</v>
      </c>
      <c r="AO109" s="1">
        <v>2</v>
      </c>
      <c r="AP109" s="1">
        <v>37</v>
      </c>
      <c r="AQ109" s="1">
        <v>23</v>
      </c>
      <c r="AR109" s="1">
        <v>29</v>
      </c>
      <c r="AS109" s="1">
        <f t="shared" si="76"/>
        <v>14</v>
      </c>
      <c r="AT109" s="7">
        <f t="shared" si="77"/>
        <v>7</v>
      </c>
      <c r="AU109" s="1">
        <v>17</v>
      </c>
      <c r="AV109" s="19">
        <v>6.75</v>
      </c>
      <c r="AW109" s="1">
        <v>3.46</v>
      </c>
      <c r="AX109" s="19">
        <f t="shared" si="61"/>
        <v>0.70580931263858093</v>
      </c>
      <c r="AY109" s="7">
        <f t="shared" si="62"/>
        <v>1.7777777777777777</v>
      </c>
      <c r="AZ109" s="7">
        <f t="shared" si="63"/>
        <v>277.45664739884393</v>
      </c>
      <c r="BA109" s="7">
        <f t="shared" si="64"/>
        <v>2080.9248554913297</v>
      </c>
      <c r="BB109" s="7">
        <f t="shared" si="65"/>
        <v>112.5</v>
      </c>
      <c r="BC109" s="7">
        <f t="shared" si="66"/>
        <v>57.666666666666664</v>
      </c>
      <c r="BD109" s="7">
        <f t="shared" si="67"/>
        <v>58.819999999999993</v>
      </c>
      <c r="BE109" s="7">
        <f t="shared" si="68"/>
        <v>21.1752</v>
      </c>
      <c r="BF109" s="19">
        <v>1.4666666666666666</v>
      </c>
      <c r="BG109" s="19">
        <f t="shared" si="69"/>
        <v>0.25777777777777777</v>
      </c>
      <c r="BH109" s="19">
        <f t="shared" si="78"/>
        <v>0.3288888888888889</v>
      </c>
      <c r="BI109" s="19">
        <f t="shared" si="79"/>
        <v>8.0357142857142865</v>
      </c>
      <c r="BJ109" s="19">
        <f t="shared" si="70"/>
        <v>0.11764705882352941</v>
      </c>
      <c r="BK109" s="19"/>
      <c r="BL109" s="20">
        <v>1</v>
      </c>
      <c r="BM109" s="1">
        <v>17</v>
      </c>
      <c r="BN109" s="20"/>
      <c r="BO109" s="1">
        <v>0</v>
      </c>
      <c r="BP109" s="1">
        <v>0</v>
      </c>
      <c r="BQ109" s="1">
        <v>1</v>
      </c>
      <c r="BR109" s="1">
        <v>0</v>
      </c>
      <c r="BS109" s="1">
        <v>65</v>
      </c>
      <c r="BT109" s="1">
        <v>4.9000000000000004</v>
      </c>
      <c r="BU109" s="1">
        <v>2.7</v>
      </c>
      <c r="BV109" s="1">
        <v>0.51</v>
      </c>
      <c r="BW109" s="1">
        <v>4.7</v>
      </c>
      <c r="BX109" s="1"/>
      <c r="BY109" s="1"/>
      <c r="BZ109" s="1">
        <v>1</v>
      </c>
      <c r="CA109" s="25">
        <v>137</v>
      </c>
      <c r="CB109" s="25">
        <v>26</v>
      </c>
      <c r="CC109" s="44">
        <v>1.3</v>
      </c>
      <c r="CD109" s="27">
        <v>39</v>
      </c>
      <c r="CE109" s="1"/>
      <c r="CF109" s="1"/>
      <c r="CG109" s="1"/>
      <c r="CH109" s="1"/>
      <c r="CI109" s="1"/>
      <c r="CJ109" s="20">
        <v>2262.454315</v>
      </c>
      <c r="CK109" s="20">
        <f t="shared" si="71"/>
        <v>58.0116491025641</v>
      </c>
      <c r="CL109" s="19">
        <f t="shared" si="72"/>
        <v>7.7242054831050213</v>
      </c>
      <c r="CM109" s="20">
        <v>1185.8239040000001</v>
      </c>
      <c r="CN109" s="19">
        <f t="shared" si="73"/>
        <v>7.0781930896128422</v>
      </c>
      <c r="CO109" s="22"/>
      <c r="CP109" s="36">
        <v>43396</v>
      </c>
      <c r="CQ109" s="36"/>
      <c r="CR109" s="36"/>
      <c r="CS109" s="36"/>
      <c r="CT109" s="20"/>
      <c r="CU109" s="36">
        <v>44217</v>
      </c>
      <c r="CV109" s="36">
        <v>43738</v>
      </c>
      <c r="CW109" s="1">
        <f t="shared" si="74"/>
        <v>342</v>
      </c>
      <c r="CX109" s="1">
        <v>1</v>
      </c>
      <c r="CY109" s="36">
        <v>43738</v>
      </c>
      <c r="CZ109" s="20">
        <f>(CY109-CP109)</f>
        <v>342</v>
      </c>
      <c r="DA109" s="20">
        <v>1</v>
      </c>
      <c r="DB109" s="20">
        <v>342</v>
      </c>
      <c r="DC109" s="1">
        <v>1</v>
      </c>
      <c r="DD109" t="s">
        <v>129</v>
      </c>
      <c r="DE109"/>
      <c r="DF109"/>
      <c r="DG109"/>
      <c r="DH109"/>
      <c r="DI109"/>
      <c r="DJ109"/>
      <c r="DK109"/>
      <c r="DL109"/>
      <c r="DM109"/>
    </row>
    <row r="110" spans="1:117" s="10" customFormat="1" ht="14.25" customHeight="1" x14ac:dyDescent="0.25">
      <c r="A110" s="2">
        <v>2043</v>
      </c>
      <c r="B110" s="3">
        <v>62</v>
      </c>
      <c r="C110" s="3">
        <v>0</v>
      </c>
      <c r="D110" s="3">
        <v>1</v>
      </c>
      <c r="E110" s="3">
        <v>1</v>
      </c>
      <c r="F110" s="3">
        <v>1</v>
      </c>
      <c r="G110" s="3">
        <v>1</v>
      </c>
      <c r="H110" s="1">
        <v>0</v>
      </c>
      <c r="I110" s="3">
        <v>0</v>
      </c>
      <c r="J110" s="3">
        <v>4</v>
      </c>
      <c r="K110" s="3">
        <v>0</v>
      </c>
      <c r="L110" s="3">
        <v>0</v>
      </c>
      <c r="M110" s="3"/>
      <c r="N110" s="3">
        <v>0</v>
      </c>
      <c r="O110" s="3">
        <v>1</v>
      </c>
      <c r="P110" s="3">
        <v>1</v>
      </c>
      <c r="Q110" s="3"/>
      <c r="R110" s="3">
        <v>1</v>
      </c>
      <c r="S110" s="3">
        <v>1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1</v>
      </c>
      <c r="AA110" s="3">
        <v>0</v>
      </c>
      <c r="AB110" s="3">
        <v>0</v>
      </c>
      <c r="AC110" s="3">
        <v>1</v>
      </c>
      <c r="AD110" s="3">
        <v>0</v>
      </c>
      <c r="AE110" s="3">
        <v>1</v>
      </c>
      <c r="AF110" s="3">
        <v>0</v>
      </c>
      <c r="AG110" s="3">
        <v>0</v>
      </c>
      <c r="AH110" s="3">
        <v>34</v>
      </c>
      <c r="AI110" s="4">
        <v>1.95</v>
      </c>
      <c r="AJ110" s="3">
        <v>96</v>
      </c>
      <c r="AK110" s="3">
        <v>72</v>
      </c>
      <c r="AL110" s="5">
        <f t="shared" si="75"/>
        <v>80</v>
      </c>
      <c r="AM110" s="3">
        <v>84</v>
      </c>
      <c r="AN110" s="3">
        <v>1</v>
      </c>
      <c r="AO110" s="3">
        <v>12</v>
      </c>
      <c r="AP110" s="3">
        <v>63</v>
      </c>
      <c r="AQ110" s="3">
        <v>26</v>
      </c>
      <c r="AR110" s="3">
        <v>46</v>
      </c>
      <c r="AS110" s="1">
        <f t="shared" si="76"/>
        <v>37</v>
      </c>
      <c r="AT110" s="7">
        <f t="shared" si="77"/>
        <v>3.0833333333333335</v>
      </c>
      <c r="AU110" s="3">
        <v>38</v>
      </c>
      <c r="AV110" s="4">
        <v>3.7049999999999996</v>
      </c>
      <c r="AW110" s="3">
        <v>1.9</v>
      </c>
      <c r="AX110" s="19">
        <f t="shared" si="61"/>
        <v>0.33702882483370289</v>
      </c>
      <c r="AY110" s="7">
        <f t="shared" si="62"/>
        <v>2.1592442645074228</v>
      </c>
      <c r="AZ110" s="7">
        <f t="shared" si="63"/>
        <v>336.84210526315792</v>
      </c>
      <c r="BA110" s="7">
        <f t="shared" si="64"/>
        <v>2863.1578947368421</v>
      </c>
      <c r="BB110" s="7">
        <f t="shared" si="65"/>
        <v>44.107142857142854</v>
      </c>
      <c r="BC110" s="7">
        <f t="shared" si="66"/>
        <v>22.61904761904762</v>
      </c>
      <c r="BD110" s="7">
        <f t="shared" si="67"/>
        <v>12.92</v>
      </c>
      <c r="BE110" s="7">
        <f t="shared" si="68"/>
        <v>10.459047619047618</v>
      </c>
      <c r="BF110" s="19"/>
      <c r="BG110" s="19">
        <f t="shared" si="69"/>
        <v>1.0429149797570851</v>
      </c>
      <c r="BH110" s="19">
        <f t="shared" si="78"/>
        <v>1.42834008097166</v>
      </c>
      <c r="BI110" s="19">
        <f t="shared" si="79"/>
        <v>1.192084942084942</v>
      </c>
      <c r="BJ110" s="19">
        <f t="shared" si="70"/>
        <v>0.31578947368421051</v>
      </c>
      <c r="BK110" s="19"/>
      <c r="BL110" s="5">
        <v>0</v>
      </c>
      <c r="BM110" s="5"/>
      <c r="BN110" s="5"/>
      <c r="BO110" s="5"/>
      <c r="BP110" s="5"/>
      <c r="BQ110" s="3">
        <v>1</v>
      </c>
      <c r="BR110" s="3">
        <v>0</v>
      </c>
      <c r="BS110" s="3">
        <v>27.5</v>
      </c>
      <c r="BT110" s="3">
        <v>7.1</v>
      </c>
      <c r="BU110" s="3">
        <v>6</v>
      </c>
      <c r="BV110" s="3">
        <v>0.87</v>
      </c>
      <c r="BW110" s="3">
        <v>4.8</v>
      </c>
      <c r="BY110" s="3">
        <v>1</v>
      </c>
      <c r="BZ110" s="3">
        <v>0</v>
      </c>
      <c r="CA110" s="3">
        <v>136</v>
      </c>
      <c r="CB110" s="3">
        <v>44</v>
      </c>
      <c r="CC110" s="4">
        <v>1.5</v>
      </c>
      <c r="CD110" s="28">
        <v>35</v>
      </c>
      <c r="CE110" s="8"/>
      <c r="CF110" s="8"/>
      <c r="CG110" s="3">
        <v>6067</v>
      </c>
      <c r="CH110" s="3">
        <v>1</v>
      </c>
      <c r="CI110" s="3">
        <v>3</v>
      </c>
      <c r="CJ110" s="12">
        <v>2101.5151515151515</v>
      </c>
      <c r="CK110" s="20">
        <f t="shared" si="71"/>
        <v>60.043290043290042</v>
      </c>
      <c r="CL110" s="19">
        <f t="shared" si="72"/>
        <v>7.6504138642764978</v>
      </c>
      <c r="CM110" s="5">
        <v>1213.3708008492986</v>
      </c>
      <c r="CN110" s="19">
        <f t="shared" si="73"/>
        <v>7.1011575513067555</v>
      </c>
      <c r="CP110" s="41">
        <v>40441</v>
      </c>
      <c r="CQ110" s="41"/>
      <c r="CR110" s="41"/>
      <c r="CS110" s="41"/>
      <c r="CT110" s="20"/>
      <c r="CU110" s="36">
        <v>44272</v>
      </c>
      <c r="CV110" s="36">
        <v>41203</v>
      </c>
      <c r="CW110" s="1">
        <f t="shared" si="74"/>
        <v>762</v>
      </c>
      <c r="CX110" s="3">
        <v>1</v>
      </c>
      <c r="CY110" s="36">
        <v>41203</v>
      </c>
      <c r="CZ110" s="20">
        <f>(CY110-CP110)</f>
        <v>762</v>
      </c>
      <c r="DA110" s="20">
        <v>1</v>
      </c>
      <c r="DB110" s="20">
        <v>762</v>
      </c>
      <c r="DC110" s="1">
        <v>1</v>
      </c>
      <c r="DD110" s="3" t="s">
        <v>144</v>
      </c>
    </row>
    <row r="111" spans="1:117" s="10" customFormat="1" x14ac:dyDescent="0.25">
      <c r="A111" s="2">
        <v>2055</v>
      </c>
      <c r="B111" s="3">
        <v>71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1">
        <v>0</v>
      </c>
      <c r="I111" s="3">
        <v>0</v>
      </c>
      <c r="J111" s="3">
        <v>4</v>
      </c>
      <c r="K111" s="3">
        <v>1</v>
      </c>
      <c r="L111" s="3">
        <v>0</v>
      </c>
      <c r="M111" s="3"/>
      <c r="N111" s="3">
        <v>0</v>
      </c>
      <c r="O111" s="3">
        <v>1</v>
      </c>
      <c r="P111" s="3">
        <v>0</v>
      </c>
      <c r="Q111" s="3"/>
      <c r="R111" s="3">
        <v>0</v>
      </c>
      <c r="S111" s="3">
        <v>0</v>
      </c>
      <c r="T111" s="3">
        <v>1</v>
      </c>
      <c r="U111" s="3">
        <v>0</v>
      </c>
      <c r="V111" s="3">
        <v>0</v>
      </c>
      <c r="W111" s="3">
        <v>0</v>
      </c>
      <c r="X111" s="3">
        <v>0</v>
      </c>
      <c r="Y111" s="3">
        <v>1</v>
      </c>
      <c r="Z111" s="3">
        <v>1</v>
      </c>
      <c r="AA111" s="3">
        <v>1</v>
      </c>
      <c r="AB111" s="3">
        <v>1</v>
      </c>
      <c r="AC111" s="3">
        <v>0</v>
      </c>
      <c r="AD111" s="3">
        <v>0</v>
      </c>
      <c r="AE111" s="3">
        <v>1</v>
      </c>
      <c r="AF111" s="3">
        <v>0</v>
      </c>
      <c r="AG111" s="3">
        <v>0</v>
      </c>
      <c r="AH111" s="3">
        <v>23.5</v>
      </c>
      <c r="AI111" s="4">
        <v>1.62</v>
      </c>
      <c r="AJ111" s="3">
        <v>128</v>
      </c>
      <c r="AK111" s="3">
        <v>60</v>
      </c>
      <c r="AL111" s="5">
        <f t="shared" si="75"/>
        <v>82.666666666666671</v>
      </c>
      <c r="AM111" s="3">
        <v>66</v>
      </c>
      <c r="AN111" s="3">
        <v>1</v>
      </c>
      <c r="AO111" s="3">
        <v>8</v>
      </c>
      <c r="AP111" s="3">
        <v>41</v>
      </c>
      <c r="AQ111" s="3">
        <v>15</v>
      </c>
      <c r="AR111" s="3">
        <v>24</v>
      </c>
      <c r="AS111" s="1">
        <f t="shared" si="76"/>
        <v>26</v>
      </c>
      <c r="AT111" s="7">
        <f t="shared" si="77"/>
        <v>3.25</v>
      </c>
      <c r="AU111" s="3">
        <v>10</v>
      </c>
      <c r="AV111" s="4">
        <v>3.5964000000000005</v>
      </c>
      <c r="AW111" s="3">
        <v>2.2200000000000002</v>
      </c>
      <c r="AX111" s="19">
        <f t="shared" si="61"/>
        <v>0.40691796008869185</v>
      </c>
      <c r="AY111" s="7">
        <f t="shared" si="62"/>
        <v>3.8927816705594478</v>
      </c>
      <c r="AZ111" s="7">
        <f t="shared" si="63"/>
        <v>504.50450450450444</v>
      </c>
      <c r="BA111" s="7">
        <f t="shared" si="64"/>
        <v>2690.6906906906906</v>
      </c>
      <c r="BB111" s="7">
        <f t="shared" si="65"/>
        <v>54.490909090909099</v>
      </c>
      <c r="BC111" s="7">
        <f t="shared" si="66"/>
        <v>33.636363636363633</v>
      </c>
      <c r="BD111" s="7">
        <f t="shared" si="67"/>
        <v>33.241696969696967</v>
      </c>
      <c r="BE111" s="7">
        <f t="shared" si="68"/>
        <v>7.3192727272727263</v>
      </c>
      <c r="BF111" s="19"/>
      <c r="BG111" s="19">
        <f t="shared" si="69"/>
        <v>0.44044044044044039</v>
      </c>
      <c r="BH111" s="19">
        <f t="shared" si="78"/>
        <v>0.752419085752419</v>
      </c>
      <c r="BI111" s="19">
        <f t="shared" si="79"/>
        <v>2.0958041958041962</v>
      </c>
      <c r="BJ111" s="19">
        <f t="shared" si="70"/>
        <v>0.8</v>
      </c>
      <c r="BK111" s="19"/>
      <c r="BL111" s="5">
        <v>1</v>
      </c>
      <c r="BM111" s="5"/>
      <c r="BN111" s="5"/>
      <c r="BO111" s="5">
        <v>0</v>
      </c>
      <c r="BP111" s="5">
        <v>0</v>
      </c>
      <c r="BQ111" s="3">
        <v>1</v>
      </c>
      <c r="BR111" s="3">
        <v>0</v>
      </c>
      <c r="BS111" s="3">
        <v>27.5</v>
      </c>
      <c r="BT111" s="3">
        <v>4.0999999999999996</v>
      </c>
      <c r="BU111" s="3">
        <v>3.9</v>
      </c>
      <c r="BV111" s="3">
        <v>0.9</v>
      </c>
      <c r="BW111" s="3">
        <v>2.6</v>
      </c>
      <c r="BY111" s="3">
        <v>0</v>
      </c>
      <c r="BZ111" s="3">
        <v>1</v>
      </c>
      <c r="CA111" s="3">
        <v>139</v>
      </c>
      <c r="CB111" s="3">
        <v>28</v>
      </c>
      <c r="CC111" s="4">
        <v>1.3</v>
      </c>
      <c r="CD111" s="28">
        <v>49</v>
      </c>
      <c r="CE111" s="8"/>
      <c r="CF111" s="8"/>
      <c r="CG111" s="3">
        <v>391</v>
      </c>
      <c r="CH111" s="3">
        <v>0</v>
      </c>
      <c r="CI111" s="3">
        <v>1</v>
      </c>
      <c r="CJ111" s="12">
        <v>2978.2312925170068</v>
      </c>
      <c r="CK111" s="20">
        <f t="shared" si="71"/>
        <v>60.780230459530749</v>
      </c>
      <c r="CL111" s="19">
        <f t="shared" si="72"/>
        <v>7.9990848772921632</v>
      </c>
      <c r="CM111" s="5">
        <v>2149.6969096298444</v>
      </c>
      <c r="CN111" s="19">
        <f t="shared" si="73"/>
        <v>7.6730821389189963</v>
      </c>
      <c r="CP111" s="36">
        <v>40519</v>
      </c>
      <c r="CQ111" s="36"/>
      <c r="CR111" s="36"/>
      <c r="CS111" s="36"/>
      <c r="CT111" s="20"/>
      <c r="CU111" s="36">
        <v>44274</v>
      </c>
      <c r="CV111" s="36">
        <v>44275</v>
      </c>
      <c r="CW111" s="1">
        <f t="shared" si="74"/>
        <v>3756</v>
      </c>
      <c r="CX111" s="3">
        <v>0</v>
      </c>
      <c r="CY111" s="3"/>
      <c r="CZ111" s="3"/>
      <c r="DA111" s="3">
        <v>0</v>
      </c>
      <c r="DB111" s="3">
        <v>3756</v>
      </c>
      <c r="DC111" s="1">
        <v>1</v>
      </c>
      <c r="DD111" s="3" t="s">
        <v>156</v>
      </c>
    </row>
    <row r="112" spans="1:117" s="10" customFormat="1" x14ac:dyDescent="0.25">
      <c r="A112" s="2">
        <v>2050</v>
      </c>
      <c r="B112" s="3">
        <v>63</v>
      </c>
      <c r="C112" s="3">
        <v>0</v>
      </c>
      <c r="D112" s="3">
        <v>1</v>
      </c>
      <c r="E112" s="3">
        <v>1</v>
      </c>
      <c r="F112" s="3">
        <v>1</v>
      </c>
      <c r="G112" s="3">
        <v>1</v>
      </c>
      <c r="H112" s="1">
        <v>0</v>
      </c>
      <c r="I112" s="3">
        <v>0</v>
      </c>
      <c r="J112" s="3">
        <v>4</v>
      </c>
      <c r="K112" s="3">
        <v>0</v>
      </c>
      <c r="L112" s="3">
        <v>0</v>
      </c>
      <c r="M112" s="3"/>
      <c r="N112" s="3">
        <v>1</v>
      </c>
      <c r="O112" s="3">
        <v>0</v>
      </c>
      <c r="P112" s="3">
        <v>1</v>
      </c>
      <c r="Q112" s="3"/>
      <c r="R112" s="3">
        <v>1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0</v>
      </c>
      <c r="AG112" s="3">
        <v>0</v>
      </c>
      <c r="AH112" s="3">
        <v>22.5</v>
      </c>
      <c r="AI112" s="4">
        <v>1.49</v>
      </c>
      <c r="AJ112" s="3">
        <v>114</v>
      </c>
      <c r="AK112" s="3">
        <v>62</v>
      </c>
      <c r="AL112" s="5">
        <f t="shared" si="75"/>
        <v>79.333333333333329</v>
      </c>
      <c r="AM112" s="3">
        <v>87</v>
      </c>
      <c r="AN112" s="3">
        <v>2</v>
      </c>
      <c r="AO112" s="3">
        <v>1</v>
      </c>
      <c r="AP112" s="3">
        <v>40</v>
      </c>
      <c r="AQ112" s="3">
        <v>16</v>
      </c>
      <c r="AR112" s="3">
        <v>24</v>
      </c>
      <c r="AS112" s="1">
        <f t="shared" si="76"/>
        <v>24</v>
      </c>
      <c r="AT112" s="7">
        <f t="shared" si="77"/>
        <v>24</v>
      </c>
      <c r="AU112" s="3">
        <v>18</v>
      </c>
      <c r="AV112" s="4">
        <v>2.8756999999999997</v>
      </c>
      <c r="AW112" s="3">
        <v>1.93</v>
      </c>
      <c r="AX112" s="19">
        <f t="shared" si="61"/>
        <v>0.33949741315594972</v>
      </c>
      <c r="AY112" s="7">
        <f t="shared" si="62"/>
        <v>2.0864485168828462</v>
      </c>
      <c r="AZ112" s="7">
        <f t="shared" si="63"/>
        <v>248.70466321243524</v>
      </c>
      <c r="BA112" s="7">
        <f t="shared" si="64"/>
        <v>3246.9775474956818</v>
      </c>
      <c r="BB112" s="7">
        <f t="shared" si="65"/>
        <v>33.054022988505743</v>
      </c>
      <c r="BC112" s="7">
        <f t="shared" si="66"/>
        <v>22.183908045977013</v>
      </c>
      <c r="BD112" s="7">
        <f t="shared" si="67"/>
        <v>18.504337164750957</v>
      </c>
      <c r="BE112" s="7">
        <f t="shared" si="68"/>
        <v>6.939126436781609</v>
      </c>
      <c r="BF112" s="19"/>
      <c r="BG112" s="19">
        <f t="shared" si="69"/>
        <v>0.72608408387523049</v>
      </c>
      <c r="BH112" s="19">
        <f t="shared" si="78"/>
        <v>1.2101401397920508</v>
      </c>
      <c r="BI112" s="19">
        <f t="shared" si="79"/>
        <v>1.3772509578544059</v>
      </c>
      <c r="BJ112" s="19">
        <f t="shared" si="70"/>
        <v>5.5555555555555552E-2</v>
      </c>
      <c r="BK112" s="19"/>
      <c r="BL112" s="5">
        <v>0</v>
      </c>
      <c r="BM112" s="5"/>
      <c r="BN112" s="5"/>
      <c r="BO112" s="5"/>
      <c r="BP112" s="5"/>
      <c r="BQ112" s="3">
        <v>1</v>
      </c>
      <c r="BR112" s="3">
        <v>0</v>
      </c>
      <c r="BS112" s="3">
        <v>17.5</v>
      </c>
      <c r="BT112" s="3">
        <v>7.5</v>
      </c>
      <c r="BU112" s="3">
        <v>7.3</v>
      </c>
      <c r="BV112" s="3">
        <v>1.5</v>
      </c>
      <c r="BW112" s="3"/>
      <c r="BY112" s="3">
        <v>1</v>
      </c>
      <c r="BZ112" s="3">
        <v>1</v>
      </c>
      <c r="CA112" s="3">
        <v>128</v>
      </c>
      <c r="CB112" s="3">
        <v>36</v>
      </c>
      <c r="CC112" s="4">
        <v>1.9</v>
      </c>
      <c r="CD112" s="28">
        <v>27</v>
      </c>
      <c r="CE112" s="8"/>
      <c r="CF112" s="8"/>
      <c r="CG112" s="3">
        <v>3770</v>
      </c>
      <c r="CH112" s="3">
        <v>1</v>
      </c>
      <c r="CI112" s="3">
        <v>3</v>
      </c>
      <c r="CJ112" s="12">
        <v>1674.4047619047619</v>
      </c>
      <c r="CK112" s="20">
        <f t="shared" si="71"/>
        <v>62.014991181657848</v>
      </c>
      <c r="CL112" s="19">
        <f t="shared" si="72"/>
        <v>7.4232130150746896</v>
      </c>
      <c r="CM112" s="5">
        <v>1031.2854540383419</v>
      </c>
      <c r="CN112" s="19">
        <f t="shared" si="73"/>
        <v>6.9385613167314668</v>
      </c>
      <c r="CP112" s="36">
        <v>40490</v>
      </c>
      <c r="CQ112" s="36"/>
      <c r="CR112" s="36"/>
      <c r="CS112" s="36"/>
      <c r="CT112" s="20"/>
      <c r="CU112" s="36">
        <v>44272</v>
      </c>
      <c r="CV112" s="36">
        <v>40543</v>
      </c>
      <c r="CW112" s="1">
        <f t="shared" si="74"/>
        <v>53</v>
      </c>
      <c r="CX112" s="3">
        <v>1</v>
      </c>
      <c r="CY112" s="40">
        <v>40543</v>
      </c>
      <c r="CZ112" s="20">
        <f>(CY112-CP112)</f>
        <v>53</v>
      </c>
      <c r="DA112" s="20">
        <v>1</v>
      </c>
      <c r="DB112" s="20">
        <v>53</v>
      </c>
      <c r="DC112" s="1">
        <v>1</v>
      </c>
      <c r="DD112" s="3" t="s">
        <v>141</v>
      </c>
    </row>
    <row r="113" spans="1:117" s="10" customFormat="1" x14ac:dyDescent="0.25">
      <c r="A113" s="2">
        <v>2001</v>
      </c>
      <c r="B113" s="3">
        <v>28</v>
      </c>
      <c r="C113" s="3">
        <v>1</v>
      </c>
      <c r="D113" s="3">
        <v>0</v>
      </c>
      <c r="E113" s="3">
        <v>1</v>
      </c>
      <c r="F113" s="3">
        <v>1</v>
      </c>
      <c r="G113" s="3">
        <v>1</v>
      </c>
      <c r="H113" s="1">
        <v>0</v>
      </c>
      <c r="I113" s="3">
        <v>1</v>
      </c>
      <c r="J113" s="3">
        <v>2</v>
      </c>
      <c r="K113" s="3">
        <v>1</v>
      </c>
      <c r="L113" s="3">
        <v>0</v>
      </c>
      <c r="M113" s="3"/>
      <c r="N113" s="3">
        <v>0</v>
      </c>
      <c r="O113" s="3">
        <v>0</v>
      </c>
      <c r="P113" s="3">
        <v>0</v>
      </c>
      <c r="Q113" s="3"/>
      <c r="R113" s="3">
        <v>0</v>
      </c>
      <c r="S113" s="3">
        <v>0</v>
      </c>
      <c r="T113" s="3">
        <v>0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1</v>
      </c>
      <c r="AA113" s="3">
        <v>0</v>
      </c>
      <c r="AB113" s="3">
        <v>0</v>
      </c>
      <c r="AC113" s="3">
        <v>0</v>
      </c>
      <c r="AD113" s="3">
        <v>0</v>
      </c>
      <c r="AE113" s="3">
        <v>1</v>
      </c>
      <c r="AF113" s="3">
        <v>0</v>
      </c>
      <c r="AG113" s="3">
        <v>0</v>
      </c>
      <c r="AH113" s="3">
        <v>32.200000000000003</v>
      </c>
      <c r="AI113" s="4">
        <v>2.2400000000000002</v>
      </c>
      <c r="AJ113" s="3">
        <v>166</v>
      </c>
      <c r="AK113" s="3">
        <v>90</v>
      </c>
      <c r="AL113" s="5">
        <f t="shared" si="75"/>
        <v>115.33333333333333</v>
      </c>
      <c r="AM113" s="3">
        <v>72</v>
      </c>
      <c r="AN113" s="3">
        <v>1</v>
      </c>
      <c r="AO113" s="3">
        <v>12</v>
      </c>
      <c r="AP113" s="3">
        <v>48</v>
      </c>
      <c r="AQ113" s="3">
        <v>18</v>
      </c>
      <c r="AR113" s="3">
        <v>26</v>
      </c>
      <c r="AS113" s="3">
        <f t="shared" si="76"/>
        <v>30</v>
      </c>
      <c r="AT113" s="7">
        <f t="shared" si="77"/>
        <v>2.5</v>
      </c>
      <c r="AU113" s="3">
        <v>17</v>
      </c>
      <c r="AV113" s="4">
        <v>5.6896000000000004</v>
      </c>
      <c r="AW113" s="3">
        <v>2.54</v>
      </c>
      <c r="AX113" s="19">
        <f t="shared" si="61"/>
        <v>0.6495491500369549</v>
      </c>
      <c r="AY113" s="7">
        <f t="shared" si="62"/>
        <v>1.5818335208098986</v>
      </c>
      <c r="AZ113" s="7">
        <f t="shared" si="63"/>
        <v>283.46456692913387</v>
      </c>
      <c r="BA113" s="7">
        <f t="shared" si="64"/>
        <v>3254.5931758530182</v>
      </c>
      <c r="BB113" s="7">
        <f t="shared" si="65"/>
        <v>79.022222222222226</v>
      </c>
      <c r="BC113" s="7">
        <f t="shared" si="66"/>
        <v>35.277777777777779</v>
      </c>
      <c r="BD113" s="7">
        <f t="shared" si="67"/>
        <v>47.178148148148146</v>
      </c>
      <c r="BE113" s="7">
        <f t="shared" si="68"/>
        <v>6.7168888888888887</v>
      </c>
      <c r="BF113" s="19"/>
      <c r="BG113" s="19">
        <f t="shared" si="69"/>
        <v>0.32902137232845891</v>
      </c>
      <c r="BH113" s="19">
        <f t="shared" si="78"/>
        <v>0.60742407199100112</v>
      </c>
      <c r="BI113" s="19">
        <f t="shared" si="79"/>
        <v>2.634074074074074</v>
      </c>
      <c r="BJ113" s="19">
        <f t="shared" si="70"/>
        <v>0.70588235294117652</v>
      </c>
      <c r="BK113" s="19"/>
      <c r="BL113" s="5">
        <v>0</v>
      </c>
      <c r="BM113" s="5"/>
      <c r="BN113" s="5"/>
      <c r="BO113" s="5"/>
      <c r="BP113" s="5"/>
      <c r="BQ113" s="3">
        <v>1</v>
      </c>
      <c r="BR113" s="3">
        <v>0</v>
      </c>
      <c r="BS113" s="3">
        <v>57.5</v>
      </c>
      <c r="BT113" s="3">
        <v>4.0999999999999996</v>
      </c>
      <c r="BU113" s="3">
        <v>2.7</v>
      </c>
      <c r="BV113" s="3">
        <v>1.3</v>
      </c>
      <c r="BW113" s="3"/>
      <c r="BY113" s="3">
        <v>1</v>
      </c>
      <c r="BZ113" s="3">
        <v>1</v>
      </c>
      <c r="CA113" s="3">
        <v>129</v>
      </c>
      <c r="CB113" s="3">
        <v>71</v>
      </c>
      <c r="CC113" s="4">
        <v>1.8</v>
      </c>
      <c r="CD113" s="28">
        <v>54</v>
      </c>
      <c r="CE113" s="8"/>
      <c r="CF113" s="8"/>
      <c r="CG113" s="3"/>
      <c r="CH113" s="3"/>
      <c r="CI113" s="3"/>
      <c r="CJ113" s="12">
        <v>3500</v>
      </c>
      <c r="CK113" s="20">
        <f t="shared" si="71"/>
        <v>64.81481481481481</v>
      </c>
      <c r="CL113" s="19">
        <f t="shared" si="72"/>
        <v>8.1605182474775049</v>
      </c>
      <c r="CM113" s="5">
        <v>3497.6899248076479</v>
      </c>
      <c r="CN113" s="19">
        <f t="shared" si="73"/>
        <v>8.1598580080839085</v>
      </c>
      <c r="CP113" s="41">
        <v>40214</v>
      </c>
      <c r="CQ113" s="41"/>
      <c r="CR113" s="41"/>
      <c r="CS113" s="41"/>
      <c r="CT113" s="20"/>
      <c r="CU113" s="36">
        <v>44272</v>
      </c>
      <c r="CV113" s="36">
        <v>40769</v>
      </c>
      <c r="CW113" s="1">
        <f t="shared" si="74"/>
        <v>555</v>
      </c>
      <c r="CX113" s="3">
        <v>1</v>
      </c>
      <c r="CY113" s="36">
        <v>40769</v>
      </c>
      <c r="CZ113" s="20">
        <f>(CY113-CP113)</f>
        <v>555</v>
      </c>
      <c r="DA113" s="20">
        <v>1</v>
      </c>
      <c r="DB113" s="20">
        <v>555</v>
      </c>
      <c r="DC113" s="1">
        <v>1</v>
      </c>
      <c r="DD113" t="s">
        <v>140</v>
      </c>
    </row>
    <row r="114" spans="1:117" s="10" customFormat="1" x14ac:dyDescent="0.25">
      <c r="A114" s="25">
        <v>1053</v>
      </c>
      <c r="B114" s="1">
        <v>89</v>
      </c>
      <c r="C114" s="1">
        <v>0</v>
      </c>
      <c r="D114" s="1">
        <v>1</v>
      </c>
      <c r="E114" s="1">
        <v>1</v>
      </c>
      <c r="F114" s="1">
        <v>2</v>
      </c>
      <c r="G114" s="1">
        <v>1</v>
      </c>
      <c r="H114" s="1">
        <v>0</v>
      </c>
      <c r="I114" s="1">
        <v>1</v>
      </c>
      <c r="J114" s="1">
        <v>3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</v>
      </c>
      <c r="AA114" s="1">
        <v>1</v>
      </c>
      <c r="AB114" s="1">
        <v>0</v>
      </c>
      <c r="AC114" s="1">
        <v>1</v>
      </c>
      <c r="AD114" s="1">
        <v>0</v>
      </c>
      <c r="AE114" s="1">
        <v>1</v>
      </c>
      <c r="AF114" s="1">
        <v>0</v>
      </c>
      <c r="AG114" s="1">
        <v>0</v>
      </c>
      <c r="AH114" s="1">
        <v>33.229999999999997</v>
      </c>
      <c r="AI114" s="1">
        <v>1.82</v>
      </c>
      <c r="AJ114" s="1">
        <v>161</v>
      </c>
      <c r="AK114" s="1">
        <v>74</v>
      </c>
      <c r="AL114" s="5">
        <f t="shared" si="75"/>
        <v>103</v>
      </c>
      <c r="AM114" s="1">
        <v>65</v>
      </c>
      <c r="AN114" s="1">
        <v>1</v>
      </c>
      <c r="AO114" s="1">
        <v>2</v>
      </c>
      <c r="AP114" s="1">
        <v>30</v>
      </c>
      <c r="AQ114" s="1">
        <v>3</v>
      </c>
      <c r="AR114" s="1">
        <v>14</v>
      </c>
      <c r="AS114" s="1">
        <f t="shared" si="76"/>
        <v>27</v>
      </c>
      <c r="AT114" s="7">
        <f t="shared" si="77"/>
        <v>13.5</v>
      </c>
      <c r="AU114" s="1">
        <v>6</v>
      </c>
      <c r="AV114" s="19">
        <v>3.83</v>
      </c>
      <c r="AW114" s="1">
        <v>2.1</v>
      </c>
      <c r="AX114" s="19">
        <f t="shared" si="61"/>
        <v>0.4796008869179601</v>
      </c>
      <c r="AY114" s="7">
        <f t="shared" si="62"/>
        <v>2.0887728459530024</v>
      </c>
      <c r="AZ114" s="7">
        <f t="shared" si="63"/>
        <v>304.76190476190476</v>
      </c>
      <c r="BA114" s="7">
        <f t="shared" si="64"/>
        <v>3847.6190476190473</v>
      </c>
      <c r="BB114" s="7">
        <f t="shared" si="65"/>
        <v>58.923076923076927</v>
      </c>
      <c r="BC114" s="7">
        <f t="shared" si="66"/>
        <v>32.307692307692307</v>
      </c>
      <c r="BD114" s="7">
        <f t="shared" si="67"/>
        <v>42.620307692307691</v>
      </c>
      <c r="BE114" s="7">
        <f t="shared" si="68"/>
        <v>5.272615384615384</v>
      </c>
      <c r="BF114" s="19"/>
      <c r="BG114" s="19">
        <f t="shared" si="69"/>
        <v>0.23759791122715404</v>
      </c>
      <c r="BH114" s="19">
        <f t="shared" si="78"/>
        <v>0.50913838120104438</v>
      </c>
      <c r="BI114" s="19">
        <f t="shared" si="79"/>
        <v>2.1823361823361824</v>
      </c>
      <c r="BJ114" s="19">
        <f t="shared" si="70"/>
        <v>0.33333333333333331</v>
      </c>
      <c r="BK114" s="19"/>
      <c r="BL114" s="20">
        <v>0</v>
      </c>
      <c r="BM114" s="1"/>
      <c r="BN114" s="20"/>
      <c r="BO114" s="1"/>
      <c r="BP114" s="1"/>
      <c r="BQ114" s="1">
        <v>1</v>
      </c>
      <c r="BR114" s="1">
        <v>0</v>
      </c>
      <c r="BS114" s="1">
        <v>75</v>
      </c>
      <c r="BT114" s="1"/>
      <c r="BU114" s="1"/>
      <c r="BV114" s="1"/>
      <c r="BW114" s="1"/>
      <c r="BX114" s="1"/>
      <c r="BY114" s="1"/>
      <c r="BZ114" s="1"/>
      <c r="CA114" s="25">
        <v>143</v>
      </c>
      <c r="CB114" s="25">
        <v>26</v>
      </c>
      <c r="CC114" s="44">
        <v>2.11</v>
      </c>
      <c r="CD114" s="27">
        <v>20</v>
      </c>
      <c r="CE114" s="1">
        <v>203</v>
      </c>
      <c r="CF114" s="1">
        <v>1</v>
      </c>
      <c r="CG114" s="1"/>
      <c r="CH114" s="1"/>
      <c r="CI114" s="1">
        <v>2</v>
      </c>
      <c r="CJ114" s="20">
        <v>1310.7445809999999</v>
      </c>
      <c r="CK114" s="20">
        <f t="shared" si="71"/>
        <v>65.537229049999993</v>
      </c>
      <c r="CL114" s="19">
        <f t="shared" si="72"/>
        <v>7.1783506371698254</v>
      </c>
      <c r="CM114" s="20">
        <v>931.1330236</v>
      </c>
      <c r="CN114" s="19">
        <f t="shared" si="73"/>
        <v>6.8364021495622804</v>
      </c>
      <c r="CO114" s="22"/>
      <c r="CP114" s="36">
        <v>43369</v>
      </c>
      <c r="CQ114" s="36"/>
      <c r="CR114" s="36"/>
      <c r="CS114" s="36"/>
      <c r="CT114" s="20"/>
      <c r="CU114" s="36">
        <v>44274</v>
      </c>
      <c r="CV114" s="36">
        <v>44256</v>
      </c>
      <c r="CW114" s="1">
        <f t="shared" si="74"/>
        <v>887</v>
      </c>
      <c r="CX114" s="1">
        <v>0</v>
      </c>
      <c r="CY114" s="1"/>
      <c r="CZ114" s="1"/>
      <c r="DA114" s="1">
        <v>0</v>
      </c>
      <c r="DB114" s="1">
        <v>887</v>
      </c>
      <c r="DC114" s="3">
        <v>0</v>
      </c>
      <c r="DD114"/>
      <c r="DE114"/>
      <c r="DF114"/>
      <c r="DG114"/>
      <c r="DH114"/>
      <c r="DI114"/>
      <c r="DJ114"/>
      <c r="DK114"/>
      <c r="DL114"/>
      <c r="DM114"/>
    </row>
    <row r="115" spans="1:117" s="10" customFormat="1" x14ac:dyDescent="0.25">
      <c r="A115" s="2">
        <v>2014</v>
      </c>
      <c r="B115" s="3">
        <v>59</v>
      </c>
      <c r="C115" s="3">
        <v>1</v>
      </c>
      <c r="D115" s="3">
        <v>0</v>
      </c>
      <c r="E115" s="3">
        <v>1</v>
      </c>
      <c r="F115" s="3">
        <v>1</v>
      </c>
      <c r="G115" s="3">
        <v>0</v>
      </c>
      <c r="H115" s="1">
        <v>1</v>
      </c>
      <c r="I115" s="3">
        <v>1</v>
      </c>
      <c r="J115" s="3">
        <v>4</v>
      </c>
      <c r="K115" s="3">
        <v>1</v>
      </c>
      <c r="L115" s="3">
        <v>1</v>
      </c>
      <c r="M115" s="3"/>
      <c r="N115" s="3">
        <v>1</v>
      </c>
      <c r="O115" s="3">
        <v>0</v>
      </c>
      <c r="P115" s="3">
        <v>1</v>
      </c>
      <c r="Q115" s="3"/>
      <c r="R115" s="3">
        <v>0</v>
      </c>
      <c r="S115" s="3">
        <v>0</v>
      </c>
      <c r="T115" s="3">
        <v>0</v>
      </c>
      <c r="U115" s="3">
        <v>0</v>
      </c>
      <c r="V115" s="3">
        <v>1</v>
      </c>
      <c r="W115" s="3">
        <v>0</v>
      </c>
      <c r="X115" s="3">
        <v>0</v>
      </c>
      <c r="Y115" s="3">
        <v>0</v>
      </c>
      <c r="Z115" s="3">
        <v>1</v>
      </c>
      <c r="AA115" s="3">
        <v>1</v>
      </c>
      <c r="AB115" s="3">
        <v>1</v>
      </c>
      <c r="AC115" s="3">
        <v>0</v>
      </c>
      <c r="AD115" s="3">
        <v>0</v>
      </c>
      <c r="AE115" s="3">
        <v>1</v>
      </c>
      <c r="AF115" s="3">
        <v>0</v>
      </c>
      <c r="AG115" s="3">
        <v>0</v>
      </c>
      <c r="AH115" s="3">
        <v>26</v>
      </c>
      <c r="AI115" s="4">
        <v>1.72</v>
      </c>
      <c r="AJ115" s="3">
        <v>121</v>
      </c>
      <c r="AK115" s="3">
        <v>88</v>
      </c>
      <c r="AL115" s="5">
        <f t="shared" si="75"/>
        <v>99</v>
      </c>
      <c r="AM115" s="3">
        <v>100</v>
      </c>
      <c r="AN115" s="3">
        <v>1</v>
      </c>
      <c r="AO115" s="3">
        <v>7</v>
      </c>
      <c r="AP115" s="3">
        <v>24</v>
      </c>
      <c r="AQ115" s="3">
        <v>12</v>
      </c>
      <c r="AR115" s="3">
        <v>16</v>
      </c>
      <c r="AS115" s="3">
        <f t="shared" si="76"/>
        <v>12</v>
      </c>
      <c r="AT115" s="7">
        <f t="shared" si="77"/>
        <v>1.7142857142857142</v>
      </c>
      <c r="AU115" s="3">
        <v>10</v>
      </c>
      <c r="AV115" s="4">
        <v>3.4055999999999997</v>
      </c>
      <c r="AW115" s="3">
        <v>1.98</v>
      </c>
      <c r="AX115" s="19">
        <f t="shared" si="61"/>
        <v>0.43463414634146341</v>
      </c>
      <c r="AY115" s="7">
        <f t="shared" si="62"/>
        <v>1.7618040873854828</v>
      </c>
      <c r="AZ115" s="7">
        <f t="shared" si="63"/>
        <v>242.42424242424244</v>
      </c>
      <c r="BA115" s="7">
        <f t="shared" si="64"/>
        <v>3717.1717171717173</v>
      </c>
      <c r="BB115" s="7">
        <f t="shared" si="65"/>
        <v>34.055999999999997</v>
      </c>
      <c r="BC115" s="7">
        <f t="shared" si="66"/>
        <v>19.8</v>
      </c>
      <c r="BD115" s="7">
        <f t="shared" si="67"/>
        <v>23.965920000000001</v>
      </c>
      <c r="BE115" s="7">
        <f t="shared" si="68"/>
        <v>2.4235199999999999</v>
      </c>
      <c r="BF115" s="19"/>
      <c r="BG115" s="19">
        <f t="shared" si="69"/>
        <v>0.46981442330279544</v>
      </c>
      <c r="BH115" s="19">
        <f t="shared" si="78"/>
        <v>0.70472163495419315</v>
      </c>
      <c r="BI115" s="19">
        <f t="shared" si="79"/>
        <v>2.8379999999999996</v>
      </c>
      <c r="BJ115" s="19">
        <f t="shared" si="70"/>
        <v>0.7</v>
      </c>
      <c r="BK115" s="19"/>
      <c r="BL115" s="5">
        <v>0</v>
      </c>
      <c r="BM115" s="5"/>
      <c r="BN115" s="5"/>
      <c r="BO115" s="5"/>
      <c r="BP115" s="5"/>
      <c r="BQ115" s="3">
        <v>1</v>
      </c>
      <c r="BR115" s="3">
        <v>0</v>
      </c>
      <c r="BS115" s="3">
        <v>32.5</v>
      </c>
      <c r="BT115" s="3">
        <v>4</v>
      </c>
      <c r="BU115" s="3">
        <v>3.6</v>
      </c>
      <c r="BV115" s="3">
        <v>0.8</v>
      </c>
      <c r="BW115" s="3"/>
      <c r="BY115" s="3">
        <v>1</v>
      </c>
      <c r="BZ115" s="3">
        <v>0</v>
      </c>
      <c r="CA115" s="3">
        <v>142</v>
      </c>
      <c r="CB115" s="3">
        <v>29</v>
      </c>
      <c r="CC115" s="4">
        <v>1.6</v>
      </c>
      <c r="CD115" s="28">
        <v>54</v>
      </c>
      <c r="CE115" s="8"/>
      <c r="CF115" s="8"/>
      <c r="CG115" s="3">
        <v>1297</v>
      </c>
      <c r="CH115" s="3">
        <v>1</v>
      </c>
      <c r="CI115" s="3">
        <v>2</v>
      </c>
      <c r="CJ115" s="12">
        <v>3544.0559440559441</v>
      </c>
      <c r="CK115" s="20">
        <f t="shared" si="71"/>
        <v>65.630665630665632</v>
      </c>
      <c r="CL115" s="19">
        <f t="shared" si="72"/>
        <v>8.1730270971692143</v>
      </c>
      <c r="CM115" s="5">
        <v>1426.0904365045594</v>
      </c>
      <c r="CN115" s="19">
        <f t="shared" si="73"/>
        <v>7.2626920186719639</v>
      </c>
      <c r="CP115" s="41">
        <v>40273</v>
      </c>
      <c r="CQ115" s="41"/>
      <c r="CR115" s="41"/>
      <c r="CS115" s="41"/>
      <c r="CT115" s="20"/>
      <c r="CU115" s="36">
        <v>44272</v>
      </c>
      <c r="CV115" s="36">
        <v>44272</v>
      </c>
      <c r="CW115" s="1">
        <f t="shared" si="74"/>
        <v>3999</v>
      </c>
      <c r="CX115" s="3">
        <v>0</v>
      </c>
      <c r="CZ115" s="3"/>
      <c r="DA115" s="3">
        <v>0</v>
      </c>
      <c r="DB115" s="3">
        <v>3999</v>
      </c>
      <c r="DC115" s="1">
        <v>1</v>
      </c>
      <c r="DD115" s="3"/>
    </row>
    <row r="116" spans="1:117" s="10" customFormat="1" x14ac:dyDescent="0.25">
      <c r="A116" s="2">
        <v>2025</v>
      </c>
      <c r="B116" s="3">
        <v>56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1">
        <v>0</v>
      </c>
      <c r="I116" s="3">
        <v>0</v>
      </c>
      <c r="J116" s="3">
        <v>3</v>
      </c>
      <c r="K116" s="3">
        <v>1</v>
      </c>
      <c r="L116" s="3">
        <v>1</v>
      </c>
      <c r="M116" s="3"/>
      <c r="N116" s="3">
        <v>1</v>
      </c>
      <c r="O116" s="3">
        <v>0</v>
      </c>
      <c r="P116" s="3">
        <v>1</v>
      </c>
      <c r="Q116" s="3"/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16">
        <v>0</v>
      </c>
      <c r="Z116" s="3">
        <v>1</v>
      </c>
      <c r="AA116" s="3">
        <v>0</v>
      </c>
      <c r="AB116" s="3">
        <v>1</v>
      </c>
      <c r="AC116" s="3">
        <v>1</v>
      </c>
      <c r="AD116" s="3">
        <v>1</v>
      </c>
      <c r="AE116" s="3">
        <v>1</v>
      </c>
      <c r="AF116" s="3">
        <v>0</v>
      </c>
      <c r="AG116" s="3">
        <v>0</v>
      </c>
      <c r="AH116" s="3">
        <v>33.5</v>
      </c>
      <c r="AI116" s="4">
        <v>1.85</v>
      </c>
      <c r="AJ116" s="3">
        <v>124</v>
      </c>
      <c r="AK116" s="3">
        <v>77</v>
      </c>
      <c r="AL116" s="5">
        <f t="shared" si="75"/>
        <v>92.666666666666671</v>
      </c>
      <c r="AM116" s="3">
        <v>72</v>
      </c>
      <c r="AN116" s="3">
        <v>1</v>
      </c>
      <c r="AO116" s="3">
        <v>14</v>
      </c>
      <c r="AP116" s="9">
        <v>61</v>
      </c>
      <c r="AQ116" s="9">
        <v>31</v>
      </c>
      <c r="AR116" s="3">
        <v>43</v>
      </c>
      <c r="AS116" s="1">
        <f t="shared" si="76"/>
        <v>30</v>
      </c>
      <c r="AT116" s="7">
        <f t="shared" si="77"/>
        <v>2.1428571428571428</v>
      </c>
      <c r="AU116" s="3">
        <v>38</v>
      </c>
      <c r="AV116" s="4">
        <v>3.1635</v>
      </c>
      <c r="AW116" s="3">
        <v>1.71</v>
      </c>
      <c r="AX116" s="19">
        <f t="shared" si="61"/>
        <v>0.35135254988913528</v>
      </c>
      <c r="AY116" s="7">
        <f t="shared" si="62"/>
        <v>1.5805278963173701</v>
      </c>
      <c r="AZ116" s="7">
        <f t="shared" si="63"/>
        <v>233.91812865497076</v>
      </c>
      <c r="BA116" s="7">
        <f t="shared" si="64"/>
        <v>3680.3118908382071</v>
      </c>
      <c r="BB116" s="7">
        <f t="shared" si="65"/>
        <v>43.9375</v>
      </c>
      <c r="BC116" s="7">
        <f t="shared" si="66"/>
        <v>23.75</v>
      </c>
      <c r="BD116" s="7">
        <f t="shared" si="67"/>
        <v>17.657333333333334</v>
      </c>
      <c r="BE116" s="7">
        <f t="shared" si="68"/>
        <v>9.3669999999999991</v>
      </c>
      <c r="BF116" s="19">
        <v>3.1</v>
      </c>
      <c r="BG116" s="19">
        <f t="shared" si="69"/>
        <v>0.97866287339971547</v>
      </c>
      <c r="BH116" s="19">
        <f t="shared" si="78"/>
        <v>1.3883357041251778</v>
      </c>
      <c r="BI116" s="19">
        <f t="shared" si="79"/>
        <v>1.4645833333333333</v>
      </c>
      <c r="BJ116" s="19">
        <f t="shared" si="70"/>
        <v>0.36842105263157893</v>
      </c>
      <c r="BK116" s="19"/>
      <c r="BL116" s="5">
        <v>1</v>
      </c>
      <c r="BM116" s="5">
        <v>25</v>
      </c>
      <c r="BN116" s="5"/>
      <c r="BO116" s="5">
        <v>1</v>
      </c>
      <c r="BP116" s="5">
        <v>0</v>
      </c>
      <c r="BQ116" s="3">
        <v>1</v>
      </c>
      <c r="BR116" s="9">
        <v>0</v>
      </c>
      <c r="BS116" s="3">
        <v>25</v>
      </c>
      <c r="BT116" s="3">
        <v>7.1</v>
      </c>
      <c r="BU116" s="3">
        <v>6.3</v>
      </c>
      <c r="BV116" s="3">
        <v>1.1000000000000001</v>
      </c>
      <c r="BW116" s="3"/>
      <c r="BY116" s="16">
        <v>1</v>
      </c>
      <c r="BZ116" s="3">
        <v>1</v>
      </c>
      <c r="CA116" s="3">
        <v>133</v>
      </c>
      <c r="CB116" s="3">
        <v>60</v>
      </c>
      <c r="CC116" s="4">
        <v>2.4</v>
      </c>
      <c r="CD116" s="28">
        <v>25</v>
      </c>
      <c r="CE116" s="8"/>
      <c r="CF116" s="8"/>
      <c r="CG116" s="3">
        <v>17859</v>
      </c>
      <c r="CH116" s="3">
        <v>1</v>
      </c>
      <c r="CI116" s="3">
        <v>3</v>
      </c>
      <c r="CJ116" s="12">
        <v>1656.5217391304348</v>
      </c>
      <c r="CK116" s="20">
        <f t="shared" si="71"/>
        <v>66.260869565217391</v>
      </c>
      <c r="CL116" s="19">
        <f t="shared" si="72"/>
        <v>7.4124753451856424</v>
      </c>
      <c r="CM116" s="5">
        <v>638.67617881904835</v>
      </c>
      <c r="CN116" s="19">
        <f t="shared" si="73"/>
        <v>6.4593975635185625</v>
      </c>
      <c r="CP116" s="41">
        <v>40345</v>
      </c>
      <c r="CQ116" s="41"/>
      <c r="CR116" s="41"/>
      <c r="CS116" s="41"/>
      <c r="CT116" s="20"/>
      <c r="CU116" s="36">
        <v>44272</v>
      </c>
      <c r="CV116" s="36">
        <v>41727</v>
      </c>
      <c r="CW116" s="1">
        <f t="shared" si="74"/>
        <v>1382</v>
      </c>
      <c r="CX116" s="3">
        <v>1</v>
      </c>
      <c r="CY116" s="40">
        <v>41727</v>
      </c>
      <c r="CZ116" s="3">
        <f>(CY116-CP116)</f>
        <v>1382</v>
      </c>
      <c r="DA116" s="3">
        <v>1</v>
      </c>
      <c r="DB116" s="3">
        <v>1382</v>
      </c>
      <c r="DC116" s="1">
        <v>1</v>
      </c>
      <c r="DD116" s="3" t="s">
        <v>141</v>
      </c>
    </row>
    <row r="117" spans="1:117" s="10" customFormat="1" x14ac:dyDescent="0.25">
      <c r="A117" s="25">
        <v>1064</v>
      </c>
      <c r="B117" s="1">
        <v>55</v>
      </c>
      <c r="C117" s="1">
        <v>0</v>
      </c>
      <c r="D117" s="1">
        <v>0</v>
      </c>
      <c r="E117" s="1">
        <v>1</v>
      </c>
      <c r="F117" s="1">
        <v>2</v>
      </c>
      <c r="G117" s="1">
        <v>1</v>
      </c>
      <c r="H117" s="1">
        <v>0</v>
      </c>
      <c r="I117" s="1">
        <v>1</v>
      </c>
      <c r="J117" s="1">
        <v>2</v>
      </c>
      <c r="K117" s="1">
        <v>1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</v>
      </c>
      <c r="AA117" s="1">
        <v>1</v>
      </c>
      <c r="AB117" s="1">
        <v>1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27.2</v>
      </c>
      <c r="AI117" s="1">
        <v>2.08</v>
      </c>
      <c r="AJ117" s="1">
        <v>159</v>
      </c>
      <c r="AK117" s="1">
        <v>71</v>
      </c>
      <c r="AL117" s="5">
        <f t="shared" si="75"/>
        <v>100.33333333333333</v>
      </c>
      <c r="AM117" s="1">
        <v>67</v>
      </c>
      <c r="AN117" s="1">
        <v>1</v>
      </c>
      <c r="AO117" s="1">
        <v>6</v>
      </c>
      <c r="AP117" s="1">
        <v>41</v>
      </c>
      <c r="AQ117" s="1">
        <v>12</v>
      </c>
      <c r="AR117" s="1">
        <v>27</v>
      </c>
      <c r="AS117" s="1">
        <f t="shared" si="76"/>
        <v>29</v>
      </c>
      <c r="AT117" s="7">
        <f t="shared" si="77"/>
        <v>4.833333333333333</v>
      </c>
      <c r="AU117" s="1">
        <v>17</v>
      </c>
      <c r="AV117" s="19">
        <v>5.17</v>
      </c>
      <c r="AW117" s="1">
        <v>2.48</v>
      </c>
      <c r="AX117" s="19">
        <f t="shared" si="61"/>
        <v>0.55172209903917213</v>
      </c>
      <c r="AY117" s="7">
        <f t="shared" si="62"/>
        <v>1.9342359767891684</v>
      </c>
      <c r="AZ117" s="7">
        <f t="shared" si="63"/>
        <v>322.58064516129031</v>
      </c>
      <c r="BA117" s="7">
        <f t="shared" si="64"/>
        <v>3043.010752688172</v>
      </c>
      <c r="BB117" s="7">
        <f t="shared" si="65"/>
        <v>77.164179104477611</v>
      </c>
      <c r="BC117" s="7">
        <f t="shared" si="66"/>
        <v>37.014925373134325</v>
      </c>
      <c r="BD117" s="7">
        <f t="shared" si="67"/>
        <v>41.950248756218897</v>
      </c>
      <c r="BE117" s="7">
        <f t="shared" si="68"/>
        <v>10.571462686567163</v>
      </c>
      <c r="BF117" s="19">
        <v>2.1771760154738877</v>
      </c>
      <c r="BG117" s="19">
        <f t="shared" si="69"/>
        <v>0.34990328820116057</v>
      </c>
      <c r="BH117" s="19">
        <f t="shared" si="78"/>
        <v>0.53133462282398458</v>
      </c>
      <c r="BI117" s="19">
        <f t="shared" si="79"/>
        <v>2.660833762223366</v>
      </c>
      <c r="BJ117" s="19">
        <f t="shared" si="70"/>
        <v>0.35294117647058826</v>
      </c>
      <c r="BK117" s="19"/>
      <c r="BL117" s="20">
        <v>1</v>
      </c>
      <c r="BM117" s="1">
        <v>32</v>
      </c>
      <c r="BN117" s="20"/>
      <c r="BO117" s="1"/>
      <c r="BP117" s="1">
        <v>0</v>
      </c>
      <c r="BQ117" s="1">
        <v>1</v>
      </c>
      <c r="BR117" s="1">
        <v>0</v>
      </c>
      <c r="BS117" s="1">
        <v>70</v>
      </c>
      <c r="BT117" s="1"/>
      <c r="BU117" s="1"/>
      <c r="BV117" s="1"/>
      <c r="BW117" s="1"/>
      <c r="BX117" s="1"/>
      <c r="BY117" s="1"/>
      <c r="BZ117" s="1"/>
      <c r="CA117" s="25">
        <v>136</v>
      </c>
      <c r="CB117" s="25">
        <v>16</v>
      </c>
      <c r="CC117" s="44">
        <v>0.86</v>
      </c>
      <c r="CD117" s="27">
        <v>90</v>
      </c>
      <c r="CE117" s="1"/>
      <c r="CF117" s="1"/>
      <c r="CG117" s="1"/>
      <c r="CH117" s="1"/>
      <c r="CI117" s="1"/>
      <c r="CJ117" s="20">
        <v>7055.5934989999996</v>
      </c>
      <c r="CK117" s="20">
        <f t="shared" si="71"/>
        <v>78.395483322222219</v>
      </c>
      <c r="CL117" s="19">
        <f t="shared" si="72"/>
        <v>8.8615759853411262</v>
      </c>
      <c r="CM117" s="20">
        <v>1826.90464</v>
      </c>
      <c r="CN117" s="19">
        <f t="shared" si="73"/>
        <v>7.5103783601608542</v>
      </c>
      <c r="CO117" s="22"/>
      <c r="CP117" s="36">
        <v>43399</v>
      </c>
      <c r="CQ117" s="36"/>
      <c r="CR117" s="36"/>
      <c r="CS117" s="36"/>
      <c r="CT117" s="20"/>
      <c r="CU117" s="36">
        <v>44274</v>
      </c>
      <c r="CV117" s="36">
        <v>44274</v>
      </c>
      <c r="CW117" s="1">
        <f t="shared" si="74"/>
        <v>875</v>
      </c>
      <c r="CX117" s="1">
        <v>0</v>
      </c>
      <c r="CY117" s="1"/>
      <c r="CZ117" s="1"/>
      <c r="DA117" s="1">
        <v>0</v>
      </c>
      <c r="DB117" s="1">
        <v>875</v>
      </c>
      <c r="DC117" s="1">
        <v>1</v>
      </c>
      <c r="DD117"/>
      <c r="DE117"/>
      <c r="DF117"/>
      <c r="DG117"/>
      <c r="DH117"/>
      <c r="DI117"/>
      <c r="DJ117"/>
      <c r="DK117"/>
      <c r="DL117"/>
      <c r="DM117"/>
    </row>
    <row r="118" spans="1:117" s="10" customFormat="1" x14ac:dyDescent="0.25">
      <c r="A118" s="2">
        <v>2022</v>
      </c>
      <c r="B118" s="3">
        <v>68</v>
      </c>
      <c r="C118" s="3">
        <v>0</v>
      </c>
      <c r="D118" s="3">
        <v>0</v>
      </c>
      <c r="E118" s="3">
        <v>1</v>
      </c>
      <c r="F118" s="3">
        <v>1</v>
      </c>
      <c r="G118" s="3">
        <v>0</v>
      </c>
      <c r="H118" s="1">
        <v>1</v>
      </c>
      <c r="I118" s="3">
        <v>0</v>
      </c>
      <c r="J118" s="3">
        <v>4</v>
      </c>
      <c r="K118" s="3">
        <v>1</v>
      </c>
      <c r="L118" s="3">
        <v>0</v>
      </c>
      <c r="M118" s="3"/>
      <c r="N118" s="3">
        <v>1</v>
      </c>
      <c r="O118" s="3">
        <v>0</v>
      </c>
      <c r="P118" s="3">
        <v>1</v>
      </c>
      <c r="Q118" s="3">
        <v>1</v>
      </c>
      <c r="R118" s="3">
        <v>1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16">
        <v>1</v>
      </c>
      <c r="Z118" s="3">
        <v>1</v>
      </c>
      <c r="AA118" s="3">
        <v>1</v>
      </c>
      <c r="AB118" s="3">
        <v>0</v>
      </c>
      <c r="AC118" s="3">
        <v>0</v>
      </c>
      <c r="AD118" s="3">
        <v>1</v>
      </c>
      <c r="AE118" s="3">
        <v>1</v>
      </c>
      <c r="AF118" s="3">
        <v>0</v>
      </c>
      <c r="AG118" s="3">
        <v>0</v>
      </c>
      <c r="AH118" s="3">
        <v>23.5</v>
      </c>
      <c r="AI118" s="4">
        <v>1.78</v>
      </c>
      <c r="AJ118" s="3">
        <v>108</v>
      </c>
      <c r="AK118" s="3">
        <v>65</v>
      </c>
      <c r="AL118" s="5">
        <f t="shared" si="75"/>
        <v>79.333333333333329</v>
      </c>
      <c r="AM118" s="3">
        <v>68</v>
      </c>
      <c r="AN118" s="3">
        <v>3</v>
      </c>
      <c r="AO118" s="3">
        <v>9</v>
      </c>
      <c r="AP118" s="3">
        <v>49</v>
      </c>
      <c r="AQ118" s="3">
        <v>25</v>
      </c>
      <c r="AR118" s="3">
        <v>33</v>
      </c>
      <c r="AS118" s="1">
        <f t="shared" si="76"/>
        <v>24</v>
      </c>
      <c r="AT118" s="7">
        <f t="shared" si="77"/>
        <v>2.6666666666666665</v>
      </c>
      <c r="AU118" s="3">
        <v>25</v>
      </c>
      <c r="AV118" s="4">
        <v>2.4386000000000001</v>
      </c>
      <c r="AW118" s="3">
        <v>1.37</v>
      </c>
      <c r="AX118" s="19">
        <f t="shared" si="61"/>
        <v>0.24099039172209905</v>
      </c>
      <c r="AY118" s="7">
        <f t="shared" si="62"/>
        <v>3.2805708193225618</v>
      </c>
      <c r="AZ118" s="7">
        <f t="shared" si="63"/>
        <v>467.15328467153279</v>
      </c>
      <c r="BA118" s="7">
        <f t="shared" si="64"/>
        <v>4107.0559610705586</v>
      </c>
      <c r="BB118" s="7">
        <f t="shared" si="65"/>
        <v>35.861764705882358</v>
      </c>
      <c r="BC118" s="7">
        <f t="shared" si="66"/>
        <v>20.147058823529413</v>
      </c>
      <c r="BD118" s="7">
        <f t="shared" si="67"/>
        <v>14.887333333333334</v>
      </c>
      <c r="BE118" s="7">
        <f t="shared" si="68"/>
        <v>6.5759999999999996</v>
      </c>
      <c r="BF118" s="19"/>
      <c r="BG118" s="19">
        <f t="shared" si="69"/>
        <v>0.92020011481997854</v>
      </c>
      <c r="BH118" s="19">
        <f t="shared" si="78"/>
        <v>1.3663577462478469</v>
      </c>
      <c r="BI118" s="19">
        <f t="shared" si="79"/>
        <v>1.4942401960784315</v>
      </c>
      <c r="BJ118" s="19">
        <f t="shared" si="70"/>
        <v>0.36</v>
      </c>
      <c r="BK118" s="19"/>
      <c r="BL118" s="5">
        <v>0</v>
      </c>
      <c r="BM118" s="5"/>
      <c r="BN118" s="5"/>
      <c r="BO118" s="5"/>
      <c r="BP118" s="5"/>
      <c r="BQ118" s="9">
        <v>1</v>
      </c>
      <c r="BR118" s="9">
        <v>0</v>
      </c>
      <c r="BS118" s="9">
        <v>22.5</v>
      </c>
      <c r="BT118" s="9">
        <v>7.5</v>
      </c>
      <c r="BU118" s="9">
        <v>7.2</v>
      </c>
      <c r="BV118" s="9">
        <v>0.7</v>
      </c>
      <c r="BW118" s="3"/>
      <c r="BY118" s="16">
        <v>1</v>
      </c>
      <c r="BZ118" s="9">
        <v>1</v>
      </c>
      <c r="CA118" s="3">
        <v>141</v>
      </c>
      <c r="CB118" s="3">
        <v>21</v>
      </c>
      <c r="CC118" s="4">
        <v>1.1000000000000001</v>
      </c>
      <c r="CD118" s="28">
        <v>71</v>
      </c>
      <c r="CE118" s="8"/>
      <c r="CF118" s="8"/>
      <c r="CG118" s="3">
        <v>8219</v>
      </c>
      <c r="CH118" s="3">
        <v>1</v>
      </c>
      <c r="CI118" s="3">
        <v>3</v>
      </c>
      <c r="CJ118" s="12">
        <v>5793.75</v>
      </c>
      <c r="CK118" s="20">
        <f t="shared" si="71"/>
        <v>81.602112676056336</v>
      </c>
      <c r="CL118" s="19">
        <f t="shared" si="72"/>
        <v>8.6645350293141661</v>
      </c>
      <c r="CM118" s="5">
        <v>1416.1098919364965</v>
      </c>
      <c r="CN118" s="19">
        <f t="shared" si="73"/>
        <v>7.2556688785421599</v>
      </c>
      <c r="CP118" s="36">
        <v>40315</v>
      </c>
      <c r="CQ118" s="36"/>
      <c r="CR118" s="36"/>
      <c r="CS118" s="36"/>
      <c r="CT118" s="20"/>
      <c r="CU118" s="36">
        <v>44272</v>
      </c>
      <c r="CV118" s="36">
        <v>42888</v>
      </c>
      <c r="CW118" s="1">
        <f t="shared" si="74"/>
        <v>2573</v>
      </c>
      <c r="CX118" s="3">
        <v>1</v>
      </c>
      <c r="CY118" s="40">
        <v>42888</v>
      </c>
      <c r="CZ118" s="20">
        <f>(CY118-CP118)</f>
        <v>2573</v>
      </c>
      <c r="DA118" s="20">
        <v>1</v>
      </c>
      <c r="DB118" s="20">
        <v>2573</v>
      </c>
      <c r="DC118" s="1">
        <v>1</v>
      </c>
      <c r="DD118" s="3" t="s">
        <v>143</v>
      </c>
    </row>
    <row r="119" spans="1:117" s="10" customFormat="1" x14ac:dyDescent="0.25">
      <c r="A119" s="2">
        <v>2042</v>
      </c>
      <c r="B119" s="3">
        <v>76</v>
      </c>
      <c r="C119" s="3">
        <v>0</v>
      </c>
      <c r="D119" s="3">
        <v>0</v>
      </c>
      <c r="E119" s="3">
        <v>1</v>
      </c>
      <c r="F119" s="3">
        <v>1</v>
      </c>
      <c r="G119" s="3">
        <v>0</v>
      </c>
      <c r="H119" s="1">
        <v>1</v>
      </c>
      <c r="I119" s="3">
        <v>0</v>
      </c>
      <c r="J119" s="3">
        <v>2</v>
      </c>
      <c r="K119" s="3">
        <v>0</v>
      </c>
      <c r="L119" s="3">
        <v>0</v>
      </c>
      <c r="M119" s="3"/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</v>
      </c>
      <c r="Z119" s="3">
        <v>1</v>
      </c>
      <c r="AA119" s="3">
        <v>1</v>
      </c>
      <c r="AB119" s="3">
        <v>1</v>
      </c>
      <c r="AC119" s="3">
        <v>1</v>
      </c>
      <c r="AD119" s="3">
        <v>0</v>
      </c>
      <c r="AE119" s="3">
        <v>1</v>
      </c>
      <c r="AF119" s="3">
        <v>0</v>
      </c>
      <c r="AG119" s="3">
        <v>1</v>
      </c>
      <c r="AH119" s="3">
        <v>24.5</v>
      </c>
      <c r="AI119" s="4">
        <v>1.95</v>
      </c>
      <c r="AJ119" s="3">
        <v>90</v>
      </c>
      <c r="AK119" s="3">
        <v>64</v>
      </c>
      <c r="AL119" s="5">
        <f t="shared" si="75"/>
        <v>72.666666666666671</v>
      </c>
      <c r="AM119" s="3">
        <v>69</v>
      </c>
      <c r="AN119" s="3">
        <v>2</v>
      </c>
      <c r="AO119" s="3">
        <v>22</v>
      </c>
      <c r="AP119" s="3">
        <v>37</v>
      </c>
      <c r="AQ119" s="3">
        <v>24</v>
      </c>
      <c r="AR119" s="3">
        <v>28</v>
      </c>
      <c r="AS119" s="1">
        <f t="shared" si="76"/>
        <v>13</v>
      </c>
      <c r="AT119" s="7">
        <f t="shared" si="77"/>
        <v>0.59090909090909094</v>
      </c>
      <c r="AU119" s="3">
        <v>21</v>
      </c>
      <c r="AV119" s="4">
        <v>4.3094999999999999</v>
      </c>
      <c r="AW119" s="3">
        <v>2.21</v>
      </c>
      <c r="AX119" s="19">
        <f t="shared" si="61"/>
        <v>0.35608277900960827</v>
      </c>
      <c r="AY119" s="7">
        <f t="shared" si="62"/>
        <v>1.6243183663998144</v>
      </c>
      <c r="AZ119" s="7">
        <f t="shared" si="63"/>
        <v>253.39366515837105</v>
      </c>
      <c r="BA119" s="7">
        <f t="shared" si="64"/>
        <v>1834.087481146305</v>
      </c>
      <c r="BB119" s="7">
        <f t="shared" si="65"/>
        <v>62.45652173913043</v>
      </c>
      <c r="BC119" s="7">
        <f t="shared" si="66"/>
        <v>32.028985507246375</v>
      </c>
      <c r="BD119" s="7">
        <f t="shared" si="67"/>
        <v>22.505700483091786</v>
      </c>
      <c r="BE119" s="7">
        <f t="shared" si="68"/>
        <v>2.613565217391304</v>
      </c>
      <c r="BF119" s="19"/>
      <c r="BG119" s="19">
        <f t="shared" si="69"/>
        <v>0.44831186912634879</v>
      </c>
      <c r="BH119" s="19">
        <f t="shared" si="78"/>
        <v>0.59241211277410377</v>
      </c>
      <c r="BI119" s="19">
        <f t="shared" si="79"/>
        <v>4.8043478260869561</v>
      </c>
      <c r="BJ119" s="19">
        <f t="shared" si="70"/>
        <v>1.0476190476190477</v>
      </c>
      <c r="BK119" s="19"/>
      <c r="BL119" s="5">
        <v>0</v>
      </c>
      <c r="BM119" s="5"/>
      <c r="BN119" s="5"/>
      <c r="BO119" s="5"/>
      <c r="BP119" s="5"/>
      <c r="BQ119" s="3">
        <v>1</v>
      </c>
      <c r="BR119" s="3">
        <v>0</v>
      </c>
      <c r="BS119" s="3">
        <v>22.5</v>
      </c>
      <c r="BT119" s="3">
        <v>5.2</v>
      </c>
      <c r="BU119" s="3">
        <v>4.7</v>
      </c>
      <c r="BV119" s="3">
        <v>0.99</v>
      </c>
      <c r="BW119" s="3">
        <v>4.8</v>
      </c>
      <c r="BY119" s="3">
        <v>1</v>
      </c>
      <c r="BZ119" s="3">
        <v>0</v>
      </c>
      <c r="CA119" s="3">
        <v>139</v>
      </c>
      <c r="CB119" s="3">
        <v>90</v>
      </c>
      <c r="CC119" s="4">
        <v>3</v>
      </c>
      <c r="CD119" s="28">
        <v>20</v>
      </c>
      <c r="CE119" s="8"/>
      <c r="CF119" s="8"/>
      <c r="CG119" s="3">
        <v>6106</v>
      </c>
      <c r="CH119" s="3">
        <v>1</v>
      </c>
      <c r="CI119" s="3">
        <v>3</v>
      </c>
      <c r="CJ119" s="12">
        <v>1805.0847457627117</v>
      </c>
      <c r="CK119" s="20">
        <f t="shared" si="71"/>
        <v>90.254237288135585</v>
      </c>
      <c r="CL119" s="19">
        <f t="shared" si="72"/>
        <v>7.4983628202258972</v>
      </c>
      <c r="CM119" s="5">
        <v>1099.2744118101134</v>
      </c>
      <c r="CN119" s="19">
        <f t="shared" si="73"/>
        <v>7.0024056155105923</v>
      </c>
      <c r="CP119" s="41">
        <v>40438</v>
      </c>
      <c r="CQ119" s="41"/>
      <c r="CR119" s="41"/>
      <c r="CS119" s="41"/>
      <c r="CT119" s="20"/>
      <c r="CU119" s="36">
        <v>44272</v>
      </c>
      <c r="CV119" s="36">
        <v>42514</v>
      </c>
      <c r="CW119" s="1">
        <f t="shared" si="74"/>
        <v>2076</v>
      </c>
      <c r="CX119" s="3">
        <v>1</v>
      </c>
      <c r="CY119" s="40">
        <v>42514</v>
      </c>
      <c r="CZ119" s="20">
        <f>(CY119-CP119)</f>
        <v>2076</v>
      </c>
      <c r="DA119" s="20">
        <v>1</v>
      </c>
      <c r="DB119" s="20">
        <v>2076</v>
      </c>
      <c r="DC119" s="1">
        <v>1</v>
      </c>
      <c r="DD119" s="3"/>
    </row>
    <row r="120" spans="1:117" s="10" customFormat="1" x14ac:dyDescent="0.25">
      <c r="A120" s="25">
        <v>1055</v>
      </c>
      <c r="B120" s="1">
        <v>66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0</v>
      </c>
      <c r="I120" s="1">
        <v>0</v>
      </c>
      <c r="J120" s="1">
        <v>4</v>
      </c>
      <c r="K120" s="1">
        <v>1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1</v>
      </c>
      <c r="AA120" s="1">
        <v>0</v>
      </c>
      <c r="AB120" s="1">
        <v>1</v>
      </c>
      <c r="AC120" s="1">
        <v>1</v>
      </c>
      <c r="AD120" s="1">
        <v>0</v>
      </c>
      <c r="AE120" s="1">
        <v>1</v>
      </c>
      <c r="AF120" s="1">
        <v>0</v>
      </c>
      <c r="AG120" s="1">
        <v>0</v>
      </c>
      <c r="AH120" s="1">
        <v>18.5</v>
      </c>
      <c r="AI120" s="1">
        <v>1.33</v>
      </c>
      <c r="AJ120" s="1">
        <v>122</v>
      </c>
      <c r="AK120" s="1">
        <v>64</v>
      </c>
      <c r="AL120" s="5">
        <f t="shared" si="75"/>
        <v>83.333333333333329</v>
      </c>
      <c r="AM120" s="1">
        <v>81</v>
      </c>
      <c r="AN120" s="1">
        <v>2</v>
      </c>
      <c r="AO120" s="1">
        <v>12</v>
      </c>
      <c r="AP120" s="1">
        <v>54</v>
      </c>
      <c r="AQ120" s="1">
        <v>20</v>
      </c>
      <c r="AR120" s="1">
        <v>37</v>
      </c>
      <c r="AS120" s="1">
        <f t="shared" si="76"/>
        <v>34</v>
      </c>
      <c r="AT120" s="7">
        <f t="shared" si="77"/>
        <v>2.8333333333333335</v>
      </c>
      <c r="AU120" s="1">
        <v>22</v>
      </c>
      <c r="AV120" s="19">
        <v>2.59</v>
      </c>
      <c r="AW120" s="1">
        <v>1.95</v>
      </c>
      <c r="AX120" s="19">
        <f t="shared" si="61"/>
        <v>0.36031042128603102</v>
      </c>
      <c r="AY120" s="7">
        <f t="shared" si="62"/>
        <v>5.7915057915057915</v>
      </c>
      <c r="AZ120" s="7">
        <f t="shared" si="63"/>
        <v>615.38461538461536</v>
      </c>
      <c r="BA120" s="7">
        <f t="shared" si="64"/>
        <v>2926.4957264957261</v>
      </c>
      <c r="BB120" s="7">
        <f t="shared" si="65"/>
        <v>31.975308641975307</v>
      </c>
      <c r="BC120" s="7">
        <f t="shared" si="66"/>
        <v>24.074074074074073</v>
      </c>
      <c r="BD120" s="7">
        <f t="shared" si="67"/>
        <v>20.080987654320982</v>
      </c>
      <c r="BE120" s="7">
        <f t="shared" si="68"/>
        <v>8.1851851851851851</v>
      </c>
      <c r="BF120" s="19"/>
      <c r="BG120" s="19">
        <f t="shared" si="69"/>
        <v>1.1571428571428573</v>
      </c>
      <c r="BH120" s="19">
        <f t="shared" si="78"/>
        <v>1.6888030888030889</v>
      </c>
      <c r="BI120" s="19">
        <f t="shared" si="79"/>
        <v>0.94045025417574435</v>
      </c>
      <c r="BJ120" s="19">
        <f t="shared" si="70"/>
        <v>0.54545454545454541</v>
      </c>
      <c r="BK120" s="19"/>
      <c r="BL120" s="20">
        <v>0</v>
      </c>
      <c r="BM120" s="1"/>
      <c r="BN120" s="20"/>
      <c r="BO120" s="1"/>
      <c r="BP120" s="1"/>
      <c r="BQ120" s="1">
        <v>1</v>
      </c>
      <c r="BR120" s="1">
        <v>0</v>
      </c>
      <c r="BS120" s="1">
        <v>25</v>
      </c>
      <c r="BT120" s="1">
        <v>5.3</v>
      </c>
      <c r="BU120" s="1">
        <v>4.7</v>
      </c>
      <c r="BV120" s="1">
        <v>0.27</v>
      </c>
      <c r="BW120" s="1">
        <v>3.9</v>
      </c>
      <c r="BX120" s="1">
        <v>58</v>
      </c>
      <c r="BY120" s="1">
        <v>1</v>
      </c>
      <c r="BZ120" s="1"/>
      <c r="CA120" s="25">
        <v>137</v>
      </c>
      <c r="CB120" s="25">
        <v>14</v>
      </c>
      <c r="CC120" s="44">
        <v>0.68</v>
      </c>
      <c r="CD120" s="27">
        <v>90</v>
      </c>
      <c r="CE120" s="1"/>
      <c r="CF120" s="1"/>
      <c r="CG120" s="1"/>
      <c r="CH120" s="1"/>
      <c r="CI120" s="1"/>
      <c r="CJ120" s="20">
        <v>8171.9039730000004</v>
      </c>
      <c r="CK120" s="20">
        <f t="shared" si="71"/>
        <v>90.798933033333341</v>
      </c>
      <c r="CL120" s="19">
        <f t="shared" si="72"/>
        <v>9.008457205134258</v>
      </c>
      <c r="CM120" s="20">
        <v>646.74728149999999</v>
      </c>
      <c r="CN120" s="19">
        <f t="shared" si="73"/>
        <v>6.4719556177329904</v>
      </c>
      <c r="CO120" s="22"/>
      <c r="CP120" s="36">
        <v>43370</v>
      </c>
      <c r="CQ120" s="36"/>
      <c r="CR120" s="36"/>
      <c r="CS120" s="36"/>
      <c r="CT120" s="20"/>
      <c r="CU120" s="36">
        <v>44274</v>
      </c>
      <c r="CV120" s="36">
        <v>44273</v>
      </c>
      <c r="CW120" s="1">
        <f t="shared" si="74"/>
        <v>903</v>
      </c>
      <c r="CX120" s="1">
        <v>0</v>
      </c>
      <c r="CY120" s="1"/>
      <c r="CZ120" s="1"/>
      <c r="DA120" s="1">
        <v>0</v>
      </c>
      <c r="DB120" s="1">
        <v>903</v>
      </c>
      <c r="DC120" s="1">
        <v>1</v>
      </c>
      <c r="DD120"/>
      <c r="DE120"/>
      <c r="DF120"/>
      <c r="DG120"/>
      <c r="DH120"/>
      <c r="DI120"/>
      <c r="DJ120"/>
      <c r="DK120"/>
      <c r="DL120"/>
      <c r="DM120"/>
    </row>
    <row r="121" spans="1:117" s="10" customFormat="1" x14ac:dyDescent="0.25">
      <c r="A121" s="2">
        <v>2026</v>
      </c>
      <c r="B121" s="3">
        <v>63</v>
      </c>
      <c r="C121" s="3">
        <v>0</v>
      </c>
      <c r="D121" s="3">
        <v>0</v>
      </c>
      <c r="E121" s="3">
        <v>1</v>
      </c>
      <c r="F121" s="3">
        <v>1</v>
      </c>
      <c r="G121" s="3">
        <v>0</v>
      </c>
      <c r="H121" s="1">
        <v>1</v>
      </c>
      <c r="I121" s="3">
        <v>1</v>
      </c>
      <c r="J121" s="3">
        <v>2</v>
      </c>
      <c r="K121" s="3">
        <v>1</v>
      </c>
      <c r="L121" s="3">
        <v>0</v>
      </c>
      <c r="M121" s="3"/>
      <c r="N121" s="3">
        <v>1</v>
      </c>
      <c r="O121" s="3">
        <v>1</v>
      </c>
      <c r="P121" s="3">
        <v>1</v>
      </c>
      <c r="Q121" s="3"/>
      <c r="R121" s="3">
        <v>0</v>
      </c>
      <c r="S121" s="3">
        <v>0</v>
      </c>
      <c r="T121" s="3">
        <v>1</v>
      </c>
      <c r="U121" s="3">
        <v>0</v>
      </c>
      <c r="V121" s="3">
        <v>1</v>
      </c>
      <c r="W121" s="3">
        <v>0</v>
      </c>
      <c r="X121" s="3">
        <v>0</v>
      </c>
      <c r="Y121" s="16">
        <v>0</v>
      </c>
      <c r="Z121" s="3">
        <v>1</v>
      </c>
      <c r="AA121" s="3">
        <v>1</v>
      </c>
      <c r="AB121" s="3">
        <v>1</v>
      </c>
      <c r="AC121" s="3">
        <v>1</v>
      </c>
      <c r="AD121" s="3">
        <v>0</v>
      </c>
      <c r="AE121" s="3">
        <v>1</v>
      </c>
      <c r="AF121" s="3">
        <v>0</v>
      </c>
      <c r="AG121" s="3">
        <v>0</v>
      </c>
      <c r="AH121" s="3">
        <v>30.8</v>
      </c>
      <c r="AI121" s="4">
        <v>2.5</v>
      </c>
      <c r="AJ121" s="3">
        <v>176</v>
      </c>
      <c r="AK121" s="3">
        <v>91</v>
      </c>
      <c r="AL121" s="5">
        <f t="shared" si="75"/>
        <v>119.33333333333333</v>
      </c>
      <c r="AM121" s="3">
        <v>74</v>
      </c>
      <c r="AN121" s="3">
        <v>1</v>
      </c>
      <c r="AO121" s="3">
        <v>10</v>
      </c>
      <c r="AP121" s="3">
        <v>40</v>
      </c>
      <c r="AQ121" s="3">
        <v>18</v>
      </c>
      <c r="AR121" s="3">
        <v>26</v>
      </c>
      <c r="AS121" s="1">
        <f t="shared" si="76"/>
        <v>22</v>
      </c>
      <c r="AT121" s="7">
        <f t="shared" si="77"/>
        <v>2.2000000000000002</v>
      </c>
      <c r="AU121" s="3">
        <v>16</v>
      </c>
      <c r="AV121" s="4">
        <v>7.1999999999999993</v>
      </c>
      <c r="AW121" s="3">
        <v>2.88</v>
      </c>
      <c r="AX121" s="19">
        <f t="shared" si="61"/>
        <v>0.76203991130820392</v>
      </c>
      <c r="AY121" s="7">
        <f t="shared" si="62"/>
        <v>1.3888888888888891</v>
      </c>
      <c r="AZ121" s="7">
        <f t="shared" si="63"/>
        <v>277.77777777777777</v>
      </c>
      <c r="BA121" s="7">
        <f t="shared" si="64"/>
        <v>3037.037037037037</v>
      </c>
      <c r="BB121" s="7">
        <f t="shared" si="65"/>
        <v>97.297297297297291</v>
      </c>
      <c r="BC121" s="7">
        <f t="shared" si="66"/>
        <v>38.918918918918919</v>
      </c>
      <c r="BD121" s="7">
        <f t="shared" si="67"/>
        <v>54.69405405405405</v>
      </c>
      <c r="BE121" s="7">
        <f t="shared" si="68"/>
        <v>8.4687567567567559</v>
      </c>
      <c r="BF121" s="19"/>
      <c r="BG121" s="19">
        <f t="shared" si="69"/>
        <v>0.26722222222222225</v>
      </c>
      <c r="BH121" s="19">
        <f t="shared" si="78"/>
        <v>0.41111111111111115</v>
      </c>
      <c r="BI121" s="19">
        <f t="shared" si="79"/>
        <v>4.4226044226044223</v>
      </c>
      <c r="BJ121" s="19">
        <f t="shared" si="70"/>
        <v>0.625</v>
      </c>
      <c r="BK121" s="19"/>
      <c r="BL121" s="5">
        <v>0</v>
      </c>
      <c r="BM121" s="5"/>
      <c r="BN121" s="5"/>
      <c r="BO121" s="5"/>
      <c r="BP121" s="5"/>
      <c r="BQ121" s="3">
        <v>1</v>
      </c>
      <c r="BR121" s="9">
        <v>0</v>
      </c>
      <c r="BS121" s="3">
        <v>67.5</v>
      </c>
      <c r="BT121" s="3">
        <v>4.5999999999999996</v>
      </c>
      <c r="BU121" s="3">
        <v>2.9</v>
      </c>
      <c r="BV121" s="3">
        <v>0.98</v>
      </c>
      <c r="BW121" s="3"/>
      <c r="BY121" s="16">
        <v>1</v>
      </c>
      <c r="BZ121" s="3">
        <v>1</v>
      </c>
      <c r="CA121" s="3">
        <v>144</v>
      </c>
      <c r="CB121" s="3">
        <v>30</v>
      </c>
      <c r="CC121" s="4">
        <v>1.6</v>
      </c>
      <c r="CD121" s="28">
        <v>44</v>
      </c>
      <c r="CE121" s="8"/>
      <c r="CF121" s="8"/>
      <c r="CG121" s="3">
        <v>1380</v>
      </c>
      <c r="CH121" s="3">
        <v>1</v>
      </c>
      <c r="CI121" s="3">
        <v>2</v>
      </c>
      <c r="CJ121" s="12">
        <v>4296.0784313725489</v>
      </c>
      <c r="CK121" s="20">
        <f t="shared" si="71"/>
        <v>97.638146167557935</v>
      </c>
      <c r="CL121" s="19">
        <f t="shared" si="72"/>
        <v>8.3654578928592329</v>
      </c>
      <c r="CM121" s="5">
        <v>689.58186405433935</v>
      </c>
      <c r="CN121" s="19">
        <f t="shared" si="73"/>
        <v>6.536085419778507</v>
      </c>
      <c r="CP121" s="41">
        <v>40350</v>
      </c>
      <c r="CQ121" s="41"/>
      <c r="CR121" s="41"/>
      <c r="CS121" s="41"/>
      <c r="CT121" s="20"/>
      <c r="CU121" s="36">
        <v>44272</v>
      </c>
      <c r="CV121" s="36">
        <v>44242</v>
      </c>
      <c r="CW121" s="1">
        <f t="shared" si="74"/>
        <v>3892</v>
      </c>
      <c r="CX121" s="3">
        <v>0</v>
      </c>
      <c r="CY121" s="3"/>
      <c r="CZ121" s="3"/>
      <c r="DA121" s="3">
        <v>0</v>
      </c>
      <c r="DB121" s="3">
        <v>3892</v>
      </c>
      <c r="DC121" s="1">
        <v>1</v>
      </c>
      <c r="DD121" s="3"/>
    </row>
    <row r="122" spans="1:117" s="10" customFormat="1" x14ac:dyDescent="0.25">
      <c r="A122" s="25">
        <v>1040</v>
      </c>
      <c r="B122" s="1">
        <v>69</v>
      </c>
      <c r="C122" s="1">
        <v>0</v>
      </c>
      <c r="D122" s="1">
        <v>1</v>
      </c>
      <c r="E122" s="1">
        <v>1</v>
      </c>
      <c r="F122" s="1">
        <v>2</v>
      </c>
      <c r="G122" s="1">
        <v>1</v>
      </c>
      <c r="H122" s="1">
        <v>0</v>
      </c>
      <c r="I122" s="1">
        <v>1</v>
      </c>
      <c r="J122" s="1">
        <v>2</v>
      </c>
      <c r="K122" s="1">
        <v>1</v>
      </c>
      <c r="L122" s="1">
        <v>1</v>
      </c>
      <c r="M122" s="1">
        <v>1</v>
      </c>
      <c r="N122" s="1">
        <v>0</v>
      </c>
      <c r="O122" s="1">
        <v>0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2</v>
      </c>
      <c r="AH122" s="1">
        <v>38.6</v>
      </c>
      <c r="AI122" s="1">
        <v>2.1800000000000002</v>
      </c>
      <c r="AJ122" s="1">
        <v>93</v>
      </c>
      <c r="AK122" s="1">
        <v>53</v>
      </c>
      <c r="AL122" s="5">
        <f t="shared" si="75"/>
        <v>66.333333333333329</v>
      </c>
      <c r="AM122" s="1">
        <v>78</v>
      </c>
      <c r="AN122" s="1">
        <v>1</v>
      </c>
      <c r="AO122" s="1">
        <v>2</v>
      </c>
      <c r="AP122" s="1">
        <v>22</v>
      </c>
      <c r="AQ122" s="1">
        <v>7</v>
      </c>
      <c r="AR122" s="1">
        <v>13</v>
      </c>
      <c r="AS122" s="1">
        <f t="shared" si="76"/>
        <v>15</v>
      </c>
      <c r="AT122" s="7">
        <f t="shared" si="77"/>
        <v>7.5</v>
      </c>
      <c r="AU122" s="1">
        <v>6</v>
      </c>
      <c r="AV122" s="19">
        <v>6.31</v>
      </c>
      <c r="AW122" s="1">
        <v>2.9</v>
      </c>
      <c r="AX122" s="19">
        <f t="shared" si="61"/>
        <v>0.42653362897265329</v>
      </c>
      <c r="AY122" s="7">
        <f t="shared" si="62"/>
        <v>1.1093502377179081</v>
      </c>
      <c r="AZ122" s="7">
        <f t="shared" si="63"/>
        <v>193.10344827586206</v>
      </c>
      <c r="BA122" s="7">
        <f t="shared" si="64"/>
        <v>1774.7126436781607</v>
      </c>
      <c r="BB122" s="7">
        <f t="shared" si="65"/>
        <v>80.897435897435898</v>
      </c>
      <c r="BC122" s="7">
        <f t="shared" si="66"/>
        <v>37.179487179487182</v>
      </c>
      <c r="BD122" s="7">
        <f t="shared" si="67"/>
        <v>30.507008547008542</v>
      </c>
      <c r="BE122" s="7">
        <f t="shared" si="68"/>
        <v>5.5620512820512822</v>
      </c>
      <c r="BF122" s="19">
        <v>1.2361331220285261</v>
      </c>
      <c r="BG122" s="19">
        <f t="shared" si="69"/>
        <v>0.1606973058637084</v>
      </c>
      <c r="BH122" s="19">
        <f t="shared" si="78"/>
        <v>0.27194928684627573</v>
      </c>
      <c r="BI122" s="19">
        <f t="shared" si="79"/>
        <v>5.3931623931623935</v>
      </c>
      <c r="BJ122" s="19">
        <f t="shared" si="70"/>
        <v>0.33333333333333331</v>
      </c>
      <c r="BK122" s="19"/>
      <c r="BL122" s="20">
        <v>1</v>
      </c>
      <c r="BM122" s="1">
        <v>8</v>
      </c>
      <c r="BN122" s="20"/>
      <c r="BO122" s="1">
        <v>0</v>
      </c>
      <c r="BP122" s="1">
        <v>0</v>
      </c>
      <c r="BQ122" s="1">
        <v>1</v>
      </c>
      <c r="BR122" s="1">
        <v>0</v>
      </c>
      <c r="BS122" s="1">
        <v>65</v>
      </c>
      <c r="BT122" s="1"/>
      <c r="BU122" s="1"/>
      <c r="BV122" s="1"/>
      <c r="BW122" s="1"/>
      <c r="BX122" s="1"/>
      <c r="BY122" s="1"/>
      <c r="BZ122" s="1"/>
      <c r="CA122" s="25">
        <v>139</v>
      </c>
      <c r="CB122" s="25">
        <v>23</v>
      </c>
      <c r="CC122" s="44">
        <v>1.1000000000000001</v>
      </c>
      <c r="CD122" s="27">
        <v>52</v>
      </c>
      <c r="CE122" s="1"/>
      <c r="CF122" s="1"/>
      <c r="CG122" s="1"/>
      <c r="CH122" s="1"/>
      <c r="CI122" s="1"/>
      <c r="CJ122" s="20">
        <v>5126.6365130000004</v>
      </c>
      <c r="CK122" s="20">
        <f t="shared" si="71"/>
        <v>98.589163711538475</v>
      </c>
      <c r="CL122" s="19">
        <f t="shared" si="72"/>
        <v>8.542205072644709</v>
      </c>
      <c r="CM122" s="20">
        <v>810.19909759999996</v>
      </c>
      <c r="CN122" s="19">
        <f t="shared" si="73"/>
        <v>6.6972800169689082</v>
      </c>
      <c r="CO122" s="22"/>
      <c r="CP122" s="36">
        <v>43283</v>
      </c>
      <c r="CQ122" s="36"/>
      <c r="CR122" s="36"/>
      <c r="CS122" s="36"/>
      <c r="CT122" s="20"/>
      <c r="CU122" s="36">
        <v>44274</v>
      </c>
      <c r="CV122" s="36">
        <v>44255</v>
      </c>
      <c r="CW122" s="1">
        <f t="shared" si="74"/>
        <v>972</v>
      </c>
      <c r="CX122" s="1">
        <v>0</v>
      </c>
      <c r="CY122" s="1"/>
      <c r="CZ122" s="1"/>
      <c r="DA122" s="1">
        <v>0</v>
      </c>
      <c r="DB122" s="1">
        <v>972</v>
      </c>
      <c r="DC122" s="1">
        <v>1</v>
      </c>
      <c r="DD122" s="1"/>
      <c r="DE122"/>
      <c r="DF122"/>
      <c r="DG122"/>
      <c r="DH122"/>
      <c r="DI122"/>
      <c r="DJ122"/>
      <c r="DK122"/>
      <c r="DL122"/>
      <c r="DM122"/>
    </row>
    <row r="123" spans="1:117" s="10" customFormat="1" x14ac:dyDescent="0.25">
      <c r="A123" s="2">
        <v>2052</v>
      </c>
      <c r="B123" s="3">
        <v>53</v>
      </c>
      <c r="C123" s="3">
        <v>1</v>
      </c>
      <c r="D123" s="3">
        <v>0</v>
      </c>
      <c r="E123" s="3">
        <v>1</v>
      </c>
      <c r="F123" s="3">
        <v>1</v>
      </c>
      <c r="G123" s="3">
        <v>1</v>
      </c>
      <c r="H123" s="1">
        <v>0</v>
      </c>
      <c r="I123" s="3">
        <v>0</v>
      </c>
      <c r="J123" s="3">
        <v>4</v>
      </c>
      <c r="K123" s="3">
        <v>1</v>
      </c>
      <c r="L123" s="3">
        <v>0</v>
      </c>
      <c r="M123" s="3"/>
      <c r="N123" s="3">
        <v>0</v>
      </c>
      <c r="O123" s="3">
        <v>0</v>
      </c>
      <c r="P123" s="3">
        <v>1</v>
      </c>
      <c r="Q123" s="3">
        <v>1</v>
      </c>
      <c r="R123" s="3">
        <v>1</v>
      </c>
      <c r="S123" s="3">
        <v>1</v>
      </c>
      <c r="T123" s="3">
        <v>1</v>
      </c>
      <c r="U123" s="3">
        <v>0</v>
      </c>
      <c r="V123" s="3">
        <v>0</v>
      </c>
      <c r="W123" s="3">
        <v>0</v>
      </c>
      <c r="X123" s="3">
        <v>1</v>
      </c>
      <c r="Y123" s="3">
        <v>1</v>
      </c>
      <c r="Z123" s="3">
        <v>1</v>
      </c>
      <c r="AA123" s="3">
        <v>1</v>
      </c>
      <c r="AB123" s="3">
        <v>0</v>
      </c>
      <c r="AC123" s="3">
        <v>1</v>
      </c>
      <c r="AD123" s="3">
        <v>1</v>
      </c>
      <c r="AE123" s="3">
        <v>1</v>
      </c>
      <c r="AF123" s="3">
        <v>0</v>
      </c>
      <c r="AG123" s="3">
        <v>0</v>
      </c>
      <c r="AH123" s="3">
        <v>31</v>
      </c>
      <c r="AI123" s="4">
        <v>2.3199999999999998</v>
      </c>
      <c r="AJ123" s="3">
        <v>100</v>
      </c>
      <c r="AK123" s="3">
        <v>62</v>
      </c>
      <c r="AL123" s="5">
        <f t="shared" si="75"/>
        <v>74.666666666666671</v>
      </c>
      <c r="AM123" s="3">
        <v>81</v>
      </c>
      <c r="AN123" s="3">
        <v>3</v>
      </c>
      <c r="AO123" s="3">
        <v>27</v>
      </c>
      <c r="AP123" s="3"/>
      <c r="AQ123" s="3"/>
      <c r="AR123" s="3">
        <v>43</v>
      </c>
      <c r="AS123" s="3"/>
      <c r="AT123" s="8"/>
      <c r="AU123" s="3">
        <v>34</v>
      </c>
      <c r="AV123" s="4">
        <v>3.9439999999999995</v>
      </c>
      <c r="AW123" s="3">
        <v>1.7</v>
      </c>
      <c r="AX123" s="19">
        <f t="shared" si="61"/>
        <v>0.28144863266814485</v>
      </c>
      <c r="AY123" s="7">
        <f t="shared" si="62"/>
        <v>2.2819472616632863</v>
      </c>
      <c r="AZ123" s="7">
        <f t="shared" si="63"/>
        <v>423.52941176470591</v>
      </c>
      <c r="BA123" s="7">
        <f t="shared" si="64"/>
        <v>2243.1372549019611</v>
      </c>
      <c r="BB123" s="7">
        <f t="shared" si="65"/>
        <v>48.691358024691347</v>
      </c>
      <c r="BC123" s="7">
        <f t="shared" si="66"/>
        <v>20.987654320987655</v>
      </c>
      <c r="BD123" s="7">
        <f t="shared" si="67"/>
        <v>11.607572016460907</v>
      </c>
      <c r="BE123" s="7">
        <f t="shared" si="68"/>
        <v>4.5669135802469132</v>
      </c>
      <c r="BF123" s="19"/>
      <c r="BG123" s="19">
        <f t="shared" si="69"/>
        <v>0.88311359026369185</v>
      </c>
      <c r="BH123" s="19"/>
      <c r="BI123" s="19"/>
      <c r="BJ123" s="19">
        <f t="shared" si="70"/>
        <v>0.79411764705882348</v>
      </c>
      <c r="BK123" s="19"/>
      <c r="BL123" s="5">
        <v>0</v>
      </c>
      <c r="BM123" s="5"/>
      <c r="BN123" s="5"/>
      <c r="BO123" s="5"/>
      <c r="BP123" s="5"/>
      <c r="BQ123" s="3">
        <v>1</v>
      </c>
      <c r="BR123" s="3">
        <v>0</v>
      </c>
      <c r="BS123" s="3">
        <v>15</v>
      </c>
      <c r="BT123" s="3">
        <v>7.3</v>
      </c>
      <c r="BU123" s="3">
        <v>7.1</v>
      </c>
      <c r="BV123" s="3">
        <v>0.95</v>
      </c>
      <c r="BW123" s="3"/>
      <c r="BY123" s="3">
        <v>1</v>
      </c>
      <c r="BZ123" s="3">
        <v>1</v>
      </c>
      <c r="CA123" s="3">
        <v>127</v>
      </c>
      <c r="CB123" s="3">
        <v>64</v>
      </c>
      <c r="CC123" s="4">
        <v>2.9</v>
      </c>
      <c r="CD123" s="28">
        <v>28</v>
      </c>
      <c r="CE123" s="8"/>
      <c r="CF123" s="8"/>
      <c r="CG123" s="3">
        <v>5827</v>
      </c>
      <c r="CH123" s="3">
        <v>1</v>
      </c>
      <c r="CI123" s="3">
        <v>3</v>
      </c>
      <c r="CJ123" s="12">
        <v>3090.1960784313724</v>
      </c>
      <c r="CK123" s="20">
        <f t="shared" si="71"/>
        <v>110.3641456582633</v>
      </c>
      <c r="CL123" s="19">
        <f t="shared" si="72"/>
        <v>8.0359898236815894</v>
      </c>
      <c r="CM123" s="5">
        <v>1572.3566174930843</v>
      </c>
      <c r="CN123" s="19">
        <f t="shared" si="73"/>
        <v>7.3603308031728716</v>
      </c>
      <c r="CP123" s="36">
        <v>40497</v>
      </c>
      <c r="CQ123" s="36">
        <v>40499</v>
      </c>
      <c r="CR123" s="20">
        <f>(CQ123-CP123)</f>
        <v>2</v>
      </c>
      <c r="CS123" s="36"/>
      <c r="CT123" s="20"/>
      <c r="CU123" s="36">
        <v>44272</v>
      </c>
      <c r="CV123" s="36">
        <v>44125</v>
      </c>
      <c r="CW123" s="1">
        <f t="shared" si="74"/>
        <v>3628</v>
      </c>
      <c r="CX123" s="3">
        <v>0</v>
      </c>
      <c r="CY123" s="3"/>
      <c r="CZ123" s="3"/>
      <c r="DA123" s="3">
        <v>1</v>
      </c>
      <c r="DB123" s="3">
        <v>2</v>
      </c>
      <c r="DC123" s="1">
        <v>1</v>
      </c>
      <c r="DD123" s="3" t="s">
        <v>149</v>
      </c>
    </row>
    <row r="124" spans="1:117" s="10" customFormat="1" x14ac:dyDescent="0.25">
      <c r="A124" s="25">
        <v>1071</v>
      </c>
      <c r="B124" s="1">
        <v>46</v>
      </c>
      <c r="C124" s="1">
        <v>0</v>
      </c>
      <c r="D124" s="1">
        <v>0</v>
      </c>
      <c r="E124" s="1">
        <v>1</v>
      </c>
      <c r="F124" s="1">
        <v>1</v>
      </c>
      <c r="G124" s="1">
        <v>0</v>
      </c>
      <c r="H124" s="1">
        <v>1</v>
      </c>
      <c r="I124" s="1">
        <v>1</v>
      </c>
      <c r="J124" s="1">
        <v>4</v>
      </c>
      <c r="K124" s="1">
        <v>1</v>
      </c>
      <c r="L124" s="1">
        <v>1</v>
      </c>
      <c r="M124" s="1">
        <v>1</v>
      </c>
      <c r="N124" s="1">
        <v>1</v>
      </c>
      <c r="O124" s="1">
        <v>0</v>
      </c>
      <c r="P124" s="1">
        <v>0</v>
      </c>
      <c r="Q124" s="1"/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0</v>
      </c>
      <c r="AE124" s="1">
        <v>1</v>
      </c>
      <c r="AF124" s="1">
        <v>0</v>
      </c>
      <c r="AG124" s="1">
        <v>0</v>
      </c>
      <c r="AH124" s="1">
        <v>38.94</v>
      </c>
      <c r="AI124" s="1">
        <v>2.4300000000000002</v>
      </c>
      <c r="AJ124" s="1">
        <v>174</v>
      </c>
      <c r="AK124" s="1">
        <v>106</v>
      </c>
      <c r="AL124" s="5">
        <f t="shared" si="75"/>
        <v>128.66666666666666</v>
      </c>
      <c r="AM124" s="1">
        <v>94</v>
      </c>
      <c r="AN124" s="1">
        <v>1</v>
      </c>
      <c r="AO124" s="1">
        <v>6</v>
      </c>
      <c r="AP124" s="1">
        <v>44</v>
      </c>
      <c r="AQ124" s="1">
        <v>21</v>
      </c>
      <c r="AR124" s="1">
        <v>30</v>
      </c>
      <c r="AS124" s="1">
        <f>(AP124-AQ124)</f>
        <v>23</v>
      </c>
      <c r="AT124" s="7">
        <f>(AS124/AO124)</f>
        <v>3.8333333333333335</v>
      </c>
      <c r="AU124" s="1">
        <v>19</v>
      </c>
      <c r="AV124" s="19">
        <v>5.6</v>
      </c>
      <c r="AW124" s="1">
        <v>2.2999999999999998</v>
      </c>
      <c r="AX124" s="19">
        <f t="shared" si="61"/>
        <v>0.656171470805617</v>
      </c>
      <c r="AY124" s="7">
        <f t="shared" si="62"/>
        <v>1.9642857142857144</v>
      </c>
      <c r="AZ124" s="7">
        <f t="shared" si="63"/>
        <v>382.60869565217394</v>
      </c>
      <c r="BA124" s="7">
        <f t="shared" si="64"/>
        <v>4266.6666666666661</v>
      </c>
      <c r="BB124" s="7">
        <f t="shared" si="65"/>
        <v>59.574468085106382</v>
      </c>
      <c r="BC124" s="7">
        <f t="shared" si="66"/>
        <v>24.468085106382979</v>
      </c>
      <c r="BD124" s="7">
        <f t="shared" si="67"/>
        <v>36.493333333333325</v>
      </c>
      <c r="BE124" s="7">
        <f t="shared" si="68"/>
        <v>7.9863829787234044</v>
      </c>
      <c r="BF124" s="19"/>
      <c r="BG124" s="19">
        <f t="shared" si="69"/>
        <v>0.50357142857142856</v>
      </c>
      <c r="BH124" s="19">
        <f>(AP124/BB124)</f>
        <v>0.73857142857142855</v>
      </c>
      <c r="BI124" s="19">
        <f>(BB124/AS124)</f>
        <v>2.5901942645698428</v>
      </c>
      <c r="BJ124" s="19">
        <f t="shared" si="70"/>
        <v>0.31578947368421051</v>
      </c>
      <c r="BK124" s="19"/>
      <c r="BL124" s="20">
        <v>0</v>
      </c>
      <c r="BM124" s="1"/>
      <c r="BN124" s="20"/>
      <c r="BO124" s="1"/>
      <c r="BP124" s="1"/>
      <c r="BQ124" s="1">
        <v>1</v>
      </c>
      <c r="BR124" s="1">
        <v>0</v>
      </c>
      <c r="BS124" s="1">
        <v>25</v>
      </c>
      <c r="BT124" s="1">
        <v>5.6</v>
      </c>
      <c r="BU124" s="1">
        <v>4.8</v>
      </c>
      <c r="BV124" s="1">
        <v>0.37</v>
      </c>
      <c r="BW124" s="1">
        <v>5</v>
      </c>
      <c r="BX124" s="1">
        <v>32.6</v>
      </c>
      <c r="BY124" s="1">
        <v>0</v>
      </c>
      <c r="BZ124" s="1">
        <v>1</v>
      </c>
      <c r="CA124" s="25">
        <v>139</v>
      </c>
      <c r="CB124" s="25">
        <v>13</v>
      </c>
      <c r="CC124" s="44">
        <v>1.03</v>
      </c>
      <c r="CD124" s="27">
        <v>87</v>
      </c>
      <c r="CE124" s="1">
        <v>829</v>
      </c>
      <c r="CF124" s="1">
        <v>1</v>
      </c>
      <c r="CG124" s="1"/>
      <c r="CH124" s="1"/>
      <c r="CI124" s="1">
        <v>3</v>
      </c>
      <c r="CJ124" s="20">
        <v>10797.23126</v>
      </c>
      <c r="CK124" s="20">
        <f t="shared" si="71"/>
        <v>124.10610643678162</v>
      </c>
      <c r="CL124" s="19">
        <f t="shared" si="72"/>
        <v>9.2870450154304205</v>
      </c>
      <c r="CM124" s="20">
        <v>2303.646295</v>
      </c>
      <c r="CN124" s="19">
        <f t="shared" si="73"/>
        <v>7.7422484922355803</v>
      </c>
      <c r="CO124" s="22"/>
      <c r="CP124" s="36">
        <v>43419</v>
      </c>
      <c r="CQ124" s="36"/>
      <c r="CR124" s="36"/>
      <c r="CS124" s="36"/>
      <c r="CT124" s="20"/>
      <c r="CU124" s="36">
        <v>44274</v>
      </c>
      <c r="CV124" s="36">
        <v>44266</v>
      </c>
      <c r="CW124" s="1">
        <f t="shared" si="74"/>
        <v>847</v>
      </c>
      <c r="CX124" s="1">
        <v>0</v>
      </c>
      <c r="CY124" s="1"/>
      <c r="CZ124" s="1"/>
      <c r="DA124" s="1">
        <v>0</v>
      </c>
      <c r="DB124" s="1">
        <v>847</v>
      </c>
      <c r="DC124" s="1">
        <v>1</v>
      </c>
      <c r="DD124"/>
      <c r="DE124"/>
      <c r="DF124"/>
      <c r="DG124"/>
      <c r="DH124"/>
      <c r="DI124"/>
      <c r="DJ124"/>
      <c r="DK124"/>
      <c r="DL124"/>
      <c r="DM124"/>
    </row>
    <row r="125" spans="1:117" s="10" customFormat="1" x14ac:dyDescent="0.25">
      <c r="A125" s="2">
        <v>2019</v>
      </c>
      <c r="B125" s="3">
        <v>74</v>
      </c>
      <c r="C125" s="3">
        <v>0</v>
      </c>
      <c r="D125" s="3">
        <v>0</v>
      </c>
      <c r="E125" s="3">
        <v>1</v>
      </c>
      <c r="F125" s="3">
        <v>1</v>
      </c>
      <c r="G125" s="3">
        <v>1</v>
      </c>
      <c r="H125" s="1">
        <v>0</v>
      </c>
      <c r="I125" s="3">
        <v>0</v>
      </c>
      <c r="J125" s="3">
        <v>4</v>
      </c>
      <c r="K125" s="3">
        <v>0</v>
      </c>
      <c r="L125" s="3">
        <v>0</v>
      </c>
      <c r="M125" s="3"/>
      <c r="N125" s="3">
        <v>0</v>
      </c>
      <c r="O125" s="3">
        <v>0</v>
      </c>
      <c r="P125" s="3">
        <v>1</v>
      </c>
      <c r="Q125" s="3">
        <v>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16">
        <v>0</v>
      </c>
      <c r="Z125" s="3">
        <v>0</v>
      </c>
      <c r="AA125" s="3">
        <v>0</v>
      </c>
      <c r="AB125" s="3">
        <v>1</v>
      </c>
      <c r="AC125" s="3">
        <v>0</v>
      </c>
      <c r="AD125" s="3">
        <v>0</v>
      </c>
      <c r="AE125" s="3">
        <v>1</v>
      </c>
      <c r="AF125" s="3">
        <v>0</v>
      </c>
      <c r="AG125" s="3">
        <v>0</v>
      </c>
      <c r="AH125" s="9">
        <v>35</v>
      </c>
      <c r="AI125" s="11">
        <v>2.27</v>
      </c>
      <c r="AJ125" s="9">
        <v>101</v>
      </c>
      <c r="AK125" s="9">
        <v>79</v>
      </c>
      <c r="AL125" s="5">
        <f t="shared" si="75"/>
        <v>86.333333333333329</v>
      </c>
      <c r="AM125" s="9">
        <v>79</v>
      </c>
      <c r="AN125" s="9">
        <v>3</v>
      </c>
      <c r="AO125" s="9">
        <v>9</v>
      </c>
      <c r="AP125" s="9">
        <v>45</v>
      </c>
      <c r="AQ125" s="9">
        <v>22</v>
      </c>
      <c r="AR125" s="9">
        <v>32</v>
      </c>
      <c r="AS125" s="9">
        <f>(AP125-AQ125)</f>
        <v>23</v>
      </c>
      <c r="AT125" s="7">
        <f>(AS125/AO125)</f>
        <v>2.5555555555555554</v>
      </c>
      <c r="AU125" s="9">
        <v>25</v>
      </c>
      <c r="AV125" s="4">
        <v>5.2891000000000004</v>
      </c>
      <c r="AW125" s="9">
        <v>2.33</v>
      </c>
      <c r="AX125" s="19">
        <f t="shared" si="61"/>
        <v>0.44602365114560238</v>
      </c>
      <c r="AY125" s="7">
        <f t="shared" si="62"/>
        <v>1.3234765839178688</v>
      </c>
      <c r="AZ125" s="7">
        <f t="shared" si="63"/>
        <v>240.34334763948496</v>
      </c>
      <c r="BA125" s="7">
        <f t="shared" si="64"/>
        <v>2655.2217453505004</v>
      </c>
      <c r="BB125" s="7">
        <f t="shared" si="65"/>
        <v>66.950632911392418</v>
      </c>
      <c r="BC125" s="7">
        <f t="shared" si="66"/>
        <v>29.49367088607595</v>
      </c>
      <c r="BD125" s="7">
        <f t="shared" si="67"/>
        <v>24.601654008438818</v>
      </c>
      <c r="BE125" s="7">
        <f t="shared" si="68"/>
        <v>9.225620253164557</v>
      </c>
      <c r="BF125" s="19"/>
      <c r="BG125" s="19">
        <f t="shared" si="69"/>
        <v>0.47796411487776741</v>
      </c>
      <c r="BH125" s="19">
        <f>(AP125/BB125)</f>
        <v>0.67213703654686041</v>
      </c>
      <c r="BI125" s="19">
        <f>(BB125/AS125)</f>
        <v>2.9108970831040182</v>
      </c>
      <c r="BJ125" s="19">
        <f t="shared" si="70"/>
        <v>0.36</v>
      </c>
      <c r="BK125" s="19"/>
      <c r="BL125" s="5">
        <v>1</v>
      </c>
      <c r="BM125" s="5"/>
      <c r="BN125" s="5"/>
      <c r="BO125" s="5">
        <v>0</v>
      </c>
      <c r="BP125" s="5">
        <v>0</v>
      </c>
      <c r="BQ125" s="9">
        <v>1</v>
      </c>
      <c r="BR125" s="9">
        <v>0</v>
      </c>
      <c r="BS125" s="16">
        <v>27.5</v>
      </c>
      <c r="BT125" s="16">
        <v>5.8</v>
      </c>
      <c r="BU125" s="16">
        <v>4.8</v>
      </c>
      <c r="BV125" s="16">
        <v>0.99</v>
      </c>
      <c r="BW125" s="3"/>
      <c r="BY125" s="9">
        <v>1</v>
      </c>
      <c r="BZ125" s="16">
        <v>0</v>
      </c>
      <c r="CA125" s="9">
        <v>139</v>
      </c>
      <c r="CB125" s="9">
        <v>23</v>
      </c>
      <c r="CC125" s="11">
        <v>1</v>
      </c>
      <c r="CD125" s="29">
        <v>90</v>
      </c>
      <c r="CE125" s="13"/>
      <c r="CF125" s="13"/>
      <c r="CG125" s="9">
        <v>1810</v>
      </c>
      <c r="CH125" s="9">
        <v>1</v>
      </c>
      <c r="CI125" s="9">
        <v>2</v>
      </c>
      <c r="CJ125" s="12">
        <v>11228.571428571429</v>
      </c>
      <c r="CK125" s="20">
        <f t="shared" si="71"/>
        <v>124.76190476190477</v>
      </c>
      <c r="CL125" s="19">
        <f t="shared" si="72"/>
        <v>9.326216829361984</v>
      </c>
      <c r="CM125" s="5">
        <v>2889.9638055224937</v>
      </c>
      <c r="CN125" s="19">
        <f t="shared" si="73"/>
        <v>7.9689992569873915</v>
      </c>
      <c r="CP125" s="36">
        <v>40296</v>
      </c>
      <c r="CQ125" s="36"/>
      <c r="CR125" s="36"/>
      <c r="CS125" s="36"/>
      <c r="CT125" s="20"/>
      <c r="CU125" s="36">
        <v>44272</v>
      </c>
      <c r="CV125" s="36">
        <v>42050</v>
      </c>
      <c r="CW125" s="1">
        <f t="shared" si="74"/>
        <v>1754</v>
      </c>
      <c r="CX125" s="3">
        <v>1</v>
      </c>
      <c r="CY125" s="40">
        <v>42050</v>
      </c>
      <c r="CZ125" s="20">
        <f>(CY125-CP125)</f>
        <v>1754</v>
      </c>
      <c r="DA125" s="20">
        <v>1</v>
      </c>
      <c r="DB125" s="20">
        <v>1754</v>
      </c>
      <c r="DC125" s="1">
        <v>1</v>
      </c>
      <c r="DD125" s="3" t="s">
        <v>141</v>
      </c>
    </row>
    <row r="126" spans="1:117" s="14" customFormat="1" x14ac:dyDescent="0.25">
      <c r="A126" s="2">
        <v>2036</v>
      </c>
      <c r="B126" s="3">
        <v>53</v>
      </c>
      <c r="C126" s="3">
        <v>0</v>
      </c>
      <c r="D126" s="3">
        <v>1</v>
      </c>
      <c r="E126" s="3">
        <v>1</v>
      </c>
      <c r="F126" s="3">
        <v>1</v>
      </c>
      <c r="G126" s="3">
        <v>0</v>
      </c>
      <c r="H126" s="1">
        <v>1</v>
      </c>
      <c r="I126" s="3">
        <v>0</v>
      </c>
      <c r="J126" s="3">
        <v>3</v>
      </c>
      <c r="K126" s="3">
        <v>0</v>
      </c>
      <c r="L126" s="3">
        <v>1</v>
      </c>
      <c r="M126" s="3"/>
      <c r="N126" s="3">
        <v>1</v>
      </c>
      <c r="O126" s="3">
        <v>0</v>
      </c>
      <c r="P126" s="3">
        <v>1</v>
      </c>
      <c r="Q126" s="3"/>
      <c r="R126" s="3">
        <v>1</v>
      </c>
      <c r="S126" s="3">
        <v>1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1</v>
      </c>
      <c r="Z126" s="3">
        <v>1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21</v>
      </c>
      <c r="AI126" s="4">
        <v>1.47</v>
      </c>
      <c r="AJ126" s="3">
        <v>74</v>
      </c>
      <c r="AK126" s="3">
        <v>44</v>
      </c>
      <c r="AL126" s="5">
        <f t="shared" si="75"/>
        <v>54</v>
      </c>
      <c r="AM126" s="3">
        <v>57</v>
      </c>
      <c r="AN126" s="3">
        <v>1</v>
      </c>
      <c r="AO126" s="3">
        <v>7</v>
      </c>
      <c r="AP126" s="3">
        <v>45</v>
      </c>
      <c r="AQ126" s="3">
        <v>14</v>
      </c>
      <c r="AR126" s="3">
        <v>27</v>
      </c>
      <c r="AS126" s="1">
        <f>(AP126-AQ126)</f>
        <v>31</v>
      </c>
      <c r="AT126" s="7">
        <f>(AS126/AO126)</f>
        <v>4.4285714285714288</v>
      </c>
      <c r="AU126" s="3">
        <v>15</v>
      </c>
      <c r="AV126" s="4">
        <v>2.6313</v>
      </c>
      <c r="AW126" s="3">
        <v>1.79</v>
      </c>
      <c r="AX126" s="19">
        <f t="shared" si="61"/>
        <v>0.21432372505543237</v>
      </c>
      <c r="AY126" s="7">
        <f t="shared" si="62"/>
        <v>4.5604834112415915</v>
      </c>
      <c r="AZ126" s="7">
        <f t="shared" si="63"/>
        <v>536.31284916201116</v>
      </c>
      <c r="BA126" s="7">
        <f t="shared" si="64"/>
        <v>2100.558659217877</v>
      </c>
      <c r="BB126" s="7">
        <f t="shared" si="65"/>
        <v>46.163157894736841</v>
      </c>
      <c r="BC126" s="7">
        <f t="shared" si="66"/>
        <v>31.403508771929825</v>
      </c>
      <c r="BD126" s="7">
        <f t="shared" si="67"/>
        <v>16.656421052631579</v>
      </c>
      <c r="BE126" s="7">
        <f t="shared" si="68"/>
        <v>8.5417543859649125</v>
      </c>
      <c r="BF126" s="19"/>
      <c r="BG126" s="19">
        <f t="shared" si="69"/>
        <v>0.58488199749173408</v>
      </c>
      <c r="BH126" s="19">
        <f>(AP126/BB126)</f>
        <v>0.97480332915289025</v>
      </c>
      <c r="BI126" s="19">
        <f>(BB126/AS126)</f>
        <v>1.4891341256366724</v>
      </c>
      <c r="BJ126" s="19">
        <f t="shared" si="70"/>
        <v>0.46666666666666667</v>
      </c>
      <c r="BK126" s="19"/>
      <c r="BL126" s="5">
        <v>0</v>
      </c>
      <c r="BM126" s="5"/>
      <c r="BN126" s="5"/>
      <c r="BO126" s="5"/>
      <c r="BP126" s="5"/>
      <c r="BQ126" s="3">
        <v>1</v>
      </c>
      <c r="BR126" s="3">
        <v>0</v>
      </c>
      <c r="BS126" s="3">
        <v>22.5</v>
      </c>
      <c r="BT126" s="3">
        <v>5.8</v>
      </c>
      <c r="BU126" s="3">
        <v>5</v>
      </c>
      <c r="BV126" s="3">
        <v>0.88</v>
      </c>
      <c r="BW126" s="3">
        <v>4.3</v>
      </c>
      <c r="BX126" s="10"/>
      <c r="BY126" s="3">
        <v>1</v>
      </c>
      <c r="BZ126" s="3">
        <v>1</v>
      </c>
      <c r="CA126" s="3">
        <v>122</v>
      </c>
      <c r="CB126" s="3">
        <v>123</v>
      </c>
      <c r="CC126" s="4">
        <v>2.5</v>
      </c>
      <c r="CD126" s="28">
        <v>20</v>
      </c>
      <c r="CE126" s="8"/>
      <c r="CF126" s="8"/>
      <c r="CG126" s="3">
        <v>9846</v>
      </c>
      <c r="CH126" s="3">
        <v>1</v>
      </c>
      <c r="CI126" s="3">
        <v>3</v>
      </c>
      <c r="CJ126" s="12">
        <v>2583.333333333333</v>
      </c>
      <c r="CK126" s="20">
        <f t="shared" si="71"/>
        <v>129.16666666666666</v>
      </c>
      <c r="CL126" s="19">
        <f t="shared" si="72"/>
        <v>7.8568358336792832</v>
      </c>
      <c r="CM126" s="5">
        <v>1012.1407676471865</v>
      </c>
      <c r="CN126" s="19">
        <f t="shared" si="73"/>
        <v>6.9198229386397152</v>
      </c>
      <c r="CO126" s="10"/>
      <c r="CP126" s="41">
        <v>40408</v>
      </c>
      <c r="CQ126" s="41"/>
      <c r="CR126" s="41"/>
      <c r="CS126" s="41"/>
      <c r="CT126" s="20"/>
      <c r="CU126" s="36">
        <v>44272</v>
      </c>
      <c r="CV126" s="36">
        <v>41593</v>
      </c>
      <c r="CW126" s="1">
        <f t="shared" si="74"/>
        <v>1185</v>
      </c>
      <c r="CX126" s="3">
        <v>1</v>
      </c>
      <c r="CY126" s="40">
        <v>41593</v>
      </c>
      <c r="CZ126" s="3">
        <f>(CY126-CP126)</f>
        <v>1185</v>
      </c>
      <c r="DA126" s="3">
        <v>1</v>
      </c>
      <c r="DB126" s="3">
        <v>1185</v>
      </c>
      <c r="DC126" s="1">
        <v>1</v>
      </c>
      <c r="DD126" s="3" t="s">
        <v>141</v>
      </c>
      <c r="DE126" s="10"/>
      <c r="DF126" s="10"/>
      <c r="DG126" s="10"/>
      <c r="DH126" s="10"/>
      <c r="DI126" s="10"/>
      <c r="DJ126" s="10"/>
      <c r="DK126" s="10"/>
      <c r="DL126" s="10"/>
      <c r="DM126" s="10"/>
    </row>
    <row r="127" spans="1:117" s="14" customFormat="1" x14ac:dyDescent="0.25">
      <c r="A127" s="25">
        <v>1033</v>
      </c>
      <c r="B127" s="1">
        <v>84</v>
      </c>
      <c r="C127" s="1">
        <v>0</v>
      </c>
      <c r="D127" s="1">
        <v>1</v>
      </c>
      <c r="E127" s="1">
        <v>1</v>
      </c>
      <c r="F127" s="1">
        <v>1</v>
      </c>
      <c r="G127" s="1">
        <v>0</v>
      </c>
      <c r="H127" s="1">
        <v>1</v>
      </c>
      <c r="I127" s="1">
        <v>0</v>
      </c>
      <c r="J127" s="1">
        <v>4</v>
      </c>
      <c r="K127" s="1">
        <v>1</v>
      </c>
      <c r="L127" s="1">
        <v>0</v>
      </c>
      <c r="M127" s="1">
        <v>1</v>
      </c>
      <c r="N127" s="1">
        <v>1</v>
      </c>
      <c r="O127" s="1">
        <v>0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1</v>
      </c>
      <c r="AA127" s="1">
        <v>1</v>
      </c>
      <c r="AB127" s="1">
        <v>1</v>
      </c>
      <c r="AC127" s="1">
        <v>0</v>
      </c>
      <c r="AD127" s="1">
        <v>0</v>
      </c>
      <c r="AE127" s="1">
        <v>1</v>
      </c>
      <c r="AF127" s="1">
        <v>0</v>
      </c>
      <c r="AG127" s="1">
        <v>0</v>
      </c>
      <c r="AH127" s="1">
        <v>17.7</v>
      </c>
      <c r="AI127" s="1">
        <v>1.62</v>
      </c>
      <c r="AJ127" s="1">
        <v>121</v>
      </c>
      <c r="AK127" s="1">
        <v>55</v>
      </c>
      <c r="AL127" s="5">
        <f t="shared" si="75"/>
        <v>77</v>
      </c>
      <c r="AM127" s="1">
        <v>63</v>
      </c>
      <c r="AN127" s="1">
        <v>1</v>
      </c>
      <c r="AO127" s="1">
        <v>5</v>
      </c>
      <c r="AP127" s="1">
        <v>49</v>
      </c>
      <c r="AQ127" s="1">
        <v>22</v>
      </c>
      <c r="AR127" s="1">
        <v>32</v>
      </c>
      <c r="AS127" s="1">
        <f>(AP127-AQ127)</f>
        <v>27</v>
      </c>
      <c r="AT127" s="7">
        <f>(AS127/AO127)</f>
        <v>5.4</v>
      </c>
      <c r="AU127" s="1">
        <v>6</v>
      </c>
      <c r="AV127" s="19">
        <v>5.75</v>
      </c>
      <c r="AW127" s="1">
        <v>3.55</v>
      </c>
      <c r="AX127" s="19">
        <f t="shared" si="61"/>
        <v>0.60609756097560963</v>
      </c>
      <c r="AY127" s="7">
        <f t="shared" si="62"/>
        <v>4.5217391304347823</v>
      </c>
      <c r="AZ127" s="7">
        <f t="shared" si="63"/>
        <v>585.91549295774655</v>
      </c>
      <c r="BA127" s="7">
        <f t="shared" si="64"/>
        <v>1622.5352112676057</v>
      </c>
      <c r="BB127" s="7">
        <f t="shared" si="65"/>
        <v>91.269841269841265</v>
      </c>
      <c r="BC127" s="7">
        <f t="shared" si="66"/>
        <v>56.349206349206348</v>
      </c>
      <c r="BD127" s="7">
        <f t="shared" si="67"/>
        <v>54.410793650793643</v>
      </c>
      <c r="BE127" s="7">
        <f t="shared" si="68"/>
        <v>20.69142857142857</v>
      </c>
      <c r="BF127" s="19"/>
      <c r="BG127" s="19">
        <f t="shared" si="69"/>
        <v>0.35060869565217395</v>
      </c>
      <c r="BH127" s="19">
        <f>(AP127/BB127)</f>
        <v>0.53686956521739138</v>
      </c>
      <c r="BI127" s="19">
        <f>(BB127/AS127)</f>
        <v>3.3803644914756026</v>
      </c>
      <c r="BJ127" s="19">
        <f t="shared" si="70"/>
        <v>0.83333333333333337</v>
      </c>
      <c r="BK127" s="19"/>
      <c r="BL127" s="20">
        <v>1</v>
      </c>
      <c r="BM127" s="1">
        <v>11</v>
      </c>
      <c r="BN127" s="20"/>
      <c r="BO127" s="1">
        <v>3</v>
      </c>
      <c r="BP127" s="1">
        <v>1</v>
      </c>
      <c r="BQ127" s="1">
        <v>1</v>
      </c>
      <c r="BR127" s="1">
        <v>0</v>
      </c>
      <c r="BS127" s="1">
        <v>15</v>
      </c>
      <c r="BT127" s="1">
        <v>6.1</v>
      </c>
      <c r="BU127" s="1">
        <v>5.6</v>
      </c>
      <c r="BV127" s="1">
        <v>0.28000000000000003</v>
      </c>
      <c r="BW127" s="1">
        <v>4.7</v>
      </c>
      <c r="BX127" s="1">
        <v>36.299999999999997</v>
      </c>
      <c r="BY127" s="1">
        <v>1</v>
      </c>
      <c r="BZ127" s="1"/>
      <c r="CA127" s="25">
        <v>142</v>
      </c>
      <c r="CB127" s="25">
        <v>27</v>
      </c>
      <c r="CC127" s="44">
        <v>1.82</v>
      </c>
      <c r="CD127" s="27">
        <v>25</v>
      </c>
      <c r="CE127" s="1">
        <v>2746</v>
      </c>
      <c r="CF127" s="1">
        <v>1</v>
      </c>
      <c r="CG127" s="1"/>
      <c r="CH127" s="1"/>
      <c r="CI127" s="1">
        <v>3</v>
      </c>
      <c r="CJ127" s="20">
        <v>3473.2943679999998</v>
      </c>
      <c r="CK127" s="20">
        <f t="shared" si="71"/>
        <v>138.93177471999999</v>
      </c>
      <c r="CL127" s="19">
        <f t="shared" si="72"/>
        <v>8.1528588081502171</v>
      </c>
      <c r="CM127" s="20">
        <v>1289.2461390000001</v>
      </c>
      <c r="CN127" s="19">
        <f t="shared" si="73"/>
        <v>7.1618129381621864</v>
      </c>
      <c r="CO127" s="22"/>
      <c r="CP127" s="36">
        <v>43244</v>
      </c>
      <c r="CQ127" s="36"/>
      <c r="CR127" s="36"/>
      <c r="CS127" s="36"/>
      <c r="CT127" s="20"/>
      <c r="CU127" s="36">
        <v>44217</v>
      </c>
      <c r="CV127" s="36">
        <v>43405</v>
      </c>
      <c r="CW127" s="1">
        <f t="shared" si="74"/>
        <v>161</v>
      </c>
      <c r="CX127" s="1">
        <v>1</v>
      </c>
      <c r="CY127" s="36">
        <v>43405</v>
      </c>
      <c r="CZ127" s="20">
        <f>(CY127-CP127)</f>
        <v>161</v>
      </c>
      <c r="DA127" s="20">
        <v>1</v>
      </c>
      <c r="DB127" s="20">
        <v>161</v>
      </c>
      <c r="DC127" s="1">
        <v>1</v>
      </c>
      <c r="DD127" t="s">
        <v>129</v>
      </c>
      <c r="DE127"/>
      <c r="DF127"/>
      <c r="DG127"/>
      <c r="DH127"/>
      <c r="DI127"/>
      <c r="DJ127"/>
      <c r="DK127"/>
      <c r="DL127"/>
      <c r="DM127"/>
    </row>
    <row r="128" spans="1:117" s="14" customFormat="1" x14ac:dyDescent="0.25">
      <c r="A128" s="25">
        <v>1054</v>
      </c>
      <c r="B128" s="1">
        <v>71</v>
      </c>
      <c r="C128" s="1">
        <v>0</v>
      </c>
      <c r="D128" s="1">
        <v>0</v>
      </c>
      <c r="E128" s="1">
        <v>1</v>
      </c>
      <c r="F128" s="1">
        <v>1</v>
      </c>
      <c r="G128" s="1">
        <v>1</v>
      </c>
      <c r="H128" s="1">
        <v>0</v>
      </c>
      <c r="I128" s="1">
        <v>1</v>
      </c>
      <c r="J128" s="1">
        <v>3</v>
      </c>
      <c r="K128" s="1">
        <v>0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/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0</v>
      </c>
      <c r="AE128" s="1">
        <v>1</v>
      </c>
      <c r="AF128" s="1">
        <v>0</v>
      </c>
      <c r="AG128" s="1">
        <v>0</v>
      </c>
      <c r="AH128" s="1">
        <v>34.090000000000003</v>
      </c>
      <c r="AI128" s="1">
        <v>2.0099999999999998</v>
      </c>
      <c r="AJ128" s="1">
        <v>111</v>
      </c>
      <c r="AK128" s="1">
        <v>67</v>
      </c>
      <c r="AL128" s="5">
        <f t="shared" si="75"/>
        <v>81.666666666666671</v>
      </c>
      <c r="AM128" s="1">
        <v>73</v>
      </c>
      <c r="AN128" s="1">
        <v>1</v>
      </c>
      <c r="AO128" s="1">
        <v>11</v>
      </c>
      <c r="AP128" s="1">
        <v>48</v>
      </c>
      <c r="AQ128" s="1">
        <v>23</v>
      </c>
      <c r="AR128" s="1">
        <v>33</v>
      </c>
      <c r="AS128" s="1">
        <f>(AP128-AQ128)</f>
        <v>25</v>
      </c>
      <c r="AT128" s="7">
        <f>(AS128/AO128)</f>
        <v>2.2727272727272729</v>
      </c>
      <c r="AU128" s="1">
        <v>22</v>
      </c>
      <c r="AV128" s="19">
        <v>3.73</v>
      </c>
      <c r="AW128" s="1">
        <v>1.72</v>
      </c>
      <c r="AX128" s="19">
        <f t="shared" si="61"/>
        <v>0.31145602365114561</v>
      </c>
      <c r="AY128" s="7">
        <f t="shared" si="62"/>
        <v>2.9490616621983916</v>
      </c>
      <c r="AZ128" s="7">
        <f t="shared" si="63"/>
        <v>511.62790697674421</v>
      </c>
      <c r="BA128" s="7">
        <f t="shared" si="64"/>
        <v>3286.8217054263569</v>
      </c>
      <c r="BB128" s="7">
        <f t="shared" si="65"/>
        <v>51.095890410958901</v>
      </c>
      <c r="BC128" s="7">
        <f t="shared" si="66"/>
        <v>23.561643835616437</v>
      </c>
      <c r="BD128" s="7">
        <f t="shared" si="67"/>
        <v>19.119488584474883</v>
      </c>
      <c r="BE128" s="7">
        <f t="shared" si="68"/>
        <v>7.049643835616437</v>
      </c>
      <c r="BF128" s="19"/>
      <c r="BG128" s="19">
        <f t="shared" si="69"/>
        <v>0.64584450402144777</v>
      </c>
      <c r="BH128" s="19">
        <f>(AP128/BB128)</f>
        <v>0.93941018766756035</v>
      </c>
      <c r="BI128" s="19">
        <f>(BB128/AS128)</f>
        <v>2.043835616438356</v>
      </c>
      <c r="BJ128" s="19">
        <f t="shared" si="70"/>
        <v>0.5</v>
      </c>
      <c r="BK128" s="19"/>
      <c r="BL128" s="20">
        <v>0</v>
      </c>
      <c r="BM128" s="1"/>
      <c r="BN128" s="20"/>
      <c r="BO128" s="1"/>
      <c r="BP128" s="1">
        <v>0</v>
      </c>
      <c r="BQ128" s="1">
        <v>1</v>
      </c>
      <c r="BR128" s="1">
        <v>0</v>
      </c>
      <c r="BS128" s="1">
        <v>25</v>
      </c>
      <c r="BT128" s="1">
        <v>7.5</v>
      </c>
      <c r="BU128" s="1">
        <v>5.8</v>
      </c>
      <c r="BV128" s="1">
        <v>0.25</v>
      </c>
      <c r="BW128" s="1">
        <v>5.4</v>
      </c>
      <c r="BX128" s="1">
        <v>40</v>
      </c>
      <c r="BY128" s="1">
        <v>1</v>
      </c>
      <c r="BZ128" s="1"/>
      <c r="CA128" s="25">
        <v>135</v>
      </c>
      <c r="CB128" s="25">
        <v>29</v>
      </c>
      <c r="CC128" s="44">
        <v>1.48</v>
      </c>
      <c r="CD128" s="27">
        <v>47</v>
      </c>
      <c r="CE128" s="1">
        <v>2478</v>
      </c>
      <c r="CF128" s="1">
        <v>1</v>
      </c>
      <c r="CG128" s="1"/>
      <c r="CH128" s="1"/>
      <c r="CI128" s="1">
        <v>3</v>
      </c>
      <c r="CJ128" s="20">
        <v>10597.938480000001</v>
      </c>
      <c r="CK128" s="20">
        <f t="shared" si="71"/>
        <v>225.48805276595746</v>
      </c>
      <c r="CL128" s="19">
        <f t="shared" si="72"/>
        <v>9.2684147781670152</v>
      </c>
      <c r="CM128" s="20">
        <v>1855.385577</v>
      </c>
      <c r="CN128" s="19">
        <f t="shared" si="73"/>
        <v>7.5258478116630325</v>
      </c>
      <c r="CO128" s="22"/>
      <c r="CP128" s="36">
        <v>43369</v>
      </c>
      <c r="CQ128" s="36"/>
      <c r="CR128" s="36"/>
      <c r="CS128" s="36"/>
      <c r="CT128" s="20"/>
      <c r="CU128" s="36">
        <v>44217</v>
      </c>
      <c r="CV128" s="36">
        <v>43455</v>
      </c>
      <c r="CW128" s="1">
        <f t="shared" si="74"/>
        <v>86</v>
      </c>
      <c r="CX128" s="1">
        <v>1</v>
      </c>
      <c r="CY128" s="36">
        <v>43455</v>
      </c>
      <c r="CZ128" s="20">
        <f>(CY128-CP128)</f>
        <v>86</v>
      </c>
      <c r="DA128" s="20">
        <v>1</v>
      </c>
      <c r="DB128" s="20">
        <v>86</v>
      </c>
      <c r="DC128" s="1">
        <v>1</v>
      </c>
      <c r="DD128" t="s">
        <v>129</v>
      </c>
      <c r="DE128"/>
      <c r="DF128"/>
      <c r="DG128"/>
      <c r="DH128"/>
      <c r="DI128"/>
      <c r="DJ128"/>
      <c r="DK128"/>
      <c r="DL128"/>
      <c r="DM128"/>
    </row>
    <row r="129" spans="1:117" s="14" customFormat="1" x14ac:dyDescent="0.25">
      <c r="A129" t="s">
        <v>111</v>
      </c>
      <c r="B129"/>
      <c r="C129" s="1" t="s">
        <v>16</v>
      </c>
      <c r="D129" s="1" t="s">
        <v>19</v>
      </c>
      <c r="E129" t="s">
        <v>54</v>
      </c>
      <c r="F129" s="1" t="s">
        <v>24</v>
      </c>
      <c r="G129" s="1" t="s">
        <v>26</v>
      </c>
      <c r="H129" s="1" t="s">
        <v>97</v>
      </c>
      <c r="I129" s="1" t="s">
        <v>55</v>
      </c>
      <c r="J129" s="1" t="s">
        <v>28</v>
      </c>
      <c r="K129" s="1" t="s">
        <v>22</v>
      </c>
      <c r="L129" s="1" t="s">
        <v>22</v>
      </c>
      <c r="M129" s="1" t="s">
        <v>22</v>
      </c>
      <c r="N129" s="1" t="s">
        <v>22</v>
      </c>
      <c r="O129" s="1" t="s">
        <v>22</v>
      </c>
      <c r="P129" s="1" t="s">
        <v>22</v>
      </c>
      <c r="Q129" s="1" t="s">
        <v>54</v>
      </c>
      <c r="R129" s="1" t="s">
        <v>22</v>
      </c>
      <c r="S129" s="1" t="s">
        <v>22</v>
      </c>
      <c r="T129" s="1" t="s">
        <v>22</v>
      </c>
      <c r="U129" s="1"/>
      <c r="V129" s="1" t="s">
        <v>22</v>
      </c>
      <c r="W129" s="1" t="s">
        <v>22</v>
      </c>
      <c r="X129" s="1" t="s">
        <v>22</v>
      </c>
      <c r="Y129" s="1" t="s">
        <v>22</v>
      </c>
      <c r="Z129" s="1" t="s">
        <v>40</v>
      </c>
      <c r="AA129" s="1" t="s">
        <v>22</v>
      </c>
      <c r="AB129" s="1" t="s">
        <v>22</v>
      </c>
      <c r="AC129" s="1" t="s">
        <v>22</v>
      </c>
      <c r="AD129" s="1" t="s">
        <v>22</v>
      </c>
      <c r="AE129" s="1" t="s">
        <v>22</v>
      </c>
      <c r="AF129" s="1" t="s">
        <v>22</v>
      </c>
      <c r="AG129" s="1" t="s">
        <v>45</v>
      </c>
      <c r="AH129" s="1"/>
      <c r="AI129" s="19"/>
      <c r="AJ129" s="1"/>
      <c r="AK129" s="1"/>
      <c r="AL129" s="20"/>
      <c r="AM129" s="1"/>
      <c r="AN129" s="1" t="s">
        <v>56</v>
      </c>
      <c r="AO129" s="1"/>
      <c r="AP129" s="1"/>
      <c r="AQ129" s="1"/>
      <c r="AR129" s="1"/>
      <c r="AS129" s="1"/>
      <c r="AT129" s="7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7"/>
      <c r="BF129" s="1"/>
      <c r="BG129" s="1"/>
      <c r="BH129" s="1"/>
      <c r="BI129" s="1"/>
      <c r="BJ129" s="1"/>
      <c r="BK129" s="1"/>
      <c r="BL129" s="1" t="s">
        <v>22</v>
      </c>
      <c r="BM129" s="7"/>
      <c r="BN129" s="20"/>
      <c r="BO129" s="1"/>
      <c r="BP129" s="1" t="s">
        <v>22</v>
      </c>
      <c r="BQ129" s="1" t="s">
        <v>22</v>
      </c>
      <c r="BR129" s="1" t="s">
        <v>100</v>
      </c>
      <c r="BS129" s="1"/>
      <c r="BT129" s="1"/>
      <c r="BU129" s="1"/>
      <c r="BV129" s="1"/>
      <c r="BW129" s="1"/>
      <c r="BX129" s="1"/>
      <c r="BY129" s="1" t="s">
        <v>97</v>
      </c>
      <c r="BZ129" s="1" t="s">
        <v>97</v>
      </c>
      <c r="CA129" s="1"/>
      <c r="CB129" s="1"/>
      <c r="CC129" s="19"/>
      <c r="CD129" s="27"/>
      <c r="CE129" s="7"/>
      <c r="CF129" s="7"/>
      <c r="CG129" s="1"/>
      <c r="CH129" s="1"/>
      <c r="CI129" s="1"/>
      <c r="CJ129" s="26"/>
      <c r="CK129" s="26"/>
      <c r="CL129" s="32"/>
      <c r="CM129" s="20"/>
      <c r="CN129" s="33"/>
      <c r="CO129"/>
      <c r="CP129" s="1"/>
      <c r="CQ129" s="1"/>
      <c r="CR129" s="1"/>
      <c r="CS129" s="1"/>
      <c r="CT129" s="20"/>
      <c r="CU129" s="1"/>
      <c r="CV129" s="1"/>
      <c r="CW129" s="1"/>
      <c r="CX129" s="1"/>
      <c r="CY129" s="1"/>
      <c r="CZ129" s="1"/>
      <c r="DA129" s="1" t="s">
        <v>22</v>
      </c>
      <c r="DB129" s="1"/>
      <c r="DC129" s="1" t="s">
        <v>161</v>
      </c>
      <c r="DD129"/>
      <c r="DE129"/>
      <c r="DF129"/>
      <c r="DG129"/>
      <c r="DH129"/>
      <c r="DI129"/>
      <c r="DJ129"/>
      <c r="DK129"/>
      <c r="DL129"/>
      <c r="DM129"/>
    </row>
    <row r="130" spans="1:11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L130" s="22"/>
      <c r="BM130"/>
      <c r="BN130" s="22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 s="33"/>
      <c r="CD130" s="30"/>
      <c r="CE130"/>
      <c r="CF130"/>
      <c r="CG130"/>
      <c r="CH130"/>
      <c r="CI130"/>
      <c r="CM130"/>
      <c r="CN130" s="33"/>
      <c r="CO130"/>
      <c r="CX130" s="1">
        <f>SUM(CX102:CX128)</f>
        <v>15</v>
      </c>
      <c r="DE130" s="1"/>
      <c r="DF130" s="1"/>
    </row>
    <row r="131" spans="1:117" x14ac:dyDescent="0.25">
      <c r="BP131" s="1"/>
      <c r="BT131" s="1"/>
      <c r="BU131" s="1"/>
      <c r="BV131" s="1"/>
      <c r="BW131" s="19"/>
      <c r="BZ131" s="7"/>
      <c r="CX131" s="1">
        <f>COUNT(CX102:CX128)</f>
        <v>27</v>
      </c>
      <c r="DE131" s="1"/>
      <c r="DF131" s="1"/>
      <c r="DG131" s="1"/>
      <c r="DH131" s="1"/>
      <c r="DI131" s="1"/>
      <c r="DJ131" s="1"/>
    </row>
    <row r="132" spans="1:117" x14ac:dyDescent="0.25">
      <c r="BP132" s="1"/>
      <c r="BT132" s="1"/>
      <c r="BU132" s="1"/>
      <c r="BV132" s="1"/>
      <c r="BY132" s="19"/>
      <c r="CA132" s="7"/>
      <c r="CB132" s="7"/>
      <c r="CX132" s="19">
        <f>(CX130/CX131)</f>
        <v>0.55555555555555558</v>
      </c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BP133" s="1"/>
      <c r="BT133" s="1"/>
      <c r="BU133" s="1"/>
      <c r="BV133" s="1"/>
      <c r="BY133" s="19"/>
      <c r="CA133" s="7"/>
      <c r="CB133" s="7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BP134" s="1"/>
      <c r="BT134" s="1"/>
      <c r="BU134" s="1"/>
      <c r="BV134" s="1"/>
      <c r="BY134" s="19"/>
      <c r="CA134" s="7"/>
      <c r="CB134" s="7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BP135" s="1"/>
      <c r="BS135" s="19"/>
      <c r="BT135" s="1"/>
      <c r="BU135" s="1"/>
      <c r="BV135" s="1"/>
      <c r="BX135" s="7"/>
      <c r="BY135" s="7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92FB6-D2F5-46A4-9BAB-3315FFBA1813}">
  <dimension ref="A1:DM122"/>
  <sheetViews>
    <sheetView topLeftCell="CW1" workbookViewId="0">
      <pane xSplit="17445" ySplit="660" topLeftCell="CJ96" activePane="bottomLeft"/>
      <selection activeCell="CZ134" sqref="CZ134"/>
      <selection pane="topRight" activeCell="CK1" sqref="CK1"/>
      <selection pane="bottomLeft" activeCell="CY124" sqref="CY124"/>
      <selection pane="bottomRight" activeCell="CJ115" sqref="CJ115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9" width="39.140625" style="1" customWidth="1"/>
    <col min="90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17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20" t="s">
        <v>186</v>
      </c>
      <c r="CL1" s="19" t="s">
        <v>122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1" t="s">
        <v>127</v>
      </c>
      <c r="CV1" s="1" t="s">
        <v>138</v>
      </c>
      <c r="CW1" s="1" t="s">
        <v>125</v>
      </c>
      <c r="CX1" s="1" t="s">
        <v>131</v>
      </c>
      <c r="CY1" s="1" t="s">
        <v>126</v>
      </c>
      <c r="CZ1" s="1" t="s">
        <v>125</v>
      </c>
      <c r="DA1" s="1" t="s">
        <v>158</v>
      </c>
      <c r="DB1" s="1" t="s">
        <v>125</v>
      </c>
      <c r="DC1" s="1" t="s">
        <v>160</v>
      </c>
      <c r="DD1" s="1" t="s">
        <v>128</v>
      </c>
    </row>
    <row r="2" spans="1:117" x14ac:dyDescent="0.25">
      <c r="A2" s="2">
        <v>2008</v>
      </c>
      <c r="B2" s="3">
        <v>65</v>
      </c>
      <c r="C2" s="3">
        <v>0</v>
      </c>
      <c r="D2" s="3">
        <v>0</v>
      </c>
      <c r="E2" s="3">
        <v>1</v>
      </c>
      <c r="F2" s="3">
        <v>1</v>
      </c>
      <c r="G2" s="3">
        <v>1</v>
      </c>
      <c r="H2" s="1">
        <v>0</v>
      </c>
      <c r="I2" s="3">
        <v>1</v>
      </c>
      <c r="J2" s="3">
        <v>2</v>
      </c>
      <c r="K2" s="3">
        <v>1</v>
      </c>
      <c r="L2" s="3">
        <v>0</v>
      </c>
      <c r="M2" s="3"/>
      <c r="N2" s="3">
        <v>0</v>
      </c>
      <c r="O2" s="3">
        <v>0</v>
      </c>
      <c r="P2" s="3">
        <v>1</v>
      </c>
      <c r="Q2" s="3">
        <v>1</v>
      </c>
      <c r="R2" s="3">
        <v>0</v>
      </c>
      <c r="S2" s="3">
        <v>0</v>
      </c>
      <c r="T2" s="3">
        <v>1</v>
      </c>
      <c r="U2" s="3">
        <v>0</v>
      </c>
      <c r="V2" s="3">
        <v>0</v>
      </c>
      <c r="W2" s="3">
        <v>1</v>
      </c>
      <c r="X2" s="3">
        <v>0</v>
      </c>
      <c r="Y2" s="3">
        <v>1</v>
      </c>
      <c r="Z2" s="3">
        <v>1</v>
      </c>
      <c r="AA2" s="3">
        <v>0</v>
      </c>
      <c r="AB2" s="3">
        <v>0</v>
      </c>
      <c r="AC2" s="3">
        <v>1</v>
      </c>
      <c r="AD2" s="3">
        <v>0</v>
      </c>
      <c r="AE2" s="3">
        <v>1</v>
      </c>
      <c r="AF2" s="3">
        <v>0</v>
      </c>
      <c r="AG2" s="3">
        <v>0</v>
      </c>
      <c r="AH2" s="3">
        <v>28</v>
      </c>
      <c r="AI2" s="4">
        <v>2.15</v>
      </c>
      <c r="AJ2" s="3">
        <v>98</v>
      </c>
      <c r="AK2" s="3">
        <v>76</v>
      </c>
      <c r="AL2" s="5">
        <f t="shared" ref="AL2:AL27" si="0">(AJ2+2*AK2)/3</f>
        <v>83.333333333333329</v>
      </c>
      <c r="AM2" s="3">
        <v>78</v>
      </c>
      <c r="AN2" s="3">
        <v>3</v>
      </c>
      <c r="AO2" s="3">
        <v>6</v>
      </c>
      <c r="AP2" s="3">
        <v>27</v>
      </c>
      <c r="AQ2" s="3">
        <v>10</v>
      </c>
      <c r="AR2" s="3">
        <v>17</v>
      </c>
      <c r="AS2" s="3">
        <f t="shared" ref="AS2:AS27" si="1">(AP2-AQ2)</f>
        <v>17</v>
      </c>
      <c r="AT2" s="7">
        <f t="shared" ref="AT2:AT27" si="2">(AS2/AO2)</f>
        <v>2.8333333333333335</v>
      </c>
      <c r="AU2" s="3">
        <v>9</v>
      </c>
      <c r="AV2" s="4">
        <v>3.0314999999999999</v>
      </c>
      <c r="AW2" s="3">
        <v>1.41</v>
      </c>
      <c r="AX2" s="19">
        <f t="shared" ref="AX2:AX27" si="3">(AL2*AW2/451)</f>
        <v>0.26053215077605318</v>
      </c>
      <c r="AY2" s="7">
        <f t="shared" ref="AY2:AY27" si="4">((AR2-AU2)/AV2)</f>
        <v>2.6389576117433613</v>
      </c>
      <c r="AZ2" s="7">
        <f t="shared" ref="AZ2:AZ27" si="5">((AR2-AU2)*80/AW2)</f>
        <v>453.90070921985819</v>
      </c>
      <c r="BA2" s="7">
        <f t="shared" ref="BA2:BA27" si="6">((AL2-AO2)*80/AW2)</f>
        <v>4387.706855791962</v>
      </c>
      <c r="BB2" s="7">
        <f t="shared" ref="BB2:BB27" si="7">(AV2/AM2*1000)</f>
        <v>38.865384615384613</v>
      </c>
      <c r="BC2" s="7">
        <f t="shared" ref="BC2:BC27" si="8">(AW2*1000/AM2)</f>
        <v>18.076923076923077</v>
      </c>
      <c r="BD2" s="7">
        <f t="shared" ref="BD2:BD27" si="9">(BC2*(AL2-AU2)*0.0136)</f>
        <v>18.274564102564099</v>
      </c>
      <c r="BE2" s="7">
        <f t="shared" ref="BE2:BE27" si="10">(BC2*(AR2-AO2)*0.0136)</f>
        <v>2.7043076923076921</v>
      </c>
      <c r="BF2" s="19"/>
      <c r="BG2" s="19">
        <f t="shared" ref="BG2:BG27" si="11">(AR2/BB2)</f>
        <v>0.43740722414646216</v>
      </c>
      <c r="BH2" s="19">
        <f t="shared" ref="BH2:BH27" si="12">(AP2/BB2)</f>
        <v>0.69470559129143994</v>
      </c>
      <c r="BI2" s="19">
        <f t="shared" ref="BI2:BI27" si="13">(BB2/AS2)</f>
        <v>2.2861990950226243</v>
      </c>
      <c r="BJ2" s="19">
        <f t="shared" ref="BJ2:BJ27" si="14">(AO2/AU2)</f>
        <v>0.66666666666666663</v>
      </c>
      <c r="BK2" s="19"/>
      <c r="BL2" s="5">
        <v>0</v>
      </c>
      <c r="BM2" s="5"/>
      <c r="BN2" s="5"/>
      <c r="BO2" s="5"/>
      <c r="BP2" s="5"/>
      <c r="BQ2" s="3">
        <v>1</v>
      </c>
      <c r="BR2" s="3">
        <v>0</v>
      </c>
      <c r="BS2" s="3"/>
      <c r="BT2" s="3"/>
      <c r="BU2" s="3"/>
      <c r="BV2" s="3"/>
      <c r="BW2" s="3">
        <v>4.2</v>
      </c>
      <c r="BX2" s="10"/>
      <c r="BY2" s="3">
        <v>1</v>
      </c>
      <c r="BZ2" s="3">
        <v>0</v>
      </c>
      <c r="CA2" s="3">
        <v>139</v>
      </c>
      <c r="CB2" s="3">
        <v>20</v>
      </c>
      <c r="CC2" s="4">
        <v>1.1000000000000001</v>
      </c>
      <c r="CD2" s="28">
        <v>87</v>
      </c>
      <c r="CE2" s="8"/>
      <c r="CF2" s="8"/>
      <c r="CG2" s="3">
        <v>1679</v>
      </c>
      <c r="CH2" s="3">
        <v>1</v>
      </c>
      <c r="CI2" s="3">
        <v>2</v>
      </c>
      <c r="CJ2" s="12">
        <v>472.17391304347825</v>
      </c>
      <c r="CK2" s="20">
        <f t="shared" ref="CK2:CK27" si="15">(CJ2/CD2)</f>
        <v>5.4272863568215888</v>
      </c>
      <c r="CL2" s="19">
        <f t="shared" ref="CL2:CL27" si="16">LN(CJ2)</f>
        <v>6.1573473775587768</v>
      </c>
      <c r="CM2" s="5">
        <v>2463.0543542197324</v>
      </c>
      <c r="CN2" s="19">
        <f t="shared" ref="CN2:CN27" si="17">LN(CM2)</f>
        <v>7.8091574661757504</v>
      </c>
      <c r="CO2" s="10"/>
      <c r="CP2" s="41">
        <v>40246</v>
      </c>
      <c r="CQ2" s="41"/>
      <c r="CR2" s="41"/>
      <c r="CS2" s="41"/>
      <c r="CU2" s="36">
        <v>44272</v>
      </c>
      <c r="CV2" s="36">
        <v>44239</v>
      </c>
      <c r="CW2" s="1">
        <f t="shared" ref="CW2:CW27" si="18">(CV2-CP2)</f>
        <v>3993</v>
      </c>
      <c r="CX2" s="3">
        <v>0</v>
      </c>
      <c r="CY2" s="3"/>
      <c r="CZ2" s="3"/>
      <c r="DA2" s="3">
        <v>0</v>
      </c>
      <c r="DB2" s="3">
        <v>3993</v>
      </c>
      <c r="DC2" s="3">
        <v>0</v>
      </c>
      <c r="DD2" s="3"/>
      <c r="DE2" s="10"/>
      <c r="DF2" s="10"/>
      <c r="DG2" s="10"/>
      <c r="DH2" s="10"/>
      <c r="DI2" s="10"/>
      <c r="DJ2" s="10"/>
      <c r="DK2" s="10"/>
      <c r="DL2" s="10"/>
      <c r="DM2" s="10"/>
    </row>
    <row r="3" spans="1:117" x14ac:dyDescent="0.25">
      <c r="A3" s="25">
        <v>1158</v>
      </c>
      <c r="B3" s="1">
        <v>61</v>
      </c>
      <c r="C3" s="1">
        <v>0</v>
      </c>
      <c r="D3" s="1">
        <v>0</v>
      </c>
      <c r="E3" s="1">
        <v>0</v>
      </c>
      <c r="F3" s="1">
        <v>2</v>
      </c>
      <c r="H3" s="1">
        <v>0</v>
      </c>
      <c r="J3" s="1">
        <v>1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1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38.700000000000003</v>
      </c>
      <c r="AI3" s="1">
        <v>2.35</v>
      </c>
      <c r="AJ3" s="1">
        <v>128</v>
      </c>
      <c r="AK3" s="1">
        <v>88</v>
      </c>
      <c r="AL3" s="5">
        <f t="shared" si="0"/>
        <v>101.33333333333333</v>
      </c>
      <c r="AM3" s="1">
        <v>93</v>
      </c>
      <c r="AN3" s="1">
        <v>3</v>
      </c>
      <c r="AO3" s="1">
        <v>7</v>
      </c>
      <c r="AP3" s="1">
        <v>45</v>
      </c>
      <c r="AQ3" s="1">
        <v>19</v>
      </c>
      <c r="AR3" s="1">
        <v>30</v>
      </c>
      <c r="AS3" s="1">
        <f t="shared" si="1"/>
        <v>26</v>
      </c>
      <c r="AT3" s="7">
        <f t="shared" si="2"/>
        <v>3.7142857142857144</v>
      </c>
      <c r="AU3" s="1">
        <v>18</v>
      </c>
      <c r="AV3" s="19">
        <v>6.75</v>
      </c>
      <c r="AW3" s="1">
        <v>2.87</v>
      </c>
      <c r="AX3" s="19">
        <f t="shared" si="3"/>
        <v>0.64484848484848478</v>
      </c>
      <c r="AY3" s="7">
        <f t="shared" si="4"/>
        <v>1.7777777777777777</v>
      </c>
      <c r="AZ3" s="7">
        <f t="shared" si="5"/>
        <v>334.49477351916374</v>
      </c>
      <c r="BA3" s="7">
        <f t="shared" si="6"/>
        <v>2629.5005807200928</v>
      </c>
      <c r="BB3" s="7">
        <f t="shared" si="7"/>
        <v>72.580645161290334</v>
      </c>
      <c r="BC3" s="7">
        <f t="shared" si="8"/>
        <v>30.86021505376344</v>
      </c>
      <c r="BD3" s="7">
        <f t="shared" si="9"/>
        <v>34.97491039426523</v>
      </c>
      <c r="BE3" s="7">
        <f t="shared" si="10"/>
        <v>9.6530752688172026</v>
      </c>
      <c r="BF3" s="19">
        <v>1.7635555555555553</v>
      </c>
      <c r="BG3" s="19">
        <f t="shared" si="11"/>
        <v>0.41333333333333327</v>
      </c>
      <c r="BH3" s="19">
        <f t="shared" si="12"/>
        <v>0.61999999999999988</v>
      </c>
      <c r="BI3" s="19">
        <f t="shared" si="13"/>
        <v>2.7915632754342434</v>
      </c>
      <c r="BJ3" s="19">
        <f t="shared" si="14"/>
        <v>0.3888888888888889</v>
      </c>
      <c r="BK3" s="19"/>
      <c r="BL3" s="20">
        <v>1</v>
      </c>
      <c r="BM3" s="1">
        <v>13</v>
      </c>
      <c r="BO3" s="1">
        <v>1</v>
      </c>
      <c r="BP3" s="1">
        <v>0</v>
      </c>
      <c r="BQ3" s="1">
        <v>1</v>
      </c>
      <c r="BR3" s="1">
        <v>0</v>
      </c>
      <c r="BS3" s="1">
        <v>55</v>
      </c>
      <c r="BT3" s="1"/>
      <c r="BU3" s="1"/>
      <c r="BV3" s="1"/>
      <c r="BX3" s="1">
        <v>43.8</v>
      </c>
      <c r="BY3" s="1">
        <v>1</v>
      </c>
      <c r="CA3" s="25">
        <v>137</v>
      </c>
      <c r="CB3" s="25">
        <v>19</v>
      </c>
      <c r="CC3" s="44">
        <v>1.2</v>
      </c>
      <c r="CD3" s="27">
        <v>90</v>
      </c>
      <c r="CJ3" s="20">
        <v>537.90439760000004</v>
      </c>
      <c r="CK3" s="20">
        <f t="shared" si="15"/>
        <v>5.9767155288888896</v>
      </c>
      <c r="CL3" s="19">
        <f t="shared" si="16"/>
        <v>6.2876808447430825</v>
      </c>
      <c r="CM3" s="20">
        <v>1319.47444</v>
      </c>
      <c r="CN3" s="19">
        <f t="shared" si="17"/>
        <v>7.1849887847819049</v>
      </c>
      <c r="CO3" s="22"/>
      <c r="CP3" s="36">
        <v>43662</v>
      </c>
      <c r="CQ3" s="36"/>
      <c r="CR3" s="36"/>
      <c r="CS3" s="36"/>
      <c r="CU3" s="36">
        <v>44217</v>
      </c>
      <c r="CV3" s="37">
        <v>44217</v>
      </c>
      <c r="CW3" s="1">
        <f t="shared" si="18"/>
        <v>555</v>
      </c>
      <c r="CX3" s="1">
        <v>0</v>
      </c>
      <c r="DA3" s="1">
        <v>0</v>
      </c>
      <c r="DB3" s="1">
        <v>555</v>
      </c>
      <c r="DC3" s="3">
        <v>0</v>
      </c>
      <c r="DD3" t="s">
        <v>132</v>
      </c>
    </row>
    <row r="4" spans="1:117" x14ac:dyDescent="0.25">
      <c r="A4" s="2">
        <v>2032</v>
      </c>
      <c r="B4" s="3">
        <v>52</v>
      </c>
      <c r="C4" s="3">
        <v>1</v>
      </c>
      <c r="D4" s="3">
        <v>0</v>
      </c>
      <c r="E4" s="3">
        <v>1</v>
      </c>
      <c r="F4" s="3">
        <v>1</v>
      </c>
      <c r="G4" s="3">
        <v>1</v>
      </c>
      <c r="H4" s="1">
        <v>0</v>
      </c>
      <c r="I4" s="3">
        <v>0</v>
      </c>
      <c r="J4" s="3">
        <v>3</v>
      </c>
      <c r="K4" s="3">
        <v>1</v>
      </c>
      <c r="L4" s="3">
        <v>1</v>
      </c>
      <c r="M4" s="3"/>
      <c r="N4" s="3">
        <v>0</v>
      </c>
      <c r="O4" s="3">
        <v>0</v>
      </c>
      <c r="P4" s="3">
        <v>0</v>
      </c>
      <c r="Q4" s="3"/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1</v>
      </c>
      <c r="Z4" s="3">
        <v>2</v>
      </c>
      <c r="AA4" s="3">
        <v>1</v>
      </c>
      <c r="AB4" s="3">
        <v>1</v>
      </c>
      <c r="AC4" s="3">
        <v>0</v>
      </c>
      <c r="AD4" s="3">
        <v>0</v>
      </c>
      <c r="AE4" s="3">
        <v>0</v>
      </c>
      <c r="AF4" s="3">
        <v>0</v>
      </c>
      <c r="AG4" s="3">
        <v>2</v>
      </c>
      <c r="AH4" s="9">
        <v>24.5</v>
      </c>
      <c r="AI4" s="11">
        <v>1.9</v>
      </c>
      <c r="AJ4" s="3">
        <v>110</v>
      </c>
      <c r="AK4" s="3">
        <v>83</v>
      </c>
      <c r="AL4" s="5">
        <f t="shared" si="0"/>
        <v>92</v>
      </c>
      <c r="AM4" s="3">
        <v>84</v>
      </c>
      <c r="AN4" s="3">
        <v>1</v>
      </c>
      <c r="AO4" s="9">
        <v>8</v>
      </c>
      <c r="AP4" s="3">
        <v>41</v>
      </c>
      <c r="AQ4" s="3">
        <v>23</v>
      </c>
      <c r="AR4" s="9">
        <v>28</v>
      </c>
      <c r="AS4" s="1">
        <f t="shared" si="1"/>
        <v>18</v>
      </c>
      <c r="AT4" s="7">
        <f t="shared" si="2"/>
        <v>2.25</v>
      </c>
      <c r="AU4" s="9">
        <v>23</v>
      </c>
      <c r="AV4" s="4">
        <v>3.8569999999999993</v>
      </c>
      <c r="AW4" s="3">
        <v>2.0299999999999998</v>
      </c>
      <c r="AX4" s="19">
        <f t="shared" si="3"/>
        <v>0.41410199556541016</v>
      </c>
      <c r="AY4" s="7">
        <f t="shared" si="4"/>
        <v>1.2963443090484834</v>
      </c>
      <c r="AZ4" s="7">
        <f t="shared" si="5"/>
        <v>197.04433497536948</v>
      </c>
      <c r="BA4" s="7">
        <f t="shared" si="6"/>
        <v>3310.3448275862074</v>
      </c>
      <c r="BB4" s="7">
        <f t="shared" si="7"/>
        <v>45.916666666666664</v>
      </c>
      <c r="BC4" s="7">
        <f t="shared" si="8"/>
        <v>24.166666666666664</v>
      </c>
      <c r="BD4" s="7">
        <f t="shared" si="9"/>
        <v>22.677999999999997</v>
      </c>
      <c r="BE4" s="7">
        <f t="shared" si="10"/>
        <v>6.5733333333333324</v>
      </c>
      <c r="BF4" s="19"/>
      <c r="BG4" s="19">
        <f t="shared" si="11"/>
        <v>0.60980036297640661</v>
      </c>
      <c r="BH4" s="19">
        <f t="shared" si="12"/>
        <v>0.89292196007259528</v>
      </c>
      <c r="BI4" s="19">
        <f t="shared" si="13"/>
        <v>2.5509259259259256</v>
      </c>
      <c r="BJ4" s="19">
        <f t="shared" si="14"/>
        <v>0.34782608695652173</v>
      </c>
      <c r="BK4" s="19"/>
      <c r="BL4" s="5">
        <v>0</v>
      </c>
      <c r="BM4" s="5"/>
      <c r="BN4" s="5"/>
      <c r="BO4" s="5"/>
      <c r="BP4" s="5"/>
      <c r="BQ4" s="9">
        <v>1</v>
      </c>
      <c r="BR4" s="9">
        <v>0</v>
      </c>
      <c r="BS4" s="3">
        <v>17.5</v>
      </c>
      <c r="BT4" s="3"/>
      <c r="BU4" s="3"/>
      <c r="BV4" s="3"/>
      <c r="BW4" s="3"/>
      <c r="BX4" s="10"/>
      <c r="BY4" s="3">
        <v>1</v>
      </c>
      <c r="BZ4" s="3"/>
      <c r="CA4" s="5">
        <v>139</v>
      </c>
      <c r="CB4" s="5">
        <v>13</v>
      </c>
      <c r="CC4" s="4">
        <v>1</v>
      </c>
      <c r="CD4" s="28">
        <v>90</v>
      </c>
      <c r="CE4" s="8"/>
      <c r="CF4" s="8"/>
      <c r="CG4" s="3">
        <v>770</v>
      </c>
      <c r="CH4" s="3">
        <v>1</v>
      </c>
      <c r="CI4" s="3">
        <v>2</v>
      </c>
      <c r="CJ4" s="12">
        <v>545.69892473118284</v>
      </c>
      <c r="CK4" s="20">
        <f t="shared" si="15"/>
        <v>6.0633213859020314</v>
      </c>
      <c r="CL4" s="19">
        <f t="shared" si="16"/>
        <v>6.3020674037507778</v>
      </c>
      <c r="CM4" s="5">
        <v>852.07614837044071</v>
      </c>
      <c r="CN4" s="19">
        <f t="shared" si="17"/>
        <v>6.7476758988571612</v>
      </c>
      <c r="CO4" s="10"/>
      <c r="CP4" s="41">
        <v>40374</v>
      </c>
      <c r="CQ4" s="41"/>
      <c r="CR4" s="41"/>
      <c r="CS4" s="41"/>
      <c r="CU4" s="36">
        <v>44272</v>
      </c>
      <c r="CV4" s="36">
        <v>42398</v>
      </c>
      <c r="CW4" s="1">
        <f t="shared" si="18"/>
        <v>2024</v>
      </c>
      <c r="CX4" s="3">
        <v>0</v>
      </c>
      <c r="CY4" s="3"/>
      <c r="CZ4" s="20"/>
      <c r="DA4" s="20">
        <v>0</v>
      </c>
      <c r="DB4" s="20">
        <v>2024</v>
      </c>
      <c r="DC4" s="3">
        <v>0</v>
      </c>
      <c r="DD4" s="3"/>
      <c r="DE4" s="10"/>
      <c r="DF4" s="10"/>
      <c r="DG4" s="10"/>
      <c r="DH4" s="10"/>
      <c r="DI4" s="10"/>
      <c r="DJ4" s="10"/>
      <c r="DK4" s="10"/>
      <c r="DL4" s="10"/>
      <c r="DM4" s="10"/>
    </row>
    <row r="5" spans="1:117" x14ac:dyDescent="0.25">
      <c r="A5" s="2">
        <v>2007</v>
      </c>
      <c r="B5" s="3">
        <v>41</v>
      </c>
      <c r="C5" s="3">
        <v>1</v>
      </c>
      <c r="D5" s="3">
        <v>0</v>
      </c>
      <c r="E5" s="3">
        <v>0</v>
      </c>
      <c r="F5" s="3">
        <v>1</v>
      </c>
      <c r="G5" s="3">
        <v>1</v>
      </c>
      <c r="H5" s="1">
        <v>0</v>
      </c>
      <c r="I5" s="3">
        <v>1</v>
      </c>
      <c r="J5" s="3">
        <v>1</v>
      </c>
      <c r="K5" s="3">
        <v>1</v>
      </c>
      <c r="L5" s="3">
        <v>1</v>
      </c>
      <c r="M5" s="3"/>
      <c r="N5" s="3">
        <v>0</v>
      </c>
      <c r="O5" s="3">
        <v>0</v>
      </c>
      <c r="P5" s="3">
        <v>0</v>
      </c>
      <c r="Q5" s="3"/>
      <c r="R5" s="3">
        <v>0</v>
      </c>
      <c r="S5" s="3">
        <v>0</v>
      </c>
      <c r="T5" s="3">
        <v>0</v>
      </c>
      <c r="U5" s="3">
        <v>0</v>
      </c>
      <c r="V5" s="3">
        <v>1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1</v>
      </c>
      <c r="AD5" s="3">
        <v>0</v>
      </c>
      <c r="AE5" s="3">
        <v>1</v>
      </c>
      <c r="AF5" s="3">
        <v>0</v>
      </c>
      <c r="AG5" s="3">
        <v>0</v>
      </c>
      <c r="AH5" s="3">
        <v>36.799999999999997</v>
      </c>
      <c r="AI5" s="4">
        <v>2.38</v>
      </c>
      <c r="AJ5" s="3">
        <v>131</v>
      </c>
      <c r="AK5" s="3">
        <v>74</v>
      </c>
      <c r="AL5" s="5">
        <f t="shared" si="0"/>
        <v>93</v>
      </c>
      <c r="AM5" s="3">
        <v>97</v>
      </c>
      <c r="AN5" s="3">
        <v>1</v>
      </c>
      <c r="AO5" s="3">
        <v>3</v>
      </c>
      <c r="AP5" s="3">
        <v>35</v>
      </c>
      <c r="AQ5" s="3">
        <v>13</v>
      </c>
      <c r="AR5" s="3">
        <v>20</v>
      </c>
      <c r="AS5" s="3">
        <f t="shared" si="1"/>
        <v>22</v>
      </c>
      <c r="AT5" s="7">
        <f t="shared" si="2"/>
        <v>7.333333333333333</v>
      </c>
      <c r="AU5" s="3">
        <v>13</v>
      </c>
      <c r="AV5" s="4">
        <v>9.2343999999999991</v>
      </c>
      <c r="AW5" s="3">
        <v>3.88</v>
      </c>
      <c r="AX5" s="19">
        <f t="shared" si="3"/>
        <v>0.80008869179600883</v>
      </c>
      <c r="AY5" s="7">
        <f t="shared" si="4"/>
        <v>0.75803517283201949</v>
      </c>
      <c r="AZ5" s="7">
        <f t="shared" si="5"/>
        <v>144.32989690721649</v>
      </c>
      <c r="BA5" s="7">
        <f t="shared" si="6"/>
        <v>1855.6701030927836</v>
      </c>
      <c r="BB5" s="7">
        <f t="shared" si="7"/>
        <v>95.199999999999989</v>
      </c>
      <c r="BC5" s="7">
        <f t="shared" si="8"/>
        <v>40</v>
      </c>
      <c r="BD5" s="7">
        <f t="shared" si="9"/>
        <v>43.519999999999996</v>
      </c>
      <c r="BE5" s="7">
        <f t="shared" si="10"/>
        <v>9.2479999999999993</v>
      </c>
      <c r="BF5" s="19"/>
      <c r="BG5" s="19">
        <f t="shared" si="11"/>
        <v>0.21008403361344541</v>
      </c>
      <c r="BH5" s="19">
        <f t="shared" si="12"/>
        <v>0.36764705882352944</v>
      </c>
      <c r="BI5" s="19">
        <f t="shared" si="13"/>
        <v>4.3272727272727272</v>
      </c>
      <c r="BJ5" s="19">
        <f t="shared" si="14"/>
        <v>0.23076923076923078</v>
      </c>
      <c r="BK5" s="19"/>
      <c r="BL5" s="5">
        <v>0</v>
      </c>
      <c r="BM5" s="5"/>
      <c r="BN5" s="5"/>
      <c r="BO5" s="5"/>
      <c r="BP5" s="5"/>
      <c r="BQ5" s="3">
        <v>1</v>
      </c>
      <c r="BR5" s="3">
        <v>0</v>
      </c>
      <c r="BS5" s="3">
        <v>67.5</v>
      </c>
      <c r="BT5" s="3">
        <v>4.9000000000000004</v>
      </c>
      <c r="BU5" s="3">
        <v>3.8</v>
      </c>
      <c r="BV5" s="3">
        <v>1.1000000000000001</v>
      </c>
      <c r="BW5" s="3">
        <v>5.2</v>
      </c>
      <c r="BX5" s="10"/>
      <c r="BY5" s="3">
        <v>1</v>
      </c>
      <c r="BZ5" s="3">
        <v>1</v>
      </c>
      <c r="CA5" s="3">
        <v>142</v>
      </c>
      <c r="CB5" s="3">
        <v>28</v>
      </c>
      <c r="CC5" s="4">
        <v>2</v>
      </c>
      <c r="CD5" s="28">
        <v>45</v>
      </c>
      <c r="CE5" s="8"/>
      <c r="CF5" s="8"/>
      <c r="CG5" s="3">
        <v>50</v>
      </c>
      <c r="CH5" s="3">
        <v>0</v>
      </c>
      <c r="CI5" s="3">
        <v>1</v>
      </c>
      <c r="CJ5" s="12">
        <v>332.38636363636363</v>
      </c>
      <c r="CK5" s="20">
        <f t="shared" si="15"/>
        <v>7.3863636363636358</v>
      </c>
      <c r="CL5" s="19">
        <f t="shared" si="16"/>
        <v>5.8062980381817964</v>
      </c>
      <c r="CM5" s="5">
        <v>1337.2336203378434</v>
      </c>
      <c r="CN5" s="19">
        <f t="shared" si="17"/>
        <v>7.1983582965704747</v>
      </c>
      <c r="CO5" s="10"/>
      <c r="CP5" s="41">
        <v>40245</v>
      </c>
      <c r="CQ5" s="41"/>
      <c r="CR5" s="41"/>
      <c r="CS5" s="41"/>
      <c r="CU5" s="36">
        <v>44272</v>
      </c>
      <c r="CV5" s="36">
        <v>43723</v>
      </c>
      <c r="CW5" s="1">
        <f t="shared" si="18"/>
        <v>3478</v>
      </c>
      <c r="CX5" s="3">
        <v>0</v>
      </c>
      <c r="CY5" s="3"/>
      <c r="CZ5" s="3"/>
      <c r="DA5" s="3">
        <v>0</v>
      </c>
      <c r="DB5" s="3">
        <v>3478</v>
      </c>
      <c r="DC5" s="3">
        <v>0</v>
      </c>
      <c r="DD5" s="3"/>
      <c r="DE5" s="10"/>
      <c r="DF5" s="10"/>
      <c r="DG5" s="10"/>
      <c r="DH5" s="10"/>
      <c r="DI5" s="10"/>
      <c r="DJ5" s="10"/>
      <c r="DK5" s="10"/>
      <c r="DL5" s="10"/>
      <c r="DM5" s="10"/>
    </row>
    <row r="6" spans="1:117" x14ac:dyDescent="0.25">
      <c r="A6" s="25">
        <v>1069</v>
      </c>
      <c r="B6" s="1">
        <v>61</v>
      </c>
      <c r="C6" s="1">
        <v>0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3</v>
      </c>
      <c r="K6" s="1">
        <v>1</v>
      </c>
      <c r="L6" s="1">
        <v>1</v>
      </c>
      <c r="M6" s="1">
        <v>1</v>
      </c>
      <c r="N6" s="1">
        <v>0</v>
      </c>
      <c r="O6" s="1">
        <v>0</v>
      </c>
      <c r="P6" s="1">
        <v>0</v>
      </c>
      <c r="R6" s="1">
        <v>0</v>
      </c>
      <c r="S6" s="1">
        <v>0</v>
      </c>
      <c r="T6" s="1">
        <v>1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1</v>
      </c>
      <c r="AB6" s="1">
        <v>1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47.88</v>
      </c>
      <c r="AI6" s="1">
        <v>2.4700000000000002</v>
      </c>
      <c r="AJ6" s="1">
        <v>130</v>
      </c>
      <c r="AK6" s="1">
        <v>82</v>
      </c>
      <c r="AL6" s="5">
        <f t="shared" si="0"/>
        <v>98</v>
      </c>
      <c r="AM6" s="1">
        <v>104</v>
      </c>
      <c r="AN6" s="1">
        <v>1</v>
      </c>
      <c r="AO6" s="1">
        <v>16</v>
      </c>
      <c r="AP6" s="1">
        <v>48</v>
      </c>
      <c r="AQ6" s="1">
        <v>24</v>
      </c>
      <c r="AR6" s="1">
        <v>37</v>
      </c>
      <c r="AS6" s="1">
        <f t="shared" si="1"/>
        <v>24</v>
      </c>
      <c r="AT6" s="7">
        <f t="shared" si="2"/>
        <v>1.5</v>
      </c>
      <c r="AU6" s="1">
        <v>22</v>
      </c>
      <c r="AV6" s="19">
        <v>6.46</v>
      </c>
      <c r="AW6" s="1">
        <v>2.61</v>
      </c>
      <c r="AX6" s="19">
        <f t="shared" si="3"/>
        <v>0.56713968957871397</v>
      </c>
      <c r="AY6" s="7">
        <f t="shared" si="4"/>
        <v>2.321981424148607</v>
      </c>
      <c r="AZ6" s="7">
        <f t="shared" si="5"/>
        <v>459.77011494252878</v>
      </c>
      <c r="BA6" s="7">
        <f t="shared" si="6"/>
        <v>2513.4099616858239</v>
      </c>
      <c r="BB6" s="7">
        <f t="shared" si="7"/>
        <v>62.115384615384613</v>
      </c>
      <c r="BC6" s="7">
        <f t="shared" si="8"/>
        <v>25.096153846153847</v>
      </c>
      <c r="BD6" s="7">
        <f t="shared" si="9"/>
        <v>25.939384615384615</v>
      </c>
      <c r="BE6" s="7">
        <f t="shared" si="10"/>
        <v>7.1674615384615388</v>
      </c>
      <c r="BF6" s="19">
        <v>2.2699690402476782</v>
      </c>
      <c r="BG6" s="19">
        <f t="shared" si="11"/>
        <v>0.59566563467492262</v>
      </c>
      <c r="BH6" s="19">
        <f t="shared" si="12"/>
        <v>0.77275541795665637</v>
      </c>
      <c r="BI6" s="19">
        <f t="shared" si="13"/>
        <v>2.5881410256410255</v>
      </c>
      <c r="BJ6" s="19">
        <f t="shared" si="14"/>
        <v>0.72727272727272729</v>
      </c>
      <c r="BK6" s="19"/>
      <c r="BL6" s="20">
        <v>1</v>
      </c>
      <c r="BM6" s="1">
        <v>18</v>
      </c>
      <c r="BO6" s="1">
        <v>0</v>
      </c>
      <c r="BP6" s="1">
        <v>0</v>
      </c>
      <c r="BQ6" s="1">
        <v>1</v>
      </c>
      <c r="BR6" s="1">
        <v>0</v>
      </c>
      <c r="BS6" s="1">
        <v>60</v>
      </c>
      <c r="BT6" s="1">
        <v>4.9000000000000004</v>
      </c>
      <c r="BU6" s="1">
        <v>3</v>
      </c>
      <c r="BV6" s="1">
        <v>0.48</v>
      </c>
      <c r="BW6" s="1">
        <v>4.7</v>
      </c>
      <c r="BX6" s="1">
        <v>27</v>
      </c>
      <c r="BY6" s="1">
        <v>0</v>
      </c>
      <c r="BZ6" s="1">
        <v>1</v>
      </c>
      <c r="CA6" s="25">
        <v>138</v>
      </c>
      <c r="CB6" s="25">
        <v>17</v>
      </c>
      <c r="CC6" s="44">
        <v>0.79</v>
      </c>
      <c r="CD6" s="27">
        <v>90</v>
      </c>
      <c r="CE6" s="1">
        <v>61</v>
      </c>
      <c r="CF6" s="1">
        <v>0</v>
      </c>
      <c r="CI6" s="1">
        <v>1</v>
      </c>
      <c r="CJ6" s="20">
        <v>678.26408739999999</v>
      </c>
      <c r="CK6" s="20">
        <f t="shared" si="15"/>
        <v>7.5362676377777778</v>
      </c>
      <c r="CL6" s="19">
        <f t="shared" si="16"/>
        <v>6.5195367215408142</v>
      </c>
      <c r="CM6" s="20">
        <v>1079.3661910000001</v>
      </c>
      <c r="CN6" s="19">
        <f t="shared" si="17"/>
        <v>6.9841292876632393</v>
      </c>
      <c r="CO6" s="22"/>
      <c r="CP6" s="36">
        <v>43419</v>
      </c>
      <c r="CQ6" s="36"/>
      <c r="CR6" s="36"/>
      <c r="CS6" s="36"/>
      <c r="CU6" s="36">
        <v>44274</v>
      </c>
      <c r="CV6" s="36">
        <v>44246</v>
      </c>
      <c r="CW6" s="1">
        <f t="shared" si="18"/>
        <v>827</v>
      </c>
      <c r="CX6" s="1">
        <v>0</v>
      </c>
      <c r="DA6" s="1">
        <v>0</v>
      </c>
      <c r="DB6" s="1">
        <v>827</v>
      </c>
      <c r="DC6" s="3">
        <v>0</v>
      </c>
      <c r="DD6"/>
    </row>
    <row r="7" spans="1:117" x14ac:dyDescent="0.25">
      <c r="A7" s="2">
        <v>2058</v>
      </c>
      <c r="B7" s="3">
        <v>61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1">
        <v>1</v>
      </c>
      <c r="I7" s="3">
        <v>1</v>
      </c>
      <c r="J7" s="3">
        <v>1</v>
      </c>
      <c r="K7" s="3">
        <v>0</v>
      </c>
      <c r="L7" s="3">
        <v>1</v>
      </c>
      <c r="M7" s="3"/>
      <c r="N7" s="3">
        <v>1</v>
      </c>
      <c r="O7" s="3">
        <v>0</v>
      </c>
      <c r="P7" s="3">
        <v>1</v>
      </c>
      <c r="Q7" s="3">
        <v>1</v>
      </c>
      <c r="R7" s="3">
        <v>0</v>
      </c>
      <c r="S7" s="3">
        <v>0</v>
      </c>
      <c r="T7" s="3">
        <v>0</v>
      </c>
      <c r="U7" s="3">
        <v>0</v>
      </c>
      <c r="V7" s="3">
        <v>1</v>
      </c>
      <c r="W7" s="3">
        <v>0</v>
      </c>
      <c r="X7" s="3">
        <v>0</v>
      </c>
      <c r="Y7" s="3">
        <v>0</v>
      </c>
      <c r="Z7" s="3">
        <v>1</v>
      </c>
      <c r="AA7" s="3">
        <v>1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34.5</v>
      </c>
      <c r="AI7" s="4">
        <v>2.15</v>
      </c>
      <c r="AJ7" s="3">
        <v>120</v>
      </c>
      <c r="AK7" s="3">
        <v>70</v>
      </c>
      <c r="AL7" s="5">
        <f t="shared" si="0"/>
        <v>86.666666666666671</v>
      </c>
      <c r="AM7" s="3">
        <v>94</v>
      </c>
      <c r="AN7" s="3">
        <v>1</v>
      </c>
      <c r="AO7" s="3">
        <v>10</v>
      </c>
      <c r="AP7" s="3">
        <v>27</v>
      </c>
      <c r="AQ7" s="3">
        <v>17</v>
      </c>
      <c r="AR7" s="3">
        <v>20</v>
      </c>
      <c r="AS7" s="1">
        <f t="shared" si="1"/>
        <v>10</v>
      </c>
      <c r="AT7" s="7">
        <f t="shared" si="2"/>
        <v>1</v>
      </c>
      <c r="AU7" s="3">
        <v>14</v>
      </c>
      <c r="AV7" s="4">
        <v>6.4929999999999994</v>
      </c>
      <c r="AW7" s="3">
        <v>3.02</v>
      </c>
      <c r="AX7" s="19">
        <f t="shared" si="3"/>
        <v>0.58033998521803398</v>
      </c>
      <c r="AY7" s="7">
        <f t="shared" si="4"/>
        <v>0.92407207762205457</v>
      </c>
      <c r="AZ7" s="7">
        <f t="shared" si="5"/>
        <v>158.94039735099338</v>
      </c>
      <c r="BA7" s="7">
        <f t="shared" si="6"/>
        <v>2030.9050772626933</v>
      </c>
      <c r="BB7" s="7">
        <f t="shared" si="7"/>
        <v>69.074468085106375</v>
      </c>
      <c r="BC7" s="7">
        <f t="shared" si="8"/>
        <v>32.127659574468083</v>
      </c>
      <c r="BD7" s="7">
        <f t="shared" si="9"/>
        <v>31.750695035460993</v>
      </c>
      <c r="BE7" s="7">
        <f t="shared" si="10"/>
        <v>4.3693617021276587</v>
      </c>
      <c r="BF7" s="19"/>
      <c r="BG7" s="19">
        <f t="shared" si="11"/>
        <v>0.28954258432157709</v>
      </c>
      <c r="BH7" s="19">
        <f t="shared" si="12"/>
        <v>0.39088248883412913</v>
      </c>
      <c r="BI7" s="19">
        <f t="shared" si="13"/>
        <v>6.9074468085106373</v>
      </c>
      <c r="BJ7" s="19">
        <f t="shared" si="14"/>
        <v>0.7142857142857143</v>
      </c>
      <c r="BK7" s="19"/>
      <c r="BL7" s="5">
        <v>0</v>
      </c>
      <c r="BM7" s="5"/>
      <c r="BN7" s="5"/>
      <c r="BO7" s="5"/>
      <c r="BP7" s="5"/>
      <c r="BQ7" s="3">
        <v>1</v>
      </c>
      <c r="BR7" s="3">
        <v>0</v>
      </c>
      <c r="BS7" s="3">
        <v>55</v>
      </c>
      <c r="BT7" s="3">
        <v>4.5999999999999996</v>
      </c>
      <c r="BU7" s="3">
        <v>2.6</v>
      </c>
      <c r="BV7" s="3">
        <v>0.93</v>
      </c>
      <c r="BW7" s="3">
        <v>5.3</v>
      </c>
      <c r="BX7" s="10"/>
      <c r="BY7" s="3">
        <v>1</v>
      </c>
      <c r="BZ7" s="3">
        <v>0</v>
      </c>
      <c r="CA7" s="3">
        <v>140</v>
      </c>
      <c r="CB7" s="3">
        <v>26</v>
      </c>
      <c r="CC7" s="4">
        <v>1</v>
      </c>
      <c r="CD7" s="28">
        <v>90</v>
      </c>
      <c r="CE7" s="8"/>
      <c r="CF7" s="8"/>
      <c r="CG7" s="3">
        <v>167</v>
      </c>
      <c r="CH7" s="3">
        <v>0</v>
      </c>
      <c r="CI7" s="3">
        <v>1</v>
      </c>
      <c r="CJ7" s="12">
        <v>730.28169014084506</v>
      </c>
      <c r="CK7" s="20">
        <f t="shared" si="15"/>
        <v>8.1142410015649453</v>
      </c>
      <c r="CL7" s="19">
        <f t="shared" si="16"/>
        <v>6.5934303366163576</v>
      </c>
      <c r="CM7" s="5">
        <v>239.46703333776145</v>
      </c>
      <c r="CN7" s="19">
        <f t="shared" si="17"/>
        <v>5.4784157595176</v>
      </c>
      <c r="CO7" s="10"/>
      <c r="CP7" s="36">
        <v>40549</v>
      </c>
      <c r="CQ7" s="36"/>
      <c r="CR7" s="36"/>
      <c r="CS7" s="36"/>
      <c r="CT7" s="22"/>
      <c r="CU7" s="36">
        <v>44274</v>
      </c>
      <c r="CV7" s="40">
        <v>44272</v>
      </c>
      <c r="CW7" s="3">
        <f t="shared" si="18"/>
        <v>3723</v>
      </c>
      <c r="CX7" s="3">
        <v>0</v>
      </c>
      <c r="CY7" s="3"/>
      <c r="CZ7" s="3"/>
      <c r="DA7" s="3">
        <v>0</v>
      </c>
      <c r="DB7" s="3">
        <v>3723</v>
      </c>
      <c r="DC7" s="3">
        <v>0</v>
      </c>
      <c r="DD7" s="3"/>
      <c r="DE7" s="10"/>
      <c r="DF7" s="10"/>
      <c r="DG7" s="10"/>
      <c r="DH7" s="10"/>
      <c r="DI7" s="10"/>
      <c r="DJ7" s="10"/>
      <c r="DK7" s="10"/>
      <c r="DL7" s="10"/>
      <c r="DM7" s="10"/>
    </row>
    <row r="8" spans="1:117" x14ac:dyDescent="0.25">
      <c r="A8" s="25">
        <v>1072</v>
      </c>
      <c r="B8" s="1">
        <v>53</v>
      </c>
      <c r="C8" s="1">
        <v>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2</v>
      </c>
      <c r="J8" s="1">
        <v>2</v>
      </c>
      <c r="K8" s="1">
        <v>1</v>
      </c>
      <c r="L8" s="1">
        <v>0</v>
      </c>
      <c r="M8" s="1">
        <v>1</v>
      </c>
      <c r="N8" s="1">
        <v>1</v>
      </c>
      <c r="O8" s="1">
        <v>0</v>
      </c>
      <c r="P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2</v>
      </c>
      <c r="AA8" s="1">
        <v>1</v>
      </c>
      <c r="AB8" s="1">
        <v>1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26.89</v>
      </c>
      <c r="AI8" s="1">
        <v>2.42</v>
      </c>
      <c r="AJ8" s="1">
        <v>117</v>
      </c>
      <c r="AK8" s="1">
        <v>72</v>
      </c>
      <c r="AL8" s="5">
        <f t="shared" si="0"/>
        <v>87</v>
      </c>
      <c r="AM8" s="1">
        <v>81</v>
      </c>
      <c r="AN8" s="1">
        <v>1</v>
      </c>
      <c r="AO8" s="1">
        <v>5</v>
      </c>
      <c r="AP8" s="1">
        <v>31</v>
      </c>
      <c r="AQ8" s="1">
        <v>14</v>
      </c>
      <c r="AR8" s="1">
        <v>23</v>
      </c>
      <c r="AS8" s="1">
        <f t="shared" si="1"/>
        <v>17</v>
      </c>
      <c r="AT8" s="7">
        <f t="shared" si="2"/>
        <v>3.4</v>
      </c>
      <c r="AU8" s="1">
        <v>17</v>
      </c>
      <c r="AV8" s="19">
        <v>6.78</v>
      </c>
      <c r="AW8" s="1">
        <v>2.8</v>
      </c>
      <c r="AX8" s="19">
        <f t="shared" si="3"/>
        <v>0.54013303769401333</v>
      </c>
      <c r="AY8" s="7">
        <f t="shared" si="4"/>
        <v>0.88495575221238931</v>
      </c>
      <c r="AZ8" s="7">
        <f t="shared" si="5"/>
        <v>171.42857142857144</v>
      </c>
      <c r="BA8" s="7">
        <f t="shared" si="6"/>
        <v>2342.8571428571431</v>
      </c>
      <c r="BB8" s="7">
        <f t="shared" si="7"/>
        <v>83.703703703703709</v>
      </c>
      <c r="BC8" s="7">
        <f t="shared" si="8"/>
        <v>34.567901234567898</v>
      </c>
      <c r="BD8" s="7">
        <f t="shared" si="9"/>
        <v>32.90864197530864</v>
      </c>
      <c r="BE8" s="7">
        <f t="shared" si="10"/>
        <v>8.4622222222222216</v>
      </c>
      <c r="BF8" s="19">
        <v>1.4814159292035398</v>
      </c>
      <c r="BG8" s="19">
        <f t="shared" si="11"/>
        <v>0.27477876106194687</v>
      </c>
      <c r="BH8" s="19">
        <f t="shared" si="12"/>
        <v>0.37035398230088495</v>
      </c>
      <c r="BI8" s="19">
        <f t="shared" si="13"/>
        <v>4.9237472766884531</v>
      </c>
      <c r="BJ8" s="19">
        <f t="shared" si="14"/>
        <v>0.29411764705882354</v>
      </c>
      <c r="BK8" s="19"/>
      <c r="BL8" s="20">
        <v>1</v>
      </c>
      <c r="BM8" s="1">
        <v>7</v>
      </c>
      <c r="BO8" s="1">
        <v>0</v>
      </c>
      <c r="BP8" s="1">
        <v>0</v>
      </c>
      <c r="BQ8" s="1">
        <v>1</v>
      </c>
      <c r="BR8" s="1">
        <v>0</v>
      </c>
      <c r="BS8" s="1">
        <v>16</v>
      </c>
      <c r="BT8" s="1">
        <v>7.1</v>
      </c>
      <c r="BU8" s="1">
        <v>6.6</v>
      </c>
      <c r="BV8" s="1">
        <v>0.25</v>
      </c>
      <c r="BX8" s="1">
        <v>56</v>
      </c>
      <c r="BY8" s="1">
        <v>1</v>
      </c>
      <c r="BZ8" s="1">
        <v>1</v>
      </c>
      <c r="CA8" s="25">
        <v>137</v>
      </c>
      <c r="CB8" s="25">
        <v>15</v>
      </c>
      <c r="CC8" s="44">
        <v>1.07</v>
      </c>
      <c r="CD8" s="27">
        <v>79</v>
      </c>
      <c r="CE8" s="1">
        <v>413</v>
      </c>
      <c r="CF8" s="1">
        <v>1</v>
      </c>
      <c r="CI8" s="1">
        <v>2</v>
      </c>
      <c r="CJ8" s="20">
        <v>707.43604130000006</v>
      </c>
      <c r="CK8" s="20">
        <f t="shared" si="15"/>
        <v>8.9548865987341788</v>
      </c>
      <c r="CL8" s="19">
        <f t="shared" si="16"/>
        <v>6.561647224441578</v>
      </c>
      <c r="CM8" s="20">
        <v>1465.024105</v>
      </c>
      <c r="CN8" s="19">
        <f t="shared" si="17"/>
        <v>7.2896269752407177</v>
      </c>
      <c r="CO8" s="22"/>
      <c r="CP8" s="36">
        <v>43425</v>
      </c>
      <c r="CQ8" s="36"/>
      <c r="CR8" s="36"/>
      <c r="CS8" s="36"/>
      <c r="CU8" s="36">
        <v>44274</v>
      </c>
      <c r="CV8" s="36">
        <v>44246</v>
      </c>
      <c r="CW8" s="1">
        <f t="shared" si="18"/>
        <v>821</v>
      </c>
      <c r="CX8" s="1">
        <v>0</v>
      </c>
      <c r="DA8" s="1">
        <v>0</v>
      </c>
      <c r="DB8" s="1">
        <v>821</v>
      </c>
      <c r="DC8" s="3">
        <v>0</v>
      </c>
      <c r="DD8"/>
    </row>
    <row r="9" spans="1:117" x14ac:dyDescent="0.25">
      <c r="A9" s="25">
        <v>1012</v>
      </c>
      <c r="B9" s="1">
        <v>59</v>
      </c>
      <c r="C9" s="1">
        <v>0</v>
      </c>
      <c r="D9" s="1">
        <v>1</v>
      </c>
      <c r="E9" s="1">
        <v>1</v>
      </c>
      <c r="F9" s="1">
        <v>2</v>
      </c>
      <c r="G9" s="1">
        <v>1</v>
      </c>
      <c r="H9" s="1">
        <v>0</v>
      </c>
      <c r="I9" s="1">
        <v>1</v>
      </c>
      <c r="J9" s="1">
        <v>2</v>
      </c>
      <c r="K9" s="1">
        <v>0</v>
      </c>
      <c r="L9" s="1">
        <v>0</v>
      </c>
      <c r="M9" s="1">
        <v>0</v>
      </c>
      <c r="N9" s="1">
        <v>0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23.7</v>
      </c>
      <c r="AI9" s="1">
        <v>1.69</v>
      </c>
      <c r="AJ9" s="1">
        <v>104</v>
      </c>
      <c r="AK9" s="1">
        <v>62</v>
      </c>
      <c r="AL9" s="5">
        <f t="shared" si="0"/>
        <v>76</v>
      </c>
      <c r="AM9" s="1">
        <v>66</v>
      </c>
      <c r="AN9" s="1">
        <v>3</v>
      </c>
      <c r="AO9" s="1">
        <v>8</v>
      </c>
      <c r="AP9" s="1">
        <v>43</v>
      </c>
      <c r="AQ9" s="1">
        <v>16</v>
      </c>
      <c r="AR9" s="1">
        <v>27</v>
      </c>
      <c r="AS9" s="1">
        <f t="shared" si="1"/>
        <v>27</v>
      </c>
      <c r="AT9" s="7">
        <f t="shared" si="2"/>
        <v>3.375</v>
      </c>
      <c r="AU9" s="1">
        <v>22</v>
      </c>
      <c r="AV9" s="19">
        <v>7.45</v>
      </c>
      <c r="AW9" s="1">
        <v>4.41</v>
      </c>
      <c r="AX9" s="19">
        <f t="shared" si="3"/>
        <v>0.74314855875831487</v>
      </c>
      <c r="AY9" s="7">
        <f t="shared" si="4"/>
        <v>0.67114093959731547</v>
      </c>
      <c r="AZ9" s="7">
        <f t="shared" si="5"/>
        <v>90.702947845804985</v>
      </c>
      <c r="BA9" s="7">
        <f t="shared" si="6"/>
        <v>1233.5600907029477</v>
      </c>
      <c r="BB9" s="7">
        <f t="shared" si="7"/>
        <v>112.87878787878789</v>
      </c>
      <c r="BC9" s="7">
        <f t="shared" si="8"/>
        <v>66.818181818181813</v>
      </c>
      <c r="BD9" s="7">
        <f t="shared" si="9"/>
        <v>49.071272727272721</v>
      </c>
      <c r="BE9" s="7">
        <f t="shared" si="10"/>
        <v>17.26581818181818</v>
      </c>
      <c r="BF9" s="19"/>
      <c r="BG9" s="19">
        <f t="shared" si="11"/>
        <v>0.23919463087248319</v>
      </c>
      <c r="BH9" s="19">
        <f t="shared" si="12"/>
        <v>0.3809395973154362</v>
      </c>
      <c r="BI9" s="19">
        <f t="shared" si="13"/>
        <v>4.1806958473625144</v>
      </c>
      <c r="BJ9" s="19">
        <f t="shared" si="14"/>
        <v>0.36363636363636365</v>
      </c>
      <c r="BK9" s="19"/>
      <c r="BL9" s="20">
        <v>1</v>
      </c>
      <c r="BO9" s="1">
        <v>0</v>
      </c>
      <c r="BP9" s="1">
        <v>0</v>
      </c>
      <c r="BQ9" s="1">
        <v>1</v>
      </c>
      <c r="BR9" s="1">
        <v>0</v>
      </c>
      <c r="BS9" s="1">
        <v>65</v>
      </c>
      <c r="BT9" s="1">
        <v>3.7</v>
      </c>
      <c r="BU9" s="1">
        <v>2.5</v>
      </c>
      <c r="BV9" s="1">
        <v>0.46</v>
      </c>
      <c r="BW9" s="1">
        <v>3.5</v>
      </c>
      <c r="BX9" s="1">
        <v>68.5</v>
      </c>
      <c r="BY9" s="1">
        <v>1</v>
      </c>
      <c r="BZ9" s="1">
        <v>1</v>
      </c>
      <c r="CA9" s="1">
        <v>134</v>
      </c>
      <c r="CB9" s="1">
        <v>13</v>
      </c>
      <c r="CC9" s="19">
        <v>0.79</v>
      </c>
      <c r="CD9" s="27">
        <v>83</v>
      </c>
      <c r="CJ9" s="20">
        <v>771.32060049999995</v>
      </c>
      <c r="CK9" s="20">
        <f t="shared" si="15"/>
        <v>9.29301928313253</v>
      </c>
      <c r="CL9" s="19">
        <f t="shared" si="16"/>
        <v>6.6481041113865986</v>
      </c>
      <c r="CM9" s="20">
        <v>1076.284185</v>
      </c>
      <c r="CN9" s="19">
        <f t="shared" si="17"/>
        <v>6.9812698183037067</v>
      </c>
      <c r="CO9" s="22"/>
      <c r="CP9" s="36">
        <v>43208</v>
      </c>
      <c r="CQ9" s="36"/>
      <c r="CR9" s="36"/>
      <c r="CS9" s="36"/>
      <c r="CU9" s="36">
        <v>44217</v>
      </c>
      <c r="CV9" s="36">
        <v>44208</v>
      </c>
      <c r="CW9" s="1">
        <f t="shared" si="18"/>
        <v>1000</v>
      </c>
      <c r="CX9" s="1">
        <v>0</v>
      </c>
      <c r="DA9" s="1">
        <v>0</v>
      </c>
      <c r="DB9" s="1">
        <v>1000</v>
      </c>
      <c r="DC9" s="3">
        <v>0</v>
      </c>
      <c r="DD9"/>
    </row>
    <row r="10" spans="1:117" x14ac:dyDescent="0.25">
      <c r="A10" s="2">
        <v>2009</v>
      </c>
      <c r="B10" s="3">
        <v>35</v>
      </c>
      <c r="C10" s="3">
        <v>0</v>
      </c>
      <c r="D10" s="3">
        <v>1</v>
      </c>
      <c r="E10" s="3">
        <v>1</v>
      </c>
      <c r="F10" s="3">
        <v>1</v>
      </c>
      <c r="G10" s="3">
        <v>1</v>
      </c>
      <c r="H10" s="1">
        <v>0</v>
      </c>
      <c r="I10" s="3">
        <v>1</v>
      </c>
      <c r="J10" s="3">
        <v>2</v>
      </c>
      <c r="K10" s="3">
        <v>0</v>
      </c>
      <c r="L10" s="3">
        <v>1</v>
      </c>
      <c r="M10" s="3"/>
      <c r="N10" s="3">
        <v>0</v>
      </c>
      <c r="O10" s="3">
        <v>0</v>
      </c>
      <c r="P10" s="3">
        <v>0</v>
      </c>
      <c r="Q10" s="3"/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1</v>
      </c>
      <c r="AB10" s="3">
        <v>1</v>
      </c>
      <c r="AC10" s="3">
        <v>0</v>
      </c>
      <c r="AD10" s="3">
        <v>0</v>
      </c>
      <c r="AE10" s="3">
        <v>1</v>
      </c>
      <c r="AF10" s="3">
        <v>0</v>
      </c>
      <c r="AG10" s="3">
        <v>0</v>
      </c>
      <c r="AH10" s="3">
        <v>22</v>
      </c>
      <c r="AI10" s="4">
        <v>1.7</v>
      </c>
      <c r="AJ10" s="3">
        <v>136</v>
      </c>
      <c r="AK10" s="3">
        <v>88</v>
      </c>
      <c r="AL10" s="5">
        <f t="shared" si="0"/>
        <v>104</v>
      </c>
      <c r="AM10" s="3">
        <v>101</v>
      </c>
      <c r="AN10" s="3">
        <v>1</v>
      </c>
      <c r="AO10" s="3">
        <v>7</v>
      </c>
      <c r="AP10" s="3">
        <v>22</v>
      </c>
      <c r="AQ10" s="3">
        <v>8</v>
      </c>
      <c r="AR10" s="3">
        <v>16</v>
      </c>
      <c r="AS10" s="3">
        <f t="shared" si="1"/>
        <v>14</v>
      </c>
      <c r="AT10" s="7">
        <f t="shared" si="2"/>
        <v>2</v>
      </c>
      <c r="AU10" s="3">
        <v>10</v>
      </c>
      <c r="AV10" s="4">
        <v>4.5049999999999999</v>
      </c>
      <c r="AW10" s="3">
        <v>2.65</v>
      </c>
      <c r="AX10" s="19">
        <f t="shared" si="3"/>
        <v>0.61108647450110853</v>
      </c>
      <c r="AY10" s="7">
        <f t="shared" si="4"/>
        <v>1.3318534961154274</v>
      </c>
      <c r="AZ10" s="7">
        <f t="shared" si="5"/>
        <v>181.13207547169813</v>
      </c>
      <c r="BA10" s="7">
        <f t="shared" si="6"/>
        <v>2928.3018867924529</v>
      </c>
      <c r="BB10" s="7">
        <f t="shared" si="7"/>
        <v>44.603960396039604</v>
      </c>
      <c r="BC10" s="7">
        <f t="shared" si="8"/>
        <v>26.237623762376238</v>
      </c>
      <c r="BD10" s="7">
        <f t="shared" si="9"/>
        <v>33.542178217821778</v>
      </c>
      <c r="BE10" s="7">
        <f t="shared" si="10"/>
        <v>3.2114851485148512</v>
      </c>
      <c r="BF10" s="19"/>
      <c r="BG10" s="19">
        <f t="shared" si="11"/>
        <v>0.35871254162042177</v>
      </c>
      <c r="BH10" s="19">
        <f t="shared" si="12"/>
        <v>0.4932297447280799</v>
      </c>
      <c r="BI10" s="19">
        <f t="shared" si="13"/>
        <v>3.185997171145686</v>
      </c>
      <c r="BJ10" s="19">
        <f t="shared" si="14"/>
        <v>0.7</v>
      </c>
      <c r="BK10" s="19"/>
      <c r="BL10" s="5">
        <v>0</v>
      </c>
      <c r="BM10" s="5"/>
      <c r="BN10" s="5"/>
      <c r="BO10" s="5"/>
      <c r="BP10" s="5"/>
      <c r="BQ10" s="3">
        <v>1</v>
      </c>
      <c r="BR10" s="3">
        <v>0</v>
      </c>
      <c r="BS10" s="3">
        <v>40</v>
      </c>
      <c r="BT10" s="3">
        <v>4.5</v>
      </c>
      <c r="BU10" s="3">
        <v>3</v>
      </c>
      <c r="BV10" s="3">
        <v>1.1000000000000001</v>
      </c>
      <c r="BW10" s="3"/>
      <c r="BX10" s="10"/>
      <c r="BY10" s="3">
        <v>1</v>
      </c>
      <c r="BZ10" s="3">
        <v>1</v>
      </c>
      <c r="CA10" s="3">
        <v>142</v>
      </c>
      <c r="CB10" s="3">
        <v>19</v>
      </c>
      <c r="CC10" s="4">
        <v>1.1000000000000001</v>
      </c>
      <c r="CD10" s="28">
        <v>56</v>
      </c>
      <c r="CE10" s="8"/>
      <c r="CF10" s="8"/>
      <c r="CG10" s="3">
        <v>442</v>
      </c>
      <c r="CH10" s="3">
        <v>0</v>
      </c>
      <c r="CI10" s="3">
        <v>1</v>
      </c>
      <c r="CJ10" s="12">
        <v>541.4860681114551</v>
      </c>
      <c r="CK10" s="20">
        <f t="shared" si="15"/>
        <v>9.6693940734188413</v>
      </c>
      <c r="CL10" s="19">
        <f t="shared" si="16"/>
        <v>6.2943173377840367</v>
      </c>
      <c r="CM10" s="5">
        <v>927.15472476583966</v>
      </c>
      <c r="CN10" s="19">
        <f t="shared" si="17"/>
        <v>6.8321204607705885</v>
      </c>
      <c r="CO10" s="10"/>
      <c r="CP10" s="41">
        <v>40252</v>
      </c>
      <c r="CQ10" s="41"/>
      <c r="CR10" s="41"/>
      <c r="CS10" s="41"/>
      <c r="CU10" s="36">
        <v>44272</v>
      </c>
      <c r="CV10" s="36">
        <v>44260</v>
      </c>
      <c r="CW10" s="1">
        <f t="shared" si="18"/>
        <v>4008</v>
      </c>
      <c r="CX10" s="3">
        <v>0</v>
      </c>
      <c r="CY10" s="3"/>
      <c r="CZ10" s="3"/>
      <c r="DA10" s="3">
        <v>0</v>
      </c>
      <c r="DB10" s="3">
        <v>4008</v>
      </c>
      <c r="DC10" s="3">
        <v>0</v>
      </c>
      <c r="DD10" s="3"/>
      <c r="DE10" s="10"/>
      <c r="DF10" s="10"/>
      <c r="DG10" s="10"/>
      <c r="DH10" s="10"/>
      <c r="DI10" s="10"/>
      <c r="DJ10" s="10"/>
      <c r="DK10" s="10"/>
      <c r="DL10" s="10"/>
      <c r="DM10" s="10"/>
    </row>
    <row r="11" spans="1:117" x14ac:dyDescent="0.25">
      <c r="A11" s="2">
        <v>2035</v>
      </c>
      <c r="B11" s="3">
        <v>45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1">
        <v>0</v>
      </c>
      <c r="I11" s="3">
        <v>0</v>
      </c>
      <c r="J11" s="3">
        <v>3</v>
      </c>
      <c r="K11" s="3">
        <v>0</v>
      </c>
      <c r="L11" s="3">
        <v>0</v>
      </c>
      <c r="M11" s="3"/>
      <c r="N11" s="3">
        <v>1</v>
      </c>
      <c r="O11" s="3">
        <v>1</v>
      </c>
      <c r="P11" s="3">
        <v>1</v>
      </c>
      <c r="Q11" s="3"/>
      <c r="R11" s="3">
        <v>0</v>
      </c>
      <c r="S11" s="3">
        <v>0</v>
      </c>
      <c r="T11" s="3">
        <v>1</v>
      </c>
      <c r="U11" s="3">
        <v>1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1</v>
      </c>
      <c r="AF11" s="3">
        <v>0</v>
      </c>
      <c r="AG11" s="3">
        <v>2</v>
      </c>
      <c r="AH11" s="3">
        <v>23.5</v>
      </c>
      <c r="AI11" s="4">
        <v>1.83</v>
      </c>
      <c r="AJ11" s="3">
        <v>106</v>
      </c>
      <c r="AK11" s="3">
        <v>63</v>
      </c>
      <c r="AL11" s="5">
        <f t="shared" si="0"/>
        <v>77.333333333333329</v>
      </c>
      <c r="AM11" s="3">
        <v>72</v>
      </c>
      <c r="AN11" s="3">
        <v>1</v>
      </c>
      <c r="AO11" s="3">
        <v>8</v>
      </c>
      <c r="AP11" s="3">
        <v>55</v>
      </c>
      <c r="AQ11" s="3">
        <v>35</v>
      </c>
      <c r="AR11" s="3">
        <v>45</v>
      </c>
      <c r="AS11" s="1">
        <f t="shared" si="1"/>
        <v>20</v>
      </c>
      <c r="AT11" s="7">
        <f t="shared" si="2"/>
        <v>2.5</v>
      </c>
      <c r="AU11" s="3">
        <v>19</v>
      </c>
      <c r="AV11" s="4">
        <v>3.39</v>
      </c>
      <c r="AW11" s="3">
        <v>1.85</v>
      </c>
      <c r="AX11" s="19">
        <f t="shared" si="3"/>
        <v>0.31722099039172208</v>
      </c>
      <c r="AY11" s="7">
        <f t="shared" si="4"/>
        <v>7.6696165191740411</v>
      </c>
      <c r="AZ11" s="7">
        <f t="shared" si="5"/>
        <v>1124.3243243243244</v>
      </c>
      <c r="BA11" s="7">
        <f t="shared" si="6"/>
        <v>2998.1981981981976</v>
      </c>
      <c r="BB11" s="7">
        <f t="shared" si="7"/>
        <v>47.083333333333336</v>
      </c>
      <c r="BC11" s="7">
        <f t="shared" si="8"/>
        <v>25.694444444444443</v>
      </c>
      <c r="BD11" s="7">
        <f t="shared" si="9"/>
        <v>20.384259259259256</v>
      </c>
      <c r="BE11" s="7">
        <f t="shared" si="10"/>
        <v>12.929444444444442</v>
      </c>
      <c r="BF11" s="19">
        <v>2.25</v>
      </c>
      <c r="BG11" s="19">
        <f t="shared" si="11"/>
        <v>0.95575221238938046</v>
      </c>
      <c r="BH11" s="19">
        <f t="shared" si="12"/>
        <v>1.168141592920354</v>
      </c>
      <c r="BI11" s="19">
        <f t="shared" si="13"/>
        <v>2.354166666666667</v>
      </c>
      <c r="BJ11" s="19">
        <f t="shared" si="14"/>
        <v>0.42105263157894735</v>
      </c>
      <c r="BK11" s="19"/>
      <c r="BL11" s="5">
        <v>1</v>
      </c>
      <c r="BM11" s="5">
        <v>19</v>
      </c>
      <c r="BN11" s="5">
        <v>50</v>
      </c>
      <c r="BO11" s="5">
        <v>0</v>
      </c>
      <c r="BP11" s="5">
        <v>0</v>
      </c>
      <c r="BQ11" s="3">
        <v>1</v>
      </c>
      <c r="BR11" s="3" t="s">
        <v>60</v>
      </c>
      <c r="BS11" s="5">
        <v>50</v>
      </c>
      <c r="BT11" s="3">
        <v>5.4</v>
      </c>
      <c r="BU11" s="3">
        <v>4.3</v>
      </c>
      <c r="BV11" s="3">
        <v>0.83</v>
      </c>
      <c r="BW11" s="3">
        <v>4.5</v>
      </c>
      <c r="BX11" s="10"/>
      <c r="BY11" s="3">
        <v>1</v>
      </c>
      <c r="BZ11" s="3">
        <v>1</v>
      </c>
      <c r="CA11" s="3">
        <v>141</v>
      </c>
      <c r="CB11" s="3">
        <v>9</v>
      </c>
      <c r="CC11" s="4">
        <v>0.5</v>
      </c>
      <c r="CD11" s="28">
        <v>90</v>
      </c>
      <c r="CE11" s="8"/>
      <c r="CF11" s="8"/>
      <c r="CG11" s="3">
        <v>596</v>
      </c>
      <c r="CH11" s="3">
        <v>0</v>
      </c>
      <c r="CI11" s="3">
        <v>1</v>
      </c>
      <c r="CJ11" s="12">
        <v>906.66666666666663</v>
      </c>
      <c r="CK11" s="20">
        <f t="shared" si="15"/>
        <v>10.074074074074074</v>
      </c>
      <c r="CL11" s="19">
        <f t="shared" si="16"/>
        <v>6.8097748706219337</v>
      </c>
      <c r="CM11" s="5">
        <v>379.67119750501365</v>
      </c>
      <c r="CN11" s="19">
        <f t="shared" si="17"/>
        <v>5.9393056084348554</v>
      </c>
      <c r="CO11" s="10"/>
      <c r="CP11" s="41">
        <v>40402</v>
      </c>
      <c r="CQ11" s="41"/>
      <c r="CR11" s="41"/>
      <c r="CS11" s="41"/>
      <c r="CU11" s="36">
        <v>44272</v>
      </c>
      <c r="CV11" s="36">
        <v>43476</v>
      </c>
      <c r="CW11" s="1">
        <f t="shared" si="18"/>
        <v>3074</v>
      </c>
      <c r="CX11" s="3">
        <v>1</v>
      </c>
      <c r="CY11" s="40">
        <v>43476</v>
      </c>
      <c r="CZ11" s="20">
        <f>(CY11-CP11)</f>
        <v>3074</v>
      </c>
      <c r="DA11" s="20">
        <v>1</v>
      </c>
      <c r="DB11" s="20">
        <v>3074</v>
      </c>
      <c r="DC11" s="3">
        <v>0</v>
      </c>
      <c r="DD11" s="3" t="s">
        <v>144</v>
      </c>
      <c r="DE11" s="10"/>
      <c r="DF11" s="10"/>
      <c r="DG11" s="10"/>
      <c r="DH11" s="10"/>
      <c r="DI11" s="10"/>
      <c r="DJ11" s="10"/>
      <c r="DK11" s="10"/>
      <c r="DL11" s="10"/>
      <c r="DM11" s="10"/>
    </row>
    <row r="12" spans="1:117" x14ac:dyDescent="0.25">
      <c r="A12" s="25">
        <v>1119</v>
      </c>
      <c r="B12" s="1">
        <v>58</v>
      </c>
      <c r="C12" s="1">
        <v>0</v>
      </c>
      <c r="D12" s="1">
        <v>1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38</v>
      </c>
      <c r="AI12" s="1">
        <v>2.04</v>
      </c>
      <c r="AJ12" s="1">
        <v>141</v>
      </c>
      <c r="AK12" s="1">
        <v>74</v>
      </c>
      <c r="AL12" s="5">
        <f t="shared" si="0"/>
        <v>96.333333333333329</v>
      </c>
      <c r="AM12" s="1">
        <v>85</v>
      </c>
      <c r="AN12" s="1">
        <v>1</v>
      </c>
      <c r="AO12" s="1">
        <v>5</v>
      </c>
      <c r="AP12" s="1">
        <v>20</v>
      </c>
      <c r="AQ12" s="1">
        <v>7</v>
      </c>
      <c r="AR12" s="1">
        <v>14</v>
      </c>
      <c r="AS12" s="1">
        <f t="shared" si="1"/>
        <v>13</v>
      </c>
      <c r="AT12" s="7">
        <f t="shared" si="2"/>
        <v>2.6</v>
      </c>
      <c r="AU12" s="1">
        <v>10</v>
      </c>
      <c r="AV12" s="19">
        <v>5.47</v>
      </c>
      <c r="AW12" s="1">
        <v>2.68</v>
      </c>
      <c r="AX12" s="19">
        <f t="shared" si="3"/>
        <v>0.5724464153732447</v>
      </c>
      <c r="AY12" s="7">
        <f t="shared" si="4"/>
        <v>0.73126142595978061</v>
      </c>
      <c r="AZ12" s="7">
        <f t="shared" si="5"/>
        <v>119.40298507462686</v>
      </c>
      <c r="BA12" s="7">
        <f t="shared" si="6"/>
        <v>2726.3681592039798</v>
      </c>
      <c r="BB12" s="7">
        <f t="shared" si="7"/>
        <v>64.35294117647058</v>
      </c>
      <c r="BC12" s="7">
        <f t="shared" si="8"/>
        <v>31.529411764705884</v>
      </c>
      <c r="BD12" s="7">
        <f t="shared" si="9"/>
        <v>37.019733333333328</v>
      </c>
      <c r="BE12" s="7">
        <f t="shared" si="10"/>
        <v>3.8591999999999995</v>
      </c>
      <c r="BF12" s="19">
        <v>2.1910420475319929</v>
      </c>
      <c r="BG12" s="19">
        <f t="shared" si="11"/>
        <v>0.21755027422303477</v>
      </c>
      <c r="BH12" s="19">
        <f t="shared" si="12"/>
        <v>0.31078610603290679</v>
      </c>
      <c r="BI12" s="19">
        <f t="shared" si="13"/>
        <v>4.9502262443438907</v>
      </c>
      <c r="BJ12" s="19">
        <f t="shared" si="14"/>
        <v>0.5</v>
      </c>
      <c r="BK12" s="19"/>
      <c r="BL12" s="20">
        <v>1</v>
      </c>
      <c r="BM12" s="1">
        <v>12</v>
      </c>
      <c r="BP12" s="1"/>
      <c r="BQ12" s="1">
        <v>1</v>
      </c>
      <c r="BR12" s="1">
        <v>0</v>
      </c>
      <c r="BS12" s="1">
        <v>66</v>
      </c>
      <c r="BT12" s="1">
        <v>4.3</v>
      </c>
      <c r="BU12" s="1">
        <v>2.8</v>
      </c>
      <c r="BV12" s="1">
        <v>0.44</v>
      </c>
      <c r="BX12" s="1">
        <v>15</v>
      </c>
      <c r="BY12" s="1">
        <v>0</v>
      </c>
      <c r="BZ12" s="1">
        <v>1</v>
      </c>
      <c r="CA12" s="25">
        <v>139</v>
      </c>
      <c r="CB12" s="25">
        <v>30</v>
      </c>
      <c r="CC12" s="44">
        <v>1.19</v>
      </c>
      <c r="CD12" s="27">
        <v>50</v>
      </c>
      <c r="CE12" s="1">
        <v>20</v>
      </c>
      <c r="CF12" s="1">
        <v>0</v>
      </c>
      <c r="CI12" s="1">
        <v>1</v>
      </c>
      <c r="CJ12" s="20">
        <v>508.3518795</v>
      </c>
      <c r="CK12" s="20">
        <f t="shared" si="15"/>
        <v>10.16703759</v>
      </c>
      <c r="CL12" s="19">
        <f t="shared" si="16"/>
        <v>6.2311738839701629</v>
      </c>
      <c r="CM12" s="20">
        <v>899.50075409999999</v>
      </c>
      <c r="CN12" s="19">
        <f t="shared" si="17"/>
        <v>6.8018398917448781</v>
      </c>
      <c r="CO12" s="22"/>
      <c r="CP12" s="36">
        <v>43585</v>
      </c>
      <c r="CQ12" s="36"/>
      <c r="CR12" s="36"/>
      <c r="CS12" s="36"/>
      <c r="CU12" s="36">
        <v>44274</v>
      </c>
      <c r="CV12" s="36">
        <v>44274</v>
      </c>
      <c r="CW12" s="1">
        <f t="shared" si="18"/>
        <v>689</v>
      </c>
      <c r="CX12" s="1">
        <v>0</v>
      </c>
      <c r="DA12" s="1">
        <v>0</v>
      </c>
      <c r="DB12" s="1">
        <v>689</v>
      </c>
      <c r="DC12" s="3">
        <v>0</v>
      </c>
      <c r="DD12"/>
    </row>
    <row r="13" spans="1:117" x14ac:dyDescent="0.25">
      <c r="A13" s="25">
        <v>1070</v>
      </c>
      <c r="B13" s="1">
        <v>62</v>
      </c>
      <c r="C13" s="1">
        <v>0</v>
      </c>
      <c r="D13" s="1">
        <v>0</v>
      </c>
      <c r="E13" s="1">
        <v>0</v>
      </c>
      <c r="F13" s="1">
        <v>2</v>
      </c>
      <c r="H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1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20.94</v>
      </c>
      <c r="AI13" s="1">
        <v>1.83</v>
      </c>
      <c r="AJ13" s="1">
        <v>151</v>
      </c>
      <c r="AK13" s="1">
        <v>91</v>
      </c>
      <c r="AL13" s="5">
        <f t="shared" si="0"/>
        <v>111</v>
      </c>
      <c r="AM13" s="1">
        <v>56</v>
      </c>
      <c r="AN13" s="1">
        <v>1</v>
      </c>
      <c r="AO13" s="1">
        <v>6</v>
      </c>
      <c r="AP13" s="1">
        <v>29</v>
      </c>
      <c r="AQ13" s="1">
        <v>11</v>
      </c>
      <c r="AR13" s="1">
        <v>19</v>
      </c>
      <c r="AS13" s="1">
        <f t="shared" si="1"/>
        <v>18</v>
      </c>
      <c r="AT13" s="7">
        <f t="shared" si="2"/>
        <v>3</v>
      </c>
      <c r="AU13" s="1">
        <v>12</v>
      </c>
      <c r="AV13" s="19">
        <v>4.42</v>
      </c>
      <c r="AW13" s="1">
        <v>2.41</v>
      </c>
      <c r="AX13" s="19">
        <f t="shared" si="3"/>
        <v>0.59314855875831485</v>
      </c>
      <c r="AY13" s="7">
        <f t="shared" si="4"/>
        <v>1.5837104072398189</v>
      </c>
      <c r="AZ13" s="7">
        <f t="shared" si="5"/>
        <v>232.36514522821577</v>
      </c>
      <c r="BA13" s="7">
        <f t="shared" si="6"/>
        <v>3485.4771784232362</v>
      </c>
      <c r="BB13" s="7">
        <f t="shared" si="7"/>
        <v>78.928571428571431</v>
      </c>
      <c r="BC13" s="7">
        <f t="shared" si="8"/>
        <v>43.035714285714285</v>
      </c>
      <c r="BD13" s="7">
        <f t="shared" si="9"/>
        <v>57.943285714285707</v>
      </c>
      <c r="BE13" s="7">
        <f t="shared" si="10"/>
        <v>7.6087142857142842</v>
      </c>
      <c r="BF13" s="19"/>
      <c r="BG13" s="19">
        <f t="shared" si="11"/>
        <v>0.24072398190045249</v>
      </c>
      <c r="BH13" s="19">
        <f t="shared" si="12"/>
        <v>0.36742081447963798</v>
      </c>
      <c r="BI13" s="19">
        <f t="shared" si="13"/>
        <v>4.3849206349206353</v>
      </c>
      <c r="BJ13" s="19">
        <f t="shared" si="14"/>
        <v>0.5</v>
      </c>
      <c r="BK13" s="19"/>
      <c r="BL13" s="20">
        <v>1</v>
      </c>
      <c r="BO13" s="1">
        <v>1</v>
      </c>
      <c r="BP13" s="1"/>
      <c r="BQ13" s="1">
        <v>1</v>
      </c>
      <c r="BR13" s="1">
        <v>0</v>
      </c>
      <c r="BS13" s="1">
        <v>54</v>
      </c>
      <c r="BT13" s="1">
        <v>5.6</v>
      </c>
      <c r="BU13" s="1">
        <v>3.5</v>
      </c>
      <c r="BV13" s="1">
        <v>0.26</v>
      </c>
      <c r="BW13" s="1">
        <v>3.7</v>
      </c>
      <c r="BX13" s="1">
        <v>51.7</v>
      </c>
      <c r="BY13" s="1">
        <v>1</v>
      </c>
      <c r="CA13" s="25">
        <v>138</v>
      </c>
      <c r="CB13" s="25">
        <v>18</v>
      </c>
      <c r="CC13" s="44">
        <v>0.87</v>
      </c>
      <c r="CD13" s="27">
        <v>90</v>
      </c>
      <c r="CE13" s="1">
        <v>156</v>
      </c>
      <c r="CF13" s="1">
        <v>1</v>
      </c>
      <c r="CI13" s="1">
        <v>1</v>
      </c>
      <c r="CJ13" s="20">
        <v>916.93023249999999</v>
      </c>
      <c r="CK13" s="20">
        <f t="shared" si="15"/>
        <v>10.188113694444445</v>
      </c>
      <c r="CL13" s="19">
        <f t="shared" si="16"/>
        <v>6.8210313870283601</v>
      </c>
      <c r="CM13" s="20">
        <v>1758.524993</v>
      </c>
      <c r="CN13" s="19">
        <f t="shared" si="17"/>
        <v>7.4722306644943002</v>
      </c>
      <c r="CO13" s="22"/>
      <c r="CP13" s="36">
        <v>43419</v>
      </c>
      <c r="CQ13" s="36"/>
      <c r="CR13" s="36"/>
      <c r="CS13" s="36"/>
      <c r="CU13" s="36">
        <v>44274</v>
      </c>
      <c r="CV13" s="36">
        <v>44238</v>
      </c>
      <c r="CW13" s="1">
        <f t="shared" si="18"/>
        <v>819</v>
      </c>
      <c r="CX13" s="1">
        <v>0</v>
      </c>
      <c r="DA13" s="1">
        <v>0</v>
      </c>
      <c r="DB13" s="1">
        <v>819</v>
      </c>
      <c r="DC13" s="3">
        <v>0</v>
      </c>
      <c r="DD13"/>
    </row>
    <row r="14" spans="1:117" x14ac:dyDescent="0.25">
      <c r="A14" s="25">
        <v>1010</v>
      </c>
      <c r="B14" s="1">
        <v>70</v>
      </c>
      <c r="C14" s="1">
        <v>0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1</v>
      </c>
      <c r="J14" s="1">
        <v>2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1</v>
      </c>
      <c r="AC14" s="1">
        <v>1</v>
      </c>
      <c r="AD14" s="1">
        <v>0</v>
      </c>
      <c r="AE14" s="1">
        <v>1</v>
      </c>
      <c r="AF14" s="1">
        <v>0</v>
      </c>
      <c r="AG14" s="1">
        <v>0</v>
      </c>
      <c r="AH14" s="1">
        <v>26.31</v>
      </c>
      <c r="AI14" s="1">
        <v>2.15</v>
      </c>
      <c r="AJ14" s="1">
        <v>136</v>
      </c>
      <c r="AK14" s="1">
        <v>58</v>
      </c>
      <c r="AL14" s="5">
        <f t="shared" si="0"/>
        <v>84</v>
      </c>
      <c r="AM14" s="1">
        <v>48</v>
      </c>
      <c r="AN14" s="1">
        <v>3</v>
      </c>
      <c r="AO14" s="1">
        <v>11</v>
      </c>
      <c r="AP14" s="1">
        <v>47</v>
      </c>
      <c r="AQ14" s="1">
        <v>14</v>
      </c>
      <c r="AR14" s="1">
        <v>25</v>
      </c>
      <c r="AS14" s="1">
        <f t="shared" si="1"/>
        <v>33</v>
      </c>
      <c r="AT14" s="7">
        <f t="shared" si="2"/>
        <v>3</v>
      </c>
      <c r="AU14" s="1">
        <v>18</v>
      </c>
      <c r="AV14" s="19">
        <v>5.88</v>
      </c>
      <c r="AW14" s="1">
        <v>2.74</v>
      </c>
      <c r="AX14" s="19">
        <f t="shared" si="3"/>
        <v>0.5103325942350333</v>
      </c>
      <c r="AY14" s="7">
        <f t="shared" si="4"/>
        <v>1.1904761904761905</v>
      </c>
      <c r="AZ14" s="7">
        <f t="shared" si="5"/>
        <v>204.3795620437956</v>
      </c>
      <c r="BA14" s="7">
        <f t="shared" si="6"/>
        <v>2131.3868613138684</v>
      </c>
      <c r="BB14" s="7">
        <f t="shared" si="7"/>
        <v>122.5</v>
      </c>
      <c r="BC14" s="7">
        <f t="shared" si="8"/>
        <v>57.083333333333336</v>
      </c>
      <c r="BD14" s="7">
        <f t="shared" si="9"/>
        <v>51.238</v>
      </c>
      <c r="BE14" s="7">
        <f t="shared" si="10"/>
        <v>10.868666666666668</v>
      </c>
      <c r="BF14" s="19">
        <v>1.19</v>
      </c>
      <c r="BG14" s="19">
        <f t="shared" si="11"/>
        <v>0.20408163265306123</v>
      </c>
      <c r="BH14" s="19">
        <f t="shared" si="12"/>
        <v>0.3836734693877551</v>
      </c>
      <c r="BI14" s="19">
        <f t="shared" si="13"/>
        <v>3.7121212121212119</v>
      </c>
      <c r="BJ14" s="19">
        <f t="shared" si="14"/>
        <v>0.61111111111111116</v>
      </c>
      <c r="BK14" s="19"/>
      <c r="BL14" s="20">
        <v>1</v>
      </c>
      <c r="BM14" s="1">
        <v>19</v>
      </c>
      <c r="BO14" s="1">
        <v>3</v>
      </c>
      <c r="BP14" s="1">
        <v>0</v>
      </c>
      <c r="BQ14" s="1">
        <v>1</v>
      </c>
      <c r="BR14" s="1">
        <v>0</v>
      </c>
      <c r="BS14" s="1">
        <v>45</v>
      </c>
      <c r="BT14" s="1">
        <v>5.2</v>
      </c>
      <c r="BU14" s="1">
        <v>4.0999999999999996</v>
      </c>
      <c r="BV14" s="1">
        <v>0.32</v>
      </c>
      <c r="BW14" s="1">
        <v>5.3</v>
      </c>
      <c r="BX14" s="1">
        <v>70</v>
      </c>
      <c r="BY14" s="1">
        <v>1</v>
      </c>
      <c r="BZ14" s="1">
        <v>0</v>
      </c>
      <c r="CA14" s="1">
        <v>136</v>
      </c>
      <c r="CB14" s="1">
        <v>33</v>
      </c>
      <c r="CC14" s="19">
        <v>1</v>
      </c>
      <c r="CD14" s="27">
        <v>76</v>
      </c>
      <c r="CJ14" s="20">
        <v>775.30122070000004</v>
      </c>
      <c r="CK14" s="20">
        <f t="shared" si="15"/>
        <v>10.201331851315791</v>
      </c>
      <c r="CL14" s="19">
        <f t="shared" si="16"/>
        <v>6.6532516257109693</v>
      </c>
      <c r="CM14" s="20">
        <v>156.2758365</v>
      </c>
      <c r="CN14" s="19">
        <f t="shared" si="17"/>
        <v>5.0516226285471113</v>
      </c>
      <c r="CO14" s="22"/>
      <c r="CP14" s="36">
        <v>43208</v>
      </c>
      <c r="CQ14" s="36"/>
      <c r="CR14" s="36"/>
      <c r="CS14" s="36"/>
      <c r="CU14" s="36">
        <v>44274</v>
      </c>
      <c r="CV14" s="36">
        <v>44272</v>
      </c>
      <c r="CW14" s="1">
        <f t="shared" si="18"/>
        <v>1064</v>
      </c>
      <c r="CX14" s="1">
        <v>0</v>
      </c>
      <c r="DA14" s="1">
        <v>0</v>
      </c>
      <c r="DB14" s="1">
        <v>1064</v>
      </c>
      <c r="DC14" s="3">
        <v>0</v>
      </c>
      <c r="DD14"/>
    </row>
    <row r="15" spans="1:117" x14ac:dyDescent="0.25">
      <c r="A15" s="25">
        <v>1050</v>
      </c>
      <c r="B15" s="1">
        <v>61</v>
      </c>
      <c r="C15" s="1">
        <v>0</v>
      </c>
      <c r="D15" s="1">
        <v>0</v>
      </c>
      <c r="E15" s="1">
        <v>1</v>
      </c>
      <c r="F15" s="1">
        <v>2</v>
      </c>
      <c r="G15" s="1">
        <v>1</v>
      </c>
      <c r="H15" s="1">
        <v>0</v>
      </c>
      <c r="I15" s="1">
        <v>1</v>
      </c>
      <c r="J15" s="1">
        <v>2</v>
      </c>
      <c r="K15" s="1">
        <v>1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  <c r="AH15" s="1">
        <v>32.200000000000003</v>
      </c>
      <c r="AI15" s="1">
        <v>2.2799999999999998</v>
      </c>
      <c r="AJ15" s="1">
        <v>129</v>
      </c>
      <c r="AK15" s="1">
        <v>67</v>
      </c>
      <c r="AL15" s="5">
        <f t="shared" si="0"/>
        <v>87.666666666666671</v>
      </c>
      <c r="AM15" s="1">
        <v>68</v>
      </c>
      <c r="AN15" s="1">
        <v>1</v>
      </c>
      <c r="AO15" s="1">
        <v>4</v>
      </c>
      <c r="AP15" s="1">
        <v>26</v>
      </c>
      <c r="AQ15" s="1">
        <v>9</v>
      </c>
      <c r="AR15" s="1">
        <v>16</v>
      </c>
      <c r="AS15" s="1">
        <f t="shared" si="1"/>
        <v>17</v>
      </c>
      <c r="AT15" s="7">
        <f t="shared" si="2"/>
        <v>4.25</v>
      </c>
      <c r="AU15" s="1">
        <v>8</v>
      </c>
      <c r="AV15" s="19">
        <v>6.03</v>
      </c>
      <c r="AW15" s="1">
        <v>2.64</v>
      </c>
      <c r="AX15" s="19">
        <f t="shared" si="3"/>
        <v>0.51317073170731708</v>
      </c>
      <c r="AY15" s="7">
        <f t="shared" si="4"/>
        <v>1.3266998341625207</v>
      </c>
      <c r="AZ15" s="7">
        <f t="shared" si="5"/>
        <v>242.42424242424241</v>
      </c>
      <c r="BA15" s="7">
        <f t="shared" si="6"/>
        <v>2535.3535353535353</v>
      </c>
      <c r="BB15" s="7">
        <f t="shared" si="7"/>
        <v>88.676470588235304</v>
      </c>
      <c r="BC15" s="7">
        <f t="shared" si="8"/>
        <v>38.823529411764703</v>
      </c>
      <c r="BD15" s="7">
        <f t="shared" si="9"/>
        <v>42.064</v>
      </c>
      <c r="BE15" s="7">
        <f t="shared" si="10"/>
        <v>6.3359999999999994</v>
      </c>
      <c r="BF15" s="19">
        <v>1.1276948590381426</v>
      </c>
      <c r="BG15" s="19">
        <f t="shared" si="11"/>
        <v>0.18043117744610279</v>
      </c>
      <c r="BH15" s="19">
        <f t="shared" si="12"/>
        <v>0.29320066334991707</v>
      </c>
      <c r="BI15" s="19">
        <f t="shared" si="13"/>
        <v>5.2162629757785473</v>
      </c>
      <c r="BJ15" s="19">
        <f t="shared" si="14"/>
        <v>0.5</v>
      </c>
      <c r="BK15" s="19"/>
      <c r="BL15" s="20">
        <v>1</v>
      </c>
      <c r="BM15" s="1">
        <v>13</v>
      </c>
      <c r="BO15" s="1">
        <v>0</v>
      </c>
      <c r="BP15" s="1">
        <v>0</v>
      </c>
      <c r="BQ15" s="1">
        <v>1</v>
      </c>
      <c r="BR15" s="1">
        <v>0</v>
      </c>
      <c r="BS15" s="1">
        <v>65</v>
      </c>
      <c r="BT15" s="1"/>
      <c r="BU15" s="1"/>
      <c r="BV15" s="1"/>
      <c r="CA15" s="25">
        <v>140</v>
      </c>
      <c r="CB15" s="25">
        <v>15</v>
      </c>
      <c r="CC15" s="44">
        <v>1.1200000000000001</v>
      </c>
      <c r="CD15" s="27">
        <v>71</v>
      </c>
      <c r="CJ15" s="20">
        <v>730.12165189999996</v>
      </c>
      <c r="CK15" s="20">
        <f t="shared" si="15"/>
        <v>10.283403547887323</v>
      </c>
      <c r="CL15" s="19">
        <f t="shared" si="16"/>
        <v>6.5932111666968174</v>
      </c>
      <c r="CM15" s="20">
        <v>1215.8277880000001</v>
      </c>
      <c r="CN15" s="19">
        <f t="shared" si="17"/>
        <v>7.1031804307862849</v>
      </c>
      <c r="CO15" s="22"/>
      <c r="CP15" s="36">
        <v>43350</v>
      </c>
      <c r="CQ15" s="36"/>
      <c r="CR15" s="36"/>
      <c r="CS15" s="36"/>
      <c r="CU15" s="36">
        <v>44274</v>
      </c>
      <c r="CV15" s="36">
        <v>44257</v>
      </c>
      <c r="CW15" s="1">
        <f t="shared" si="18"/>
        <v>907</v>
      </c>
      <c r="CX15" s="1">
        <v>0</v>
      </c>
      <c r="DA15" s="1">
        <v>0</v>
      </c>
      <c r="DB15" s="1">
        <v>907</v>
      </c>
      <c r="DC15" s="3">
        <v>0</v>
      </c>
      <c r="DD15"/>
    </row>
    <row r="16" spans="1:117" x14ac:dyDescent="0.25">
      <c r="A16" s="2">
        <v>2056</v>
      </c>
      <c r="B16" s="3">
        <v>49</v>
      </c>
      <c r="C16" s="3">
        <v>0</v>
      </c>
      <c r="D16" s="3">
        <v>0</v>
      </c>
      <c r="E16" s="3">
        <v>0</v>
      </c>
      <c r="F16" s="3">
        <v>2</v>
      </c>
      <c r="G16" s="3">
        <v>1</v>
      </c>
      <c r="H16" s="1">
        <v>0</v>
      </c>
      <c r="I16" s="3">
        <v>1</v>
      </c>
      <c r="J16" s="3">
        <v>1</v>
      </c>
      <c r="K16" s="3">
        <v>0</v>
      </c>
      <c r="L16" s="3">
        <v>0</v>
      </c>
      <c r="M16" s="3"/>
      <c r="N16" s="3">
        <v>0</v>
      </c>
      <c r="O16" s="3">
        <v>0</v>
      </c>
      <c r="P16" s="3">
        <v>1</v>
      </c>
      <c r="Q16" s="3"/>
      <c r="R16" s="3">
        <v>0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1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23</v>
      </c>
      <c r="AI16" s="4">
        <v>1.7</v>
      </c>
      <c r="AJ16" s="3">
        <v>118</v>
      </c>
      <c r="AK16" s="3">
        <v>78</v>
      </c>
      <c r="AL16" s="5">
        <f t="shared" si="0"/>
        <v>91.333333333333329</v>
      </c>
      <c r="AM16" s="3">
        <v>88</v>
      </c>
      <c r="AN16" s="3">
        <v>1</v>
      </c>
      <c r="AO16" s="3">
        <v>4</v>
      </c>
      <c r="AP16" s="3">
        <v>18</v>
      </c>
      <c r="AQ16" s="3">
        <v>8</v>
      </c>
      <c r="AR16" s="3">
        <v>11</v>
      </c>
      <c r="AS16" s="1">
        <f t="shared" si="1"/>
        <v>10</v>
      </c>
      <c r="AT16" s="7">
        <f t="shared" si="2"/>
        <v>2.5</v>
      </c>
      <c r="AU16" s="3">
        <v>6</v>
      </c>
      <c r="AV16" s="4">
        <v>3.8080000000000003</v>
      </c>
      <c r="AW16" s="3">
        <v>2.2400000000000002</v>
      </c>
      <c r="AX16" s="19">
        <f t="shared" si="3"/>
        <v>0.45362897265336294</v>
      </c>
      <c r="AY16" s="7">
        <f t="shared" si="4"/>
        <v>1.3130252100840336</v>
      </c>
      <c r="AZ16" s="7">
        <f t="shared" si="5"/>
        <v>178.57142857142856</v>
      </c>
      <c r="BA16" s="7">
        <f t="shared" si="6"/>
        <v>3119.0476190476184</v>
      </c>
      <c r="BB16" s="7">
        <f t="shared" si="7"/>
        <v>43.272727272727273</v>
      </c>
      <c r="BC16" s="7">
        <f t="shared" si="8"/>
        <v>25.454545454545453</v>
      </c>
      <c r="BD16" s="7">
        <f t="shared" si="9"/>
        <v>29.540848484848482</v>
      </c>
      <c r="BE16" s="7">
        <f t="shared" si="10"/>
        <v>2.4232727272727272</v>
      </c>
      <c r="BF16" s="19"/>
      <c r="BG16" s="19">
        <f t="shared" si="11"/>
        <v>0.25420168067226889</v>
      </c>
      <c r="BH16" s="19">
        <f t="shared" si="12"/>
        <v>0.41596638655462187</v>
      </c>
      <c r="BI16" s="19">
        <f t="shared" si="13"/>
        <v>4.3272727272727272</v>
      </c>
      <c r="BJ16" s="19">
        <f t="shared" si="14"/>
        <v>0.66666666666666663</v>
      </c>
      <c r="BK16" s="19"/>
      <c r="BL16" s="5">
        <v>0</v>
      </c>
      <c r="BM16" s="5"/>
      <c r="BN16" s="5"/>
      <c r="BO16" s="5"/>
      <c r="BP16" s="5"/>
      <c r="BQ16" s="3">
        <v>1</v>
      </c>
      <c r="BR16" s="3">
        <v>0</v>
      </c>
      <c r="BS16" s="3">
        <v>55</v>
      </c>
      <c r="BT16" s="3"/>
      <c r="BU16" s="3"/>
      <c r="BV16" s="3"/>
      <c r="BW16" s="3"/>
      <c r="BX16" s="10"/>
      <c r="BY16" s="3">
        <v>1</v>
      </c>
      <c r="BZ16" s="3">
        <v>0</v>
      </c>
      <c r="CA16" s="3">
        <v>141</v>
      </c>
      <c r="CB16" s="3">
        <v>25</v>
      </c>
      <c r="CC16" s="4">
        <v>1.1000000000000001</v>
      </c>
      <c r="CD16" s="28">
        <v>77</v>
      </c>
      <c r="CE16" s="8"/>
      <c r="CF16" s="8"/>
      <c r="CG16" s="3">
        <v>366</v>
      </c>
      <c r="CH16" s="3">
        <v>0</v>
      </c>
      <c r="CI16" s="3">
        <v>1</v>
      </c>
      <c r="CJ16" s="12">
        <v>828.9473684210526</v>
      </c>
      <c r="CK16" s="20">
        <f t="shared" si="15"/>
        <v>10.76555023923445</v>
      </c>
      <c r="CL16" s="19">
        <f t="shared" si="16"/>
        <v>6.7201566650873383</v>
      </c>
      <c r="CM16" s="5">
        <v>744.87765334955429</v>
      </c>
      <c r="CN16" s="19">
        <f t="shared" si="17"/>
        <v>6.6132199812014987</v>
      </c>
      <c r="CO16" s="10"/>
      <c r="CP16" s="36">
        <v>40521</v>
      </c>
      <c r="CQ16" s="36"/>
      <c r="CR16" s="36"/>
      <c r="CS16" s="36"/>
      <c r="CT16" s="22"/>
      <c r="CU16" s="36">
        <v>44274</v>
      </c>
      <c r="CV16" s="40">
        <v>43879</v>
      </c>
      <c r="CW16" s="3">
        <f t="shared" si="18"/>
        <v>3358</v>
      </c>
      <c r="CX16" s="3">
        <v>0</v>
      </c>
      <c r="CY16" s="3"/>
      <c r="CZ16" s="3"/>
      <c r="DA16" s="3">
        <v>0</v>
      </c>
      <c r="DB16" s="3">
        <v>3358</v>
      </c>
      <c r="DC16" s="3">
        <v>0</v>
      </c>
      <c r="DD16" s="3"/>
      <c r="DE16" s="10"/>
      <c r="DF16" s="10"/>
      <c r="DG16" s="10"/>
      <c r="DH16" s="10"/>
      <c r="DI16" s="10"/>
      <c r="DJ16" s="10"/>
      <c r="DK16" s="10"/>
      <c r="DL16" s="10"/>
      <c r="DM16" s="10"/>
    </row>
    <row r="17" spans="1:117" x14ac:dyDescent="0.25">
      <c r="A17" s="25">
        <v>1172</v>
      </c>
      <c r="B17" s="1">
        <v>68</v>
      </c>
      <c r="C17" s="1">
        <v>0</v>
      </c>
      <c r="D17" s="1">
        <v>1</v>
      </c>
      <c r="E17" s="1">
        <v>0</v>
      </c>
      <c r="F17" s="1">
        <v>2</v>
      </c>
      <c r="H17" s="1">
        <v>1</v>
      </c>
      <c r="J17" s="1">
        <v>2</v>
      </c>
      <c r="K17" s="1">
        <v>1</v>
      </c>
      <c r="L17" s="1">
        <v>0</v>
      </c>
      <c r="M17" s="1">
        <v>1</v>
      </c>
      <c r="N17" s="1">
        <v>0</v>
      </c>
      <c r="O17" s="1">
        <v>1</v>
      </c>
      <c r="P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0</v>
      </c>
      <c r="AH17" s="1">
        <v>20.7</v>
      </c>
      <c r="AI17" s="1">
        <v>1.42</v>
      </c>
      <c r="AJ17" s="1">
        <v>132</v>
      </c>
      <c r="AK17" s="1">
        <v>65</v>
      </c>
      <c r="AL17" s="5">
        <f t="shared" si="0"/>
        <v>87.333333333333329</v>
      </c>
      <c r="AM17" s="1">
        <v>53</v>
      </c>
      <c r="AN17" s="1">
        <v>1</v>
      </c>
      <c r="AO17" s="1">
        <v>2</v>
      </c>
      <c r="AP17" s="1">
        <v>28</v>
      </c>
      <c r="AQ17" s="1">
        <v>6</v>
      </c>
      <c r="AR17" s="1">
        <v>14</v>
      </c>
      <c r="AS17" s="1">
        <f t="shared" si="1"/>
        <v>22</v>
      </c>
      <c r="AT17" s="7">
        <f t="shared" si="2"/>
        <v>11</v>
      </c>
      <c r="AU17" s="1">
        <v>7</v>
      </c>
      <c r="AV17" s="19">
        <v>4.4000000000000004</v>
      </c>
      <c r="AW17" s="1">
        <v>3.09</v>
      </c>
      <c r="AX17" s="19">
        <f t="shared" si="3"/>
        <v>0.59835920177383584</v>
      </c>
      <c r="AY17" s="7">
        <f t="shared" si="4"/>
        <v>1.5909090909090908</v>
      </c>
      <c r="AZ17" s="7">
        <f t="shared" si="5"/>
        <v>181.22977346278319</v>
      </c>
      <c r="BA17" s="7">
        <f t="shared" si="6"/>
        <v>2209.277238403452</v>
      </c>
      <c r="BB17" s="7">
        <f t="shared" si="7"/>
        <v>83.018867924528308</v>
      </c>
      <c r="BC17" s="7">
        <f t="shared" si="8"/>
        <v>58.301886792452834</v>
      </c>
      <c r="BD17" s="7">
        <f t="shared" si="9"/>
        <v>63.696754716981133</v>
      </c>
      <c r="BE17" s="7">
        <f t="shared" si="10"/>
        <v>9.5148679245283034</v>
      </c>
      <c r="BF17" s="19">
        <v>1.3731818181818181</v>
      </c>
      <c r="BG17" s="19">
        <f t="shared" si="11"/>
        <v>0.16863636363636361</v>
      </c>
      <c r="BH17" s="19">
        <f t="shared" si="12"/>
        <v>0.33727272727272722</v>
      </c>
      <c r="BI17" s="19">
        <f t="shared" si="13"/>
        <v>3.7735849056603779</v>
      </c>
      <c r="BJ17" s="19">
        <f t="shared" si="14"/>
        <v>0.2857142857142857</v>
      </c>
      <c r="BK17" s="19"/>
      <c r="BL17" s="20">
        <v>1</v>
      </c>
      <c r="BM17" s="1">
        <v>12</v>
      </c>
      <c r="BO17" s="1">
        <v>0</v>
      </c>
      <c r="BP17" s="1">
        <v>0</v>
      </c>
      <c r="BQ17" s="1">
        <v>1</v>
      </c>
      <c r="BR17" s="1">
        <v>0</v>
      </c>
      <c r="BS17" s="1">
        <v>70</v>
      </c>
      <c r="BT17" s="1">
        <v>4.3</v>
      </c>
      <c r="BU17" s="1">
        <v>2.5</v>
      </c>
      <c r="BV17" s="1">
        <v>0.32</v>
      </c>
      <c r="BZ17" s="1">
        <v>0</v>
      </c>
      <c r="CA17" s="25">
        <v>141</v>
      </c>
      <c r="CB17" s="25">
        <v>27</v>
      </c>
      <c r="CC17" s="44">
        <v>0.88</v>
      </c>
      <c r="CD17" s="27">
        <v>68</v>
      </c>
      <c r="CJ17" s="20">
        <v>824.77165930000001</v>
      </c>
      <c r="CK17" s="20">
        <f t="shared" si="15"/>
        <v>12.128994989705882</v>
      </c>
      <c r="CL17" s="19">
        <f t="shared" si="16"/>
        <v>6.7151065714189064</v>
      </c>
      <c r="CM17" s="20">
        <v>4584.0394109999997</v>
      </c>
      <c r="CN17" s="19">
        <f t="shared" si="17"/>
        <v>8.4303358558707053</v>
      </c>
      <c r="CO17" s="20"/>
      <c r="CP17" s="36">
        <v>43693</v>
      </c>
      <c r="CQ17" s="36"/>
      <c r="CR17" s="36"/>
      <c r="CS17" s="36"/>
      <c r="CU17" s="36">
        <v>44274</v>
      </c>
      <c r="CV17" s="36">
        <v>44273</v>
      </c>
      <c r="CW17" s="1">
        <f t="shared" si="18"/>
        <v>580</v>
      </c>
      <c r="CX17" s="1">
        <v>0</v>
      </c>
      <c r="DA17" s="1">
        <v>0</v>
      </c>
      <c r="DB17" s="1">
        <v>580</v>
      </c>
      <c r="DC17" s="3">
        <v>0</v>
      </c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2">
        <v>2049</v>
      </c>
      <c r="B18" s="3">
        <v>65</v>
      </c>
      <c r="C18" s="3">
        <v>1</v>
      </c>
      <c r="D18" s="3">
        <v>0</v>
      </c>
      <c r="E18" s="3">
        <v>1</v>
      </c>
      <c r="F18" s="3">
        <v>1</v>
      </c>
      <c r="G18" s="3">
        <v>1</v>
      </c>
      <c r="H18" s="1">
        <v>0</v>
      </c>
      <c r="I18" s="3">
        <v>0</v>
      </c>
      <c r="J18" s="3">
        <v>3</v>
      </c>
      <c r="K18" s="3">
        <v>1</v>
      </c>
      <c r="L18" s="3">
        <v>1</v>
      </c>
      <c r="M18" s="3"/>
      <c r="N18" s="3">
        <v>0</v>
      </c>
      <c r="O18" s="3">
        <v>0</v>
      </c>
      <c r="P18" s="3">
        <v>0</v>
      </c>
      <c r="Q18" s="3"/>
      <c r="R18" s="3">
        <v>1</v>
      </c>
      <c r="S18" s="3">
        <v>0</v>
      </c>
      <c r="T18" s="3">
        <v>1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1</v>
      </c>
      <c r="AB18" s="3">
        <v>1</v>
      </c>
      <c r="AC18" s="3">
        <v>1</v>
      </c>
      <c r="AD18" s="3">
        <v>0</v>
      </c>
      <c r="AE18" s="3">
        <v>1</v>
      </c>
      <c r="AF18" s="3">
        <v>0</v>
      </c>
      <c r="AG18" s="3">
        <v>2</v>
      </c>
      <c r="AH18" s="3">
        <v>27.5</v>
      </c>
      <c r="AI18" s="4">
        <v>1.99</v>
      </c>
      <c r="AJ18" s="3">
        <v>140</v>
      </c>
      <c r="AK18" s="3">
        <v>79</v>
      </c>
      <c r="AL18" s="5">
        <f t="shared" si="0"/>
        <v>99.333333333333329</v>
      </c>
      <c r="AM18" s="3">
        <v>105</v>
      </c>
      <c r="AN18" s="3">
        <v>1</v>
      </c>
      <c r="AO18" s="3">
        <v>4</v>
      </c>
      <c r="AP18" s="3">
        <v>38</v>
      </c>
      <c r="AQ18" s="3">
        <v>18</v>
      </c>
      <c r="AR18" s="3">
        <v>25</v>
      </c>
      <c r="AS18" s="1">
        <f t="shared" si="1"/>
        <v>20</v>
      </c>
      <c r="AT18" s="7">
        <f t="shared" si="2"/>
        <v>5</v>
      </c>
      <c r="AU18" s="3">
        <v>17</v>
      </c>
      <c r="AV18" s="4">
        <v>5.7709999999999999</v>
      </c>
      <c r="AW18" s="3">
        <v>2.9</v>
      </c>
      <c r="AX18" s="19">
        <f t="shared" si="3"/>
        <v>0.63872875092387282</v>
      </c>
      <c r="AY18" s="7">
        <f t="shared" si="4"/>
        <v>1.3862415525905389</v>
      </c>
      <c r="AZ18" s="7">
        <f t="shared" si="5"/>
        <v>220.68965517241381</v>
      </c>
      <c r="BA18" s="7">
        <f t="shared" si="6"/>
        <v>2629.8850574712642</v>
      </c>
      <c r="BB18" s="7">
        <f t="shared" si="7"/>
        <v>54.961904761904762</v>
      </c>
      <c r="BC18" s="7">
        <f t="shared" si="8"/>
        <v>27.61904761904762</v>
      </c>
      <c r="BD18" s="7">
        <f t="shared" si="9"/>
        <v>30.925968253968254</v>
      </c>
      <c r="BE18" s="7">
        <f t="shared" si="10"/>
        <v>7.8879999999999999</v>
      </c>
      <c r="BF18" s="19"/>
      <c r="BG18" s="19">
        <f t="shared" si="11"/>
        <v>0.4548605094437706</v>
      </c>
      <c r="BH18" s="19">
        <f t="shared" si="12"/>
        <v>0.69138797435453125</v>
      </c>
      <c r="BI18" s="19">
        <f t="shared" si="13"/>
        <v>2.7480952380952379</v>
      </c>
      <c r="BJ18" s="19">
        <f t="shared" si="14"/>
        <v>0.23529411764705882</v>
      </c>
      <c r="BK18" s="19"/>
      <c r="BL18" s="5">
        <v>0</v>
      </c>
      <c r="BM18" s="5"/>
      <c r="BN18" s="5"/>
      <c r="BO18" s="5"/>
      <c r="BP18" s="5"/>
      <c r="BQ18" s="3">
        <v>1</v>
      </c>
      <c r="BR18" s="3">
        <v>0</v>
      </c>
      <c r="BS18" s="3">
        <v>35</v>
      </c>
      <c r="BT18" s="3">
        <v>4.9000000000000004</v>
      </c>
      <c r="BU18" s="3">
        <v>3.9</v>
      </c>
      <c r="BV18" s="3">
        <v>1.2</v>
      </c>
      <c r="BW18" s="3">
        <v>3.5</v>
      </c>
      <c r="BX18" s="10"/>
      <c r="BY18" s="3">
        <v>0</v>
      </c>
      <c r="BZ18" s="3">
        <v>0</v>
      </c>
      <c r="CA18" s="3">
        <v>141</v>
      </c>
      <c r="CB18" s="3">
        <v>82</v>
      </c>
      <c r="CC18" s="4">
        <v>2.8</v>
      </c>
      <c r="CD18" s="28">
        <v>28</v>
      </c>
      <c r="CE18" s="8"/>
      <c r="CF18" s="8"/>
      <c r="CG18" s="3">
        <v>178</v>
      </c>
      <c r="CH18" s="3">
        <v>0</v>
      </c>
      <c r="CI18" s="3">
        <v>1</v>
      </c>
      <c r="CJ18" s="12">
        <v>340</v>
      </c>
      <c r="CK18" s="20">
        <f t="shared" si="15"/>
        <v>12.142857142857142</v>
      </c>
      <c r="CL18" s="19">
        <f t="shared" si="16"/>
        <v>5.8289456176102075</v>
      </c>
      <c r="CM18" s="5">
        <v>894.7261584805243</v>
      </c>
      <c r="CN18" s="19">
        <f t="shared" si="17"/>
        <v>6.7965177032788571</v>
      </c>
      <c r="CO18" s="10"/>
      <c r="CP18" s="36">
        <v>40472</v>
      </c>
      <c r="CQ18" s="10"/>
      <c r="CR18" s="10"/>
      <c r="CS18" s="36"/>
      <c r="CU18" s="36">
        <v>44272</v>
      </c>
      <c r="CV18" s="36">
        <v>42115</v>
      </c>
      <c r="CW18" s="1">
        <f t="shared" si="18"/>
        <v>1643</v>
      </c>
      <c r="CX18" s="3">
        <v>1</v>
      </c>
      <c r="CY18" s="36">
        <v>42115</v>
      </c>
      <c r="CZ18" s="20">
        <f>(CY18-CP18)</f>
        <v>1643</v>
      </c>
      <c r="DA18" s="20">
        <v>1</v>
      </c>
      <c r="DB18" s="20">
        <v>1643</v>
      </c>
      <c r="DC18" s="3">
        <v>0</v>
      </c>
      <c r="DD18" t="s">
        <v>148</v>
      </c>
      <c r="DE18" s="10"/>
      <c r="DF18" s="10"/>
      <c r="DG18" s="10"/>
      <c r="DH18" s="10"/>
      <c r="DI18" s="10"/>
      <c r="DJ18" s="10"/>
      <c r="DK18" s="10"/>
      <c r="DL18" s="10"/>
      <c r="DM18" s="10"/>
    </row>
    <row r="19" spans="1:117" x14ac:dyDescent="0.25">
      <c r="A19" s="2">
        <v>2016</v>
      </c>
      <c r="B19" s="3">
        <v>25</v>
      </c>
      <c r="C19" s="3">
        <v>0</v>
      </c>
      <c r="D19" s="3">
        <v>1</v>
      </c>
      <c r="E19" s="3">
        <v>0</v>
      </c>
      <c r="F19" s="3">
        <v>2</v>
      </c>
      <c r="G19" s="3">
        <v>1</v>
      </c>
      <c r="H19" s="1">
        <v>0</v>
      </c>
      <c r="I19" s="3">
        <v>1</v>
      </c>
      <c r="J19" s="3">
        <v>1</v>
      </c>
      <c r="K19" s="3">
        <v>0</v>
      </c>
      <c r="L19" s="3">
        <v>0</v>
      </c>
      <c r="M19" s="3"/>
      <c r="N19" s="3">
        <v>1</v>
      </c>
      <c r="O19" s="3">
        <v>0</v>
      </c>
      <c r="P19" s="3">
        <v>1</v>
      </c>
      <c r="Q19" s="3"/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24.5</v>
      </c>
      <c r="AI19" s="4">
        <v>1.78</v>
      </c>
      <c r="AJ19" s="3">
        <v>135</v>
      </c>
      <c r="AK19" s="3">
        <v>83</v>
      </c>
      <c r="AL19" s="5">
        <f t="shared" si="0"/>
        <v>100.33333333333333</v>
      </c>
      <c r="AM19" s="3">
        <v>83</v>
      </c>
      <c r="AN19" s="3">
        <v>1</v>
      </c>
      <c r="AO19" s="3">
        <v>4</v>
      </c>
      <c r="AP19" s="3">
        <v>22</v>
      </c>
      <c r="AQ19" s="3">
        <v>8</v>
      </c>
      <c r="AR19" s="3">
        <v>11</v>
      </c>
      <c r="AS19" s="3">
        <f t="shared" si="1"/>
        <v>14</v>
      </c>
      <c r="AT19" s="7">
        <f t="shared" si="2"/>
        <v>3.5</v>
      </c>
      <c r="AU19" s="3">
        <v>7</v>
      </c>
      <c r="AV19" s="4">
        <v>5.3044000000000002</v>
      </c>
      <c r="AW19" s="3">
        <v>2.98</v>
      </c>
      <c r="AX19" s="19">
        <f t="shared" si="3"/>
        <v>0.66295639320029565</v>
      </c>
      <c r="AY19" s="7">
        <f t="shared" si="4"/>
        <v>0.75409094336777016</v>
      </c>
      <c r="AZ19" s="7">
        <f t="shared" si="5"/>
        <v>107.38255033557047</v>
      </c>
      <c r="BA19" s="7">
        <f t="shared" si="6"/>
        <v>2586.1297539149887</v>
      </c>
      <c r="BB19" s="7">
        <f t="shared" si="7"/>
        <v>63.908433734939763</v>
      </c>
      <c r="BC19" s="7">
        <f t="shared" si="8"/>
        <v>35.903614457831324</v>
      </c>
      <c r="BD19" s="7">
        <f t="shared" si="9"/>
        <v>45.573654618473888</v>
      </c>
      <c r="BE19" s="7">
        <f t="shared" si="10"/>
        <v>3.4180240963855417</v>
      </c>
      <c r="BF19" s="19"/>
      <c r="BG19" s="19">
        <f t="shared" si="11"/>
        <v>0.17212125782369353</v>
      </c>
      <c r="BH19" s="19">
        <f t="shared" si="12"/>
        <v>0.34424251564738706</v>
      </c>
      <c r="BI19" s="19">
        <f t="shared" si="13"/>
        <v>4.5648881239242689</v>
      </c>
      <c r="BJ19" s="19">
        <f t="shared" si="14"/>
        <v>0.5714285714285714</v>
      </c>
      <c r="BK19" s="19"/>
      <c r="BL19" s="5">
        <v>0</v>
      </c>
      <c r="BM19" s="5"/>
      <c r="BN19" s="5"/>
      <c r="BO19" s="5"/>
      <c r="BP19" s="5"/>
      <c r="BQ19" s="3">
        <v>1</v>
      </c>
      <c r="BR19" s="3">
        <v>0</v>
      </c>
      <c r="BS19" s="3">
        <v>62.5</v>
      </c>
      <c r="BT19" s="3">
        <v>4.0999999999999996</v>
      </c>
      <c r="BU19" s="3"/>
      <c r="BV19" s="3">
        <v>0.95</v>
      </c>
      <c r="BW19" s="3">
        <v>3.4</v>
      </c>
      <c r="BX19" s="10"/>
      <c r="BY19" s="3">
        <v>1</v>
      </c>
      <c r="BZ19" s="3">
        <v>0</v>
      </c>
      <c r="CA19" s="3">
        <v>139</v>
      </c>
      <c r="CB19" s="3">
        <v>29</v>
      </c>
      <c r="CC19" s="4">
        <v>0.9</v>
      </c>
      <c r="CD19" s="28">
        <v>90</v>
      </c>
      <c r="CE19" s="8"/>
      <c r="CF19" s="8"/>
      <c r="CG19" s="3">
        <v>649</v>
      </c>
      <c r="CH19" s="3">
        <v>1</v>
      </c>
      <c r="CI19" s="3">
        <v>1</v>
      </c>
      <c r="CJ19" s="12">
        <v>1102.016129032258</v>
      </c>
      <c r="CK19" s="20">
        <f t="shared" si="15"/>
        <v>12.244623655913978</v>
      </c>
      <c r="CL19" s="19">
        <f t="shared" si="16"/>
        <v>7.0048966257511776</v>
      </c>
      <c r="CM19" s="5">
        <v>2542.7603235432657</v>
      </c>
      <c r="CN19" s="19">
        <f t="shared" si="17"/>
        <v>7.8410055114889161</v>
      </c>
      <c r="CO19" s="10"/>
      <c r="CP19" s="41">
        <v>40283</v>
      </c>
      <c r="CQ19" s="41"/>
      <c r="CR19" s="41"/>
      <c r="CS19" s="41"/>
      <c r="CU19" s="36">
        <v>44274</v>
      </c>
      <c r="CV19" s="36">
        <v>44274</v>
      </c>
      <c r="CW19" s="1">
        <f t="shared" si="18"/>
        <v>3991</v>
      </c>
      <c r="CX19" s="3">
        <v>0</v>
      </c>
      <c r="CY19" s="3"/>
      <c r="CZ19" s="3"/>
      <c r="DA19" s="3">
        <v>0</v>
      </c>
      <c r="DB19" s="3">
        <v>3991</v>
      </c>
      <c r="DC19" s="3">
        <v>0</v>
      </c>
      <c r="DD19" s="3" t="s">
        <v>153</v>
      </c>
      <c r="DE19" s="10"/>
      <c r="DF19" s="10"/>
      <c r="DG19" s="10"/>
      <c r="DH19" s="10"/>
      <c r="DI19" s="10"/>
      <c r="DJ19" s="10"/>
      <c r="DK19" s="10"/>
      <c r="DL19" s="10"/>
      <c r="DM19" s="10"/>
    </row>
    <row r="20" spans="1:117" x14ac:dyDescent="0.25">
      <c r="A20" s="2">
        <v>2003</v>
      </c>
      <c r="B20" s="3">
        <v>57</v>
      </c>
      <c r="C20" s="3">
        <v>0</v>
      </c>
      <c r="D20" s="3">
        <v>0</v>
      </c>
      <c r="E20" s="3">
        <v>1</v>
      </c>
      <c r="F20" s="3">
        <v>1</v>
      </c>
      <c r="G20" s="3">
        <v>0</v>
      </c>
      <c r="H20" s="1">
        <v>1</v>
      </c>
      <c r="I20" s="3">
        <v>1</v>
      </c>
      <c r="J20" s="3">
        <v>3</v>
      </c>
      <c r="K20" s="3">
        <v>1</v>
      </c>
      <c r="L20" s="3">
        <v>0</v>
      </c>
      <c r="M20" s="3"/>
      <c r="N20" s="3">
        <v>1</v>
      </c>
      <c r="O20" s="3">
        <v>0</v>
      </c>
      <c r="P20" s="3">
        <v>1</v>
      </c>
      <c r="Q20" s="3"/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21.5</v>
      </c>
      <c r="AI20" s="4">
        <v>1.93</v>
      </c>
      <c r="AJ20" s="3">
        <v>114</v>
      </c>
      <c r="AK20" s="3">
        <v>77</v>
      </c>
      <c r="AL20" s="5">
        <f t="shared" si="0"/>
        <v>89.333333333333329</v>
      </c>
      <c r="AM20" s="3">
        <v>81</v>
      </c>
      <c r="AN20" s="3">
        <v>1</v>
      </c>
      <c r="AO20" s="3">
        <v>3</v>
      </c>
      <c r="AP20" s="3">
        <v>25</v>
      </c>
      <c r="AQ20" s="3">
        <v>10</v>
      </c>
      <c r="AR20" s="3">
        <v>15</v>
      </c>
      <c r="AS20" s="3">
        <f t="shared" si="1"/>
        <v>15</v>
      </c>
      <c r="AT20" s="7">
        <f t="shared" si="2"/>
        <v>5</v>
      </c>
      <c r="AU20" s="3">
        <v>9</v>
      </c>
      <c r="AV20" s="4">
        <v>5.3267999999999995</v>
      </c>
      <c r="AW20" s="3">
        <v>2.76</v>
      </c>
      <c r="AX20" s="19">
        <f t="shared" si="3"/>
        <v>0.54669623059866956</v>
      </c>
      <c r="AY20" s="7">
        <f t="shared" si="4"/>
        <v>1.1263798152737103</v>
      </c>
      <c r="AZ20" s="7">
        <f t="shared" si="5"/>
        <v>173.91304347826087</v>
      </c>
      <c r="BA20" s="7">
        <f t="shared" si="6"/>
        <v>2502.4154589371979</v>
      </c>
      <c r="BB20" s="7">
        <f t="shared" si="7"/>
        <v>65.762962962962959</v>
      </c>
      <c r="BC20" s="7">
        <f t="shared" si="8"/>
        <v>34.074074074074076</v>
      </c>
      <c r="BD20" s="7">
        <f t="shared" si="9"/>
        <v>37.227061728395064</v>
      </c>
      <c r="BE20" s="7">
        <f t="shared" si="10"/>
        <v>5.560888888888889</v>
      </c>
      <c r="BF20" s="19"/>
      <c r="BG20" s="19">
        <f t="shared" si="11"/>
        <v>0.22809191259292635</v>
      </c>
      <c r="BH20" s="19">
        <f t="shared" si="12"/>
        <v>0.38015318765487727</v>
      </c>
      <c r="BI20" s="19">
        <f t="shared" si="13"/>
        <v>4.3841975308641974</v>
      </c>
      <c r="BJ20" s="19">
        <f t="shared" si="14"/>
        <v>0.33333333333333331</v>
      </c>
      <c r="BK20" s="19"/>
      <c r="BL20" s="5">
        <v>0</v>
      </c>
      <c r="BM20" s="5"/>
      <c r="BN20" s="5"/>
      <c r="BO20" s="5"/>
      <c r="BP20" s="5"/>
      <c r="BQ20" s="3">
        <v>1</v>
      </c>
      <c r="BR20" s="3">
        <v>0</v>
      </c>
      <c r="BS20" s="3">
        <v>62.5</v>
      </c>
      <c r="BT20" s="3">
        <v>4.8</v>
      </c>
      <c r="BU20" s="3">
        <v>3.3</v>
      </c>
      <c r="BV20" s="3">
        <v>1</v>
      </c>
      <c r="BW20" s="3"/>
      <c r="BX20" s="10"/>
      <c r="BY20" s="3">
        <v>1</v>
      </c>
      <c r="BZ20" s="3">
        <v>0</v>
      </c>
      <c r="CA20" s="3">
        <v>140</v>
      </c>
      <c r="CB20" s="3">
        <v>23</v>
      </c>
      <c r="CC20" s="4">
        <v>1.2</v>
      </c>
      <c r="CD20" s="28">
        <v>90</v>
      </c>
      <c r="CE20" s="8"/>
      <c r="CF20" s="8"/>
      <c r="CG20" s="3">
        <v>860</v>
      </c>
      <c r="CH20" s="3">
        <v>1</v>
      </c>
      <c r="CI20" s="3">
        <v>2</v>
      </c>
      <c r="CJ20" s="12">
        <v>1109.0909090909092</v>
      </c>
      <c r="CK20" s="20">
        <f t="shared" si="15"/>
        <v>12.323232323232325</v>
      </c>
      <c r="CL20" s="19">
        <f t="shared" si="16"/>
        <v>7.0112959579229779</v>
      </c>
      <c r="CM20" s="5">
        <v>3764.3254646879909</v>
      </c>
      <c r="CN20" s="19">
        <f t="shared" si="17"/>
        <v>8.2333239647376022</v>
      </c>
      <c r="CO20" s="10"/>
      <c r="CP20" s="41">
        <v>40224</v>
      </c>
      <c r="CQ20" s="41"/>
      <c r="CR20" s="41"/>
      <c r="CS20" s="41"/>
      <c r="CU20" s="36">
        <v>44272</v>
      </c>
      <c r="CV20" s="36">
        <v>44085</v>
      </c>
      <c r="CW20" s="1">
        <f t="shared" si="18"/>
        <v>3861</v>
      </c>
      <c r="CX20" s="3">
        <v>0</v>
      </c>
      <c r="CY20" s="3"/>
      <c r="CZ20" s="3"/>
      <c r="DA20" s="3">
        <v>0</v>
      </c>
      <c r="DB20" s="3">
        <v>3861</v>
      </c>
      <c r="DC20" s="3">
        <v>0</v>
      </c>
      <c r="DD20" s="39" t="s">
        <v>139</v>
      </c>
      <c r="DE20" s="10"/>
      <c r="DF20" s="10"/>
      <c r="DG20" s="10"/>
      <c r="DH20" s="10"/>
      <c r="DI20" s="10"/>
      <c r="DJ20" s="10"/>
      <c r="DK20" s="10"/>
      <c r="DL20" s="10"/>
      <c r="DM20" s="10"/>
    </row>
    <row r="21" spans="1:117" x14ac:dyDescent="0.25">
      <c r="A21" s="25">
        <v>1076</v>
      </c>
      <c r="B21" s="1">
        <v>63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1</v>
      </c>
      <c r="I21" s="1">
        <v>0</v>
      </c>
      <c r="J21" s="1">
        <v>4</v>
      </c>
      <c r="K21" s="1">
        <v>1</v>
      </c>
      <c r="L21" s="1">
        <v>0</v>
      </c>
      <c r="M21" s="1">
        <v>1</v>
      </c>
      <c r="N21" s="1">
        <v>1</v>
      </c>
      <c r="O21" s="1">
        <v>0</v>
      </c>
      <c r="P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2</v>
      </c>
      <c r="AA21" s="1">
        <v>1</v>
      </c>
      <c r="AB21" s="1">
        <v>1</v>
      </c>
      <c r="AC21" s="1">
        <v>1</v>
      </c>
      <c r="AD21" s="1">
        <v>0</v>
      </c>
      <c r="AE21" s="1">
        <v>0</v>
      </c>
      <c r="AF21" s="1">
        <v>0</v>
      </c>
      <c r="AG21" s="1">
        <v>2</v>
      </c>
      <c r="AH21" s="1">
        <v>28.39</v>
      </c>
      <c r="AI21" s="1">
        <v>2.09</v>
      </c>
      <c r="AJ21" s="1">
        <v>139</v>
      </c>
      <c r="AK21" s="1">
        <v>91</v>
      </c>
      <c r="AL21" s="5">
        <f t="shared" si="0"/>
        <v>107</v>
      </c>
      <c r="AM21" s="1">
        <v>97</v>
      </c>
      <c r="AN21" s="1">
        <v>1</v>
      </c>
      <c r="AO21" s="1">
        <v>6</v>
      </c>
      <c r="AP21" s="1">
        <v>35</v>
      </c>
      <c r="AQ21" s="1">
        <v>20</v>
      </c>
      <c r="AR21" s="1">
        <v>27</v>
      </c>
      <c r="AS21" s="1">
        <f t="shared" si="1"/>
        <v>15</v>
      </c>
      <c r="AT21" s="7">
        <f t="shared" si="2"/>
        <v>2.5</v>
      </c>
      <c r="AU21" s="1">
        <v>13</v>
      </c>
      <c r="AV21" s="19">
        <v>5.53</v>
      </c>
      <c r="AW21" s="1">
        <v>2.65</v>
      </c>
      <c r="AX21" s="19">
        <f t="shared" si="3"/>
        <v>0.62871396895787146</v>
      </c>
      <c r="AY21" s="7">
        <f t="shared" si="4"/>
        <v>2.5316455696202529</v>
      </c>
      <c r="AZ21" s="7">
        <f t="shared" si="5"/>
        <v>422.64150943396226</v>
      </c>
      <c r="BA21" s="7">
        <f t="shared" si="6"/>
        <v>3049.0566037735848</v>
      </c>
      <c r="BB21" s="7">
        <f t="shared" si="7"/>
        <v>57.010309278350519</v>
      </c>
      <c r="BC21" s="7">
        <f t="shared" si="8"/>
        <v>27.319587628865978</v>
      </c>
      <c r="BD21" s="7">
        <f t="shared" si="9"/>
        <v>34.925360824742263</v>
      </c>
      <c r="BE21" s="7">
        <f t="shared" si="10"/>
        <v>7.8024742268041232</v>
      </c>
      <c r="BF21" s="19"/>
      <c r="BG21" s="19">
        <f t="shared" si="11"/>
        <v>0.47359855334538875</v>
      </c>
      <c r="BH21" s="19">
        <f t="shared" si="12"/>
        <v>0.61392405063291133</v>
      </c>
      <c r="BI21" s="19">
        <f t="shared" si="13"/>
        <v>3.800687285223368</v>
      </c>
      <c r="BJ21" s="19">
        <f t="shared" si="14"/>
        <v>0.46153846153846156</v>
      </c>
      <c r="BK21" s="19"/>
      <c r="BL21" s="20">
        <v>1</v>
      </c>
      <c r="BO21" s="1">
        <v>1</v>
      </c>
      <c r="BP21" s="1">
        <v>0</v>
      </c>
      <c r="BQ21" s="1">
        <v>1</v>
      </c>
      <c r="BR21" s="1">
        <v>0</v>
      </c>
      <c r="BS21" s="1">
        <v>27</v>
      </c>
      <c r="BT21" s="1">
        <v>6.4</v>
      </c>
      <c r="BU21" s="1">
        <v>5.5</v>
      </c>
      <c r="BV21" s="1">
        <v>0.31</v>
      </c>
      <c r="BW21" s="1">
        <v>3.9</v>
      </c>
      <c r="BX21" s="1">
        <v>33.799999999999997</v>
      </c>
      <c r="BY21" s="1">
        <v>0</v>
      </c>
      <c r="CA21" s="25">
        <v>136</v>
      </c>
      <c r="CB21" s="25">
        <v>13</v>
      </c>
      <c r="CC21" s="44">
        <v>0.93</v>
      </c>
      <c r="CD21" s="27">
        <v>85</v>
      </c>
      <c r="CE21" s="1">
        <v>415</v>
      </c>
      <c r="CF21" s="1">
        <v>1</v>
      </c>
      <c r="CI21" s="1">
        <v>2</v>
      </c>
      <c r="CJ21" s="20">
        <v>1069.420601</v>
      </c>
      <c r="CK21" s="20">
        <f t="shared" si="15"/>
        <v>12.581418835294118</v>
      </c>
      <c r="CL21" s="19">
        <f t="shared" si="16"/>
        <v>6.9748722864023938</v>
      </c>
      <c r="CM21" s="20">
        <v>1613.4683110000001</v>
      </c>
      <c r="CN21" s="19">
        <f t="shared" si="17"/>
        <v>7.3861413713859188</v>
      </c>
      <c r="CO21" s="22"/>
      <c r="CP21" s="36">
        <v>43427</v>
      </c>
      <c r="CQ21" s="36"/>
      <c r="CR21" s="36"/>
      <c r="CS21" s="36"/>
      <c r="CU21" s="36">
        <v>44217</v>
      </c>
      <c r="CV21" s="37">
        <v>44032</v>
      </c>
      <c r="CW21" s="1">
        <f t="shared" si="18"/>
        <v>605</v>
      </c>
      <c r="CX21" s="1">
        <v>0</v>
      </c>
      <c r="DA21" s="1">
        <v>0</v>
      </c>
      <c r="DB21" s="1">
        <v>605</v>
      </c>
      <c r="DC21" s="3">
        <v>0</v>
      </c>
      <c r="DD21" t="s">
        <v>135</v>
      </c>
    </row>
    <row r="22" spans="1:117" x14ac:dyDescent="0.25">
      <c r="A22" s="2">
        <v>2037</v>
      </c>
      <c r="B22" s="3">
        <v>56</v>
      </c>
      <c r="C22" s="3">
        <v>0</v>
      </c>
      <c r="D22" s="3">
        <v>0</v>
      </c>
      <c r="E22" s="3">
        <v>1</v>
      </c>
      <c r="F22" s="3">
        <v>1</v>
      </c>
      <c r="G22" s="3">
        <v>0</v>
      </c>
      <c r="H22" s="1">
        <v>1</v>
      </c>
      <c r="I22" s="3">
        <v>0</v>
      </c>
      <c r="J22" s="3">
        <v>4</v>
      </c>
      <c r="K22" s="3">
        <v>0</v>
      </c>
      <c r="L22" s="3">
        <v>0</v>
      </c>
      <c r="M22" s="3"/>
      <c r="N22" s="3">
        <v>1</v>
      </c>
      <c r="O22" s="3">
        <v>1</v>
      </c>
      <c r="P22" s="3">
        <v>0</v>
      </c>
      <c r="Q22" s="3"/>
      <c r="R22" s="3">
        <v>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</v>
      </c>
      <c r="AA22" s="3">
        <v>1</v>
      </c>
      <c r="AB22" s="3">
        <v>1</v>
      </c>
      <c r="AC22" s="3">
        <v>1</v>
      </c>
      <c r="AD22" s="3">
        <v>0</v>
      </c>
      <c r="AE22" s="3">
        <v>1</v>
      </c>
      <c r="AF22" s="3">
        <v>0</v>
      </c>
      <c r="AG22" s="3">
        <v>2</v>
      </c>
      <c r="AH22" s="3">
        <v>26.5</v>
      </c>
      <c r="AI22" s="4">
        <v>2.0099999999999998</v>
      </c>
      <c r="AJ22" s="3">
        <v>104</v>
      </c>
      <c r="AK22" s="3">
        <v>72</v>
      </c>
      <c r="AL22" s="5">
        <f t="shared" si="0"/>
        <v>82.666666666666671</v>
      </c>
      <c r="AM22" s="3">
        <v>88</v>
      </c>
      <c r="AN22" s="3">
        <v>1</v>
      </c>
      <c r="AO22" s="3">
        <v>5</v>
      </c>
      <c r="AP22" s="3">
        <v>22</v>
      </c>
      <c r="AQ22" s="3">
        <v>10</v>
      </c>
      <c r="AR22" s="3">
        <v>14</v>
      </c>
      <c r="AS22" s="1">
        <f t="shared" si="1"/>
        <v>12</v>
      </c>
      <c r="AT22" s="7">
        <f t="shared" si="2"/>
        <v>2.4</v>
      </c>
      <c r="AU22" s="3">
        <v>8</v>
      </c>
      <c r="AV22" s="4">
        <v>3.8390999999999993</v>
      </c>
      <c r="AW22" s="3">
        <v>1.91</v>
      </c>
      <c r="AX22" s="19">
        <f t="shared" si="3"/>
        <v>0.35009608277900961</v>
      </c>
      <c r="AY22" s="7">
        <f t="shared" si="4"/>
        <v>1.56286629678831</v>
      </c>
      <c r="AZ22" s="7">
        <f t="shared" si="5"/>
        <v>251.30890052356023</v>
      </c>
      <c r="BA22" s="7">
        <f t="shared" si="6"/>
        <v>3253.0541012216408</v>
      </c>
      <c r="BB22" s="7">
        <f t="shared" si="7"/>
        <v>43.626136363636355</v>
      </c>
      <c r="BC22" s="7">
        <f t="shared" si="8"/>
        <v>21.704545454545453</v>
      </c>
      <c r="BD22" s="7">
        <f t="shared" si="9"/>
        <v>22.040242424242422</v>
      </c>
      <c r="BE22" s="7">
        <f t="shared" si="10"/>
        <v>2.656636363636363</v>
      </c>
      <c r="BF22" s="19"/>
      <c r="BG22" s="19">
        <f t="shared" si="11"/>
        <v>0.32090854627386634</v>
      </c>
      <c r="BH22" s="19">
        <f t="shared" si="12"/>
        <v>0.50428485843036142</v>
      </c>
      <c r="BI22" s="19">
        <f t="shared" si="13"/>
        <v>3.635511363636363</v>
      </c>
      <c r="BJ22" s="19">
        <f t="shared" si="14"/>
        <v>0.625</v>
      </c>
      <c r="BK22" s="19"/>
      <c r="BL22" s="5">
        <v>0</v>
      </c>
      <c r="BM22" s="5"/>
      <c r="BN22" s="5"/>
      <c r="BO22" s="5"/>
      <c r="BP22" s="5"/>
      <c r="BQ22" s="3">
        <v>1</v>
      </c>
      <c r="BR22" s="3">
        <v>0</v>
      </c>
      <c r="BS22" s="3">
        <v>35</v>
      </c>
      <c r="BT22" s="3">
        <v>4.8</v>
      </c>
      <c r="BU22" s="3">
        <v>4.2</v>
      </c>
      <c r="BV22" s="3">
        <v>1</v>
      </c>
      <c r="BW22" s="3">
        <v>4.5999999999999996</v>
      </c>
      <c r="BX22" s="10"/>
      <c r="BY22" s="3">
        <v>1</v>
      </c>
      <c r="BZ22" s="3">
        <v>1</v>
      </c>
      <c r="CA22" s="3">
        <v>136</v>
      </c>
      <c r="CB22" s="3">
        <v>21</v>
      </c>
      <c r="CC22" s="4">
        <v>1.3</v>
      </c>
      <c r="CD22" s="28">
        <v>69</v>
      </c>
      <c r="CE22" s="8"/>
      <c r="CF22" s="8"/>
      <c r="CG22" s="3">
        <v>448</v>
      </c>
      <c r="CH22" s="3">
        <v>0</v>
      </c>
      <c r="CI22" s="3">
        <v>1</v>
      </c>
      <c r="CJ22" s="12">
        <v>870.58823529411757</v>
      </c>
      <c r="CK22" s="20">
        <f t="shared" si="15"/>
        <v>12.617220801364022</v>
      </c>
      <c r="CL22" s="19">
        <f t="shared" si="16"/>
        <v>6.7691691156959903</v>
      </c>
      <c r="CM22" s="5">
        <v>1616.9280484032786</v>
      </c>
      <c r="CN22" s="19">
        <f t="shared" si="17"/>
        <v>7.3882833616194183</v>
      </c>
      <c r="CO22" s="10"/>
      <c r="CP22" s="41">
        <v>40410</v>
      </c>
      <c r="CQ22" s="41"/>
      <c r="CR22" s="41"/>
      <c r="CS22" s="41"/>
      <c r="CU22" s="36">
        <v>44272</v>
      </c>
      <c r="CV22" s="36">
        <v>40607</v>
      </c>
      <c r="CW22" s="1">
        <f t="shared" si="18"/>
        <v>197</v>
      </c>
      <c r="CX22" s="3">
        <v>1</v>
      </c>
      <c r="CY22" s="40">
        <v>40607</v>
      </c>
      <c r="CZ22" s="3">
        <f>(CY22-CP22)</f>
        <v>197</v>
      </c>
      <c r="DA22" s="3">
        <v>1</v>
      </c>
      <c r="DB22" s="3">
        <v>197</v>
      </c>
      <c r="DC22" s="3">
        <v>0</v>
      </c>
      <c r="DD22" s="3" t="s">
        <v>141</v>
      </c>
      <c r="DE22" s="10"/>
      <c r="DF22" s="10"/>
      <c r="DG22" s="10"/>
      <c r="DH22" s="10"/>
      <c r="DI22" s="10"/>
      <c r="DJ22" s="10"/>
      <c r="DK22" s="10"/>
      <c r="DL22" s="10"/>
      <c r="DM22" s="10"/>
    </row>
    <row r="23" spans="1:117" x14ac:dyDescent="0.25">
      <c r="A23" s="2">
        <v>2038</v>
      </c>
      <c r="B23" s="3">
        <v>58</v>
      </c>
      <c r="C23" s="3">
        <v>0</v>
      </c>
      <c r="D23" s="3">
        <v>0</v>
      </c>
      <c r="E23" s="3">
        <v>1</v>
      </c>
      <c r="F23" s="3">
        <v>1</v>
      </c>
      <c r="G23" s="3">
        <v>0</v>
      </c>
      <c r="H23" s="1">
        <v>1</v>
      </c>
      <c r="I23" s="3">
        <v>0</v>
      </c>
      <c r="J23" s="3">
        <v>3</v>
      </c>
      <c r="K23" s="3">
        <v>1</v>
      </c>
      <c r="L23" s="3">
        <v>1</v>
      </c>
      <c r="M23" s="3"/>
      <c r="N23" s="3">
        <v>1</v>
      </c>
      <c r="O23" s="3">
        <v>0</v>
      </c>
      <c r="P23" s="3">
        <v>1</v>
      </c>
      <c r="Q23" s="3"/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1</v>
      </c>
      <c r="AB23" s="3">
        <v>0</v>
      </c>
      <c r="AC23" s="3">
        <v>1</v>
      </c>
      <c r="AD23" s="3">
        <v>0</v>
      </c>
      <c r="AE23" s="3">
        <v>1</v>
      </c>
      <c r="AF23" s="3">
        <v>0</v>
      </c>
      <c r="AG23" s="3">
        <v>0</v>
      </c>
      <c r="AH23" s="3">
        <v>38</v>
      </c>
      <c r="AI23" s="4">
        <v>2.46</v>
      </c>
      <c r="AJ23" s="3">
        <v>105</v>
      </c>
      <c r="AK23" s="3">
        <v>71</v>
      </c>
      <c r="AL23" s="5">
        <f t="shared" si="0"/>
        <v>82.333333333333329</v>
      </c>
      <c r="AM23" s="3">
        <v>90</v>
      </c>
      <c r="AN23" s="3">
        <v>1</v>
      </c>
      <c r="AO23" s="3">
        <v>17</v>
      </c>
      <c r="AP23" s="3">
        <v>62</v>
      </c>
      <c r="AQ23" s="3">
        <v>27</v>
      </c>
      <c r="AR23" s="3">
        <v>42</v>
      </c>
      <c r="AS23" s="1">
        <f t="shared" si="1"/>
        <v>35</v>
      </c>
      <c r="AT23" s="7">
        <f t="shared" si="2"/>
        <v>2.0588235294117645</v>
      </c>
      <c r="AU23" s="3">
        <v>27</v>
      </c>
      <c r="AV23" s="4">
        <v>3.0996000000000001</v>
      </c>
      <c r="AW23" s="3">
        <v>1.26</v>
      </c>
      <c r="AX23" s="19">
        <f t="shared" si="3"/>
        <v>0.23002217294900221</v>
      </c>
      <c r="AY23" s="7">
        <f t="shared" si="4"/>
        <v>4.8393341076267902</v>
      </c>
      <c r="AZ23" s="7">
        <f t="shared" si="5"/>
        <v>952.38095238095241</v>
      </c>
      <c r="BA23" s="7">
        <f t="shared" si="6"/>
        <v>4148.1481481481478</v>
      </c>
      <c r="BB23" s="7">
        <f t="shared" si="7"/>
        <v>34.44</v>
      </c>
      <c r="BC23" s="7">
        <f t="shared" si="8"/>
        <v>14</v>
      </c>
      <c r="BD23" s="7">
        <f t="shared" si="9"/>
        <v>10.535466666666666</v>
      </c>
      <c r="BE23" s="7">
        <f t="shared" si="10"/>
        <v>4.76</v>
      </c>
      <c r="BF23" s="19"/>
      <c r="BG23" s="19">
        <f t="shared" si="11"/>
        <v>1.2195121951219512</v>
      </c>
      <c r="BH23" s="19">
        <f t="shared" si="12"/>
        <v>1.8002322880371662</v>
      </c>
      <c r="BI23" s="19">
        <f t="shared" si="13"/>
        <v>0.98399999999999999</v>
      </c>
      <c r="BJ23" s="19">
        <f t="shared" si="14"/>
        <v>0.62962962962962965</v>
      </c>
      <c r="BK23" s="19"/>
      <c r="BL23" s="5">
        <v>0</v>
      </c>
      <c r="BM23" s="5"/>
      <c r="BN23" s="5"/>
      <c r="BO23" s="5"/>
      <c r="BP23" s="5"/>
      <c r="BQ23" s="3">
        <v>1</v>
      </c>
      <c r="BR23" s="3">
        <v>0</v>
      </c>
      <c r="BS23" s="3">
        <v>22.5</v>
      </c>
      <c r="BT23" s="3">
        <v>7.1</v>
      </c>
      <c r="BU23" s="3">
        <v>6.5</v>
      </c>
      <c r="BV23" s="3">
        <v>1.1000000000000001</v>
      </c>
      <c r="BW23" s="3">
        <v>5.9</v>
      </c>
      <c r="BX23" s="10"/>
      <c r="BY23" s="3">
        <v>1</v>
      </c>
      <c r="BZ23" s="3">
        <v>0</v>
      </c>
      <c r="CA23" s="3">
        <v>136</v>
      </c>
      <c r="CB23" s="3">
        <v>26</v>
      </c>
      <c r="CC23" s="4">
        <v>1.2</v>
      </c>
      <c r="CD23" s="28">
        <v>90</v>
      </c>
      <c r="CE23" s="8"/>
      <c r="CF23" s="8"/>
      <c r="CG23" s="3">
        <v>2124</v>
      </c>
      <c r="CH23" s="3">
        <v>1</v>
      </c>
      <c r="CI23" s="3">
        <v>2</v>
      </c>
      <c r="CJ23" s="12">
        <v>1160.204081632653</v>
      </c>
      <c r="CK23" s="20">
        <f t="shared" si="15"/>
        <v>12.891156462585034</v>
      </c>
      <c r="CL23" s="19">
        <f t="shared" si="16"/>
        <v>7.0563512010680558</v>
      </c>
      <c r="CM23" s="5">
        <v>673.80102216712953</v>
      </c>
      <c r="CN23" s="19">
        <f t="shared" si="17"/>
        <v>6.5129348479898974</v>
      </c>
      <c r="CO23" s="10"/>
      <c r="CP23" s="41">
        <v>40413</v>
      </c>
      <c r="CQ23" s="41"/>
      <c r="CR23" s="41"/>
      <c r="CS23" s="41"/>
      <c r="CU23" s="36">
        <v>44272</v>
      </c>
      <c r="CV23" s="36">
        <v>41774</v>
      </c>
      <c r="CW23" s="1">
        <f t="shared" si="18"/>
        <v>1361</v>
      </c>
      <c r="CX23" s="3">
        <v>1</v>
      </c>
      <c r="CY23" s="36">
        <v>41774</v>
      </c>
      <c r="CZ23" s="20">
        <f>(CY23-CP23)</f>
        <v>1361</v>
      </c>
      <c r="DA23" s="20">
        <v>1</v>
      </c>
      <c r="DB23" s="20">
        <v>1361</v>
      </c>
      <c r="DC23" s="3">
        <v>0</v>
      </c>
      <c r="DD23" s="3" t="s">
        <v>144</v>
      </c>
      <c r="DE23" s="10"/>
      <c r="DF23" s="10"/>
      <c r="DG23" s="10"/>
      <c r="DH23" s="10"/>
      <c r="DI23" s="10"/>
      <c r="DJ23" s="10"/>
      <c r="DK23" s="10"/>
      <c r="DL23" s="10"/>
      <c r="DM23" s="10"/>
    </row>
    <row r="24" spans="1:117" x14ac:dyDescent="0.25">
      <c r="A24" s="2">
        <v>2002</v>
      </c>
      <c r="B24" s="3">
        <v>19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1">
        <v>0</v>
      </c>
      <c r="I24" s="3">
        <v>1</v>
      </c>
      <c r="J24" s="3">
        <v>4</v>
      </c>
      <c r="K24" s="3">
        <v>1</v>
      </c>
      <c r="L24" s="3">
        <v>0</v>
      </c>
      <c r="M24" s="3"/>
      <c r="N24" s="3">
        <v>1</v>
      </c>
      <c r="O24" s="3">
        <v>0</v>
      </c>
      <c r="P24" s="3">
        <v>0</v>
      </c>
      <c r="Q24" s="3"/>
      <c r="R24" s="3">
        <v>0</v>
      </c>
      <c r="S24" s="3">
        <v>0</v>
      </c>
      <c r="T24" s="3">
        <v>1</v>
      </c>
      <c r="U24" s="3">
        <v>1</v>
      </c>
      <c r="V24" s="3">
        <v>0</v>
      </c>
      <c r="W24" s="3">
        <v>0</v>
      </c>
      <c r="X24" s="3">
        <v>0</v>
      </c>
      <c r="Y24" s="3">
        <v>1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1</v>
      </c>
      <c r="AF24" s="3">
        <v>0</v>
      </c>
      <c r="AG24" s="3">
        <v>2</v>
      </c>
      <c r="AH24" s="3">
        <v>29</v>
      </c>
      <c r="AI24" s="4">
        <v>1.75</v>
      </c>
      <c r="AJ24" s="3">
        <v>115</v>
      </c>
      <c r="AK24" s="3">
        <v>84</v>
      </c>
      <c r="AL24" s="5">
        <f t="shared" si="0"/>
        <v>94.333333333333329</v>
      </c>
      <c r="AM24" s="3">
        <v>69</v>
      </c>
      <c r="AN24" s="3">
        <v>1</v>
      </c>
      <c r="AO24" s="3">
        <v>7</v>
      </c>
      <c r="AP24" s="3">
        <v>103</v>
      </c>
      <c r="AQ24" s="3">
        <v>46</v>
      </c>
      <c r="AR24" s="3">
        <v>64</v>
      </c>
      <c r="AS24" s="3">
        <f t="shared" si="1"/>
        <v>57</v>
      </c>
      <c r="AT24" s="7">
        <f t="shared" si="2"/>
        <v>8.1428571428571423</v>
      </c>
      <c r="AU24" s="3">
        <v>10</v>
      </c>
      <c r="AV24" s="4">
        <v>2.835</v>
      </c>
      <c r="AW24" s="3">
        <v>1.62</v>
      </c>
      <c r="AX24" s="19">
        <f t="shared" si="3"/>
        <v>0.33884700665188466</v>
      </c>
      <c r="AY24" s="7">
        <f t="shared" si="4"/>
        <v>19.047619047619047</v>
      </c>
      <c r="AZ24" s="7">
        <f t="shared" si="5"/>
        <v>2666.6666666666665</v>
      </c>
      <c r="BA24" s="7">
        <f t="shared" si="6"/>
        <v>4312.7572016460899</v>
      </c>
      <c r="BB24" s="7">
        <f t="shared" si="7"/>
        <v>41.086956521739133</v>
      </c>
      <c r="BC24" s="7">
        <f t="shared" si="8"/>
        <v>23.478260869565219</v>
      </c>
      <c r="BD24" s="7">
        <f t="shared" si="9"/>
        <v>26.927999999999997</v>
      </c>
      <c r="BE24" s="7">
        <f t="shared" si="10"/>
        <v>18.200347826086958</v>
      </c>
      <c r="BF24" s="19"/>
      <c r="BG24" s="19">
        <f t="shared" si="11"/>
        <v>1.5576719576719575</v>
      </c>
      <c r="BH24" s="19">
        <f t="shared" si="12"/>
        <v>2.5068783068783067</v>
      </c>
      <c r="BI24" s="19">
        <f t="shared" si="13"/>
        <v>0.7208237986270023</v>
      </c>
      <c r="BJ24" s="19">
        <f t="shared" si="14"/>
        <v>0.7</v>
      </c>
      <c r="BK24" s="19"/>
      <c r="BL24" s="5">
        <v>0</v>
      </c>
      <c r="BM24" s="5"/>
      <c r="BN24" s="5"/>
      <c r="BO24" s="5"/>
      <c r="BP24" s="5"/>
      <c r="BQ24" s="3">
        <v>1</v>
      </c>
      <c r="BR24" s="3">
        <v>0</v>
      </c>
      <c r="BS24" s="3">
        <v>62.5</v>
      </c>
      <c r="BT24" s="3">
        <v>3.8</v>
      </c>
      <c r="BU24" s="3">
        <v>2.2999999999999998</v>
      </c>
      <c r="BV24" s="3">
        <v>1</v>
      </c>
      <c r="BW24" s="3">
        <v>3.7</v>
      </c>
      <c r="BX24" s="10"/>
      <c r="BY24" s="3">
        <v>1</v>
      </c>
      <c r="BZ24" s="3">
        <v>0</v>
      </c>
      <c r="CA24" s="3">
        <v>135</v>
      </c>
      <c r="CB24" s="3">
        <v>28</v>
      </c>
      <c r="CC24" s="4">
        <v>1.3</v>
      </c>
      <c r="CD24" s="28">
        <v>70</v>
      </c>
      <c r="CE24" s="8"/>
      <c r="CF24" s="8"/>
      <c r="CG24" s="3">
        <v>399</v>
      </c>
      <c r="CH24" s="3">
        <v>0</v>
      </c>
      <c r="CI24" s="3">
        <v>1</v>
      </c>
      <c r="CJ24" s="12">
        <v>916.38418079096039</v>
      </c>
      <c r="CK24" s="20">
        <f t="shared" si="15"/>
        <v>13.091202582728005</v>
      </c>
      <c r="CL24" s="19">
        <f t="shared" si="16"/>
        <v>6.8204356880896206</v>
      </c>
      <c r="CM24" s="5">
        <v>1628.7263151153088</v>
      </c>
      <c r="CN24" s="19">
        <f t="shared" si="17"/>
        <v>7.3955535865775639</v>
      </c>
      <c r="CO24" s="10"/>
      <c r="CP24" s="41">
        <v>40217</v>
      </c>
      <c r="CQ24" s="41"/>
      <c r="CR24" s="41"/>
      <c r="CS24" s="41"/>
      <c r="CU24" s="36">
        <v>44272</v>
      </c>
      <c r="CV24" s="36">
        <v>43850</v>
      </c>
      <c r="CW24" s="1">
        <f t="shared" si="18"/>
        <v>3633</v>
      </c>
      <c r="CX24" s="3">
        <v>1</v>
      </c>
      <c r="CY24" s="40">
        <v>43850</v>
      </c>
      <c r="CZ24" s="20">
        <f>(CY24-CP24)</f>
        <v>3633</v>
      </c>
      <c r="DA24" s="20">
        <v>1</v>
      </c>
      <c r="DB24" s="20">
        <v>3633</v>
      </c>
      <c r="DC24" s="3">
        <v>0</v>
      </c>
      <c r="DD24" s="3" t="s">
        <v>141</v>
      </c>
      <c r="DE24" s="10"/>
      <c r="DF24" s="10"/>
      <c r="DG24" s="10"/>
      <c r="DH24" s="10"/>
      <c r="DI24" s="10"/>
      <c r="DJ24" s="10"/>
      <c r="DK24" s="10"/>
      <c r="DL24" s="10"/>
      <c r="DM24" s="10"/>
    </row>
    <row r="25" spans="1:117" x14ac:dyDescent="0.25">
      <c r="A25" s="2">
        <v>2041</v>
      </c>
      <c r="B25" s="3">
        <v>47</v>
      </c>
      <c r="C25" s="3">
        <v>0</v>
      </c>
      <c r="D25" s="3">
        <v>0</v>
      </c>
      <c r="E25" s="3">
        <v>0</v>
      </c>
      <c r="F25" s="3">
        <v>1</v>
      </c>
      <c r="G25" s="3">
        <v>0</v>
      </c>
      <c r="H25" s="1">
        <v>1</v>
      </c>
      <c r="I25" s="3">
        <v>1</v>
      </c>
      <c r="J25" s="3">
        <v>1</v>
      </c>
      <c r="K25" s="3">
        <v>1</v>
      </c>
      <c r="L25" s="3">
        <v>0</v>
      </c>
      <c r="M25" s="3"/>
      <c r="N25" s="3">
        <v>1</v>
      </c>
      <c r="O25" s="3">
        <v>0</v>
      </c>
      <c r="P25" s="3">
        <v>1</v>
      </c>
      <c r="Q25" s="3"/>
      <c r="R25" s="3">
        <v>0</v>
      </c>
      <c r="S25" s="3">
        <v>0</v>
      </c>
      <c r="T25" s="3">
        <v>0</v>
      </c>
      <c r="U25" s="3">
        <v>0</v>
      </c>
      <c r="V25" s="3">
        <v>1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26</v>
      </c>
      <c r="AI25" s="4">
        <v>2.04</v>
      </c>
      <c r="AJ25" s="3">
        <v>152</v>
      </c>
      <c r="AK25" s="3">
        <v>88</v>
      </c>
      <c r="AL25" s="5">
        <f t="shared" si="0"/>
        <v>109.33333333333333</v>
      </c>
      <c r="AM25" s="3">
        <v>81</v>
      </c>
      <c r="AN25" s="3">
        <v>2</v>
      </c>
      <c r="AO25" s="3">
        <v>1</v>
      </c>
      <c r="AP25" s="3">
        <v>20</v>
      </c>
      <c r="AQ25" s="3">
        <v>8</v>
      </c>
      <c r="AR25" s="3">
        <v>13</v>
      </c>
      <c r="AS25" s="1">
        <f t="shared" si="1"/>
        <v>12</v>
      </c>
      <c r="AT25" s="7">
        <f t="shared" si="2"/>
        <v>12</v>
      </c>
      <c r="AU25" s="3">
        <v>8</v>
      </c>
      <c r="AV25" s="4">
        <v>6.8952</v>
      </c>
      <c r="AW25" s="3">
        <v>3.38</v>
      </c>
      <c r="AX25" s="19">
        <f t="shared" si="3"/>
        <v>0.81939393939393934</v>
      </c>
      <c r="AY25" s="7">
        <f t="shared" si="4"/>
        <v>0.72514212785706</v>
      </c>
      <c r="AZ25" s="7">
        <f t="shared" si="5"/>
        <v>118.34319526627219</v>
      </c>
      <c r="BA25" s="7">
        <f t="shared" si="6"/>
        <v>2564.102564102564</v>
      </c>
      <c r="BB25" s="7">
        <f t="shared" si="7"/>
        <v>85.125925925925927</v>
      </c>
      <c r="BC25" s="7">
        <f t="shared" si="8"/>
        <v>41.728395061728392</v>
      </c>
      <c r="BD25" s="7">
        <f t="shared" si="9"/>
        <v>57.50729218106995</v>
      </c>
      <c r="BE25" s="7">
        <f t="shared" si="10"/>
        <v>6.8100740740740733</v>
      </c>
      <c r="BF25" s="19"/>
      <c r="BG25" s="19">
        <f t="shared" si="11"/>
        <v>0.15271493212669685</v>
      </c>
      <c r="BH25" s="19">
        <f t="shared" si="12"/>
        <v>0.23494604942568742</v>
      </c>
      <c r="BI25" s="19">
        <f t="shared" si="13"/>
        <v>7.0938271604938272</v>
      </c>
      <c r="BJ25" s="19">
        <f t="shared" si="14"/>
        <v>0.125</v>
      </c>
      <c r="BK25" s="19"/>
      <c r="BL25" s="5">
        <v>0</v>
      </c>
      <c r="BM25" s="5"/>
      <c r="BN25" s="5"/>
      <c r="BO25" s="5"/>
      <c r="BP25" s="5"/>
      <c r="BQ25" s="3">
        <v>1</v>
      </c>
      <c r="BR25" s="3">
        <v>0</v>
      </c>
      <c r="BS25" s="3">
        <v>57.5</v>
      </c>
      <c r="BT25" s="3">
        <v>4.5999999999999996</v>
      </c>
      <c r="BU25" s="3">
        <v>2.9</v>
      </c>
      <c r="BV25" s="3">
        <v>1.1000000000000001</v>
      </c>
      <c r="BW25" s="3"/>
      <c r="BX25" s="10"/>
      <c r="BY25" s="3">
        <v>1</v>
      </c>
      <c r="BZ25" s="3">
        <v>1</v>
      </c>
      <c r="CA25" s="3">
        <v>142</v>
      </c>
      <c r="CB25" s="3">
        <v>30</v>
      </c>
      <c r="CC25" s="4">
        <v>1.4</v>
      </c>
      <c r="CD25" s="28">
        <v>54</v>
      </c>
      <c r="CE25" s="8"/>
      <c r="CF25" s="8"/>
      <c r="CG25" s="3">
        <v>137</v>
      </c>
      <c r="CH25" s="3">
        <v>0</v>
      </c>
      <c r="CI25" s="3">
        <v>1</v>
      </c>
      <c r="CJ25" s="12">
        <v>714.92537313432831</v>
      </c>
      <c r="CK25" s="20">
        <f t="shared" si="15"/>
        <v>13.239358761746821</v>
      </c>
      <c r="CL25" s="19">
        <f t="shared" si="16"/>
        <v>6.5721781640080401</v>
      </c>
      <c r="CM25" s="5">
        <v>407.89328149453138</v>
      </c>
      <c r="CN25" s="19">
        <f t="shared" si="17"/>
        <v>6.0110055752256963</v>
      </c>
      <c r="CO25" s="10"/>
      <c r="CP25" s="41">
        <v>40430</v>
      </c>
      <c r="CQ25" s="41"/>
      <c r="CR25" s="41"/>
      <c r="CS25" s="41"/>
      <c r="CU25" s="36">
        <v>44272</v>
      </c>
      <c r="CV25" s="36">
        <v>44216</v>
      </c>
      <c r="CW25" s="1">
        <f t="shared" si="18"/>
        <v>3786</v>
      </c>
      <c r="CX25" s="3">
        <v>0</v>
      </c>
      <c r="CY25" s="3"/>
      <c r="CZ25" s="3"/>
      <c r="DA25" s="3">
        <v>0</v>
      </c>
      <c r="DB25" s="3">
        <v>3786</v>
      </c>
      <c r="DC25" s="3">
        <v>0</v>
      </c>
      <c r="DD25" s="3"/>
      <c r="DE25" s="10"/>
      <c r="DF25" s="10"/>
      <c r="DG25" s="10"/>
      <c r="DH25" s="10"/>
      <c r="DI25" s="10"/>
      <c r="DJ25" s="10"/>
      <c r="DK25" s="10"/>
      <c r="DL25" s="10"/>
      <c r="DM25" s="10"/>
    </row>
    <row r="26" spans="1:117" x14ac:dyDescent="0.25">
      <c r="A26" s="2">
        <v>2039</v>
      </c>
      <c r="B26" s="3">
        <v>61</v>
      </c>
      <c r="C26" s="3">
        <v>0</v>
      </c>
      <c r="D26" s="3">
        <v>1</v>
      </c>
      <c r="E26" s="3">
        <v>1</v>
      </c>
      <c r="F26" s="3">
        <v>1</v>
      </c>
      <c r="G26" s="3">
        <v>0</v>
      </c>
      <c r="H26" s="1">
        <v>1</v>
      </c>
      <c r="I26" s="3">
        <v>0</v>
      </c>
      <c r="J26" s="3">
        <v>4</v>
      </c>
      <c r="K26" s="3">
        <v>1</v>
      </c>
      <c r="L26" s="3">
        <v>1</v>
      </c>
      <c r="M26" s="3"/>
      <c r="N26" s="3">
        <v>1</v>
      </c>
      <c r="O26" s="3">
        <v>0</v>
      </c>
      <c r="P26" s="3">
        <v>1</v>
      </c>
      <c r="Q26" s="3">
        <v>1</v>
      </c>
      <c r="R26" s="3">
        <v>1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</v>
      </c>
      <c r="AB26" s="3">
        <v>1</v>
      </c>
      <c r="AC26" s="3">
        <v>1</v>
      </c>
      <c r="AD26" s="3">
        <v>0</v>
      </c>
      <c r="AE26" s="3">
        <v>0</v>
      </c>
      <c r="AF26" s="3">
        <v>0</v>
      </c>
      <c r="AG26" s="3">
        <v>0</v>
      </c>
      <c r="AH26" s="3">
        <v>32</v>
      </c>
      <c r="AI26" s="4">
        <v>2.13</v>
      </c>
      <c r="AJ26" s="3">
        <v>129</v>
      </c>
      <c r="AK26" s="3">
        <v>69</v>
      </c>
      <c r="AL26" s="5">
        <f t="shared" si="0"/>
        <v>89</v>
      </c>
      <c r="AM26" s="3">
        <v>60</v>
      </c>
      <c r="AN26" s="3">
        <v>1</v>
      </c>
      <c r="AO26" s="3">
        <v>9</v>
      </c>
      <c r="AP26" s="3">
        <v>46</v>
      </c>
      <c r="AQ26" s="3">
        <v>21</v>
      </c>
      <c r="AR26" s="3">
        <v>29</v>
      </c>
      <c r="AS26" s="1">
        <f t="shared" si="1"/>
        <v>25</v>
      </c>
      <c r="AT26" s="7">
        <f t="shared" si="2"/>
        <v>2.7777777777777777</v>
      </c>
      <c r="AU26" s="3">
        <v>22</v>
      </c>
      <c r="AV26" s="4">
        <v>4.6646999999999998</v>
      </c>
      <c r="AW26" s="3">
        <v>2.19</v>
      </c>
      <c r="AX26" s="19">
        <f t="shared" si="3"/>
        <v>0.43217294900221731</v>
      </c>
      <c r="AY26" s="7">
        <f t="shared" si="4"/>
        <v>1.5006324093725214</v>
      </c>
      <c r="AZ26" s="7">
        <f t="shared" si="5"/>
        <v>255.70776255707764</v>
      </c>
      <c r="BA26" s="7">
        <f t="shared" si="6"/>
        <v>2922.3744292237443</v>
      </c>
      <c r="BB26" s="7">
        <f t="shared" si="7"/>
        <v>77.74499999999999</v>
      </c>
      <c r="BC26" s="7">
        <f t="shared" si="8"/>
        <v>36.5</v>
      </c>
      <c r="BD26" s="7">
        <f t="shared" si="9"/>
        <v>33.258800000000001</v>
      </c>
      <c r="BE26" s="7">
        <f t="shared" si="10"/>
        <v>9.927999999999999</v>
      </c>
      <c r="BF26" s="19"/>
      <c r="BG26" s="19">
        <f t="shared" si="11"/>
        <v>0.3730143417583125</v>
      </c>
      <c r="BH26" s="19">
        <f t="shared" si="12"/>
        <v>0.59167792140973707</v>
      </c>
      <c r="BI26" s="19">
        <f t="shared" si="13"/>
        <v>3.1097999999999995</v>
      </c>
      <c r="BJ26" s="19">
        <f t="shared" si="14"/>
        <v>0.40909090909090912</v>
      </c>
      <c r="BK26" s="19"/>
      <c r="BL26" s="5">
        <v>0</v>
      </c>
      <c r="BM26" s="5"/>
      <c r="BN26" s="5"/>
      <c r="BO26" s="5"/>
      <c r="BP26" s="5"/>
      <c r="BQ26" s="3">
        <v>1</v>
      </c>
      <c r="BR26" s="3">
        <v>0</v>
      </c>
      <c r="BS26" s="3">
        <v>25</v>
      </c>
      <c r="BT26" s="3"/>
      <c r="BU26" s="3"/>
      <c r="BV26" s="3"/>
      <c r="BW26" s="3"/>
      <c r="BX26" s="10"/>
      <c r="BY26" s="3"/>
      <c r="BZ26" s="3"/>
      <c r="CA26" s="3">
        <v>140</v>
      </c>
      <c r="CB26" s="3">
        <v>19</v>
      </c>
      <c r="CC26" s="4">
        <v>0.8</v>
      </c>
      <c r="CD26" s="28">
        <v>90</v>
      </c>
      <c r="CE26" s="8"/>
      <c r="CF26" s="8"/>
      <c r="CG26" s="3">
        <v>1638</v>
      </c>
      <c r="CH26" s="3">
        <v>1</v>
      </c>
      <c r="CI26" s="3">
        <v>2</v>
      </c>
      <c r="CJ26" s="12">
        <v>1255.3191489361702</v>
      </c>
      <c r="CK26" s="20">
        <f t="shared" si="15"/>
        <v>13.947990543735225</v>
      </c>
      <c r="CL26" s="19">
        <f t="shared" si="16"/>
        <v>7.1351451211777981</v>
      </c>
      <c r="CM26" s="5">
        <v>973.95189601715515</v>
      </c>
      <c r="CN26" s="19">
        <f t="shared" si="17"/>
        <v>6.8813619143501681</v>
      </c>
      <c r="CO26" s="10"/>
      <c r="CP26" s="41">
        <v>40414</v>
      </c>
      <c r="CQ26" s="41"/>
      <c r="CR26" s="41"/>
      <c r="CS26" s="41"/>
      <c r="CU26" s="36">
        <v>44272</v>
      </c>
      <c r="CV26" s="36">
        <v>42769</v>
      </c>
      <c r="CW26" s="1">
        <f t="shared" si="18"/>
        <v>2355</v>
      </c>
      <c r="CX26" s="3">
        <v>1</v>
      </c>
      <c r="CY26" s="40">
        <v>42769</v>
      </c>
      <c r="CZ26" s="3">
        <f>(CY26-CP26)</f>
        <v>2355</v>
      </c>
      <c r="DA26" s="3">
        <v>1</v>
      </c>
      <c r="DB26" s="3">
        <v>2355</v>
      </c>
      <c r="DC26" s="3">
        <v>0</v>
      </c>
      <c r="DD26" s="3" t="s">
        <v>141</v>
      </c>
      <c r="DE26" s="10"/>
      <c r="DF26" s="10"/>
      <c r="DG26" s="10"/>
      <c r="DH26" s="10"/>
      <c r="DI26" s="10"/>
      <c r="DJ26" s="10"/>
      <c r="DK26" s="10"/>
      <c r="DL26" s="10"/>
      <c r="DM26" s="10"/>
    </row>
    <row r="27" spans="1:117" x14ac:dyDescent="0.25">
      <c r="A27" s="2">
        <v>2061</v>
      </c>
      <c r="B27" s="9">
        <v>58</v>
      </c>
      <c r="C27" s="9">
        <v>0</v>
      </c>
      <c r="D27" s="9">
        <v>0</v>
      </c>
      <c r="E27" s="35">
        <v>0</v>
      </c>
      <c r="F27" s="9">
        <v>1</v>
      </c>
      <c r="G27" s="9">
        <v>0</v>
      </c>
      <c r="H27" s="1">
        <v>1</v>
      </c>
      <c r="I27" s="9">
        <v>0</v>
      </c>
      <c r="J27" s="9">
        <v>1</v>
      </c>
      <c r="K27" s="9">
        <v>1</v>
      </c>
      <c r="L27" s="9">
        <v>1</v>
      </c>
      <c r="M27" s="9"/>
      <c r="N27" s="9">
        <v>1</v>
      </c>
      <c r="O27" s="9">
        <v>0</v>
      </c>
      <c r="P27" s="9">
        <v>0</v>
      </c>
      <c r="Q27" s="9"/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1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27.5</v>
      </c>
      <c r="AI27" s="11">
        <v>2.1</v>
      </c>
      <c r="AJ27" s="9">
        <v>141</v>
      </c>
      <c r="AK27" s="9">
        <v>88</v>
      </c>
      <c r="AL27" s="5">
        <f t="shared" si="0"/>
        <v>105.66666666666667</v>
      </c>
      <c r="AM27" s="9">
        <v>92</v>
      </c>
      <c r="AN27" s="9">
        <v>1</v>
      </c>
      <c r="AO27" s="9">
        <v>4</v>
      </c>
      <c r="AP27" s="9">
        <v>22</v>
      </c>
      <c r="AQ27" s="9">
        <v>10</v>
      </c>
      <c r="AR27" s="9">
        <v>13</v>
      </c>
      <c r="AS27" s="1">
        <f t="shared" si="1"/>
        <v>12</v>
      </c>
      <c r="AT27" s="7">
        <f t="shared" si="2"/>
        <v>3</v>
      </c>
      <c r="AU27" s="9">
        <v>9</v>
      </c>
      <c r="AV27" s="4">
        <v>5.2080000000000002</v>
      </c>
      <c r="AW27" s="9">
        <v>2.48</v>
      </c>
      <c r="AX27" s="19">
        <f t="shared" si="3"/>
        <v>0.58104951958610496</v>
      </c>
      <c r="AY27" s="7">
        <f t="shared" si="4"/>
        <v>0.76804915514592931</v>
      </c>
      <c r="AZ27" s="7">
        <f t="shared" si="5"/>
        <v>129.03225806451613</v>
      </c>
      <c r="BA27" s="7">
        <f t="shared" si="6"/>
        <v>3279.5698924731187</v>
      </c>
      <c r="BB27" s="7">
        <f t="shared" si="7"/>
        <v>56.608695652173914</v>
      </c>
      <c r="BC27" s="7">
        <f t="shared" si="8"/>
        <v>26.956521739130434</v>
      </c>
      <c r="BD27" s="7">
        <f t="shared" si="9"/>
        <v>35.438840579710146</v>
      </c>
      <c r="BE27" s="7">
        <f t="shared" si="10"/>
        <v>3.2994782608695647</v>
      </c>
      <c r="BF27" s="19"/>
      <c r="BG27" s="19">
        <f t="shared" si="11"/>
        <v>0.22964669738863286</v>
      </c>
      <c r="BH27" s="19">
        <f t="shared" si="12"/>
        <v>0.38863287250384027</v>
      </c>
      <c r="BI27" s="19">
        <f t="shared" si="13"/>
        <v>4.7173913043478262</v>
      </c>
      <c r="BJ27" s="19">
        <f t="shared" si="14"/>
        <v>0.44444444444444442</v>
      </c>
      <c r="BK27" s="19"/>
      <c r="BL27" s="12">
        <v>0</v>
      </c>
      <c r="BM27" s="12"/>
      <c r="BN27" s="12"/>
      <c r="BO27" s="12"/>
      <c r="BP27" s="12"/>
      <c r="BQ27" s="9">
        <v>1</v>
      </c>
      <c r="BR27" s="9">
        <v>0</v>
      </c>
      <c r="BS27" s="9">
        <v>55</v>
      </c>
      <c r="BT27" s="9">
        <v>4.0999999999999996</v>
      </c>
      <c r="BU27" s="9">
        <v>2.6</v>
      </c>
      <c r="BV27" s="9">
        <v>1</v>
      </c>
      <c r="BW27" s="9">
        <v>3.7</v>
      </c>
      <c r="BX27" s="14"/>
      <c r="BY27" s="9">
        <v>1</v>
      </c>
      <c r="BZ27" s="9">
        <v>0</v>
      </c>
      <c r="CA27" s="9">
        <v>140</v>
      </c>
      <c r="CB27" s="9">
        <v>16</v>
      </c>
      <c r="CC27" s="11">
        <v>0.9</v>
      </c>
      <c r="CD27" s="29">
        <v>90</v>
      </c>
      <c r="CE27" s="13"/>
      <c r="CF27" s="13"/>
      <c r="CG27" s="9">
        <v>159</v>
      </c>
      <c r="CH27" s="9">
        <v>0</v>
      </c>
      <c r="CI27" s="9">
        <v>1</v>
      </c>
      <c r="CJ27" s="12">
        <v>1291.2280701754385</v>
      </c>
      <c r="CK27" s="20">
        <f t="shared" si="15"/>
        <v>14.346978557504872</v>
      </c>
      <c r="CL27" s="19">
        <f t="shared" si="16"/>
        <v>7.1633490368824173</v>
      </c>
      <c r="CM27" s="12">
        <v>506.87694432079036</v>
      </c>
      <c r="CN27" s="19">
        <f t="shared" si="17"/>
        <v>6.2282682607603039</v>
      </c>
      <c r="CO27" s="14"/>
      <c r="CP27" s="36">
        <v>40605</v>
      </c>
      <c r="CQ27" s="36"/>
      <c r="CR27" s="36"/>
      <c r="CS27" s="36"/>
      <c r="CT27" s="22"/>
      <c r="CU27" s="36">
        <v>44274</v>
      </c>
      <c r="CV27" s="42">
        <v>44168</v>
      </c>
      <c r="CW27" s="9">
        <f t="shared" si="18"/>
        <v>3563</v>
      </c>
      <c r="CX27" s="9">
        <v>0</v>
      </c>
      <c r="CY27" s="9"/>
      <c r="CZ27" s="9"/>
      <c r="DA27" s="9">
        <v>0</v>
      </c>
      <c r="DB27" s="9">
        <v>3563</v>
      </c>
      <c r="DC27" s="3">
        <v>0</v>
      </c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 x14ac:dyDescent="0.25">
      <c r="A28" s="2">
        <v>2048</v>
      </c>
      <c r="B28" s="3">
        <v>66</v>
      </c>
      <c r="C28" s="3">
        <v>0</v>
      </c>
      <c r="D28" s="3">
        <v>0</v>
      </c>
      <c r="E28" s="3">
        <v>1</v>
      </c>
      <c r="F28" s="3">
        <v>1</v>
      </c>
      <c r="G28" s="3">
        <v>1</v>
      </c>
      <c r="H28" s="1">
        <v>0</v>
      </c>
      <c r="I28" s="3">
        <v>0</v>
      </c>
      <c r="J28" s="3">
        <v>4</v>
      </c>
      <c r="K28" s="3">
        <v>0</v>
      </c>
      <c r="L28" s="3">
        <v>0</v>
      </c>
      <c r="M28" s="3"/>
      <c r="N28" s="3">
        <v>0</v>
      </c>
      <c r="O28" s="3">
        <v>1</v>
      </c>
      <c r="P28" s="3">
        <v>1</v>
      </c>
      <c r="Q28" s="3">
        <v>1</v>
      </c>
      <c r="R28" s="3">
        <v>0</v>
      </c>
      <c r="S28" s="3">
        <v>1</v>
      </c>
      <c r="T28" s="3">
        <v>1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1</v>
      </c>
      <c r="AC28" s="3">
        <v>1</v>
      </c>
      <c r="AD28" s="3">
        <v>0</v>
      </c>
      <c r="AE28" s="3">
        <v>1</v>
      </c>
      <c r="AF28" s="3">
        <v>0</v>
      </c>
      <c r="AG28" s="3">
        <v>0</v>
      </c>
      <c r="AH28" s="3">
        <v>24.5</v>
      </c>
      <c r="AI28" s="4">
        <v>2.0499999999999998</v>
      </c>
      <c r="AJ28" s="3">
        <v>75</v>
      </c>
      <c r="AK28" s="3">
        <v>50</v>
      </c>
      <c r="AL28" s="5">
        <f t="shared" ref="AL28:AL60" si="19">(AJ28+2*AK28)/3</f>
        <v>58.333333333333336</v>
      </c>
      <c r="AM28" s="3">
        <v>72</v>
      </c>
      <c r="AN28" s="3">
        <v>2</v>
      </c>
      <c r="AO28" s="3">
        <v>6</v>
      </c>
      <c r="AP28" s="3">
        <v>36</v>
      </c>
      <c r="AQ28" s="3">
        <v>12</v>
      </c>
      <c r="AR28" s="3">
        <v>24</v>
      </c>
      <c r="AS28" s="1">
        <f t="shared" ref="AS28:AS60" si="20">(AP28-AQ28)</f>
        <v>24</v>
      </c>
      <c r="AT28" s="7">
        <f t="shared" ref="AT28:AT60" si="21">(AS28/AO28)</f>
        <v>4</v>
      </c>
      <c r="AU28" s="3">
        <v>20</v>
      </c>
      <c r="AV28" s="4">
        <v>5.0839999999999996</v>
      </c>
      <c r="AW28" s="3">
        <v>2.48</v>
      </c>
      <c r="AX28" s="19">
        <f t="shared" ref="AX28:AX60" si="22">(AL28*AW28/451)</f>
        <v>0.3207686622320769</v>
      </c>
      <c r="AY28" s="7">
        <f t="shared" ref="AY28:AY60" si="23">((AR28-AU28)/AV28)</f>
        <v>0.78678206136900086</v>
      </c>
      <c r="AZ28" s="7">
        <f t="shared" ref="AZ28:AZ60" si="24">((AR28-AU28)*80/AW28)</f>
        <v>129.03225806451613</v>
      </c>
      <c r="BA28" s="7">
        <f t="shared" ref="BA28:BA60" si="25">((AL28-AO28)*80/AW28)</f>
        <v>1688.1720430107528</v>
      </c>
      <c r="BB28" s="7">
        <f t="shared" ref="BB28:BB60" si="26">(AV28/AM28*1000)</f>
        <v>70.611111111111114</v>
      </c>
      <c r="BC28" s="7">
        <f t="shared" ref="BC28:BC60" si="27">(AW28*1000/AM28)</f>
        <v>34.444444444444443</v>
      </c>
      <c r="BD28" s="7">
        <f t="shared" ref="BD28:BD60" si="28">(BC28*(AL28-AU28)*0.0136)</f>
        <v>17.957037037037036</v>
      </c>
      <c r="BE28" s="7">
        <f t="shared" ref="BE28:BE60" si="29">(BC28*(AR28-AO28)*0.0136)</f>
        <v>8.4320000000000004</v>
      </c>
      <c r="BF28" s="19"/>
      <c r="BG28" s="19">
        <f t="shared" ref="BG28:BG60" si="30">(AR28/BB28)</f>
        <v>0.3398898505114083</v>
      </c>
      <c r="BH28" s="19">
        <f t="shared" ref="BH28:BH60" si="31">(AP28/BB28)</f>
        <v>0.50983477576711245</v>
      </c>
      <c r="BI28" s="19">
        <f t="shared" ref="BI28:BI60" si="32">(BB28/AS28)</f>
        <v>2.9421296296296298</v>
      </c>
      <c r="BJ28" s="19">
        <f t="shared" ref="BJ28:BJ60" si="33">(AO28/AU28)</f>
        <v>0.3</v>
      </c>
      <c r="BK28" s="19"/>
      <c r="BL28" s="5">
        <v>0</v>
      </c>
      <c r="BM28" s="5"/>
      <c r="BN28" s="5"/>
      <c r="BO28" s="5"/>
      <c r="BP28" s="5"/>
      <c r="BQ28" s="3">
        <v>1</v>
      </c>
      <c r="BR28" s="3">
        <v>0</v>
      </c>
      <c r="BS28" s="3">
        <v>7.5</v>
      </c>
      <c r="BT28" s="3">
        <v>8.5</v>
      </c>
      <c r="BU28" s="3">
        <v>8.1</v>
      </c>
      <c r="BV28" s="3">
        <v>0.79</v>
      </c>
      <c r="BW28" s="3"/>
      <c r="BX28" s="10"/>
      <c r="BY28" s="3">
        <v>1</v>
      </c>
      <c r="BZ28" s="3">
        <v>1</v>
      </c>
      <c r="CA28" s="3">
        <v>138</v>
      </c>
      <c r="CB28" s="3">
        <v>17</v>
      </c>
      <c r="CC28" s="4">
        <v>0.9</v>
      </c>
      <c r="CD28" s="28">
        <v>90</v>
      </c>
      <c r="CE28" s="8"/>
      <c r="CF28" s="8"/>
      <c r="CG28" s="3">
        <v>5257</v>
      </c>
      <c r="CH28" s="3">
        <v>1</v>
      </c>
      <c r="CI28" s="3">
        <v>3</v>
      </c>
      <c r="CJ28" s="12">
        <v>1318.0722891566265</v>
      </c>
      <c r="CK28" s="20">
        <f t="shared" ref="CK28:CK60" si="34">(CJ28/CD28)</f>
        <v>14.645247657295851</v>
      </c>
      <c r="CL28" s="19">
        <f t="shared" ref="CL28:CL60" si="35">LN(CJ28)</f>
        <v>7.1839255611734201</v>
      </c>
      <c r="CM28" s="5">
        <v>1969.3144660751461</v>
      </c>
      <c r="CN28" s="19">
        <f t="shared" ref="CN28:CN60" si="36">LN(CM28)</f>
        <v>7.5854407744067052</v>
      </c>
      <c r="CO28" s="10"/>
      <c r="CP28" s="41">
        <v>40469</v>
      </c>
      <c r="CQ28" s="36">
        <v>40603</v>
      </c>
      <c r="CR28" s="20">
        <f>(CQ28-CP28)</f>
        <v>134</v>
      </c>
      <c r="CS28" s="41"/>
      <c r="CU28" s="36">
        <v>44272</v>
      </c>
      <c r="CV28" s="36">
        <v>40688</v>
      </c>
      <c r="CW28" s="1">
        <f t="shared" ref="CW28:CW60" si="37">(CV28-CP28)</f>
        <v>219</v>
      </c>
      <c r="CX28" s="3">
        <v>1</v>
      </c>
      <c r="CY28" s="36">
        <v>40688</v>
      </c>
      <c r="CZ28" s="20">
        <f>(CY28-CP28)</f>
        <v>219</v>
      </c>
      <c r="DA28" s="20">
        <v>1</v>
      </c>
      <c r="DB28" s="20">
        <v>134</v>
      </c>
      <c r="DC28" s="3">
        <v>0</v>
      </c>
      <c r="DD28" t="s">
        <v>155</v>
      </c>
      <c r="DE28" s="10"/>
      <c r="DF28" s="10"/>
      <c r="DG28" s="10"/>
      <c r="DH28" s="10"/>
      <c r="DI28" s="10"/>
      <c r="DJ28" s="10"/>
      <c r="DK28" s="10"/>
      <c r="DL28" s="10"/>
      <c r="DM28" s="10"/>
    </row>
    <row r="29" spans="1:117" x14ac:dyDescent="0.25">
      <c r="A29" s="2">
        <v>2053</v>
      </c>
      <c r="B29" s="3">
        <v>62</v>
      </c>
      <c r="C29" s="3">
        <v>0</v>
      </c>
      <c r="D29" s="3">
        <v>0</v>
      </c>
      <c r="E29" s="3">
        <v>1</v>
      </c>
      <c r="F29" s="3">
        <v>1</v>
      </c>
      <c r="G29" s="3">
        <v>0</v>
      </c>
      <c r="H29" s="1">
        <v>1</v>
      </c>
      <c r="I29" s="3">
        <v>0</v>
      </c>
      <c r="J29" s="3">
        <v>4</v>
      </c>
      <c r="K29" s="3">
        <v>1</v>
      </c>
      <c r="L29" s="3">
        <v>0</v>
      </c>
      <c r="M29" s="3"/>
      <c r="N29" s="3">
        <v>1</v>
      </c>
      <c r="O29" s="3">
        <v>0</v>
      </c>
      <c r="P29" s="3">
        <v>1</v>
      </c>
      <c r="Q29" s="3">
        <v>1</v>
      </c>
      <c r="R29" s="3">
        <v>1</v>
      </c>
      <c r="S29" s="3">
        <v>1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0</v>
      </c>
      <c r="AE29" s="3">
        <v>1</v>
      </c>
      <c r="AF29" s="3">
        <v>0</v>
      </c>
      <c r="AG29" s="3">
        <v>0</v>
      </c>
      <c r="AH29" s="3">
        <v>32.299999999999997</v>
      </c>
      <c r="AI29" s="4">
        <v>2.13</v>
      </c>
      <c r="AJ29" s="3">
        <v>93</v>
      </c>
      <c r="AK29" s="3">
        <v>62</v>
      </c>
      <c r="AL29" s="5">
        <f t="shared" si="19"/>
        <v>72.333333333333329</v>
      </c>
      <c r="AM29" s="3">
        <v>85</v>
      </c>
      <c r="AN29" s="3">
        <v>3</v>
      </c>
      <c r="AO29" s="3">
        <v>8</v>
      </c>
      <c r="AP29" s="3">
        <v>32</v>
      </c>
      <c r="AQ29" s="3">
        <v>17</v>
      </c>
      <c r="AR29" s="3">
        <v>21</v>
      </c>
      <c r="AS29" s="1">
        <f t="shared" si="20"/>
        <v>15</v>
      </c>
      <c r="AT29" s="7">
        <f t="shared" si="21"/>
        <v>1.875</v>
      </c>
      <c r="AU29" s="3">
        <v>12</v>
      </c>
      <c r="AV29" s="4">
        <v>3.5996999999999999</v>
      </c>
      <c r="AW29" s="3">
        <v>1.69</v>
      </c>
      <c r="AX29" s="19">
        <f t="shared" si="22"/>
        <v>0.27104951958610496</v>
      </c>
      <c r="AY29" s="7">
        <f t="shared" si="23"/>
        <v>2.5002083506958912</v>
      </c>
      <c r="AZ29" s="7">
        <f t="shared" si="24"/>
        <v>426.03550295857991</v>
      </c>
      <c r="BA29" s="7">
        <f t="shared" si="25"/>
        <v>3045.3648915187373</v>
      </c>
      <c r="BB29" s="7">
        <f t="shared" si="26"/>
        <v>42.349411764705877</v>
      </c>
      <c r="BC29" s="7">
        <f t="shared" si="27"/>
        <v>19.882352941176471</v>
      </c>
      <c r="BD29" s="7">
        <f t="shared" si="28"/>
        <v>16.314133333333331</v>
      </c>
      <c r="BE29" s="7">
        <f t="shared" si="29"/>
        <v>3.5152000000000001</v>
      </c>
      <c r="BF29" s="19"/>
      <c r="BG29" s="19">
        <f t="shared" si="30"/>
        <v>0.49587465622135185</v>
      </c>
      <c r="BH29" s="19">
        <f t="shared" si="31"/>
        <v>0.75561852376586947</v>
      </c>
      <c r="BI29" s="19">
        <f t="shared" si="32"/>
        <v>2.8232941176470585</v>
      </c>
      <c r="BJ29" s="19">
        <f t="shared" si="33"/>
        <v>0.66666666666666663</v>
      </c>
      <c r="BK29" s="19"/>
      <c r="BL29" s="5">
        <v>0</v>
      </c>
      <c r="BM29" s="5"/>
      <c r="BN29" s="5"/>
      <c r="BO29" s="5"/>
      <c r="BP29" s="5"/>
      <c r="BQ29" s="3">
        <v>1</v>
      </c>
      <c r="BR29" s="3">
        <v>0</v>
      </c>
      <c r="BS29" s="15">
        <v>17.5</v>
      </c>
      <c r="BT29" s="3">
        <v>6.8</v>
      </c>
      <c r="BU29" s="3">
        <v>6.4</v>
      </c>
      <c r="BV29" s="3">
        <v>1</v>
      </c>
      <c r="BW29" s="3"/>
      <c r="BX29" s="10"/>
      <c r="BY29" s="3">
        <v>1</v>
      </c>
      <c r="BZ29" s="3">
        <v>0</v>
      </c>
      <c r="CA29" s="3">
        <v>135</v>
      </c>
      <c r="CB29" s="3">
        <v>19</v>
      </c>
      <c r="CC29" s="4">
        <v>1.1000000000000001</v>
      </c>
      <c r="CD29" s="28">
        <v>88</v>
      </c>
      <c r="CE29" s="8"/>
      <c r="CF29" s="8"/>
      <c r="CG29" s="3">
        <v>5804</v>
      </c>
      <c r="CH29" s="3">
        <v>1</v>
      </c>
      <c r="CI29" s="3">
        <v>3</v>
      </c>
      <c r="CJ29" s="12">
        <v>1333.3333333333335</v>
      </c>
      <c r="CK29" s="20">
        <f t="shared" si="34"/>
        <v>15.151515151515154</v>
      </c>
      <c r="CL29" s="19">
        <f t="shared" si="35"/>
        <v>7.1954373514339185</v>
      </c>
      <c r="CM29" s="5">
        <v>2469.0765157083802</v>
      </c>
      <c r="CN29" s="19">
        <f t="shared" si="36"/>
        <v>7.811599479431357</v>
      </c>
      <c r="CO29" s="10"/>
      <c r="CP29" s="36">
        <v>40504</v>
      </c>
      <c r="CQ29" s="36"/>
      <c r="CR29" s="36"/>
      <c r="CS29" s="36"/>
      <c r="CU29" s="36">
        <v>44272</v>
      </c>
      <c r="CV29" s="36">
        <v>40985</v>
      </c>
      <c r="CW29" s="1">
        <f t="shared" si="37"/>
        <v>481</v>
      </c>
      <c r="CX29" s="3">
        <v>1</v>
      </c>
      <c r="CY29" s="40">
        <v>40985</v>
      </c>
      <c r="CZ29" s="3">
        <f>(CY29-CP29)</f>
        <v>481</v>
      </c>
      <c r="DA29" s="3">
        <v>1</v>
      </c>
      <c r="DB29" s="3">
        <v>481</v>
      </c>
      <c r="DC29" s="3">
        <v>0</v>
      </c>
      <c r="DD29" s="9" t="s">
        <v>141</v>
      </c>
      <c r="DE29" s="10"/>
      <c r="DF29" s="10"/>
      <c r="DG29" s="10"/>
      <c r="DH29" s="10"/>
      <c r="DI29" s="10"/>
      <c r="DJ29" s="10"/>
      <c r="DK29" s="10"/>
      <c r="DL29" s="10"/>
      <c r="DM29" s="10"/>
    </row>
    <row r="30" spans="1:117" x14ac:dyDescent="0.25">
      <c r="A30" s="25">
        <v>1028</v>
      </c>
      <c r="B30" s="1">
        <v>55</v>
      </c>
      <c r="C30" s="1">
        <v>0</v>
      </c>
      <c r="D30" s="1">
        <v>1</v>
      </c>
      <c r="E30" s="1">
        <v>1</v>
      </c>
      <c r="F30" s="1">
        <v>2</v>
      </c>
      <c r="G30" s="1">
        <v>1</v>
      </c>
      <c r="H30" s="1">
        <v>0</v>
      </c>
      <c r="I30" s="1">
        <v>1</v>
      </c>
      <c r="J30" s="1">
        <v>2</v>
      </c>
      <c r="K30" s="1">
        <v>0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26.1</v>
      </c>
      <c r="AI30" s="1">
        <v>1.66</v>
      </c>
      <c r="AJ30" s="1">
        <v>150</v>
      </c>
      <c r="AK30" s="1">
        <v>65</v>
      </c>
      <c r="AL30" s="5">
        <f t="shared" si="19"/>
        <v>93.333333333333329</v>
      </c>
      <c r="AM30" s="1">
        <v>79</v>
      </c>
      <c r="AN30" s="1">
        <v>1</v>
      </c>
      <c r="AO30" s="1">
        <v>2</v>
      </c>
      <c r="AP30" s="1">
        <v>72</v>
      </c>
      <c r="AQ30" s="1">
        <v>21</v>
      </c>
      <c r="AR30" s="1">
        <v>44</v>
      </c>
      <c r="AS30" s="1">
        <f t="shared" si="20"/>
        <v>51</v>
      </c>
      <c r="AT30" s="7">
        <f t="shared" si="21"/>
        <v>25.5</v>
      </c>
      <c r="AU30" s="1">
        <v>17</v>
      </c>
      <c r="AV30" s="19">
        <v>5.67</v>
      </c>
      <c r="AW30" s="1">
        <v>3.41</v>
      </c>
      <c r="AX30" s="19">
        <f t="shared" si="22"/>
        <v>0.7056910569105691</v>
      </c>
      <c r="AY30" s="7">
        <f t="shared" si="23"/>
        <v>4.7619047619047619</v>
      </c>
      <c r="AZ30" s="7">
        <f t="shared" si="24"/>
        <v>633.43108504398822</v>
      </c>
      <c r="BA30" s="7">
        <f t="shared" si="25"/>
        <v>2142.717497556207</v>
      </c>
      <c r="BB30" s="7">
        <f t="shared" si="26"/>
        <v>71.77215189873418</v>
      </c>
      <c r="BC30" s="7">
        <f t="shared" si="27"/>
        <v>43.164556962025316</v>
      </c>
      <c r="BD30" s="7">
        <f t="shared" si="28"/>
        <v>44.810565400843878</v>
      </c>
      <c r="BE30" s="7">
        <f t="shared" si="29"/>
        <v>24.655594936708859</v>
      </c>
      <c r="BF30" s="19">
        <v>2.2200000000000002</v>
      </c>
      <c r="BG30" s="19">
        <f t="shared" si="30"/>
        <v>0.61305114638447966</v>
      </c>
      <c r="BH30" s="19">
        <f t="shared" si="31"/>
        <v>1.0031746031746032</v>
      </c>
      <c r="BI30" s="19">
        <f t="shared" si="32"/>
        <v>1.4072970960536113</v>
      </c>
      <c r="BJ30" s="19">
        <f t="shared" si="33"/>
        <v>0.11764705882352941</v>
      </c>
      <c r="BK30" s="19"/>
      <c r="BL30" s="20">
        <v>1</v>
      </c>
      <c r="BM30" s="1">
        <v>9</v>
      </c>
      <c r="BO30" s="1">
        <v>1</v>
      </c>
      <c r="BP30" s="1">
        <v>0</v>
      </c>
      <c r="BQ30" s="1">
        <v>1</v>
      </c>
      <c r="BR30" s="1">
        <v>0</v>
      </c>
      <c r="BS30" s="1">
        <v>56</v>
      </c>
      <c r="BT30" s="1">
        <v>3.71</v>
      </c>
      <c r="BU30" s="1">
        <v>3</v>
      </c>
      <c r="BV30" s="1">
        <v>0.57999999999999996</v>
      </c>
      <c r="BX30" s="1">
        <v>15.9</v>
      </c>
      <c r="BY30" s="1">
        <v>0</v>
      </c>
      <c r="CA30" s="25">
        <v>144</v>
      </c>
      <c r="CB30" s="25">
        <v>25</v>
      </c>
      <c r="CC30" s="44">
        <v>1.1200000000000001</v>
      </c>
      <c r="CD30" s="27">
        <v>55</v>
      </c>
      <c r="CJ30" s="20">
        <v>869.66</v>
      </c>
      <c r="CK30" s="20">
        <f t="shared" si="34"/>
        <v>15.811999999999999</v>
      </c>
      <c r="CL30" s="19">
        <f t="shared" si="35"/>
        <v>6.7681023306669097</v>
      </c>
      <c r="CM30" s="20">
        <v>1325.69</v>
      </c>
      <c r="CN30" s="19">
        <f t="shared" si="36"/>
        <v>7.1896883575916215</v>
      </c>
      <c r="CO30" s="22"/>
      <c r="CP30" s="36">
        <v>43231</v>
      </c>
      <c r="CQ30" s="36"/>
      <c r="CR30" s="36"/>
      <c r="CS30" s="36"/>
      <c r="CU30" s="36">
        <v>44274</v>
      </c>
      <c r="CV30" s="36">
        <v>44255</v>
      </c>
      <c r="CW30" s="1">
        <f t="shared" si="37"/>
        <v>1024</v>
      </c>
      <c r="CX30" s="1">
        <v>0</v>
      </c>
      <c r="CY30" s="36"/>
      <c r="CZ30" s="20"/>
      <c r="DA30" s="20">
        <v>0</v>
      </c>
      <c r="DB30" s="20">
        <v>1024</v>
      </c>
      <c r="DC30" s="3">
        <v>0</v>
      </c>
      <c r="DD30" s="20"/>
    </row>
    <row r="31" spans="1:117" x14ac:dyDescent="0.25">
      <c r="A31" s="25">
        <v>1032</v>
      </c>
      <c r="B31" s="1">
        <v>85</v>
      </c>
      <c r="C31" s="1">
        <v>0</v>
      </c>
      <c r="D31" s="1">
        <v>0</v>
      </c>
      <c r="E31" s="1">
        <v>1</v>
      </c>
      <c r="F31" s="1">
        <v>2</v>
      </c>
      <c r="G31" s="1">
        <v>1</v>
      </c>
      <c r="H31" s="1">
        <v>0</v>
      </c>
      <c r="I31" s="1">
        <v>1</v>
      </c>
      <c r="J31" s="1">
        <v>2</v>
      </c>
      <c r="K31" s="1">
        <v>1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1</v>
      </c>
      <c r="AB31" s="1">
        <v>0</v>
      </c>
      <c r="AC31" s="1">
        <v>1</v>
      </c>
      <c r="AD31" s="1">
        <v>1</v>
      </c>
      <c r="AE31" s="1">
        <v>1</v>
      </c>
      <c r="AF31" s="1">
        <v>0</v>
      </c>
      <c r="AG31" s="1">
        <v>0</v>
      </c>
      <c r="AH31" s="1">
        <v>26.2</v>
      </c>
      <c r="AI31" s="1">
        <v>1.86</v>
      </c>
      <c r="AJ31" s="1">
        <v>150</v>
      </c>
      <c r="AK31" s="1">
        <v>81</v>
      </c>
      <c r="AL31" s="5">
        <f t="shared" si="19"/>
        <v>104</v>
      </c>
      <c r="AM31" s="1">
        <v>75</v>
      </c>
      <c r="AN31" s="1">
        <v>1</v>
      </c>
      <c r="AO31" s="1">
        <v>5</v>
      </c>
      <c r="AP31" s="1">
        <v>47</v>
      </c>
      <c r="AQ31" s="1">
        <v>4</v>
      </c>
      <c r="AR31" s="1">
        <v>25</v>
      </c>
      <c r="AS31" s="1">
        <f t="shared" si="20"/>
        <v>43</v>
      </c>
      <c r="AT31" s="7">
        <f t="shared" si="21"/>
        <v>8.6</v>
      </c>
      <c r="AU31" s="1">
        <v>5</v>
      </c>
      <c r="AV31" s="19">
        <v>5.97</v>
      </c>
      <c r="AW31" s="1">
        <v>3.21</v>
      </c>
      <c r="AX31" s="19">
        <f t="shared" si="22"/>
        <v>0.74022172949002207</v>
      </c>
      <c r="AY31" s="7">
        <f t="shared" si="23"/>
        <v>3.3500837520938025</v>
      </c>
      <c r="AZ31" s="7">
        <f t="shared" si="24"/>
        <v>498.44236760124613</v>
      </c>
      <c r="BA31" s="7">
        <f t="shared" si="25"/>
        <v>2467.2897196261683</v>
      </c>
      <c r="BB31" s="7">
        <f t="shared" si="26"/>
        <v>79.599999999999994</v>
      </c>
      <c r="BC31" s="7">
        <f t="shared" si="27"/>
        <v>42.8</v>
      </c>
      <c r="BD31" s="7">
        <f t="shared" si="28"/>
        <v>57.625919999999994</v>
      </c>
      <c r="BE31" s="7">
        <f t="shared" si="29"/>
        <v>11.641599999999999</v>
      </c>
      <c r="BF31" s="19"/>
      <c r="BG31" s="19">
        <f t="shared" si="30"/>
        <v>0.314070351758794</v>
      </c>
      <c r="BH31" s="19">
        <f t="shared" si="31"/>
        <v>0.59045226130653272</v>
      </c>
      <c r="BI31" s="19">
        <f t="shared" si="32"/>
        <v>1.8511627906976742</v>
      </c>
      <c r="BJ31" s="19">
        <f t="shared" si="33"/>
        <v>1</v>
      </c>
      <c r="BK31" s="19"/>
      <c r="BL31" s="20">
        <v>1</v>
      </c>
      <c r="BO31" s="1">
        <v>3</v>
      </c>
      <c r="BP31" s="1">
        <v>0</v>
      </c>
      <c r="BQ31" s="1">
        <v>1</v>
      </c>
      <c r="BR31" s="1">
        <v>0</v>
      </c>
      <c r="BS31" s="1">
        <v>70</v>
      </c>
      <c r="BT31" s="1">
        <v>4.5999999999999996</v>
      </c>
      <c r="BU31" s="1">
        <v>1.6</v>
      </c>
      <c r="BV31" s="1">
        <v>0.46</v>
      </c>
      <c r="BX31" s="1">
        <v>38</v>
      </c>
      <c r="BY31" s="1">
        <v>1</v>
      </c>
      <c r="BZ31" s="1">
        <v>1</v>
      </c>
      <c r="CA31" s="25">
        <v>138</v>
      </c>
      <c r="CB31" s="25">
        <v>35</v>
      </c>
      <c r="CC31" s="44">
        <v>1.78</v>
      </c>
      <c r="CD31" s="27">
        <v>34</v>
      </c>
      <c r="CE31" s="1">
        <v>724</v>
      </c>
      <c r="CF31" s="1">
        <v>1</v>
      </c>
      <c r="CI31" s="1">
        <v>2</v>
      </c>
      <c r="CJ31" s="20">
        <v>541.53700000000003</v>
      </c>
      <c r="CK31" s="20">
        <f t="shared" si="34"/>
        <v>15.927558823529413</v>
      </c>
      <c r="CL31" s="19">
        <f t="shared" si="35"/>
        <v>6.2944113928232728</v>
      </c>
      <c r="CM31" s="20">
        <v>3221.5210000000002</v>
      </c>
      <c r="CN31" s="19">
        <f t="shared" si="36"/>
        <v>8.0776088872599185</v>
      </c>
      <c r="CO31" s="22"/>
      <c r="CP31" s="36">
        <v>43236</v>
      </c>
      <c r="CQ31" s="36"/>
      <c r="CR31" s="36"/>
      <c r="CS31" s="36"/>
      <c r="CU31" s="36">
        <v>44274</v>
      </c>
      <c r="CV31" s="36">
        <v>44255</v>
      </c>
      <c r="CW31" s="1">
        <f t="shared" si="37"/>
        <v>1019</v>
      </c>
      <c r="CX31" s="1">
        <v>0</v>
      </c>
      <c r="DA31" s="1">
        <v>0</v>
      </c>
      <c r="DB31" s="1">
        <v>1019</v>
      </c>
      <c r="DC31" s="3">
        <v>0</v>
      </c>
      <c r="DD31"/>
    </row>
    <row r="32" spans="1:117" x14ac:dyDescent="0.25">
      <c r="A32" s="2">
        <v>2027</v>
      </c>
      <c r="B32" s="3">
        <v>42</v>
      </c>
      <c r="C32" s="3">
        <v>1</v>
      </c>
      <c r="D32" s="3">
        <v>0</v>
      </c>
      <c r="E32" s="3">
        <v>1</v>
      </c>
      <c r="F32" s="3">
        <v>1</v>
      </c>
      <c r="G32" s="3">
        <v>0</v>
      </c>
      <c r="H32" s="1">
        <v>0</v>
      </c>
      <c r="I32" s="3">
        <v>0</v>
      </c>
      <c r="J32" s="3">
        <v>3</v>
      </c>
      <c r="K32" s="3">
        <v>0</v>
      </c>
      <c r="L32" s="3">
        <v>0</v>
      </c>
      <c r="M32" s="3"/>
      <c r="N32" s="3">
        <v>0</v>
      </c>
      <c r="O32" s="3">
        <v>1</v>
      </c>
      <c r="P32" s="3">
        <v>0</v>
      </c>
      <c r="Q32" s="3"/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16">
        <v>1</v>
      </c>
      <c r="Z32" s="3">
        <v>2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1</v>
      </c>
      <c r="AH32" s="3">
        <v>22.5</v>
      </c>
      <c r="AI32" s="4">
        <v>2.14</v>
      </c>
      <c r="AJ32" s="3">
        <v>95</v>
      </c>
      <c r="AK32" s="3">
        <v>66</v>
      </c>
      <c r="AL32" s="5">
        <f t="shared" si="19"/>
        <v>75.666666666666671</v>
      </c>
      <c r="AM32" s="3">
        <v>78</v>
      </c>
      <c r="AN32" s="3">
        <v>2</v>
      </c>
      <c r="AO32" s="3">
        <v>13</v>
      </c>
      <c r="AP32" s="3">
        <v>50</v>
      </c>
      <c r="AQ32" s="3">
        <v>25</v>
      </c>
      <c r="AR32" s="3">
        <v>33</v>
      </c>
      <c r="AS32" s="1">
        <f t="shared" si="20"/>
        <v>25</v>
      </c>
      <c r="AT32" s="7">
        <f t="shared" si="21"/>
        <v>1.9230769230769231</v>
      </c>
      <c r="AU32" s="3">
        <v>28</v>
      </c>
      <c r="AV32" s="4">
        <v>3.1457999999999999</v>
      </c>
      <c r="AW32" s="3">
        <v>1.47</v>
      </c>
      <c r="AX32" s="19">
        <f t="shared" si="22"/>
        <v>0.24662971175166298</v>
      </c>
      <c r="AY32" s="7">
        <f t="shared" si="23"/>
        <v>1.589420815054994</v>
      </c>
      <c r="AZ32" s="7">
        <f t="shared" si="24"/>
        <v>272.108843537415</v>
      </c>
      <c r="BA32" s="7">
        <f t="shared" si="25"/>
        <v>3410.4308390022679</v>
      </c>
      <c r="BB32" s="7">
        <f t="shared" si="26"/>
        <v>40.330769230769235</v>
      </c>
      <c r="BC32" s="7">
        <f t="shared" si="27"/>
        <v>18.846153846153847</v>
      </c>
      <c r="BD32" s="7">
        <f t="shared" si="28"/>
        <v>12.217333333333334</v>
      </c>
      <c r="BE32" s="7">
        <f t="shared" si="29"/>
        <v>5.1261538461538461</v>
      </c>
      <c r="BF32" s="19"/>
      <c r="BG32" s="19">
        <f t="shared" si="30"/>
        <v>0.81823383559031082</v>
      </c>
      <c r="BH32" s="19">
        <f t="shared" si="31"/>
        <v>1.2397482357428951</v>
      </c>
      <c r="BI32" s="19">
        <f t="shared" si="32"/>
        <v>1.6132307692307695</v>
      </c>
      <c r="BJ32" s="19">
        <f t="shared" si="33"/>
        <v>0.4642857142857143</v>
      </c>
      <c r="BK32" s="19"/>
      <c r="BL32" s="5">
        <v>0</v>
      </c>
      <c r="BM32" s="5"/>
      <c r="BN32" s="5"/>
      <c r="BO32" s="5"/>
      <c r="BP32" s="5"/>
      <c r="BQ32" s="3">
        <v>1</v>
      </c>
      <c r="BR32" s="9">
        <v>0</v>
      </c>
      <c r="BS32" s="15">
        <v>10</v>
      </c>
      <c r="BT32" s="3">
        <v>8.6999999999999993</v>
      </c>
      <c r="BU32" s="3">
        <v>7.9</v>
      </c>
      <c r="BV32" s="3">
        <v>0.93</v>
      </c>
      <c r="BW32" s="16">
        <v>4.7</v>
      </c>
      <c r="BX32" s="10"/>
      <c r="BY32" s="16">
        <v>1</v>
      </c>
      <c r="BZ32" s="9">
        <v>0</v>
      </c>
      <c r="CA32" s="3">
        <v>136</v>
      </c>
      <c r="CB32" s="3">
        <v>17</v>
      </c>
      <c r="CC32" s="4">
        <v>1</v>
      </c>
      <c r="CD32" s="29">
        <v>90</v>
      </c>
      <c r="CE32" s="8"/>
      <c r="CF32" s="8"/>
      <c r="CG32" s="3">
        <v>1932</v>
      </c>
      <c r="CH32" s="3">
        <v>1</v>
      </c>
      <c r="CI32" s="3">
        <v>2</v>
      </c>
      <c r="CJ32" s="12">
        <v>1465.0980392156862</v>
      </c>
      <c r="CK32" s="20">
        <f t="shared" si="34"/>
        <v>16.278867102396514</v>
      </c>
      <c r="CL32" s="19">
        <f t="shared" si="35"/>
        <v>7.2896774401783988</v>
      </c>
      <c r="CM32" s="5">
        <v>1424.1356669546039</v>
      </c>
      <c r="CN32" s="19">
        <f t="shared" si="36"/>
        <v>7.2613203591716413</v>
      </c>
      <c r="CO32" s="10"/>
      <c r="CP32" s="41">
        <v>40352</v>
      </c>
      <c r="CQ32" s="41"/>
      <c r="CR32" s="41"/>
      <c r="CS32" s="41"/>
      <c r="CU32" s="36">
        <v>44272</v>
      </c>
      <c r="CV32" s="36">
        <v>40986</v>
      </c>
      <c r="CW32" s="1">
        <f t="shared" si="37"/>
        <v>634</v>
      </c>
      <c r="CX32" s="3">
        <v>1</v>
      </c>
      <c r="CY32" s="36">
        <v>40986</v>
      </c>
      <c r="CZ32" s="20">
        <f>(CY32-CP32)</f>
        <v>634</v>
      </c>
      <c r="DA32" s="20">
        <v>1</v>
      </c>
      <c r="DB32" s="20">
        <v>634</v>
      </c>
      <c r="DC32" s="3">
        <v>0</v>
      </c>
      <c r="DD32" s="3" t="s">
        <v>144</v>
      </c>
      <c r="DE32" s="10"/>
      <c r="DF32" s="10"/>
      <c r="DG32" s="10"/>
      <c r="DH32" s="10"/>
      <c r="DI32" s="10"/>
      <c r="DJ32" s="10"/>
      <c r="DK32" s="10"/>
      <c r="DL32" s="10"/>
      <c r="DM32" s="10"/>
    </row>
    <row r="33" spans="1:117" x14ac:dyDescent="0.25">
      <c r="A33" s="2">
        <v>2047</v>
      </c>
      <c r="B33" s="3">
        <v>51</v>
      </c>
      <c r="C33" s="3">
        <v>1</v>
      </c>
      <c r="D33" s="3">
        <v>0</v>
      </c>
      <c r="E33" s="3">
        <v>1</v>
      </c>
      <c r="F33" s="3">
        <v>2</v>
      </c>
      <c r="G33" s="3">
        <v>1</v>
      </c>
      <c r="H33" s="1">
        <v>0</v>
      </c>
      <c r="I33" s="3">
        <v>0</v>
      </c>
      <c r="J33" s="3">
        <v>4</v>
      </c>
      <c r="K33" s="3">
        <v>1</v>
      </c>
      <c r="L33" s="3">
        <v>0</v>
      </c>
      <c r="M33" s="3"/>
      <c r="N33" s="3">
        <v>0</v>
      </c>
      <c r="O33" s="3">
        <v>1</v>
      </c>
      <c r="P33" s="3">
        <v>1</v>
      </c>
      <c r="Q33" s="3">
        <v>1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>
        <v>0</v>
      </c>
      <c r="X33" s="3">
        <v>0</v>
      </c>
      <c r="Y33" s="3">
        <v>1</v>
      </c>
      <c r="Z33" s="3">
        <v>0</v>
      </c>
      <c r="AA33" s="3">
        <v>0</v>
      </c>
      <c r="AB33" s="3">
        <v>1</v>
      </c>
      <c r="AC33" s="3">
        <v>1</v>
      </c>
      <c r="AD33" s="3">
        <v>0</v>
      </c>
      <c r="AE33" s="3">
        <v>1</v>
      </c>
      <c r="AF33" s="3">
        <v>0</v>
      </c>
      <c r="AG33" s="3">
        <v>0</v>
      </c>
      <c r="AH33" s="3">
        <v>32</v>
      </c>
      <c r="AI33" s="4">
        <v>2.19</v>
      </c>
      <c r="AJ33" s="3">
        <v>116</v>
      </c>
      <c r="AK33" s="3">
        <v>82</v>
      </c>
      <c r="AL33" s="5">
        <f t="shared" si="19"/>
        <v>93.333333333333329</v>
      </c>
      <c r="AM33" s="3">
        <v>60</v>
      </c>
      <c r="AN33" s="3">
        <v>3</v>
      </c>
      <c r="AO33" s="3">
        <v>16</v>
      </c>
      <c r="AP33" s="3">
        <v>62</v>
      </c>
      <c r="AQ33" s="3">
        <v>27</v>
      </c>
      <c r="AR33" s="3">
        <v>40</v>
      </c>
      <c r="AS33" s="1">
        <f t="shared" si="20"/>
        <v>35</v>
      </c>
      <c r="AT33" s="7">
        <f t="shared" si="21"/>
        <v>2.1875</v>
      </c>
      <c r="AU33" s="3">
        <v>22</v>
      </c>
      <c r="AV33" s="4">
        <v>4.9931999999999999</v>
      </c>
      <c r="AW33" s="3">
        <v>2.2799999999999998</v>
      </c>
      <c r="AX33" s="19">
        <f t="shared" si="22"/>
        <v>0.471840354767184</v>
      </c>
      <c r="AY33" s="7">
        <f t="shared" si="23"/>
        <v>3.6049026676279743</v>
      </c>
      <c r="AZ33" s="7">
        <f t="shared" si="24"/>
        <v>631.57894736842115</v>
      </c>
      <c r="BA33" s="7">
        <f t="shared" si="25"/>
        <v>2713.4502923976606</v>
      </c>
      <c r="BB33" s="7">
        <f t="shared" si="26"/>
        <v>83.22</v>
      </c>
      <c r="BC33" s="7">
        <f t="shared" si="27"/>
        <v>38</v>
      </c>
      <c r="BD33" s="7">
        <f t="shared" si="28"/>
        <v>36.865066666666664</v>
      </c>
      <c r="BE33" s="7">
        <f t="shared" si="29"/>
        <v>12.4032</v>
      </c>
      <c r="BF33" s="19"/>
      <c r="BG33" s="19">
        <f t="shared" si="30"/>
        <v>0.48065368901706323</v>
      </c>
      <c r="BH33" s="19">
        <f t="shared" si="31"/>
        <v>0.74501321797644793</v>
      </c>
      <c r="BI33" s="19">
        <f t="shared" si="32"/>
        <v>2.3777142857142857</v>
      </c>
      <c r="BJ33" s="19">
        <f t="shared" si="33"/>
        <v>0.72727272727272729</v>
      </c>
      <c r="BK33" s="19"/>
      <c r="BL33" s="5">
        <v>0</v>
      </c>
      <c r="BM33" s="5"/>
      <c r="BN33" s="5"/>
      <c r="BO33" s="5"/>
      <c r="BP33" s="5"/>
      <c r="BQ33" s="3">
        <v>1</v>
      </c>
      <c r="BR33" s="3">
        <v>0</v>
      </c>
      <c r="BS33" s="3">
        <v>67.5</v>
      </c>
      <c r="BT33" s="3">
        <v>5.5</v>
      </c>
      <c r="BU33" s="3">
        <v>3.6</v>
      </c>
      <c r="BV33" s="3">
        <v>1.3</v>
      </c>
      <c r="BW33" s="3">
        <v>4.8</v>
      </c>
      <c r="BX33" s="10"/>
      <c r="BY33" s="3">
        <v>1</v>
      </c>
      <c r="BZ33" s="3">
        <v>1</v>
      </c>
      <c r="CA33" s="3">
        <v>137</v>
      </c>
      <c r="CB33" s="3">
        <v>44</v>
      </c>
      <c r="CC33" s="4">
        <v>1.4</v>
      </c>
      <c r="CD33" s="28">
        <v>85</v>
      </c>
      <c r="CE33" s="8"/>
      <c r="CF33" s="8"/>
      <c r="CG33" s="3">
        <v>2051</v>
      </c>
      <c r="CH33" s="3">
        <v>1</v>
      </c>
      <c r="CI33" s="3">
        <v>2</v>
      </c>
      <c r="CJ33" s="12">
        <v>1391.304347826087</v>
      </c>
      <c r="CK33" s="20">
        <f t="shared" si="34"/>
        <v>16.368286445012789</v>
      </c>
      <c r="CL33" s="19">
        <f t="shared" si="35"/>
        <v>7.2379969658527141</v>
      </c>
      <c r="CM33" s="5">
        <v>1443.0164213863575</v>
      </c>
      <c r="CN33" s="19">
        <f t="shared" si="36"/>
        <v>7.2744909387412449</v>
      </c>
      <c r="CO33" s="10"/>
      <c r="CP33" s="41">
        <v>40462</v>
      </c>
      <c r="CQ33" s="41"/>
      <c r="CR33" s="41"/>
      <c r="CS33" s="41"/>
      <c r="CU33" s="36">
        <v>44272</v>
      </c>
      <c r="CV33" s="36">
        <v>41848</v>
      </c>
      <c r="CW33" s="1">
        <f t="shared" si="37"/>
        <v>1386</v>
      </c>
      <c r="CX33" s="3">
        <v>1</v>
      </c>
      <c r="CY33" s="40">
        <v>41848</v>
      </c>
      <c r="CZ33" s="20">
        <f>(CY33-CP33)</f>
        <v>1386</v>
      </c>
      <c r="DA33" s="20">
        <v>1</v>
      </c>
      <c r="DB33" s="20">
        <v>1386</v>
      </c>
      <c r="DC33" s="3">
        <v>0</v>
      </c>
      <c r="DD33" s="3" t="s">
        <v>141</v>
      </c>
      <c r="DE33" s="10"/>
      <c r="DF33" s="10"/>
      <c r="DG33" s="10"/>
      <c r="DH33" s="10"/>
      <c r="DI33" s="10"/>
      <c r="DJ33" s="10"/>
      <c r="DK33" s="10"/>
      <c r="DL33" s="10"/>
      <c r="DM33" s="10"/>
    </row>
    <row r="34" spans="1:117" x14ac:dyDescent="0.25">
      <c r="A34" s="2">
        <v>2030</v>
      </c>
      <c r="B34" s="3">
        <v>69</v>
      </c>
      <c r="C34" s="3">
        <v>0</v>
      </c>
      <c r="D34" s="3">
        <v>1</v>
      </c>
      <c r="E34" s="3">
        <v>1</v>
      </c>
      <c r="F34" s="3">
        <v>1</v>
      </c>
      <c r="G34" s="3">
        <v>1</v>
      </c>
      <c r="H34" s="1">
        <v>0</v>
      </c>
      <c r="I34" s="3">
        <v>1</v>
      </c>
      <c r="J34" s="3">
        <v>2</v>
      </c>
      <c r="K34" s="3">
        <v>1</v>
      </c>
      <c r="L34" s="3">
        <v>0</v>
      </c>
      <c r="M34" s="3"/>
      <c r="N34" s="3">
        <v>0</v>
      </c>
      <c r="O34" s="3">
        <v>1</v>
      </c>
      <c r="P34" s="3">
        <v>1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37</v>
      </c>
      <c r="AI34" s="4">
        <v>2.17</v>
      </c>
      <c r="AJ34" s="3">
        <v>148</v>
      </c>
      <c r="AK34" s="3">
        <v>59</v>
      </c>
      <c r="AL34" s="5">
        <f t="shared" si="19"/>
        <v>88.666666666666671</v>
      </c>
      <c r="AM34" s="3">
        <v>72</v>
      </c>
      <c r="AN34" s="3">
        <v>1</v>
      </c>
      <c r="AO34" s="3">
        <v>8</v>
      </c>
      <c r="AP34" s="3">
        <v>35</v>
      </c>
      <c r="AQ34" s="3">
        <v>16</v>
      </c>
      <c r="AR34" s="3">
        <v>22</v>
      </c>
      <c r="AS34" s="1">
        <f t="shared" si="20"/>
        <v>19</v>
      </c>
      <c r="AT34" s="7">
        <f t="shared" si="21"/>
        <v>2.375</v>
      </c>
      <c r="AU34" s="3">
        <v>16</v>
      </c>
      <c r="AV34" s="4">
        <v>5.0994999999999999</v>
      </c>
      <c r="AW34" s="3">
        <v>2.35</v>
      </c>
      <c r="AX34" s="19">
        <f t="shared" si="22"/>
        <v>0.46201034737620106</v>
      </c>
      <c r="AY34" s="7">
        <f t="shared" si="23"/>
        <v>1.1765859397980194</v>
      </c>
      <c r="AZ34" s="7">
        <f t="shared" si="24"/>
        <v>204.25531914893617</v>
      </c>
      <c r="BA34" s="7">
        <f t="shared" si="25"/>
        <v>2746.0992907801419</v>
      </c>
      <c r="BB34" s="7">
        <f t="shared" si="26"/>
        <v>70.826388888888886</v>
      </c>
      <c r="BC34" s="7">
        <f t="shared" si="27"/>
        <v>32.638888888888886</v>
      </c>
      <c r="BD34" s="7">
        <f t="shared" si="28"/>
        <v>32.255925925925922</v>
      </c>
      <c r="BE34" s="7">
        <f t="shared" si="29"/>
        <v>6.2144444444444433</v>
      </c>
      <c r="BF34" s="19">
        <v>2.81</v>
      </c>
      <c r="BG34" s="19">
        <f t="shared" si="30"/>
        <v>0.31061868810667714</v>
      </c>
      <c r="BH34" s="19">
        <f t="shared" si="31"/>
        <v>0.4941660947151682</v>
      </c>
      <c r="BI34" s="19">
        <f t="shared" si="32"/>
        <v>3.7277046783625729</v>
      </c>
      <c r="BJ34" s="19">
        <f t="shared" si="33"/>
        <v>0.5</v>
      </c>
      <c r="BK34" s="19"/>
      <c r="BL34" s="5">
        <v>1</v>
      </c>
      <c r="BM34" s="5">
        <v>18</v>
      </c>
      <c r="BN34" s="5"/>
      <c r="BO34" s="5">
        <v>0</v>
      </c>
      <c r="BP34" s="5">
        <v>0</v>
      </c>
      <c r="BQ34" s="3">
        <v>1</v>
      </c>
      <c r="BR34" s="9">
        <v>0</v>
      </c>
      <c r="BS34" s="3">
        <v>42.5</v>
      </c>
      <c r="BT34" s="3">
        <v>5.6</v>
      </c>
      <c r="BU34" s="3">
        <v>4.4000000000000004</v>
      </c>
      <c r="BV34" s="3">
        <v>0.8</v>
      </c>
      <c r="BW34" s="3">
        <v>3.8</v>
      </c>
      <c r="BX34" s="10"/>
      <c r="BY34" s="3">
        <v>0</v>
      </c>
      <c r="BZ34" s="3">
        <v>1</v>
      </c>
      <c r="CA34" s="3">
        <v>140</v>
      </c>
      <c r="CB34" s="3">
        <v>18</v>
      </c>
      <c r="CC34" s="4">
        <v>1.1000000000000001</v>
      </c>
      <c r="CD34" s="28">
        <v>49</v>
      </c>
      <c r="CE34" s="8"/>
      <c r="CF34" s="8"/>
      <c r="CG34" s="3">
        <v>1076</v>
      </c>
      <c r="CH34" s="3">
        <v>1</v>
      </c>
      <c r="CI34" s="3">
        <v>2</v>
      </c>
      <c r="CJ34" s="12">
        <v>810.04016064257019</v>
      </c>
      <c r="CK34" s="20">
        <f t="shared" si="34"/>
        <v>16.531431849848371</v>
      </c>
      <c r="CL34" s="19">
        <f t="shared" si="35"/>
        <v>6.697083827477595</v>
      </c>
      <c r="CM34" s="5">
        <v>1154.7867954838453</v>
      </c>
      <c r="CN34" s="19">
        <f t="shared" si="36"/>
        <v>7.0516710132618936</v>
      </c>
      <c r="CO34" s="10"/>
      <c r="CP34" s="41">
        <v>40373</v>
      </c>
      <c r="CQ34" s="41"/>
      <c r="CR34" s="41"/>
      <c r="CS34" s="41"/>
      <c r="CU34" s="36">
        <v>44272</v>
      </c>
      <c r="CV34" s="36">
        <v>44271</v>
      </c>
      <c r="CW34" s="1">
        <f t="shared" si="37"/>
        <v>3898</v>
      </c>
      <c r="CX34" s="3">
        <v>0</v>
      </c>
      <c r="CY34" s="3"/>
      <c r="CZ34" s="3"/>
      <c r="DA34" s="3">
        <v>0</v>
      </c>
      <c r="DB34" s="3">
        <v>3898</v>
      </c>
      <c r="DC34" s="3">
        <v>0</v>
      </c>
      <c r="DD34" s="3"/>
      <c r="DE34" s="10"/>
      <c r="DF34" s="10"/>
      <c r="DG34" s="10"/>
      <c r="DH34" s="10"/>
      <c r="DI34" s="10"/>
      <c r="DJ34" s="10"/>
      <c r="DK34" s="10"/>
      <c r="DL34" s="10"/>
      <c r="DM34" s="10"/>
    </row>
    <row r="35" spans="1:117" x14ac:dyDescent="0.25">
      <c r="A35" s="2">
        <v>2062</v>
      </c>
      <c r="B35" s="9">
        <v>64</v>
      </c>
      <c r="C35" s="9">
        <v>1</v>
      </c>
      <c r="D35" s="9">
        <v>0</v>
      </c>
      <c r="E35" s="9">
        <v>1</v>
      </c>
      <c r="F35" s="9">
        <v>1</v>
      </c>
      <c r="G35" s="9">
        <v>0</v>
      </c>
      <c r="H35" s="1">
        <v>1</v>
      </c>
      <c r="I35" s="9">
        <v>0</v>
      </c>
      <c r="J35" s="9">
        <v>4</v>
      </c>
      <c r="K35" s="9">
        <v>1</v>
      </c>
      <c r="L35" s="9">
        <v>1</v>
      </c>
      <c r="M35" s="9"/>
      <c r="N35" s="9">
        <v>1</v>
      </c>
      <c r="O35" s="9">
        <v>0</v>
      </c>
      <c r="P35" s="9">
        <v>0</v>
      </c>
      <c r="Q35" s="9"/>
      <c r="R35" s="9">
        <v>1</v>
      </c>
      <c r="S35" s="9">
        <v>1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1</v>
      </c>
      <c r="Z35" s="9">
        <v>1</v>
      </c>
      <c r="AA35" s="9">
        <v>1</v>
      </c>
      <c r="AB35" s="9">
        <v>1</v>
      </c>
      <c r="AC35" s="9">
        <v>1</v>
      </c>
      <c r="AD35" s="9">
        <v>1</v>
      </c>
      <c r="AE35" s="9">
        <v>1</v>
      </c>
      <c r="AF35" s="9">
        <v>0</v>
      </c>
      <c r="AG35" s="9">
        <v>0</v>
      </c>
      <c r="AH35" s="9">
        <v>24</v>
      </c>
      <c r="AI35" s="11">
        <v>2.02</v>
      </c>
      <c r="AJ35" s="9">
        <v>110</v>
      </c>
      <c r="AK35" s="9">
        <v>79</v>
      </c>
      <c r="AL35" s="5">
        <f t="shared" si="19"/>
        <v>89.333333333333329</v>
      </c>
      <c r="AM35" s="9">
        <v>73</v>
      </c>
      <c r="AN35" s="9">
        <v>1</v>
      </c>
      <c r="AO35" s="9">
        <v>3</v>
      </c>
      <c r="AP35" s="9">
        <v>25</v>
      </c>
      <c r="AQ35" s="9">
        <v>14</v>
      </c>
      <c r="AR35" s="9">
        <v>18</v>
      </c>
      <c r="AS35" s="1">
        <f t="shared" si="20"/>
        <v>11</v>
      </c>
      <c r="AT35" s="7">
        <f t="shared" si="21"/>
        <v>3.6666666666666665</v>
      </c>
      <c r="AU35" s="9">
        <v>14</v>
      </c>
      <c r="AV35" s="4">
        <v>4.7671999999999999</v>
      </c>
      <c r="AW35" s="9">
        <v>2.36</v>
      </c>
      <c r="AX35" s="19">
        <f t="shared" si="22"/>
        <v>0.46746489283074644</v>
      </c>
      <c r="AY35" s="7">
        <f t="shared" si="23"/>
        <v>0.83906695754321192</v>
      </c>
      <c r="AZ35" s="7">
        <f t="shared" si="24"/>
        <v>135.59322033898306</v>
      </c>
      <c r="BA35" s="7">
        <f t="shared" si="25"/>
        <v>2926.5536723163841</v>
      </c>
      <c r="BB35" s="7">
        <f t="shared" si="26"/>
        <v>65.30410958904109</v>
      </c>
      <c r="BC35" s="7">
        <f t="shared" si="27"/>
        <v>32.328767123287669</v>
      </c>
      <c r="BD35" s="7">
        <f t="shared" si="28"/>
        <v>33.121899543378987</v>
      </c>
      <c r="BE35" s="7">
        <f t="shared" si="29"/>
        <v>6.5950684931506842</v>
      </c>
      <c r="BF35" s="19"/>
      <c r="BG35" s="19">
        <f t="shared" si="30"/>
        <v>0.27563349555294514</v>
      </c>
      <c r="BH35" s="19">
        <f t="shared" si="31"/>
        <v>0.38282429937909046</v>
      </c>
      <c r="BI35" s="19">
        <f t="shared" si="32"/>
        <v>5.9367372353673717</v>
      </c>
      <c r="BJ35" s="19">
        <f t="shared" si="33"/>
        <v>0.21428571428571427</v>
      </c>
      <c r="BK35" s="19"/>
      <c r="BL35" s="12">
        <v>0</v>
      </c>
      <c r="BM35" s="12"/>
      <c r="BN35" s="12"/>
      <c r="BO35" s="12"/>
      <c r="BP35" s="12"/>
      <c r="BQ35" s="9">
        <v>1</v>
      </c>
      <c r="BR35" s="9">
        <v>0</v>
      </c>
      <c r="BS35" s="9">
        <v>7.5</v>
      </c>
      <c r="BT35" s="9">
        <v>7.9</v>
      </c>
      <c r="BU35" s="9">
        <v>6.9</v>
      </c>
      <c r="BV35" s="9">
        <v>1.3</v>
      </c>
      <c r="BW35" s="9">
        <v>4.0999999999999996</v>
      </c>
      <c r="BX35" s="14"/>
      <c r="BY35" s="9">
        <v>1</v>
      </c>
      <c r="BZ35" s="9">
        <v>0</v>
      </c>
      <c r="CA35" s="9">
        <v>135</v>
      </c>
      <c r="CB35" s="9">
        <v>33</v>
      </c>
      <c r="CC35" s="11">
        <v>1.6</v>
      </c>
      <c r="CD35" s="29">
        <v>53</v>
      </c>
      <c r="CE35" s="13"/>
      <c r="CF35" s="13"/>
      <c r="CG35" s="9">
        <v>823</v>
      </c>
      <c r="CH35" s="9">
        <v>1</v>
      </c>
      <c r="CI35" s="9">
        <v>2</v>
      </c>
      <c r="CJ35" s="12">
        <v>888.31168831168839</v>
      </c>
      <c r="CK35" s="20">
        <f t="shared" si="34"/>
        <v>16.760597892673367</v>
      </c>
      <c r="CL35" s="19">
        <f t="shared" si="35"/>
        <v>6.7893226817569579</v>
      </c>
      <c r="CM35" s="12">
        <v>815.36187674096641</v>
      </c>
      <c r="CN35" s="19">
        <f t="shared" si="36"/>
        <v>6.7036320352339756</v>
      </c>
      <c r="CO35" s="14"/>
      <c r="CP35" s="36">
        <v>40626</v>
      </c>
      <c r="CQ35" s="36">
        <v>40637</v>
      </c>
      <c r="CR35" s="20">
        <f>(CQ35-CP35)</f>
        <v>11</v>
      </c>
      <c r="CS35" s="36">
        <v>41974</v>
      </c>
      <c r="CT35" s="43">
        <f>(CS35-CP35)</f>
        <v>1348</v>
      </c>
      <c r="CU35" s="36">
        <v>44274</v>
      </c>
      <c r="CV35" s="42">
        <v>44556</v>
      </c>
      <c r="CW35" s="9">
        <f t="shared" si="37"/>
        <v>3930</v>
      </c>
      <c r="CX35" s="9">
        <v>0</v>
      </c>
      <c r="CY35" s="9"/>
      <c r="CZ35" s="9"/>
      <c r="DA35" s="9">
        <v>1</v>
      </c>
      <c r="DB35" s="9">
        <v>11</v>
      </c>
      <c r="DC35" s="3">
        <v>0</v>
      </c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 x14ac:dyDescent="0.25">
      <c r="A36" s="2">
        <v>2060</v>
      </c>
      <c r="B36" s="3">
        <v>65</v>
      </c>
      <c r="C36" s="3">
        <v>0</v>
      </c>
      <c r="D36" s="3">
        <v>0</v>
      </c>
      <c r="E36" s="3">
        <v>1</v>
      </c>
      <c r="F36" s="3">
        <v>1</v>
      </c>
      <c r="G36" s="3">
        <v>0</v>
      </c>
      <c r="H36" s="1">
        <v>1</v>
      </c>
      <c r="I36" s="3">
        <v>1</v>
      </c>
      <c r="J36" s="3">
        <v>2</v>
      </c>
      <c r="K36" s="3">
        <v>1</v>
      </c>
      <c r="L36" s="3">
        <v>0</v>
      </c>
      <c r="M36" s="3"/>
      <c r="N36" s="3">
        <v>1</v>
      </c>
      <c r="O36" s="3">
        <v>0</v>
      </c>
      <c r="P36" s="3">
        <v>0</v>
      </c>
      <c r="Q36" s="3"/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1</v>
      </c>
      <c r="AB36" s="3">
        <v>1</v>
      </c>
      <c r="AC36" s="3">
        <v>1</v>
      </c>
      <c r="AD36" s="3">
        <v>0</v>
      </c>
      <c r="AE36" s="3">
        <v>1</v>
      </c>
      <c r="AF36" s="3">
        <v>0</v>
      </c>
      <c r="AG36" s="3">
        <v>0</v>
      </c>
      <c r="AH36" s="3">
        <v>26.7</v>
      </c>
      <c r="AI36" s="4">
        <v>2.02</v>
      </c>
      <c r="AJ36" s="3">
        <v>113</v>
      </c>
      <c r="AK36" s="3">
        <v>74</v>
      </c>
      <c r="AL36" s="5">
        <f t="shared" si="19"/>
        <v>87</v>
      </c>
      <c r="AM36" s="3">
        <v>63</v>
      </c>
      <c r="AN36" s="3">
        <v>1</v>
      </c>
      <c r="AO36" s="3">
        <v>3</v>
      </c>
      <c r="AP36" s="3">
        <v>23</v>
      </c>
      <c r="AQ36" s="3">
        <v>8</v>
      </c>
      <c r="AR36" s="3">
        <v>13</v>
      </c>
      <c r="AS36" s="1">
        <f t="shared" si="20"/>
        <v>15</v>
      </c>
      <c r="AT36" s="7">
        <f t="shared" si="21"/>
        <v>5</v>
      </c>
      <c r="AU36" s="3">
        <v>8</v>
      </c>
      <c r="AV36" s="4">
        <v>3.5754000000000001</v>
      </c>
      <c r="AW36" s="3">
        <v>1.77</v>
      </c>
      <c r="AX36" s="19">
        <f t="shared" si="22"/>
        <v>0.34144124168514417</v>
      </c>
      <c r="AY36" s="7">
        <f t="shared" si="23"/>
        <v>1.3984449292386865</v>
      </c>
      <c r="AZ36" s="7">
        <f t="shared" si="24"/>
        <v>225.98870056497174</v>
      </c>
      <c r="BA36" s="7">
        <f t="shared" si="25"/>
        <v>3796.6101694915255</v>
      </c>
      <c r="BB36" s="7">
        <f t="shared" si="26"/>
        <v>56.75238095238096</v>
      </c>
      <c r="BC36" s="7">
        <f t="shared" si="27"/>
        <v>28.095238095238095</v>
      </c>
      <c r="BD36" s="7">
        <f t="shared" si="28"/>
        <v>30.185523809523808</v>
      </c>
      <c r="BE36" s="7">
        <f t="shared" si="29"/>
        <v>3.8209523809523809</v>
      </c>
      <c r="BF36" s="19"/>
      <c r="BG36" s="19">
        <f t="shared" si="30"/>
        <v>0.22906527940929683</v>
      </c>
      <c r="BH36" s="19">
        <f t="shared" si="31"/>
        <v>0.40526934049337132</v>
      </c>
      <c r="BI36" s="19">
        <f t="shared" si="32"/>
        <v>3.7834920634920639</v>
      </c>
      <c r="BJ36" s="19">
        <f t="shared" si="33"/>
        <v>0.375</v>
      </c>
      <c r="BK36" s="19"/>
      <c r="BL36" s="5">
        <v>0</v>
      </c>
      <c r="BM36" s="5"/>
      <c r="BN36" s="5"/>
      <c r="BO36" s="5"/>
      <c r="BP36" s="5"/>
      <c r="BQ36" s="3">
        <v>1</v>
      </c>
      <c r="BR36" s="3">
        <v>0</v>
      </c>
      <c r="BS36" s="3">
        <v>12.5</v>
      </c>
      <c r="BT36" s="3">
        <v>6.3</v>
      </c>
      <c r="BU36" s="3">
        <v>5.9</v>
      </c>
      <c r="BV36" s="3">
        <v>1</v>
      </c>
      <c r="BW36" s="3">
        <v>4.3</v>
      </c>
      <c r="BX36" s="10"/>
      <c r="BY36" s="3">
        <v>1</v>
      </c>
      <c r="BZ36" s="3">
        <v>1</v>
      </c>
      <c r="CA36" s="3">
        <v>140</v>
      </c>
      <c r="CB36" s="3">
        <v>17</v>
      </c>
      <c r="CC36" s="4">
        <v>1</v>
      </c>
      <c r="CD36" s="28">
        <v>90</v>
      </c>
      <c r="CE36" s="8"/>
      <c r="CF36" s="8"/>
      <c r="CG36" s="3">
        <v>753</v>
      </c>
      <c r="CH36" s="3">
        <v>1</v>
      </c>
      <c r="CI36" s="3">
        <v>1</v>
      </c>
      <c r="CJ36" s="12">
        <v>1510</v>
      </c>
      <c r="CK36" s="20">
        <f t="shared" si="34"/>
        <v>16.777777777777779</v>
      </c>
      <c r="CL36" s="19">
        <f t="shared" si="35"/>
        <v>7.3198649298089702</v>
      </c>
      <c r="CM36" s="5">
        <v>2185.6504443267022</v>
      </c>
      <c r="CN36" s="19">
        <f t="shared" si="36"/>
        <v>7.6896687494206581</v>
      </c>
      <c r="CO36" s="10"/>
      <c r="CP36" s="36">
        <v>40584</v>
      </c>
      <c r="CQ36" s="36"/>
      <c r="CR36" s="36"/>
      <c r="CS36" s="36"/>
      <c r="CT36" s="22"/>
      <c r="CU36" s="36">
        <v>44274</v>
      </c>
      <c r="CV36" s="40">
        <v>44251</v>
      </c>
      <c r="CW36" s="3">
        <f t="shared" si="37"/>
        <v>3667</v>
      </c>
      <c r="CX36" s="3">
        <v>0</v>
      </c>
      <c r="CY36" s="3"/>
      <c r="CZ36" s="3"/>
      <c r="DA36" s="3">
        <v>0</v>
      </c>
      <c r="DB36" s="3">
        <v>3667</v>
      </c>
      <c r="DC36" s="1">
        <v>1</v>
      </c>
      <c r="DD36" s="14"/>
      <c r="DE36" s="14"/>
      <c r="DF36" s="14"/>
      <c r="DG36" s="14"/>
      <c r="DH36" s="10"/>
      <c r="DI36" s="10"/>
      <c r="DJ36" s="10"/>
      <c r="DK36" s="10"/>
      <c r="DL36" s="10"/>
      <c r="DM36" s="10"/>
    </row>
    <row r="37" spans="1:117" x14ac:dyDescent="0.25">
      <c r="A37" s="2">
        <v>2020</v>
      </c>
      <c r="B37" s="3">
        <v>38</v>
      </c>
      <c r="C37" s="3">
        <v>0</v>
      </c>
      <c r="D37" s="3">
        <v>0</v>
      </c>
      <c r="E37" s="3">
        <v>1</v>
      </c>
      <c r="F37" s="3">
        <v>1</v>
      </c>
      <c r="G37" s="3">
        <v>0</v>
      </c>
      <c r="H37" s="1">
        <v>1</v>
      </c>
      <c r="I37" s="3">
        <v>0</v>
      </c>
      <c r="J37" s="3">
        <v>4</v>
      </c>
      <c r="K37" s="3">
        <v>1</v>
      </c>
      <c r="L37" s="3">
        <v>1</v>
      </c>
      <c r="M37" s="3"/>
      <c r="N37" s="3">
        <v>1</v>
      </c>
      <c r="O37" s="3">
        <v>0</v>
      </c>
      <c r="P37" s="3">
        <v>0</v>
      </c>
      <c r="Q37" s="3"/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16">
        <v>1</v>
      </c>
      <c r="Z37" s="3">
        <v>1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27.5</v>
      </c>
      <c r="AI37" s="4">
        <v>2.0499999999999998</v>
      </c>
      <c r="AJ37" s="3">
        <v>98</v>
      </c>
      <c r="AK37" s="3">
        <v>58</v>
      </c>
      <c r="AL37" s="5">
        <f t="shared" si="19"/>
        <v>71.333333333333329</v>
      </c>
      <c r="AM37" s="3">
        <v>90</v>
      </c>
      <c r="AN37" s="3">
        <v>1</v>
      </c>
      <c r="AO37" s="3">
        <v>16</v>
      </c>
      <c r="AP37" s="3">
        <v>46</v>
      </c>
      <c r="AQ37" s="3">
        <v>28</v>
      </c>
      <c r="AR37" s="3">
        <v>34</v>
      </c>
      <c r="AS37" s="3">
        <f t="shared" si="20"/>
        <v>18</v>
      </c>
      <c r="AT37" s="7">
        <f t="shared" si="21"/>
        <v>1.125</v>
      </c>
      <c r="AU37" s="3">
        <v>29</v>
      </c>
      <c r="AV37" s="4">
        <v>3.5669999999999997</v>
      </c>
      <c r="AW37" s="3">
        <v>1.74</v>
      </c>
      <c r="AX37" s="19">
        <f t="shared" si="22"/>
        <v>0.27521064301552106</v>
      </c>
      <c r="AY37" s="7">
        <f t="shared" si="23"/>
        <v>1.4017381553125876</v>
      </c>
      <c r="AZ37" s="7">
        <f t="shared" si="24"/>
        <v>229.88505747126436</v>
      </c>
      <c r="BA37" s="7">
        <f t="shared" si="25"/>
        <v>2544.0613026819919</v>
      </c>
      <c r="BB37" s="7">
        <f t="shared" si="26"/>
        <v>39.633333333333333</v>
      </c>
      <c r="BC37" s="7">
        <f t="shared" si="27"/>
        <v>19.333333333333332</v>
      </c>
      <c r="BD37" s="7">
        <f t="shared" si="28"/>
        <v>11.130844444444442</v>
      </c>
      <c r="BE37" s="7">
        <f t="shared" si="29"/>
        <v>4.7328000000000001</v>
      </c>
      <c r="BF37" s="19"/>
      <c r="BG37" s="19">
        <f t="shared" si="30"/>
        <v>0.85786375105130364</v>
      </c>
      <c r="BH37" s="19">
        <f t="shared" si="31"/>
        <v>1.1606391925988226</v>
      </c>
      <c r="BI37" s="19">
        <f t="shared" si="32"/>
        <v>2.2018518518518517</v>
      </c>
      <c r="BJ37" s="19">
        <f t="shared" si="33"/>
        <v>0.55172413793103448</v>
      </c>
      <c r="BK37" s="19"/>
      <c r="BL37" s="12">
        <v>0</v>
      </c>
      <c r="BM37" s="12"/>
      <c r="BN37" s="5"/>
      <c r="BO37" s="12"/>
      <c r="BP37" s="12"/>
      <c r="BQ37" s="3">
        <v>1</v>
      </c>
      <c r="BR37" s="9">
        <v>0</v>
      </c>
      <c r="BS37" s="3">
        <v>17.5</v>
      </c>
      <c r="BT37" s="3">
        <v>6.2</v>
      </c>
      <c r="BU37" s="3">
        <v>5.9</v>
      </c>
      <c r="BV37" s="3">
        <v>0.92</v>
      </c>
      <c r="BW37" s="16">
        <v>4.5999999999999996</v>
      </c>
      <c r="BX37" s="10"/>
      <c r="BY37" s="16">
        <v>1</v>
      </c>
      <c r="BZ37" s="3">
        <v>0</v>
      </c>
      <c r="CA37" s="3">
        <v>135</v>
      </c>
      <c r="CB37" s="3">
        <v>25</v>
      </c>
      <c r="CC37" s="4">
        <v>1</v>
      </c>
      <c r="CD37" s="28">
        <v>87</v>
      </c>
      <c r="CE37" s="8"/>
      <c r="CF37" s="8"/>
      <c r="CG37" s="3">
        <v>166</v>
      </c>
      <c r="CH37" s="3">
        <v>0</v>
      </c>
      <c r="CI37" s="3">
        <v>1</v>
      </c>
      <c r="CJ37" s="12">
        <v>1719.0789473684208</v>
      </c>
      <c r="CK37" s="20">
        <f t="shared" si="34"/>
        <v>19.759528130671505</v>
      </c>
      <c r="CL37" s="19">
        <f t="shared" si="35"/>
        <v>7.4495439306624274</v>
      </c>
      <c r="CM37" s="5">
        <v>1318.5283583206808</v>
      </c>
      <c r="CN37" s="19">
        <f t="shared" si="36"/>
        <v>7.1842715135792492</v>
      </c>
      <c r="CO37" s="10"/>
      <c r="CP37" s="36">
        <v>40301</v>
      </c>
      <c r="CQ37" s="36"/>
      <c r="CR37" s="36"/>
      <c r="CS37" s="36"/>
      <c r="CU37" s="36">
        <v>44272</v>
      </c>
      <c r="CV37" s="36">
        <v>41094</v>
      </c>
      <c r="CW37" s="1">
        <f t="shared" si="37"/>
        <v>793</v>
      </c>
      <c r="CX37" s="3">
        <v>1</v>
      </c>
      <c r="CY37" s="40">
        <v>41094</v>
      </c>
      <c r="CZ37" s="20">
        <f>(CY37-CP37)</f>
        <v>793</v>
      </c>
      <c r="DA37" s="20">
        <v>1</v>
      </c>
      <c r="DB37" s="20">
        <v>793</v>
      </c>
      <c r="DC37" s="1">
        <v>1</v>
      </c>
      <c r="DD37" s="3" t="s">
        <v>143</v>
      </c>
      <c r="DE37" s="10"/>
      <c r="DF37" s="10"/>
      <c r="DG37" s="10"/>
      <c r="DH37" s="10"/>
      <c r="DI37" s="10"/>
      <c r="DJ37" s="10"/>
      <c r="DK37" s="10"/>
      <c r="DL37" s="10"/>
      <c r="DM37" s="10"/>
    </row>
    <row r="38" spans="1:117" x14ac:dyDescent="0.25">
      <c r="A38" s="25">
        <v>1030</v>
      </c>
      <c r="B38" s="1">
        <v>80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0</v>
      </c>
      <c r="J38" s="1">
        <v>3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1</v>
      </c>
      <c r="Q38" s="1">
        <v>1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2</v>
      </c>
      <c r="AA38" s="1">
        <v>1</v>
      </c>
      <c r="AB38" s="1">
        <v>1</v>
      </c>
      <c r="AC38" s="1">
        <v>1</v>
      </c>
      <c r="AD38" s="1">
        <v>0</v>
      </c>
      <c r="AE38" s="1">
        <v>1</v>
      </c>
      <c r="AF38" s="1">
        <v>0</v>
      </c>
      <c r="AG38" s="1">
        <v>0</v>
      </c>
      <c r="AH38" s="1">
        <v>25.8</v>
      </c>
      <c r="AI38" s="1">
        <v>2.06</v>
      </c>
      <c r="AJ38" s="1">
        <v>102</v>
      </c>
      <c r="AK38" s="1">
        <v>63</v>
      </c>
      <c r="AL38" s="5">
        <f t="shared" si="19"/>
        <v>76</v>
      </c>
      <c r="AM38" s="1">
        <v>80</v>
      </c>
      <c r="AN38" s="1">
        <v>2</v>
      </c>
      <c r="AO38" s="1">
        <v>9</v>
      </c>
      <c r="AP38" s="1">
        <v>42</v>
      </c>
      <c r="AQ38" s="1">
        <v>16</v>
      </c>
      <c r="AR38" s="1">
        <v>27</v>
      </c>
      <c r="AS38" s="1">
        <f t="shared" si="20"/>
        <v>26</v>
      </c>
      <c r="AT38" s="7">
        <f t="shared" si="21"/>
        <v>2.8888888888888888</v>
      </c>
      <c r="AU38" s="1">
        <v>20</v>
      </c>
      <c r="AV38" s="19">
        <v>3.57</v>
      </c>
      <c r="AW38" s="1">
        <v>1.73</v>
      </c>
      <c r="AX38" s="19">
        <f t="shared" si="22"/>
        <v>0.29152993348115297</v>
      </c>
      <c r="AY38" s="7">
        <f t="shared" si="23"/>
        <v>1.9607843137254903</v>
      </c>
      <c r="AZ38" s="7">
        <f t="shared" si="24"/>
        <v>323.69942196531792</v>
      </c>
      <c r="BA38" s="7">
        <f t="shared" si="25"/>
        <v>3098.2658959537571</v>
      </c>
      <c r="BB38" s="7">
        <f t="shared" si="26"/>
        <v>44.625</v>
      </c>
      <c r="BC38" s="7">
        <f t="shared" si="27"/>
        <v>21.625</v>
      </c>
      <c r="BD38" s="7">
        <f t="shared" si="28"/>
        <v>16.4696</v>
      </c>
      <c r="BE38" s="7">
        <f t="shared" si="29"/>
        <v>5.2938000000000001</v>
      </c>
      <c r="BF38" s="19"/>
      <c r="BG38" s="19">
        <f t="shared" si="30"/>
        <v>0.60504201680672265</v>
      </c>
      <c r="BH38" s="19">
        <f t="shared" si="31"/>
        <v>0.94117647058823528</v>
      </c>
      <c r="BI38" s="19">
        <f t="shared" si="32"/>
        <v>1.7163461538461537</v>
      </c>
      <c r="BJ38" s="19">
        <f t="shared" si="33"/>
        <v>0.45</v>
      </c>
      <c r="BK38" s="19"/>
      <c r="BL38" s="20">
        <v>0</v>
      </c>
      <c r="BP38" s="1"/>
      <c r="BQ38" s="1">
        <v>1</v>
      </c>
      <c r="BR38" s="1">
        <v>0</v>
      </c>
      <c r="BS38" s="1">
        <v>20</v>
      </c>
      <c r="BT38" s="1">
        <v>7.5</v>
      </c>
      <c r="BU38" s="1">
        <v>6.9</v>
      </c>
      <c r="BV38" s="1">
        <v>0.28999999999999998</v>
      </c>
      <c r="BW38" s="1">
        <v>5.6</v>
      </c>
      <c r="BX38" s="1">
        <v>39.5</v>
      </c>
      <c r="BY38" s="1">
        <v>1</v>
      </c>
      <c r="CA38" s="25">
        <v>142</v>
      </c>
      <c r="CB38" s="25">
        <v>39</v>
      </c>
      <c r="CC38" s="44">
        <v>1.24</v>
      </c>
      <c r="CD38" s="27">
        <v>55</v>
      </c>
      <c r="CE38" s="1">
        <v>1647</v>
      </c>
      <c r="CF38" s="1">
        <v>1</v>
      </c>
      <c r="CI38" s="1">
        <v>3</v>
      </c>
      <c r="CJ38" s="20">
        <v>1115.944195</v>
      </c>
      <c r="CK38" s="20">
        <f t="shared" si="34"/>
        <v>20.289894454545454</v>
      </c>
      <c r="CL38" s="19">
        <f t="shared" si="35"/>
        <v>7.0174561372107043</v>
      </c>
      <c r="CM38" s="20">
        <v>2764.9858049999998</v>
      </c>
      <c r="CN38" s="19">
        <f t="shared" si="36"/>
        <v>7.9247907801277053</v>
      </c>
      <c r="CO38" s="22"/>
      <c r="CP38" s="36">
        <v>43235</v>
      </c>
      <c r="CQ38" s="36"/>
      <c r="CR38" s="36"/>
      <c r="CS38" s="36"/>
      <c r="CU38" s="36">
        <v>44217</v>
      </c>
      <c r="CV38" s="36">
        <v>43432</v>
      </c>
      <c r="CW38" s="1">
        <f t="shared" si="37"/>
        <v>197</v>
      </c>
      <c r="CX38" s="1">
        <v>1</v>
      </c>
      <c r="CY38" s="36">
        <v>43432</v>
      </c>
      <c r="CZ38" s="20">
        <f>(CY38-CP38)</f>
        <v>197</v>
      </c>
      <c r="DA38" s="20">
        <v>1</v>
      </c>
      <c r="DB38" s="20">
        <v>197</v>
      </c>
      <c r="DC38" s="3">
        <v>0</v>
      </c>
      <c r="DD38" t="s">
        <v>129</v>
      </c>
    </row>
    <row r="39" spans="1:117" x14ac:dyDescent="0.25">
      <c r="A39" s="2">
        <v>2051</v>
      </c>
      <c r="B39" s="3">
        <v>63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1">
        <v>0</v>
      </c>
      <c r="I39" s="3">
        <v>0</v>
      </c>
      <c r="J39" s="3">
        <v>3</v>
      </c>
      <c r="K39" s="3">
        <v>0</v>
      </c>
      <c r="L39" s="3">
        <v>0</v>
      </c>
      <c r="M39" s="3"/>
      <c r="N39" s="3">
        <v>0</v>
      </c>
      <c r="O39" s="3">
        <v>0</v>
      </c>
      <c r="P39" s="3">
        <v>1</v>
      </c>
      <c r="Q39" s="3"/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1</v>
      </c>
      <c r="Z39" s="3">
        <v>1</v>
      </c>
      <c r="AA39" s="3">
        <v>0</v>
      </c>
      <c r="AB39" s="3">
        <v>1</v>
      </c>
      <c r="AC39" s="3">
        <v>1</v>
      </c>
      <c r="AD39" s="3">
        <v>0</v>
      </c>
      <c r="AE39" s="3">
        <v>1</v>
      </c>
      <c r="AF39" s="3">
        <v>0</v>
      </c>
      <c r="AG39" s="3">
        <v>0</v>
      </c>
      <c r="AH39" s="3">
        <v>20.5</v>
      </c>
      <c r="AI39" s="4">
        <v>1.78</v>
      </c>
      <c r="AJ39" s="3">
        <v>110</v>
      </c>
      <c r="AK39" s="3">
        <v>74</v>
      </c>
      <c r="AL39" s="5">
        <f t="shared" si="19"/>
        <v>86</v>
      </c>
      <c r="AM39" s="3">
        <v>82</v>
      </c>
      <c r="AN39" s="3">
        <v>1</v>
      </c>
      <c r="AO39" s="3">
        <v>10</v>
      </c>
      <c r="AP39" s="3">
        <v>58</v>
      </c>
      <c r="AQ39" s="3">
        <v>25</v>
      </c>
      <c r="AR39" s="3">
        <v>37</v>
      </c>
      <c r="AS39" s="1">
        <f t="shared" si="20"/>
        <v>33</v>
      </c>
      <c r="AT39" s="7">
        <f t="shared" si="21"/>
        <v>3.3</v>
      </c>
      <c r="AU39" s="3">
        <v>30</v>
      </c>
      <c r="AV39" s="4">
        <v>2.7234000000000003</v>
      </c>
      <c r="AW39" s="3">
        <v>1.53</v>
      </c>
      <c r="AX39" s="19">
        <f t="shared" si="22"/>
        <v>0.29175166297117522</v>
      </c>
      <c r="AY39" s="7">
        <f t="shared" si="23"/>
        <v>2.570316516119556</v>
      </c>
      <c r="AZ39" s="7">
        <f t="shared" si="24"/>
        <v>366.01307189542484</v>
      </c>
      <c r="BA39" s="7">
        <f t="shared" si="25"/>
        <v>3973.8562091503268</v>
      </c>
      <c r="BB39" s="7">
        <f t="shared" si="26"/>
        <v>33.212195121951218</v>
      </c>
      <c r="BC39" s="7">
        <f t="shared" si="27"/>
        <v>18.658536585365855</v>
      </c>
      <c r="BD39" s="7">
        <f t="shared" si="28"/>
        <v>14.210341463414634</v>
      </c>
      <c r="BE39" s="7">
        <f t="shared" si="29"/>
        <v>6.8514146341463418</v>
      </c>
      <c r="BF39" s="19"/>
      <c r="BG39" s="19">
        <f t="shared" si="30"/>
        <v>1.1140486157009621</v>
      </c>
      <c r="BH39" s="19">
        <f t="shared" si="31"/>
        <v>1.7463464786663729</v>
      </c>
      <c r="BI39" s="19">
        <f t="shared" si="32"/>
        <v>1.0064301552106429</v>
      </c>
      <c r="BJ39" s="19">
        <f t="shared" si="33"/>
        <v>0.33333333333333331</v>
      </c>
      <c r="BK39" s="19"/>
      <c r="BL39" s="5">
        <v>0</v>
      </c>
      <c r="BM39" s="5"/>
      <c r="BN39" s="5"/>
      <c r="BO39" s="5"/>
      <c r="BP39" s="5"/>
      <c r="BQ39" s="3">
        <v>1</v>
      </c>
      <c r="BR39" s="3">
        <v>0</v>
      </c>
      <c r="BS39" s="3">
        <v>15</v>
      </c>
      <c r="BT39" s="3"/>
      <c r="BU39" s="3"/>
      <c r="BV39" s="3"/>
      <c r="BW39" s="3"/>
      <c r="BX39" s="10"/>
      <c r="BY39" s="3"/>
      <c r="BZ39" s="3"/>
      <c r="CA39" s="3">
        <v>141</v>
      </c>
      <c r="CB39" s="3">
        <v>29</v>
      </c>
      <c r="CC39" s="4">
        <v>1.3</v>
      </c>
      <c r="CD39" s="28">
        <v>50</v>
      </c>
      <c r="CE39" s="8"/>
      <c r="CF39" s="8"/>
      <c r="CG39" s="3">
        <v>7169</v>
      </c>
      <c r="CH39" s="3">
        <v>1</v>
      </c>
      <c r="CI39" s="3">
        <v>3</v>
      </c>
      <c r="CJ39" s="12">
        <v>1015.267175572519</v>
      </c>
      <c r="CK39" s="20">
        <f t="shared" si="34"/>
        <v>20.305343511450381</v>
      </c>
      <c r="CL39" s="19">
        <f t="shared" si="35"/>
        <v>6.9229070840027394</v>
      </c>
      <c r="CM39" s="5">
        <v>1100.9825710385651</v>
      </c>
      <c r="CN39" s="19">
        <f t="shared" si="36"/>
        <v>7.0039583064780047</v>
      </c>
      <c r="CO39" s="10"/>
      <c r="CP39" s="36">
        <v>40493</v>
      </c>
      <c r="CQ39" s="36"/>
      <c r="CR39" s="36"/>
      <c r="CS39" s="36"/>
      <c r="CU39" s="36">
        <v>44274</v>
      </c>
      <c r="CV39" s="36">
        <v>41691</v>
      </c>
      <c r="CW39" s="1">
        <f t="shared" si="37"/>
        <v>1198</v>
      </c>
      <c r="CX39" s="3">
        <v>1</v>
      </c>
      <c r="CY39" s="40">
        <v>41691</v>
      </c>
      <c r="CZ39" s="3">
        <f>(CY39-CP39)</f>
        <v>1198</v>
      </c>
      <c r="DA39" s="3">
        <v>1</v>
      </c>
      <c r="DB39" s="3">
        <v>1198</v>
      </c>
      <c r="DC39" s="3">
        <v>0</v>
      </c>
      <c r="DD39" s="3"/>
      <c r="DE39" s="10"/>
      <c r="DF39" s="10"/>
      <c r="DG39" s="10"/>
      <c r="DH39" s="10"/>
      <c r="DI39" s="10"/>
      <c r="DJ39" s="10"/>
      <c r="DK39" s="10"/>
      <c r="DL39" s="10"/>
      <c r="DM39" s="10"/>
    </row>
    <row r="40" spans="1:117" x14ac:dyDescent="0.25">
      <c r="A40" s="25">
        <v>1016</v>
      </c>
      <c r="B40" s="1">
        <v>53</v>
      </c>
      <c r="C40" s="1">
        <v>0</v>
      </c>
      <c r="D40" s="1">
        <v>1</v>
      </c>
      <c r="E40" s="1">
        <v>1</v>
      </c>
      <c r="F40" s="1">
        <v>2</v>
      </c>
      <c r="G40" s="1">
        <v>1</v>
      </c>
      <c r="H40" s="1">
        <v>0</v>
      </c>
      <c r="I40" s="1">
        <v>1</v>
      </c>
      <c r="J40" s="1">
        <v>4</v>
      </c>
      <c r="K40" s="1">
        <v>0</v>
      </c>
      <c r="L40" s="1">
        <v>1</v>
      </c>
      <c r="M40" s="1">
        <v>1</v>
      </c>
      <c r="N40" s="1">
        <v>0</v>
      </c>
      <c r="O40" s="1">
        <v>1</v>
      </c>
      <c r="P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</v>
      </c>
      <c r="AA40" s="1">
        <v>1</v>
      </c>
      <c r="AB40" s="1">
        <v>0</v>
      </c>
      <c r="AC40" s="1">
        <v>0</v>
      </c>
      <c r="AD40" s="1">
        <v>0</v>
      </c>
      <c r="AE40" s="1">
        <v>1</v>
      </c>
      <c r="AF40" s="1">
        <v>0</v>
      </c>
      <c r="AG40" s="1">
        <v>0</v>
      </c>
      <c r="AH40" s="1">
        <v>43.48</v>
      </c>
      <c r="AI40" s="1">
        <v>2.5099999999999998</v>
      </c>
      <c r="AJ40" s="1">
        <v>137</v>
      </c>
      <c r="AK40" s="1">
        <v>71</v>
      </c>
      <c r="AL40" s="5">
        <f t="shared" si="19"/>
        <v>93</v>
      </c>
      <c r="AM40" s="1">
        <v>73</v>
      </c>
      <c r="AN40" s="1">
        <v>1</v>
      </c>
      <c r="AO40" s="1">
        <v>6</v>
      </c>
      <c r="AP40" s="1">
        <v>38</v>
      </c>
      <c r="AQ40" s="1">
        <v>17</v>
      </c>
      <c r="AR40" s="1">
        <v>26</v>
      </c>
      <c r="AS40" s="1">
        <f t="shared" si="20"/>
        <v>21</v>
      </c>
      <c r="AT40" s="7">
        <f t="shared" si="21"/>
        <v>3.5</v>
      </c>
      <c r="AU40" s="1">
        <v>13</v>
      </c>
      <c r="AV40" s="19">
        <v>5.13</v>
      </c>
      <c r="AW40" s="1">
        <v>2.04</v>
      </c>
      <c r="AX40" s="19">
        <f t="shared" si="22"/>
        <v>0.42066518847006651</v>
      </c>
      <c r="AY40" s="7">
        <f t="shared" si="23"/>
        <v>2.53411306042885</v>
      </c>
      <c r="AZ40" s="7">
        <f t="shared" si="24"/>
        <v>509.80392156862746</v>
      </c>
      <c r="BA40" s="7">
        <f t="shared" si="25"/>
        <v>3411.7647058823527</v>
      </c>
      <c r="BB40" s="7">
        <f t="shared" si="26"/>
        <v>70.273972602739718</v>
      </c>
      <c r="BC40" s="7">
        <f t="shared" si="27"/>
        <v>27.945205479452056</v>
      </c>
      <c r="BD40" s="7">
        <f t="shared" si="28"/>
        <v>30.404383561643836</v>
      </c>
      <c r="BE40" s="7">
        <f t="shared" si="29"/>
        <v>7.6010958904109591</v>
      </c>
      <c r="BF40" s="19"/>
      <c r="BG40" s="19">
        <f t="shared" si="30"/>
        <v>0.36998050682261213</v>
      </c>
      <c r="BH40" s="19">
        <f t="shared" si="31"/>
        <v>0.54074074074074086</v>
      </c>
      <c r="BI40" s="19">
        <f t="shared" si="32"/>
        <v>3.3463796477495102</v>
      </c>
      <c r="BJ40" s="19">
        <f t="shared" si="33"/>
        <v>0.46153846153846156</v>
      </c>
      <c r="BK40" s="19"/>
      <c r="BL40" s="20">
        <v>1</v>
      </c>
      <c r="BO40" s="1">
        <v>0</v>
      </c>
      <c r="BP40" s="1">
        <v>0</v>
      </c>
      <c r="BQ40" s="1">
        <v>1</v>
      </c>
      <c r="BR40" s="1">
        <v>0</v>
      </c>
      <c r="BS40" s="1">
        <v>55</v>
      </c>
      <c r="BT40" s="1">
        <v>4.7</v>
      </c>
      <c r="BU40" s="1">
        <v>3.7</v>
      </c>
      <c r="BV40" s="1">
        <v>0.31</v>
      </c>
      <c r="BX40" s="1">
        <v>37</v>
      </c>
      <c r="BY40" s="1">
        <v>1</v>
      </c>
      <c r="CA40" s="25">
        <v>133</v>
      </c>
      <c r="CB40" s="25">
        <v>18</v>
      </c>
      <c r="CC40" s="44">
        <v>1.27</v>
      </c>
      <c r="CD40" s="27">
        <v>48</v>
      </c>
      <c r="CE40" s="1">
        <v>70</v>
      </c>
      <c r="CF40" s="1">
        <v>0</v>
      </c>
      <c r="CI40" s="1">
        <v>1</v>
      </c>
      <c r="CJ40" s="20">
        <v>983.77614300000005</v>
      </c>
      <c r="CK40" s="20">
        <f t="shared" si="34"/>
        <v>20.495336312500001</v>
      </c>
      <c r="CL40" s="19">
        <f t="shared" si="35"/>
        <v>6.8913983742196772</v>
      </c>
      <c r="CM40" s="20">
        <v>718.5312113</v>
      </c>
      <c r="CN40" s="19">
        <f t="shared" si="36"/>
        <v>6.5772091441024028</v>
      </c>
      <c r="CO40" s="22"/>
      <c r="CP40" s="36">
        <v>43213</v>
      </c>
      <c r="CQ40" s="36"/>
      <c r="CR40" s="36"/>
      <c r="CS40" s="36"/>
      <c r="CU40" s="36">
        <v>44217</v>
      </c>
      <c r="CV40" s="36">
        <v>44119</v>
      </c>
      <c r="CW40" s="1">
        <f t="shared" si="37"/>
        <v>906</v>
      </c>
      <c r="CX40" s="1">
        <v>0</v>
      </c>
      <c r="DA40" s="1">
        <v>0</v>
      </c>
      <c r="DB40" s="1">
        <v>906</v>
      </c>
      <c r="DC40" s="3">
        <v>0</v>
      </c>
      <c r="DD40"/>
    </row>
    <row r="41" spans="1:117" x14ac:dyDescent="0.25">
      <c r="A41" s="25">
        <v>1036</v>
      </c>
      <c r="B41" s="1">
        <v>64</v>
      </c>
      <c r="C41" s="1">
        <v>0</v>
      </c>
      <c r="D41" s="1">
        <v>0</v>
      </c>
      <c r="E41" s="1">
        <v>1</v>
      </c>
      <c r="F41" s="1">
        <v>1</v>
      </c>
      <c r="G41" s="1">
        <v>0</v>
      </c>
      <c r="H41" s="1">
        <v>1</v>
      </c>
      <c r="I41" s="1">
        <v>1</v>
      </c>
      <c r="J41" s="1">
        <v>3</v>
      </c>
      <c r="K41" s="1">
        <v>1</v>
      </c>
      <c r="L41" s="1">
        <v>0</v>
      </c>
      <c r="M41" s="1">
        <v>1</v>
      </c>
      <c r="N41" s="1">
        <v>1</v>
      </c>
      <c r="O41" s="1">
        <v>1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2</v>
      </c>
      <c r="AA41" s="1">
        <v>1</v>
      </c>
      <c r="AB41" s="1">
        <v>1</v>
      </c>
      <c r="AC41" s="1">
        <v>1</v>
      </c>
      <c r="AD41" s="1">
        <v>0</v>
      </c>
      <c r="AE41" s="1">
        <v>1</v>
      </c>
      <c r="AF41" s="1">
        <v>0</v>
      </c>
      <c r="AG41" s="1">
        <v>0</v>
      </c>
      <c r="AH41" s="1">
        <v>23.8</v>
      </c>
      <c r="AI41" s="1">
        <v>1.88</v>
      </c>
      <c r="AJ41" s="1">
        <v>120</v>
      </c>
      <c r="AK41" s="1">
        <v>42</v>
      </c>
      <c r="AL41" s="5">
        <f t="shared" si="19"/>
        <v>68</v>
      </c>
      <c r="AM41" s="1">
        <v>66</v>
      </c>
      <c r="AN41" s="1">
        <v>1</v>
      </c>
      <c r="AO41" s="1">
        <v>12</v>
      </c>
      <c r="AP41" s="1">
        <v>57</v>
      </c>
      <c r="AQ41" s="1">
        <v>28</v>
      </c>
      <c r="AR41" s="1">
        <v>33</v>
      </c>
      <c r="AS41" s="1">
        <f t="shared" si="20"/>
        <v>29</v>
      </c>
      <c r="AT41" s="7">
        <f t="shared" si="21"/>
        <v>2.4166666666666665</v>
      </c>
      <c r="AU41" s="1">
        <v>23</v>
      </c>
      <c r="AV41" s="19">
        <v>3.59</v>
      </c>
      <c r="AW41" s="1">
        <v>1.91</v>
      </c>
      <c r="AX41" s="19">
        <f t="shared" si="22"/>
        <v>0.28798226164079821</v>
      </c>
      <c r="AY41" s="7">
        <f t="shared" si="23"/>
        <v>2.785515320334262</v>
      </c>
      <c r="AZ41" s="7">
        <f t="shared" si="24"/>
        <v>418.84816753926702</v>
      </c>
      <c r="BA41" s="7">
        <f t="shared" si="25"/>
        <v>2345.5497382198955</v>
      </c>
      <c r="BB41" s="7">
        <f t="shared" si="26"/>
        <v>54.393939393939391</v>
      </c>
      <c r="BC41" s="7">
        <f t="shared" si="27"/>
        <v>28.939393939393938</v>
      </c>
      <c r="BD41" s="7">
        <f t="shared" si="28"/>
        <v>17.710909090909091</v>
      </c>
      <c r="BE41" s="7">
        <f t="shared" si="29"/>
        <v>8.2650909090909082</v>
      </c>
      <c r="BF41" s="19">
        <v>2.5186629526462396</v>
      </c>
      <c r="BG41" s="19">
        <f t="shared" si="30"/>
        <v>0.60668523676880226</v>
      </c>
      <c r="BH41" s="19">
        <f t="shared" si="31"/>
        <v>1.0479108635097494</v>
      </c>
      <c r="BI41" s="19">
        <f t="shared" si="32"/>
        <v>1.8756530825496343</v>
      </c>
      <c r="BJ41" s="19">
        <f t="shared" si="33"/>
        <v>0.52173913043478259</v>
      </c>
      <c r="BK41" s="19"/>
      <c r="BL41" s="20">
        <v>1</v>
      </c>
      <c r="BM41" s="1">
        <v>34</v>
      </c>
      <c r="BO41" s="1">
        <v>3</v>
      </c>
      <c r="BP41" s="1"/>
      <c r="BQ41" s="1">
        <v>1</v>
      </c>
      <c r="BR41" s="1">
        <v>0</v>
      </c>
      <c r="BS41" s="1">
        <v>17</v>
      </c>
      <c r="BT41" s="1">
        <v>6.2</v>
      </c>
      <c r="BU41" s="1">
        <v>5.8</v>
      </c>
      <c r="BV41" s="1">
        <v>0.36</v>
      </c>
      <c r="BW41" s="1">
        <v>5.0999999999999996</v>
      </c>
      <c r="BX41" s="1">
        <v>54.8</v>
      </c>
      <c r="BY41" s="1">
        <v>1</v>
      </c>
      <c r="CA41" s="25">
        <v>141</v>
      </c>
      <c r="CB41" s="25">
        <v>15</v>
      </c>
      <c r="CC41" s="44">
        <v>1.18</v>
      </c>
      <c r="CD41" s="27">
        <v>65</v>
      </c>
      <c r="CE41" s="1">
        <v>3018</v>
      </c>
      <c r="CF41" s="1">
        <v>1</v>
      </c>
      <c r="CI41" s="1">
        <v>3</v>
      </c>
      <c r="CJ41" s="20">
        <v>1350.73224</v>
      </c>
      <c r="CK41" s="20">
        <f t="shared" si="34"/>
        <v>20.780495999999999</v>
      </c>
      <c r="CL41" s="19">
        <f t="shared" si="35"/>
        <v>7.2084021243867644</v>
      </c>
      <c r="CM41" s="20">
        <v>945.8621905</v>
      </c>
      <c r="CN41" s="19">
        <f t="shared" si="36"/>
        <v>6.8520968824358706</v>
      </c>
      <c r="CO41" s="22"/>
      <c r="CP41" s="36">
        <v>43250</v>
      </c>
      <c r="CQ41" s="36"/>
      <c r="CR41" s="36"/>
      <c r="CS41" s="36"/>
      <c r="CU41" s="36">
        <v>44217</v>
      </c>
      <c r="CV41" s="36">
        <v>44204</v>
      </c>
      <c r="CW41" s="1">
        <f t="shared" si="37"/>
        <v>954</v>
      </c>
      <c r="CX41" s="1">
        <v>0</v>
      </c>
      <c r="DA41" s="1">
        <v>0</v>
      </c>
      <c r="DB41" s="1">
        <v>954</v>
      </c>
      <c r="DC41" s="3">
        <v>0</v>
      </c>
      <c r="DD41"/>
    </row>
    <row r="42" spans="1:117" x14ac:dyDescent="0.25">
      <c r="A42" s="25">
        <v>1007</v>
      </c>
      <c r="B42" s="1">
        <v>86</v>
      </c>
      <c r="C42" s="1">
        <v>0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2</v>
      </c>
      <c r="K42" s="1">
        <v>1</v>
      </c>
      <c r="L42" s="1">
        <v>0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25.8</v>
      </c>
      <c r="AI42" s="1">
        <v>1.98</v>
      </c>
      <c r="AJ42" s="1">
        <v>131</v>
      </c>
      <c r="AK42" s="1">
        <v>62</v>
      </c>
      <c r="AL42" s="5">
        <f t="shared" si="19"/>
        <v>85</v>
      </c>
      <c r="AM42" s="1">
        <v>62</v>
      </c>
      <c r="AN42" s="1">
        <v>3</v>
      </c>
      <c r="AO42" s="1">
        <v>10</v>
      </c>
      <c r="AP42" s="1">
        <v>53</v>
      </c>
      <c r="AQ42" s="1">
        <v>21</v>
      </c>
      <c r="AR42" s="1">
        <v>34</v>
      </c>
      <c r="AS42" s="1">
        <f t="shared" si="20"/>
        <v>32</v>
      </c>
      <c r="AT42" s="7">
        <f t="shared" si="21"/>
        <v>3.2</v>
      </c>
      <c r="AU42" s="1">
        <v>22</v>
      </c>
      <c r="AV42" s="19">
        <v>4.91</v>
      </c>
      <c r="AW42" s="1">
        <v>2.48</v>
      </c>
      <c r="AX42" s="19">
        <f t="shared" si="22"/>
        <v>0.46740576496674058</v>
      </c>
      <c r="AY42" s="7">
        <f t="shared" si="23"/>
        <v>2.4439918533604885</v>
      </c>
      <c r="AZ42" s="7">
        <f t="shared" si="24"/>
        <v>387.09677419354841</v>
      </c>
      <c r="BA42" s="7">
        <f t="shared" si="25"/>
        <v>2419.3548387096776</v>
      </c>
      <c r="BB42" s="7">
        <f t="shared" si="26"/>
        <v>79.193548387096769</v>
      </c>
      <c r="BC42" s="7">
        <f t="shared" si="27"/>
        <v>40</v>
      </c>
      <c r="BD42" s="7">
        <f t="shared" si="28"/>
        <v>34.271999999999998</v>
      </c>
      <c r="BE42" s="7">
        <f t="shared" si="29"/>
        <v>13.055999999999999</v>
      </c>
      <c r="BF42" s="19"/>
      <c r="BG42" s="19">
        <f t="shared" si="30"/>
        <v>0.42932790224032591</v>
      </c>
      <c r="BH42" s="19">
        <f t="shared" si="31"/>
        <v>0.66924643584521393</v>
      </c>
      <c r="BI42" s="19">
        <f t="shared" si="32"/>
        <v>2.474798387096774</v>
      </c>
      <c r="BJ42" s="19">
        <f t="shared" si="33"/>
        <v>0.45454545454545453</v>
      </c>
      <c r="BK42" s="19"/>
      <c r="BL42" s="20">
        <v>1</v>
      </c>
      <c r="BO42" s="1">
        <v>1</v>
      </c>
      <c r="BP42" s="1">
        <v>1</v>
      </c>
      <c r="BQ42" s="1">
        <v>1</v>
      </c>
      <c r="BR42" s="1">
        <v>0</v>
      </c>
      <c r="BS42" s="1">
        <v>60</v>
      </c>
      <c r="BT42" s="1">
        <v>4.7</v>
      </c>
      <c r="BU42" s="1">
        <v>3</v>
      </c>
      <c r="BV42" s="1">
        <v>0.76</v>
      </c>
      <c r="BW42" s="1">
        <v>5.8</v>
      </c>
      <c r="BX42" s="1">
        <v>72</v>
      </c>
      <c r="BY42" s="1">
        <v>1</v>
      </c>
      <c r="BZ42" s="1">
        <v>1</v>
      </c>
      <c r="CA42" s="1">
        <v>139</v>
      </c>
      <c r="CB42" s="1">
        <v>24</v>
      </c>
      <c r="CC42" s="19">
        <v>1.02</v>
      </c>
      <c r="CD42" s="27">
        <v>50</v>
      </c>
      <c r="CE42" s="1">
        <v>248</v>
      </c>
      <c r="CF42" s="1">
        <v>1</v>
      </c>
      <c r="CI42" s="1">
        <v>2</v>
      </c>
      <c r="CJ42" s="20">
        <v>1041.878201</v>
      </c>
      <c r="CK42" s="20">
        <f t="shared" si="34"/>
        <v>20.837564019999999</v>
      </c>
      <c r="CL42" s="19">
        <f t="shared" si="35"/>
        <v>6.9487803258458696</v>
      </c>
      <c r="CM42" s="20">
        <v>817.92866249999997</v>
      </c>
      <c r="CN42" s="19">
        <f t="shared" si="36"/>
        <v>6.7067751231420623</v>
      </c>
      <c r="CO42" s="22"/>
      <c r="CP42" s="36">
        <v>43206</v>
      </c>
      <c r="CQ42" s="36"/>
      <c r="CR42" s="36"/>
      <c r="CS42" s="36"/>
      <c r="CU42" s="36">
        <v>44217</v>
      </c>
      <c r="CV42" s="37">
        <v>44179</v>
      </c>
      <c r="CW42" s="1">
        <f t="shared" si="37"/>
        <v>973</v>
      </c>
      <c r="CX42" s="1">
        <v>0</v>
      </c>
      <c r="DA42" s="1">
        <v>0</v>
      </c>
      <c r="DB42" s="1">
        <v>973</v>
      </c>
      <c r="DC42" s="3">
        <v>0</v>
      </c>
      <c r="DD42" t="s">
        <v>134</v>
      </c>
    </row>
    <row r="43" spans="1:117" x14ac:dyDescent="0.25">
      <c r="A43" s="2">
        <v>2024</v>
      </c>
      <c r="B43" s="3">
        <v>55</v>
      </c>
      <c r="C43" s="3">
        <v>0</v>
      </c>
      <c r="D43" s="3">
        <v>0</v>
      </c>
      <c r="E43" s="3">
        <v>1</v>
      </c>
      <c r="F43" s="3">
        <v>1</v>
      </c>
      <c r="G43" s="3">
        <v>0</v>
      </c>
      <c r="H43" s="1">
        <v>1</v>
      </c>
      <c r="I43" s="3">
        <v>0</v>
      </c>
      <c r="J43" s="3">
        <v>3</v>
      </c>
      <c r="K43" s="3">
        <v>0</v>
      </c>
      <c r="L43" s="3">
        <v>0</v>
      </c>
      <c r="M43" s="3"/>
      <c r="N43" s="3">
        <v>1</v>
      </c>
      <c r="O43" s="3">
        <v>0</v>
      </c>
      <c r="P43" s="3">
        <v>0</v>
      </c>
      <c r="Q43" s="3"/>
      <c r="R43" s="3">
        <v>1</v>
      </c>
      <c r="S43" s="3">
        <v>0</v>
      </c>
      <c r="T43" s="3">
        <v>1</v>
      </c>
      <c r="U43" s="3">
        <v>0</v>
      </c>
      <c r="V43" s="3">
        <v>0</v>
      </c>
      <c r="W43" s="3">
        <v>0</v>
      </c>
      <c r="X43" s="3">
        <v>0</v>
      </c>
      <c r="Y43" s="16">
        <v>0</v>
      </c>
      <c r="Z43" s="3">
        <v>0</v>
      </c>
      <c r="AA43" s="3">
        <v>1</v>
      </c>
      <c r="AB43" s="3">
        <v>1</v>
      </c>
      <c r="AC43" s="3">
        <v>1</v>
      </c>
      <c r="AD43" s="3">
        <v>0</v>
      </c>
      <c r="AE43" s="3">
        <v>1</v>
      </c>
      <c r="AF43" s="3">
        <v>0</v>
      </c>
      <c r="AG43" s="3">
        <v>0</v>
      </c>
      <c r="AH43" s="3">
        <v>31.6</v>
      </c>
      <c r="AI43" s="4">
        <v>2.0299999999999998</v>
      </c>
      <c r="AJ43" s="3">
        <v>108</v>
      </c>
      <c r="AK43" s="3">
        <v>64</v>
      </c>
      <c r="AL43" s="5">
        <f t="shared" si="19"/>
        <v>78.666666666666671</v>
      </c>
      <c r="AM43" s="3">
        <v>82</v>
      </c>
      <c r="AN43" s="3">
        <v>2</v>
      </c>
      <c r="AO43" s="3">
        <v>7</v>
      </c>
      <c r="AP43" s="3">
        <v>37</v>
      </c>
      <c r="AQ43" s="3">
        <v>20</v>
      </c>
      <c r="AR43" s="3">
        <v>25</v>
      </c>
      <c r="AS43" s="1">
        <f t="shared" si="20"/>
        <v>17</v>
      </c>
      <c r="AT43" s="7">
        <f t="shared" si="21"/>
        <v>2.4285714285714284</v>
      </c>
      <c r="AU43" s="3">
        <v>17</v>
      </c>
      <c r="AV43" s="4">
        <v>4.6689999999999996</v>
      </c>
      <c r="AW43" s="3">
        <v>2.2999999999999998</v>
      </c>
      <c r="AX43" s="19">
        <f t="shared" si="22"/>
        <v>0.40118255728011826</v>
      </c>
      <c r="AY43" s="7">
        <f t="shared" si="23"/>
        <v>1.7134289997858214</v>
      </c>
      <c r="AZ43" s="7">
        <f t="shared" si="24"/>
        <v>278.26086956521743</v>
      </c>
      <c r="BA43" s="7">
        <f t="shared" si="25"/>
        <v>2492.7536231884064</v>
      </c>
      <c r="BB43" s="7">
        <f t="shared" si="26"/>
        <v>56.939024390243901</v>
      </c>
      <c r="BC43" s="7">
        <f t="shared" si="27"/>
        <v>28.048780487804876</v>
      </c>
      <c r="BD43" s="7">
        <f t="shared" si="28"/>
        <v>23.523577235772358</v>
      </c>
      <c r="BE43" s="7">
        <f t="shared" si="29"/>
        <v>6.866341463414634</v>
      </c>
      <c r="BF43" s="19"/>
      <c r="BG43" s="19">
        <f t="shared" si="30"/>
        <v>0.43906618119511676</v>
      </c>
      <c r="BH43" s="19">
        <f t="shared" si="31"/>
        <v>0.64981794816877281</v>
      </c>
      <c r="BI43" s="19">
        <f t="shared" si="32"/>
        <v>3.3493543758966999</v>
      </c>
      <c r="BJ43" s="19">
        <f t="shared" si="33"/>
        <v>0.41176470588235292</v>
      </c>
      <c r="BK43" s="19"/>
      <c r="BL43" s="5">
        <v>0</v>
      </c>
      <c r="BM43" s="5"/>
      <c r="BN43" s="5"/>
      <c r="BO43" s="5"/>
      <c r="BP43" s="5"/>
      <c r="BQ43" s="3">
        <v>1</v>
      </c>
      <c r="BR43" s="9">
        <v>0</v>
      </c>
      <c r="BS43" s="3">
        <v>20</v>
      </c>
      <c r="BT43" s="3">
        <v>8.8000000000000007</v>
      </c>
      <c r="BU43" s="3">
        <v>3.9</v>
      </c>
      <c r="BV43" s="3">
        <v>0.99</v>
      </c>
      <c r="BW43" s="16">
        <v>5.9</v>
      </c>
      <c r="BX43" s="10"/>
      <c r="BY43" s="16">
        <v>1</v>
      </c>
      <c r="BZ43" s="3">
        <v>0</v>
      </c>
      <c r="CA43" s="3">
        <v>138</v>
      </c>
      <c r="CB43" s="3">
        <v>64</v>
      </c>
      <c r="CC43" s="4">
        <v>2</v>
      </c>
      <c r="CD43" s="28">
        <v>35</v>
      </c>
      <c r="CE43" s="8"/>
      <c r="CF43" s="8"/>
      <c r="CG43" s="3">
        <v>2618</v>
      </c>
      <c r="CH43" s="3">
        <v>1</v>
      </c>
      <c r="CI43" s="3">
        <v>3</v>
      </c>
      <c r="CJ43" s="12">
        <v>778.84615384615381</v>
      </c>
      <c r="CK43" s="20">
        <f t="shared" si="34"/>
        <v>22.252747252747252</v>
      </c>
      <c r="CL43" s="19">
        <f t="shared" si="35"/>
        <v>6.6578135345132035</v>
      </c>
      <c r="CM43" s="5">
        <v>325.40634333387641</v>
      </c>
      <c r="CN43" s="19">
        <f t="shared" si="36"/>
        <v>5.7850746885527577</v>
      </c>
      <c r="CO43" s="10"/>
      <c r="CP43" s="36">
        <v>40312</v>
      </c>
      <c r="CQ43" s="36"/>
      <c r="CR43" s="36"/>
      <c r="CS43" s="36"/>
      <c r="CU43" s="36">
        <v>44272</v>
      </c>
      <c r="CV43" s="36">
        <v>40728</v>
      </c>
      <c r="CW43" s="1">
        <f t="shared" si="37"/>
        <v>416</v>
      </c>
      <c r="CX43" s="3">
        <v>1</v>
      </c>
      <c r="CY43" s="40">
        <v>40728</v>
      </c>
      <c r="CZ43" s="20">
        <f>(CY43-CP43)</f>
        <v>416</v>
      </c>
      <c r="DA43" s="20">
        <v>1</v>
      </c>
      <c r="DB43" s="20">
        <v>416</v>
      </c>
      <c r="DC43" s="3">
        <v>0</v>
      </c>
      <c r="DD43" s="3" t="s">
        <v>144</v>
      </c>
      <c r="DE43" s="10"/>
      <c r="DF43" s="10"/>
      <c r="DG43" s="10"/>
      <c r="DH43" s="10"/>
      <c r="DI43" s="10"/>
      <c r="DJ43" s="10"/>
      <c r="DK43" s="10"/>
      <c r="DL43" s="10"/>
      <c r="DM43" s="10"/>
    </row>
    <row r="44" spans="1:117" x14ac:dyDescent="0.25">
      <c r="A44" s="2">
        <v>2023</v>
      </c>
      <c r="B44" s="3">
        <v>54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1">
        <v>0</v>
      </c>
      <c r="I44" s="3">
        <v>1</v>
      </c>
      <c r="J44" s="3">
        <v>2</v>
      </c>
      <c r="K44" s="3">
        <v>1</v>
      </c>
      <c r="L44" s="3">
        <v>0</v>
      </c>
      <c r="M44" s="3"/>
      <c r="N44" s="3">
        <v>0</v>
      </c>
      <c r="O44" s="3">
        <v>0</v>
      </c>
      <c r="P44" s="3">
        <v>1</v>
      </c>
      <c r="Q44" s="3"/>
      <c r="R44" s="3">
        <v>1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0</v>
      </c>
      <c r="Y44" s="16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42</v>
      </c>
      <c r="AI44" s="4">
        <v>2.15</v>
      </c>
      <c r="AJ44" s="3">
        <v>151</v>
      </c>
      <c r="AK44" s="3">
        <v>96</v>
      </c>
      <c r="AL44" s="5">
        <f t="shared" si="19"/>
        <v>114.33333333333333</v>
      </c>
      <c r="AM44" s="3">
        <v>70</v>
      </c>
      <c r="AN44" s="3">
        <v>1</v>
      </c>
      <c r="AO44" s="3">
        <v>10</v>
      </c>
      <c r="AP44" s="3">
        <v>36</v>
      </c>
      <c r="AQ44" s="3">
        <v>18</v>
      </c>
      <c r="AR44" s="3">
        <v>23</v>
      </c>
      <c r="AS44" s="1">
        <f t="shared" si="20"/>
        <v>18</v>
      </c>
      <c r="AT44" s="7">
        <f t="shared" si="21"/>
        <v>1.8</v>
      </c>
      <c r="AU44" s="3">
        <v>12</v>
      </c>
      <c r="AV44" s="4">
        <v>5.6760000000000002</v>
      </c>
      <c r="AW44" s="3">
        <v>2.64</v>
      </c>
      <c r="AX44" s="19">
        <f t="shared" si="22"/>
        <v>0.66926829268292676</v>
      </c>
      <c r="AY44" s="7">
        <f t="shared" si="23"/>
        <v>1.9379844961240309</v>
      </c>
      <c r="AZ44" s="7">
        <f t="shared" si="24"/>
        <v>333.33333333333331</v>
      </c>
      <c r="BA44" s="7">
        <f t="shared" si="25"/>
        <v>3161.6161616161612</v>
      </c>
      <c r="BB44" s="7">
        <f t="shared" si="26"/>
        <v>81.085714285714289</v>
      </c>
      <c r="BC44" s="7">
        <f t="shared" si="27"/>
        <v>37.714285714285715</v>
      </c>
      <c r="BD44" s="7">
        <f t="shared" si="28"/>
        <v>52.488228571428571</v>
      </c>
      <c r="BE44" s="7">
        <f t="shared" si="29"/>
        <v>6.6678857142857142</v>
      </c>
      <c r="BF44" s="19"/>
      <c r="BG44" s="19">
        <f t="shared" si="30"/>
        <v>0.28365045806906269</v>
      </c>
      <c r="BH44" s="19">
        <f t="shared" si="31"/>
        <v>0.44397463002114163</v>
      </c>
      <c r="BI44" s="19">
        <f t="shared" si="32"/>
        <v>4.5047619047619047</v>
      </c>
      <c r="BJ44" s="19">
        <f t="shared" si="33"/>
        <v>0.83333333333333337</v>
      </c>
      <c r="BK44" s="19"/>
      <c r="BL44" s="5">
        <v>0</v>
      </c>
      <c r="BM44" s="5"/>
      <c r="BN44" s="5"/>
      <c r="BO44" s="5"/>
      <c r="BP44" s="5"/>
      <c r="BQ44" s="3">
        <v>1</v>
      </c>
      <c r="BR44" s="9">
        <v>0</v>
      </c>
      <c r="BS44" s="3"/>
      <c r="BT44" s="3">
        <v>5</v>
      </c>
      <c r="BU44" s="3">
        <v>4.0999999999999996</v>
      </c>
      <c r="BV44" s="3">
        <v>0.86</v>
      </c>
      <c r="BW44" s="3"/>
      <c r="BX44" s="10"/>
      <c r="BY44" s="3"/>
      <c r="BZ44" s="9">
        <v>0</v>
      </c>
      <c r="CA44" s="3">
        <v>137</v>
      </c>
      <c r="CB44" s="3">
        <v>28</v>
      </c>
      <c r="CC44" s="4">
        <v>1.5</v>
      </c>
      <c r="CD44" s="28">
        <v>56</v>
      </c>
      <c r="CE44" s="8"/>
      <c r="CF44" s="8"/>
      <c r="CG44" s="3">
        <v>220</v>
      </c>
      <c r="CH44" s="3">
        <v>0</v>
      </c>
      <c r="CI44" s="3">
        <v>1</v>
      </c>
      <c r="CJ44" s="12">
        <v>1248.3516483516485</v>
      </c>
      <c r="CK44" s="20">
        <f t="shared" si="34"/>
        <v>22.291993720565152</v>
      </c>
      <c r="CL44" s="19">
        <f t="shared" si="35"/>
        <v>7.1295792787523382</v>
      </c>
      <c r="CM44" s="5">
        <v>1053.4891177296067</v>
      </c>
      <c r="CN44" s="19">
        <f t="shared" si="36"/>
        <v>6.959862903555968</v>
      </c>
      <c r="CO44" s="10"/>
      <c r="CP44" s="36">
        <v>40323</v>
      </c>
      <c r="CQ44" s="36"/>
      <c r="CR44" s="36"/>
      <c r="CS44" s="36"/>
      <c r="CU44" s="36">
        <v>44272</v>
      </c>
      <c r="CV44" s="36">
        <v>40609</v>
      </c>
      <c r="CW44" s="1">
        <f t="shared" si="37"/>
        <v>286</v>
      </c>
      <c r="CX44" s="3">
        <v>1</v>
      </c>
      <c r="CY44" s="40">
        <v>40609</v>
      </c>
      <c r="CZ44" s="3">
        <f>(CY44-CP44)</f>
        <v>286</v>
      </c>
      <c r="DA44" s="3">
        <v>1</v>
      </c>
      <c r="DB44" s="3">
        <v>286</v>
      </c>
      <c r="DC44" s="3">
        <v>0</v>
      </c>
      <c r="DD44" s="3" t="s">
        <v>145</v>
      </c>
      <c r="DE44" s="10"/>
      <c r="DF44" s="10"/>
      <c r="DG44" s="10"/>
      <c r="DH44" s="10"/>
      <c r="DI44" s="10"/>
      <c r="DJ44" s="10"/>
      <c r="DK44" s="10"/>
      <c r="DL44" s="10"/>
      <c r="DM44" s="10"/>
    </row>
    <row r="45" spans="1:117" x14ac:dyDescent="0.25">
      <c r="A45" s="2">
        <v>2005</v>
      </c>
      <c r="B45" s="3">
        <v>43</v>
      </c>
      <c r="C45" s="3">
        <v>1</v>
      </c>
      <c r="D45" s="3">
        <v>1</v>
      </c>
      <c r="E45" s="3">
        <v>0</v>
      </c>
      <c r="F45" s="3">
        <v>1</v>
      </c>
      <c r="G45" s="3">
        <v>1</v>
      </c>
      <c r="H45" s="1">
        <v>0</v>
      </c>
      <c r="I45" s="3">
        <v>1</v>
      </c>
      <c r="J45" s="3">
        <v>1</v>
      </c>
      <c r="K45" s="3">
        <v>0</v>
      </c>
      <c r="L45" s="3">
        <v>0</v>
      </c>
      <c r="M45" s="3"/>
      <c r="N45" s="3">
        <v>0</v>
      </c>
      <c r="O45" s="3">
        <v>0</v>
      </c>
      <c r="P45" s="3">
        <v>0</v>
      </c>
      <c r="Q45" s="3"/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1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0</v>
      </c>
      <c r="AE45" s="3">
        <v>1</v>
      </c>
      <c r="AF45" s="3">
        <v>0</v>
      </c>
      <c r="AG45" s="3">
        <v>0</v>
      </c>
      <c r="AH45" s="3">
        <v>36</v>
      </c>
      <c r="AI45" s="4">
        <v>2.19</v>
      </c>
      <c r="AJ45" s="3">
        <v>115</v>
      </c>
      <c r="AK45" s="3">
        <v>72</v>
      </c>
      <c r="AL45" s="5">
        <f t="shared" si="19"/>
        <v>86.333333333333329</v>
      </c>
      <c r="AM45" s="3">
        <v>75</v>
      </c>
      <c r="AN45" s="3">
        <v>3</v>
      </c>
      <c r="AO45" s="3">
        <v>2</v>
      </c>
      <c r="AP45" s="3">
        <v>26</v>
      </c>
      <c r="AQ45" s="3">
        <v>7</v>
      </c>
      <c r="AR45" s="3">
        <v>15</v>
      </c>
      <c r="AS45" s="3">
        <f t="shared" si="20"/>
        <v>19</v>
      </c>
      <c r="AT45" s="7">
        <f t="shared" si="21"/>
        <v>9.5</v>
      </c>
      <c r="AU45" s="3">
        <v>6</v>
      </c>
      <c r="AV45" s="4">
        <v>5.4749999999999996</v>
      </c>
      <c r="AW45" s="3">
        <v>2.5</v>
      </c>
      <c r="AX45" s="19">
        <f t="shared" si="22"/>
        <v>0.47856614929785657</v>
      </c>
      <c r="AY45" s="7">
        <f t="shared" si="23"/>
        <v>1.6438356164383563</v>
      </c>
      <c r="AZ45" s="7">
        <f t="shared" si="24"/>
        <v>288</v>
      </c>
      <c r="BA45" s="7">
        <f t="shared" si="25"/>
        <v>2698.6666666666665</v>
      </c>
      <c r="BB45" s="7">
        <f t="shared" si="26"/>
        <v>73</v>
      </c>
      <c r="BC45" s="7">
        <f t="shared" si="27"/>
        <v>33.333333333333336</v>
      </c>
      <c r="BD45" s="7">
        <f t="shared" si="28"/>
        <v>36.417777777777779</v>
      </c>
      <c r="BE45" s="7">
        <f t="shared" si="29"/>
        <v>5.8933333333333335</v>
      </c>
      <c r="BF45" s="19"/>
      <c r="BG45" s="19">
        <f t="shared" si="30"/>
        <v>0.20547945205479451</v>
      </c>
      <c r="BH45" s="19">
        <f t="shared" si="31"/>
        <v>0.35616438356164382</v>
      </c>
      <c r="BI45" s="19">
        <f t="shared" si="32"/>
        <v>3.8421052631578947</v>
      </c>
      <c r="BJ45" s="19">
        <f t="shared" si="33"/>
        <v>0.33333333333333331</v>
      </c>
      <c r="BK45" s="19"/>
      <c r="BL45" s="5">
        <v>0</v>
      </c>
      <c r="BM45" s="5"/>
      <c r="BN45" s="5"/>
      <c r="BO45" s="5"/>
      <c r="BP45" s="5"/>
      <c r="BQ45" s="3">
        <v>1</v>
      </c>
      <c r="BR45" s="3">
        <v>0</v>
      </c>
      <c r="BS45" s="3"/>
      <c r="BT45" s="3">
        <v>4.5</v>
      </c>
      <c r="BU45" s="3">
        <v>2.8</v>
      </c>
      <c r="BV45" s="3">
        <v>0.78</v>
      </c>
      <c r="BW45" s="3">
        <v>2.9</v>
      </c>
      <c r="BX45" s="10"/>
      <c r="BY45" s="3">
        <v>0</v>
      </c>
      <c r="BZ45" s="3">
        <v>0</v>
      </c>
      <c r="CA45" s="3">
        <v>136</v>
      </c>
      <c r="CB45" s="3">
        <v>19</v>
      </c>
      <c r="CC45" s="4">
        <v>1.2</v>
      </c>
      <c r="CD45" s="28">
        <v>59</v>
      </c>
      <c r="CE45" s="8"/>
      <c r="CF45" s="8"/>
      <c r="CG45" s="3"/>
      <c r="CH45" s="3"/>
      <c r="CI45" s="3"/>
      <c r="CJ45" s="12">
        <v>1318.5053380782917</v>
      </c>
      <c r="CK45" s="20">
        <f t="shared" si="34"/>
        <v>22.347548103021893</v>
      </c>
      <c r="CL45" s="19">
        <f t="shared" si="35"/>
        <v>7.1842540543845326</v>
      </c>
      <c r="CM45" s="5">
        <v>1639.3289918601492</v>
      </c>
      <c r="CN45" s="19">
        <f t="shared" si="36"/>
        <v>7.402042285788224</v>
      </c>
      <c r="CO45" s="10"/>
      <c r="CP45" s="41">
        <v>40232</v>
      </c>
      <c r="CQ45" s="41"/>
      <c r="CR45" s="41"/>
      <c r="CS45" s="41"/>
      <c r="CU45" s="36">
        <v>44272</v>
      </c>
      <c r="CV45" s="36">
        <v>41391</v>
      </c>
      <c r="CW45" s="1">
        <f t="shared" si="37"/>
        <v>1159</v>
      </c>
      <c r="CX45" s="3">
        <v>0</v>
      </c>
      <c r="CY45" s="3"/>
      <c r="CZ45" s="3"/>
      <c r="DA45" s="3">
        <v>0</v>
      </c>
      <c r="DB45" s="3">
        <v>1159</v>
      </c>
      <c r="DC45" s="3">
        <v>0</v>
      </c>
      <c r="DD45" s="3" t="s">
        <v>142</v>
      </c>
      <c r="DE45" s="10"/>
      <c r="DF45" s="10"/>
      <c r="DG45" s="10"/>
      <c r="DH45" s="10"/>
      <c r="DI45" s="10"/>
      <c r="DJ45" s="10"/>
      <c r="DK45" s="10"/>
      <c r="DL45" s="10"/>
      <c r="DM45" s="10"/>
    </row>
    <row r="47" spans="1:117" x14ac:dyDescent="0.25">
      <c r="CX47" s="1">
        <f>SUM(CX2:CX45)</f>
        <v>15</v>
      </c>
      <c r="DA47" s="1">
        <f>SUM(DA2:DA45)</f>
        <v>16</v>
      </c>
    </row>
    <row r="48" spans="1:117" s="10" customFormat="1" x14ac:dyDescent="0.25">
      <c r="A48" s="25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5"/>
      <c r="AM48" s="1"/>
      <c r="AN48" s="1"/>
      <c r="AO48" s="1"/>
      <c r="AP48" s="1"/>
      <c r="AQ48" s="1"/>
      <c r="AR48" s="1"/>
      <c r="AS48" s="1"/>
      <c r="AT48" s="7"/>
      <c r="AU48" s="1"/>
      <c r="AV48" s="19"/>
      <c r="AW48" s="1"/>
      <c r="AX48" s="19"/>
      <c r="AY48" s="7"/>
      <c r="AZ48" s="7"/>
      <c r="BA48" s="7"/>
      <c r="BB48" s="7"/>
      <c r="BC48" s="7"/>
      <c r="BD48" s="7"/>
      <c r="BE48" s="7"/>
      <c r="BF48" s="19"/>
      <c r="BG48" s="19"/>
      <c r="BH48" s="19"/>
      <c r="BI48" s="19"/>
      <c r="BJ48" s="19"/>
      <c r="BK48" s="19"/>
      <c r="BL48" s="20"/>
      <c r="BM48" s="1"/>
      <c r="BN48" s="20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25"/>
      <c r="CB48" s="25"/>
      <c r="CC48" s="44"/>
      <c r="CD48" s="27"/>
      <c r="CE48" s="1"/>
      <c r="CF48" s="1"/>
      <c r="CG48" s="1"/>
      <c r="CH48" s="1"/>
      <c r="CI48" s="1"/>
      <c r="CJ48" s="20"/>
      <c r="CK48" s="20"/>
      <c r="CL48" s="19"/>
      <c r="CM48" s="20"/>
      <c r="CN48" s="19"/>
      <c r="CO48" s="22"/>
      <c r="CP48" s="36"/>
      <c r="CQ48" s="36"/>
      <c r="CR48" s="36"/>
      <c r="CS48" s="36"/>
      <c r="CT48" s="20"/>
      <c r="CU48" s="36"/>
      <c r="CV48" s="36"/>
      <c r="CW48" s="1"/>
      <c r="CX48" s="1">
        <f>COUNT(CX2:CX45)</f>
        <v>44</v>
      </c>
      <c r="CY48" s="1"/>
      <c r="CZ48" s="1"/>
      <c r="DA48" s="1">
        <f>COUNT(DA2:DA45)</f>
        <v>44</v>
      </c>
      <c r="DB48" s="1"/>
      <c r="DC48" s="3"/>
      <c r="DD48"/>
      <c r="DE48"/>
      <c r="DF48"/>
      <c r="DG48"/>
      <c r="DH48"/>
      <c r="DI48"/>
      <c r="DJ48"/>
      <c r="DK48"/>
      <c r="DL48"/>
      <c r="DM48"/>
    </row>
    <row r="49" spans="1:117" s="10" customFormat="1" x14ac:dyDescent="0.25">
      <c r="A49" s="25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5"/>
      <c r="AM49" s="1"/>
      <c r="AN49" s="1"/>
      <c r="AO49" s="1"/>
      <c r="AP49" s="1"/>
      <c r="AQ49" s="1"/>
      <c r="AR49" s="1"/>
      <c r="AS49" s="1"/>
      <c r="AT49" s="7"/>
      <c r="AU49" s="1"/>
      <c r="AV49" s="19"/>
      <c r="AW49" s="1"/>
      <c r="AX49" s="19"/>
      <c r="AY49" s="7"/>
      <c r="AZ49" s="7"/>
      <c r="BA49" s="7"/>
      <c r="BB49" s="7"/>
      <c r="BC49" s="7"/>
      <c r="BD49" s="7"/>
      <c r="BE49" s="7"/>
      <c r="BF49" s="19"/>
      <c r="BG49" s="19"/>
      <c r="BH49" s="19"/>
      <c r="BI49" s="19"/>
      <c r="BJ49" s="19"/>
      <c r="BK49" s="19"/>
      <c r="BL49" s="20"/>
      <c r="BM49" s="1"/>
      <c r="BN49" s="20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25"/>
      <c r="CB49" s="25"/>
      <c r="CC49" s="44"/>
      <c r="CD49" s="27"/>
      <c r="CE49" s="1"/>
      <c r="CF49" s="1"/>
      <c r="CG49" s="1"/>
      <c r="CH49" s="1"/>
      <c r="CI49" s="1"/>
      <c r="CJ49" s="20"/>
      <c r="CK49" s="20"/>
      <c r="CL49" s="19"/>
      <c r="CM49" s="20"/>
      <c r="CN49" s="19"/>
      <c r="CO49" s="22"/>
      <c r="CP49" s="36"/>
      <c r="CQ49" s="36"/>
      <c r="CR49" s="36"/>
      <c r="CS49" s="36"/>
      <c r="CT49" s="20"/>
      <c r="CU49" s="36"/>
      <c r="CV49" s="36"/>
      <c r="CW49" s="1"/>
      <c r="CX49" s="21">
        <f>(CX47/CX48)</f>
        <v>0.34090909090909088</v>
      </c>
      <c r="CY49" s="1"/>
      <c r="CZ49" s="1"/>
      <c r="DA49" s="21">
        <f>(DA47/DA48)</f>
        <v>0.36363636363636365</v>
      </c>
      <c r="DB49" s="1"/>
      <c r="DC49" s="3"/>
      <c r="DD49"/>
      <c r="DE49"/>
      <c r="DF49"/>
      <c r="DG49"/>
      <c r="DH49"/>
      <c r="DI49"/>
      <c r="DJ49"/>
      <c r="DK49"/>
      <c r="DL49"/>
      <c r="DM49"/>
    </row>
    <row r="50" spans="1:117" s="10" customFormat="1" x14ac:dyDescent="0.25">
      <c r="A50" s="2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5"/>
      <c r="AM50" s="1"/>
      <c r="AN50" s="1"/>
      <c r="AO50" s="1"/>
      <c r="AP50" s="1"/>
      <c r="AQ50" s="1"/>
      <c r="AR50" s="1"/>
      <c r="AS50" s="1"/>
      <c r="AT50" s="7"/>
      <c r="AU50" s="1"/>
      <c r="AV50" s="19"/>
      <c r="AW50" s="1"/>
      <c r="AX50" s="19"/>
      <c r="AY50" s="7"/>
      <c r="AZ50" s="7"/>
      <c r="BA50" s="7"/>
      <c r="BB50" s="7"/>
      <c r="BC50" s="7"/>
      <c r="BD50" s="7"/>
      <c r="BE50" s="7"/>
      <c r="BF50" s="19"/>
      <c r="BG50" s="19"/>
      <c r="BH50" s="19"/>
      <c r="BI50" s="19"/>
      <c r="BJ50" s="19"/>
      <c r="BK50" s="19"/>
      <c r="BL50" s="20"/>
      <c r="BM50" s="1"/>
      <c r="BN50" s="20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25"/>
      <c r="CB50" s="25"/>
      <c r="CC50" s="44"/>
      <c r="CD50" s="27"/>
      <c r="CE50" s="1"/>
      <c r="CF50" s="1"/>
      <c r="CG50" s="1"/>
      <c r="CH50" s="1"/>
      <c r="CI50" s="1"/>
      <c r="CJ50" s="20"/>
      <c r="CK50" s="20"/>
      <c r="CL50" s="19"/>
      <c r="CM50" s="20"/>
      <c r="CN50" s="19"/>
      <c r="CO50" s="22"/>
      <c r="CP50" s="36"/>
      <c r="CQ50" s="36"/>
      <c r="CR50" s="36"/>
      <c r="CS50" s="36"/>
      <c r="CT50" s="20"/>
      <c r="CU50" s="36"/>
      <c r="CV50" s="36"/>
      <c r="CW50" s="1"/>
      <c r="CX50" s="1"/>
      <c r="CY50" s="1"/>
      <c r="CZ50" s="1"/>
      <c r="DA50" s="1"/>
      <c r="DB50" s="1"/>
      <c r="DC50" s="3"/>
      <c r="DD50"/>
      <c r="DE50"/>
      <c r="DF50"/>
      <c r="DG50"/>
      <c r="DH50"/>
      <c r="DI50"/>
      <c r="DJ50"/>
      <c r="DK50"/>
      <c r="DL50"/>
      <c r="DM50"/>
    </row>
    <row r="51" spans="1:117" s="10" customFormat="1" x14ac:dyDescent="0.25">
      <c r="A51" s="25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5"/>
      <c r="AM51" s="1"/>
      <c r="AN51" s="1"/>
      <c r="AO51" s="1"/>
      <c r="AP51" s="1"/>
      <c r="AQ51" s="1"/>
      <c r="AR51" s="1"/>
      <c r="AS51" s="1"/>
      <c r="AT51" s="7"/>
      <c r="AU51" s="1"/>
      <c r="AV51" s="19"/>
      <c r="AW51" s="1"/>
      <c r="AX51" s="19"/>
      <c r="AY51" s="7"/>
      <c r="AZ51" s="7"/>
      <c r="BA51" s="7"/>
      <c r="BB51" s="7"/>
      <c r="BC51" s="7"/>
      <c r="BD51" s="7"/>
      <c r="BE51" s="7"/>
      <c r="BF51" s="19"/>
      <c r="BG51" s="19"/>
      <c r="BH51" s="19"/>
      <c r="BI51" s="19"/>
      <c r="BJ51" s="19"/>
      <c r="BK51" s="19"/>
      <c r="BL51" s="20"/>
      <c r="BM51" s="1"/>
      <c r="BN51" s="20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25"/>
      <c r="CB51" s="25"/>
      <c r="CC51" s="44"/>
      <c r="CD51" s="27"/>
      <c r="CE51" s="1"/>
      <c r="CF51" s="1"/>
      <c r="CG51" s="1"/>
      <c r="CH51" s="1"/>
      <c r="CI51" s="1"/>
      <c r="CJ51" s="20"/>
      <c r="CK51" s="20"/>
      <c r="CL51" s="19"/>
      <c r="CM51" s="20"/>
      <c r="CN51" s="19"/>
      <c r="CO51" s="22"/>
      <c r="CP51" s="36"/>
      <c r="CQ51" s="36"/>
      <c r="CR51" s="36"/>
      <c r="CS51" s="36"/>
      <c r="CT51" s="20"/>
      <c r="CU51" s="36"/>
      <c r="CV51" s="36"/>
      <c r="CW51" s="1"/>
      <c r="CX51" s="21"/>
      <c r="CY51" s="1"/>
      <c r="CZ51" s="1"/>
      <c r="DA51" s="1"/>
      <c r="DB51" s="1"/>
      <c r="DC51" s="3"/>
      <c r="DD51"/>
      <c r="DE51"/>
      <c r="DF51"/>
      <c r="DG51"/>
      <c r="DH51"/>
      <c r="DI51"/>
      <c r="DJ51"/>
      <c r="DK51"/>
      <c r="DL51"/>
      <c r="DM51"/>
    </row>
    <row r="52" spans="1:117" s="10" customFormat="1" x14ac:dyDescent="0.25">
      <c r="A52" s="25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5"/>
      <c r="AM52" s="1"/>
      <c r="AN52" s="1"/>
      <c r="AO52" s="1"/>
      <c r="AP52" s="1"/>
      <c r="AQ52" s="1"/>
      <c r="AR52" s="1"/>
      <c r="AS52" s="1"/>
      <c r="AT52" s="7"/>
      <c r="AU52" s="1"/>
      <c r="AV52" s="19"/>
      <c r="AW52" s="1"/>
      <c r="AX52" s="19"/>
      <c r="AY52" s="7"/>
      <c r="AZ52" s="7"/>
      <c r="BA52" s="7"/>
      <c r="BB52" s="7"/>
      <c r="BC52" s="7"/>
      <c r="BD52" s="7"/>
      <c r="BE52" s="7"/>
      <c r="BF52" s="19"/>
      <c r="BG52" s="19"/>
      <c r="BH52" s="19"/>
      <c r="BI52" s="19"/>
      <c r="BJ52" s="19"/>
      <c r="BK52" s="19"/>
      <c r="BL52" s="20"/>
      <c r="BM52" s="1"/>
      <c r="BN52" s="20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25"/>
      <c r="CB52" s="25"/>
      <c r="CC52" s="44"/>
      <c r="CD52" s="27"/>
      <c r="CE52" s="1"/>
      <c r="CF52" s="1"/>
      <c r="CG52" s="1"/>
      <c r="CH52" s="1"/>
      <c r="CI52" s="1"/>
      <c r="CJ52" s="20"/>
      <c r="CK52" s="20"/>
      <c r="CL52" s="19"/>
      <c r="CM52" s="20"/>
      <c r="CN52" s="19"/>
      <c r="CO52" s="22"/>
      <c r="CP52" s="36"/>
      <c r="CQ52" s="36"/>
      <c r="CR52" s="36"/>
      <c r="CS52" s="36"/>
      <c r="CT52" s="20"/>
      <c r="CU52" s="36"/>
      <c r="CV52" s="36"/>
      <c r="CW52" s="1"/>
      <c r="CX52" s="1"/>
      <c r="CY52" s="1"/>
      <c r="CZ52" s="1"/>
      <c r="DA52" s="1"/>
      <c r="DB52" s="1"/>
      <c r="DC52" s="3"/>
      <c r="DD52"/>
      <c r="DE52"/>
      <c r="DF52"/>
      <c r="DG52"/>
      <c r="DH52"/>
      <c r="DI52"/>
      <c r="DJ52"/>
      <c r="DK52"/>
      <c r="DL52"/>
      <c r="DM52"/>
    </row>
    <row r="53" spans="1:117" s="10" customFormat="1" x14ac:dyDescent="0.25">
      <c r="A53" s="25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5"/>
      <c r="AM53" s="1"/>
      <c r="AN53" s="1"/>
      <c r="AO53" s="1"/>
      <c r="AP53" s="1"/>
      <c r="AQ53" s="1"/>
      <c r="AR53" s="1"/>
      <c r="AS53" s="1"/>
      <c r="AT53" s="7"/>
      <c r="AU53" s="1"/>
      <c r="AV53" s="19"/>
      <c r="AW53" s="1"/>
      <c r="AX53" s="19"/>
      <c r="AY53" s="7"/>
      <c r="AZ53" s="7"/>
      <c r="BA53" s="7"/>
      <c r="BB53" s="7"/>
      <c r="BC53" s="7"/>
      <c r="BD53" s="7"/>
      <c r="BE53" s="7"/>
      <c r="BF53" s="19"/>
      <c r="BG53" s="19"/>
      <c r="BH53" s="19"/>
      <c r="BI53" s="19"/>
      <c r="BJ53" s="19"/>
      <c r="BK53" s="19"/>
      <c r="BL53" s="20"/>
      <c r="BM53" s="1"/>
      <c r="BN53" s="20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25"/>
      <c r="CB53" s="25"/>
      <c r="CC53" s="44"/>
      <c r="CD53" s="27"/>
      <c r="CE53" s="1"/>
      <c r="CF53" s="1"/>
      <c r="CG53" s="1"/>
      <c r="CH53" s="1"/>
      <c r="CI53" s="1"/>
      <c r="CJ53" s="20"/>
      <c r="CK53" s="20"/>
      <c r="CL53" s="19"/>
      <c r="CM53" s="20"/>
      <c r="CN53" s="19"/>
      <c r="CO53" s="22"/>
      <c r="CP53" s="36"/>
      <c r="CQ53" s="36"/>
      <c r="CR53" s="36"/>
      <c r="CS53" s="36"/>
      <c r="CT53" s="20"/>
      <c r="CU53" s="36"/>
      <c r="CV53" s="36"/>
      <c r="CW53" s="1"/>
      <c r="CX53" s="1"/>
      <c r="CY53" s="1"/>
      <c r="CZ53" s="1"/>
      <c r="DA53" s="1"/>
      <c r="DB53" s="1"/>
      <c r="DC53" s="3"/>
      <c r="DD53"/>
      <c r="DE53"/>
      <c r="DF53"/>
      <c r="DG53"/>
      <c r="DH53"/>
      <c r="DI53"/>
      <c r="DJ53"/>
      <c r="DK53"/>
      <c r="DL53"/>
      <c r="DM53"/>
    </row>
    <row r="54" spans="1:117" s="10" customFormat="1" x14ac:dyDescent="0.25">
      <c r="A54" s="25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5"/>
      <c r="AM54" s="1"/>
      <c r="AN54" s="1"/>
      <c r="AO54" s="1"/>
      <c r="AP54" s="1"/>
      <c r="AQ54" s="1"/>
      <c r="AR54" s="1"/>
      <c r="AS54" s="1"/>
      <c r="AT54" s="7"/>
      <c r="AU54" s="1"/>
      <c r="AV54" s="19"/>
      <c r="AW54" s="1"/>
      <c r="AX54" s="19"/>
      <c r="AY54" s="7"/>
      <c r="AZ54" s="7"/>
      <c r="BA54" s="7"/>
      <c r="BB54" s="7"/>
      <c r="BC54" s="7"/>
      <c r="BD54" s="7"/>
      <c r="BE54" s="7"/>
      <c r="BF54" s="19"/>
      <c r="BG54" s="19"/>
      <c r="BH54" s="19"/>
      <c r="BI54" s="19"/>
      <c r="BJ54" s="19"/>
      <c r="BK54" s="19"/>
      <c r="BL54" s="20"/>
      <c r="BM54" s="1"/>
      <c r="BN54" s="20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25"/>
      <c r="CB54" s="25"/>
      <c r="CC54" s="44"/>
      <c r="CD54" s="27"/>
      <c r="CE54" s="1"/>
      <c r="CF54" s="1"/>
      <c r="CG54" s="1"/>
      <c r="CH54" s="1"/>
      <c r="CI54" s="1"/>
      <c r="CJ54" s="20"/>
      <c r="CK54" s="20"/>
      <c r="CL54" s="19"/>
      <c r="CM54" s="20"/>
      <c r="CN54" s="19"/>
      <c r="CO54" s="22"/>
      <c r="CP54" s="36"/>
      <c r="CQ54" s="36"/>
      <c r="CR54" s="36"/>
      <c r="CS54" s="36"/>
      <c r="CT54" s="20"/>
      <c r="CU54" s="36"/>
      <c r="CV54" s="36"/>
      <c r="CW54" s="1"/>
      <c r="CX54" s="1"/>
      <c r="CY54" s="1"/>
      <c r="CZ54" s="1"/>
      <c r="DA54" s="1"/>
      <c r="DB54" s="1"/>
      <c r="DC54" s="3"/>
      <c r="DD54"/>
      <c r="DE54"/>
      <c r="DF54"/>
      <c r="DG54"/>
      <c r="DH54"/>
      <c r="DI54"/>
      <c r="DJ54"/>
      <c r="DK54"/>
      <c r="DL54"/>
      <c r="DM54"/>
    </row>
    <row r="55" spans="1:117" x14ac:dyDescent="0.25">
      <c r="A55" s="2">
        <v>2018</v>
      </c>
      <c r="B55" s="3">
        <v>65</v>
      </c>
      <c r="C55" s="3">
        <v>0</v>
      </c>
      <c r="D55" s="3">
        <v>1</v>
      </c>
      <c r="E55" s="3">
        <v>1</v>
      </c>
      <c r="F55" s="3">
        <v>1</v>
      </c>
      <c r="G55" s="3">
        <v>1</v>
      </c>
      <c r="H55" s="1">
        <v>0</v>
      </c>
      <c r="I55" s="3">
        <v>1</v>
      </c>
      <c r="J55" s="3">
        <v>3</v>
      </c>
      <c r="K55" s="3">
        <v>0</v>
      </c>
      <c r="L55" s="3">
        <v>1</v>
      </c>
      <c r="M55" s="3"/>
      <c r="N55" s="3">
        <v>0</v>
      </c>
      <c r="O55" s="3">
        <v>0</v>
      </c>
      <c r="P55" s="3">
        <v>0</v>
      </c>
      <c r="Q55" s="3"/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</v>
      </c>
      <c r="AB55" s="3">
        <v>1</v>
      </c>
      <c r="AC55" s="3">
        <v>1</v>
      </c>
      <c r="AD55" s="3">
        <v>0</v>
      </c>
      <c r="AE55" s="3">
        <v>0</v>
      </c>
      <c r="AF55" s="3">
        <v>0</v>
      </c>
      <c r="AG55" s="3">
        <v>0</v>
      </c>
      <c r="AH55" s="3">
        <v>27.5</v>
      </c>
      <c r="AI55" s="4">
        <v>2</v>
      </c>
      <c r="AJ55" s="3">
        <v>135</v>
      </c>
      <c r="AK55" s="3">
        <v>81</v>
      </c>
      <c r="AL55" s="5">
        <f>(AJ55+2*AK55)/3</f>
        <v>99</v>
      </c>
      <c r="AM55" s="3">
        <v>91</v>
      </c>
      <c r="AN55" s="3">
        <v>1</v>
      </c>
      <c r="AO55" s="3">
        <v>10</v>
      </c>
      <c r="AP55" s="3">
        <v>57</v>
      </c>
      <c r="AQ55" s="3">
        <v>30</v>
      </c>
      <c r="AR55" s="3">
        <v>41</v>
      </c>
      <c r="AS55" s="3">
        <f>(AP55-AQ55)</f>
        <v>27</v>
      </c>
      <c r="AT55" s="7">
        <f>(AS55/AO55)</f>
        <v>2.7</v>
      </c>
      <c r="AU55" s="3">
        <v>31</v>
      </c>
      <c r="AV55" s="4">
        <v>4.2</v>
      </c>
      <c r="AW55" s="3">
        <v>2.1</v>
      </c>
      <c r="AX55" s="19">
        <f>(AL55*AW55/451)</f>
        <v>0.46097560975609758</v>
      </c>
      <c r="AY55" s="7">
        <f>((AR55-AU55)/AV55)</f>
        <v>2.3809523809523809</v>
      </c>
      <c r="AZ55" s="7">
        <f>((AR55-AU55)*80/AW55)</f>
        <v>380.95238095238096</v>
      </c>
      <c r="BA55" s="7">
        <f>((AL55-AO55)*80/AW55)</f>
        <v>3390.4761904761904</v>
      </c>
      <c r="BB55" s="7">
        <f>(AV55/AM55*1000)</f>
        <v>46.153846153846153</v>
      </c>
      <c r="BC55" s="7">
        <f>(AW55*1000/AM55)</f>
        <v>23.076923076923077</v>
      </c>
      <c r="BD55" s="7">
        <f>(BC55*(AL55-AU55)*0.0136)</f>
        <v>21.341538461538462</v>
      </c>
      <c r="BE55" s="7">
        <f>(BC55*(AR55-AO55)*0.0136)</f>
        <v>9.7292307692307691</v>
      </c>
      <c r="BF55" s="19"/>
      <c r="BG55" s="19">
        <f>(AR55/BB55)</f>
        <v>0.88833333333333331</v>
      </c>
      <c r="BH55" s="19">
        <f>(AP55/BB55)</f>
        <v>1.2350000000000001</v>
      </c>
      <c r="BI55" s="19">
        <f>(BB55/AS55)</f>
        <v>1.7094017094017093</v>
      </c>
      <c r="BJ55" s="19">
        <f>(AO55/AU55)</f>
        <v>0.32258064516129031</v>
      </c>
      <c r="BK55" s="19"/>
      <c r="BL55" s="5">
        <v>1</v>
      </c>
      <c r="BM55" s="5"/>
      <c r="BN55" s="5"/>
      <c r="BO55" s="5">
        <v>0</v>
      </c>
      <c r="BP55" s="5">
        <v>0</v>
      </c>
      <c r="BQ55" s="3">
        <v>1</v>
      </c>
      <c r="BR55" s="3">
        <v>0</v>
      </c>
      <c r="BS55" s="15">
        <v>15</v>
      </c>
      <c r="BT55" s="3">
        <v>6.3</v>
      </c>
      <c r="BU55" s="3">
        <v>5.5</v>
      </c>
      <c r="BV55" s="3">
        <v>1.1000000000000001</v>
      </c>
      <c r="BW55" s="3"/>
      <c r="BX55" s="10"/>
      <c r="BY55" s="3">
        <v>0</v>
      </c>
      <c r="BZ55" s="3">
        <v>1</v>
      </c>
      <c r="CA55" s="3">
        <v>147</v>
      </c>
      <c r="CB55" s="3">
        <v>16</v>
      </c>
      <c r="CC55" s="4">
        <v>1</v>
      </c>
      <c r="CD55" s="28">
        <v>68</v>
      </c>
      <c r="CE55" s="8"/>
      <c r="CF55" s="8"/>
      <c r="CG55" s="3">
        <v>2924</v>
      </c>
      <c r="CH55" s="3">
        <v>1</v>
      </c>
      <c r="CI55" s="3">
        <v>3</v>
      </c>
      <c r="CJ55" s="12">
        <v>1548.6301369863013</v>
      </c>
      <c r="CK55" s="20">
        <f>(CJ55/CD55)</f>
        <v>22.773972602739725</v>
      </c>
      <c r="CL55" s="19">
        <f>LN(CJ55)</f>
        <v>7.3451260365577244</v>
      </c>
      <c r="CM55" s="5">
        <v>876.09138954460275</v>
      </c>
      <c r="CN55" s="19">
        <f>LN(CM55)</f>
        <v>6.7754704114589748</v>
      </c>
      <c r="CO55" s="10"/>
      <c r="CP55" s="36">
        <v>40296</v>
      </c>
      <c r="CQ55" s="36"/>
      <c r="CR55" s="36"/>
      <c r="CS55" s="36"/>
      <c r="CU55" s="36">
        <v>44272</v>
      </c>
      <c r="CV55" s="36">
        <v>40847</v>
      </c>
      <c r="CW55" s="1">
        <f>(CV55-CP55)</f>
        <v>551</v>
      </c>
      <c r="CX55" s="3">
        <v>1</v>
      </c>
      <c r="CY55" s="40">
        <v>40847</v>
      </c>
      <c r="CZ55" s="20">
        <f>(CY55-CP55)</f>
        <v>551</v>
      </c>
      <c r="DA55" s="20">
        <v>1</v>
      </c>
      <c r="DB55" s="20">
        <v>551</v>
      </c>
      <c r="DC55" s="1">
        <v>1</v>
      </c>
      <c r="DD55" s="3" t="s">
        <v>141</v>
      </c>
      <c r="DE55" s="10"/>
      <c r="DF55" s="10"/>
      <c r="DG55" s="10"/>
      <c r="DH55" s="10"/>
      <c r="DI55" s="10"/>
      <c r="DJ55" s="10"/>
      <c r="DK55" s="10"/>
      <c r="DL55" s="10"/>
      <c r="DM55" s="10"/>
    </row>
    <row r="56" spans="1:117" s="10" customFormat="1" x14ac:dyDescent="0.25">
      <c r="A56" s="25">
        <v>1034</v>
      </c>
      <c r="B56" s="1">
        <v>83</v>
      </c>
      <c r="C56" s="1">
        <v>0</v>
      </c>
      <c r="D56" s="1">
        <v>1</v>
      </c>
      <c r="E56" s="1">
        <v>1</v>
      </c>
      <c r="F56" s="1">
        <v>2</v>
      </c>
      <c r="G56" s="1">
        <v>1</v>
      </c>
      <c r="H56" s="1">
        <v>0</v>
      </c>
      <c r="I56" s="1">
        <v>0</v>
      </c>
      <c r="J56" s="1">
        <v>4</v>
      </c>
      <c r="K56" s="1">
        <v>1</v>
      </c>
      <c r="L56" s="1">
        <v>0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0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0</v>
      </c>
      <c r="AE56" s="1">
        <v>1</v>
      </c>
      <c r="AF56" s="1">
        <v>0</v>
      </c>
      <c r="AG56" s="1">
        <v>2</v>
      </c>
      <c r="AH56" s="1">
        <v>38.299999999999997</v>
      </c>
      <c r="AI56" s="1">
        <v>1.97</v>
      </c>
      <c r="AJ56" s="1">
        <v>122</v>
      </c>
      <c r="AK56" s="1">
        <v>57</v>
      </c>
      <c r="AL56" s="5">
        <f>(AJ56+2*AK56)/3</f>
        <v>78.666666666666671</v>
      </c>
      <c r="AM56" s="1">
        <v>61</v>
      </c>
      <c r="AN56" s="1">
        <v>2</v>
      </c>
      <c r="AO56" s="1">
        <v>10</v>
      </c>
      <c r="AP56" s="1">
        <v>34</v>
      </c>
      <c r="AQ56" s="1">
        <v>15</v>
      </c>
      <c r="AR56" s="1">
        <v>24</v>
      </c>
      <c r="AS56" s="1">
        <f>(AP56-AQ56)</f>
        <v>19</v>
      </c>
      <c r="AT56" s="7">
        <f>(AS56/AO56)</f>
        <v>1.9</v>
      </c>
      <c r="AU56" s="1">
        <v>20</v>
      </c>
      <c r="AV56" s="19">
        <v>4.05</v>
      </c>
      <c r="AW56" s="1">
        <v>1.47</v>
      </c>
      <c r="AX56" s="19">
        <f>(AL56*AW56/451)</f>
        <v>0.2564079822616408</v>
      </c>
      <c r="AY56" s="7">
        <f>((AR56-AU56)/AV56)</f>
        <v>0.98765432098765438</v>
      </c>
      <c r="AZ56" s="7">
        <f>((AR56-AU56)*80/AW56)</f>
        <v>217.68707482993199</v>
      </c>
      <c r="BA56" s="7">
        <f>((AL56-AO56)*80/AW56)</f>
        <v>3736.9614512471662</v>
      </c>
      <c r="BB56" s="7">
        <f>(AV56/AM56*1000)</f>
        <v>66.393442622950815</v>
      </c>
      <c r="BC56" s="7">
        <f>(AW56*1000/AM56)</f>
        <v>24.098360655737704</v>
      </c>
      <c r="BD56" s="7">
        <f>(BC56*(AL56-AU56)*0.0136)</f>
        <v>19.227278688524589</v>
      </c>
      <c r="BE56" s="7">
        <f>(BC56*(AR56-AO56)*0.0136)</f>
        <v>4.588327868852458</v>
      </c>
      <c r="BF56" s="19"/>
      <c r="BG56" s="19">
        <f>(AR56/BB56)</f>
        <v>0.36148148148148151</v>
      </c>
      <c r="BH56" s="19">
        <f>(AP56/BB56)</f>
        <v>0.51209876543209876</v>
      </c>
      <c r="BI56" s="19">
        <f>(BB56/AS56)</f>
        <v>3.4943917169974115</v>
      </c>
      <c r="BJ56" s="19">
        <f>(AO56/AU56)</f>
        <v>0.5</v>
      </c>
      <c r="BK56" s="19"/>
      <c r="BL56" s="20">
        <v>1</v>
      </c>
      <c r="BM56" s="1"/>
      <c r="BN56" s="20"/>
      <c r="BO56" s="1">
        <v>3</v>
      </c>
      <c r="BP56" s="1"/>
      <c r="BQ56" s="1">
        <v>1</v>
      </c>
      <c r="BR56" s="1">
        <v>0</v>
      </c>
      <c r="BS56" s="1">
        <v>65</v>
      </c>
      <c r="BT56" s="1">
        <v>4</v>
      </c>
      <c r="BU56" s="1">
        <v>2.4</v>
      </c>
      <c r="BV56" s="1">
        <v>0.61</v>
      </c>
      <c r="BW56" s="1">
        <v>5.3</v>
      </c>
      <c r="BX56" s="1">
        <v>55.9</v>
      </c>
      <c r="BY56" s="1">
        <v>1</v>
      </c>
      <c r="BZ56" s="1"/>
      <c r="CA56" s="25">
        <v>134</v>
      </c>
      <c r="CB56" s="25">
        <v>30</v>
      </c>
      <c r="CC56" s="44">
        <v>1.1000000000000001</v>
      </c>
      <c r="CD56" s="27">
        <v>46</v>
      </c>
      <c r="CE56" s="1">
        <v>252</v>
      </c>
      <c r="CF56" s="1">
        <v>1</v>
      </c>
      <c r="CG56" s="1"/>
      <c r="CH56" s="1"/>
      <c r="CI56" s="1">
        <v>2</v>
      </c>
      <c r="CJ56" s="20">
        <v>1050.7691319999999</v>
      </c>
      <c r="CK56" s="20">
        <f>(CJ56/CD56)</f>
        <v>22.842807217391304</v>
      </c>
      <c r="CL56" s="19">
        <f>LN(CJ56)</f>
        <v>6.9572776816661683</v>
      </c>
      <c r="CM56" s="20">
        <v>1740.829612</v>
      </c>
      <c r="CN56" s="19">
        <f>LN(CM56)</f>
        <v>7.4621170670867984</v>
      </c>
      <c r="CO56" s="22"/>
      <c r="CP56" s="36">
        <v>43244</v>
      </c>
      <c r="CQ56" s="36"/>
      <c r="CR56" s="36"/>
      <c r="CS56" s="36"/>
      <c r="CT56" s="20"/>
      <c r="CU56" s="36">
        <v>44217</v>
      </c>
      <c r="CV56" s="36">
        <v>44208</v>
      </c>
      <c r="CW56" s="1">
        <f>(CV56-CP56)</f>
        <v>964</v>
      </c>
      <c r="CX56" s="1">
        <v>0</v>
      </c>
      <c r="CY56" s="1"/>
      <c r="CZ56" s="1"/>
      <c r="DA56" s="1">
        <v>0</v>
      </c>
      <c r="DB56" s="1">
        <v>964</v>
      </c>
      <c r="DC56" s="3">
        <v>0</v>
      </c>
      <c r="DD56"/>
      <c r="DE56"/>
      <c r="DF56"/>
      <c r="DG56"/>
      <c r="DH56"/>
      <c r="DI56"/>
      <c r="DJ56"/>
      <c r="DK56"/>
      <c r="DL56"/>
      <c r="DM56"/>
    </row>
    <row r="57" spans="1:117" s="1" customFormat="1" x14ac:dyDescent="0.25">
      <c r="A57" s="2">
        <v>2034</v>
      </c>
      <c r="B57" s="3">
        <v>57</v>
      </c>
      <c r="C57" s="9">
        <v>1</v>
      </c>
      <c r="D57" s="3">
        <v>0</v>
      </c>
      <c r="E57" s="3">
        <v>1</v>
      </c>
      <c r="F57" s="3">
        <v>2</v>
      </c>
      <c r="G57" s="3">
        <v>1</v>
      </c>
      <c r="H57" s="1">
        <v>0</v>
      </c>
      <c r="I57" s="3">
        <v>1</v>
      </c>
      <c r="J57" s="3">
        <v>3</v>
      </c>
      <c r="K57" s="3">
        <v>1</v>
      </c>
      <c r="L57" s="3">
        <v>1</v>
      </c>
      <c r="M57" s="3"/>
      <c r="N57" s="3">
        <v>1</v>
      </c>
      <c r="O57" s="3">
        <v>1</v>
      </c>
      <c r="P57" s="3">
        <v>1</v>
      </c>
      <c r="Q57" s="3">
        <v>1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1</v>
      </c>
      <c r="AB57" s="3">
        <v>1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36.5</v>
      </c>
      <c r="AI57" s="4">
        <v>2.2999999999999998</v>
      </c>
      <c r="AJ57" s="3">
        <v>119</v>
      </c>
      <c r="AK57" s="3">
        <v>87</v>
      </c>
      <c r="AL57" s="5">
        <f t="shared" si="19"/>
        <v>97.666666666666671</v>
      </c>
      <c r="AM57" s="3">
        <v>94</v>
      </c>
      <c r="AN57" s="3">
        <v>1</v>
      </c>
      <c r="AO57" s="3">
        <v>12</v>
      </c>
      <c r="AP57" s="3">
        <v>81</v>
      </c>
      <c r="AQ57" s="3">
        <v>30</v>
      </c>
      <c r="AR57" s="3">
        <v>56</v>
      </c>
      <c r="AS57" s="1">
        <f t="shared" si="20"/>
        <v>51</v>
      </c>
      <c r="AT57" s="7">
        <f t="shared" si="21"/>
        <v>4.25</v>
      </c>
      <c r="AU57" s="3">
        <v>27</v>
      </c>
      <c r="AV57" s="4">
        <v>7.11</v>
      </c>
      <c r="AW57" s="3">
        <v>3.09</v>
      </c>
      <c r="AX57" s="19">
        <f t="shared" si="22"/>
        <v>0.66915742793791577</v>
      </c>
      <c r="AY57" s="7">
        <f t="shared" si="23"/>
        <v>4.0787623066104075</v>
      </c>
      <c r="AZ57" s="7">
        <f t="shared" si="24"/>
        <v>750.80906148867314</v>
      </c>
      <c r="BA57" s="7">
        <f t="shared" si="25"/>
        <v>2217.9072276159659</v>
      </c>
      <c r="BB57" s="7">
        <f t="shared" si="26"/>
        <v>75.638297872340431</v>
      </c>
      <c r="BC57" s="7">
        <f t="shared" si="27"/>
        <v>32.872340425531917</v>
      </c>
      <c r="BD57" s="7">
        <f t="shared" si="28"/>
        <v>31.592510638297874</v>
      </c>
      <c r="BE57" s="7">
        <f t="shared" si="29"/>
        <v>19.670808510638299</v>
      </c>
      <c r="BF57" s="19">
        <v>1.57</v>
      </c>
      <c r="BG57" s="19">
        <f t="shared" si="30"/>
        <v>0.74036568213783394</v>
      </c>
      <c r="BH57" s="19">
        <f t="shared" si="31"/>
        <v>1.070886075949367</v>
      </c>
      <c r="BI57" s="19">
        <f t="shared" si="32"/>
        <v>1.4831038798498124</v>
      </c>
      <c r="BJ57" s="19">
        <f t="shared" si="33"/>
        <v>0.44444444444444442</v>
      </c>
      <c r="BK57" s="19"/>
      <c r="BL57" s="5">
        <v>1</v>
      </c>
      <c r="BM57" s="5">
        <v>20</v>
      </c>
      <c r="BN57" s="5"/>
      <c r="BO57" s="5">
        <v>0</v>
      </c>
      <c r="BP57" s="5">
        <v>0</v>
      </c>
      <c r="BQ57" s="3">
        <v>1</v>
      </c>
      <c r="BR57" s="3">
        <v>0</v>
      </c>
      <c r="BS57" s="3">
        <v>65.5</v>
      </c>
      <c r="BT57" s="3">
        <v>5</v>
      </c>
      <c r="BU57" s="3">
        <v>3.1</v>
      </c>
      <c r="BV57" s="3">
        <v>1.2</v>
      </c>
      <c r="BW57" s="3">
        <v>3.8</v>
      </c>
      <c r="BX57" s="10"/>
      <c r="BY57" s="3">
        <v>1</v>
      </c>
      <c r="BZ57" s="3">
        <v>1</v>
      </c>
      <c r="CA57" s="3">
        <v>136</v>
      </c>
      <c r="CB57" s="3">
        <v>18</v>
      </c>
      <c r="CC57" s="4">
        <v>0.8</v>
      </c>
      <c r="CD57" s="28">
        <v>90</v>
      </c>
      <c r="CE57" s="8"/>
      <c r="CF57" s="8"/>
      <c r="CG57" s="3">
        <v>599</v>
      </c>
      <c r="CH57" s="3">
        <v>0</v>
      </c>
      <c r="CI57" s="3">
        <v>1</v>
      </c>
      <c r="CJ57" s="12">
        <v>2131.521739130435</v>
      </c>
      <c r="CK57" s="20">
        <f t="shared" si="34"/>
        <v>23.683574879227056</v>
      </c>
      <c r="CL57" s="19">
        <f t="shared" si="35"/>
        <v>7.6645914351353976</v>
      </c>
      <c r="CM57" s="5">
        <v>891.33206970368622</v>
      </c>
      <c r="CN57" s="19">
        <f t="shared" si="36"/>
        <v>6.7927170513080535</v>
      </c>
      <c r="CO57" s="10"/>
      <c r="CP57" s="41">
        <v>40399</v>
      </c>
      <c r="CQ57" s="41"/>
      <c r="CR57" s="41"/>
      <c r="CS57" s="41"/>
      <c r="CT57" s="20"/>
      <c r="CU57" s="36">
        <v>44272</v>
      </c>
      <c r="CV57" s="36">
        <v>40552</v>
      </c>
      <c r="CW57" s="1">
        <f t="shared" si="37"/>
        <v>153</v>
      </c>
      <c r="CX57" s="3">
        <v>1</v>
      </c>
      <c r="CY57" s="40">
        <v>40552</v>
      </c>
      <c r="CZ57" s="20">
        <f>(CY57-CP57)</f>
        <v>153</v>
      </c>
      <c r="DA57" s="20">
        <v>1</v>
      </c>
      <c r="DB57" s="20">
        <v>153</v>
      </c>
      <c r="DC57" s="1">
        <v>1</v>
      </c>
      <c r="DD57" s="3" t="s">
        <v>147</v>
      </c>
      <c r="DE57" s="10"/>
      <c r="DF57" s="10"/>
      <c r="DG57" s="10"/>
      <c r="DH57" s="10"/>
      <c r="DI57" s="10"/>
      <c r="DJ57" s="10"/>
      <c r="DK57" s="10"/>
      <c r="DL57" s="10"/>
      <c r="DM57" s="10"/>
    </row>
    <row r="58" spans="1:117" s="10" customFormat="1" x14ac:dyDescent="0.25">
      <c r="A58" s="2">
        <v>2045</v>
      </c>
      <c r="B58" s="3">
        <v>61</v>
      </c>
      <c r="C58" s="3">
        <v>0</v>
      </c>
      <c r="D58" s="3">
        <v>0</v>
      </c>
      <c r="E58" s="3">
        <v>1</v>
      </c>
      <c r="F58" s="3">
        <v>1</v>
      </c>
      <c r="G58" s="3">
        <v>0</v>
      </c>
      <c r="H58" s="1">
        <v>1</v>
      </c>
      <c r="I58" s="3">
        <v>0</v>
      </c>
      <c r="J58" s="3">
        <v>4</v>
      </c>
      <c r="K58" s="3">
        <v>0</v>
      </c>
      <c r="L58" s="3">
        <v>0</v>
      </c>
      <c r="M58" s="3"/>
      <c r="N58" s="3">
        <v>1</v>
      </c>
      <c r="O58" s="3">
        <v>0</v>
      </c>
      <c r="P58" s="3">
        <v>1</v>
      </c>
      <c r="Q58" s="3">
        <v>0</v>
      </c>
      <c r="R58" s="3">
        <v>1</v>
      </c>
      <c r="S58" s="3">
        <v>0</v>
      </c>
      <c r="T58" s="3">
        <v>1</v>
      </c>
      <c r="U58" s="3">
        <v>0</v>
      </c>
      <c r="V58" s="3">
        <v>0</v>
      </c>
      <c r="W58" s="3">
        <v>0</v>
      </c>
      <c r="X58" s="3">
        <v>0</v>
      </c>
      <c r="Y58" s="3">
        <v>1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0</v>
      </c>
      <c r="AG58" s="3">
        <v>2</v>
      </c>
      <c r="AH58" s="3">
        <v>20</v>
      </c>
      <c r="AI58" s="4">
        <v>1.57</v>
      </c>
      <c r="AJ58" s="3">
        <v>92</v>
      </c>
      <c r="AK58" s="3">
        <v>74</v>
      </c>
      <c r="AL58" s="5">
        <f t="shared" si="19"/>
        <v>80</v>
      </c>
      <c r="AM58" s="3">
        <v>112</v>
      </c>
      <c r="AN58" s="3">
        <v>1</v>
      </c>
      <c r="AO58" s="3">
        <v>8</v>
      </c>
      <c r="AP58" s="3">
        <v>68</v>
      </c>
      <c r="AQ58" s="3">
        <v>36</v>
      </c>
      <c r="AR58" s="3">
        <v>49</v>
      </c>
      <c r="AS58" s="1">
        <f t="shared" si="20"/>
        <v>32</v>
      </c>
      <c r="AT58" s="7">
        <f t="shared" si="21"/>
        <v>4</v>
      </c>
      <c r="AU58" s="3">
        <v>36</v>
      </c>
      <c r="AV58" s="4">
        <v>2.3707000000000003</v>
      </c>
      <c r="AW58" s="3">
        <v>1.51</v>
      </c>
      <c r="AX58" s="19">
        <f t="shared" si="22"/>
        <v>0.2678492239467849</v>
      </c>
      <c r="AY58" s="7">
        <f t="shared" si="23"/>
        <v>5.4836124351457372</v>
      </c>
      <c r="AZ58" s="7">
        <f t="shared" si="24"/>
        <v>688.74172185430461</v>
      </c>
      <c r="BA58" s="7">
        <f t="shared" si="25"/>
        <v>3814.5695364238409</v>
      </c>
      <c r="BB58" s="7">
        <f t="shared" si="26"/>
        <v>21.16696428571429</v>
      </c>
      <c r="BC58" s="7">
        <f t="shared" si="27"/>
        <v>13.482142857142858</v>
      </c>
      <c r="BD58" s="7">
        <f t="shared" si="28"/>
        <v>8.0677142857142865</v>
      </c>
      <c r="BE58" s="7">
        <f t="shared" si="29"/>
        <v>7.5176428571428566</v>
      </c>
      <c r="BF58" s="19"/>
      <c r="BG58" s="19">
        <f t="shared" si="30"/>
        <v>2.3149280803138308</v>
      </c>
      <c r="BH58" s="19">
        <f t="shared" si="31"/>
        <v>3.2125532543130717</v>
      </c>
      <c r="BI58" s="19">
        <f t="shared" si="32"/>
        <v>0.66146763392857155</v>
      </c>
      <c r="BJ58" s="19">
        <f t="shared" si="33"/>
        <v>0.22222222222222221</v>
      </c>
      <c r="BK58" s="19"/>
      <c r="BL58" s="5">
        <v>0</v>
      </c>
      <c r="BM58" s="5"/>
      <c r="BN58" s="5"/>
      <c r="BO58" s="5"/>
      <c r="BP58" s="5"/>
      <c r="BQ58" s="3">
        <v>1</v>
      </c>
      <c r="BR58" s="3">
        <v>0</v>
      </c>
      <c r="BS58" s="3">
        <v>10</v>
      </c>
      <c r="BT58" s="3">
        <v>7.8</v>
      </c>
      <c r="BU58" s="3">
        <v>7.8</v>
      </c>
      <c r="BV58" s="3">
        <v>0.99</v>
      </c>
      <c r="BW58" s="3">
        <v>4.5999999999999996</v>
      </c>
      <c r="BY58" s="3">
        <v>1</v>
      </c>
      <c r="BZ58" s="3">
        <v>0</v>
      </c>
      <c r="CA58" s="3">
        <v>139</v>
      </c>
      <c r="CB58" s="3">
        <v>28</v>
      </c>
      <c r="CC58" s="4">
        <v>1.5</v>
      </c>
      <c r="CD58" s="28">
        <v>47</v>
      </c>
      <c r="CE58" s="8"/>
      <c r="CF58" s="8"/>
      <c r="CG58" s="3">
        <v>7304</v>
      </c>
      <c r="CH58" s="3">
        <v>1</v>
      </c>
      <c r="CI58" s="3">
        <v>3</v>
      </c>
      <c r="CJ58" s="12">
        <v>1180.6451612903227</v>
      </c>
      <c r="CK58" s="20">
        <f t="shared" si="34"/>
        <v>25.120109814687716</v>
      </c>
      <c r="CL58" s="19">
        <f t="shared" si="35"/>
        <v>7.0738163149043114</v>
      </c>
      <c r="CM58" s="5">
        <v>1407.1194706034428</v>
      </c>
      <c r="CN58" s="19">
        <f t="shared" si="36"/>
        <v>7.2492999650969834</v>
      </c>
      <c r="CP58" s="41">
        <v>40455</v>
      </c>
      <c r="CQ58" s="41">
        <v>40471</v>
      </c>
      <c r="CR58" s="20">
        <f>(CQ58-CP58)</f>
        <v>16</v>
      </c>
      <c r="CS58" s="41">
        <v>41611</v>
      </c>
      <c r="CT58" s="43">
        <f>(CS58-CP58)</f>
        <v>1156</v>
      </c>
      <c r="CU58" s="36">
        <v>44272</v>
      </c>
      <c r="CV58" s="36">
        <v>44207</v>
      </c>
      <c r="CW58" s="1">
        <f t="shared" si="37"/>
        <v>3752</v>
      </c>
      <c r="CX58" s="3">
        <v>0</v>
      </c>
      <c r="CY58" s="3"/>
      <c r="CZ58" s="3"/>
      <c r="DA58" s="3">
        <v>1</v>
      </c>
      <c r="DB58" s="3">
        <v>16</v>
      </c>
      <c r="DC58" s="3">
        <v>0</v>
      </c>
      <c r="DD58" s="3"/>
    </row>
    <row r="59" spans="1:117" s="10" customFormat="1" x14ac:dyDescent="0.25">
      <c r="A59" s="2">
        <v>2028</v>
      </c>
      <c r="B59" s="3">
        <v>69</v>
      </c>
      <c r="C59" s="3">
        <v>0</v>
      </c>
      <c r="D59" s="3">
        <v>0</v>
      </c>
      <c r="E59" s="3">
        <v>1</v>
      </c>
      <c r="F59" s="3">
        <v>1</v>
      </c>
      <c r="G59" s="3">
        <v>0</v>
      </c>
      <c r="H59" s="1">
        <v>1</v>
      </c>
      <c r="I59" s="3">
        <v>0</v>
      </c>
      <c r="J59" s="3">
        <v>2</v>
      </c>
      <c r="K59" s="3">
        <v>1</v>
      </c>
      <c r="L59" s="3">
        <v>0</v>
      </c>
      <c r="M59" s="3"/>
      <c r="N59" s="3">
        <v>1</v>
      </c>
      <c r="O59" s="3">
        <v>0</v>
      </c>
      <c r="P59" s="3">
        <v>0</v>
      </c>
      <c r="Q59" s="3"/>
      <c r="R59" s="3">
        <v>1</v>
      </c>
      <c r="S59" s="3">
        <v>0</v>
      </c>
      <c r="T59" s="3">
        <v>1</v>
      </c>
      <c r="U59" s="3">
        <v>0</v>
      </c>
      <c r="V59" s="3">
        <v>0</v>
      </c>
      <c r="W59" s="3">
        <v>0</v>
      </c>
      <c r="X59" s="3">
        <v>0</v>
      </c>
      <c r="Y59" s="16">
        <v>1</v>
      </c>
      <c r="Z59" s="3">
        <v>1</v>
      </c>
      <c r="AA59" s="3">
        <v>1</v>
      </c>
      <c r="AB59" s="3">
        <v>1</v>
      </c>
      <c r="AC59" s="3">
        <v>1</v>
      </c>
      <c r="AD59" s="3">
        <v>0</v>
      </c>
      <c r="AE59" s="3">
        <v>1</v>
      </c>
      <c r="AF59" s="3">
        <v>0</v>
      </c>
      <c r="AG59" s="3">
        <v>2</v>
      </c>
      <c r="AH59" s="3">
        <v>26</v>
      </c>
      <c r="AI59" s="4">
        <v>1.86</v>
      </c>
      <c r="AJ59" s="3">
        <v>96</v>
      </c>
      <c r="AK59" s="3">
        <v>59</v>
      </c>
      <c r="AL59" s="5">
        <f t="shared" si="19"/>
        <v>71.333333333333329</v>
      </c>
      <c r="AM59" s="3">
        <v>55</v>
      </c>
      <c r="AN59" s="3">
        <v>1</v>
      </c>
      <c r="AO59" s="3">
        <v>10</v>
      </c>
      <c r="AP59" s="3">
        <v>65</v>
      </c>
      <c r="AQ59" s="3">
        <v>24</v>
      </c>
      <c r="AR59" s="3">
        <v>37</v>
      </c>
      <c r="AS59" s="1">
        <f t="shared" si="20"/>
        <v>41</v>
      </c>
      <c r="AT59" s="7">
        <f t="shared" si="21"/>
        <v>4.0999999999999996</v>
      </c>
      <c r="AU59" s="3">
        <v>27</v>
      </c>
      <c r="AV59" s="4">
        <v>3.5339999999999998</v>
      </c>
      <c r="AW59" s="3">
        <v>1.9</v>
      </c>
      <c r="AX59" s="19">
        <f t="shared" si="22"/>
        <v>0.30051736881005175</v>
      </c>
      <c r="AY59" s="7">
        <f t="shared" si="23"/>
        <v>2.8296547821165818</v>
      </c>
      <c r="AZ59" s="7">
        <f t="shared" si="24"/>
        <v>421.0526315789474</v>
      </c>
      <c r="BA59" s="7">
        <f t="shared" si="25"/>
        <v>2582.4561403508769</v>
      </c>
      <c r="BB59" s="7">
        <f t="shared" si="26"/>
        <v>64.25454545454545</v>
      </c>
      <c r="BC59" s="7">
        <f t="shared" si="27"/>
        <v>34.545454545454547</v>
      </c>
      <c r="BD59" s="7">
        <f t="shared" si="28"/>
        <v>20.828606060606059</v>
      </c>
      <c r="BE59" s="7">
        <f t="shared" si="29"/>
        <v>12.685090909090908</v>
      </c>
      <c r="BF59" s="19"/>
      <c r="BG59" s="19">
        <f t="shared" si="30"/>
        <v>0.57583474816072444</v>
      </c>
      <c r="BH59" s="19">
        <f t="shared" si="31"/>
        <v>1.0116015846066782</v>
      </c>
      <c r="BI59" s="19">
        <f t="shared" si="32"/>
        <v>1.5671840354767184</v>
      </c>
      <c r="BJ59" s="19">
        <f t="shared" si="33"/>
        <v>0.37037037037037035</v>
      </c>
      <c r="BK59" s="19"/>
      <c r="BL59" s="5">
        <v>0</v>
      </c>
      <c r="BM59" s="5"/>
      <c r="BN59" s="5"/>
      <c r="BO59" s="5"/>
      <c r="BP59" s="5"/>
      <c r="BQ59" s="3">
        <v>1</v>
      </c>
      <c r="BR59" s="9">
        <v>0</v>
      </c>
      <c r="BS59" s="3">
        <v>35</v>
      </c>
      <c r="BT59" s="3">
        <v>5.8</v>
      </c>
      <c r="BU59" s="3">
        <v>4.8</v>
      </c>
      <c r="BV59" s="3">
        <v>1.1000000000000001</v>
      </c>
      <c r="BW59" s="3">
        <v>4.5999999999999996</v>
      </c>
      <c r="BY59" s="3">
        <v>1</v>
      </c>
      <c r="BZ59" s="3">
        <v>1</v>
      </c>
      <c r="CA59" s="3">
        <v>143</v>
      </c>
      <c r="CB59" s="3">
        <v>15</v>
      </c>
      <c r="CC59" s="4">
        <v>1.3</v>
      </c>
      <c r="CD59" s="28">
        <v>69</v>
      </c>
      <c r="CE59" s="8"/>
      <c r="CF59" s="8"/>
      <c r="CG59" s="3">
        <v>6396</v>
      </c>
      <c r="CH59" s="3">
        <v>1</v>
      </c>
      <c r="CI59" s="3">
        <v>3</v>
      </c>
      <c r="CJ59" s="12">
        <v>1752.4691358024691</v>
      </c>
      <c r="CK59" s="20">
        <f t="shared" si="34"/>
        <v>25.398103417427087</v>
      </c>
      <c r="CL59" s="19">
        <f t="shared" si="35"/>
        <v>7.468781007228678</v>
      </c>
      <c r="CM59" s="5">
        <v>1922.5382525973459</v>
      </c>
      <c r="CN59" s="19">
        <f t="shared" si="36"/>
        <v>7.561401598501666</v>
      </c>
      <c r="CP59" s="41">
        <v>40371</v>
      </c>
      <c r="CQ59" s="41"/>
      <c r="CR59" s="41"/>
      <c r="CS59" s="41"/>
      <c r="CT59" s="20"/>
      <c r="CU59" s="36">
        <v>44272</v>
      </c>
      <c r="CV59" s="36">
        <v>44270</v>
      </c>
      <c r="CW59" s="1">
        <f t="shared" si="37"/>
        <v>3899</v>
      </c>
      <c r="CX59" s="3">
        <v>0</v>
      </c>
      <c r="CY59" s="3"/>
      <c r="CZ59" s="3"/>
      <c r="DA59" s="3">
        <v>0</v>
      </c>
      <c r="DB59" s="3">
        <v>3899</v>
      </c>
      <c r="DC59" s="1">
        <v>1</v>
      </c>
      <c r="DD59" s="3"/>
    </row>
    <row r="60" spans="1:117" s="10" customFormat="1" x14ac:dyDescent="0.25">
      <c r="A60" s="25">
        <v>1037</v>
      </c>
      <c r="B60" s="1">
        <v>63</v>
      </c>
      <c r="C60" s="1">
        <v>0</v>
      </c>
      <c r="D60" s="1">
        <v>1</v>
      </c>
      <c r="E60" s="1">
        <v>1</v>
      </c>
      <c r="F60" s="1">
        <v>2</v>
      </c>
      <c r="G60" s="1">
        <v>1</v>
      </c>
      <c r="H60" s="1">
        <v>0</v>
      </c>
      <c r="I60" s="1">
        <v>1</v>
      </c>
      <c r="J60" s="1">
        <v>2</v>
      </c>
      <c r="K60" s="1">
        <v>1</v>
      </c>
      <c r="L60" s="1">
        <v>1</v>
      </c>
      <c r="M60" s="1">
        <v>1</v>
      </c>
      <c r="N60" s="1">
        <v>1</v>
      </c>
      <c r="O60" s="1">
        <v>0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  <c r="AH60" s="1">
        <v>48.9</v>
      </c>
      <c r="AI60" s="1">
        <v>2.02</v>
      </c>
      <c r="AJ60" s="1">
        <v>150</v>
      </c>
      <c r="AK60" s="1">
        <v>71</v>
      </c>
      <c r="AL60" s="5">
        <f t="shared" si="19"/>
        <v>97.333333333333329</v>
      </c>
      <c r="AM60" s="1">
        <v>76</v>
      </c>
      <c r="AN60" s="1">
        <v>1</v>
      </c>
      <c r="AO60" s="1">
        <v>14</v>
      </c>
      <c r="AP60" s="1">
        <v>43</v>
      </c>
      <c r="AQ60" s="1">
        <v>20</v>
      </c>
      <c r="AR60" s="1">
        <v>30</v>
      </c>
      <c r="AS60" s="1">
        <f t="shared" si="20"/>
        <v>23</v>
      </c>
      <c r="AT60" s="7">
        <f t="shared" si="21"/>
        <v>1.6428571428571428</v>
      </c>
      <c r="AU60" s="1">
        <v>27</v>
      </c>
      <c r="AV60" s="19">
        <v>5.12</v>
      </c>
      <c r="AW60" s="1">
        <v>2.54</v>
      </c>
      <c r="AX60" s="19">
        <f t="shared" si="22"/>
        <v>0.54817442719881748</v>
      </c>
      <c r="AY60" s="7">
        <f t="shared" si="23"/>
        <v>0.5859375</v>
      </c>
      <c r="AZ60" s="7">
        <f t="shared" si="24"/>
        <v>94.488188976377955</v>
      </c>
      <c r="BA60" s="7">
        <f t="shared" si="25"/>
        <v>2624.6719160104985</v>
      </c>
      <c r="BB60" s="7">
        <f t="shared" si="26"/>
        <v>67.368421052631575</v>
      </c>
      <c r="BC60" s="7">
        <f t="shared" si="27"/>
        <v>33.421052631578945</v>
      </c>
      <c r="BD60" s="7">
        <f t="shared" si="28"/>
        <v>31.968350877192975</v>
      </c>
      <c r="BE60" s="7">
        <f t="shared" si="29"/>
        <v>7.2724210526315778</v>
      </c>
      <c r="BF60" s="19">
        <v>2.1226562499999999</v>
      </c>
      <c r="BG60" s="19">
        <f t="shared" si="30"/>
        <v>0.4453125</v>
      </c>
      <c r="BH60" s="19">
        <f t="shared" si="31"/>
        <v>0.63828125000000002</v>
      </c>
      <c r="BI60" s="19">
        <f t="shared" si="32"/>
        <v>2.9290617848970251</v>
      </c>
      <c r="BJ60" s="19">
        <f t="shared" si="33"/>
        <v>0.51851851851851849</v>
      </c>
      <c r="BK60" s="19"/>
      <c r="BL60" s="20">
        <v>1</v>
      </c>
      <c r="BM60" s="1">
        <v>20</v>
      </c>
      <c r="BN60" s="20"/>
      <c r="BO60" s="1">
        <v>0</v>
      </c>
      <c r="BP60" s="1">
        <v>0</v>
      </c>
      <c r="BQ60" s="1">
        <v>1</v>
      </c>
      <c r="BR60" s="1">
        <v>0</v>
      </c>
      <c r="BS60" s="1">
        <v>60</v>
      </c>
      <c r="BT60" s="1">
        <v>4.8</v>
      </c>
      <c r="BU60" s="1">
        <v>3.1</v>
      </c>
      <c r="BV60" s="1">
        <v>0.38</v>
      </c>
      <c r="BW60" s="1">
        <v>3.6</v>
      </c>
      <c r="BX60" s="1">
        <v>22</v>
      </c>
      <c r="BY60" s="1">
        <v>0</v>
      </c>
      <c r="BZ60" s="1"/>
      <c r="CA60" s="25">
        <v>140</v>
      </c>
      <c r="CB60" s="25">
        <v>14</v>
      </c>
      <c r="CC60" s="44">
        <v>0.93</v>
      </c>
      <c r="CD60" s="27">
        <v>66</v>
      </c>
      <c r="CE60" s="1">
        <v>164</v>
      </c>
      <c r="CF60" s="1">
        <v>1</v>
      </c>
      <c r="CG60" s="1"/>
      <c r="CH60" s="1"/>
      <c r="CI60" s="1">
        <v>1</v>
      </c>
      <c r="CJ60" s="20">
        <v>1676.4175700000001</v>
      </c>
      <c r="CK60" s="20">
        <f t="shared" si="34"/>
        <v>25.400266212121213</v>
      </c>
      <c r="CL60" s="19">
        <f t="shared" si="35"/>
        <v>7.4244143967881673</v>
      </c>
      <c r="CM60" s="20">
        <v>1397.1778730000001</v>
      </c>
      <c r="CN60" s="19">
        <f t="shared" si="36"/>
        <v>7.2422096761339292</v>
      </c>
      <c r="CO60" s="22"/>
      <c r="CP60" s="36">
        <v>43250</v>
      </c>
      <c r="CQ60" s="36"/>
      <c r="CR60" s="36"/>
      <c r="CS60" s="36"/>
      <c r="CT60" s="20"/>
      <c r="CU60" s="36">
        <v>44217</v>
      </c>
      <c r="CV60" s="36">
        <v>44133</v>
      </c>
      <c r="CW60" s="1">
        <f t="shared" si="37"/>
        <v>883</v>
      </c>
      <c r="CX60" s="1">
        <v>0</v>
      </c>
      <c r="CY60" s="1"/>
      <c r="CZ60" s="1"/>
      <c r="DA60" s="1">
        <v>0</v>
      </c>
      <c r="DB60" s="1">
        <v>883</v>
      </c>
      <c r="DC60" s="1">
        <v>1</v>
      </c>
      <c r="DD60"/>
      <c r="DE60"/>
      <c r="DF60"/>
      <c r="DG60"/>
      <c r="DH60"/>
      <c r="DI60"/>
      <c r="DJ60"/>
      <c r="DK60"/>
      <c r="DL60"/>
      <c r="DM60"/>
    </row>
    <row r="61" spans="1:117" s="10" customFormat="1" x14ac:dyDescent="0.25">
      <c r="A61" s="2">
        <v>2011</v>
      </c>
      <c r="B61" s="3">
        <v>49</v>
      </c>
      <c r="C61" s="3">
        <v>0</v>
      </c>
      <c r="D61" s="3">
        <v>0</v>
      </c>
      <c r="E61" s="3">
        <v>1</v>
      </c>
      <c r="F61" s="3">
        <v>1</v>
      </c>
      <c r="G61" s="3">
        <v>0</v>
      </c>
      <c r="H61" s="1">
        <v>1</v>
      </c>
      <c r="I61" s="3">
        <v>1</v>
      </c>
      <c r="J61" s="3">
        <v>2</v>
      </c>
      <c r="K61" s="3">
        <v>0</v>
      </c>
      <c r="L61" s="3">
        <v>1</v>
      </c>
      <c r="M61" s="3"/>
      <c r="N61" s="3">
        <v>1</v>
      </c>
      <c r="O61" s="3">
        <v>0</v>
      </c>
      <c r="P61" s="3">
        <v>1</v>
      </c>
      <c r="Q61" s="3"/>
      <c r="R61" s="3">
        <v>1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</v>
      </c>
      <c r="AB61" s="3">
        <v>1</v>
      </c>
      <c r="AC61" s="3">
        <v>1</v>
      </c>
      <c r="AD61" s="3">
        <v>0</v>
      </c>
      <c r="AE61" s="3">
        <v>1</v>
      </c>
      <c r="AF61" s="3">
        <v>0</v>
      </c>
      <c r="AG61" s="3">
        <v>2</v>
      </c>
      <c r="AH61" s="3">
        <v>35.4</v>
      </c>
      <c r="AI61" s="4">
        <v>2.23</v>
      </c>
      <c r="AJ61" s="3">
        <v>150</v>
      </c>
      <c r="AK61" s="3">
        <v>84</v>
      </c>
      <c r="AL61" s="5">
        <f t="shared" ref="AL61:AL69" si="38">(AJ61+2*AK61)/3</f>
        <v>106</v>
      </c>
      <c r="AM61" s="3">
        <v>66</v>
      </c>
      <c r="AN61" s="3">
        <v>1</v>
      </c>
      <c r="AO61" s="3">
        <v>5</v>
      </c>
      <c r="AP61" s="3">
        <v>38</v>
      </c>
      <c r="AQ61" s="3">
        <v>14</v>
      </c>
      <c r="AR61" s="3">
        <v>25</v>
      </c>
      <c r="AS61" s="3">
        <f t="shared" ref="AS61:AS88" si="39">(AP61-AQ61)</f>
        <v>24</v>
      </c>
      <c r="AT61" s="7">
        <f t="shared" ref="AT61:AT88" si="40">(AS61/AO61)</f>
        <v>4.8</v>
      </c>
      <c r="AU61" s="3">
        <v>16</v>
      </c>
      <c r="AV61" s="4">
        <v>4.9060000000000006</v>
      </c>
      <c r="AW61" s="3">
        <v>2.2000000000000002</v>
      </c>
      <c r="AX61" s="19">
        <f t="shared" ref="AX61:AX69" si="41">(AL61*AW61/451)</f>
        <v>0.51707317073170733</v>
      </c>
      <c r="AY61" s="7">
        <f t="shared" ref="AY61:AY88" si="42">((AR61-AU61)/AV61)</f>
        <v>1.8344883815735831</v>
      </c>
      <c r="AZ61" s="7">
        <f t="shared" ref="AZ61:AZ88" si="43">((AR61-AU61)*80/AW61)</f>
        <v>327.27272727272725</v>
      </c>
      <c r="BA61" s="7">
        <f t="shared" ref="BA61:BA69" si="44">((AL61-AO61)*80/AW61)</f>
        <v>3672.7272727272725</v>
      </c>
      <c r="BB61" s="7">
        <f t="shared" ref="BB61:BB88" si="45">(AV61/AM61*1000)</f>
        <v>74.333333333333343</v>
      </c>
      <c r="BC61" s="7">
        <f t="shared" ref="BC61:BC88" si="46">(AW61*1000/AM61)</f>
        <v>33.333333333333336</v>
      </c>
      <c r="BD61" s="7">
        <f t="shared" ref="BD61:BD69" si="47">(BC61*(AL61-AU61)*0.0136)</f>
        <v>40.799999999999997</v>
      </c>
      <c r="BE61" s="7">
        <f t="shared" ref="BE61:BE88" si="48">(BC61*(AR61-AO61)*0.0136)</f>
        <v>9.0666666666666664</v>
      </c>
      <c r="BF61" s="19"/>
      <c r="BG61" s="19">
        <f t="shared" ref="BG61:BG88" si="49">(AR61/BB61)</f>
        <v>0.33632286995515692</v>
      </c>
      <c r="BH61" s="19">
        <f t="shared" ref="BH61:BH88" si="50">(AP61/BB61)</f>
        <v>0.51121076233183849</v>
      </c>
      <c r="BI61" s="19">
        <f t="shared" ref="BI61:BI88" si="51">(BB61/AS61)</f>
        <v>3.0972222222222228</v>
      </c>
      <c r="BJ61" s="19">
        <f t="shared" ref="BJ61:BJ88" si="52">(AO61/AU61)</f>
        <v>0.3125</v>
      </c>
      <c r="BK61" s="19"/>
      <c r="BL61" s="5">
        <v>0</v>
      </c>
      <c r="BM61" s="5"/>
      <c r="BN61" s="5"/>
      <c r="BO61" s="5"/>
      <c r="BP61" s="5"/>
      <c r="BQ61" s="3">
        <v>1</v>
      </c>
      <c r="BR61" s="3">
        <v>0</v>
      </c>
      <c r="BS61" s="3">
        <v>30</v>
      </c>
      <c r="BT61" s="3">
        <v>6.6</v>
      </c>
      <c r="BU61" s="3">
        <v>6</v>
      </c>
      <c r="BV61" s="3">
        <v>1</v>
      </c>
      <c r="BW61" s="3">
        <v>4.0999999999999996</v>
      </c>
      <c r="BY61" s="3">
        <v>1</v>
      </c>
      <c r="BZ61" s="3">
        <v>0</v>
      </c>
      <c r="CA61" s="3">
        <v>142</v>
      </c>
      <c r="CB61" s="3">
        <v>13</v>
      </c>
      <c r="CC61" s="4">
        <v>0.9</v>
      </c>
      <c r="CD61" s="28">
        <v>90</v>
      </c>
      <c r="CE61" s="8"/>
      <c r="CF61" s="8"/>
      <c r="CG61" s="3">
        <v>178</v>
      </c>
      <c r="CH61" s="3">
        <v>0</v>
      </c>
      <c r="CI61" s="3">
        <v>1</v>
      </c>
      <c r="CJ61" s="12">
        <v>2307.6923076923076</v>
      </c>
      <c r="CK61" s="20">
        <f t="shared" ref="CK61:CK88" si="53">(CJ61/CD61)</f>
        <v>25.641025641025639</v>
      </c>
      <c r="CL61" s="19">
        <f t="shared" ref="CL61:CL88" si="54">LN(CJ61)</f>
        <v>7.7440033031827555</v>
      </c>
      <c r="CM61" s="5">
        <v>15440.159587835227</v>
      </c>
      <c r="CN61" s="19">
        <f t="shared" ref="CN61:CN87" si="55">LN(CM61)</f>
        <v>9.6447271595250417</v>
      </c>
      <c r="CP61" s="41">
        <v>40260</v>
      </c>
      <c r="CQ61" s="41"/>
      <c r="CR61" s="41"/>
      <c r="CS61" s="41"/>
      <c r="CT61" s="20"/>
      <c r="CU61" s="36">
        <v>44272</v>
      </c>
      <c r="CV61" s="36">
        <v>44263</v>
      </c>
      <c r="CW61" s="1">
        <f t="shared" ref="CW61:CW88" si="56">(CV61-CP61)</f>
        <v>4003</v>
      </c>
      <c r="CX61" s="3">
        <v>0</v>
      </c>
      <c r="CY61" s="3"/>
      <c r="CZ61" s="3"/>
      <c r="DA61" s="3">
        <v>0</v>
      </c>
      <c r="DB61" s="3">
        <v>4003</v>
      </c>
      <c r="DC61" s="1">
        <v>1</v>
      </c>
      <c r="DD61" s="3"/>
    </row>
    <row r="62" spans="1:117" s="10" customFormat="1" x14ac:dyDescent="0.25">
      <c r="A62" s="25">
        <v>1044</v>
      </c>
      <c r="B62" s="1">
        <v>75</v>
      </c>
      <c r="C62" s="1">
        <v>0</v>
      </c>
      <c r="D62" s="1">
        <v>0</v>
      </c>
      <c r="E62" s="1">
        <v>1</v>
      </c>
      <c r="F62" s="1">
        <v>1</v>
      </c>
      <c r="G62" s="1">
        <v>0</v>
      </c>
      <c r="H62" s="1">
        <v>1</v>
      </c>
      <c r="I62" s="1">
        <v>1</v>
      </c>
      <c r="J62" s="1">
        <v>2</v>
      </c>
      <c r="K62" s="1">
        <v>1</v>
      </c>
      <c r="L62" s="1">
        <v>1</v>
      </c>
      <c r="M62" s="1">
        <v>1</v>
      </c>
      <c r="N62" s="1">
        <v>1</v>
      </c>
      <c r="O62" s="1">
        <v>0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</v>
      </c>
      <c r="AA62" s="1">
        <v>1</v>
      </c>
      <c r="AB62" s="1">
        <v>1</v>
      </c>
      <c r="AC62" s="1">
        <v>1</v>
      </c>
      <c r="AD62" s="1">
        <v>0</v>
      </c>
      <c r="AE62" s="1">
        <v>1</v>
      </c>
      <c r="AF62" s="1">
        <v>0</v>
      </c>
      <c r="AG62" s="1">
        <v>0</v>
      </c>
      <c r="AH62" s="1">
        <v>27.2</v>
      </c>
      <c r="AI62" s="1">
        <v>2.1</v>
      </c>
      <c r="AJ62" s="1">
        <v>121</v>
      </c>
      <c r="AK62" s="1">
        <v>65</v>
      </c>
      <c r="AL62" s="5">
        <f t="shared" si="38"/>
        <v>83.666666666666671</v>
      </c>
      <c r="AM62" s="1">
        <v>85</v>
      </c>
      <c r="AN62" s="1">
        <v>1</v>
      </c>
      <c r="AO62" s="1">
        <v>2</v>
      </c>
      <c r="AP62" s="1">
        <v>29</v>
      </c>
      <c r="AQ62" s="1">
        <v>8</v>
      </c>
      <c r="AR62" s="1">
        <v>17</v>
      </c>
      <c r="AS62" s="1">
        <f t="shared" si="39"/>
        <v>21</v>
      </c>
      <c r="AT62" s="7">
        <f t="shared" si="40"/>
        <v>10.5</v>
      </c>
      <c r="AU62" s="1">
        <v>4</v>
      </c>
      <c r="AV62" s="19">
        <v>4.78</v>
      </c>
      <c r="AW62" s="1">
        <v>2.2799999999999998</v>
      </c>
      <c r="AX62" s="19">
        <f t="shared" si="41"/>
        <v>0.42297117516629712</v>
      </c>
      <c r="AY62" s="7">
        <f t="shared" si="42"/>
        <v>2.7196652719665271</v>
      </c>
      <c r="AZ62" s="7">
        <f t="shared" si="43"/>
        <v>456.14035087719304</v>
      </c>
      <c r="BA62" s="7">
        <f t="shared" si="44"/>
        <v>2865.4970760233923</v>
      </c>
      <c r="BB62" s="7">
        <f t="shared" si="45"/>
        <v>56.235294117647065</v>
      </c>
      <c r="BC62" s="7">
        <f t="shared" si="46"/>
        <v>26.823529411764707</v>
      </c>
      <c r="BD62" s="7">
        <f t="shared" si="47"/>
        <v>29.0624</v>
      </c>
      <c r="BE62" s="7">
        <f t="shared" si="48"/>
        <v>5.4719999999999995</v>
      </c>
      <c r="BF62" s="19">
        <v>2.3117154811715479</v>
      </c>
      <c r="BG62" s="19">
        <f t="shared" si="49"/>
        <v>0.30230125523012547</v>
      </c>
      <c r="BH62" s="19">
        <f t="shared" si="50"/>
        <v>0.5156903765690376</v>
      </c>
      <c r="BI62" s="19">
        <f t="shared" si="51"/>
        <v>2.677871148459384</v>
      </c>
      <c r="BJ62" s="19">
        <f t="shared" si="52"/>
        <v>0.5</v>
      </c>
      <c r="BK62" s="19"/>
      <c r="BL62" s="20">
        <v>1</v>
      </c>
      <c r="BM62" s="1">
        <v>9</v>
      </c>
      <c r="BN62" s="20"/>
      <c r="BO62" s="1">
        <v>3</v>
      </c>
      <c r="BP62" s="1"/>
      <c r="BQ62" s="1">
        <v>1</v>
      </c>
      <c r="BR62" s="1">
        <v>0</v>
      </c>
      <c r="BS62" s="1">
        <v>35</v>
      </c>
      <c r="BT62" s="1">
        <v>4.9000000000000004</v>
      </c>
      <c r="BU62" s="1">
        <v>3.9</v>
      </c>
      <c r="BV62" s="1">
        <v>0.45</v>
      </c>
      <c r="BW62" s="1">
        <v>4.5</v>
      </c>
      <c r="BX62" s="1">
        <v>35</v>
      </c>
      <c r="BY62" s="1">
        <v>1</v>
      </c>
      <c r="BZ62" s="1"/>
      <c r="CA62" s="25">
        <v>141</v>
      </c>
      <c r="CB62" s="25">
        <v>23</v>
      </c>
      <c r="CC62" s="44">
        <v>1.86</v>
      </c>
      <c r="CD62" s="27">
        <v>35</v>
      </c>
      <c r="CE62" s="1">
        <v>1040</v>
      </c>
      <c r="CF62" s="1">
        <v>1</v>
      </c>
      <c r="CG62" s="1"/>
      <c r="CH62" s="1"/>
      <c r="CI62" s="1">
        <v>3</v>
      </c>
      <c r="CJ62" s="20">
        <v>897.65742379999995</v>
      </c>
      <c r="CK62" s="20">
        <f t="shared" si="53"/>
        <v>25.647354965714285</v>
      </c>
      <c r="CL62" s="19">
        <f t="shared" si="54"/>
        <v>6.7997885075438766</v>
      </c>
      <c r="CM62" s="20">
        <v>645.05277060000003</v>
      </c>
      <c r="CN62" s="19">
        <f t="shared" si="55"/>
        <v>6.4693321283328382</v>
      </c>
      <c r="CO62" s="22"/>
      <c r="CP62" s="36">
        <v>43301</v>
      </c>
      <c r="CQ62" s="36"/>
      <c r="CR62" s="36"/>
      <c r="CS62" s="36"/>
      <c r="CT62" s="20"/>
      <c r="CU62" s="36">
        <v>44274</v>
      </c>
      <c r="CV62" s="36">
        <v>44244</v>
      </c>
      <c r="CW62" s="1">
        <f t="shared" si="56"/>
        <v>943</v>
      </c>
      <c r="CX62" s="1">
        <v>0</v>
      </c>
      <c r="CY62" s="1"/>
      <c r="CZ62" s="1"/>
      <c r="DA62" s="1">
        <v>0</v>
      </c>
      <c r="DB62" s="1">
        <v>943</v>
      </c>
      <c r="DC62" s="3">
        <v>0</v>
      </c>
      <c r="DD62"/>
      <c r="DE62"/>
      <c r="DF62"/>
      <c r="DG62"/>
      <c r="DH62"/>
      <c r="DI62"/>
      <c r="DJ62"/>
      <c r="DK62"/>
      <c r="DL62"/>
      <c r="DM62"/>
    </row>
    <row r="63" spans="1:117" s="10" customFormat="1" x14ac:dyDescent="0.25">
      <c r="A63" s="2">
        <v>2029</v>
      </c>
      <c r="B63" s="3">
        <v>58</v>
      </c>
      <c r="C63" s="3">
        <v>0</v>
      </c>
      <c r="D63" s="3">
        <v>0</v>
      </c>
      <c r="E63" s="3">
        <v>1</v>
      </c>
      <c r="F63" s="3">
        <v>1</v>
      </c>
      <c r="G63" s="3">
        <v>0</v>
      </c>
      <c r="H63" s="1">
        <v>1</v>
      </c>
      <c r="I63" s="3">
        <v>1</v>
      </c>
      <c r="J63" s="3">
        <v>2</v>
      </c>
      <c r="K63" s="3">
        <v>1</v>
      </c>
      <c r="L63" s="3">
        <v>1</v>
      </c>
      <c r="M63" s="3"/>
      <c r="N63" s="3">
        <v>1</v>
      </c>
      <c r="O63" s="3">
        <v>0</v>
      </c>
      <c r="P63" s="3">
        <v>1</v>
      </c>
      <c r="Q63" s="3"/>
      <c r="R63" s="3">
        <v>0</v>
      </c>
      <c r="S63" s="3">
        <v>0</v>
      </c>
      <c r="T63" s="3">
        <v>1</v>
      </c>
      <c r="U63" s="3">
        <v>0</v>
      </c>
      <c r="V63" s="3">
        <v>1</v>
      </c>
      <c r="W63" s="3">
        <v>0</v>
      </c>
      <c r="X63" s="3">
        <v>0</v>
      </c>
      <c r="Y63" s="3">
        <v>0</v>
      </c>
      <c r="Z63" s="3">
        <v>1</v>
      </c>
      <c r="AA63" s="3">
        <v>1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28</v>
      </c>
      <c r="AI63" s="4">
        <v>2.15</v>
      </c>
      <c r="AJ63" s="3">
        <v>118</v>
      </c>
      <c r="AK63" s="3">
        <v>80</v>
      </c>
      <c r="AL63" s="5">
        <f t="shared" si="38"/>
        <v>92.666666666666671</v>
      </c>
      <c r="AM63" s="3">
        <v>76</v>
      </c>
      <c r="AN63" s="3">
        <v>1</v>
      </c>
      <c r="AO63" s="3">
        <v>4</v>
      </c>
      <c r="AP63" s="3">
        <v>20</v>
      </c>
      <c r="AQ63" s="3">
        <v>10</v>
      </c>
      <c r="AR63" s="3">
        <v>13</v>
      </c>
      <c r="AS63" s="1">
        <f t="shared" si="39"/>
        <v>10</v>
      </c>
      <c r="AT63" s="7">
        <f t="shared" si="40"/>
        <v>2.5</v>
      </c>
      <c r="AU63" s="3">
        <v>8</v>
      </c>
      <c r="AV63" s="4">
        <v>3.0959999999999996</v>
      </c>
      <c r="AW63" s="3">
        <v>1.44</v>
      </c>
      <c r="AX63" s="19">
        <f t="shared" si="41"/>
        <v>0.2958758314855876</v>
      </c>
      <c r="AY63" s="7">
        <f t="shared" si="42"/>
        <v>1.6149870801033595</v>
      </c>
      <c r="AZ63" s="7">
        <f t="shared" si="43"/>
        <v>277.77777777777777</v>
      </c>
      <c r="BA63" s="7">
        <f t="shared" si="44"/>
        <v>4925.9259259259261</v>
      </c>
      <c r="BB63" s="7">
        <f t="shared" si="45"/>
        <v>40.736842105263158</v>
      </c>
      <c r="BC63" s="7">
        <f t="shared" si="46"/>
        <v>18.94736842105263</v>
      </c>
      <c r="BD63" s="7">
        <f t="shared" si="47"/>
        <v>21.817263157894732</v>
      </c>
      <c r="BE63" s="7">
        <f t="shared" si="48"/>
        <v>2.3191578947368416</v>
      </c>
      <c r="BF63" s="19"/>
      <c r="BG63" s="19">
        <f t="shared" si="49"/>
        <v>0.31912144702842377</v>
      </c>
      <c r="BH63" s="19">
        <f t="shared" si="50"/>
        <v>0.49095607235142119</v>
      </c>
      <c r="BI63" s="19">
        <f t="shared" si="51"/>
        <v>4.0736842105263156</v>
      </c>
      <c r="BJ63" s="19">
        <f t="shared" si="52"/>
        <v>0.5</v>
      </c>
      <c r="BK63" s="19"/>
      <c r="BL63" s="5">
        <v>0</v>
      </c>
      <c r="BM63" s="5"/>
      <c r="BN63" s="5"/>
      <c r="BO63" s="5"/>
      <c r="BP63" s="5"/>
      <c r="BQ63" s="3">
        <v>1</v>
      </c>
      <c r="BR63" s="9">
        <v>0</v>
      </c>
      <c r="BS63" s="3">
        <v>57.5</v>
      </c>
      <c r="BT63" s="3">
        <v>4.3</v>
      </c>
      <c r="BU63" s="3">
        <v>3.1</v>
      </c>
      <c r="BV63" s="3">
        <v>1.1000000000000001</v>
      </c>
      <c r="BW63" s="3"/>
      <c r="BY63" s="3">
        <v>1</v>
      </c>
      <c r="BZ63" s="3">
        <v>0</v>
      </c>
      <c r="CA63" s="3">
        <v>139</v>
      </c>
      <c r="CB63" s="3">
        <v>39</v>
      </c>
      <c r="CC63" s="4">
        <v>1.8</v>
      </c>
      <c r="CD63" s="28">
        <v>39</v>
      </c>
      <c r="CE63" s="8"/>
      <c r="CF63" s="8"/>
      <c r="CG63" s="3">
        <v>1495</v>
      </c>
      <c r="CH63" s="3">
        <v>1</v>
      </c>
      <c r="CI63" s="3">
        <v>2</v>
      </c>
      <c r="CJ63" s="12">
        <v>1010.4430379746835</v>
      </c>
      <c r="CK63" s="20">
        <f t="shared" si="53"/>
        <v>25.908795845504706</v>
      </c>
      <c r="CL63" s="19">
        <f t="shared" si="54"/>
        <v>6.9181441651159616</v>
      </c>
      <c r="CM63" s="5">
        <v>591.03216016667329</v>
      </c>
      <c r="CN63" s="19">
        <f t="shared" si="55"/>
        <v>6.3818704324512465</v>
      </c>
      <c r="CP63" s="41">
        <v>40371</v>
      </c>
      <c r="CQ63" s="41"/>
      <c r="CR63" s="41"/>
      <c r="CS63" s="41"/>
      <c r="CT63" s="20"/>
      <c r="CU63" s="36">
        <v>44272</v>
      </c>
      <c r="CV63" s="36">
        <v>42467</v>
      </c>
      <c r="CW63" s="1">
        <f t="shared" si="56"/>
        <v>2096</v>
      </c>
      <c r="CX63" s="3">
        <v>1</v>
      </c>
      <c r="CY63" s="36">
        <v>42467</v>
      </c>
      <c r="CZ63" s="20">
        <f>(CY63-CP63)</f>
        <v>2096</v>
      </c>
      <c r="DA63" s="20">
        <v>1</v>
      </c>
      <c r="DB63" s="20">
        <v>2096</v>
      </c>
      <c r="DC63" s="3">
        <v>0</v>
      </c>
      <c r="DD63" s="3" t="s">
        <v>146</v>
      </c>
    </row>
    <row r="64" spans="1:117" s="10" customFormat="1" x14ac:dyDescent="0.25">
      <c r="A64" s="2">
        <v>2031</v>
      </c>
      <c r="B64" s="3">
        <v>63</v>
      </c>
      <c r="C64" s="3">
        <v>0</v>
      </c>
      <c r="D64" s="3">
        <v>0</v>
      </c>
      <c r="E64" s="3">
        <v>1</v>
      </c>
      <c r="F64" s="3">
        <v>1</v>
      </c>
      <c r="G64" s="3">
        <v>0</v>
      </c>
      <c r="H64" s="1">
        <v>1</v>
      </c>
      <c r="I64" s="3">
        <v>0</v>
      </c>
      <c r="J64" s="3">
        <v>3</v>
      </c>
      <c r="K64" s="3">
        <v>1</v>
      </c>
      <c r="L64" s="3">
        <v>0</v>
      </c>
      <c r="M64" s="3"/>
      <c r="N64" s="3">
        <v>1</v>
      </c>
      <c r="O64" s="3">
        <v>0</v>
      </c>
      <c r="P64" s="3">
        <v>1</v>
      </c>
      <c r="Q64" s="3"/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1</v>
      </c>
      <c r="Z64" s="3">
        <v>0</v>
      </c>
      <c r="AA64" s="3">
        <v>1</v>
      </c>
      <c r="AB64" s="3">
        <v>1</v>
      </c>
      <c r="AC64" s="3">
        <v>1</v>
      </c>
      <c r="AD64" s="3">
        <v>0</v>
      </c>
      <c r="AE64" s="3">
        <v>1</v>
      </c>
      <c r="AF64" s="3">
        <v>0</v>
      </c>
      <c r="AG64" s="3">
        <v>2</v>
      </c>
      <c r="AH64" s="3">
        <v>29.5</v>
      </c>
      <c r="AI64" s="4">
        <v>2.09</v>
      </c>
      <c r="AJ64" s="3">
        <v>120</v>
      </c>
      <c r="AK64" s="3">
        <v>74</v>
      </c>
      <c r="AL64" s="5">
        <f t="shared" si="38"/>
        <v>89.333333333333329</v>
      </c>
      <c r="AM64" s="3">
        <v>103</v>
      </c>
      <c r="AN64" s="3">
        <v>1</v>
      </c>
      <c r="AO64" s="3">
        <v>11</v>
      </c>
      <c r="AP64" s="3">
        <v>35</v>
      </c>
      <c r="AQ64" s="3">
        <v>17</v>
      </c>
      <c r="AR64" s="3">
        <v>27</v>
      </c>
      <c r="AS64" s="1">
        <f t="shared" si="39"/>
        <v>18</v>
      </c>
      <c r="AT64" s="7">
        <f t="shared" si="40"/>
        <v>1.6363636363636365</v>
      </c>
      <c r="AU64" s="3">
        <v>20</v>
      </c>
      <c r="AV64" s="4">
        <v>5.83</v>
      </c>
      <c r="AW64" s="3">
        <v>2.79</v>
      </c>
      <c r="AX64" s="19">
        <f t="shared" si="41"/>
        <v>0.55263858093126383</v>
      </c>
      <c r="AY64" s="7">
        <f t="shared" si="42"/>
        <v>1.2006861063464838</v>
      </c>
      <c r="AZ64" s="7">
        <f t="shared" si="43"/>
        <v>200.71684587813621</v>
      </c>
      <c r="BA64" s="7">
        <f t="shared" si="44"/>
        <v>2246.117084826762</v>
      </c>
      <c r="BB64" s="7">
        <f t="shared" si="45"/>
        <v>56.601941747572816</v>
      </c>
      <c r="BC64" s="7">
        <f t="shared" si="46"/>
        <v>27.087378640776699</v>
      </c>
      <c r="BD64" s="7">
        <f t="shared" si="47"/>
        <v>25.541592233009705</v>
      </c>
      <c r="BE64" s="7">
        <f t="shared" si="48"/>
        <v>5.894213592233009</v>
      </c>
      <c r="BF64" s="19">
        <v>2.25</v>
      </c>
      <c r="BG64" s="19">
        <f t="shared" si="49"/>
        <v>0.47701543739279589</v>
      </c>
      <c r="BH64" s="19">
        <f t="shared" si="50"/>
        <v>0.61835334476843906</v>
      </c>
      <c r="BI64" s="19">
        <f t="shared" si="51"/>
        <v>3.144552319309601</v>
      </c>
      <c r="BJ64" s="19">
        <f t="shared" si="52"/>
        <v>0.55000000000000004</v>
      </c>
      <c r="BK64" s="19"/>
      <c r="BL64" s="5">
        <v>1</v>
      </c>
      <c r="BM64" s="5">
        <v>16</v>
      </c>
      <c r="BN64" s="5"/>
      <c r="BO64" s="5">
        <v>3</v>
      </c>
      <c r="BP64" s="5">
        <v>0</v>
      </c>
      <c r="BQ64" s="3">
        <v>1</v>
      </c>
      <c r="BR64" s="9">
        <v>0</v>
      </c>
      <c r="BS64" s="3">
        <v>35</v>
      </c>
      <c r="BT64" s="3">
        <v>5.7</v>
      </c>
      <c r="BU64" s="3">
        <v>5.2</v>
      </c>
      <c r="BV64" s="3">
        <v>1.1000000000000001</v>
      </c>
      <c r="BW64" s="3">
        <v>4.4000000000000004</v>
      </c>
      <c r="BY64" s="3">
        <v>1</v>
      </c>
      <c r="BZ64" s="3">
        <v>0</v>
      </c>
      <c r="CA64" s="3">
        <v>136</v>
      </c>
      <c r="CB64" s="3">
        <v>43</v>
      </c>
      <c r="CC64" s="4">
        <v>2</v>
      </c>
      <c r="CD64" s="28">
        <v>34</v>
      </c>
      <c r="CE64" s="8"/>
      <c r="CF64" s="8"/>
      <c r="CG64" s="3">
        <v>1971</v>
      </c>
      <c r="CH64" s="3">
        <v>1</v>
      </c>
      <c r="CI64" s="3">
        <v>2</v>
      </c>
      <c r="CJ64" s="12">
        <v>900</v>
      </c>
      <c r="CK64" s="20">
        <f t="shared" si="53"/>
        <v>26.470588235294116</v>
      </c>
      <c r="CL64" s="19">
        <f t="shared" si="54"/>
        <v>6.8023947633243109</v>
      </c>
      <c r="CM64" s="5">
        <v>1319.4023438573167</v>
      </c>
      <c r="CN64" s="19">
        <f t="shared" si="55"/>
        <v>7.1849341432441554</v>
      </c>
      <c r="CP64" s="41">
        <v>40373</v>
      </c>
      <c r="CQ64" s="41"/>
      <c r="CR64" s="41"/>
      <c r="CS64" s="41"/>
      <c r="CT64" s="20"/>
      <c r="CU64" s="36">
        <v>44272</v>
      </c>
      <c r="CV64" s="36">
        <v>41156</v>
      </c>
      <c r="CW64" s="1">
        <f t="shared" si="56"/>
        <v>783</v>
      </c>
      <c r="CX64" s="3">
        <v>1</v>
      </c>
      <c r="CY64" s="36">
        <v>41156</v>
      </c>
      <c r="CZ64" s="20">
        <f>(CY64-CP64)</f>
        <v>783</v>
      </c>
      <c r="DA64" s="20">
        <v>1</v>
      </c>
      <c r="DB64" s="20">
        <v>783</v>
      </c>
      <c r="DC64" s="3">
        <v>0</v>
      </c>
      <c r="DD64" s="3" t="s">
        <v>144</v>
      </c>
    </row>
    <row r="65" spans="1:117" s="10" customFormat="1" x14ac:dyDescent="0.25">
      <c r="A65" s="25">
        <v>1020</v>
      </c>
      <c r="B65" s="1">
        <v>75</v>
      </c>
      <c r="C65" s="1">
        <v>0</v>
      </c>
      <c r="D65" s="1">
        <v>1</v>
      </c>
      <c r="E65" s="1">
        <v>1</v>
      </c>
      <c r="F65" s="1">
        <v>2</v>
      </c>
      <c r="G65" s="1">
        <v>1</v>
      </c>
      <c r="H65" s="1">
        <v>0</v>
      </c>
      <c r="I65" s="1">
        <v>1</v>
      </c>
      <c r="J65" s="1">
        <v>3</v>
      </c>
      <c r="K65" s="1">
        <v>1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48</v>
      </c>
      <c r="AI65" s="1">
        <v>2.02</v>
      </c>
      <c r="AJ65" s="1">
        <v>154</v>
      </c>
      <c r="AK65" s="1">
        <v>72</v>
      </c>
      <c r="AL65" s="5">
        <f t="shared" si="38"/>
        <v>99.333333333333329</v>
      </c>
      <c r="AM65" s="1">
        <v>65</v>
      </c>
      <c r="AN65" s="1">
        <v>1</v>
      </c>
      <c r="AO65" s="1">
        <v>11</v>
      </c>
      <c r="AP65" s="1">
        <v>44</v>
      </c>
      <c r="AQ65" s="1">
        <v>9</v>
      </c>
      <c r="AR65" s="1">
        <v>25</v>
      </c>
      <c r="AS65" s="1">
        <f t="shared" si="39"/>
        <v>35</v>
      </c>
      <c r="AT65" s="7">
        <f t="shared" si="40"/>
        <v>3.1818181818181817</v>
      </c>
      <c r="AU65" s="1">
        <v>16</v>
      </c>
      <c r="AV65" s="19">
        <v>7.88</v>
      </c>
      <c r="AW65" s="1">
        <v>3.58</v>
      </c>
      <c r="AX65" s="19">
        <f t="shared" si="41"/>
        <v>0.78849963045085003</v>
      </c>
      <c r="AY65" s="7">
        <f t="shared" si="42"/>
        <v>1.1421319796954315</v>
      </c>
      <c r="AZ65" s="7">
        <f t="shared" si="43"/>
        <v>201.11731843575419</v>
      </c>
      <c r="BA65" s="7">
        <f t="shared" si="44"/>
        <v>1973.9292364990688</v>
      </c>
      <c r="BB65" s="7">
        <f t="shared" si="45"/>
        <v>121.23076923076923</v>
      </c>
      <c r="BC65" s="7">
        <f t="shared" si="46"/>
        <v>55.07692307692308</v>
      </c>
      <c r="BD65" s="7">
        <f t="shared" si="47"/>
        <v>62.420512820512819</v>
      </c>
      <c r="BE65" s="7">
        <f t="shared" si="48"/>
        <v>10.486646153846154</v>
      </c>
      <c r="BF65" s="19">
        <v>1.29</v>
      </c>
      <c r="BG65" s="19">
        <f t="shared" si="49"/>
        <v>0.20621827411167512</v>
      </c>
      <c r="BH65" s="19">
        <f t="shared" si="50"/>
        <v>0.36294416243654826</v>
      </c>
      <c r="BI65" s="19">
        <f t="shared" si="51"/>
        <v>3.4637362637362634</v>
      </c>
      <c r="BJ65" s="19">
        <f t="shared" si="52"/>
        <v>0.6875</v>
      </c>
      <c r="BK65" s="19"/>
      <c r="BL65" s="20">
        <v>1</v>
      </c>
      <c r="BM65" s="1">
        <v>26</v>
      </c>
      <c r="BN65" s="20"/>
      <c r="BO65" s="1">
        <v>0</v>
      </c>
      <c r="BP65" s="1">
        <v>0</v>
      </c>
      <c r="BQ65" s="1">
        <v>1</v>
      </c>
      <c r="BR65" s="1">
        <v>0</v>
      </c>
      <c r="BS65" s="1">
        <v>60</v>
      </c>
      <c r="BT65" s="1"/>
      <c r="BU65" s="1"/>
      <c r="BV65" s="1"/>
      <c r="BW65" s="1"/>
      <c r="BX65" s="1"/>
      <c r="BY65" s="1"/>
      <c r="BZ65" s="1"/>
      <c r="CA65" s="25">
        <v>141</v>
      </c>
      <c r="CB65" s="25">
        <v>31</v>
      </c>
      <c r="CC65" s="44">
        <v>1.0900000000000001</v>
      </c>
      <c r="CD65" s="27">
        <v>50</v>
      </c>
      <c r="CE65" s="1">
        <v>35</v>
      </c>
      <c r="CF65" s="1">
        <v>0</v>
      </c>
      <c r="CG65" s="1"/>
      <c r="CH65" s="1"/>
      <c r="CI65" s="1">
        <v>1</v>
      </c>
      <c r="CJ65" s="20">
        <v>1329.01487</v>
      </c>
      <c r="CK65" s="20">
        <f t="shared" si="53"/>
        <v>26.580297399999999</v>
      </c>
      <c r="CL65" s="19">
        <f t="shared" si="54"/>
        <v>7.1921932475144574</v>
      </c>
      <c r="CM65" s="20">
        <v>1189.6214</v>
      </c>
      <c r="CN65" s="19">
        <f t="shared" si="55"/>
        <v>7.0813903842242212</v>
      </c>
      <c r="CO65" s="22"/>
      <c r="CP65" s="36">
        <v>43215</v>
      </c>
      <c r="CQ65" s="36"/>
      <c r="CR65" s="36"/>
      <c r="CS65" s="36"/>
      <c r="CT65" s="20"/>
      <c r="CU65" s="36">
        <v>44274</v>
      </c>
      <c r="CV65" s="36">
        <v>44274</v>
      </c>
      <c r="CW65" s="1">
        <f t="shared" si="56"/>
        <v>1059</v>
      </c>
      <c r="CX65" s="1">
        <v>0</v>
      </c>
      <c r="CY65" s="1"/>
      <c r="CZ65" s="1"/>
      <c r="DA65" s="1">
        <v>0</v>
      </c>
      <c r="DB65" s="1">
        <v>1059</v>
      </c>
      <c r="DC65" s="3">
        <v>0</v>
      </c>
      <c r="DD65"/>
      <c r="DE65"/>
      <c r="DF65"/>
      <c r="DG65"/>
      <c r="DH65"/>
      <c r="DI65"/>
      <c r="DJ65"/>
      <c r="DK65"/>
      <c r="DL65"/>
      <c r="DM65"/>
    </row>
    <row r="66" spans="1:117" s="10" customFormat="1" x14ac:dyDescent="0.25">
      <c r="A66" s="25">
        <v>1061</v>
      </c>
      <c r="B66" s="1">
        <v>61</v>
      </c>
      <c r="C66" s="1">
        <v>0</v>
      </c>
      <c r="D66" s="1">
        <v>0</v>
      </c>
      <c r="E66" s="1">
        <v>1</v>
      </c>
      <c r="F66" s="1">
        <v>1</v>
      </c>
      <c r="G66" s="1">
        <v>0</v>
      </c>
      <c r="H66" s="1">
        <v>1</v>
      </c>
      <c r="I66" s="1">
        <v>0</v>
      </c>
      <c r="J66" s="1">
        <v>3</v>
      </c>
      <c r="K66" s="1">
        <v>1</v>
      </c>
      <c r="L66" s="1">
        <v>1</v>
      </c>
      <c r="M66" s="1">
        <v>1</v>
      </c>
      <c r="N66" s="1">
        <v>1</v>
      </c>
      <c r="O66" s="1">
        <v>0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 s="1">
        <v>2</v>
      </c>
      <c r="AA66" s="1">
        <v>1</v>
      </c>
      <c r="AB66" s="1">
        <v>1</v>
      </c>
      <c r="AC66" s="1">
        <v>1</v>
      </c>
      <c r="AD66" s="1">
        <v>0</v>
      </c>
      <c r="AE66" s="1">
        <v>1</v>
      </c>
      <c r="AF66" s="1">
        <v>0</v>
      </c>
      <c r="AG66" s="1">
        <v>0</v>
      </c>
      <c r="AH66" s="1">
        <v>33.4</v>
      </c>
      <c r="AI66" s="1">
        <v>2.27</v>
      </c>
      <c r="AJ66" s="1">
        <v>129</v>
      </c>
      <c r="AK66" s="1">
        <v>71</v>
      </c>
      <c r="AL66" s="5">
        <f t="shared" si="38"/>
        <v>90.333333333333329</v>
      </c>
      <c r="AM66" s="1">
        <v>93</v>
      </c>
      <c r="AN66" s="1">
        <v>1</v>
      </c>
      <c r="AO66" s="1">
        <v>10</v>
      </c>
      <c r="AP66" s="1">
        <v>32</v>
      </c>
      <c r="AQ66" s="1">
        <v>20</v>
      </c>
      <c r="AR66" s="1">
        <v>24</v>
      </c>
      <c r="AS66" s="1">
        <f t="shared" si="39"/>
        <v>12</v>
      </c>
      <c r="AT66" s="7">
        <f t="shared" si="40"/>
        <v>1.2</v>
      </c>
      <c r="AU66" s="1">
        <v>15</v>
      </c>
      <c r="AV66" s="19">
        <v>5.05</v>
      </c>
      <c r="AW66" s="1">
        <v>2.2200000000000002</v>
      </c>
      <c r="AX66" s="19">
        <f t="shared" si="41"/>
        <v>0.44465631929046567</v>
      </c>
      <c r="AY66" s="7">
        <f t="shared" si="42"/>
        <v>1.7821782178217822</v>
      </c>
      <c r="AZ66" s="7">
        <f t="shared" si="43"/>
        <v>324.32432432432432</v>
      </c>
      <c r="BA66" s="7">
        <f t="shared" si="44"/>
        <v>2894.8948948948942</v>
      </c>
      <c r="BB66" s="7">
        <f t="shared" si="45"/>
        <v>54.3010752688172</v>
      </c>
      <c r="BC66" s="7">
        <f t="shared" si="46"/>
        <v>23.870967741935484</v>
      </c>
      <c r="BD66" s="7">
        <f t="shared" si="47"/>
        <v>24.456602150537634</v>
      </c>
      <c r="BE66" s="7">
        <f t="shared" si="48"/>
        <v>4.5450322580645155</v>
      </c>
      <c r="BF66" s="19">
        <v>2.0994059405940595</v>
      </c>
      <c r="BG66" s="19">
        <f t="shared" si="49"/>
        <v>0.44198019801980198</v>
      </c>
      <c r="BH66" s="19">
        <f t="shared" si="50"/>
        <v>0.58930693069306939</v>
      </c>
      <c r="BI66" s="19">
        <f t="shared" si="51"/>
        <v>4.5250896057347667</v>
      </c>
      <c r="BJ66" s="19">
        <f t="shared" si="52"/>
        <v>0.66666666666666663</v>
      </c>
      <c r="BK66" s="19"/>
      <c r="BL66" s="20">
        <v>1</v>
      </c>
      <c r="BM66" s="1">
        <v>22</v>
      </c>
      <c r="BN66" s="20"/>
      <c r="BO66" s="1">
        <v>3</v>
      </c>
      <c r="BP66" s="1">
        <v>0</v>
      </c>
      <c r="BQ66" s="1">
        <v>1</v>
      </c>
      <c r="BR66" s="1">
        <v>0</v>
      </c>
      <c r="BS66" s="1">
        <v>25</v>
      </c>
      <c r="BT66" s="1"/>
      <c r="BU66" s="1"/>
      <c r="BV66" s="1"/>
      <c r="BW66" s="1"/>
      <c r="BX66" s="1"/>
      <c r="BY66" s="1"/>
      <c r="BZ66" s="1"/>
      <c r="CA66" s="25">
        <v>139</v>
      </c>
      <c r="CB66" s="25">
        <v>35</v>
      </c>
      <c r="CC66" s="44">
        <v>1.58</v>
      </c>
      <c r="CD66" s="27">
        <v>47</v>
      </c>
      <c r="CE66" s="1">
        <v>399</v>
      </c>
      <c r="CF66" s="1">
        <v>1</v>
      </c>
      <c r="CG66" s="1"/>
      <c r="CH66" s="1"/>
      <c r="CI66" s="1">
        <v>2</v>
      </c>
      <c r="CJ66" s="20">
        <v>1312.3408890000001</v>
      </c>
      <c r="CK66" s="20">
        <f t="shared" si="53"/>
        <v>27.922146574468087</v>
      </c>
      <c r="CL66" s="19">
        <f t="shared" si="54"/>
        <v>7.1795677596885685</v>
      </c>
      <c r="CM66" s="20">
        <v>1484.2853050000001</v>
      </c>
      <c r="CN66" s="19">
        <f t="shared" si="55"/>
        <v>7.3026886592920119</v>
      </c>
      <c r="CO66" s="22"/>
      <c r="CP66" s="36">
        <v>43397</v>
      </c>
      <c r="CQ66" s="36"/>
      <c r="CR66" s="36"/>
      <c r="CS66" s="36"/>
      <c r="CT66" s="20"/>
      <c r="CU66" s="36">
        <v>44274</v>
      </c>
      <c r="CV66" s="36">
        <v>44259</v>
      </c>
      <c r="CW66" s="1">
        <f t="shared" si="56"/>
        <v>862</v>
      </c>
      <c r="CX66" s="1">
        <v>0</v>
      </c>
      <c r="CY66" s="1"/>
      <c r="CZ66" s="1"/>
      <c r="DA66" s="1">
        <v>0</v>
      </c>
      <c r="DB66" s="1">
        <v>862</v>
      </c>
      <c r="DC66" s="3">
        <v>0</v>
      </c>
      <c r="DD66"/>
      <c r="DE66"/>
      <c r="DF66"/>
      <c r="DG66"/>
      <c r="DH66"/>
      <c r="DI66"/>
      <c r="DJ66"/>
      <c r="DK66"/>
      <c r="DL66"/>
      <c r="DM66"/>
    </row>
    <row r="67" spans="1:117" s="10" customFormat="1" x14ac:dyDescent="0.25">
      <c r="A67" s="2">
        <v>2063</v>
      </c>
      <c r="B67" s="9">
        <v>62</v>
      </c>
      <c r="C67" s="9">
        <v>0</v>
      </c>
      <c r="D67" s="9">
        <v>0</v>
      </c>
      <c r="E67" s="9">
        <v>1</v>
      </c>
      <c r="F67" s="9">
        <v>1</v>
      </c>
      <c r="G67" s="9">
        <v>0</v>
      </c>
      <c r="H67" s="1">
        <v>1</v>
      </c>
      <c r="I67" s="9">
        <v>1</v>
      </c>
      <c r="J67" s="9">
        <v>3</v>
      </c>
      <c r="K67" s="9">
        <v>0</v>
      </c>
      <c r="L67" s="9">
        <v>0</v>
      </c>
      <c r="M67" s="9"/>
      <c r="N67" s="9">
        <v>1</v>
      </c>
      <c r="O67" s="9">
        <v>0</v>
      </c>
      <c r="P67" s="9">
        <v>1</v>
      </c>
      <c r="Q67" s="9"/>
      <c r="R67" s="9">
        <v>1</v>
      </c>
      <c r="S67" s="9">
        <v>1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1</v>
      </c>
      <c r="Z67" s="9">
        <v>0</v>
      </c>
      <c r="AA67" s="9">
        <v>1</v>
      </c>
      <c r="AB67" s="9">
        <v>0</v>
      </c>
      <c r="AC67" s="9">
        <v>1</v>
      </c>
      <c r="AD67" s="9">
        <v>0</v>
      </c>
      <c r="AE67" s="9">
        <v>0</v>
      </c>
      <c r="AF67" s="9">
        <v>0</v>
      </c>
      <c r="AG67" s="9">
        <v>0</v>
      </c>
      <c r="AH67" s="9">
        <v>24</v>
      </c>
      <c r="AI67" s="11">
        <v>1.95</v>
      </c>
      <c r="AJ67" s="9">
        <v>125</v>
      </c>
      <c r="AK67" s="9">
        <v>82</v>
      </c>
      <c r="AL67" s="5">
        <f t="shared" si="38"/>
        <v>96.333333333333329</v>
      </c>
      <c r="AM67" s="9">
        <v>69</v>
      </c>
      <c r="AN67" s="9">
        <v>1</v>
      </c>
      <c r="AO67" s="9">
        <v>8</v>
      </c>
      <c r="AP67" s="9">
        <v>16</v>
      </c>
      <c r="AQ67" s="9">
        <v>6</v>
      </c>
      <c r="AR67" s="9">
        <v>10</v>
      </c>
      <c r="AS67" s="1">
        <f t="shared" si="39"/>
        <v>10</v>
      </c>
      <c r="AT67" s="7">
        <f t="shared" si="40"/>
        <v>1.25</v>
      </c>
      <c r="AU67" s="9">
        <v>7</v>
      </c>
      <c r="AV67" s="4">
        <v>3.9584999999999995</v>
      </c>
      <c r="AW67" s="9">
        <v>2.0299999999999998</v>
      </c>
      <c r="AX67" s="19">
        <f t="shared" si="41"/>
        <v>0.43360679970436061</v>
      </c>
      <c r="AY67" s="7">
        <f t="shared" si="42"/>
        <v>0.75786282682834416</v>
      </c>
      <c r="AZ67" s="7">
        <f t="shared" si="43"/>
        <v>118.22660098522168</v>
      </c>
      <c r="BA67" s="7">
        <f t="shared" si="44"/>
        <v>3481.1165845648607</v>
      </c>
      <c r="BB67" s="7">
        <f t="shared" si="45"/>
        <v>57.369565217391298</v>
      </c>
      <c r="BC67" s="7">
        <f t="shared" si="46"/>
        <v>29.420289855072461</v>
      </c>
      <c r="BD67" s="7">
        <f t="shared" si="47"/>
        <v>35.743690821256031</v>
      </c>
      <c r="BE67" s="7">
        <f t="shared" si="48"/>
        <v>0.80023188405797085</v>
      </c>
      <c r="BF67" s="19"/>
      <c r="BG67" s="19">
        <f t="shared" si="49"/>
        <v>0.17430845017051916</v>
      </c>
      <c r="BH67" s="19">
        <f t="shared" si="50"/>
        <v>0.27889352027283065</v>
      </c>
      <c r="BI67" s="19">
        <f t="shared" si="51"/>
        <v>5.7369565217391294</v>
      </c>
      <c r="BJ67" s="19">
        <f t="shared" si="52"/>
        <v>1.1428571428571428</v>
      </c>
      <c r="BK67" s="19"/>
      <c r="BL67" s="12">
        <v>0</v>
      </c>
      <c r="BM67" s="12"/>
      <c r="BN67" s="12"/>
      <c r="BO67" s="12"/>
      <c r="BP67" s="12"/>
      <c r="BQ67" s="9">
        <v>1</v>
      </c>
      <c r="BR67" s="9">
        <v>0</v>
      </c>
      <c r="BS67" s="9">
        <v>22.5</v>
      </c>
      <c r="BT67" s="9">
        <v>5.0999999999999996</v>
      </c>
      <c r="BU67" s="9">
        <v>3.7</v>
      </c>
      <c r="BV67" s="9">
        <v>0.8</v>
      </c>
      <c r="BW67" s="9">
        <v>3.6</v>
      </c>
      <c r="BX67" s="14"/>
      <c r="BY67" s="9">
        <v>0</v>
      </c>
      <c r="BZ67" s="9">
        <v>1</v>
      </c>
      <c r="CA67" s="9">
        <v>133</v>
      </c>
      <c r="CB67" s="9">
        <v>25</v>
      </c>
      <c r="CC67" s="11">
        <v>0.8</v>
      </c>
      <c r="CD67" s="29">
        <v>90</v>
      </c>
      <c r="CE67" s="13"/>
      <c r="CF67" s="13"/>
      <c r="CG67" s="9">
        <v>620</v>
      </c>
      <c r="CH67" s="9">
        <v>1</v>
      </c>
      <c r="CI67" s="9">
        <v>1</v>
      </c>
      <c r="CJ67" s="12">
        <v>2619.1176470588234</v>
      </c>
      <c r="CK67" s="20">
        <f t="shared" si="53"/>
        <v>29.101307189542482</v>
      </c>
      <c r="CL67" s="19">
        <f t="shared" si="54"/>
        <v>7.8705927641016462</v>
      </c>
      <c r="CM67" s="12">
        <v>1232.5424258160597</v>
      </c>
      <c r="CN67" s="19">
        <f t="shared" si="55"/>
        <v>7.1168343278932129</v>
      </c>
      <c r="CO67" s="14"/>
      <c r="CP67" s="36">
        <v>40633</v>
      </c>
      <c r="CQ67" s="38"/>
      <c r="CR67" s="38"/>
      <c r="CS67" s="36">
        <v>40654</v>
      </c>
      <c r="CT67" s="43">
        <f>(CS67-CP67)</f>
        <v>21</v>
      </c>
      <c r="CU67" s="36">
        <v>44274</v>
      </c>
      <c r="CV67" s="42">
        <v>44275</v>
      </c>
      <c r="CW67" s="9">
        <f t="shared" si="56"/>
        <v>3642</v>
      </c>
      <c r="CX67" s="9">
        <v>0</v>
      </c>
      <c r="CY67" s="9"/>
      <c r="CZ67" s="14"/>
      <c r="DA67" s="9">
        <v>1</v>
      </c>
      <c r="DB67" s="9">
        <v>21</v>
      </c>
      <c r="DC67" s="1">
        <v>1</v>
      </c>
      <c r="DD67" s="14" t="s">
        <v>157</v>
      </c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 s="10" customFormat="1" x14ac:dyDescent="0.25">
      <c r="A68" s="2">
        <v>2012</v>
      </c>
      <c r="B68" s="3">
        <v>62</v>
      </c>
      <c r="C68" s="3">
        <v>0</v>
      </c>
      <c r="D68" s="3">
        <v>1</v>
      </c>
      <c r="E68" s="3">
        <v>1</v>
      </c>
      <c r="F68" s="3">
        <v>2</v>
      </c>
      <c r="G68" s="3">
        <v>1</v>
      </c>
      <c r="H68" s="1">
        <v>0</v>
      </c>
      <c r="I68" s="3">
        <v>1</v>
      </c>
      <c r="J68" s="3">
        <v>3</v>
      </c>
      <c r="K68" s="3">
        <v>1</v>
      </c>
      <c r="L68" s="3">
        <v>0</v>
      </c>
      <c r="M68" s="3"/>
      <c r="N68" s="3">
        <v>1</v>
      </c>
      <c r="O68" s="3">
        <v>1</v>
      </c>
      <c r="P68" s="3">
        <v>0</v>
      </c>
      <c r="Q68" s="3"/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</v>
      </c>
      <c r="AB68" s="3">
        <v>0</v>
      </c>
      <c r="AC68" s="3">
        <v>1</v>
      </c>
      <c r="AD68" s="3">
        <v>0</v>
      </c>
      <c r="AE68" s="3">
        <v>0</v>
      </c>
      <c r="AF68" s="3">
        <v>0</v>
      </c>
      <c r="AG68" s="3">
        <v>0</v>
      </c>
      <c r="AH68" s="3">
        <v>25.5</v>
      </c>
      <c r="AI68" s="4">
        <v>1.64</v>
      </c>
      <c r="AJ68" s="3">
        <v>182</v>
      </c>
      <c r="AK68" s="3">
        <v>80</v>
      </c>
      <c r="AL68" s="5">
        <f t="shared" si="38"/>
        <v>114</v>
      </c>
      <c r="AM68" s="3">
        <v>71</v>
      </c>
      <c r="AN68" s="3">
        <v>1</v>
      </c>
      <c r="AO68" s="3">
        <v>8</v>
      </c>
      <c r="AP68" s="3">
        <v>36</v>
      </c>
      <c r="AQ68" s="3">
        <v>19</v>
      </c>
      <c r="AR68" s="3">
        <v>27</v>
      </c>
      <c r="AS68" s="3">
        <f t="shared" si="39"/>
        <v>17</v>
      </c>
      <c r="AT68" s="7">
        <f t="shared" si="40"/>
        <v>2.125</v>
      </c>
      <c r="AU68" s="3">
        <v>19</v>
      </c>
      <c r="AV68" s="4">
        <v>3.8375999999999997</v>
      </c>
      <c r="AW68" s="3">
        <v>2.34</v>
      </c>
      <c r="AX68" s="19">
        <f t="shared" si="41"/>
        <v>0.59148558758314851</v>
      </c>
      <c r="AY68" s="7">
        <f t="shared" si="42"/>
        <v>2.0846362309776945</v>
      </c>
      <c r="AZ68" s="7">
        <f t="shared" si="43"/>
        <v>273.5042735042735</v>
      </c>
      <c r="BA68" s="7">
        <f t="shared" si="44"/>
        <v>3623.931623931624</v>
      </c>
      <c r="BB68" s="7">
        <f t="shared" si="45"/>
        <v>54.050704225352113</v>
      </c>
      <c r="BC68" s="7">
        <f t="shared" si="46"/>
        <v>32.95774647887324</v>
      </c>
      <c r="BD68" s="7">
        <f t="shared" si="47"/>
        <v>42.581408450704224</v>
      </c>
      <c r="BE68" s="7">
        <f t="shared" si="48"/>
        <v>8.5162816901408451</v>
      </c>
      <c r="BF68" s="19">
        <v>4.68</v>
      </c>
      <c r="BG68" s="19">
        <f t="shared" si="49"/>
        <v>0.49953095684803001</v>
      </c>
      <c r="BH68" s="19">
        <f t="shared" si="50"/>
        <v>0.66604127579737338</v>
      </c>
      <c r="BI68" s="19">
        <f t="shared" si="51"/>
        <v>3.179453189726595</v>
      </c>
      <c r="BJ68" s="19">
        <f t="shared" si="52"/>
        <v>0.42105263157894735</v>
      </c>
      <c r="BK68" s="19"/>
      <c r="BL68" s="5">
        <v>1</v>
      </c>
      <c r="BM68" s="5">
        <v>20</v>
      </c>
      <c r="BN68" s="5">
        <v>75</v>
      </c>
      <c r="BO68" s="5">
        <v>1</v>
      </c>
      <c r="BP68" s="5">
        <v>0</v>
      </c>
      <c r="BQ68" s="3">
        <v>1</v>
      </c>
      <c r="BR68" s="3">
        <v>1</v>
      </c>
      <c r="BS68" s="3">
        <v>75</v>
      </c>
      <c r="BT68" s="3"/>
      <c r="BU68" s="3"/>
      <c r="BV68" s="3"/>
      <c r="BW68" s="3"/>
      <c r="BY68" s="3"/>
      <c r="BZ68" s="3"/>
      <c r="CA68" s="3">
        <v>136</v>
      </c>
      <c r="CB68" s="3">
        <v>15</v>
      </c>
      <c r="CC68" s="4">
        <v>0.9</v>
      </c>
      <c r="CD68" s="28">
        <v>65</v>
      </c>
      <c r="CE68" s="8"/>
      <c r="CF68" s="8"/>
      <c r="CG68" s="3">
        <v>1497</v>
      </c>
      <c r="CH68" s="3">
        <v>1</v>
      </c>
      <c r="CI68" s="3">
        <v>2</v>
      </c>
      <c r="CJ68" s="12">
        <v>1902.5974025974026</v>
      </c>
      <c r="CK68" s="20">
        <f t="shared" si="53"/>
        <v>29.270729270729269</v>
      </c>
      <c r="CL68" s="19">
        <f t="shared" si="54"/>
        <v>7.550975285585575</v>
      </c>
      <c r="CM68" s="5">
        <v>7138.0228918452531</v>
      </c>
      <c r="CN68" s="19">
        <f t="shared" si="55"/>
        <v>8.8731911110840844</v>
      </c>
      <c r="CP68" s="41">
        <v>40261</v>
      </c>
      <c r="CQ68" s="41"/>
      <c r="CR68" s="41"/>
      <c r="CS68" s="41"/>
      <c r="CT68" s="20"/>
      <c r="CU68" s="36">
        <v>44272</v>
      </c>
      <c r="CV68" s="36">
        <v>44260</v>
      </c>
      <c r="CW68" s="1">
        <f t="shared" si="56"/>
        <v>3999</v>
      </c>
      <c r="CX68" s="3">
        <v>0</v>
      </c>
      <c r="CY68" s="3"/>
      <c r="CZ68" s="3"/>
      <c r="DA68" s="3">
        <v>0</v>
      </c>
      <c r="DB68" s="3">
        <v>3999</v>
      </c>
      <c r="DC68" s="1">
        <v>1</v>
      </c>
      <c r="DD68" s="3"/>
    </row>
    <row r="69" spans="1:117" s="10" customFormat="1" x14ac:dyDescent="0.25">
      <c r="A69" s="25">
        <v>1021</v>
      </c>
      <c r="B69" s="1">
        <v>78</v>
      </c>
      <c r="C69" s="1">
        <v>0</v>
      </c>
      <c r="D69" s="1">
        <v>1</v>
      </c>
      <c r="E69" s="1">
        <v>1</v>
      </c>
      <c r="F69" s="1">
        <v>2</v>
      </c>
      <c r="G69" s="1">
        <v>1</v>
      </c>
      <c r="H69" s="1">
        <v>0</v>
      </c>
      <c r="I69" s="1">
        <v>1</v>
      </c>
      <c r="J69" s="1">
        <v>3</v>
      </c>
      <c r="K69" s="1">
        <v>1</v>
      </c>
      <c r="L69" s="1">
        <v>1</v>
      </c>
      <c r="M69" s="1">
        <v>1</v>
      </c>
      <c r="N69" s="1">
        <v>1</v>
      </c>
      <c r="O69" s="1">
        <v>0</v>
      </c>
      <c r="P69" s="1">
        <v>1</v>
      </c>
      <c r="Q69" s="1">
        <v>1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1</v>
      </c>
      <c r="AB69" s="1">
        <v>0</v>
      </c>
      <c r="AC69" s="1">
        <v>1</v>
      </c>
      <c r="AD69" s="1">
        <v>0</v>
      </c>
      <c r="AE69" s="1">
        <v>1</v>
      </c>
      <c r="AF69" s="1">
        <v>0</v>
      </c>
      <c r="AG69" s="1">
        <v>0</v>
      </c>
      <c r="AH69" s="1">
        <v>33</v>
      </c>
      <c r="AI69" s="1">
        <v>1.88</v>
      </c>
      <c r="AJ69" s="1">
        <v>122</v>
      </c>
      <c r="AK69" s="1">
        <v>54</v>
      </c>
      <c r="AL69" s="5">
        <f t="shared" si="38"/>
        <v>76.666666666666671</v>
      </c>
      <c r="AM69" s="1">
        <v>59</v>
      </c>
      <c r="AN69" s="1">
        <v>3</v>
      </c>
      <c r="AO69" s="1">
        <v>10</v>
      </c>
      <c r="AP69" s="1">
        <v>56</v>
      </c>
      <c r="AQ69" s="1">
        <v>20</v>
      </c>
      <c r="AR69" s="1">
        <v>35</v>
      </c>
      <c r="AS69" s="1">
        <f t="shared" si="39"/>
        <v>36</v>
      </c>
      <c r="AT69" s="7">
        <f t="shared" si="40"/>
        <v>3.6</v>
      </c>
      <c r="AU69" s="1">
        <v>17</v>
      </c>
      <c r="AV69" s="19">
        <v>3.8</v>
      </c>
      <c r="AW69" s="1">
        <v>2.02</v>
      </c>
      <c r="AX69" s="19">
        <f t="shared" si="41"/>
        <v>0.34338507021433851</v>
      </c>
      <c r="AY69" s="7">
        <f t="shared" si="42"/>
        <v>4.7368421052631584</v>
      </c>
      <c r="AZ69" s="7">
        <f t="shared" si="43"/>
        <v>712.87128712871288</v>
      </c>
      <c r="BA69" s="7">
        <f t="shared" si="44"/>
        <v>2640.2640264026404</v>
      </c>
      <c r="BB69" s="7">
        <f t="shared" si="45"/>
        <v>64.406779661016941</v>
      </c>
      <c r="BC69" s="7">
        <f t="shared" si="46"/>
        <v>34.237288135593218</v>
      </c>
      <c r="BD69" s="7">
        <f t="shared" si="47"/>
        <v>27.782418079096043</v>
      </c>
      <c r="BE69" s="7">
        <f t="shared" si="48"/>
        <v>11.640677966101693</v>
      </c>
      <c r="BF69" s="19"/>
      <c r="BG69" s="19">
        <f t="shared" si="49"/>
        <v>0.54342105263157903</v>
      </c>
      <c r="BH69" s="19">
        <f t="shared" si="50"/>
        <v>0.8694736842105264</v>
      </c>
      <c r="BI69" s="19">
        <f t="shared" si="51"/>
        <v>1.7890772128060262</v>
      </c>
      <c r="BJ69" s="19">
        <f t="shared" si="52"/>
        <v>0.58823529411764708</v>
      </c>
      <c r="BK69" s="19"/>
      <c r="BL69" s="20">
        <v>0</v>
      </c>
      <c r="BM69" s="1"/>
      <c r="BN69" s="20"/>
      <c r="BO69" s="1"/>
      <c r="BP69" s="1"/>
      <c r="BQ69" s="1">
        <v>1</v>
      </c>
      <c r="BR69" s="1">
        <v>0</v>
      </c>
      <c r="BS69" s="1">
        <v>70</v>
      </c>
      <c r="BT69" s="1">
        <v>4.2</v>
      </c>
      <c r="BU69" s="1">
        <v>2.2000000000000002</v>
      </c>
      <c r="BV69" s="1">
        <v>0.51</v>
      </c>
      <c r="BW69" s="1">
        <v>4.7</v>
      </c>
      <c r="BX69" s="1">
        <v>51.5</v>
      </c>
      <c r="BY69" s="1">
        <v>1</v>
      </c>
      <c r="BZ69" s="1"/>
      <c r="CA69" s="25">
        <v>139</v>
      </c>
      <c r="CB69" s="25">
        <v>37</v>
      </c>
      <c r="CC69" s="44">
        <v>1.2</v>
      </c>
      <c r="CD69" s="27">
        <v>43</v>
      </c>
      <c r="CE69" s="1">
        <v>215</v>
      </c>
      <c r="CF69" s="1">
        <v>1</v>
      </c>
      <c r="CG69" s="1"/>
      <c r="CH69" s="1"/>
      <c r="CI69" s="1">
        <v>2</v>
      </c>
      <c r="CJ69" s="20">
        <v>1268.335</v>
      </c>
      <c r="CK69" s="20">
        <f t="shared" si="53"/>
        <v>29.496162790697674</v>
      </c>
      <c r="CL69" s="19">
        <f t="shared" si="54"/>
        <v>7.1454602956872604</v>
      </c>
      <c r="CM69" s="20">
        <v>2576.056</v>
      </c>
      <c r="CN69" s="19">
        <f t="shared" si="55"/>
        <v>7.8540148261183873</v>
      </c>
      <c r="CO69" s="22"/>
      <c r="CP69" s="36">
        <v>43215</v>
      </c>
      <c r="CQ69" s="36"/>
      <c r="CR69" s="36"/>
      <c r="CS69" s="36"/>
      <c r="CT69" s="20"/>
      <c r="CU69" s="36">
        <v>44217</v>
      </c>
      <c r="CV69" s="36">
        <v>43252</v>
      </c>
      <c r="CW69" s="1">
        <f t="shared" si="56"/>
        <v>37</v>
      </c>
      <c r="CX69" s="1">
        <v>1</v>
      </c>
      <c r="CY69" s="36">
        <v>43252</v>
      </c>
      <c r="CZ69" s="20">
        <f>(CY69-CP69)</f>
        <v>37</v>
      </c>
      <c r="DA69" s="20">
        <v>1</v>
      </c>
      <c r="DB69" s="20">
        <v>37</v>
      </c>
      <c r="DC69" s="3">
        <v>0</v>
      </c>
      <c r="DD69" t="s">
        <v>129</v>
      </c>
      <c r="DE69"/>
      <c r="DF69"/>
      <c r="DG69"/>
      <c r="DH69"/>
      <c r="DI69"/>
      <c r="DJ69"/>
      <c r="DK69"/>
      <c r="DL69"/>
      <c r="DM69"/>
    </row>
    <row r="70" spans="1:117" s="10" customFormat="1" x14ac:dyDescent="0.25">
      <c r="A70" s="2">
        <v>2057</v>
      </c>
      <c r="B70" s="3">
        <v>68</v>
      </c>
      <c r="C70" s="3">
        <v>1</v>
      </c>
      <c r="D70" s="3">
        <v>0</v>
      </c>
      <c r="E70" s="3">
        <v>0</v>
      </c>
      <c r="F70" s="3">
        <v>1</v>
      </c>
      <c r="G70" s="3">
        <v>0</v>
      </c>
      <c r="H70" s="1">
        <v>1</v>
      </c>
      <c r="I70" s="3">
        <v>1</v>
      </c>
      <c r="J70" s="3">
        <v>1</v>
      </c>
      <c r="K70" s="3">
        <v>1</v>
      </c>
      <c r="L70" s="3">
        <v>0</v>
      </c>
      <c r="M70" s="3"/>
      <c r="N70" s="3">
        <v>1</v>
      </c>
      <c r="O70" s="3">
        <v>0</v>
      </c>
      <c r="P70" s="3">
        <v>1</v>
      </c>
      <c r="Q70" s="3"/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1</v>
      </c>
      <c r="X70" s="3">
        <v>0</v>
      </c>
      <c r="Y70" s="3">
        <v>1</v>
      </c>
      <c r="Z70" s="3">
        <v>1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0</v>
      </c>
      <c r="AH70" s="3">
        <v>28</v>
      </c>
      <c r="AI70" s="4">
        <v>2.35</v>
      </c>
      <c r="AJ70" s="3"/>
      <c r="AK70" s="3"/>
      <c r="AL70" s="5"/>
      <c r="AM70" s="3">
        <v>74</v>
      </c>
      <c r="AN70" s="3">
        <v>1</v>
      </c>
      <c r="AO70" s="3">
        <v>16</v>
      </c>
      <c r="AP70" s="3">
        <v>37</v>
      </c>
      <c r="AQ70" s="3">
        <v>20</v>
      </c>
      <c r="AR70" s="3">
        <v>26</v>
      </c>
      <c r="AS70" s="1">
        <f t="shared" si="39"/>
        <v>17</v>
      </c>
      <c r="AT70" s="7">
        <f t="shared" si="40"/>
        <v>1.0625</v>
      </c>
      <c r="AU70" s="3">
        <v>22</v>
      </c>
      <c r="AV70" s="4">
        <v>4.2065000000000001</v>
      </c>
      <c r="AW70" s="3">
        <v>1.79</v>
      </c>
      <c r="AX70" s="19"/>
      <c r="AY70" s="7">
        <f t="shared" si="42"/>
        <v>0.95090930702484244</v>
      </c>
      <c r="AZ70" s="7">
        <f t="shared" si="43"/>
        <v>178.77094972067039</v>
      </c>
      <c r="BA70" s="7"/>
      <c r="BB70" s="7">
        <f t="shared" si="45"/>
        <v>56.844594594594597</v>
      </c>
      <c r="BC70" s="7">
        <f t="shared" si="46"/>
        <v>24.189189189189189</v>
      </c>
      <c r="BD70" s="7"/>
      <c r="BE70" s="7">
        <f t="shared" si="48"/>
        <v>3.2897297297297299</v>
      </c>
      <c r="BF70" s="19"/>
      <c r="BG70" s="19">
        <f t="shared" si="49"/>
        <v>0.45738737667894924</v>
      </c>
      <c r="BH70" s="19">
        <f t="shared" si="50"/>
        <v>0.65089742065850464</v>
      </c>
      <c r="BI70" s="19">
        <f t="shared" si="51"/>
        <v>3.3437996820349762</v>
      </c>
      <c r="BJ70" s="19">
        <f t="shared" si="52"/>
        <v>0.72727272727272729</v>
      </c>
      <c r="BK70" s="19"/>
      <c r="BL70" s="5">
        <v>0</v>
      </c>
      <c r="BM70" s="5"/>
      <c r="BN70" s="5"/>
      <c r="BO70" s="5"/>
      <c r="BP70" s="5"/>
      <c r="BQ70" s="3">
        <v>1</v>
      </c>
      <c r="BR70" s="3">
        <v>0</v>
      </c>
      <c r="BS70" s="3"/>
      <c r="BT70" s="3">
        <v>6.2</v>
      </c>
      <c r="BU70" s="3">
        <v>5.4</v>
      </c>
      <c r="BV70" s="3">
        <v>1</v>
      </c>
      <c r="BW70" s="3"/>
      <c r="BY70" s="3">
        <v>1</v>
      </c>
      <c r="BZ70" s="3">
        <v>0</v>
      </c>
      <c r="CA70" s="3">
        <v>142</v>
      </c>
      <c r="CB70" s="3">
        <v>26</v>
      </c>
      <c r="CC70" s="4">
        <v>2</v>
      </c>
      <c r="CD70" s="28">
        <v>42</v>
      </c>
      <c r="CE70" s="8"/>
      <c r="CF70" s="8"/>
      <c r="CG70" s="3">
        <v>1145</v>
      </c>
      <c r="CH70" s="3">
        <v>1</v>
      </c>
      <c r="CI70" s="3">
        <v>2</v>
      </c>
      <c r="CJ70" s="12">
        <v>1241.5966386554621</v>
      </c>
      <c r="CK70" s="20">
        <f t="shared" si="53"/>
        <v>29.561824729891956</v>
      </c>
      <c r="CL70" s="19">
        <f t="shared" si="54"/>
        <v>7.1241534421568149</v>
      </c>
      <c r="CM70" s="5">
        <v>1058.9701844312465</v>
      </c>
      <c r="CN70" s="19">
        <f t="shared" si="55"/>
        <v>6.965052190749204</v>
      </c>
      <c r="CP70" s="36">
        <v>40526</v>
      </c>
      <c r="CQ70" s="36"/>
      <c r="CR70" s="36"/>
      <c r="CS70" s="36">
        <v>42037</v>
      </c>
      <c r="CT70" s="43">
        <f>(CS70-CP70)</f>
        <v>1511</v>
      </c>
      <c r="CU70" s="36">
        <v>44274</v>
      </c>
      <c r="CV70" s="40">
        <v>44263</v>
      </c>
      <c r="CW70" s="3">
        <f t="shared" si="56"/>
        <v>3737</v>
      </c>
      <c r="CX70" s="3">
        <v>0</v>
      </c>
      <c r="CY70" s="3"/>
      <c r="CZ70" s="3"/>
      <c r="DA70" s="3">
        <v>1</v>
      </c>
      <c r="DB70" s="3">
        <v>1511</v>
      </c>
      <c r="DC70" s="3">
        <v>0</v>
      </c>
      <c r="DD70" s="3"/>
    </row>
    <row r="71" spans="1:117" x14ac:dyDescent="0.25">
      <c r="A71" s="2">
        <v>2033</v>
      </c>
      <c r="B71" s="3">
        <v>62</v>
      </c>
      <c r="C71" s="3">
        <v>0</v>
      </c>
      <c r="D71" s="3">
        <v>0</v>
      </c>
      <c r="E71" s="3">
        <v>1</v>
      </c>
      <c r="F71" s="3">
        <v>1</v>
      </c>
      <c r="G71" s="3">
        <v>0</v>
      </c>
      <c r="H71" s="1">
        <v>1</v>
      </c>
      <c r="I71" s="3">
        <v>0</v>
      </c>
      <c r="J71" s="3">
        <v>4</v>
      </c>
      <c r="K71" s="3">
        <v>1</v>
      </c>
      <c r="L71" s="3">
        <v>1</v>
      </c>
      <c r="M71" s="3"/>
      <c r="N71" s="3">
        <v>1</v>
      </c>
      <c r="O71" s="3">
        <v>0</v>
      </c>
      <c r="P71" s="3">
        <v>1</v>
      </c>
      <c r="Q71" s="3"/>
      <c r="R71" s="3">
        <v>1</v>
      </c>
      <c r="S71" s="3">
        <v>0</v>
      </c>
      <c r="T71" s="3">
        <v>1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1</v>
      </c>
      <c r="AA71" s="3">
        <v>1</v>
      </c>
      <c r="AB71" s="3">
        <v>1</v>
      </c>
      <c r="AC71" s="3">
        <v>0</v>
      </c>
      <c r="AD71" s="3">
        <v>0</v>
      </c>
      <c r="AE71" s="3">
        <v>1</v>
      </c>
      <c r="AF71" s="3">
        <v>0</v>
      </c>
      <c r="AG71" s="3">
        <v>2</v>
      </c>
      <c r="AH71" s="3">
        <v>23</v>
      </c>
      <c r="AI71" s="4">
        <v>1.94</v>
      </c>
      <c r="AJ71" s="3">
        <v>93</v>
      </c>
      <c r="AK71" s="3">
        <v>75</v>
      </c>
      <c r="AL71" s="5">
        <f t="shared" ref="AL71:AL88" si="57">(AJ71+2*AK71)/3</f>
        <v>81</v>
      </c>
      <c r="AM71" s="3">
        <v>88</v>
      </c>
      <c r="AN71" s="3">
        <v>1</v>
      </c>
      <c r="AO71" s="3">
        <v>6</v>
      </c>
      <c r="AP71" s="3">
        <v>51</v>
      </c>
      <c r="AQ71" s="3">
        <v>26</v>
      </c>
      <c r="AR71" s="3">
        <v>34</v>
      </c>
      <c r="AS71" s="1">
        <f t="shared" si="39"/>
        <v>25</v>
      </c>
      <c r="AT71" s="7">
        <f t="shared" si="40"/>
        <v>4.166666666666667</v>
      </c>
      <c r="AU71" s="3">
        <v>22</v>
      </c>
      <c r="AV71" s="4">
        <v>3.298</v>
      </c>
      <c r="AW71" s="3">
        <v>1.7</v>
      </c>
      <c r="AX71" s="19">
        <f t="shared" ref="AX71:AX88" si="58">(AL71*AW71/451)</f>
        <v>0.30532150776053213</v>
      </c>
      <c r="AY71" s="7">
        <f t="shared" si="42"/>
        <v>3.6385688295936931</v>
      </c>
      <c r="AZ71" s="7">
        <f t="shared" si="43"/>
        <v>564.70588235294122</v>
      </c>
      <c r="BA71" s="7">
        <f t="shared" ref="BA71:BA88" si="59">((AL71-AO71)*80/AW71)</f>
        <v>3529.4117647058824</v>
      </c>
      <c r="BB71" s="7">
        <f t="shared" si="45"/>
        <v>37.477272727272727</v>
      </c>
      <c r="BC71" s="7">
        <f t="shared" si="46"/>
        <v>19.318181818181817</v>
      </c>
      <c r="BD71" s="7">
        <f t="shared" ref="BD71:BD88" si="60">(BC71*(AL71-AU71)*0.0136)</f>
        <v>15.50090909090909</v>
      </c>
      <c r="BE71" s="7">
        <f t="shared" si="48"/>
        <v>7.3563636363636355</v>
      </c>
      <c r="BF71" s="19"/>
      <c r="BG71" s="19">
        <f t="shared" si="49"/>
        <v>0.90721649484536082</v>
      </c>
      <c r="BH71" s="19">
        <f t="shared" si="50"/>
        <v>1.3608247422680413</v>
      </c>
      <c r="BI71" s="19">
        <f t="shared" si="51"/>
        <v>1.499090909090909</v>
      </c>
      <c r="BJ71" s="19">
        <f t="shared" si="52"/>
        <v>0.27272727272727271</v>
      </c>
      <c r="BK71" s="19"/>
      <c r="BL71" s="5">
        <v>0</v>
      </c>
      <c r="BM71" s="5"/>
      <c r="BN71" s="5"/>
      <c r="BO71" s="5"/>
      <c r="BP71" s="5"/>
      <c r="BQ71" s="9">
        <v>1</v>
      </c>
      <c r="BR71" s="9">
        <v>0</v>
      </c>
      <c r="BS71" s="3">
        <v>12.5</v>
      </c>
      <c r="BT71" s="3">
        <v>5.7</v>
      </c>
      <c r="BU71" s="3">
        <v>5.3</v>
      </c>
      <c r="BV71" s="3">
        <v>0.88</v>
      </c>
      <c r="BW71" s="3">
        <v>4.8</v>
      </c>
      <c r="BX71" s="10"/>
      <c r="BY71" s="3">
        <v>1</v>
      </c>
      <c r="BZ71" s="3">
        <v>0</v>
      </c>
      <c r="CA71" s="3">
        <v>132</v>
      </c>
      <c r="CB71" s="3">
        <v>37</v>
      </c>
      <c r="CC71" s="4">
        <v>0.9</v>
      </c>
      <c r="CD71" s="28">
        <v>90</v>
      </c>
      <c r="CE71" s="8"/>
      <c r="CF71" s="8"/>
      <c r="CG71" s="3">
        <v>2454</v>
      </c>
      <c r="CH71" s="3">
        <v>1</v>
      </c>
      <c r="CI71" s="3">
        <v>3</v>
      </c>
      <c r="CJ71" s="12">
        <v>2695.833333333333</v>
      </c>
      <c r="CK71" s="20">
        <f t="shared" si="53"/>
        <v>29.953703703703699</v>
      </c>
      <c r="CL71" s="19">
        <f t="shared" si="54"/>
        <v>7.8994626501410465</v>
      </c>
      <c r="CM71" s="5">
        <v>1680.7069826280497</v>
      </c>
      <c r="CN71" s="19">
        <f t="shared" si="55"/>
        <v>7.4269698068690291</v>
      </c>
      <c r="CO71" s="10"/>
      <c r="CP71" s="41">
        <v>40393</v>
      </c>
      <c r="CQ71" s="41"/>
      <c r="CR71" s="41"/>
      <c r="CS71" s="41"/>
      <c r="CU71" s="36">
        <v>44272</v>
      </c>
      <c r="CV71" s="36">
        <v>41561</v>
      </c>
      <c r="CW71" s="1">
        <f t="shared" si="56"/>
        <v>1168</v>
      </c>
      <c r="CX71" s="3">
        <v>1</v>
      </c>
      <c r="CY71" s="40">
        <v>41561</v>
      </c>
      <c r="CZ71" s="20">
        <f>(CY71-CP71)</f>
        <v>1168</v>
      </c>
      <c r="DA71" s="20">
        <v>1</v>
      </c>
      <c r="DB71" s="20">
        <v>1168</v>
      </c>
      <c r="DC71" s="1">
        <v>1</v>
      </c>
      <c r="DD71" s="3" t="s">
        <v>141</v>
      </c>
      <c r="DE71" s="10"/>
      <c r="DF71" s="10"/>
      <c r="DG71" s="10"/>
      <c r="DH71" s="10"/>
      <c r="DI71" s="10"/>
      <c r="DJ71" s="10"/>
      <c r="DK71" s="10"/>
      <c r="DL71" s="10"/>
      <c r="DM71" s="10"/>
    </row>
    <row r="72" spans="1:117" s="10" customFormat="1" x14ac:dyDescent="0.25">
      <c r="A72" s="2">
        <v>2054</v>
      </c>
      <c r="B72" s="3">
        <v>69</v>
      </c>
      <c r="C72" s="3">
        <v>0</v>
      </c>
      <c r="D72" s="3">
        <v>0</v>
      </c>
      <c r="E72" s="3">
        <v>1</v>
      </c>
      <c r="F72" s="3">
        <v>1</v>
      </c>
      <c r="G72" s="3">
        <v>0</v>
      </c>
      <c r="H72" s="1">
        <v>1</v>
      </c>
      <c r="I72" s="3">
        <v>0</v>
      </c>
      <c r="J72" s="3">
        <v>3</v>
      </c>
      <c r="K72" s="9">
        <v>1</v>
      </c>
      <c r="L72" s="3">
        <v>0</v>
      </c>
      <c r="M72" s="9"/>
      <c r="N72" s="3">
        <v>1</v>
      </c>
      <c r="O72" s="9">
        <v>1</v>
      </c>
      <c r="P72" s="3">
        <v>0</v>
      </c>
      <c r="Q72" s="3"/>
      <c r="R72" s="3">
        <v>1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1</v>
      </c>
      <c r="AA72" s="3">
        <v>1</v>
      </c>
      <c r="AB72" s="3">
        <v>1</v>
      </c>
      <c r="AC72" s="3">
        <v>0</v>
      </c>
      <c r="AD72" s="3">
        <v>0</v>
      </c>
      <c r="AE72" s="3">
        <v>1</v>
      </c>
      <c r="AF72" s="3">
        <v>0</v>
      </c>
      <c r="AG72" s="3">
        <v>0</v>
      </c>
      <c r="AH72" s="3">
        <v>26.5</v>
      </c>
      <c r="AI72" s="4">
        <v>1.8</v>
      </c>
      <c r="AJ72" s="3">
        <v>119</v>
      </c>
      <c r="AK72" s="3">
        <v>71</v>
      </c>
      <c r="AL72" s="5">
        <f t="shared" si="57"/>
        <v>87</v>
      </c>
      <c r="AM72" s="3">
        <v>71</v>
      </c>
      <c r="AN72" s="3">
        <v>1</v>
      </c>
      <c r="AO72" s="3">
        <v>9</v>
      </c>
      <c r="AP72" s="3">
        <v>79</v>
      </c>
      <c r="AQ72" s="3">
        <v>26</v>
      </c>
      <c r="AR72" s="3">
        <v>45</v>
      </c>
      <c r="AS72" s="1">
        <f t="shared" si="39"/>
        <v>53</v>
      </c>
      <c r="AT72" s="7">
        <f t="shared" si="40"/>
        <v>5.8888888888888893</v>
      </c>
      <c r="AU72" s="3">
        <v>18</v>
      </c>
      <c r="AV72" s="4">
        <v>4.2300000000000004</v>
      </c>
      <c r="AW72" s="3">
        <v>2.35</v>
      </c>
      <c r="AX72" s="19">
        <f t="shared" si="58"/>
        <v>0.45332594235033263</v>
      </c>
      <c r="AY72" s="7">
        <f t="shared" si="42"/>
        <v>6.3829787234042543</v>
      </c>
      <c r="AZ72" s="7">
        <f t="shared" si="43"/>
        <v>919.14893617021278</v>
      </c>
      <c r="BA72" s="7">
        <f t="shared" si="59"/>
        <v>2655.3191489361702</v>
      </c>
      <c r="BB72" s="7">
        <f t="shared" si="45"/>
        <v>59.577464788732399</v>
      </c>
      <c r="BC72" s="7">
        <f t="shared" si="46"/>
        <v>33.098591549295776</v>
      </c>
      <c r="BD72" s="7">
        <f t="shared" si="60"/>
        <v>31.059718309859157</v>
      </c>
      <c r="BE72" s="7">
        <f t="shared" si="48"/>
        <v>16.205070422535208</v>
      </c>
      <c r="BF72" s="19"/>
      <c r="BG72" s="19">
        <f t="shared" si="49"/>
        <v>0.75531914893617014</v>
      </c>
      <c r="BH72" s="19">
        <f t="shared" si="50"/>
        <v>1.3260047281323877</v>
      </c>
      <c r="BI72" s="19">
        <f t="shared" si="51"/>
        <v>1.124103109221366</v>
      </c>
      <c r="BJ72" s="19">
        <f t="shared" si="52"/>
        <v>0.5</v>
      </c>
      <c r="BK72" s="19"/>
      <c r="BL72" s="5">
        <v>0</v>
      </c>
      <c r="BM72" s="5"/>
      <c r="BN72" s="5"/>
      <c r="BO72" s="5"/>
      <c r="BP72" s="5"/>
      <c r="BQ72" s="3">
        <v>1</v>
      </c>
      <c r="BR72" s="3">
        <v>0</v>
      </c>
      <c r="BS72" s="3">
        <v>22.5</v>
      </c>
      <c r="BT72" s="3">
        <v>5.8</v>
      </c>
      <c r="BU72" s="3">
        <v>4.8</v>
      </c>
      <c r="BV72" s="3">
        <v>1</v>
      </c>
      <c r="BW72" s="3"/>
      <c r="BY72" s="3">
        <v>1</v>
      </c>
      <c r="BZ72" s="3">
        <v>1</v>
      </c>
      <c r="CA72" s="3">
        <v>139</v>
      </c>
      <c r="CB72" s="3">
        <v>30</v>
      </c>
      <c r="CC72" s="4">
        <v>1.3</v>
      </c>
      <c r="CD72" s="28">
        <v>55</v>
      </c>
      <c r="CE72" s="8"/>
      <c r="CF72" s="8"/>
      <c r="CG72" s="3">
        <v>3667</v>
      </c>
      <c r="CH72" s="3">
        <v>1</v>
      </c>
      <c r="CI72" s="3">
        <v>3</v>
      </c>
      <c r="CJ72" s="12">
        <v>1696.4705882352941</v>
      </c>
      <c r="CK72" s="20">
        <f t="shared" si="53"/>
        <v>30.844919786096256</v>
      </c>
      <c r="CL72" s="19">
        <f t="shared" si="54"/>
        <v>7.436305247342669</v>
      </c>
      <c r="CM72" s="5">
        <v>2170.7995250837321</v>
      </c>
      <c r="CN72" s="19">
        <f t="shared" si="55"/>
        <v>7.6828508234144568</v>
      </c>
      <c r="CP72" s="36">
        <v>40511</v>
      </c>
      <c r="CQ72" s="36"/>
      <c r="CR72" s="36"/>
      <c r="CS72" s="36"/>
      <c r="CT72" s="20"/>
      <c r="CU72" s="36">
        <v>44274</v>
      </c>
      <c r="CV72" s="36">
        <v>41039</v>
      </c>
      <c r="CW72" s="1">
        <f t="shared" si="56"/>
        <v>528</v>
      </c>
      <c r="CX72" s="3">
        <v>1</v>
      </c>
      <c r="CY72" s="40">
        <v>41039</v>
      </c>
      <c r="CZ72" s="3">
        <f>(CY72-CP72)</f>
        <v>528</v>
      </c>
      <c r="DA72" s="3">
        <v>1</v>
      </c>
      <c r="DB72" s="3">
        <v>528</v>
      </c>
      <c r="DC72" s="1">
        <v>1</v>
      </c>
      <c r="DD72" s="3" t="s">
        <v>141</v>
      </c>
    </row>
    <row r="73" spans="1:117" s="10" customFormat="1" x14ac:dyDescent="0.25">
      <c r="A73" s="25">
        <v>1043</v>
      </c>
      <c r="B73" s="1">
        <v>65</v>
      </c>
      <c r="C73" s="1">
        <v>0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1</v>
      </c>
      <c r="J73" s="1">
        <v>3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1</v>
      </c>
      <c r="AD73" s="1">
        <v>0</v>
      </c>
      <c r="AE73" s="1">
        <v>1</v>
      </c>
      <c r="AF73" s="1">
        <v>0</v>
      </c>
      <c r="AG73" s="1">
        <v>0</v>
      </c>
      <c r="AH73" s="1">
        <v>23.48</v>
      </c>
      <c r="AI73" s="1">
        <v>1.87</v>
      </c>
      <c r="AJ73" s="1">
        <v>106</v>
      </c>
      <c r="AK73" s="1">
        <v>52</v>
      </c>
      <c r="AL73" s="5">
        <f t="shared" si="57"/>
        <v>70</v>
      </c>
      <c r="AM73" s="1">
        <v>66</v>
      </c>
      <c r="AN73" s="1">
        <v>1</v>
      </c>
      <c r="AO73" s="1">
        <v>17</v>
      </c>
      <c r="AP73" s="1">
        <v>100</v>
      </c>
      <c r="AQ73" s="1">
        <v>37</v>
      </c>
      <c r="AR73" s="1">
        <v>65</v>
      </c>
      <c r="AS73" s="1">
        <f t="shared" si="39"/>
        <v>63</v>
      </c>
      <c r="AT73" s="7">
        <f t="shared" si="40"/>
        <v>3.7058823529411766</v>
      </c>
      <c r="AU73" s="1">
        <v>33</v>
      </c>
      <c r="AV73" s="19">
        <v>4.72</v>
      </c>
      <c r="AW73" s="1">
        <v>2.52</v>
      </c>
      <c r="AX73" s="19">
        <f t="shared" si="58"/>
        <v>0.39113082039911312</v>
      </c>
      <c r="AY73" s="7">
        <f t="shared" si="42"/>
        <v>6.7796610169491531</v>
      </c>
      <c r="AZ73" s="7">
        <f t="shared" si="43"/>
        <v>1015.8730158730159</v>
      </c>
      <c r="BA73" s="7">
        <f t="shared" si="59"/>
        <v>1682.5396825396824</v>
      </c>
      <c r="BB73" s="7">
        <f t="shared" si="45"/>
        <v>71.515151515151516</v>
      </c>
      <c r="BC73" s="7">
        <f t="shared" si="46"/>
        <v>38.18181818181818</v>
      </c>
      <c r="BD73" s="7">
        <f t="shared" si="60"/>
        <v>19.213090909090909</v>
      </c>
      <c r="BE73" s="7">
        <f t="shared" si="48"/>
        <v>24.925090909090905</v>
      </c>
      <c r="BF73" s="19">
        <v>1.3703389830508474</v>
      </c>
      <c r="BG73" s="19">
        <f t="shared" si="49"/>
        <v>0.90889830508474578</v>
      </c>
      <c r="BH73" s="19">
        <f t="shared" si="50"/>
        <v>1.3983050847457628</v>
      </c>
      <c r="BI73" s="19">
        <f t="shared" si="51"/>
        <v>1.1351611351611353</v>
      </c>
      <c r="BJ73" s="19">
        <f t="shared" si="52"/>
        <v>0.51515151515151514</v>
      </c>
      <c r="BK73" s="19"/>
      <c r="BL73" s="20">
        <v>1</v>
      </c>
      <c r="BM73" s="1">
        <v>19</v>
      </c>
      <c r="BN73" s="20"/>
      <c r="BO73" s="1">
        <v>2</v>
      </c>
      <c r="BP73" s="1">
        <v>0</v>
      </c>
      <c r="BQ73" s="1">
        <v>1</v>
      </c>
      <c r="BR73" s="1">
        <v>0</v>
      </c>
      <c r="BS73" s="1">
        <v>75</v>
      </c>
      <c r="BT73" s="1">
        <v>3.4</v>
      </c>
      <c r="BU73" s="1">
        <v>2.2000000000000002</v>
      </c>
      <c r="BV73" s="1">
        <v>0.89</v>
      </c>
      <c r="BW73" s="1"/>
      <c r="BX73" s="1">
        <v>69.7</v>
      </c>
      <c r="BY73" s="1">
        <v>1</v>
      </c>
      <c r="BZ73" s="1"/>
      <c r="CA73" s="25">
        <v>140</v>
      </c>
      <c r="CB73" s="25">
        <v>10</v>
      </c>
      <c r="CC73" s="44">
        <v>0.9</v>
      </c>
      <c r="CD73" s="27">
        <v>89</v>
      </c>
      <c r="CE73" s="1">
        <v>148</v>
      </c>
      <c r="CF73" s="1">
        <v>0</v>
      </c>
      <c r="CG73" s="1"/>
      <c r="CH73" s="1"/>
      <c r="CI73" s="1">
        <v>1</v>
      </c>
      <c r="CJ73" s="20">
        <v>2773.1953469999999</v>
      </c>
      <c r="CK73" s="20">
        <f t="shared" si="53"/>
        <v>31.159498280898873</v>
      </c>
      <c r="CL73" s="19">
        <f t="shared" si="54"/>
        <v>7.9277554892218394</v>
      </c>
      <c r="CM73" s="20">
        <v>3204.6363689999998</v>
      </c>
      <c r="CN73" s="19">
        <f t="shared" si="55"/>
        <v>8.0723539055076952</v>
      </c>
      <c r="CO73" s="22"/>
      <c r="CP73" s="36">
        <v>43299</v>
      </c>
      <c r="CQ73" s="36"/>
      <c r="CR73" s="36"/>
      <c r="CS73" s="36"/>
      <c r="CT73" s="20"/>
      <c r="CU73" s="36">
        <v>44217</v>
      </c>
      <c r="CV73" s="37">
        <v>43436</v>
      </c>
      <c r="CW73" s="1">
        <f t="shared" si="56"/>
        <v>137</v>
      </c>
      <c r="CX73" s="1">
        <v>1</v>
      </c>
      <c r="CY73" s="36">
        <v>43436</v>
      </c>
      <c r="CZ73" s="20">
        <f>(CY73-CP73)</f>
        <v>137</v>
      </c>
      <c r="DA73" s="20">
        <v>1</v>
      </c>
      <c r="DB73" s="20">
        <v>137</v>
      </c>
      <c r="DC73" s="1">
        <v>1</v>
      </c>
      <c r="DD73" t="s">
        <v>133</v>
      </c>
      <c r="DE73"/>
      <c r="DF73"/>
      <c r="DG73"/>
      <c r="DH73"/>
      <c r="DI73"/>
      <c r="DJ73"/>
      <c r="DK73"/>
      <c r="DL73"/>
      <c r="DM73"/>
    </row>
    <row r="74" spans="1:117" s="10" customFormat="1" x14ac:dyDescent="0.25">
      <c r="A74" s="2">
        <v>2013</v>
      </c>
      <c r="B74" s="3">
        <v>60</v>
      </c>
      <c r="C74" s="3">
        <v>0</v>
      </c>
      <c r="D74" s="3">
        <v>0</v>
      </c>
      <c r="E74" s="3">
        <v>1</v>
      </c>
      <c r="F74" s="3">
        <v>1</v>
      </c>
      <c r="G74" s="3">
        <v>0</v>
      </c>
      <c r="H74" s="1">
        <v>1</v>
      </c>
      <c r="I74" s="3">
        <v>0</v>
      </c>
      <c r="J74" s="3">
        <v>4</v>
      </c>
      <c r="K74" s="3">
        <v>1</v>
      </c>
      <c r="L74" s="3">
        <v>1</v>
      </c>
      <c r="M74" s="3"/>
      <c r="N74" s="3">
        <v>1</v>
      </c>
      <c r="O74" s="3">
        <v>1</v>
      </c>
      <c r="P74" s="3">
        <v>1</v>
      </c>
      <c r="Q74" s="3"/>
      <c r="R74" s="3">
        <v>1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1</v>
      </c>
      <c r="Z74" s="3">
        <v>1</v>
      </c>
      <c r="AA74" s="3">
        <v>1</v>
      </c>
      <c r="AB74" s="3">
        <v>0</v>
      </c>
      <c r="AC74" s="3">
        <v>1</v>
      </c>
      <c r="AD74" s="3">
        <v>1</v>
      </c>
      <c r="AE74" s="3">
        <v>0</v>
      </c>
      <c r="AF74" s="3">
        <v>0</v>
      </c>
      <c r="AG74" s="3">
        <v>0</v>
      </c>
      <c r="AH74" s="3">
        <v>37.6</v>
      </c>
      <c r="AI74" s="4">
        <v>1.79</v>
      </c>
      <c r="AJ74" s="3">
        <v>85</v>
      </c>
      <c r="AK74" s="3">
        <v>60</v>
      </c>
      <c r="AL74" s="5">
        <f t="shared" si="57"/>
        <v>68.333333333333329</v>
      </c>
      <c r="AM74" s="3">
        <v>75</v>
      </c>
      <c r="AN74" s="3">
        <v>2</v>
      </c>
      <c r="AO74" s="3">
        <v>16</v>
      </c>
      <c r="AP74" s="3">
        <v>58</v>
      </c>
      <c r="AQ74" s="3">
        <v>29</v>
      </c>
      <c r="AR74" s="3">
        <v>39</v>
      </c>
      <c r="AS74" s="3">
        <f t="shared" si="39"/>
        <v>29</v>
      </c>
      <c r="AT74" s="7">
        <f t="shared" si="40"/>
        <v>1.8125</v>
      </c>
      <c r="AU74" s="3">
        <v>30</v>
      </c>
      <c r="AV74" s="4">
        <v>3.0251000000000001</v>
      </c>
      <c r="AW74" s="3">
        <v>1.69</v>
      </c>
      <c r="AX74" s="19">
        <f t="shared" si="58"/>
        <v>0.25606060606060604</v>
      </c>
      <c r="AY74" s="7">
        <f t="shared" si="42"/>
        <v>2.9751082608839376</v>
      </c>
      <c r="AZ74" s="7">
        <f t="shared" si="43"/>
        <v>426.03550295857991</v>
      </c>
      <c r="BA74" s="7">
        <f t="shared" si="59"/>
        <v>2477.3175542406307</v>
      </c>
      <c r="BB74" s="7">
        <f t="shared" si="45"/>
        <v>40.334666666666671</v>
      </c>
      <c r="BC74" s="7">
        <f t="shared" si="46"/>
        <v>22.533333333333335</v>
      </c>
      <c r="BD74" s="7">
        <f t="shared" si="60"/>
        <v>11.747377777777777</v>
      </c>
      <c r="BE74" s="7">
        <f t="shared" si="48"/>
        <v>7.048426666666666</v>
      </c>
      <c r="BF74" s="19"/>
      <c r="BG74" s="19">
        <f t="shared" si="49"/>
        <v>0.96691018478727964</v>
      </c>
      <c r="BH74" s="19">
        <f t="shared" si="50"/>
        <v>1.4379689927605697</v>
      </c>
      <c r="BI74" s="19">
        <f t="shared" si="51"/>
        <v>1.3908505747126438</v>
      </c>
      <c r="BJ74" s="19">
        <f t="shared" si="52"/>
        <v>0.53333333333333333</v>
      </c>
      <c r="BK74" s="19"/>
      <c r="BL74" s="5">
        <v>0</v>
      </c>
      <c r="BM74" s="5"/>
      <c r="BN74" s="5"/>
      <c r="BO74" s="5"/>
      <c r="BP74" s="5"/>
      <c r="BQ74" s="3">
        <v>1</v>
      </c>
      <c r="BR74" s="3">
        <v>0</v>
      </c>
      <c r="BS74" s="3">
        <v>20</v>
      </c>
      <c r="BT74" s="3">
        <v>7</v>
      </c>
      <c r="BU74" s="3">
        <v>6.7</v>
      </c>
      <c r="BV74" s="3">
        <v>1.3</v>
      </c>
      <c r="BW74" s="3"/>
      <c r="BY74" s="3">
        <v>1</v>
      </c>
      <c r="BZ74" s="3">
        <v>1</v>
      </c>
      <c r="CA74" s="3">
        <v>139</v>
      </c>
      <c r="CB74" s="3">
        <v>56</v>
      </c>
      <c r="CC74" s="4">
        <v>1.8</v>
      </c>
      <c r="CD74" s="28">
        <v>47</v>
      </c>
      <c r="CE74" s="8"/>
      <c r="CF74" s="8"/>
      <c r="CG74" s="3">
        <v>10322</v>
      </c>
      <c r="CH74" s="3">
        <v>1</v>
      </c>
      <c r="CI74" s="3">
        <v>3</v>
      </c>
      <c r="CJ74" s="12">
        <v>1468.8888888888889</v>
      </c>
      <c r="CK74" s="20">
        <f t="shared" si="53"/>
        <v>31.252955082742318</v>
      </c>
      <c r="CL74" s="19">
        <f t="shared" si="54"/>
        <v>7.292261536069458</v>
      </c>
      <c r="CM74" s="5">
        <v>7069.3969057780678</v>
      </c>
      <c r="CN74" s="19">
        <f t="shared" si="55"/>
        <v>8.8635304519675131</v>
      </c>
      <c r="CP74" s="41">
        <v>40262</v>
      </c>
      <c r="CQ74" s="41"/>
      <c r="CR74" s="41"/>
      <c r="CS74" s="41">
        <v>40272</v>
      </c>
      <c r="CT74" s="43">
        <f>(CS74-CP74)</f>
        <v>10</v>
      </c>
      <c r="CU74" s="36">
        <v>44272</v>
      </c>
      <c r="CV74" s="36">
        <v>42707</v>
      </c>
      <c r="CW74" s="1">
        <f t="shared" si="56"/>
        <v>2445</v>
      </c>
      <c r="CX74" s="3">
        <v>1</v>
      </c>
      <c r="CY74" s="36">
        <v>42707</v>
      </c>
      <c r="CZ74" s="20">
        <f>(CY74-CP74)</f>
        <v>2445</v>
      </c>
      <c r="DA74" s="20">
        <v>1</v>
      </c>
      <c r="DB74" s="20">
        <v>10</v>
      </c>
      <c r="DC74" s="3">
        <v>0</v>
      </c>
      <c r="DD74" s="3"/>
    </row>
    <row r="75" spans="1:117" s="10" customFormat="1" x14ac:dyDescent="0.25">
      <c r="A75" s="25">
        <v>1075</v>
      </c>
      <c r="B75" s="1">
        <v>67</v>
      </c>
      <c r="C75" s="1">
        <v>2</v>
      </c>
      <c r="D75" s="1">
        <v>1</v>
      </c>
      <c r="E75" s="1">
        <v>1</v>
      </c>
      <c r="F75" s="1">
        <v>1</v>
      </c>
      <c r="G75" s="1">
        <v>1</v>
      </c>
      <c r="H75" s="1">
        <v>0</v>
      </c>
      <c r="I75" s="1">
        <v>1</v>
      </c>
      <c r="J75" s="1">
        <v>3</v>
      </c>
      <c r="K75" s="1">
        <v>1</v>
      </c>
      <c r="L75" s="1">
        <v>1</v>
      </c>
      <c r="M75" s="1">
        <v>1</v>
      </c>
      <c r="N75" s="1">
        <v>1</v>
      </c>
      <c r="O75" s="1">
        <v>0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1</v>
      </c>
      <c r="AC75" s="1">
        <v>1</v>
      </c>
      <c r="AD75" s="1">
        <v>0</v>
      </c>
      <c r="AE75" s="1">
        <v>1</v>
      </c>
      <c r="AF75" s="1">
        <v>0</v>
      </c>
      <c r="AG75" s="1">
        <v>0</v>
      </c>
      <c r="AH75" s="1">
        <v>28.42</v>
      </c>
      <c r="AI75" s="1">
        <v>1.45</v>
      </c>
      <c r="AJ75" s="1">
        <v>130</v>
      </c>
      <c r="AK75" s="1">
        <v>60</v>
      </c>
      <c r="AL75" s="5">
        <f t="shared" si="57"/>
        <v>83.333333333333329</v>
      </c>
      <c r="AM75" s="1">
        <v>73</v>
      </c>
      <c r="AN75" s="1">
        <v>1</v>
      </c>
      <c r="AO75" s="1">
        <v>10</v>
      </c>
      <c r="AP75" s="1">
        <v>51</v>
      </c>
      <c r="AQ75" s="1">
        <v>24</v>
      </c>
      <c r="AR75" s="1">
        <v>39</v>
      </c>
      <c r="AS75" s="1">
        <f t="shared" si="39"/>
        <v>27</v>
      </c>
      <c r="AT75" s="7">
        <f t="shared" si="40"/>
        <v>2.7</v>
      </c>
      <c r="AU75" s="1">
        <v>22</v>
      </c>
      <c r="AV75" s="19">
        <v>3.4</v>
      </c>
      <c r="AW75" s="1">
        <v>2.34</v>
      </c>
      <c r="AX75" s="19">
        <f t="shared" si="58"/>
        <v>0.4323725055432372</v>
      </c>
      <c r="AY75" s="7">
        <f t="shared" si="42"/>
        <v>5</v>
      </c>
      <c r="AZ75" s="7">
        <f t="shared" si="43"/>
        <v>581.19658119658118</v>
      </c>
      <c r="BA75" s="7">
        <f t="shared" si="59"/>
        <v>2507.1225071225072</v>
      </c>
      <c r="BB75" s="7">
        <f t="shared" si="45"/>
        <v>46.575342465753423</v>
      </c>
      <c r="BC75" s="7">
        <f t="shared" si="46"/>
        <v>32.054794520547944</v>
      </c>
      <c r="BD75" s="7">
        <f t="shared" si="60"/>
        <v>26.737972602739724</v>
      </c>
      <c r="BE75" s="7">
        <f t="shared" si="48"/>
        <v>12.642410958904108</v>
      </c>
      <c r="BF75" s="19">
        <v>3.1132352941176471</v>
      </c>
      <c r="BG75" s="19">
        <f t="shared" si="49"/>
        <v>0.83735294117647063</v>
      </c>
      <c r="BH75" s="19">
        <f t="shared" si="50"/>
        <v>1.095</v>
      </c>
      <c r="BI75" s="19">
        <f t="shared" si="51"/>
        <v>1.7250126839167934</v>
      </c>
      <c r="BJ75" s="19">
        <f t="shared" si="52"/>
        <v>0.45454545454545453</v>
      </c>
      <c r="BK75" s="19"/>
      <c r="BL75" s="20">
        <v>1</v>
      </c>
      <c r="BM75" s="1">
        <v>27</v>
      </c>
      <c r="BN75" s="20"/>
      <c r="BO75" s="1">
        <v>1</v>
      </c>
      <c r="BP75" s="1">
        <v>0</v>
      </c>
      <c r="BQ75" s="1">
        <v>1</v>
      </c>
      <c r="BR75" s="1">
        <v>0</v>
      </c>
      <c r="BS75" s="1">
        <v>22.5</v>
      </c>
      <c r="BT75" s="1"/>
      <c r="BU75" s="1"/>
      <c r="BV75" s="1"/>
      <c r="BW75" s="1"/>
      <c r="BX75" s="1"/>
      <c r="BY75" s="1"/>
      <c r="BZ75" s="1"/>
      <c r="CA75" s="25">
        <v>135</v>
      </c>
      <c r="CB75" s="25">
        <v>28</v>
      </c>
      <c r="CC75" s="44">
        <v>1.23</v>
      </c>
      <c r="CD75" s="27">
        <v>45</v>
      </c>
      <c r="CE75" s="1">
        <v>42</v>
      </c>
      <c r="CF75" s="1">
        <v>0</v>
      </c>
      <c r="CG75" s="1"/>
      <c r="CH75" s="1"/>
      <c r="CI75" s="1">
        <v>1</v>
      </c>
      <c r="CJ75" s="20">
        <v>1491.492393</v>
      </c>
      <c r="CK75" s="20">
        <f t="shared" si="53"/>
        <v>33.144275399999998</v>
      </c>
      <c r="CL75" s="19">
        <f t="shared" si="54"/>
        <v>7.3075325037071339</v>
      </c>
      <c r="CM75" s="20">
        <v>187.0216633</v>
      </c>
      <c r="CN75" s="19">
        <f t="shared" si="55"/>
        <v>5.2312244566689605</v>
      </c>
      <c r="CO75" s="22"/>
      <c r="CP75" s="36">
        <v>43427</v>
      </c>
      <c r="CQ75" s="36"/>
      <c r="CR75" s="36"/>
      <c r="CS75" s="36"/>
      <c r="CT75" s="20"/>
      <c r="CU75" s="36">
        <v>44274</v>
      </c>
      <c r="CV75" s="36">
        <v>44273</v>
      </c>
      <c r="CW75" s="1">
        <f t="shared" si="56"/>
        <v>846</v>
      </c>
      <c r="CX75" s="1">
        <v>0</v>
      </c>
      <c r="CY75" s="1"/>
      <c r="CZ75" s="1"/>
      <c r="DA75" s="1">
        <v>0</v>
      </c>
      <c r="DB75" s="1">
        <v>846</v>
      </c>
      <c r="DC75" s="3">
        <v>0</v>
      </c>
      <c r="DD75"/>
      <c r="DE75"/>
      <c r="DF75"/>
      <c r="DG75"/>
      <c r="DH75"/>
      <c r="DI75"/>
      <c r="DJ75"/>
      <c r="DK75"/>
      <c r="DL75"/>
      <c r="DM75"/>
    </row>
    <row r="76" spans="1:117" s="10" customFormat="1" x14ac:dyDescent="0.25">
      <c r="A76" s="25">
        <v>1013</v>
      </c>
      <c r="B76" s="1">
        <v>65</v>
      </c>
      <c r="C76" s="1">
        <v>1</v>
      </c>
      <c r="D76" s="1">
        <v>1</v>
      </c>
      <c r="E76" s="1">
        <v>1</v>
      </c>
      <c r="F76" s="1">
        <v>2</v>
      </c>
      <c r="G76" s="1">
        <v>1</v>
      </c>
      <c r="H76" s="1">
        <v>0</v>
      </c>
      <c r="I76" s="1">
        <v>1</v>
      </c>
      <c r="J76" s="1">
        <v>4</v>
      </c>
      <c r="K76" s="1">
        <v>1</v>
      </c>
      <c r="L76" s="1">
        <v>1</v>
      </c>
      <c r="M76" s="1">
        <v>1</v>
      </c>
      <c r="N76" s="1">
        <v>0</v>
      </c>
      <c r="O76" s="1">
        <v>0</v>
      </c>
      <c r="P76" s="1">
        <v>0</v>
      </c>
      <c r="Q76" s="1"/>
      <c r="R76" s="1">
        <v>0</v>
      </c>
      <c r="S76" s="1">
        <v>0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43.8</v>
      </c>
      <c r="AI76" s="1">
        <v>2.06</v>
      </c>
      <c r="AJ76" s="1">
        <v>139</v>
      </c>
      <c r="AK76" s="1">
        <v>103</v>
      </c>
      <c r="AL76" s="5">
        <f t="shared" si="57"/>
        <v>115</v>
      </c>
      <c r="AM76" s="1">
        <v>84</v>
      </c>
      <c r="AN76" s="1">
        <v>1</v>
      </c>
      <c r="AO76" s="1">
        <v>9</v>
      </c>
      <c r="AP76" s="1">
        <v>59</v>
      </c>
      <c r="AQ76" s="1">
        <v>25</v>
      </c>
      <c r="AR76" s="1">
        <v>39</v>
      </c>
      <c r="AS76" s="1">
        <f t="shared" si="39"/>
        <v>34</v>
      </c>
      <c r="AT76" s="7">
        <f t="shared" si="40"/>
        <v>3.7777777777777777</v>
      </c>
      <c r="AU76" s="1">
        <v>17</v>
      </c>
      <c r="AV76" s="19">
        <v>5.9</v>
      </c>
      <c r="AW76" s="1">
        <v>2.87</v>
      </c>
      <c r="AX76" s="19">
        <f t="shared" si="58"/>
        <v>0.73181818181818181</v>
      </c>
      <c r="AY76" s="7">
        <f t="shared" si="42"/>
        <v>3.7288135593220337</v>
      </c>
      <c r="AZ76" s="7">
        <f t="shared" si="43"/>
        <v>613.24041811846689</v>
      </c>
      <c r="BA76" s="7">
        <f t="shared" si="59"/>
        <v>2954.7038327526129</v>
      </c>
      <c r="BB76" s="7">
        <f t="shared" si="45"/>
        <v>70.238095238095241</v>
      </c>
      <c r="BC76" s="7">
        <f t="shared" si="46"/>
        <v>34.166666666666664</v>
      </c>
      <c r="BD76" s="7">
        <f t="shared" si="60"/>
        <v>45.537333333333329</v>
      </c>
      <c r="BE76" s="7">
        <f t="shared" si="48"/>
        <v>13.94</v>
      </c>
      <c r="BF76" s="19"/>
      <c r="BG76" s="19">
        <f t="shared" si="49"/>
        <v>0.55525423728813561</v>
      </c>
      <c r="BH76" s="19">
        <f t="shared" si="50"/>
        <v>0.84</v>
      </c>
      <c r="BI76" s="19">
        <f t="shared" si="51"/>
        <v>2.0658263305322131</v>
      </c>
      <c r="BJ76" s="19">
        <f t="shared" si="52"/>
        <v>0.52941176470588236</v>
      </c>
      <c r="BK76" s="19"/>
      <c r="BL76" s="20">
        <v>0</v>
      </c>
      <c r="BM76" s="1"/>
      <c r="BN76" s="20"/>
      <c r="BO76" s="1"/>
      <c r="BP76" s="1">
        <v>0</v>
      </c>
      <c r="BQ76" s="1">
        <v>1</v>
      </c>
      <c r="BR76" s="1">
        <v>0</v>
      </c>
      <c r="BS76" s="1">
        <v>72</v>
      </c>
      <c r="BT76" s="1">
        <v>3.8</v>
      </c>
      <c r="BU76" s="1">
        <v>2</v>
      </c>
      <c r="BV76" s="1">
        <v>0.47</v>
      </c>
      <c r="BW76" s="1">
        <v>3.8</v>
      </c>
      <c r="BX76" s="1">
        <v>47.7</v>
      </c>
      <c r="BY76" s="1">
        <v>1</v>
      </c>
      <c r="BZ76" s="1">
        <v>1</v>
      </c>
      <c r="CA76" s="25">
        <v>140</v>
      </c>
      <c r="CB76" s="25">
        <v>25</v>
      </c>
      <c r="CC76" s="44">
        <v>1.1100000000000001</v>
      </c>
      <c r="CD76" s="27">
        <v>60</v>
      </c>
      <c r="CE76" s="1">
        <v>67</v>
      </c>
      <c r="CF76" s="1">
        <v>0</v>
      </c>
      <c r="CG76" s="1"/>
      <c r="CH76" s="1"/>
      <c r="CI76" s="1">
        <v>1</v>
      </c>
      <c r="CJ76" s="20">
        <v>2038.4509190000001</v>
      </c>
      <c r="CK76" s="20">
        <f t="shared" si="53"/>
        <v>33.974181983333338</v>
      </c>
      <c r="CL76" s="19">
        <f t="shared" si="54"/>
        <v>7.6199454449520374</v>
      </c>
      <c r="CM76" s="20">
        <v>1513.5492879999999</v>
      </c>
      <c r="CN76" s="19">
        <f t="shared" si="55"/>
        <v>7.3222126935080052</v>
      </c>
      <c r="CO76" s="22"/>
      <c r="CP76" s="36">
        <v>43209</v>
      </c>
      <c r="CQ76" s="36"/>
      <c r="CR76" s="36"/>
      <c r="CS76" s="36"/>
      <c r="CT76" s="20"/>
      <c r="CU76" s="36">
        <v>44217</v>
      </c>
      <c r="CV76" s="36">
        <v>43231</v>
      </c>
      <c r="CW76" s="1">
        <f t="shared" si="56"/>
        <v>22</v>
      </c>
      <c r="CX76" s="1">
        <v>1</v>
      </c>
      <c r="CY76" s="36">
        <v>43231</v>
      </c>
      <c r="CZ76" s="20">
        <f>(CY76-CP76)</f>
        <v>22</v>
      </c>
      <c r="DA76" s="20">
        <v>1</v>
      </c>
      <c r="DB76" s="20">
        <v>22</v>
      </c>
      <c r="DC76" s="1">
        <v>1</v>
      </c>
      <c r="DD76" t="s">
        <v>129</v>
      </c>
      <c r="DE76"/>
      <c r="DF76"/>
      <c r="DG76"/>
      <c r="DH76"/>
      <c r="DI76"/>
      <c r="DJ76"/>
      <c r="DK76"/>
      <c r="DL76"/>
      <c r="DM76"/>
    </row>
    <row r="77" spans="1:117" s="10" customFormat="1" x14ac:dyDescent="0.25">
      <c r="A77" s="25">
        <v>1035</v>
      </c>
      <c r="B77" s="1">
        <v>57</v>
      </c>
      <c r="C77" s="1">
        <v>0</v>
      </c>
      <c r="D77" s="1">
        <v>1</v>
      </c>
      <c r="E77" s="1">
        <v>1</v>
      </c>
      <c r="F77" s="1">
        <v>1</v>
      </c>
      <c r="G77" s="1">
        <v>1</v>
      </c>
      <c r="H77" s="1">
        <v>0</v>
      </c>
      <c r="I77" s="1">
        <v>1</v>
      </c>
      <c r="J77" s="1">
        <v>3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0</v>
      </c>
      <c r="Q77" s="1"/>
      <c r="R77" s="1">
        <v>0</v>
      </c>
      <c r="S77" s="1">
        <v>0</v>
      </c>
      <c r="T77" s="1">
        <v>1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</v>
      </c>
      <c r="AF77" s="1">
        <v>0</v>
      </c>
      <c r="AG77" s="1">
        <v>0</v>
      </c>
      <c r="AH77" s="1">
        <v>51.6</v>
      </c>
      <c r="AI77" s="1">
        <v>2.2000000000000002</v>
      </c>
      <c r="AJ77" s="1">
        <v>163</v>
      </c>
      <c r="AK77" s="1">
        <v>80</v>
      </c>
      <c r="AL77" s="5">
        <f t="shared" si="57"/>
        <v>107.66666666666667</v>
      </c>
      <c r="AM77" s="1">
        <v>82</v>
      </c>
      <c r="AN77" s="1">
        <v>1</v>
      </c>
      <c r="AO77" s="1">
        <v>13</v>
      </c>
      <c r="AP77" s="1">
        <v>77</v>
      </c>
      <c r="AQ77" s="1">
        <v>31</v>
      </c>
      <c r="AR77" s="1">
        <v>49</v>
      </c>
      <c r="AS77" s="1">
        <f t="shared" si="39"/>
        <v>46</v>
      </c>
      <c r="AT77" s="7">
        <f t="shared" si="40"/>
        <v>3.5384615384615383</v>
      </c>
      <c r="AU77" s="1">
        <v>15</v>
      </c>
      <c r="AV77" s="19">
        <v>3.24</v>
      </c>
      <c r="AW77" s="1">
        <v>1.47</v>
      </c>
      <c r="AX77" s="19">
        <f t="shared" si="58"/>
        <v>0.35093126385809315</v>
      </c>
      <c r="AY77" s="7">
        <f t="shared" si="42"/>
        <v>10.493827160493826</v>
      </c>
      <c r="AZ77" s="7">
        <f t="shared" si="43"/>
        <v>1850.3401360544217</v>
      </c>
      <c r="BA77" s="7">
        <f t="shared" si="59"/>
        <v>5151.9274376417243</v>
      </c>
      <c r="BB77" s="7">
        <f t="shared" si="45"/>
        <v>39.512195121951223</v>
      </c>
      <c r="BC77" s="7">
        <f t="shared" si="46"/>
        <v>17.926829268292682</v>
      </c>
      <c r="BD77" s="7">
        <f t="shared" si="60"/>
        <v>22.592585365853658</v>
      </c>
      <c r="BE77" s="7">
        <f t="shared" si="48"/>
        <v>8.7769756097560965</v>
      </c>
      <c r="BF77" s="19"/>
      <c r="BG77" s="19">
        <f t="shared" si="49"/>
        <v>1.2401234567901234</v>
      </c>
      <c r="BH77" s="19">
        <f t="shared" si="50"/>
        <v>1.9487654320987653</v>
      </c>
      <c r="BI77" s="19">
        <f t="shared" si="51"/>
        <v>0.85896076352067874</v>
      </c>
      <c r="BJ77" s="19">
        <f t="shared" si="52"/>
        <v>0.8666666666666667</v>
      </c>
      <c r="BK77" s="19"/>
      <c r="BL77" s="20">
        <v>0</v>
      </c>
      <c r="BM77" s="1"/>
      <c r="BN77" s="20"/>
      <c r="BO77" s="1"/>
      <c r="BP77" s="1"/>
      <c r="BQ77" s="1">
        <v>1</v>
      </c>
      <c r="BR77" s="1">
        <v>0</v>
      </c>
      <c r="BS77" s="1">
        <v>70</v>
      </c>
      <c r="BT77" s="1">
        <v>3.9</v>
      </c>
      <c r="BU77" s="1">
        <v>2.1</v>
      </c>
      <c r="BV77" s="1">
        <v>0.53</v>
      </c>
      <c r="BW77" s="1">
        <v>3.6</v>
      </c>
      <c r="BX77" s="1"/>
      <c r="BY77" s="1"/>
      <c r="BZ77" s="1"/>
      <c r="CA77" s="25">
        <v>139</v>
      </c>
      <c r="CB77" s="25">
        <v>21</v>
      </c>
      <c r="CC77" s="44">
        <v>0.93</v>
      </c>
      <c r="CD77" s="27">
        <v>69</v>
      </c>
      <c r="CE77" s="1">
        <v>189</v>
      </c>
      <c r="CF77" s="1">
        <v>1</v>
      </c>
      <c r="CG77" s="1"/>
      <c r="CH77" s="1"/>
      <c r="CI77" s="1">
        <v>1</v>
      </c>
      <c r="CJ77" s="20">
        <v>2366.0682160000001</v>
      </c>
      <c r="CK77" s="20">
        <f t="shared" si="53"/>
        <v>34.290843710144927</v>
      </c>
      <c r="CL77" s="19">
        <f t="shared" si="54"/>
        <v>7.7689848759063054</v>
      </c>
      <c r="CM77" s="20">
        <v>1390.4658810000001</v>
      </c>
      <c r="CN77" s="19">
        <f t="shared" si="55"/>
        <v>7.2373941361561487</v>
      </c>
      <c r="CO77" s="22"/>
      <c r="CP77" s="36">
        <v>43250</v>
      </c>
      <c r="CQ77" s="36"/>
      <c r="CR77" s="36"/>
      <c r="CS77" s="36"/>
      <c r="CT77" s="20"/>
      <c r="CU77" s="36">
        <v>44274</v>
      </c>
      <c r="CV77" s="36">
        <v>44266</v>
      </c>
      <c r="CW77" s="1">
        <f t="shared" si="56"/>
        <v>1016</v>
      </c>
      <c r="CX77" s="1">
        <v>0</v>
      </c>
      <c r="CY77" s="1"/>
      <c r="CZ77" s="1"/>
      <c r="DA77" s="1">
        <v>0</v>
      </c>
      <c r="DB77" s="1">
        <v>1016</v>
      </c>
      <c r="DC77" s="1">
        <v>1</v>
      </c>
      <c r="DD77"/>
      <c r="DE77"/>
      <c r="DF77"/>
      <c r="DG77"/>
      <c r="DH77"/>
      <c r="DI77"/>
      <c r="DJ77"/>
      <c r="DK77"/>
      <c r="DL77"/>
      <c r="DM77"/>
    </row>
    <row r="78" spans="1:117" s="10" customFormat="1" x14ac:dyDescent="0.25">
      <c r="A78" s="25">
        <v>1031</v>
      </c>
      <c r="B78" s="1">
        <v>73</v>
      </c>
      <c r="C78" s="1">
        <v>0</v>
      </c>
      <c r="D78" s="1">
        <v>0</v>
      </c>
      <c r="E78" s="1">
        <v>1</v>
      </c>
      <c r="F78" s="1">
        <v>1</v>
      </c>
      <c r="G78" s="1">
        <v>0</v>
      </c>
      <c r="H78" s="1">
        <v>1</v>
      </c>
      <c r="I78" s="1">
        <v>0</v>
      </c>
      <c r="J78" s="1">
        <v>3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/>
      <c r="R78" s="1">
        <v>1</v>
      </c>
      <c r="S78" s="1">
        <v>0</v>
      </c>
      <c r="T78" s="1">
        <v>1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</v>
      </c>
      <c r="AB78" s="1">
        <v>1</v>
      </c>
      <c r="AC78" s="1">
        <v>1</v>
      </c>
      <c r="AD78" s="1">
        <v>0</v>
      </c>
      <c r="AE78" s="1">
        <v>1</v>
      </c>
      <c r="AF78" s="1">
        <v>0</v>
      </c>
      <c r="AG78" s="1">
        <v>0</v>
      </c>
      <c r="AH78" s="1">
        <v>20.25</v>
      </c>
      <c r="AI78" s="1">
        <v>1.77</v>
      </c>
      <c r="AJ78" s="1">
        <v>128</v>
      </c>
      <c r="AK78" s="1">
        <v>87</v>
      </c>
      <c r="AL78" s="5">
        <f t="shared" si="57"/>
        <v>100.66666666666667</v>
      </c>
      <c r="AM78" s="1">
        <v>74</v>
      </c>
      <c r="AN78" s="1">
        <v>1</v>
      </c>
      <c r="AO78" s="1">
        <v>15</v>
      </c>
      <c r="AP78" s="1">
        <v>71</v>
      </c>
      <c r="AQ78" s="1">
        <v>30</v>
      </c>
      <c r="AR78" s="1">
        <v>46</v>
      </c>
      <c r="AS78" s="1">
        <f t="shared" si="39"/>
        <v>41</v>
      </c>
      <c r="AT78" s="7">
        <f t="shared" si="40"/>
        <v>2.7333333333333334</v>
      </c>
      <c r="AU78" s="1">
        <v>23</v>
      </c>
      <c r="AV78" s="19">
        <v>2.65</v>
      </c>
      <c r="AW78" s="1">
        <v>1.5</v>
      </c>
      <c r="AX78" s="19">
        <f t="shared" si="58"/>
        <v>0.33481152993348118</v>
      </c>
      <c r="AY78" s="7">
        <f t="shared" si="42"/>
        <v>8.6792452830188687</v>
      </c>
      <c r="AZ78" s="7">
        <f t="shared" si="43"/>
        <v>1226.6666666666667</v>
      </c>
      <c r="BA78" s="7">
        <f t="shared" si="59"/>
        <v>4568.8888888888896</v>
      </c>
      <c r="BB78" s="7">
        <f t="shared" si="45"/>
        <v>35.810810810810814</v>
      </c>
      <c r="BC78" s="7">
        <f t="shared" si="46"/>
        <v>20.27027027027027</v>
      </c>
      <c r="BD78" s="7">
        <f t="shared" si="60"/>
        <v>21.410810810810812</v>
      </c>
      <c r="BE78" s="7">
        <f t="shared" si="48"/>
        <v>8.5459459459459453</v>
      </c>
      <c r="BF78" s="19"/>
      <c r="BG78" s="19">
        <f t="shared" si="49"/>
        <v>1.2845283018867923</v>
      </c>
      <c r="BH78" s="19">
        <f t="shared" si="50"/>
        <v>1.982641509433962</v>
      </c>
      <c r="BI78" s="19">
        <f t="shared" si="51"/>
        <v>0.87343441001977595</v>
      </c>
      <c r="BJ78" s="19">
        <f t="shared" si="52"/>
        <v>0.65217391304347827</v>
      </c>
      <c r="BK78" s="19"/>
      <c r="BL78" s="20">
        <v>0</v>
      </c>
      <c r="BM78" s="1"/>
      <c r="BN78" s="20"/>
      <c r="BO78" s="1"/>
      <c r="BP78" s="1"/>
      <c r="BQ78" s="1">
        <v>1</v>
      </c>
      <c r="BR78" s="1">
        <v>0</v>
      </c>
      <c r="BS78" s="1">
        <v>21</v>
      </c>
      <c r="BT78" s="1">
        <v>6.1</v>
      </c>
      <c r="BU78" s="1">
        <v>5.8</v>
      </c>
      <c r="BV78" s="1">
        <v>0.32</v>
      </c>
      <c r="BW78" s="1">
        <v>4.3</v>
      </c>
      <c r="BX78" s="1">
        <v>40.4</v>
      </c>
      <c r="BY78" s="1">
        <v>1</v>
      </c>
      <c r="BZ78" s="1">
        <v>1</v>
      </c>
      <c r="CA78" s="25">
        <v>136</v>
      </c>
      <c r="CB78" s="25">
        <v>22</v>
      </c>
      <c r="CC78" s="44">
        <v>0.89</v>
      </c>
      <c r="CD78" s="27">
        <v>85</v>
      </c>
      <c r="CE78" s="1">
        <v>1546</v>
      </c>
      <c r="CF78" s="1">
        <v>1</v>
      </c>
      <c r="CG78" s="1"/>
      <c r="CH78" s="1"/>
      <c r="CI78" s="1">
        <v>3</v>
      </c>
      <c r="CJ78" s="20">
        <v>2921.0889999999999</v>
      </c>
      <c r="CK78" s="20">
        <f t="shared" si="53"/>
        <v>34.365752941176467</v>
      </c>
      <c r="CL78" s="19">
        <f t="shared" si="54"/>
        <v>7.9797117709410292</v>
      </c>
      <c r="CM78" s="20">
        <v>2411.0205000000001</v>
      </c>
      <c r="CN78" s="19">
        <f t="shared" si="55"/>
        <v>7.7878053808410002</v>
      </c>
      <c r="CO78" s="22"/>
      <c r="CP78" s="36">
        <v>43236</v>
      </c>
      <c r="CQ78" s="36"/>
      <c r="CR78" s="36"/>
      <c r="CS78" s="36"/>
      <c r="CT78" s="20"/>
      <c r="CU78" s="36">
        <v>44217</v>
      </c>
      <c r="CV78" s="36">
        <v>44217</v>
      </c>
      <c r="CW78" s="1">
        <f t="shared" si="56"/>
        <v>981</v>
      </c>
      <c r="CX78" s="1">
        <v>1</v>
      </c>
      <c r="CY78" s="36">
        <v>44228</v>
      </c>
      <c r="CZ78" s="20">
        <f>(CY78-CP78)</f>
        <v>992</v>
      </c>
      <c r="DA78" s="20">
        <v>1</v>
      </c>
      <c r="DB78" s="20">
        <v>992</v>
      </c>
      <c r="DC78" s="1">
        <v>1</v>
      </c>
      <c r="DD78" t="s">
        <v>137</v>
      </c>
      <c r="DE78"/>
      <c r="DF78"/>
      <c r="DG78"/>
      <c r="DH78"/>
      <c r="DI78"/>
      <c r="DJ78"/>
      <c r="DK78"/>
      <c r="DL78"/>
      <c r="DM78"/>
    </row>
    <row r="79" spans="1:117" s="10" customFormat="1" x14ac:dyDescent="0.25">
      <c r="A79" s="25">
        <v>1039</v>
      </c>
      <c r="B79" s="1">
        <v>57</v>
      </c>
      <c r="C79" s="1">
        <v>0</v>
      </c>
      <c r="D79" s="1">
        <v>1</v>
      </c>
      <c r="E79" s="1">
        <v>1</v>
      </c>
      <c r="F79" s="1">
        <v>1</v>
      </c>
      <c r="G79" s="1">
        <v>0</v>
      </c>
      <c r="H79" s="1">
        <v>1</v>
      </c>
      <c r="I79" s="1">
        <v>0</v>
      </c>
      <c r="J79" s="1">
        <v>4</v>
      </c>
      <c r="K79" s="1">
        <v>1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2</v>
      </c>
      <c r="AA79" s="1">
        <v>1</v>
      </c>
      <c r="AB79" s="1">
        <v>1</v>
      </c>
      <c r="AC79" s="1">
        <v>1</v>
      </c>
      <c r="AD79" s="1">
        <v>0</v>
      </c>
      <c r="AE79" s="1">
        <v>1</v>
      </c>
      <c r="AF79" s="1">
        <v>1</v>
      </c>
      <c r="AG79" s="1">
        <v>0</v>
      </c>
      <c r="AH79" s="1">
        <v>27.1</v>
      </c>
      <c r="AI79" s="1">
        <v>1.7</v>
      </c>
      <c r="AJ79" s="1">
        <v>126</v>
      </c>
      <c r="AK79" s="1">
        <v>64</v>
      </c>
      <c r="AL79" s="5">
        <f t="shared" si="57"/>
        <v>84.666666666666671</v>
      </c>
      <c r="AM79" s="1">
        <v>65</v>
      </c>
      <c r="AN79" s="1">
        <v>1</v>
      </c>
      <c r="AO79" s="1">
        <v>10</v>
      </c>
      <c r="AP79" s="1">
        <v>50</v>
      </c>
      <c r="AQ79" s="1">
        <v>20</v>
      </c>
      <c r="AR79" s="1">
        <v>31</v>
      </c>
      <c r="AS79" s="1">
        <f t="shared" si="39"/>
        <v>30</v>
      </c>
      <c r="AT79" s="7">
        <f t="shared" si="40"/>
        <v>3</v>
      </c>
      <c r="AU79" s="1">
        <v>15</v>
      </c>
      <c r="AV79" s="19">
        <v>3.1</v>
      </c>
      <c r="AW79" s="1">
        <v>1.82</v>
      </c>
      <c r="AX79" s="19">
        <f t="shared" si="58"/>
        <v>0.34167036215816704</v>
      </c>
      <c r="AY79" s="7">
        <f t="shared" si="42"/>
        <v>5.161290322580645</v>
      </c>
      <c r="AZ79" s="7">
        <f t="shared" si="43"/>
        <v>703.2967032967033</v>
      </c>
      <c r="BA79" s="7">
        <f t="shared" si="59"/>
        <v>3282.0512820512822</v>
      </c>
      <c r="BB79" s="7">
        <f t="shared" si="45"/>
        <v>47.692307692307693</v>
      </c>
      <c r="BC79" s="7">
        <f t="shared" si="46"/>
        <v>28</v>
      </c>
      <c r="BD79" s="7">
        <f t="shared" si="60"/>
        <v>26.529066666666665</v>
      </c>
      <c r="BE79" s="7">
        <f t="shared" si="48"/>
        <v>7.9967999999999995</v>
      </c>
      <c r="BF79" s="19">
        <v>2.6838709677419352</v>
      </c>
      <c r="BG79" s="19">
        <f t="shared" si="49"/>
        <v>0.65</v>
      </c>
      <c r="BH79" s="19">
        <f t="shared" si="50"/>
        <v>1.0483870967741935</v>
      </c>
      <c r="BI79" s="19">
        <f t="shared" si="51"/>
        <v>1.5897435897435899</v>
      </c>
      <c r="BJ79" s="19">
        <f t="shared" si="52"/>
        <v>0.66666666666666663</v>
      </c>
      <c r="BK79" s="19"/>
      <c r="BL79" s="20">
        <v>1</v>
      </c>
      <c r="BM79" s="1">
        <v>26</v>
      </c>
      <c r="BN79" s="20"/>
      <c r="BO79" s="1">
        <v>3</v>
      </c>
      <c r="BP79" s="1">
        <v>1</v>
      </c>
      <c r="BQ79" s="1">
        <v>1</v>
      </c>
      <c r="BR79" s="1">
        <v>0</v>
      </c>
      <c r="BS79" s="1">
        <v>19</v>
      </c>
      <c r="BT79" s="1">
        <v>4.5</v>
      </c>
      <c r="BU79" s="1">
        <v>3.6</v>
      </c>
      <c r="BV79" s="1">
        <v>0.5</v>
      </c>
      <c r="BW79" s="1">
        <v>4.2</v>
      </c>
      <c r="BX79" s="1">
        <v>34.4</v>
      </c>
      <c r="BY79" s="1">
        <v>1</v>
      </c>
      <c r="BZ79" s="1">
        <v>1</v>
      </c>
      <c r="CA79" s="25">
        <v>135</v>
      </c>
      <c r="CB79" s="25">
        <v>10</v>
      </c>
      <c r="CC79" s="44">
        <v>0.97</v>
      </c>
      <c r="CD79" s="27">
        <v>65</v>
      </c>
      <c r="CE79" s="1">
        <v>1326</v>
      </c>
      <c r="CF79" s="1">
        <v>1</v>
      </c>
      <c r="CG79" s="1"/>
      <c r="CH79" s="1"/>
      <c r="CI79" s="1">
        <v>3</v>
      </c>
      <c r="CJ79" s="20">
        <v>2355.1615790000001</v>
      </c>
      <c r="CK79" s="20">
        <f t="shared" si="53"/>
        <v>36.233255061538465</v>
      </c>
      <c r="CL79" s="19">
        <f t="shared" si="54"/>
        <v>7.7643646151372279</v>
      </c>
      <c r="CM79" s="20">
        <v>4622.8931570000004</v>
      </c>
      <c r="CN79" s="19">
        <f t="shared" si="55"/>
        <v>8.438776012537943</v>
      </c>
      <c r="CO79" s="22"/>
      <c r="CP79" s="36">
        <v>43272</v>
      </c>
      <c r="CQ79" s="36"/>
      <c r="CR79" s="36"/>
      <c r="CS79" s="36"/>
      <c r="CT79" s="20"/>
      <c r="CU79" s="36">
        <v>44217</v>
      </c>
      <c r="CV79" s="37">
        <v>43609</v>
      </c>
      <c r="CW79" s="1">
        <f t="shared" si="56"/>
        <v>337</v>
      </c>
      <c r="CX79" s="1">
        <v>1</v>
      </c>
      <c r="CY79" s="36">
        <v>43609</v>
      </c>
      <c r="CZ79" s="20">
        <f>(CY79-CP79)</f>
        <v>337</v>
      </c>
      <c r="DA79" s="20">
        <v>1</v>
      </c>
      <c r="DB79" s="20">
        <v>337</v>
      </c>
      <c r="DC79" s="1">
        <v>1</v>
      </c>
      <c r="DD79" t="s">
        <v>150</v>
      </c>
      <c r="DE79"/>
      <c r="DF79"/>
      <c r="DG79"/>
      <c r="DH79"/>
      <c r="DI79"/>
      <c r="DJ79"/>
      <c r="DK79"/>
      <c r="DL79"/>
      <c r="DM79"/>
    </row>
    <row r="80" spans="1:117" s="10" customFormat="1" x14ac:dyDescent="0.25">
      <c r="A80" s="25">
        <v>1046</v>
      </c>
      <c r="B80" s="1">
        <v>73</v>
      </c>
      <c r="C80" s="1">
        <v>0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4</v>
      </c>
      <c r="K80" s="1">
        <v>1</v>
      </c>
      <c r="L80" s="1">
        <v>1</v>
      </c>
      <c r="M80" s="1">
        <v>1</v>
      </c>
      <c r="N80" s="1">
        <v>1</v>
      </c>
      <c r="O80" s="1">
        <v>0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0</v>
      </c>
      <c r="AE80" s="1">
        <v>1</v>
      </c>
      <c r="AF80" s="1">
        <v>0</v>
      </c>
      <c r="AG80" s="1">
        <v>0</v>
      </c>
      <c r="AH80" s="1">
        <v>26.8</v>
      </c>
      <c r="AI80" s="1">
        <v>1.71</v>
      </c>
      <c r="AJ80" s="1">
        <v>106</v>
      </c>
      <c r="AK80" s="1">
        <v>56</v>
      </c>
      <c r="AL80" s="5">
        <f t="shared" si="57"/>
        <v>72.666666666666671</v>
      </c>
      <c r="AM80" s="1">
        <v>82</v>
      </c>
      <c r="AN80" s="1">
        <v>1</v>
      </c>
      <c r="AO80" s="1">
        <v>3</v>
      </c>
      <c r="AP80" s="1">
        <v>48</v>
      </c>
      <c r="AQ80" s="1">
        <v>21</v>
      </c>
      <c r="AR80" s="1">
        <v>31</v>
      </c>
      <c r="AS80" s="1">
        <f t="shared" si="39"/>
        <v>27</v>
      </c>
      <c r="AT80" s="7">
        <f t="shared" si="40"/>
        <v>9</v>
      </c>
      <c r="AU80" s="1">
        <v>20</v>
      </c>
      <c r="AV80" s="19">
        <v>3.2</v>
      </c>
      <c r="AW80" s="1">
        <v>1.87</v>
      </c>
      <c r="AX80" s="19">
        <f t="shared" si="58"/>
        <v>0.30130081300813011</v>
      </c>
      <c r="AY80" s="7">
        <f t="shared" si="42"/>
        <v>3.4375</v>
      </c>
      <c r="AZ80" s="7">
        <f t="shared" si="43"/>
        <v>470.58823529411762</v>
      </c>
      <c r="BA80" s="7">
        <f t="shared" si="59"/>
        <v>2980.3921568627452</v>
      </c>
      <c r="BB80" s="7">
        <f t="shared" si="45"/>
        <v>39.024390243902438</v>
      </c>
      <c r="BC80" s="7">
        <f t="shared" si="46"/>
        <v>22.804878048780488</v>
      </c>
      <c r="BD80" s="7">
        <f t="shared" si="60"/>
        <v>16.334373983739837</v>
      </c>
      <c r="BE80" s="7">
        <f t="shared" si="48"/>
        <v>8.6840975609756086</v>
      </c>
      <c r="BF80" s="19">
        <v>2.7162500000000001</v>
      </c>
      <c r="BG80" s="19">
        <f t="shared" si="49"/>
        <v>0.79437500000000005</v>
      </c>
      <c r="BH80" s="19">
        <f t="shared" si="50"/>
        <v>1.23</v>
      </c>
      <c r="BI80" s="19">
        <f t="shared" si="51"/>
        <v>1.4453477868112015</v>
      </c>
      <c r="BJ80" s="19">
        <f t="shared" si="52"/>
        <v>0.15</v>
      </c>
      <c r="BK80" s="19"/>
      <c r="BL80" s="20">
        <v>1</v>
      </c>
      <c r="BM80" s="1">
        <v>15</v>
      </c>
      <c r="BN80" s="20"/>
      <c r="BO80" s="1">
        <v>3</v>
      </c>
      <c r="BP80" s="1">
        <v>0</v>
      </c>
      <c r="BQ80" s="1">
        <v>1</v>
      </c>
      <c r="BR80" s="1">
        <v>0</v>
      </c>
      <c r="BS80" s="1">
        <v>24</v>
      </c>
      <c r="BT80" s="1">
        <v>5.0999999999999996</v>
      </c>
      <c r="BU80" s="1">
        <v>4.7</v>
      </c>
      <c r="BV80" s="1">
        <v>0.39</v>
      </c>
      <c r="BW80" s="1">
        <v>3.9</v>
      </c>
      <c r="BX80" s="1">
        <v>42</v>
      </c>
      <c r="BY80" s="1">
        <v>1</v>
      </c>
      <c r="BZ80" s="1">
        <v>1</v>
      </c>
      <c r="CA80" s="25">
        <v>132</v>
      </c>
      <c r="CB80" s="25">
        <v>34</v>
      </c>
      <c r="CC80" s="44">
        <v>1.29</v>
      </c>
      <c r="CD80" s="27">
        <v>54</v>
      </c>
      <c r="CE80" s="1">
        <v>4700</v>
      </c>
      <c r="CF80" s="1">
        <v>1</v>
      </c>
      <c r="CG80" s="1"/>
      <c r="CH80" s="1"/>
      <c r="CI80" s="1">
        <v>3</v>
      </c>
      <c r="CJ80" s="20">
        <v>2051.4208060000001</v>
      </c>
      <c r="CK80" s="20">
        <f t="shared" si="53"/>
        <v>37.989274185185188</v>
      </c>
      <c r="CL80" s="19">
        <f t="shared" si="54"/>
        <v>7.6262879081636932</v>
      </c>
      <c r="CM80" s="20">
        <v>1849.4345290000001</v>
      </c>
      <c r="CN80" s="19">
        <f t="shared" si="55"/>
        <v>7.522635211348832</v>
      </c>
      <c r="CO80" s="22"/>
      <c r="CP80" s="36">
        <v>43318</v>
      </c>
      <c r="CQ80" s="36"/>
      <c r="CR80" s="36"/>
      <c r="CS80" s="36"/>
      <c r="CT80" s="20"/>
      <c r="CU80" s="36">
        <v>44217</v>
      </c>
      <c r="CV80" s="36">
        <v>43844</v>
      </c>
      <c r="CW80" s="1">
        <f t="shared" si="56"/>
        <v>526</v>
      </c>
      <c r="CX80" s="1">
        <v>1</v>
      </c>
      <c r="CY80" s="36">
        <v>43844</v>
      </c>
      <c r="CZ80" s="20">
        <f>(CY80-CP80)</f>
        <v>526</v>
      </c>
      <c r="DA80" s="20">
        <v>1</v>
      </c>
      <c r="DB80" s="20">
        <v>526</v>
      </c>
      <c r="DC80" s="1">
        <v>1</v>
      </c>
      <c r="DD80" t="s">
        <v>130</v>
      </c>
      <c r="DE80"/>
      <c r="DF80"/>
      <c r="DG80"/>
      <c r="DH80"/>
      <c r="DI80"/>
      <c r="DJ80"/>
      <c r="DK80"/>
      <c r="DL80"/>
      <c r="DM80"/>
    </row>
    <row r="81" spans="1:117" s="10" customFormat="1" x14ac:dyDescent="0.25">
      <c r="A81" s="25">
        <v>1163</v>
      </c>
      <c r="B81" s="1">
        <v>78</v>
      </c>
      <c r="C81" s="1">
        <v>0</v>
      </c>
      <c r="D81" s="1">
        <v>0</v>
      </c>
      <c r="E81" s="1">
        <v>0</v>
      </c>
      <c r="F81" s="1">
        <v>2</v>
      </c>
      <c r="G81" s="1"/>
      <c r="H81" s="1">
        <v>0</v>
      </c>
      <c r="I81" s="1"/>
      <c r="J81" s="1">
        <v>4</v>
      </c>
      <c r="K81" s="1">
        <v>1</v>
      </c>
      <c r="L81" s="1">
        <v>1</v>
      </c>
      <c r="M81" s="1">
        <v>1</v>
      </c>
      <c r="N81" s="1">
        <v>0</v>
      </c>
      <c r="O81" s="1">
        <v>0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0</v>
      </c>
      <c r="AH81" s="1">
        <v>34.1</v>
      </c>
      <c r="AI81" s="1">
        <v>2.19</v>
      </c>
      <c r="AJ81" s="1">
        <v>116</v>
      </c>
      <c r="AK81" s="1">
        <v>59</v>
      </c>
      <c r="AL81" s="5">
        <f t="shared" si="57"/>
        <v>78</v>
      </c>
      <c r="AM81" s="1">
        <v>90</v>
      </c>
      <c r="AN81" s="1">
        <v>1</v>
      </c>
      <c r="AO81" s="1">
        <v>2</v>
      </c>
      <c r="AP81" s="1">
        <v>41</v>
      </c>
      <c r="AQ81" s="1">
        <v>10</v>
      </c>
      <c r="AR81" s="1">
        <v>23</v>
      </c>
      <c r="AS81" s="1">
        <f t="shared" si="39"/>
        <v>31</v>
      </c>
      <c r="AT81" s="7">
        <f t="shared" si="40"/>
        <v>15.5</v>
      </c>
      <c r="AU81" s="1">
        <v>11</v>
      </c>
      <c r="AV81" s="19">
        <v>6.45</v>
      </c>
      <c r="AW81" s="1">
        <v>2.94</v>
      </c>
      <c r="AX81" s="19">
        <f t="shared" si="58"/>
        <v>0.50847006651884696</v>
      </c>
      <c r="AY81" s="7">
        <f t="shared" si="42"/>
        <v>1.8604651162790697</v>
      </c>
      <c r="AZ81" s="7">
        <f t="shared" si="43"/>
        <v>326.53061224489795</v>
      </c>
      <c r="BA81" s="7">
        <f t="shared" si="59"/>
        <v>2068.0272108843537</v>
      </c>
      <c r="BB81" s="7">
        <f t="shared" si="45"/>
        <v>71.666666666666671</v>
      </c>
      <c r="BC81" s="7">
        <f t="shared" si="46"/>
        <v>32.666666666666664</v>
      </c>
      <c r="BD81" s="7">
        <f t="shared" si="60"/>
        <v>29.765866666666664</v>
      </c>
      <c r="BE81" s="7">
        <f t="shared" si="48"/>
        <v>9.3295999999999992</v>
      </c>
      <c r="BF81" s="19">
        <v>1.7302325581395348</v>
      </c>
      <c r="BG81" s="19">
        <f t="shared" si="49"/>
        <v>0.32093023255813952</v>
      </c>
      <c r="BH81" s="19">
        <f t="shared" si="50"/>
        <v>0.5720930232558139</v>
      </c>
      <c r="BI81" s="19">
        <f t="shared" si="51"/>
        <v>2.3118279569892475</v>
      </c>
      <c r="BJ81" s="19">
        <f t="shared" si="52"/>
        <v>0.18181818181818182</v>
      </c>
      <c r="BK81" s="19"/>
      <c r="BL81" s="20">
        <v>1</v>
      </c>
      <c r="BM81" s="1">
        <v>12</v>
      </c>
      <c r="BN81" s="20"/>
      <c r="BO81" s="1">
        <v>1</v>
      </c>
      <c r="BP81" s="1">
        <v>0</v>
      </c>
      <c r="BQ81" s="1">
        <v>1</v>
      </c>
      <c r="BR81" s="1">
        <v>0</v>
      </c>
      <c r="BS81" s="1">
        <v>55</v>
      </c>
      <c r="BT81" s="1">
        <v>4.7</v>
      </c>
      <c r="BU81" s="1">
        <v>3.1</v>
      </c>
      <c r="BV81" s="1">
        <v>0.4</v>
      </c>
      <c r="BW81" s="1"/>
      <c r="BX81" s="1"/>
      <c r="BY81" s="1"/>
      <c r="BZ81" s="1">
        <v>1</v>
      </c>
      <c r="CA81" s="25">
        <v>139</v>
      </c>
      <c r="CB81" s="25">
        <v>24</v>
      </c>
      <c r="CC81" s="44">
        <v>1.27</v>
      </c>
      <c r="CD81" s="27">
        <v>54</v>
      </c>
      <c r="CE81" s="1"/>
      <c r="CF81" s="1"/>
      <c r="CG81" s="1"/>
      <c r="CH81" s="1"/>
      <c r="CI81" s="1"/>
      <c r="CJ81" s="20">
        <v>2073.4930890000001</v>
      </c>
      <c r="CK81" s="20">
        <f t="shared" si="53"/>
        <v>38.398020166666669</v>
      </c>
      <c r="CL81" s="19">
        <f t="shared" si="54"/>
        <v>7.6369899466690656</v>
      </c>
      <c r="CM81" s="20">
        <v>3550.0654060000002</v>
      </c>
      <c r="CN81" s="19">
        <f t="shared" si="55"/>
        <v>8.1747213065250897</v>
      </c>
      <c r="CO81" s="22"/>
      <c r="CP81" s="36">
        <v>43678</v>
      </c>
      <c r="CQ81" s="36"/>
      <c r="CR81" s="36"/>
      <c r="CS81" s="36"/>
      <c r="CT81" s="20"/>
      <c r="CU81" s="36">
        <v>44274</v>
      </c>
      <c r="CV81" s="36">
        <v>44264</v>
      </c>
      <c r="CW81" s="1">
        <f t="shared" si="56"/>
        <v>586</v>
      </c>
      <c r="CX81" s="1">
        <v>0</v>
      </c>
      <c r="CY81" s="1"/>
      <c r="CZ81" s="1"/>
      <c r="DA81" s="1">
        <v>0</v>
      </c>
      <c r="DB81" s="1">
        <v>586</v>
      </c>
      <c r="DC81" s="1">
        <v>1</v>
      </c>
      <c r="DD81"/>
      <c r="DE81"/>
      <c r="DF81"/>
      <c r="DG81"/>
      <c r="DH81"/>
      <c r="DI81"/>
      <c r="DJ81"/>
      <c r="DK81"/>
      <c r="DL81"/>
      <c r="DM81"/>
    </row>
    <row r="82" spans="1:117" s="10" customFormat="1" x14ac:dyDescent="0.25">
      <c r="A82" s="2">
        <v>2046</v>
      </c>
      <c r="B82" s="3">
        <v>53</v>
      </c>
      <c r="C82" s="3">
        <v>1</v>
      </c>
      <c r="D82" s="3">
        <v>0</v>
      </c>
      <c r="E82" s="3">
        <v>1</v>
      </c>
      <c r="F82" s="3">
        <v>1</v>
      </c>
      <c r="G82" s="3">
        <v>0</v>
      </c>
      <c r="H82" s="1">
        <v>1</v>
      </c>
      <c r="I82" s="3">
        <v>0</v>
      </c>
      <c r="J82" s="3">
        <v>4</v>
      </c>
      <c r="K82" s="3">
        <v>0</v>
      </c>
      <c r="L82" s="3">
        <v>0</v>
      </c>
      <c r="M82" s="3"/>
      <c r="N82" s="3">
        <v>1</v>
      </c>
      <c r="O82" s="3">
        <v>0</v>
      </c>
      <c r="P82" s="3">
        <v>0</v>
      </c>
      <c r="Q82" s="3"/>
      <c r="R82" s="3">
        <v>1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0</v>
      </c>
      <c r="Y82" s="3">
        <v>1</v>
      </c>
      <c r="Z82" s="3">
        <v>1</v>
      </c>
      <c r="AA82" s="3">
        <v>1</v>
      </c>
      <c r="AB82" s="3">
        <v>1</v>
      </c>
      <c r="AC82" s="3">
        <v>1</v>
      </c>
      <c r="AD82" s="3">
        <v>0</v>
      </c>
      <c r="AE82" s="3">
        <v>0</v>
      </c>
      <c r="AF82" s="3">
        <v>0</v>
      </c>
      <c r="AG82" s="3">
        <v>1</v>
      </c>
      <c r="AH82" s="3">
        <v>37.5</v>
      </c>
      <c r="AI82" s="4">
        <v>2.41</v>
      </c>
      <c r="AJ82" s="3">
        <v>102</v>
      </c>
      <c r="AK82" s="3">
        <v>76</v>
      </c>
      <c r="AL82" s="5">
        <f t="shared" si="57"/>
        <v>84.666666666666671</v>
      </c>
      <c r="AM82" s="3">
        <v>105</v>
      </c>
      <c r="AN82" s="3">
        <v>1</v>
      </c>
      <c r="AO82" s="3">
        <v>15</v>
      </c>
      <c r="AP82" s="3">
        <v>76</v>
      </c>
      <c r="AQ82" s="3">
        <v>36</v>
      </c>
      <c r="AR82" s="3">
        <v>52</v>
      </c>
      <c r="AS82" s="1">
        <f t="shared" si="39"/>
        <v>40</v>
      </c>
      <c r="AT82" s="7">
        <f t="shared" si="40"/>
        <v>2.6666666666666665</v>
      </c>
      <c r="AU82" s="3">
        <v>37</v>
      </c>
      <c r="AV82" s="4">
        <v>2.6028000000000002</v>
      </c>
      <c r="AW82" s="3">
        <v>1.08</v>
      </c>
      <c r="AX82" s="19">
        <f t="shared" si="58"/>
        <v>0.20274944567627498</v>
      </c>
      <c r="AY82" s="7">
        <f t="shared" si="42"/>
        <v>5.7630244352236044</v>
      </c>
      <c r="AZ82" s="7">
        <f t="shared" si="43"/>
        <v>1111.1111111111111</v>
      </c>
      <c r="BA82" s="7">
        <f t="shared" si="59"/>
        <v>5160.4938271604942</v>
      </c>
      <c r="BB82" s="7">
        <f t="shared" si="45"/>
        <v>24.78857142857143</v>
      </c>
      <c r="BC82" s="7">
        <f t="shared" si="46"/>
        <v>10.285714285714286</v>
      </c>
      <c r="BD82" s="7">
        <f t="shared" si="60"/>
        <v>6.6678857142857151</v>
      </c>
      <c r="BE82" s="7">
        <f t="shared" si="48"/>
        <v>5.1757714285714291</v>
      </c>
      <c r="BF82" s="19"/>
      <c r="BG82" s="19">
        <f t="shared" si="49"/>
        <v>2.0977408944213924</v>
      </c>
      <c r="BH82" s="19">
        <f t="shared" si="50"/>
        <v>3.0659289995389578</v>
      </c>
      <c r="BI82" s="19">
        <f t="shared" si="51"/>
        <v>0.61971428571428577</v>
      </c>
      <c r="BJ82" s="19">
        <f t="shared" si="52"/>
        <v>0.40540540540540543</v>
      </c>
      <c r="BK82" s="19"/>
      <c r="BL82" s="5">
        <v>0</v>
      </c>
      <c r="BM82" s="5"/>
      <c r="BN82" s="5"/>
      <c r="BO82" s="5"/>
      <c r="BP82" s="5"/>
      <c r="BQ82" s="3">
        <v>1</v>
      </c>
      <c r="BR82" s="3">
        <v>0</v>
      </c>
      <c r="BS82" s="3">
        <v>10</v>
      </c>
      <c r="BT82" s="3">
        <v>6.5</v>
      </c>
      <c r="BU82" s="3">
        <v>5.8</v>
      </c>
      <c r="BV82" s="3">
        <v>0.8</v>
      </c>
      <c r="BW82" s="3">
        <v>5.3</v>
      </c>
      <c r="BY82" s="3">
        <v>1</v>
      </c>
      <c r="BZ82" s="3">
        <v>1</v>
      </c>
      <c r="CA82" s="3">
        <v>131</v>
      </c>
      <c r="CB82" s="3">
        <v>43</v>
      </c>
      <c r="CC82" s="4">
        <v>1.6</v>
      </c>
      <c r="CD82" s="28">
        <v>55</v>
      </c>
      <c r="CE82" s="8"/>
      <c r="CF82" s="8"/>
      <c r="CG82" s="3">
        <v>2077</v>
      </c>
      <c r="CH82" s="3">
        <v>1</v>
      </c>
      <c r="CI82" s="3">
        <v>2</v>
      </c>
      <c r="CJ82" s="12">
        <v>2145.7831325301204</v>
      </c>
      <c r="CK82" s="20">
        <f t="shared" si="53"/>
        <v>39.014238773274919</v>
      </c>
      <c r="CL82" s="19">
        <f t="shared" si="54"/>
        <v>7.6712598614811549</v>
      </c>
      <c r="CM82" s="5">
        <v>2292.2977080661281</v>
      </c>
      <c r="CN82" s="19">
        <f t="shared" si="55"/>
        <v>7.7373099594808519</v>
      </c>
      <c r="CP82" s="41">
        <v>40459</v>
      </c>
      <c r="CQ82" s="41"/>
      <c r="CR82" s="41"/>
      <c r="CS82" s="41"/>
      <c r="CT82" s="20"/>
      <c r="CU82" s="36">
        <v>44272</v>
      </c>
      <c r="CV82" s="36">
        <v>44271</v>
      </c>
      <c r="CW82" s="1">
        <f t="shared" si="56"/>
        <v>3812</v>
      </c>
      <c r="CX82" s="3">
        <v>0</v>
      </c>
      <c r="CY82" s="3"/>
      <c r="CZ82" s="3"/>
      <c r="DA82" s="3">
        <v>0</v>
      </c>
      <c r="DB82" s="3">
        <v>3812</v>
      </c>
      <c r="DC82" s="1">
        <v>1</v>
      </c>
      <c r="DD82" s="3"/>
    </row>
    <row r="83" spans="1:117" s="10" customFormat="1" x14ac:dyDescent="0.25">
      <c r="A83" s="25">
        <v>1063</v>
      </c>
      <c r="B83" s="1">
        <v>65</v>
      </c>
      <c r="C83" s="1">
        <v>0</v>
      </c>
      <c r="D83" s="1">
        <v>0</v>
      </c>
      <c r="E83" s="1">
        <v>1</v>
      </c>
      <c r="F83" s="1">
        <v>1</v>
      </c>
      <c r="G83" s="1">
        <v>1</v>
      </c>
      <c r="H83" s="1">
        <v>0</v>
      </c>
      <c r="I83" s="1">
        <v>0</v>
      </c>
      <c r="J83" s="1">
        <v>4</v>
      </c>
      <c r="K83" s="1">
        <v>1</v>
      </c>
      <c r="L83" s="1">
        <v>1</v>
      </c>
      <c r="M83" s="1">
        <v>1</v>
      </c>
      <c r="N83" s="1">
        <v>0</v>
      </c>
      <c r="O83" s="1">
        <v>0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1</v>
      </c>
      <c r="AA83" s="1">
        <v>1</v>
      </c>
      <c r="AB83" s="1">
        <v>1</v>
      </c>
      <c r="AC83" s="1">
        <v>1</v>
      </c>
      <c r="AD83" s="1">
        <v>0</v>
      </c>
      <c r="AE83" s="1">
        <v>1</v>
      </c>
      <c r="AF83" s="1">
        <v>0</v>
      </c>
      <c r="AG83" s="1">
        <v>0</v>
      </c>
      <c r="AH83" s="1">
        <v>30.5</v>
      </c>
      <c r="AI83" s="1">
        <v>2.0299999999999998</v>
      </c>
      <c r="AJ83" s="1">
        <v>83</v>
      </c>
      <c r="AK83" s="1">
        <v>61</v>
      </c>
      <c r="AL83" s="5">
        <f t="shared" si="57"/>
        <v>68.333333333333329</v>
      </c>
      <c r="AM83" s="1">
        <v>81</v>
      </c>
      <c r="AN83" s="1">
        <v>1</v>
      </c>
      <c r="AO83" s="1">
        <v>11</v>
      </c>
      <c r="AP83" s="1">
        <v>53</v>
      </c>
      <c r="AQ83" s="1">
        <v>23</v>
      </c>
      <c r="AR83" s="1">
        <v>35</v>
      </c>
      <c r="AS83" s="1">
        <f t="shared" si="39"/>
        <v>30</v>
      </c>
      <c r="AT83" s="7">
        <f t="shared" si="40"/>
        <v>2.7272727272727271</v>
      </c>
      <c r="AU83" s="1">
        <v>23</v>
      </c>
      <c r="AV83" s="19">
        <v>4.72</v>
      </c>
      <c r="AW83" s="1">
        <v>2.3199999999999998</v>
      </c>
      <c r="AX83" s="19">
        <f t="shared" si="58"/>
        <v>0.35151515151515145</v>
      </c>
      <c r="AY83" s="7">
        <f t="shared" si="42"/>
        <v>2.5423728813559325</v>
      </c>
      <c r="AZ83" s="7">
        <f t="shared" si="43"/>
        <v>413.79310344827587</v>
      </c>
      <c r="BA83" s="7">
        <f t="shared" si="59"/>
        <v>1977.0114942528735</v>
      </c>
      <c r="BB83" s="7">
        <f t="shared" si="45"/>
        <v>58.271604938271601</v>
      </c>
      <c r="BC83" s="7">
        <f t="shared" si="46"/>
        <v>28.641975308641975</v>
      </c>
      <c r="BD83" s="7">
        <f t="shared" si="60"/>
        <v>17.658732510288061</v>
      </c>
      <c r="BE83" s="7">
        <f t="shared" si="48"/>
        <v>9.3487407407407392</v>
      </c>
      <c r="BF83" s="19"/>
      <c r="BG83" s="19">
        <f t="shared" si="49"/>
        <v>0.60063559322033899</v>
      </c>
      <c r="BH83" s="19">
        <f t="shared" si="50"/>
        <v>0.9095338983050848</v>
      </c>
      <c r="BI83" s="19">
        <f t="shared" si="51"/>
        <v>1.94238683127572</v>
      </c>
      <c r="BJ83" s="19">
        <f t="shared" si="52"/>
        <v>0.47826086956521741</v>
      </c>
      <c r="BK83" s="19"/>
      <c r="BL83" s="20">
        <v>0</v>
      </c>
      <c r="BM83" s="1"/>
      <c r="BN83" s="20"/>
      <c r="BO83" s="1"/>
      <c r="BP83" s="1">
        <v>0</v>
      </c>
      <c r="BQ83" s="1">
        <v>1</v>
      </c>
      <c r="BR83" s="1">
        <v>0</v>
      </c>
      <c r="BS83" s="1">
        <v>30</v>
      </c>
      <c r="BT83" s="1">
        <v>6.7</v>
      </c>
      <c r="BU83" s="1">
        <v>6.1</v>
      </c>
      <c r="BV83" s="1">
        <v>0.32</v>
      </c>
      <c r="BW83" s="1">
        <v>5.5</v>
      </c>
      <c r="BX83" s="1">
        <v>42</v>
      </c>
      <c r="BY83" s="1">
        <v>1</v>
      </c>
      <c r="BZ83" s="1"/>
      <c r="CA83" s="25">
        <v>131</v>
      </c>
      <c r="CB83" s="25">
        <v>18</v>
      </c>
      <c r="CC83" s="44">
        <v>0.97</v>
      </c>
      <c r="CD83" s="27">
        <v>82</v>
      </c>
      <c r="CE83" s="1">
        <v>758</v>
      </c>
      <c r="CF83" s="1">
        <v>1</v>
      </c>
      <c r="CG83" s="1"/>
      <c r="CH83" s="1"/>
      <c r="CI83" s="1">
        <v>2</v>
      </c>
      <c r="CJ83" s="20">
        <v>3260.009423</v>
      </c>
      <c r="CK83" s="20">
        <f t="shared" si="53"/>
        <v>39.756212475609757</v>
      </c>
      <c r="CL83" s="19">
        <f t="shared" si="54"/>
        <v>8.0894853648473735</v>
      </c>
      <c r="CM83" s="20">
        <v>955.70465360000003</v>
      </c>
      <c r="CN83" s="19">
        <f t="shared" si="55"/>
        <v>6.8624489255707317</v>
      </c>
      <c r="CO83" s="22"/>
      <c r="CP83" s="36">
        <v>43398</v>
      </c>
      <c r="CQ83" s="36"/>
      <c r="CR83" s="36"/>
      <c r="CS83" s="36"/>
      <c r="CT83" s="20"/>
      <c r="CU83" s="36">
        <v>44217</v>
      </c>
      <c r="CV83" s="36">
        <v>44202</v>
      </c>
      <c r="CW83" s="1">
        <f t="shared" si="56"/>
        <v>804</v>
      </c>
      <c r="CX83" s="1">
        <v>1</v>
      </c>
      <c r="CY83" s="36">
        <v>44202</v>
      </c>
      <c r="CZ83" s="20">
        <f>(CY83-CP83)</f>
        <v>804</v>
      </c>
      <c r="DA83" s="20">
        <v>1</v>
      </c>
      <c r="DB83" s="20">
        <v>804</v>
      </c>
      <c r="DC83" s="1">
        <v>1</v>
      </c>
      <c r="DD83" t="s">
        <v>129</v>
      </c>
      <c r="DE83"/>
      <c r="DF83"/>
      <c r="DG83"/>
      <c r="DH83"/>
      <c r="DI83"/>
      <c r="DJ83"/>
      <c r="DK83"/>
      <c r="DL83"/>
      <c r="DM83"/>
    </row>
    <row r="84" spans="1:117" s="10" customFormat="1" x14ac:dyDescent="0.25">
      <c r="A84" s="2">
        <v>2006</v>
      </c>
      <c r="B84" s="3">
        <v>62</v>
      </c>
      <c r="C84" s="3">
        <v>0</v>
      </c>
      <c r="D84" s="3">
        <v>1</v>
      </c>
      <c r="E84" s="3">
        <v>1</v>
      </c>
      <c r="F84" s="3">
        <v>2</v>
      </c>
      <c r="G84" s="3">
        <v>0</v>
      </c>
      <c r="H84" s="1">
        <v>1</v>
      </c>
      <c r="I84" s="3">
        <v>1</v>
      </c>
      <c r="J84" s="3">
        <v>2</v>
      </c>
      <c r="K84" s="3">
        <v>1</v>
      </c>
      <c r="L84" s="3">
        <v>1</v>
      </c>
      <c r="M84" s="3"/>
      <c r="N84" s="3">
        <v>1</v>
      </c>
      <c r="O84" s="3">
        <v>0</v>
      </c>
      <c r="P84" s="3">
        <v>0</v>
      </c>
      <c r="Q84" s="3"/>
      <c r="R84" s="3">
        <v>0</v>
      </c>
      <c r="S84" s="3">
        <v>0</v>
      </c>
      <c r="T84" s="3">
        <v>1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1</v>
      </c>
      <c r="AA84" s="3">
        <v>0</v>
      </c>
      <c r="AB84" s="3">
        <v>0</v>
      </c>
      <c r="AC84" s="3">
        <v>0</v>
      </c>
      <c r="AD84" s="3">
        <v>0</v>
      </c>
      <c r="AE84" s="3">
        <v>1</v>
      </c>
      <c r="AF84" s="3">
        <v>0</v>
      </c>
      <c r="AG84" s="3">
        <v>2</v>
      </c>
      <c r="AH84" s="3">
        <v>23.5</v>
      </c>
      <c r="AI84" s="4">
        <v>1.71</v>
      </c>
      <c r="AJ84" s="3">
        <v>137</v>
      </c>
      <c r="AK84" s="3">
        <v>64</v>
      </c>
      <c r="AL84" s="5">
        <f t="shared" si="57"/>
        <v>88.333333333333329</v>
      </c>
      <c r="AM84" s="3">
        <v>69</v>
      </c>
      <c r="AN84" s="3">
        <v>1</v>
      </c>
      <c r="AO84" s="3">
        <v>4</v>
      </c>
      <c r="AP84" s="3">
        <v>25</v>
      </c>
      <c r="AQ84" s="3">
        <v>10</v>
      </c>
      <c r="AR84" s="3">
        <v>15</v>
      </c>
      <c r="AS84" s="3">
        <f t="shared" si="39"/>
        <v>15</v>
      </c>
      <c r="AT84" s="7">
        <f t="shared" si="40"/>
        <v>3.75</v>
      </c>
      <c r="AU84" s="3">
        <v>8</v>
      </c>
      <c r="AV84" s="4">
        <v>4.1040000000000001</v>
      </c>
      <c r="AW84" s="3">
        <v>2.4</v>
      </c>
      <c r="AX84" s="19">
        <f t="shared" si="58"/>
        <v>0.47006651884700656</v>
      </c>
      <c r="AY84" s="7">
        <f t="shared" si="42"/>
        <v>1.7056530214424952</v>
      </c>
      <c r="AZ84" s="7">
        <f t="shared" si="43"/>
        <v>233.33333333333334</v>
      </c>
      <c r="BA84" s="7">
        <f t="shared" si="59"/>
        <v>2811.1111111111109</v>
      </c>
      <c r="BB84" s="7">
        <f t="shared" si="45"/>
        <v>59.478260869565219</v>
      </c>
      <c r="BC84" s="7">
        <f t="shared" si="46"/>
        <v>34.782608695652172</v>
      </c>
      <c r="BD84" s="7">
        <f t="shared" si="60"/>
        <v>38.001159420289852</v>
      </c>
      <c r="BE84" s="7">
        <f t="shared" si="48"/>
        <v>5.2034782608695647</v>
      </c>
      <c r="BF84" s="19"/>
      <c r="BG84" s="19">
        <f t="shared" si="49"/>
        <v>0.25219298245614036</v>
      </c>
      <c r="BH84" s="19">
        <f t="shared" si="50"/>
        <v>0.4203216374269006</v>
      </c>
      <c r="BI84" s="19">
        <f t="shared" si="51"/>
        <v>3.965217391304348</v>
      </c>
      <c r="BJ84" s="19">
        <f t="shared" si="52"/>
        <v>0.5</v>
      </c>
      <c r="BK84" s="19"/>
      <c r="BL84" s="5">
        <v>0</v>
      </c>
      <c r="BM84" s="5"/>
      <c r="BN84" s="5"/>
      <c r="BO84" s="5"/>
      <c r="BP84" s="5"/>
      <c r="BQ84" s="3">
        <v>1</v>
      </c>
      <c r="BR84" s="3">
        <v>0</v>
      </c>
      <c r="BS84" s="3">
        <v>62.5</v>
      </c>
      <c r="BT84" s="3">
        <v>4</v>
      </c>
      <c r="BU84" s="3">
        <v>2.2999999999999998</v>
      </c>
      <c r="BV84" s="3">
        <v>1.2</v>
      </c>
      <c r="BW84" s="3"/>
      <c r="BY84" s="3">
        <v>1</v>
      </c>
      <c r="BZ84" s="3">
        <v>1</v>
      </c>
      <c r="CA84" s="3">
        <v>132</v>
      </c>
      <c r="CB84" s="3">
        <v>31</v>
      </c>
      <c r="CC84" s="4">
        <v>1.8</v>
      </c>
      <c r="CD84" s="28">
        <v>28</v>
      </c>
      <c r="CE84" s="8"/>
      <c r="CF84" s="8"/>
      <c r="CG84" s="3">
        <v>2196</v>
      </c>
      <c r="CH84" s="3">
        <v>1</v>
      </c>
      <c r="CI84" s="3">
        <v>2</v>
      </c>
      <c r="CJ84" s="12">
        <v>1157.6923076923076</v>
      </c>
      <c r="CK84" s="20">
        <f t="shared" si="53"/>
        <v>41.346153846153847</v>
      </c>
      <c r="CL84" s="19">
        <f t="shared" si="54"/>
        <v>7.0541839127154846</v>
      </c>
      <c r="CM84" s="5">
        <v>10897.356430003359</v>
      </c>
      <c r="CN84" s="19">
        <f t="shared" si="55"/>
        <v>9.2962755094447438</v>
      </c>
      <c r="CP84" s="41">
        <v>40238</v>
      </c>
      <c r="CQ84" s="41"/>
      <c r="CR84" s="41"/>
      <c r="CS84" s="41"/>
      <c r="CT84" s="20"/>
      <c r="CU84" s="36">
        <v>44272</v>
      </c>
      <c r="CV84" s="36">
        <v>40777</v>
      </c>
      <c r="CW84" s="1">
        <f t="shared" si="56"/>
        <v>539</v>
      </c>
      <c r="CX84" s="3">
        <v>1</v>
      </c>
      <c r="CY84" s="36">
        <v>40777</v>
      </c>
      <c r="CZ84" s="20">
        <f>(CY84-CP84)</f>
        <v>539</v>
      </c>
      <c r="DA84" s="20">
        <v>1</v>
      </c>
      <c r="DB84" s="20">
        <v>539</v>
      </c>
      <c r="DC84" s="3">
        <v>0</v>
      </c>
      <c r="DD84" s="3" t="s">
        <v>141</v>
      </c>
    </row>
    <row r="85" spans="1:117" s="10" customFormat="1" x14ac:dyDescent="0.25">
      <c r="A85" s="25">
        <v>1073</v>
      </c>
      <c r="B85" s="1">
        <v>82</v>
      </c>
      <c r="C85" s="1">
        <v>0</v>
      </c>
      <c r="D85" s="1">
        <v>1</v>
      </c>
      <c r="E85" s="1">
        <v>1</v>
      </c>
      <c r="F85" s="1">
        <v>1</v>
      </c>
      <c r="G85" s="1">
        <v>0</v>
      </c>
      <c r="H85" s="1">
        <v>1</v>
      </c>
      <c r="I85" s="1">
        <v>1</v>
      </c>
      <c r="J85" s="1">
        <v>3</v>
      </c>
      <c r="K85" s="1">
        <v>1</v>
      </c>
      <c r="L85" s="1">
        <v>0</v>
      </c>
      <c r="M85" s="1">
        <v>1</v>
      </c>
      <c r="N85" s="1">
        <v>1</v>
      </c>
      <c r="O85" s="1">
        <v>1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1</v>
      </c>
      <c r="AB85" s="1">
        <v>1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27.31</v>
      </c>
      <c r="AI85" s="1">
        <v>1.62</v>
      </c>
      <c r="AJ85" s="1">
        <v>109</v>
      </c>
      <c r="AK85" s="1">
        <v>70</v>
      </c>
      <c r="AL85" s="5">
        <f t="shared" si="57"/>
        <v>83</v>
      </c>
      <c r="AM85" s="1">
        <v>63</v>
      </c>
      <c r="AN85" s="1">
        <v>1</v>
      </c>
      <c r="AO85" s="1">
        <v>3</v>
      </c>
      <c r="AP85" s="1">
        <v>24</v>
      </c>
      <c r="AQ85" s="1">
        <v>6</v>
      </c>
      <c r="AR85" s="1">
        <v>15</v>
      </c>
      <c r="AS85" s="1">
        <f t="shared" si="39"/>
        <v>18</v>
      </c>
      <c r="AT85" s="7">
        <f t="shared" si="40"/>
        <v>6</v>
      </c>
      <c r="AU85" s="1">
        <v>6</v>
      </c>
      <c r="AV85" s="19">
        <v>4.2300000000000004</v>
      </c>
      <c r="AW85" s="1">
        <v>2.6</v>
      </c>
      <c r="AX85" s="19">
        <f t="shared" si="58"/>
        <v>0.47849223946784925</v>
      </c>
      <c r="AY85" s="7">
        <f t="shared" si="42"/>
        <v>2.1276595744680851</v>
      </c>
      <c r="AZ85" s="7">
        <f t="shared" si="43"/>
        <v>276.92307692307691</v>
      </c>
      <c r="BA85" s="7">
        <f t="shared" si="59"/>
        <v>2461.5384615384614</v>
      </c>
      <c r="BB85" s="7">
        <f t="shared" si="45"/>
        <v>67.142857142857139</v>
      </c>
      <c r="BC85" s="7">
        <f t="shared" si="46"/>
        <v>41.269841269841272</v>
      </c>
      <c r="BD85" s="7">
        <f t="shared" si="60"/>
        <v>43.217777777777776</v>
      </c>
      <c r="BE85" s="7">
        <f t="shared" si="48"/>
        <v>6.7352380952380955</v>
      </c>
      <c r="BF85" s="19">
        <v>1.8617021276595747</v>
      </c>
      <c r="BG85" s="19">
        <f t="shared" si="49"/>
        <v>0.22340425531914895</v>
      </c>
      <c r="BH85" s="19">
        <f t="shared" si="50"/>
        <v>0.35744680851063831</v>
      </c>
      <c r="BI85" s="19">
        <f t="shared" si="51"/>
        <v>3.7301587301587298</v>
      </c>
      <c r="BJ85" s="19">
        <f t="shared" si="52"/>
        <v>0.5</v>
      </c>
      <c r="BK85" s="19"/>
      <c r="BL85" s="20">
        <v>1</v>
      </c>
      <c r="BM85" s="1">
        <v>15</v>
      </c>
      <c r="BN85" s="20"/>
      <c r="BO85" s="1">
        <v>3</v>
      </c>
      <c r="BP85" s="1">
        <v>0</v>
      </c>
      <c r="BQ85" s="1">
        <v>1</v>
      </c>
      <c r="BR85" s="1">
        <v>0</v>
      </c>
      <c r="BS85" s="1">
        <v>25</v>
      </c>
      <c r="BT85" s="1">
        <v>5.8</v>
      </c>
      <c r="BU85" s="1">
        <v>5.6</v>
      </c>
      <c r="BV85" s="1">
        <v>0.26</v>
      </c>
      <c r="BW85" s="1"/>
      <c r="BX85" s="1">
        <v>72</v>
      </c>
      <c r="BY85" s="1">
        <v>1</v>
      </c>
      <c r="BZ85" s="1">
        <v>1</v>
      </c>
      <c r="CA85" s="25">
        <v>141</v>
      </c>
      <c r="CB85" s="25">
        <v>31</v>
      </c>
      <c r="CC85" s="44">
        <v>1.24</v>
      </c>
      <c r="CD85" s="27">
        <v>40</v>
      </c>
      <c r="CE85" s="1">
        <v>1068</v>
      </c>
      <c r="CF85" s="1">
        <v>1</v>
      </c>
      <c r="CG85" s="1"/>
      <c r="CH85" s="1"/>
      <c r="CI85" s="1">
        <v>3</v>
      </c>
      <c r="CJ85" s="20">
        <v>1659.4474499999999</v>
      </c>
      <c r="CK85" s="20">
        <f t="shared" si="53"/>
        <v>41.486186249999996</v>
      </c>
      <c r="CL85" s="19">
        <f t="shared" si="54"/>
        <v>7.4142399644941381</v>
      </c>
      <c r="CM85" s="20">
        <v>753.38475570000003</v>
      </c>
      <c r="CN85" s="19">
        <f t="shared" si="55"/>
        <v>6.6245760610473905</v>
      </c>
      <c r="CO85" s="22"/>
      <c r="CP85" s="36">
        <v>43425</v>
      </c>
      <c r="CQ85" s="36"/>
      <c r="CR85" s="36"/>
      <c r="CS85" s="36"/>
      <c r="CT85" s="20"/>
      <c r="CU85" s="36">
        <v>44217</v>
      </c>
      <c r="CV85" s="37">
        <v>44104</v>
      </c>
      <c r="CW85" s="1">
        <f t="shared" si="56"/>
        <v>679</v>
      </c>
      <c r="CX85" s="1">
        <v>0</v>
      </c>
      <c r="CY85" s="1"/>
      <c r="CZ85" s="1"/>
      <c r="DA85" s="1">
        <v>0</v>
      </c>
      <c r="DB85" s="1">
        <v>679</v>
      </c>
      <c r="DC85" s="1">
        <v>1</v>
      </c>
      <c r="DD85" t="s">
        <v>135</v>
      </c>
      <c r="DE85"/>
      <c r="DF85"/>
      <c r="DG85"/>
      <c r="DH85"/>
      <c r="DI85"/>
      <c r="DJ85"/>
      <c r="DK85"/>
      <c r="DL85"/>
      <c r="DM85"/>
    </row>
    <row r="86" spans="1:117" s="10" customFormat="1" x14ac:dyDescent="0.25">
      <c r="A86" s="2">
        <v>2059</v>
      </c>
      <c r="B86" s="3">
        <v>76</v>
      </c>
      <c r="C86" s="3">
        <v>0</v>
      </c>
      <c r="D86" s="3">
        <v>0</v>
      </c>
      <c r="E86" s="3">
        <v>1</v>
      </c>
      <c r="F86" s="3">
        <v>2</v>
      </c>
      <c r="G86" s="3">
        <v>0</v>
      </c>
      <c r="H86" s="1">
        <v>1</v>
      </c>
      <c r="I86" s="3">
        <v>0</v>
      </c>
      <c r="J86" s="3">
        <v>4</v>
      </c>
      <c r="K86" s="3">
        <v>1</v>
      </c>
      <c r="L86" s="3">
        <v>1</v>
      </c>
      <c r="M86" s="3"/>
      <c r="N86" s="3">
        <v>1</v>
      </c>
      <c r="O86" s="3">
        <v>0</v>
      </c>
      <c r="P86" s="3">
        <v>1</v>
      </c>
      <c r="Q86" s="3">
        <v>1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1</v>
      </c>
      <c r="Z86" s="3">
        <v>1</v>
      </c>
      <c r="AA86" s="3">
        <v>1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0</v>
      </c>
      <c r="AH86" s="3">
        <v>40.700000000000003</v>
      </c>
      <c r="AI86" s="4">
        <v>2.44</v>
      </c>
      <c r="AJ86" s="3">
        <v>119</v>
      </c>
      <c r="AK86" s="3">
        <v>54</v>
      </c>
      <c r="AL86" s="5">
        <f t="shared" si="57"/>
        <v>75.666666666666671</v>
      </c>
      <c r="AM86" s="3">
        <v>64</v>
      </c>
      <c r="AN86" s="3">
        <v>3</v>
      </c>
      <c r="AO86" s="3">
        <v>14</v>
      </c>
      <c r="AP86" s="3">
        <v>44</v>
      </c>
      <c r="AQ86" s="3">
        <v>30</v>
      </c>
      <c r="AR86" s="3">
        <v>35</v>
      </c>
      <c r="AS86" s="1">
        <f t="shared" si="39"/>
        <v>14</v>
      </c>
      <c r="AT86" s="7">
        <f t="shared" si="40"/>
        <v>1</v>
      </c>
      <c r="AU86" s="3">
        <v>22</v>
      </c>
      <c r="AV86" s="4">
        <v>4.8311999999999999</v>
      </c>
      <c r="AW86" s="3">
        <v>1.98</v>
      </c>
      <c r="AX86" s="19">
        <f t="shared" si="58"/>
        <v>0.33219512195121959</v>
      </c>
      <c r="AY86" s="7">
        <f t="shared" si="42"/>
        <v>2.6908428547772809</v>
      </c>
      <c r="AZ86" s="7">
        <f t="shared" si="43"/>
        <v>525.25252525252529</v>
      </c>
      <c r="BA86" s="7">
        <f t="shared" si="59"/>
        <v>2491.5824915824919</v>
      </c>
      <c r="BB86" s="7">
        <f t="shared" si="45"/>
        <v>75.487499999999997</v>
      </c>
      <c r="BC86" s="7">
        <f t="shared" si="46"/>
        <v>30.9375</v>
      </c>
      <c r="BD86" s="7">
        <f t="shared" si="60"/>
        <v>22.580250000000003</v>
      </c>
      <c r="BE86" s="7">
        <f t="shared" si="48"/>
        <v>8.8357499999999991</v>
      </c>
      <c r="BF86" s="19"/>
      <c r="BG86" s="19">
        <f t="shared" si="49"/>
        <v>0.46365292266931613</v>
      </c>
      <c r="BH86" s="19">
        <f t="shared" si="50"/>
        <v>0.58287795992714031</v>
      </c>
      <c r="BI86" s="19">
        <f t="shared" si="51"/>
        <v>5.3919642857142858</v>
      </c>
      <c r="BJ86" s="19">
        <f t="shared" si="52"/>
        <v>0.63636363636363635</v>
      </c>
      <c r="BK86" s="19"/>
      <c r="BL86" s="5">
        <v>0</v>
      </c>
      <c r="BM86" s="5"/>
      <c r="BN86" s="5"/>
      <c r="BO86" s="5"/>
      <c r="BP86" s="5"/>
      <c r="BQ86" s="3">
        <v>1</v>
      </c>
      <c r="BR86" s="3">
        <v>0</v>
      </c>
      <c r="BS86" s="3">
        <v>67.5</v>
      </c>
      <c r="BT86" s="3">
        <v>4.4000000000000004</v>
      </c>
      <c r="BU86" s="3">
        <v>2.6</v>
      </c>
      <c r="BV86" s="3">
        <v>1.2</v>
      </c>
      <c r="BW86" s="3">
        <v>5.6</v>
      </c>
      <c r="BY86" s="3">
        <v>1</v>
      </c>
      <c r="BZ86" s="3">
        <v>0</v>
      </c>
      <c r="CA86" s="3">
        <v>134</v>
      </c>
      <c r="CB86" s="3">
        <v>85</v>
      </c>
      <c r="CC86" s="4">
        <v>1.6</v>
      </c>
      <c r="CD86" s="28">
        <v>42</v>
      </c>
      <c r="CE86" s="8"/>
      <c r="CF86" s="8"/>
      <c r="CG86" s="3">
        <v>1041</v>
      </c>
      <c r="CH86" s="3">
        <v>1</v>
      </c>
      <c r="CI86" s="3">
        <v>2</v>
      </c>
      <c r="CJ86" s="12">
        <v>1748.9795918367345</v>
      </c>
      <c r="CK86" s="20">
        <f t="shared" si="53"/>
        <v>41.642371234207964</v>
      </c>
      <c r="CL86" s="19">
        <f t="shared" si="54"/>
        <v>7.466787806475244</v>
      </c>
      <c r="CM86" s="5">
        <v>1179.6479512122871</v>
      </c>
      <c r="CN86" s="19">
        <f t="shared" si="55"/>
        <v>7.0729713265152947</v>
      </c>
      <c r="CP86" s="36">
        <v>40563</v>
      </c>
      <c r="CQ86" s="36"/>
      <c r="CR86" s="36"/>
      <c r="CS86" s="36"/>
      <c r="CT86" s="20"/>
      <c r="CU86" s="36">
        <v>44274</v>
      </c>
      <c r="CV86" s="40">
        <v>40609</v>
      </c>
      <c r="CW86" s="1">
        <f t="shared" si="56"/>
        <v>46</v>
      </c>
      <c r="CX86" s="3">
        <v>1</v>
      </c>
      <c r="CY86" s="40">
        <v>40609</v>
      </c>
      <c r="CZ86" s="3">
        <f>(CY86-CP86)</f>
        <v>46</v>
      </c>
      <c r="DA86" s="3">
        <v>1</v>
      </c>
      <c r="DB86" s="3">
        <v>46</v>
      </c>
      <c r="DC86" s="1">
        <v>1</v>
      </c>
      <c r="DD86" s="3"/>
    </row>
    <row r="87" spans="1:117" s="10" customFormat="1" x14ac:dyDescent="0.25">
      <c r="A87" s="25">
        <v>1067</v>
      </c>
      <c r="B87" s="1">
        <v>72</v>
      </c>
      <c r="C87" s="1">
        <v>0</v>
      </c>
      <c r="D87" s="1">
        <v>0</v>
      </c>
      <c r="E87" s="1">
        <v>1</v>
      </c>
      <c r="F87" s="1">
        <v>1</v>
      </c>
      <c r="G87" s="1">
        <v>0</v>
      </c>
      <c r="H87" s="1">
        <v>1</v>
      </c>
      <c r="I87" s="1">
        <v>1</v>
      </c>
      <c r="J87" s="1">
        <v>3</v>
      </c>
      <c r="K87" s="1">
        <v>1</v>
      </c>
      <c r="L87" s="1">
        <v>0</v>
      </c>
      <c r="M87" s="1">
        <v>1</v>
      </c>
      <c r="N87" s="1">
        <v>1</v>
      </c>
      <c r="O87" s="1">
        <v>0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0</v>
      </c>
      <c r="AE87" s="1">
        <v>1</v>
      </c>
      <c r="AF87" s="1">
        <v>0</v>
      </c>
      <c r="AG87" s="1">
        <v>0</v>
      </c>
      <c r="AH87" s="1">
        <v>26.82</v>
      </c>
      <c r="AI87" s="1">
        <v>1.84</v>
      </c>
      <c r="AJ87" s="1">
        <v>124</v>
      </c>
      <c r="AK87" s="1">
        <v>69</v>
      </c>
      <c r="AL87" s="5">
        <f t="shared" si="57"/>
        <v>87.333333333333329</v>
      </c>
      <c r="AM87" s="1">
        <v>60</v>
      </c>
      <c r="AN87" s="1">
        <v>2</v>
      </c>
      <c r="AO87" s="1">
        <v>3</v>
      </c>
      <c r="AP87" s="1">
        <v>39</v>
      </c>
      <c r="AQ87" s="1">
        <v>12</v>
      </c>
      <c r="AR87" s="1">
        <v>21</v>
      </c>
      <c r="AS87" s="1">
        <f t="shared" si="39"/>
        <v>27</v>
      </c>
      <c r="AT87" s="7">
        <f t="shared" si="40"/>
        <v>9</v>
      </c>
      <c r="AU87" s="1">
        <v>11</v>
      </c>
      <c r="AV87" s="19">
        <v>5.5</v>
      </c>
      <c r="AW87" s="1">
        <v>2.98</v>
      </c>
      <c r="AX87" s="19">
        <f t="shared" si="58"/>
        <v>0.57705838876570581</v>
      </c>
      <c r="AY87" s="7">
        <f t="shared" si="42"/>
        <v>1.8181818181818181</v>
      </c>
      <c r="AZ87" s="7">
        <f t="shared" si="43"/>
        <v>268.45637583892619</v>
      </c>
      <c r="BA87" s="7">
        <f t="shared" si="59"/>
        <v>2263.9821029082773</v>
      </c>
      <c r="BB87" s="7">
        <f t="shared" si="45"/>
        <v>91.666666666666657</v>
      </c>
      <c r="BC87" s="7">
        <f t="shared" si="46"/>
        <v>49.666666666666664</v>
      </c>
      <c r="BD87" s="7">
        <f t="shared" si="60"/>
        <v>51.560622222222214</v>
      </c>
      <c r="BE87" s="7">
        <f t="shared" si="48"/>
        <v>12.158399999999999</v>
      </c>
      <c r="BF87" s="19"/>
      <c r="BG87" s="19">
        <f t="shared" si="49"/>
        <v>0.22909090909090912</v>
      </c>
      <c r="BH87" s="19">
        <f t="shared" si="50"/>
        <v>0.42545454545454547</v>
      </c>
      <c r="BI87" s="19">
        <f t="shared" si="51"/>
        <v>3.3950617283950613</v>
      </c>
      <c r="BJ87" s="19">
        <f t="shared" si="52"/>
        <v>0.27272727272727271</v>
      </c>
      <c r="BK87" s="19"/>
      <c r="BL87" s="20">
        <v>0</v>
      </c>
      <c r="BM87" s="1"/>
      <c r="BN87" s="20"/>
      <c r="BO87" s="1"/>
      <c r="BP87" s="1">
        <v>0</v>
      </c>
      <c r="BQ87" s="1">
        <v>1</v>
      </c>
      <c r="BR87" s="1">
        <v>0</v>
      </c>
      <c r="BS87" s="1">
        <v>18</v>
      </c>
      <c r="BT87" s="1">
        <v>7.7</v>
      </c>
      <c r="BU87" s="1">
        <v>6.6</v>
      </c>
      <c r="BV87" s="1">
        <v>0.25</v>
      </c>
      <c r="BW87" s="1">
        <v>5</v>
      </c>
      <c r="BX87" s="1">
        <v>40</v>
      </c>
      <c r="BY87" s="1">
        <v>1</v>
      </c>
      <c r="BZ87" s="1">
        <v>0</v>
      </c>
      <c r="CA87" s="25">
        <v>132</v>
      </c>
      <c r="CB87" s="25">
        <v>31</v>
      </c>
      <c r="CC87" s="44">
        <v>1.34</v>
      </c>
      <c r="CD87" s="27">
        <v>53</v>
      </c>
      <c r="CE87" s="1"/>
      <c r="CF87" s="1"/>
      <c r="CG87" s="1"/>
      <c r="CH87" s="1"/>
      <c r="CI87" s="1"/>
      <c r="CJ87" s="20">
        <v>2210.0992059999999</v>
      </c>
      <c r="CK87" s="20">
        <f t="shared" si="53"/>
        <v>41.69998501886792</v>
      </c>
      <c r="CL87" s="19">
        <f t="shared" si="54"/>
        <v>7.7007926830970508</v>
      </c>
      <c r="CM87" s="20">
        <v>3172.640625</v>
      </c>
      <c r="CN87" s="19">
        <f t="shared" si="55"/>
        <v>8.0623195248472985</v>
      </c>
      <c r="CO87" s="22"/>
      <c r="CP87" s="36">
        <v>43404</v>
      </c>
      <c r="CQ87" s="36"/>
      <c r="CR87" s="36"/>
      <c r="CS87" s="36"/>
      <c r="CT87" s="20"/>
      <c r="CU87" s="36">
        <v>44274</v>
      </c>
      <c r="CV87" s="36">
        <v>44274</v>
      </c>
      <c r="CW87" s="1">
        <f t="shared" si="56"/>
        <v>870</v>
      </c>
      <c r="CX87" s="1">
        <v>0</v>
      </c>
      <c r="CY87" s="1"/>
      <c r="CZ87" s="1"/>
      <c r="DA87" s="1">
        <v>0</v>
      </c>
      <c r="DB87" s="1">
        <v>870</v>
      </c>
      <c r="DC87" s="1">
        <v>1</v>
      </c>
      <c r="DD87"/>
      <c r="DE87"/>
      <c r="DF87"/>
      <c r="DG87"/>
      <c r="DH87"/>
      <c r="DI87"/>
      <c r="DJ87"/>
      <c r="DK87"/>
      <c r="DL87"/>
      <c r="DM87"/>
    </row>
    <row r="88" spans="1:117" s="10" customFormat="1" x14ac:dyDescent="0.25">
      <c r="A88" s="2">
        <v>2064</v>
      </c>
      <c r="B88" s="9">
        <v>65</v>
      </c>
      <c r="C88" s="9">
        <v>0</v>
      </c>
      <c r="D88" s="9">
        <v>1</v>
      </c>
      <c r="E88" s="9">
        <v>1</v>
      </c>
      <c r="F88" s="9">
        <v>1</v>
      </c>
      <c r="G88" s="9">
        <v>1</v>
      </c>
      <c r="H88" s="1">
        <v>0</v>
      </c>
      <c r="I88" s="9">
        <v>0</v>
      </c>
      <c r="J88" s="9">
        <v>4</v>
      </c>
      <c r="K88" s="9">
        <v>1</v>
      </c>
      <c r="L88" s="9">
        <v>0</v>
      </c>
      <c r="M88" s="9"/>
      <c r="N88" s="9">
        <v>0</v>
      </c>
      <c r="O88" s="9">
        <v>1</v>
      </c>
      <c r="P88" s="9">
        <v>1</v>
      </c>
      <c r="Q88" s="9">
        <v>1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1</v>
      </c>
      <c r="Z88" s="9">
        <v>1</v>
      </c>
      <c r="AA88" s="9">
        <v>0</v>
      </c>
      <c r="AB88" s="9">
        <v>1</v>
      </c>
      <c r="AC88" s="9">
        <v>1</v>
      </c>
      <c r="AD88" s="9">
        <v>0</v>
      </c>
      <c r="AE88" s="9">
        <v>1</v>
      </c>
      <c r="AF88" s="9">
        <v>0</v>
      </c>
      <c r="AG88" s="9">
        <v>0</v>
      </c>
      <c r="AH88" s="9">
        <v>25</v>
      </c>
      <c r="AI88" s="11">
        <v>1.6</v>
      </c>
      <c r="AJ88" s="9">
        <v>116</v>
      </c>
      <c r="AK88" s="9">
        <v>46</v>
      </c>
      <c r="AL88" s="5">
        <f t="shared" si="57"/>
        <v>69.333333333333329</v>
      </c>
      <c r="AM88" s="9">
        <v>90</v>
      </c>
      <c r="AN88" s="9">
        <v>3</v>
      </c>
      <c r="AO88" s="9">
        <v>20</v>
      </c>
      <c r="AP88" s="9">
        <v>44</v>
      </c>
      <c r="AQ88" s="9">
        <v>25</v>
      </c>
      <c r="AR88" s="9">
        <v>31</v>
      </c>
      <c r="AS88" s="1">
        <f t="shared" si="39"/>
        <v>19</v>
      </c>
      <c r="AT88" s="7">
        <f t="shared" si="40"/>
        <v>0.95</v>
      </c>
      <c r="AU88" s="9">
        <v>27</v>
      </c>
      <c r="AV88" s="4">
        <v>1.968</v>
      </c>
      <c r="AW88" s="9">
        <v>1.23</v>
      </c>
      <c r="AX88" s="19">
        <f t="shared" si="58"/>
        <v>0.18909090909090906</v>
      </c>
      <c r="AY88" s="7">
        <f t="shared" si="42"/>
        <v>2.0325203252032522</v>
      </c>
      <c r="AZ88" s="7">
        <f t="shared" si="43"/>
        <v>260.16260162601628</v>
      </c>
      <c r="BA88" s="7">
        <f t="shared" si="59"/>
        <v>3208.6720867208669</v>
      </c>
      <c r="BB88" s="7">
        <f t="shared" si="45"/>
        <v>21.866666666666667</v>
      </c>
      <c r="BC88" s="7">
        <f t="shared" si="46"/>
        <v>13.666666666666666</v>
      </c>
      <c r="BD88" s="7">
        <f t="shared" si="60"/>
        <v>7.8683555555555538</v>
      </c>
      <c r="BE88" s="7">
        <f t="shared" si="48"/>
        <v>2.0445333333333329</v>
      </c>
      <c r="BF88" s="19"/>
      <c r="BG88" s="19">
        <f t="shared" si="49"/>
        <v>1.4176829268292683</v>
      </c>
      <c r="BH88" s="19">
        <f t="shared" si="50"/>
        <v>2.0121951219512195</v>
      </c>
      <c r="BI88" s="19">
        <f t="shared" si="51"/>
        <v>1.1508771929824562</v>
      </c>
      <c r="BJ88" s="19">
        <f t="shared" si="52"/>
        <v>0.7407407407407407</v>
      </c>
      <c r="BK88" s="19"/>
      <c r="BL88" s="12">
        <v>0</v>
      </c>
      <c r="BM88" s="12"/>
      <c r="BN88" s="12"/>
      <c r="BO88" s="12"/>
      <c r="BP88" s="12"/>
      <c r="BQ88" s="9">
        <v>1</v>
      </c>
      <c r="BR88" s="9">
        <v>0</v>
      </c>
      <c r="BS88" s="9">
        <v>40</v>
      </c>
      <c r="BT88" s="9"/>
      <c r="BU88" s="9"/>
      <c r="BV88" s="9"/>
      <c r="BW88" s="9">
        <v>4.9000000000000004</v>
      </c>
      <c r="BX88" s="14"/>
      <c r="BY88" s="9">
        <v>1</v>
      </c>
      <c r="BZ88" s="9">
        <v>0</v>
      </c>
      <c r="CA88" s="9">
        <v>136</v>
      </c>
      <c r="CB88" s="9">
        <v>49</v>
      </c>
      <c r="CC88" s="11">
        <v>2</v>
      </c>
      <c r="CD88" s="29">
        <v>25</v>
      </c>
      <c r="CE88" s="13"/>
      <c r="CF88" s="13"/>
      <c r="CG88" s="9">
        <v>4992</v>
      </c>
      <c r="CH88" s="9">
        <v>1</v>
      </c>
      <c r="CI88" s="9">
        <v>3</v>
      </c>
      <c r="CJ88" s="12">
        <v>1145.3125</v>
      </c>
      <c r="CK88" s="20">
        <f t="shared" si="53"/>
        <v>45.8125</v>
      </c>
      <c r="CL88" s="19">
        <f t="shared" si="54"/>
        <v>7.0434328045150707</v>
      </c>
      <c r="CM88" s="12"/>
      <c r="CN88" s="31"/>
      <c r="CO88" s="14"/>
      <c r="CP88" s="36">
        <v>40645</v>
      </c>
      <c r="CQ88" s="38"/>
      <c r="CR88" s="38"/>
      <c r="CS88" s="36"/>
      <c r="CT88" s="22"/>
      <c r="CU88" s="36">
        <v>44274</v>
      </c>
      <c r="CV88" s="42">
        <v>40904</v>
      </c>
      <c r="CW88" s="1">
        <f t="shared" si="56"/>
        <v>259</v>
      </c>
      <c r="CX88" s="3">
        <v>1</v>
      </c>
      <c r="CY88" s="40">
        <v>40904</v>
      </c>
      <c r="CZ88" s="3">
        <f>(CY88-CP88)</f>
        <v>259</v>
      </c>
      <c r="DA88" s="3">
        <v>1</v>
      </c>
      <c r="DB88" s="3">
        <v>259</v>
      </c>
      <c r="DC88" s="3">
        <v>0</v>
      </c>
      <c r="DD88" s="10" t="s">
        <v>141</v>
      </c>
      <c r="DG88" s="14"/>
      <c r="DH88" s="14"/>
      <c r="DI88" s="14"/>
      <c r="DJ88" s="14"/>
      <c r="DK88" s="14"/>
      <c r="DL88" s="14"/>
      <c r="DM88" s="14"/>
    </row>
    <row r="89" spans="1:117" s="10" customFormat="1" x14ac:dyDescent="0.25">
      <c r="A89" s="25">
        <v>1023</v>
      </c>
      <c r="B89" s="1">
        <v>69</v>
      </c>
      <c r="C89" s="1">
        <v>0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4</v>
      </c>
      <c r="K89" s="1">
        <v>1</v>
      </c>
      <c r="L89" s="1">
        <v>1</v>
      </c>
      <c r="M89" s="1">
        <v>0</v>
      </c>
      <c r="N89" s="1">
        <v>0</v>
      </c>
      <c r="O89" s="1">
        <v>1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1</v>
      </c>
      <c r="AD89" s="1">
        <v>0</v>
      </c>
      <c r="AE89" s="1">
        <v>1</v>
      </c>
      <c r="AF89" s="1">
        <v>0</v>
      </c>
      <c r="AG89" s="1">
        <v>0</v>
      </c>
      <c r="AH89" s="1">
        <v>59.74</v>
      </c>
      <c r="AI89" s="1">
        <v>2.42</v>
      </c>
      <c r="AJ89" s="1">
        <v>123</v>
      </c>
      <c r="AK89" s="1">
        <v>65</v>
      </c>
      <c r="AL89" s="5">
        <f>(AJ89+2*AK89)/3</f>
        <v>84.333333333333329</v>
      </c>
      <c r="AM89" s="1">
        <v>65</v>
      </c>
      <c r="AN89" s="1">
        <v>1</v>
      </c>
      <c r="AO89" s="1">
        <v>16</v>
      </c>
      <c r="AP89" s="1">
        <v>54</v>
      </c>
      <c r="AQ89" s="1">
        <v>24</v>
      </c>
      <c r="AR89" s="1">
        <v>39</v>
      </c>
      <c r="AS89" s="1">
        <f>(AP89-AQ89)</f>
        <v>30</v>
      </c>
      <c r="AT89" s="7">
        <f>(AS89/AO89)</f>
        <v>1.875</v>
      </c>
      <c r="AU89" s="1">
        <v>26</v>
      </c>
      <c r="AV89" s="19">
        <v>6.95</v>
      </c>
      <c r="AW89" s="1">
        <v>2.87</v>
      </c>
      <c r="AX89" s="19">
        <f t="shared" ref="AX89:AX115" si="61">(AL89*AW89/451)</f>
        <v>0.53666666666666663</v>
      </c>
      <c r="AY89" s="7">
        <f t="shared" ref="AY89:AY115" si="62">((AR89-AU89)/AV89)</f>
        <v>1.8705035971223021</v>
      </c>
      <c r="AZ89" s="7">
        <f t="shared" ref="AZ89:AZ115" si="63">((AR89-AU89)*80/AW89)</f>
        <v>362.36933797909404</v>
      </c>
      <c r="BA89" s="7">
        <f t="shared" ref="BA89:BA115" si="64">((AL89-AO89)*80/AW89)</f>
        <v>1904.7619047619046</v>
      </c>
      <c r="BB89" s="7">
        <f t="shared" ref="BB89:BB115" si="65">(AV89/AM89*1000)</f>
        <v>106.92307692307692</v>
      </c>
      <c r="BC89" s="7">
        <f t="shared" ref="BC89:BC115" si="66">(AW89*1000/AM89)</f>
        <v>44.153846153846153</v>
      </c>
      <c r="BD89" s="7">
        <f t="shared" ref="BD89:BD115" si="67">(BC89*(AL89-AU89)*0.0136)</f>
        <v>35.02871794871794</v>
      </c>
      <c r="BE89" s="7">
        <f t="shared" ref="BE89:BE115" si="68">(BC89*(AR89-AO89)*0.0136)</f>
        <v>13.811323076923076</v>
      </c>
      <c r="BF89" s="19">
        <v>1.2</v>
      </c>
      <c r="BG89" s="19">
        <f t="shared" ref="BG89:BG115" si="69">(AR89/BB89)</f>
        <v>0.36474820143884895</v>
      </c>
      <c r="BH89" s="19">
        <f>(AP89/BB89)</f>
        <v>0.50503597122302157</v>
      </c>
      <c r="BI89" s="19">
        <f>(BB89/AS89)</f>
        <v>3.5641025641025639</v>
      </c>
      <c r="BJ89" s="19">
        <f t="shared" ref="BJ89:BJ115" si="70">(AO89/AU89)</f>
        <v>0.61538461538461542</v>
      </c>
      <c r="BK89" s="19"/>
      <c r="BL89" s="20">
        <v>1</v>
      </c>
      <c r="BM89" s="1">
        <v>32</v>
      </c>
      <c r="BN89" s="20"/>
      <c r="BO89" s="1">
        <v>0</v>
      </c>
      <c r="BP89" s="1">
        <v>0</v>
      </c>
      <c r="BQ89" s="1">
        <v>1</v>
      </c>
      <c r="BR89" s="1">
        <v>0</v>
      </c>
      <c r="BS89" s="1">
        <v>40</v>
      </c>
      <c r="BT89" s="1"/>
      <c r="BU89" s="1"/>
      <c r="BV89" s="1"/>
      <c r="BW89" s="1"/>
      <c r="BX89" s="1"/>
      <c r="BY89" s="1"/>
      <c r="BZ89" s="1"/>
      <c r="CA89" s="25">
        <v>138</v>
      </c>
      <c r="CB89" s="25">
        <v>32</v>
      </c>
      <c r="CC89" s="44">
        <v>1.74</v>
      </c>
      <c r="CD89" s="27">
        <v>29</v>
      </c>
      <c r="CE89" s="1">
        <v>311</v>
      </c>
      <c r="CF89" s="1">
        <v>1</v>
      </c>
      <c r="CG89" s="1"/>
      <c r="CH89" s="1"/>
      <c r="CI89" s="1">
        <v>2</v>
      </c>
      <c r="CJ89" s="20">
        <v>1391.337</v>
      </c>
      <c r="CK89" s="20">
        <f t="shared" ref="CK89:CK115" si="71">(CJ89/CD89)</f>
        <v>47.977137931034484</v>
      </c>
      <c r="CL89" s="19">
        <f t="shared" ref="CL89:CL115" si="72">LN(CJ89)</f>
        <v>7.2380204343273267</v>
      </c>
      <c r="CM89" s="20">
        <v>1929.7621999999999</v>
      </c>
      <c r="CN89" s="19">
        <f t="shared" ref="CN89:CN115" si="73">LN(CM89)</f>
        <v>7.5651520618724222</v>
      </c>
      <c r="CO89" s="22"/>
      <c r="CP89" s="36">
        <v>43217</v>
      </c>
      <c r="CQ89" s="36"/>
      <c r="CR89" s="36"/>
      <c r="CS89" s="36"/>
      <c r="CT89" s="20"/>
      <c r="CU89" s="36">
        <v>44217</v>
      </c>
      <c r="CV89" s="36">
        <v>43369</v>
      </c>
      <c r="CW89" s="1">
        <f t="shared" ref="CW89:CW115" si="74">(CV89-CP89)</f>
        <v>152</v>
      </c>
      <c r="CX89" s="1">
        <v>1</v>
      </c>
      <c r="CY89" s="36">
        <v>43369</v>
      </c>
      <c r="CZ89" s="20">
        <f>(CY89-CP89)</f>
        <v>152</v>
      </c>
      <c r="DA89" s="20">
        <v>1</v>
      </c>
      <c r="DB89" s="20">
        <v>152</v>
      </c>
      <c r="DC89" s="3">
        <v>0</v>
      </c>
      <c r="DD89" t="s">
        <v>129</v>
      </c>
      <c r="DE89"/>
      <c r="DF89"/>
      <c r="DG89"/>
      <c r="DH89"/>
      <c r="DI89"/>
      <c r="DJ89"/>
      <c r="DK89"/>
      <c r="DL89"/>
      <c r="DM89"/>
    </row>
    <row r="90" spans="1:117" s="10" customFormat="1" x14ac:dyDescent="0.25">
      <c r="A90" s="25">
        <v>1065</v>
      </c>
      <c r="B90" s="1">
        <v>35</v>
      </c>
      <c r="C90" s="1">
        <v>0</v>
      </c>
      <c r="D90" s="1">
        <v>0</v>
      </c>
      <c r="E90" s="1">
        <v>1</v>
      </c>
      <c r="F90" s="1">
        <v>1</v>
      </c>
      <c r="G90" s="1">
        <v>0</v>
      </c>
      <c r="H90" s="1">
        <v>1</v>
      </c>
      <c r="I90" s="1">
        <v>0</v>
      </c>
      <c r="J90" s="1">
        <v>4</v>
      </c>
      <c r="K90" s="1">
        <v>1</v>
      </c>
      <c r="L90" s="1">
        <v>0</v>
      </c>
      <c r="M90" s="1">
        <v>1</v>
      </c>
      <c r="N90" s="1">
        <v>1</v>
      </c>
      <c r="O90" s="1">
        <v>0</v>
      </c>
      <c r="P90" s="1">
        <v>1</v>
      </c>
      <c r="Q90" s="1"/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1</v>
      </c>
      <c r="AA90" s="1">
        <v>0</v>
      </c>
      <c r="AB90" s="1">
        <v>1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22.1</v>
      </c>
      <c r="AI90" s="1">
        <v>1.65</v>
      </c>
      <c r="AJ90" s="1">
        <v>101</v>
      </c>
      <c r="AK90" s="1">
        <v>74</v>
      </c>
      <c r="AL90" s="5">
        <f>(AJ90+2*AK90)/3</f>
        <v>83</v>
      </c>
      <c r="AM90" s="1">
        <v>82</v>
      </c>
      <c r="AN90" s="1">
        <v>1</v>
      </c>
      <c r="AO90" s="1">
        <v>2</v>
      </c>
      <c r="AP90" s="1">
        <v>53</v>
      </c>
      <c r="AQ90" s="1">
        <v>25</v>
      </c>
      <c r="AR90" s="1">
        <v>36</v>
      </c>
      <c r="AS90" s="1">
        <f>(AP90-AQ90)</f>
        <v>28</v>
      </c>
      <c r="AT90" s="7">
        <f>(AS90/AO90)</f>
        <v>14</v>
      </c>
      <c r="AU90" s="1">
        <v>24</v>
      </c>
      <c r="AV90" s="19">
        <v>3.17</v>
      </c>
      <c r="AW90" s="1">
        <v>1.93</v>
      </c>
      <c r="AX90" s="19">
        <f t="shared" si="61"/>
        <v>0.35518847006651882</v>
      </c>
      <c r="AY90" s="7">
        <f t="shared" si="62"/>
        <v>3.7854889589905363</v>
      </c>
      <c r="AZ90" s="7">
        <f t="shared" si="63"/>
        <v>497.40932642487047</v>
      </c>
      <c r="BA90" s="7">
        <f t="shared" si="64"/>
        <v>3357.512953367876</v>
      </c>
      <c r="BB90" s="7">
        <f t="shared" si="65"/>
        <v>38.658536585365852</v>
      </c>
      <c r="BC90" s="7">
        <f t="shared" si="66"/>
        <v>23.536585365853657</v>
      </c>
      <c r="BD90" s="7">
        <f t="shared" si="67"/>
        <v>18.885756097560972</v>
      </c>
      <c r="BE90" s="7">
        <f t="shared" si="68"/>
        <v>10.883317073170732</v>
      </c>
      <c r="BF90" s="19"/>
      <c r="BG90" s="19">
        <f t="shared" si="69"/>
        <v>0.93123028391167195</v>
      </c>
      <c r="BH90" s="19">
        <f>(AP90/BB90)</f>
        <v>1.3709779179810726</v>
      </c>
      <c r="BI90" s="19">
        <f>(BB90/AS90)</f>
        <v>1.3806620209059233</v>
      </c>
      <c r="BJ90" s="19">
        <f t="shared" si="70"/>
        <v>8.3333333333333329E-2</v>
      </c>
      <c r="BK90" s="19"/>
      <c r="BL90" s="20">
        <v>0</v>
      </c>
      <c r="BM90" s="1"/>
      <c r="BN90" s="20"/>
      <c r="BO90" s="1"/>
      <c r="BP90" s="1">
        <v>0</v>
      </c>
      <c r="BQ90" s="1">
        <v>1</v>
      </c>
      <c r="BR90" s="1">
        <v>0</v>
      </c>
      <c r="BS90" s="1">
        <v>20</v>
      </c>
      <c r="BT90" s="1">
        <v>7.1</v>
      </c>
      <c r="BU90" s="1">
        <v>6.1</v>
      </c>
      <c r="BV90" s="1">
        <v>0.27</v>
      </c>
      <c r="BW90" s="1"/>
      <c r="BX90" s="1"/>
      <c r="BY90" s="1"/>
      <c r="BZ90" s="1">
        <v>0</v>
      </c>
      <c r="CA90" s="25">
        <v>135</v>
      </c>
      <c r="CB90" s="25">
        <v>23</v>
      </c>
      <c r="CC90" s="44">
        <v>1.1200000000000001</v>
      </c>
      <c r="CD90" s="27">
        <v>85</v>
      </c>
      <c r="CE90" s="1">
        <v>2641</v>
      </c>
      <c r="CF90" s="1">
        <v>1</v>
      </c>
      <c r="CG90" s="1"/>
      <c r="CH90" s="1"/>
      <c r="CI90" s="1">
        <v>3</v>
      </c>
      <c r="CJ90" s="20">
        <v>4104.5503419999995</v>
      </c>
      <c r="CK90" s="20">
        <f t="shared" si="71"/>
        <v>48.288827552941171</v>
      </c>
      <c r="CL90" s="19">
        <f t="shared" si="72"/>
        <v>8.3198514767880223</v>
      </c>
      <c r="CM90" s="20">
        <v>1344.134491</v>
      </c>
      <c r="CN90" s="19">
        <f t="shared" si="73"/>
        <v>7.2035055837849891</v>
      </c>
      <c r="CO90" s="22"/>
      <c r="CP90" s="36">
        <v>43399</v>
      </c>
      <c r="CQ90" s="36"/>
      <c r="CR90" s="36"/>
      <c r="CS90" s="36"/>
      <c r="CT90" s="20"/>
      <c r="CU90" s="36">
        <v>44217</v>
      </c>
      <c r="CV90" s="36">
        <v>43619</v>
      </c>
      <c r="CW90" s="1">
        <f t="shared" si="74"/>
        <v>220</v>
      </c>
      <c r="CX90" s="1">
        <v>1</v>
      </c>
      <c r="CY90" s="36">
        <v>43619</v>
      </c>
      <c r="CZ90" s="20">
        <f>(CY90-CP90)</f>
        <v>220</v>
      </c>
      <c r="DA90" s="20">
        <v>1</v>
      </c>
      <c r="DB90" s="20">
        <v>220</v>
      </c>
      <c r="DC90" s="1">
        <v>1</v>
      </c>
      <c r="DD90" t="s">
        <v>129</v>
      </c>
      <c r="DE90"/>
      <c r="DF90"/>
      <c r="DG90"/>
      <c r="DH90"/>
      <c r="DI90"/>
      <c r="DJ90"/>
      <c r="DK90"/>
      <c r="DL90"/>
      <c r="DM90"/>
    </row>
    <row r="91" spans="1:117" s="10" customFormat="1" x14ac:dyDescent="0.25">
      <c r="A91" s="25">
        <v>1068</v>
      </c>
      <c r="B91" s="1">
        <v>58</v>
      </c>
      <c r="C91" s="1">
        <v>0</v>
      </c>
      <c r="D91" s="1">
        <v>0</v>
      </c>
      <c r="E91" s="1">
        <v>1</v>
      </c>
      <c r="F91" s="1">
        <v>1</v>
      </c>
      <c r="G91" s="1">
        <v>0</v>
      </c>
      <c r="H91" s="1">
        <v>1</v>
      </c>
      <c r="I91" s="1">
        <v>0</v>
      </c>
      <c r="J91" s="1">
        <v>3</v>
      </c>
      <c r="K91" s="1">
        <v>0</v>
      </c>
      <c r="L91" s="1">
        <v>0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1</v>
      </c>
      <c r="AA91" s="1">
        <v>1</v>
      </c>
      <c r="AB91" s="1">
        <v>0</v>
      </c>
      <c r="AC91" s="1">
        <v>1</v>
      </c>
      <c r="AD91" s="1">
        <v>0</v>
      </c>
      <c r="AE91" s="1">
        <v>1</v>
      </c>
      <c r="AF91" s="1">
        <v>0</v>
      </c>
      <c r="AG91" s="1">
        <v>0</v>
      </c>
      <c r="AH91" s="1">
        <v>31.87</v>
      </c>
      <c r="AI91" s="1">
        <v>2.14</v>
      </c>
      <c r="AJ91" s="1">
        <v>87</v>
      </c>
      <c r="AK91" s="1">
        <v>41</v>
      </c>
      <c r="AL91" s="5">
        <f>(AJ91+2*AK91)/3</f>
        <v>56.333333333333336</v>
      </c>
      <c r="AM91" s="1">
        <v>87</v>
      </c>
      <c r="AN91" s="1">
        <v>1</v>
      </c>
      <c r="AO91" s="1">
        <v>18</v>
      </c>
      <c r="AP91" s="1">
        <v>42</v>
      </c>
      <c r="AQ91" s="1">
        <v>17</v>
      </c>
      <c r="AR91" s="1">
        <v>29</v>
      </c>
      <c r="AS91" s="1">
        <f>(AP91-AQ91)</f>
        <v>25</v>
      </c>
      <c r="AT91" s="7">
        <f>(AS91/AO91)</f>
        <v>1.3888888888888888</v>
      </c>
      <c r="AU91" s="1">
        <v>19</v>
      </c>
      <c r="AV91" s="19">
        <v>3.58</v>
      </c>
      <c r="AW91" s="1">
        <v>1.67</v>
      </c>
      <c r="AX91" s="19">
        <f t="shared" si="61"/>
        <v>0.20859571322985956</v>
      </c>
      <c r="AY91" s="7">
        <f t="shared" si="62"/>
        <v>2.7932960893854748</v>
      </c>
      <c r="AZ91" s="7">
        <f t="shared" si="63"/>
        <v>479.04191616766468</v>
      </c>
      <c r="BA91" s="7">
        <f t="shared" si="64"/>
        <v>1836.3273453093816</v>
      </c>
      <c r="BB91" s="7">
        <f t="shared" si="65"/>
        <v>41.149425287356323</v>
      </c>
      <c r="BC91" s="7">
        <f t="shared" si="66"/>
        <v>19.195402298850574</v>
      </c>
      <c r="BD91" s="7">
        <f t="shared" si="67"/>
        <v>9.7461455938697306</v>
      </c>
      <c r="BE91" s="7">
        <f t="shared" si="68"/>
        <v>2.8716321839080456</v>
      </c>
      <c r="BF91" s="19"/>
      <c r="BG91" s="19">
        <f t="shared" si="69"/>
        <v>0.70474860335195533</v>
      </c>
      <c r="BH91" s="19">
        <f>(AP91/BB91)</f>
        <v>1.0206703910614525</v>
      </c>
      <c r="BI91" s="19">
        <f>(BB91/AS91)</f>
        <v>1.6459770114942529</v>
      </c>
      <c r="BJ91" s="19">
        <f t="shared" si="70"/>
        <v>0.94736842105263153</v>
      </c>
      <c r="BK91" s="19"/>
      <c r="BL91" s="20">
        <v>1</v>
      </c>
      <c r="BM91" s="1"/>
      <c r="BN91" s="20"/>
      <c r="BO91" s="1">
        <v>1</v>
      </c>
      <c r="BP91" s="1">
        <v>0</v>
      </c>
      <c r="BQ91" s="1">
        <v>1</v>
      </c>
      <c r="BR91" s="1">
        <v>0</v>
      </c>
      <c r="BS91" s="1">
        <v>15</v>
      </c>
      <c r="BT91" s="1">
        <v>5.0999999999999996</v>
      </c>
      <c r="BU91" s="1">
        <v>4.7</v>
      </c>
      <c r="BV91" s="1">
        <v>0.36</v>
      </c>
      <c r="BW91" s="1">
        <v>4.4000000000000004</v>
      </c>
      <c r="BX91" s="1"/>
      <c r="BY91" s="1"/>
      <c r="BZ91" s="1"/>
      <c r="CA91" s="25">
        <v>135</v>
      </c>
      <c r="CB91" s="25">
        <v>37</v>
      </c>
      <c r="CC91" s="44">
        <v>1.37</v>
      </c>
      <c r="CD91" s="27">
        <v>56</v>
      </c>
      <c r="CE91" s="1">
        <v>293</v>
      </c>
      <c r="CF91" s="1">
        <v>1</v>
      </c>
      <c r="CG91" s="1"/>
      <c r="CH91" s="1"/>
      <c r="CI91" s="1">
        <v>2</v>
      </c>
      <c r="CJ91" s="20">
        <v>2726.2166569999999</v>
      </c>
      <c r="CK91" s="20">
        <f t="shared" si="71"/>
        <v>48.682440303571425</v>
      </c>
      <c r="CL91" s="19">
        <f t="shared" si="72"/>
        <v>7.9106700870879987</v>
      </c>
      <c r="CM91" s="20">
        <v>3661.8003060000001</v>
      </c>
      <c r="CN91" s="19">
        <f t="shared" si="73"/>
        <v>8.205710192343961</v>
      </c>
      <c r="CO91" s="22"/>
      <c r="CP91" s="36">
        <v>43409</v>
      </c>
      <c r="CQ91" s="36"/>
      <c r="CR91" s="36"/>
      <c r="CS91" s="36"/>
      <c r="CT91" s="20"/>
      <c r="CU91" s="36">
        <v>44217</v>
      </c>
      <c r="CV91" s="36">
        <v>43731</v>
      </c>
      <c r="CW91" s="1">
        <f t="shared" si="74"/>
        <v>322</v>
      </c>
      <c r="CX91" s="1">
        <v>1</v>
      </c>
      <c r="CY91" s="36">
        <v>43731</v>
      </c>
      <c r="CZ91" s="20">
        <f>(CY91-CP91)</f>
        <v>322</v>
      </c>
      <c r="DA91" s="20">
        <v>1</v>
      </c>
      <c r="DB91" s="20">
        <v>322</v>
      </c>
      <c r="DC91" s="1">
        <v>1</v>
      </c>
      <c r="DD91" t="s">
        <v>129</v>
      </c>
      <c r="DE91"/>
      <c r="DF91"/>
      <c r="DG91"/>
      <c r="DH91"/>
      <c r="DI91"/>
      <c r="DJ91"/>
      <c r="DK91"/>
      <c r="DL91"/>
      <c r="DM91"/>
    </row>
    <row r="92" spans="1:117" s="10" customFormat="1" x14ac:dyDescent="0.25">
      <c r="A92" s="25">
        <v>1145</v>
      </c>
      <c r="B92" s="1">
        <v>67</v>
      </c>
      <c r="C92" s="1">
        <v>0</v>
      </c>
      <c r="D92" s="1">
        <v>1</v>
      </c>
      <c r="E92" s="1">
        <v>1</v>
      </c>
      <c r="F92" s="1">
        <v>1</v>
      </c>
      <c r="G92" s="1">
        <v>1</v>
      </c>
      <c r="H92" s="1">
        <v>0</v>
      </c>
      <c r="I92" s="1">
        <v>1</v>
      </c>
      <c r="J92" s="1">
        <v>1</v>
      </c>
      <c r="K92" s="1">
        <v>1</v>
      </c>
      <c r="L92" s="1">
        <v>0</v>
      </c>
      <c r="M92" s="1">
        <v>0</v>
      </c>
      <c r="N92" s="1">
        <v>0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21.1</v>
      </c>
      <c r="AI92" s="1">
        <v>1.68</v>
      </c>
      <c r="AJ92" s="1">
        <v>94</v>
      </c>
      <c r="AK92" s="1">
        <v>64</v>
      </c>
      <c r="AL92" s="5">
        <f>(AJ92+2*AK92)/3</f>
        <v>74</v>
      </c>
      <c r="AM92" s="1">
        <v>62</v>
      </c>
      <c r="AN92" s="1">
        <v>1</v>
      </c>
      <c r="AO92" s="1">
        <v>9</v>
      </c>
      <c r="AP92" s="1">
        <v>48</v>
      </c>
      <c r="AQ92" s="1">
        <v>22</v>
      </c>
      <c r="AR92" s="1">
        <v>33</v>
      </c>
      <c r="AS92" s="1">
        <f>(AP92-AQ92)</f>
        <v>26</v>
      </c>
      <c r="AT92" s="7">
        <f>(AS92/AO92)</f>
        <v>2.8888888888888888</v>
      </c>
      <c r="AU92" s="1">
        <v>23</v>
      </c>
      <c r="AV92" s="19">
        <v>4.29</v>
      </c>
      <c r="AW92" s="1">
        <v>2.56</v>
      </c>
      <c r="AX92" s="19">
        <f t="shared" si="61"/>
        <v>0.42004434589800443</v>
      </c>
      <c r="AY92" s="7">
        <f t="shared" si="62"/>
        <v>2.3310023310023311</v>
      </c>
      <c r="AZ92" s="7">
        <f t="shared" si="63"/>
        <v>312.5</v>
      </c>
      <c r="BA92" s="7">
        <f t="shared" si="64"/>
        <v>2031.25</v>
      </c>
      <c r="BB92" s="7">
        <f t="shared" si="65"/>
        <v>69.193548387096783</v>
      </c>
      <c r="BC92" s="7">
        <f t="shared" si="66"/>
        <v>41.29032258064516</v>
      </c>
      <c r="BD92" s="7">
        <f t="shared" si="67"/>
        <v>28.638967741935478</v>
      </c>
      <c r="BE92" s="7">
        <f t="shared" si="68"/>
        <v>13.477161290322581</v>
      </c>
      <c r="BF92" s="19"/>
      <c r="BG92" s="19">
        <f t="shared" si="69"/>
        <v>0.47692307692307684</v>
      </c>
      <c r="BH92" s="19">
        <f>(AP92/BB92)</f>
        <v>0.69370629370629366</v>
      </c>
      <c r="BI92" s="19">
        <f>(BB92/AS92)</f>
        <v>2.6612903225806455</v>
      </c>
      <c r="BJ92" s="19">
        <f t="shared" si="70"/>
        <v>0.39130434782608697</v>
      </c>
      <c r="BK92" s="19"/>
      <c r="BL92" s="20">
        <v>0</v>
      </c>
      <c r="BM92" s="1"/>
      <c r="BN92" s="20"/>
      <c r="BO92" s="1">
        <v>0</v>
      </c>
      <c r="BP92" s="1">
        <v>0</v>
      </c>
      <c r="BQ92" s="1">
        <v>1</v>
      </c>
      <c r="BR92" s="1">
        <v>0</v>
      </c>
      <c r="BS92" s="1">
        <v>35</v>
      </c>
      <c r="BT92" s="1">
        <v>5.3</v>
      </c>
      <c r="BU92" s="1">
        <v>4.4000000000000004</v>
      </c>
      <c r="BV92" s="1">
        <v>0.5</v>
      </c>
      <c r="BW92" s="1">
        <v>4</v>
      </c>
      <c r="BX92" s="1">
        <v>56.4</v>
      </c>
      <c r="BY92" s="1">
        <v>1</v>
      </c>
      <c r="BZ92" s="1">
        <v>0</v>
      </c>
      <c r="CA92" s="25">
        <v>141</v>
      </c>
      <c r="CB92" s="25">
        <v>18</v>
      </c>
      <c r="CC92" s="44">
        <v>1.01</v>
      </c>
      <c r="CD92" s="27">
        <v>65</v>
      </c>
      <c r="CE92" s="1"/>
      <c r="CF92" s="1"/>
      <c r="CG92" s="1"/>
      <c r="CH92" s="1"/>
      <c r="CI92" s="1"/>
      <c r="CJ92" s="20">
        <v>3197.5624950000001</v>
      </c>
      <c r="CK92" s="20">
        <f t="shared" si="71"/>
        <v>49.193269153846153</v>
      </c>
      <c r="CL92" s="19">
        <f t="shared" si="72"/>
        <v>8.0701440782189948</v>
      </c>
      <c r="CM92" s="20">
        <v>516.0676618</v>
      </c>
      <c r="CN92" s="19">
        <f t="shared" si="73"/>
        <v>6.246237884404481</v>
      </c>
      <c r="CO92" s="22"/>
      <c r="CP92" s="36">
        <v>43621</v>
      </c>
      <c r="CQ92" s="36"/>
      <c r="CR92" s="36"/>
      <c r="CS92" s="36"/>
      <c r="CT92" s="20"/>
      <c r="CU92" s="36">
        <v>44217</v>
      </c>
      <c r="CV92" s="36">
        <v>44123</v>
      </c>
      <c r="CW92" s="1">
        <f t="shared" si="74"/>
        <v>502</v>
      </c>
      <c r="CX92" s="1">
        <v>0</v>
      </c>
      <c r="CY92" s="1"/>
      <c r="CZ92" s="1"/>
      <c r="DA92" s="1">
        <v>0</v>
      </c>
      <c r="DB92" s="1">
        <v>502</v>
      </c>
      <c r="DC92" s="1">
        <v>1</v>
      </c>
      <c r="DD92" t="s">
        <v>136</v>
      </c>
      <c r="DE92"/>
      <c r="DF92"/>
      <c r="DG92"/>
      <c r="DH92"/>
      <c r="DI92"/>
      <c r="DJ92"/>
      <c r="DK92"/>
      <c r="DL92"/>
      <c r="DM92"/>
    </row>
    <row r="93" spans="1:117" s="10" customFormat="1" x14ac:dyDescent="0.25">
      <c r="A93" s="2">
        <v>2021</v>
      </c>
      <c r="B93" s="3">
        <v>63</v>
      </c>
      <c r="C93" s="3">
        <v>0</v>
      </c>
      <c r="D93" s="3">
        <v>0</v>
      </c>
      <c r="E93" s="3">
        <v>1</v>
      </c>
      <c r="F93" s="3">
        <v>1</v>
      </c>
      <c r="G93" s="3">
        <v>0</v>
      </c>
      <c r="H93" s="1">
        <v>1</v>
      </c>
      <c r="I93" s="3">
        <v>0</v>
      </c>
      <c r="J93" s="3">
        <v>4</v>
      </c>
      <c r="K93" s="3">
        <v>0</v>
      </c>
      <c r="L93" s="3">
        <v>1</v>
      </c>
      <c r="M93" s="3"/>
      <c r="N93" s="3">
        <v>1</v>
      </c>
      <c r="O93" s="3">
        <v>0</v>
      </c>
      <c r="P93" s="3">
        <v>1</v>
      </c>
      <c r="Q93" s="3">
        <v>1</v>
      </c>
      <c r="R93" s="3">
        <v>0</v>
      </c>
      <c r="S93" s="3">
        <v>0</v>
      </c>
      <c r="T93" s="3">
        <v>1</v>
      </c>
      <c r="U93" s="3">
        <v>0</v>
      </c>
      <c r="V93" s="3">
        <v>0</v>
      </c>
      <c r="W93" s="3">
        <v>0</v>
      </c>
      <c r="X93" s="3">
        <v>0</v>
      </c>
      <c r="Y93" s="16">
        <v>0</v>
      </c>
      <c r="Z93" s="3">
        <v>1</v>
      </c>
      <c r="AA93" s="3">
        <v>0</v>
      </c>
      <c r="AB93" s="3">
        <v>0</v>
      </c>
      <c r="AC93" s="3">
        <v>0</v>
      </c>
      <c r="AD93" s="3">
        <v>1</v>
      </c>
      <c r="AE93" s="3">
        <v>0</v>
      </c>
      <c r="AF93" s="3">
        <v>0</v>
      </c>
      <c r="AG93" s="3">
        <v>0</v>
      </c>
      <c r="AH93" s="9">
        <v>26</v>
      </c>
      <c r="AI93" s="11">
        <v>2.0699999999999998</v>
      </c>
      <c r="AJ93" s="3"/>
      <c r="AK93" s="3"/>
      <c r="AL93" s="5">
        <v>61</v>
      </c>
      <c r="AM93" s="3">
        <v>100</v>
      </c>
      <c r="AN93" s="3">
        <v>3</v>
      </c>
      <c r="AO93" s="3">
        <v>11</v>
      </c>
      <c r="AP93" s="3"/>
      <c r="AQ93" s="3"/>
      <c r="AR93" s="3">
        <v>32</v>
      </c>
      <c r="AS93" s="3"/>
      <c r="AT93" s="8"/>
      <c r="AU93" s="3">
        <v>22</v>
      </c>
      <c r="AV93" s="4">
        <v>4.9679999999999991</v>
      </c>
      <c r="AW93" s="3">
        <v>2.4</v>
      </c>
      <c r="AX93" s="19">
        <f t="shared" si="61"/>
        <v>0.32461197339246123</v>
      </c>
      <c r="AY93" s="7">
        <f t="shared" si="62"/>
        <v>2.0128824476650569</v>
      </c>
      <c r="AZ93" s="7">
        <f t="shared" si="63"/>
        <v>333.33333333333337</v>
      </c>
      <c r="BA93" s="7">
        <f t="shared" si="64"/>
        <v>1666.6666666666667</v>
      </c>
      <c r="BB93" s="7">
        <f t="shared" si="65"/>
        <v>49.679999999999986</v>
      </c>
      <c r="BC93" s="7">
        <f t="shared" si="66"/>
        <v>24</v>
      </c>
      <c r="BD93" s="7">
        <f t="shared" si="67"/>
        <v>12.7296</v>
      </c>
      <c r="BE93" s="7">
        <f t="shared" si="68"/>
        <v>6.8544</v>
      </c>
      <c r="BF93" s="19"/>
      <c r="BG93" s="19">
        <f t="shared" si="69"/>
        <v>0.64412238325281823</v>
      </c>
      <c r="BH93" s="19"/>
      <c r="BI93" s="19"/>
      <c r="BJ93" s="19">
        <f t="shared" si="70"/>
        <v>0.5</v>
      </c>
      <c r="BK93" s="19"/>
      <c r="BL93" s="5">
        <v>0</v>
      </c>
      <c r="BM93" s="5"/>
      <c r="BN93" s="5"/>
      <c r="BO93" s="5"/>
      <c r="BP93" s="5"/>
      <c r="BQ93" s="3">
        <v>1</v>
      </c>
      <c r="BR93" s="9">
        <v>0</v>
      </c>
      <c r="BS93" s="3">
        <v>7.5</v>
      </c>
      <c r="BT93" s="3">
        <v>6.9</v>
      </c>
      <c r="BU93" s="3">
        <v>6.6</v>
      </c>
      <c r="BV93" s="3">
        <v>0.8</v>
      </c>
      <c r="BW93" s="3"/>
      <c r="BY93" s="16">
        <v>1</v>
      </c>
      <c r="BZ93" s="3">
        <v>1</v>
      </c>
      <c r="CA93" s="3">
        <v>138</v>
      </c>
      <c r="CB93" s="3">
        <v>40</v>
      </c>
      <c r="CC93" s="4">
        <v>1.9</v>
      </c>
      <c r="CD93" s="28">
        <v>44</v>
      </c>
      <c r="CE93" s="8"/>
      <c r="CF93" s="8"/>
      <c r="CG93" s="3">
        <v>25777</v>
      </c>
      <c r="CH93" s="3">
        <v>1</v>
      </c>
      <c r="CI93" s="3">
        <v>3</v>
      </c>
      <c r="CJ93" s="12">
        <v>2177.4193548387098</v>
      </c>
      <c r="CK93" s="20">
        <f t="shared" si="71"/>
        <v>49.486803519061588</v>
      </c>
      <c r="CL93" s="19">
        <f t="shared" si="72"/>
        <v>7.6858956723754748</v>
      </c>
      <c r="CM93" s="5">
        <v>982.30118875678568</v>
      </c>
      <c r="CN93" s="19">
        <f t="shared" si="73"/>
        <v>6.8898979708570085</v>
      </c>
      <c r="CP93" s="37">
        <v>40304</v>
      </c>
      <c r="CQ93" s="37">
        <v>40310</v>
      </c>
      <c r="CR93" s="43">
        <f>(CQ93-CP93)</f>
        <v>6</v>
      </c>
      <c r="CS93" s="37">
        <v>40818</v>
      </c>
      <c r="CT93" s="43">
        <f>(CS93-CP93)</f>
        <v>514</v>
      </c>
      <c r="CU93" s="36">
        <v>44272</v>
      </c>
      <c r="CV93" s="36">
        <v>44260</v>
      </c>
      <c r="CW93" s="1">
        <f t="shared" si="74"/>
        <v>3956</v>
      </c>
      <c r="CX93" s="3">
        <v>0</v>
      </c>
      <c r="CY93" s="3"/>
      <c r="CZ93" s="3"/>
      <c r="DA93" s="3">
        <v>1</v>
      </c>
      <c r="DB93" s="3">
        <v>6</v>
      </c>
      <c r="DC93" s="1">
        <v>1</v>
      </c>
      <c r="DD93" s="3" t="s">
        <v>154</v>
      </c>
    </row>
    <row r="94" spans="1:117" s="10" customFormat="1" x14ac:dyDescent="0.25">
      <c r="A94" s="2">
        <v>2004</v>
      </c>
      <c r="B94" s="3">
        <v>62</v>
      </c>
      <c r="C94" s="3">
        <v>0</v>
      </c>
      <c r="D94" s="3">
        <v>0</v>
      </c>
      <c r="E94" s="3">
        <v>1</v>
      </c>
      <c r="F94" s="3">
        <v>1</v>
      </c>
      <c r="G94" s="3">
        <v>1</v>
      </c>
      <c r="H94" s="1">
        <v>0</v>
      </c>
      <c r="I94" s="3">
        <v>1</v>
      </c>
      <c r="J94" s="3">
        <v>2</v>
      </c>
      <c r="K94" s="3">
        <v>0</v>
      </c>
      <c r="L94" s="3">
        <v>0</v>
      </c>
      <c r="M94" s="3"/>
      <c r="N94" s="3">
        <v>0</v>
      </c>
      <c r="O94" s="3">
        <v>0</v>
      </c>
      <c r="P94" s="3">
        <v>1</v>
      </c>
      <c r="Q94" s="3"/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1</v>
      </c>
      <c r="AD94" s="3">
        <v>0</v>
      </c>
      <c r="AE94" s="3">
        <v>1</v>
      </c>
      <c r="AF94" s="3">
        <v>0</v>
      </c>
      <c r="AG94" s="3">
        <v>0</v>
      </c>
      <c r="AH94" s="3">
        <v>38</v>
      </c>
      <c r="AI94" s="4">
        <v>2.4</v>
      </c>
      <c r="AJ94" s="3">
        <v>107</v>
      </c>
      <c r="AK94" s="3">
        <v>68</v>
      </c>
      <c r="AL94" s="5">
        <f t="shared" ref="AL94:AL115" si="75">(AJ94+2*AK94)/3</f>
        <v>81</v>
      </c>
      <c r="AM94" s="3">
        <v>60</v>
      </c>
      <c r="AN94" s="3">
        <v>1</v>
      </c>
      <c r="AO94" s="3">
        <v>15</v>
      </c>
      <c r="AP94" s="3">
        <v>37</v>
      </c>
      <c r="AQ94" s="3">
        <v>20</v>
      </c>
      <c r="AR94" s="3">
        <v>25</v>
      </c>
      <c r="AS94" s="3">
        <f t="shared" ref="AS94:AS109" si="76">(AP94-AQ94)</f>
        <v>17</v>
      </c>
      <c r="AT94" s="7">
        <f t="shared" ref="AT94:AT109" si="77">(AS94/AO94)</f>
        <v>1.1333333333333333</v>
      </c>
      <c r="AU94" s="3">
        <v>21</v>
      </c>
      <c r="AV94" s="4">
        <v>4.4400000000000004</v>
      </c>
      <c r="AW94" s="3">
        <v>1.85</v>
      </c>
      <c r="AX94" s="19">
        <f t="shared" si="61"/>
        <v>0.33226164079822618</v>
      </c>
      <c r="AY94" s="7">
        <f t="shared" si="62"/>
        <v>0.9009009009009008</v>
      </c>
      <c r="AZ94" s="7">
        <f t="shared" si="63"/>
        <v>172.97297297297297</v>
      </c>
      <c r="BA94" s="7">
        <f t="shared" si="64"/>
        <v>2854.0540540540537</v>
      </c>
      <c r="BB94" s="7">
        <f t="shared" si="65"/>
        <v>74.000000000000014</v>
      </c>
      <c r="BC94" s="7">
        <f t="shared" si="66"/>
        <v>30.833333333333332</v>
      </c>
      <c r="BD94" s="7">
        <f t="shared" si="67"/>
        <v>25.16</v>
      </c>
      <c r="BE94" s="7">
        <f t="shared" si="68"/>
        <v>4.1933333333333325</v>
      </c>
      <c r="BF94" s="19">
        <v>1.36</v>
      </c>
      <c r="BG94" s="19">
        <f t="shared" si="69"/>
        <v>0.33783783783783777</v>
      </c>
      <c r="BH94" s="19">
        <f t="shared" ref="BH94:BH109" si="78">(AP94/BB94)</f>
        <v>0.49999999999999989</v>
      </c>
      <c r="BI94" s="19">
        <f t="shared" ref="BI94:BI109" si="79">(BB94/AS94)</f>
        <v>4.3529411764705888</v>
      </c>
      <c r="BJ94" s="19">
        <f t="shared" si="70"/>
        <v>0.7142857142857143</v>
      </c>
      <c r="BK94" s="19"/>
      <c r="BL94" s="5">
        <v>1</v>
      </c>
      <c r="BM94" s="5">
        <v>26</v>
      </c>
      <c r="BN94" s="5"/>
      <c r="BO94" s="5">
        <v>0</v>
      </c>
      <c r="BP94" s="5">
        <v>0</v>
      </c>
      <c r="BQ94" s="3">
        <v>1</v>
      </c>
      <c r="BR94" s="3">
        <v>0</v>
      </c>
      <c r="BS94" s="3">
        <v>17.5</v>
      </c>
      <c r="BT94" s="3">
        <v>6.2</v>
      </c>
      <c r="BU94" s="3">
        <v>5.6</v>
      </c>
      <c r="BV94" s="3">
        <v>1.3</v>
      </c>
      <c r="BW94" s="3"/>
      <c r="BY94" s="3">
        <v>1</v>
      </c>
      <c r="BZ94" s="3">
        <v>0</v>
      </c>
      <c r="CA94" s="3">
        <v>140</v>
      </c>
      <c r="CB94" s="3">
        <v>27</v>
      </c>
      <c r="CC94" s="4">
        <v>1.97</v>
      </c>
      <c r="CD94" s="28">
        <v>49</v>
      </c>
      <c r="CE94" s="8"/>
      <c r="CF94" s="8"/>
      <c r="CG94" s="3">
        <v>337.2</v>
      </c>
      <c r="CH94" s="3">
        <v>0</v>
      </c>
      <c r="CI94" s="3">
        <v>1</v>
      </c>
      <c r="CJ94" s="12">
        <v>2489.808917197452</v>
      </c>
      <c r="CK94" s="20">
        <f t="shared" si="71"/>
        <v>50.812426881580656</v>
      </c>
      <c r="CL94" s="19">
        <f t="shared" si="72"/>
        <v>7.8199612464327384</v>
      </c>
      <c r="CM94" s="5">
        <v>901.26268952488977</v>
      </c>
      <c r="CN94" s="19">
        <f t="shared" si="73"/>
        <v>6.8037967684166976</v>
      </c>
      <c r="CP94" s="41">
        <v>40231</v>
      </c>
      <c r="CQ94" s="41"/>
      <c r="CR94" s="41"/>
      <c r="CS94" s="41"/>
      <c r="CT94" s="20"/>
      <c r="CU94" s="36">
        <v>44272</v>
      </c>
      <c r="CV94" s="36">
        <v>41394</v>
      </c>
      <c r="CW94" s="1">
        <f t="shared" si="74"/>
        <v>1163</v>
      </c>
      <c r="CX94" s="3">
        <v>1</v>
      </c>
      <c r="CY94" s="40">
        <v>44210</v>
      </c>
      <c r="CZ94" s="20">
        <f>(CY94-CP94)</f>
        <v>3979</v>
      </c>
      <c r="DA94" s="20">
        <v>1</v>
      </c>
      <c r="DB94" s="20">
        <v>3979</v>
      </c>
      <c r="DC94" s="1">
        <v>1</v>
      </c>
      <c r="DD94" s="39" t="s">
        <v>141</v>
      </c>
    </row>
    <row r="95" spans="1:117" s="10" customFormat="1" x14ac:dyDescent="0.25">
      <c r="A95" s="25">
        <v>1056</v>
      </c>
      <c r="B95" s="1">
        <v>73</v>
      </c>
      <c r="C95" s="1">
        <v>0</v>
      </c>
      <c r="D95" s="1">
        <v>1</v>
      </c>
      <c r="E95" s="1">
        <v>1</v>
      </c>
      <c r="F95" s="1">
        <v>2</v>
      </c>
      <c r="G95" s="1">
        <v>1</v>
      </c>
      <c r="H95" s="1">
        <v>0</v>
      </c>
      <c r="I95" s="1">
        <v>1</v>
      </c>
      <c r="J95" s="1">
        <v>2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1</v>
      </c>
      <c r="AA95" s="1">
        <v>1</v>
      </c>
      <c r="AB95" s="1">
        <v>0</v>
      </c>
      <c r="AC95" s="1">
        <v>1</v>
      </c>
      <c r="AD95" s="1">
        <v>0</v>
      </c>
      <c r="AE95" s="1">
        <v>1</v>
      </c>
      <c r="AF95" s="1">
        <v>0</v>
      </c>
      <c r="AG95" s="1">
        <v>2</v>
      </c>
      <c r="AH95" s="1">
        <v>32.799999999999997</v>
      </c>
      <c r="AI95" s="1">
        <v>1.89</v>
      </c>
      <c r="AJ95" s="1">
        <v>117</v>
      </c>
      <c r="AK95" s="1">
        <v>43</v>
      </c>
      <c r="AL95" s="5">
        <f t="shared" si="75"/>
        <v>67.666666666666671</v>
      </c>
      <c r="AM95" s="1">
        <v>72</v>
      </c>
      <c r="AN95" s="1">
        <v>1</v>
      </c>
      <c r="AO95" s="1">
        <v>3</v>
      </c>
      <c r="AP95" s="1">
        <v>33</v>
      </c>
      <c r="AQ95" s="1">
        <v>6</v>
      </c>
      <c r="AR95" s="1">
        <v>17</v>
      </c>
      <c r="AS95" s="1">
        <f t="shared" si="76"/>
        <v>27</v>
      </c>
      <c r="AT95" s="7">
        <f t="shared" si="77"/>
        <v>9</v>
      </c>
      <c r="AU95" s="1">
        <v>7</v>
      </c>
      <c r="AV95" s="19">
        <v>5.0599999999999996</v>
      </c>
      <c r="AW95" s="1">
        <v>2.68</v>
      </c>
      <c r="AX95" s="19">
        <f t="shared" si="61"/>
        <v>0.40209903917220996</v>
      </c>
      <c r="AY95" s="7">
        <f t="shared" si="62"/>
        <v>1.9762845849802373</v>
      </c>
      <c r="AZ95" s="7">
        <f t="shared" si="63"/>
        <v>298.50746268656712</v>
      </c>
      <c r="BA95" s="7">
        <f t="shared" si="64"/>
        <v>1930.3482587064677</v>
      </c>
      <c r="BB95" s="7">
        <f t="shared" si="65"/>
        <v>70.277777777777771</v>
      </c>
      <c r="BC95" s="7">
        <f t="shared" si="66"/>
        <v>37.222222222222221</v>
      </c>
      <c r="BD95" s="7">
        <f t="shared" si="67"/>
        <v>30.710814814814814</v>
      </c>
      <c r="BE95" s="7">
        <f t="shared" si="68"/>
        <v>7.0871111111111107</v>
      </c>
      <c r="BF95" s="19">
        <v>2.4047430830039529</v>
      </c>
      <c r="BG95" s="19">
        <f t="shared" si="69"/>
        <v>0.24189723320158105</v>
      </c>
      <c r="BH95" s="19">
        <f t="shared" si="78"/>
        <v>0.46956521739130441</v>
      </c>
      <c r="BI95" s="19">
        <f t="shared" si="79"/>
        <v>2.6028806584362139</v>
      </c>
      <c r="BJ95" s="19">
        <f t="shared" si="70"/>
        <v>0.42857142857142855</v>
      </c>
      <c r="BK95" s="19"/>
      <c r="BL95" s="20">
        <v>1</v>
      </c>
      <c r="BM95" s="1">
        <v>15</v>
      </c>
      <c r="BN95" s="20"/>
      <c r="BO95" s="1">
        <v>3</v>
      </c>
      <c r="BP95" s="1">
        <v>0</v>
      </c>
      <c r="BQ95" s="1">
        <v>1</v>
      </c>
      <c r="BR95" s="1">
        <v>0</v>
      </c>
      <c r="BS95" s="1">
        <v>70</v>
      </c>
      <c r="BT95" s="1">
        <v>3.8</v>
      </c>
      <c r="BU95" s="1">
        <v>2.4</v>
      </c>
      <c r="BV95" s="1">
        <v>0.49</v>
      </c>
      <c r="BW95" s="1">
        <v>4.0999999999999996</v>
      </c>
      <c r="BX95" s="1">
        <v>29.3</v>
      </c>
      <c r="BY95" s="1">
        <v>0</v>
      </c>
      <c r="BZ95" s="1"/>
      <c r="CA95" s="25">
        <v>136</v>
      </c>
      <c r="CB95" s="25">
        <v>25</v>
      </c>
      <c r="CC95" s="44">
        <v>1.75</v>
      </c>
      <c r="CD95" s="27">
        <v>28</v>
      </c>
      <c r="CE95" s="1">
        <v>187</v>
      </c>
      <c r="CF95" s="1">
        <v>1</v>
      </c>
      <c r="CG95" s="1"/>
      <c r="CH95" s="1"/>
      <c r="CI95" s="1">
        <v>1</v>
      </c>
      <c r="CJ95" s="20">
        <v>1506.8289520000001</v>
      </c>
      <c r="CK95" s="20">
        <f t="shared" si="71"/>
        <v>53.815319714285714</v>
      </c>
      <c r="CL95" s="19">
        <f t="shared" si="72"/>
        <v>7.3177626898621249</v>
      </c>
      <c r="CM95" s="20">
        <v>1317.448296</v>
      </c>
      <c r="CN95" s="19">
        <f t="shared" si="73"/>
        <v>7.1834520356226799</v>
      </c>
      <c r="CO95" s="22"/>
      <c r="CP95" s="36">
        <v>43370</v>
      </c>
      <c r="CQ95" s="36"/>
      <c r="CR95" s="36"/>
      <c r="CS95" s="36"/>
      <c r="CT95" s="20"/>
      <c r="CU95" s="36">
        <v>44274</v>
      </c>
      <c r="CV95" s="36">
        <v>44265</v>
      </c>
      <c r="CW95" s="1">
        <f t="shared" si="74"/>
        <v>895</v>
      </c>
      <c r="CX95" s="1">
        <v>0</v>
      </c>
      <c r="CY95" s="1"/>
      <c r="CZ95" s="1"/>
      <c r="DA95" s="1">
        <v>0</v>
      </c>
      <c r="DB95" s="1">
        <v>895</v>
      </c>
      <c r="DC95" s="1">
        <v>1</v>
      </c>
      <c r="DD95"/>
      <c r="DE95"/>
      <c r="DF95"/>
      <c r="DG95"/>
      <c r="DH95"/>
      <c r="DI95"/>
      <c r="DJ95"/>
      <c r="DK95"/>
      <c r="DL95"/>
      <c r="DM95"/>
    </row>
    <row r="96" spans="1:117" s="10" customFormat="1" x14ac:dyDescent="0.25">
      <c r="A96" s="25">
        <v>1060</v>
      </c>
      <c r="B96" s="1">
        <v>78</v>
      </c>
      <c r="C96" s="1">
        <v>0</v>
      </c>
      <c r="D96" s="1">
        <v>1</v>
      </c>
      <c r="E96" s="1">
        <v>1</v>
      </c>
      <c r="F96" s="1">
        <v>2</v>
      </c>
      <c r="G96" s="1">
        <v>1</v>
      </c>
      <c r="H96" s="1">
        <v>0</v>
      </c>
      <c r="I96" s="1">
        <v>1</v>
      </c>
      <c r="J96" s="1">
        <v>3</v>
      </c>
      <c r="K96" s="1">
        <v>1</v>
      </c>
      <c r="L96" s="1">
        <v>0</v>
      </c>
      <c r="M96" s="1">
        <v>1</v>
      </c>
      <c r="N96" s="1">
        <v>0</v>
      </c>
      <c r="O96" s="1">
        <v>1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1</v>
      </c>
      <c r="AA96" s="1">
        <v>1</v>
      </c>
      <c r="AB96" s="1">
        <v>1</v>
      </c>
      <c r="AC96" s="1">
        <v>0</v>
      </c>
      <c r="AD96" s="1">
        <v>0</v>
      </c>
      <c r="AE96" s="1">
        <v>1</v>
      </c>
      <c r="AF96" s="1">
        <v>0</v>
      </c>
      <c r="AG96" s="1">
        <v>0</v>
      </c>
      <c r="AH96" s="1">
        <v>35.6</v>
      </c>
      <c r="AI96" s="1">
        <v>1.95</v>
      </c>
      <c r="AJ96" s="1">
        <v>136</v>
      </c>
      <c r="AK96" s="1">
        <v>70</v>
      </c>
      <c r="AL96" s="5">
        <f t="shared" si="75"/>
        <v>92</v>
      </c>
      <c r="AM96" s="1">
        <v>60</v>
      </c>
      <c r="AN96" s="1">
        <v>1</v>
      </c>
      <c r="AO96" s="1">
        <v>2</v>
      </c>
      <c r="AP96" s="1">
        <v>37</v>
      </c>
      <c r="AQ96" s="1">
        <v>23</v>
      </c>
      <c r="AR96" s="1">
        <v>29</v>
      </c>
      <c r="AS96" s="1">
        <f t="shared" si="76"/>
        <v>14</v>
      </c>
      <c r="AT96" s="7">
        <f t="shared" si="77"/>
        <v>7</v>
      </c>
      <c r="AU96" s="1">
        <v>17</v>
      </c>
      <c r="AV96" s="19">
        <v>6.75</v>
      </c>
      <c r="AW96" s="1">
        <v>3.46</v>
      </c>
      <c r="AX96" s="19">
        <f t="shared" si="61"/>
        <v>0.70580931263858093</v>
      </c>
      <c r="AY96" s="7">
        <f t="shared" si="62"/>
        <v>1.7777777777777777</v>
      </c>
      <c r="AZ96" s="7">
        <f t="shared" si="63"/>
        <v>277.45664739884393</v>
      </c>
      <c r="BA96" s="7">
        <f t="shared" si="64"/>
        <v>2080.9248554913297</v>
      </c>
      <c r="BB96" s="7">
        <f t="shared" si="65"/>
        <v>112.5</v>
      </c>
      <c r="BC96" s="7">
        <f t="shared" si="66"/>
        <v>57.666666666666664</v>
      </c>
      <c r="BD96" s="7">
        <f t="shared" si="67"/>
        <v>58.819999999999993</v>
      </c>
      <c r="BE96" s="7">
        <f t="shared" si="68"/>
        <v>21.1752</v>
      </c>
      <c r="BF96" s="19">
        <v>1.4666666666666666</v>
      </c>
      <c r="BG96" s="19">
        <f t="shared" si="69"/>
        <v>0.25777777777777777</v>
      </c>
      <c r="BH96" s="19">
        <f t="shared" si="78"/>
        <v>0.3288888888888889</v>
      </c>
      <c r="BI96" s="19">
        <f t="shared" si="79"/>
        <v>8.0357142857142865</v>
      </c>
      <c r="BJ96" s="19">
        <f t="shared" si="70"/>
        <v>0.11764705882352941</v>
      </c>
      <c r="BK96" s="19"/>
      <c r="BL96" s="20">
        <v>1</v>
      </c>
      <c r="BM96" s="1">
        <v>17</v>
      </c>
      <c r="BN96" s="20"/>
      <c r="BO96" s="1">
        <v>0</v>
      </c>
      <c r="BP96" s="1">
        <v>0</v>
      </c>
      <c r="BQ96" s="1">
        <v>1</v>
      </c>
      <c r="BR96" s="1">
        <v>0</v>
      </c>
      <c r="BS96" s="1">
        <v>65</v>
      </c>
      <c r="BT96" s="1">
        <v>4.9000000000000004</v>
      </c>
      <c r="BU96" s="1">
        <v>2.7</v>
      </c>
      <c r="BV96" s="1">
        <v>0.51</v>
      </c>
      <c r="BW96" s="1">
        <v>4.7</v>
      </c>
      <c r="BX96" s="1"/>
      <c r="BY96" s="1"/>
      <c r="BZ96" s="1">
        <v>1</v>
      </c>
      <c r="CA96" s="25">
        <v>137</v>
      </c>
      <c r="CB96" s="25">
        <v>26</v>
      </c>
      <c r="CC96" s="44">
        <v>1.3</v>
      </c>
      <c r="CD96" s="27">
        <v>39</v>
      </c>
      <c r="CE96" s="1"/>
      <c r="CF96" s="1"/>
      <c r="CG96" s="1"/>
      <c r="CH96" s="1"/>
      <c r="CI96" s="1"/>
      <c r="CJ96" s="20">
        <v>2262.454315</v>
      </c>
      <c r="CK96" s="20">
        <f t="shared" si="71"/>
        <v>58.0116491025641</v>
      </c>
      <c r="CL96" s="19">
        <f t="shared" si="72"/>
        <v>7.7242054831050213</v>
      </c>
      <c r="CM96" s="20">
        <v>1185.8239040000001</v>
      </c>
      <c r="CN96" s="19">
        <f t="shared" si="73"/>
        <v>7.0781930896128422</v>
      </c>
      <c r="CO96" s="22"/>
      <c r="CP96" s="36">
        <v>43396</v>
      </c>
      <c r="CQ96" s="36"/>
      <c r="CR96" s="36"/>
      <c r="CS96" s="36"/>
      <c r="CT96" s="20"/>
      <c r="CU96" s="36">
        <v>44217</v>
      </c>
      <c r="CV96" s="36">
        <v>43738</v>
      </c>
      <c r="CW96" s="1">
        <f t="shared" si="74"/>
        <v>342</v>
      </c>
      <c r="CX96" s="1">
        <v>1</v>
      </c>
      <c r="CY96" s="36">
        <v>43738</v>
      </c>
      <c r="CZ96" s="20">
        <f>(CY96-CP96)</f>
        <v>342</v>
      </c>
      <c r="DA96" s="20">
        <v>1</v>
      </c>
      <c r="DB96" s="20">
        <v>342</v>
      </c>
      <c r="DC96" s="1">
        <v>1</v>
      </c>
      <c r="DD96" t="s">
        <v>129</v>
      </c>
      <c r="DE96"/>
      <c r="DF96"/>
      <c r="DG96"/>
      <c r="DH96"/>
      <c r="DI96"/>
      <c r="DJ96"/>
      <c r="DK96"/>
      <c r="DL96"/>
      <c r="DM96"/>
    </row>
    <row r="97" spans="1:117" s="10" customFormat="1" ht="14.25" customHeight="1" x14ac:dyDescent="0.25">
      <c r="A97" s="2">
        <v>2043</v>
      </c>
      <c r="B97" s="3">
        <v>62</v>
      </c>
      <c r="C97" s="3">
        <v>0</v>
      </c>
      <c r="D97" s="3">
        <v>1</v>
      </c>
      <c r="E97" s="3">
        <v>1</v>
      </c>
      <c r="F97" s="3">
        <v>1</v>
      </c>
      <c r="G97" s="3">
        <v>1</v>
      </c>
      <c r="H97" s="1">
        <v>0</v>
      </c>
      <c r="I97" s="3">
        <v>0</v>
      </c>
      <c r="J97" s="3">
        <v>4</v>
      </c>
      <c r="K97" s="3">
        <v>0</v>
      </c>
      <c r="L97" s="3">
        <v>0</v>
      </c>
      <c r="M97" s="3"/>
      <c r="N97" s="3">
        <v>0</v>
      </c>
      <c r="O97" s="3">
        <v>1</v>
      </c>
      <c r="P97" s="3">
        <v>1</v>
      </c>
      <c r="Q97" s="3"/>
      <c r="R97" s="3">
        <v>1</v>
      </c>
      <c r="S97" s="3">
        <v>1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1</v>
      </c>
      <c r="AA97" s="3">
        <v>0</v>
      </c>
      <c r="AB97" s="3">
        <v>0</v>
      </c>
      <c r="AC97" s="3">
        <v>1</v>
      </c>
      <c r="AD97" s="3">
        <v>0</v>
      </c>
      <c r="AE97" s="3">
        <v>1</v>
      </c>
      <c r="AF97" s="3">
        <v>0</v>
      </c>
      <c r="AG97" s="3">
        <v>0</v>
      </c>
      <c r="AH97" s="3">
        <v>34</v>
      </c>
      <c r="AI97" s="4">
        <v>1.95</v>
      </c>
      <c r="AJ97" s="3">
        <v>96</v>
      </c>
      <c r="AK97" s="3">
        <v>72</v>
      </c>
      <c r="AL97" s="5">
        <f t="shared" si="75"/>
        <v>80</v>
      </c>
      <c r="AM97" s="3">
        <v>84</v>
      </c>
      <c r="AN97" s="3">
        <v>1</v>
      </c>
      <c r="AO97" s="3">
        <v>12</v>
      </c>
      <c r="AP97" s="3">
        <v>63</v>
      </c>
      <c r="AQ97" s="3">
        <v>26</v>
      </c>
      <c r="AR97" s="3">
        <v>46</v>
      </c>
      <c r="AS97" s="1">
        <f t="shared" si="76"/>
        <v>37</v>
      </c>
      <c r="AT97" s="7">
        <f t="shared" si="77"/>
        <v>3.0833333333333335</v>
      </c>
      <c r="AU97" s="3">
        <v>38</v>
      </c>
      <c r="AV97" s="4">
        <v>3.7049999999999996</v>
      </c>
      <c r="AW97" s="3">
        <v>1.9</v>
      </c>
      <c r="AX97" s="19">
        <f t="shared" si="61"/>
        <v>0.33702882483370289</v>
      </c>
      <c r="AY97" s="7">
        <f t="shared" si="62"/>
        <v>2.1592442645074228</v>
      </c>
      <c r="AZ97" s="7">
        <f t="shared" si="63"/>
        <v>336.84210526315792</v>
      </c>
      <c r="BA97" s="7">
        <f t="shared" si="64"/>
        <v>2863.1578947368421</v>
      </c>
      <c r="BB97" s="7">
        <f t="shared" si="65"/>
        <v>44.107142857142854</v>
      </c>
      <c r="BC97" s="7">
        <f t="shared" si="66"/>
        <v>22.61904761904762</v>
      </c>
      <c r="BD97" s="7">
        <f t="shared" si="67"/>
        <v>12.92</v>
      </c>
      <c r="BE97" s="7">
        <f t="shared" si="68"/>
        <v>10.459047619047618</v>
      </c>
      <c r="BF97" s="19"/>
      <c r="BG97" s="19">
        <f t="shared" si="69"/>
        <v>1.0429149797570851</v>
      </c>
      <c r="BH97" s="19">
        <f t="shared" si="78"/>
        <v>1.42834008097166</v>
      </c>
      <c r="BI97" s="19">
        <f t="shared" si="79"/>
        <v>1.192084942084942</v>
      </c>
      <c r="BJ97" s="19">
        <f t="shared" si="70"/>
        <v>0.31578947368421051</v>
      </c>
      <c r="BK97" s="19"/>
      <c r="BL97" s="5">
        <v>0</v>
      </c>
      <c r="BM97" s="5"/>
      <c r="BN97" s="5"/>
      <c r="BO97" s="5"/>
      <c r="BP97" s="5"/>
      <c r="BQ97" s="3">
        <v>1</v>
      </c>
      <c r="BR97" s="3">
        <v>0</v>
      </c>
      <c r="BS97" s="3">
        <v>27.5</v>
      </c>
      <c r="BT97" s="3">
        <v>7.1</v>
      </c>
      <c r="BU97" s="3">
        <v>6</v>
      </c>
      <c r="BV97" s="3">
        <v>0.87</v>
      </c>
      <c r="BW97" s="3">
        <v>4.8</v>
      </c>
      <c r="BY97" s="3">
        <v>1</v>
      </c>
      <c r="BZ97" s="3">
        <v>0</v>
      </c>
      <c r="CA97" s="3">
        <v>136</v>
      </c>
      <c r="CB97" s="3">
        <v>44</v>
      </c>
      <c r="CC97" s="4">
        <v>1.5</v>
      </c>
      <c r="CD97" s="28">
        <v>35</v>
      </c>
      <c r="CE97" s="8"/>
      <c r="CF97" s="8"/>
      <c r="CG97" s="3">
        <v>6067</v>
      </c>
      <c r="CH97" s="3">
        <v>1</v>
      </c>
      <c r="CI97" s="3">
        <v>3</v>
      </c>
      <c r="CJ97" s="12">
        <v>2101.5151515151515</v>
      </c>
      <c r="CK97" s="20">
        <f t="shared" si="71"/>
        <v>60.043290043290042</v>
      </c>
      <c r="CL97" s="19">
        <f t="shared" si="72"/>
        <v>7.6504138642764978</v>
      </c>
      <c r="CM97" s="5">
        <v>1213.3708008492986</v>
      </c>
      <c r="CN97" s="19">
        <f t="shared" si="73"/>
        <v>7.1011575513067555</v>
      </c>
      <c r="CP97" s="41">
        <v>40441</v>
      </c>
      <c r="CQ97" s="41"/>
      <c r="CR97" s="41"/>
      <c r="CS97" s="41"/>
      <c r="CT97" s="20"/>
      <c r="CU97" s="36">
        <v>44272</v>
      </c>
      <c r="CV97" s="36">
        <v>41203</v>
      </c>
      <c r="CW97" s="1">
        <f t="shared" si="74"/>
        <v>762</v>
      </c>
      <c r="CX97" s="3">
        <v>1</v>
      </c>
      <c r="CY97" s="36">
        <v>41203</v>
      </c>
      <c r="CZ97" s="20">
        <f>(CY97-CP97)</f>
        <v>762</v>
      </c>
      <c r="DA97" s="20">
        <v>1</v>
      </c>
      <c r="DB97" s="20">
        <v>762</v>
      </c>
      <c r="DC97" s="1">
        <v>1</v>
      </c>
      <c r="DD97" s="3" t="s">
        <v>144</v>
      </c>
    </row>
    <row r="98" spans="1:117" s="10" customFormat="1" x14ac:dyDescent="0.25">
      <c r="A98" s="2">
        <v>2055</v>
      </c>
      <c r="B98" s="3">
        <v>71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1">
        <v>0</v>
      </c>
      <c r="I98" s="3">
        <v>0</v>
      </c>
      <c r="J98" s="3">
        <v>4</v>
      </c>
      <c r="K98" s="3">
        <v>1</v>
      </c>
      <c r="L98" s="3">
        <v>0</v>
      </c>
      <c r="M98" s="3"/>
      <c r="N98" s="3">
        <v>0</v>
      </c>
      <c r="O98" s="3">
        <v>1</v>
      </c>
      <c r="P98" s="3">
        <v>0</v>
      </c>
      <c r="Q98" s="3"/>
      <c r="R98" s="3">
        <v>0</v>
      </c>
      <c r="S98" s="3">
        <v>0</v>
      </c>
      <c r="T98" s="3">
        <v>1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1</v>
      </c>
      <c r="AA98" s="3">
        <v>1</v>
      </c>
      <c r="AB98" s="3">
        <v>1</v>
      </c>
      <c r="AC98" s="3">
        <v>0</v>
      </c>
      <c r="AD98" s="3">
        <v>0</v>
      </c>
      <c r="AE98" s="3">
        <v>1</v>
      </c>
      <c r="AF98" s="3">
        <v>0</v>
      </c>
      <c r="AG98" s="3">
        <v>0</v>
      </c>
      <c r="AH98" s="3">
        <v>23.5</v>
      </c>
      <c r="AI98" s="4">
        <v>1.62</v>
      </c>
      <c r="AJ98" s="3">
        <v>128</v>
      </c>
      <c r="AK98" s="3">
        <v>60</v>
      </c>
      <c r="AL98" s="5">
        <f t="shared" si="75"/>
        <v>82.666666666666671</v>
      </c>
      <c r="AM98" s="3">
        <v>66</v>
      </c>
      <c r="AN98" s="3">
        <v>1</v>
      </c>
      <c r="AO98" s="3">
        <v>8</v>
      </c>
      <c r="AP98" s="3">
        <v>41</v>
      </c>
      <c r="AQ98" s="3">
        <v>15</v>
      </c>
      <c r="AR98" s="3">
        <v>24</v>
      </c>
      <c r="AS98" s="1">
        <f t="shared" si="76"/>
        <v>26</v>
      </c>
      <c r="AT98" s="7">
        <f t="shared" si="77"/>
        <v>3.25</v>
      </c>
      <c r="AU98" s="3">
        <v>10</v>
      </c>
      <c r="AV98" s="4">
        <v>3.5964000000000005</v>
      </c>
      <c r="AW98" s="3">
        <v>2.2200000000000002</v>
      </c>
      <c r="AX98" s="19">
        <f t="shared" si="61"/>
        <v>0.40691796008869185</v>
      </c>
      <c r="AY98" s="7">
        <f t="shared" si="62"/>
        <v>3.8927816705594478</v>
      </c>
      <c r="AZ98" s="7">
        <f t="shared" si="63"/>
        <v>504.50450450450444</v>
      </c>
      <c r="BA98" s="7">
        <f t="shared" si="64"/>
        <v>2690.6906906906906</v>
      </c>
      <c r="BB98" s="7">
        <f t="shared" si="65"/>
        <v>54.490909090909099</v>
      </c>
      <c r="BC98" s="7">
        <f t="shared" si="66"/>
        <v>33.636363636363633</v>
      </c>
      <c r="BD98" s="7">
        <f t="shared" si="67"/>
        <v>33.241696969696967</v>
      </c>
      <c r="BE98" s="7">
        <f t="shared" si="68"/>
        <v>7.3192727272727263</v>
      </c>
      <c r="BF98" s="19"/>
      <c r="BG98" s="19">
        <f t="shared" si="69"/>
        <v>0.44044044044044039</v>
      </c>
      <c r="BH98" s="19">
        <f t="shared" si="78"/>
        <v>0.752419085752419</v>
      </c>
      <c r="BI98" s="19">
        <f t="shared" si="79"/>
        <v>2.0958041958041962</v>
      </c>
      <c r="BJ98" s="19">
        <f t="shared" si="70"/>
        <v>0.8</v>
      </c>
      <c r="BK98" s="19"/>
      <c r="BL98" s="5">
        <v>1</v>
      </c>
      <c r="BM98" s="5"/>
      <c r="BN98" s="5"/>
      <c r="BO98" s="5">
        <v>0</v>
      </c>
      <c r="BP98" s="5">
        <v>0</v>
      </c>
      <c r="BQ98" s="3">
        <v>1</v>
      </c>
      <c r="BR98" s="3">
        <v>0</v>
      </c>
      <c r="BS98" s="3">
        <v>27.5</v>
      </c>
      <c r="BT98" s="3">
        <v>4.0999999999999996</v>
      </c>
      <c r="BU98" s="3">
        <v>3.9</v>
      </c>
      <c r="BV98" s="3">
        <v>0.9</v>
      </c>
      <c r="BW98" s="3">
        <v>2.6</v>
      </c>
      <c r="BY98" s="3">
        <v>0</v>
      </c>
      <c r="BZ98" s="3">
        <v>1</v>
      </c>
      <c r="CA98" s="3">
        <v>139</v>
      </c>
      <c r="CB98" s="3">
        <v>28</v>
      </c>
      <c r="CC98" s="4">
        <v>1.3</v>
      </c>
      <c r="CD98" s="28">
        <v>49</v>
      </c>
      <c r="CE98" s="8"/>
      <c r="CF98" s="8"/>
      <c r="CG98" s="3">
        <v>391</v>
      </c>
      <c r="CH98" s="3">
        <v>0</v>
      </c>
      <c r="CI98" s="3">
        <v>1</v>
      </c>
      <c r="CJ98" s="12">
        <v>2978.2312925170068</v>
      </c>
      <c r="CK98" s="20">
        <f t="shared" si="71"/>
        <v>60.780230459530749</v>
      </c>
      <c r="CL98" s="19">
        <f t="shared" si="72"/>
        <v>7.9990848772921632</v>
      </c>
      <c r="CM98" s="5">
        <v>2149.6969096298444</v>
      </c>
      <c r="CN98" s="19">
        <f t="shared" si="73"/>
        <v>7.6730821389189963</v>
      </c>
      <c r="CP98" s="36">
        <v>40519</v>
      </c>
      <c r="CQ98" s="36"/>
      <c r="CR98" s="36"/>
      <c r="CS98" s="36"/>
      <c r="CT98" s="20"/>
      <c r="CU98" s="36">
        <v>44274</v>
      </c>
      <c r="CV98" s="36">
        <v>44275</v>
      </c>
      <c r="CW98" s="1">
        <f t="shared" si="74"/>
        <v>3756</v>
      </c>
      <c r="CX98" s="3">
        <v>0</v>
      </c>
      <c r="CY98" s="3"/>
      <c r="CZ98" s="3"/>
      <c r="DA98" s="3">
        <v>0</v>
      </c>
      <c r="DB98" s="3">
        <v>3756</v>
      </c>
      <c r="DC98" s="1">
        <v>1</v>
      </c>
      <c r="DD98" s="3" t="s">
        <v>156</v>
      </c>
    </row>
    <row r="99" spans="1:117" s="10" customFormat="1" x14ac:dyDescent="0.25">
      <c r="A99" s="2">
        <v>2050</v>
      </c>
      <c r="B99" s="3">
        <v>63</v>
      </c>
      <c r="C99" s="3">
        <v>0</v>
      </c>
      <c r="D99" s="3">
        <v>1</v>
      </c>
      <c r="E99" s="3">
        <v>1</v>
      </c>
      <c r="F99" s="3">
        <v>1</v>
      </c>
      <c r="G99" s="3">
        <v>1</v>
      </c>
      <c r="H99" s="1">
        <v>0</v>
      </c>
      <c r="I99" s="3">
        <v>0</v>
      </c>
      <c r="J99" s="3">
        <v>4</v>
      </c>
      <c r="K99" s="3">
        <v>0</v>
      </c>
      <c r="L99" s="3">
        <v>0</v>
      </c>
      <c r="M99" s="3"/>
      <c r="N99" s="3">
        <v>1</v>
      </c>
      <c r="O99" s="3">
        <v>0</v>
      </c>
      <c r="P99" s="3">
        <v>1</v>
      </c>
      <c r="Q99" s="3"/>
      <c r="R99" s="3">
        <v>1</v>
      </c>
      <c r="S99" s="3">
        <v>1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1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0</v>
      </c>
      <c r="AG99" s="3">
        <v>0</v>
      </c>
      <c r="AH99" s="3">
        <v>22.5</v>
      </c>
      <c r="AI99" s="4">
        <v>1.49</v>
      </c>
      <c r="AJ99" s="3">
        <v>114</v>
      </c>
      <c r="AK99" s="3">
        <v>62</v>
      </c>
      <c r="AL99" s="5">
        <f t="shared" si="75"/>
        <v>79.333333333333329</v>
      </c>
      <c r="AM99" s="3">
        <v>87</v>
      </c>
      <c r="AN99" s="3">
        <v>2</v>
      </c>
      <c r="AO99" s="3">
        <v>1</v>
      </c>
      <c r="AP99" s="3">
        <v>40</v>
      </c>
      <c r="AQ99" s="3">
        <v>16</v>
      </c>
      <c r="AR99" s="3">
        <v>24</v>
      </c>
      <c r="AS99" s="1">
        <f t="shared" si="76"/>
        <v>24</v>
      </c>
      <c r="AT99" s="7">
        <f t="shared" si="77"/>
        <v>24</v>
      </c>
      <c r="AU99" s="3">
        <v>18</v>
      </c>
      <c r="AV99" s="4">
        <v>2.8756999999999997</v>
      </c>
      <c r="AW99" s="3">
        <v>1.93</v>
      </c>
      <c r="AX99" s="19">
        <f t="shared" si="61"/>
        <v>0.33949741315594972</v>
      </c>
      <c r="AY99" s="7">
        <f t="shared" si="62"/>
        <v>2.0864485168828462</v>
      </c>
      <c r="AZ99" s="7">
        <f t="shared" si="63"/>
        <v>248.70466321243524</v>
      </c>
      <c r="BA99" s="7">
        <f t="shared" si="64"/>
        <v>3246.9775474956818</v>
      </c>
      <c r="BB99" s="7">
        <f t="shared" si="65"/>
        <v>33.054022988505743</v>
      </c>
      <c r="BC99" s="7">
        <f t="shared" si="66"/>
        <v>22.183908045977013</v>
      </c>
      <c r="BD99" s="7">
        <f t="shared" si="67"/>
        <v>18.504337164750957</v>
      </c>
      <c r="BE99" s="7">
        <f t="shared" si="68"/>
        <v>6.939126436781609</v>
      </c>
      <c r="BF99" s="19"/>
      <c r="BG99" s="19">
        <f t="shared" si="69"/>
        <v>0.72608408387523049</v>
      </c>
      <c r="BH99" s="19">
        <f t="shared" si="78"/>
        <v>1.2101401397920508</v>
      </c>
      <c r="BI99" s="19">
        <f t="shared" si="79"/>
        <v>1.3772509578544059</v>
      </c>
      <c r="BJ99" s="19">
        <f t="shared" si="70"/>
        <v>5.5555555555555552E-2</v>
      </c>
      <c r="BK99" s="19"/>
      <c r="BL99" s="5">
        <v>0</v>
      </c>
      <c r="BM99" s="5"/>
      <c r="BN99" s="5"/>
      <c r="BO99" s="5"/>
      <c r="BP99" s="5"/>
      <c r="BQ99" s="3">
        <v>1</v>
      </c>
      <c r="BR99" s="3">
        <v>0</v>
      </c>
      <c r="BS99" s="3">
        <v>17.5</v>
      </c>
      <c r="BT99" s="3">
        <v>7.5</v>
      </c>
      <c r="BU99" s="3">
        <v>7.3</v>
      </c>
      <c r="BV99" s="3">
        <v>1.5</v>
      </c>
      <c r="BW99" s="3"/>
      <c r="BY99" s="3">
        <v>1</v>
      </c>
      <c r="BZ99" s="3">
        <v>1</v>
      </c>
      <c r="CA99" s="3">
        <v>128</v>
      </c>
      <c r="CB99" s="3">
        <v>36</v>
      </c>
      <c r="CC99" s="4">
        <v>1.9</v>
      </c>
      <c r="CD99" s="28">
        <v>27</v>
      </c>
      <c r="CE99" s="8"/>
      <c r="CF99" s="8"/>
      <c r="CG99" s="3">
        <v>3770</v>
      </c>
      <c r="CH99" s="3">
        <v>1</v>
      </c>
      <c r="CI99" s="3">
        <v>3</v>
      </c>
      <c r="CJ99" s="12">
        <v>1674.4047619047619</v>
      </c>
      <c r="CK99" s="20">
        <f t="shared" si="71"/>
        <v>62.014991181657848</v>
      </c>
      <c r="CL99" s="19">
        <f t="shared" si="72"/>
        <v>7.4232130150746896</v>
      </c>
      <c r="CM99" s="5">
        <v>1031.2854540383419</v>
      </c>
      <c r="CN99" s="19">
        <f t="shared" si="73"/>
        <v>6.9385613167314668</v>
      </c>
      <c r="CP99" s="36">
        <v>40490</v>
      </c>
      <c r="CQ99" s="36"/>
      <c r="CR99" s="36"/>
      <c r="CS99" s="36"/>
      <c r="CT99" s="20"/>
      <c r="CU99" s="36">
        <v>44272</v>
      </c>
      <c r="CV99" s="36">
        <v>40543</v>
      </c>
      <c r="CW99" s="1">
        <f t="shared" si="74"/>
        <v>53</v>
      </c>
      <c r="CX99" s="3">
        <v>1</v>
      </c>
      <c r="CY99" s="40">
        <v>40543</v>
      </c>
      <c r="CZ99" s="20">
        <f>(CY99-CP99)</f>
        <v>53</v>
      </c>
      <c r="DA99" s="20">
        <v>1</v>
      </c>
      <c r="DB99" s="20">
        <v>53</v>
      </c>
      <c r="DC99" s="1">
        <v>1</v>
      </c>
      <c r="DD99" s="3" t="s">
        <v>141</v>
      </c>
    </row>
    <row r="100" spans="1:117" s="10" customFormat="1" x14ac:dyDescent="0.25">
      <c r="A100" s="2">
        <v>2001</v>
      </c>
      <c r="B100" s="3">
        <v>28</v>
      </c>
      <c r="C100" s="3">
        <v>1</v>
      </c>
      <c r="D100" s="3">
        <v>0</v>
      </c>
      <c r="E100" s="3">
        <v>1</v>
      </c>
      <c r="F100" s="3">
        <v>1</v>
      </c>
      <c r="G100" s="3">
        <v>1</v>
      </c>
      <c r="H100" s="1">
        <v>0</v>
      </c>
      <c r="I100" s="3">
        <v>1</v>
      </c>
      <c r="J100" s="3">
        <v>2</v>
      </c>
      <c r="K100" s="3">
        <v>1</v>
      </c>
      <c r="L100" s="3">
        <v>0</v>
      </c>
      <c r="M100" s="3"/>
      <c r="N100" s="3">
        <v>0</v>
      </c>
      <c r="O100" s="3">
        <v>0</v>
      </c>
      <c r="P100" s="3">
        <v>0</v>
      </c>
      <c r="Q100" s="3"/>
      <c r="R100" s="3">
        <v>0</v>
      </c>
      <c r="S100" s="3">
        <v>0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1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0</v>
      </c>
      <c r="AH100" s="3">
        <v>32.200000000000003</v>
      </c>
      <c r="AI100" s="4">
        <v>2.2400000000000002</v>
      </c>
      <c r="AJ100" s="3">
        <v>166</v>
      </c>
      <c r="AK100" s="3">
        <v>90</v>
      </c>
      <c r="AL100" s="5">
        <f t="shared" si="75"/>
        <v>115.33333333333333</v>
      </c>
      <c r="AM100" s="3">
        <v>72</v>
      </c>
      <c r="AN100" s="3">
        <v>1</v>
      </c>
      <c r="AO100" s="3">
        <v>12</v>
      </c>
      <c r="AP100" s="3">
        <v>48</v>
      </c>
      <c r="AQ100" s="3">
        <v>18</v>
      </c>
      <c r="AR100" s="3">
        <v>26</v>
      </c>
      <c r="AS100" s="3">
        <f t="shared" si="76"/>
        <v>30</v>
      </c>
      <c r="AT100" s="7">
        <f t="shared" si="77"/>
        <v>2.5</v>
      </c>
      <c r="AU100" s="3">
        <v>17</v>
      </c>
      <c r="AV100" s="4">
        <v>5.6896000000000004</v>
      </c>
      <c r="AW100" s="3">
        <v>2.54</v>
      </c>
      <c r="AX100" s="19">
        <f t="shared" si="61"/>
        <v>0.6495491500369549</v>
      </c>
      <c r="AY100" s="7">
        <f t="shared" si="62"/>
        <v>1.5818335208098986</v>
      </c>
      <c r="AZ100" s="7">
        <f t="shared" si="63"/>
        <v>283.46456692913387</v>
      </c>
      <c r="BA100" s="7">
        <f t="shared" si="64"/>
        <v>3254.5931758530182</v>
      </c>
      <c r="BB100" s="7">
        <f t="shared" si="65"/>
        <v>79.022222222222226</v>
      </c>
      <c r="BC100" s="7">
        <f t="shared" si="66"/>
        <v>35.277777777777779</v>
      </c>
      <c r="BD100" s="7">
        <f t="shared" si="67"/>
        <v>47.178148148148146</v>
      </c>
      <c r="BE100" s="7">
        <f t="shared" si="68"/>
        <v>6.7168888888888887</v>
      </c>
      <c r="BF100" s="19"/>
      <c r="BG100" s="19">
        <f t="shared" si="69"/>
        <v>0.32902137232845891</v>
      </c>
      <c r="BH100" s="19">
        <f t="shared" si="78"/>
        <v>0.60742407199100112</v>
      </c>
      <c r="BI100" s="19">
        <f t="shared" si="79"/>
        <v>2.634074074074074</v>
      </c>
      <c r="BJ100" s="19">
        <f t="shared" si="70"/>
        <v>0.70588235294117652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57.5</v>
      </c>
      <c r="BT100" s="3">
        <v>4.0999999999999996</v>
      </c>
      <c r="BU100" s="3">
        <v>2.7</v>
      </c>
      <c r="BV100" s="3">
        <v>1.3</v>
      </c>
      <c r="BW100" s="3"/>
      <c r="BY100" s="3">
        <v>1</v>
      </c>
      <c r="BZ100" s="3">
        <v>1</v>
      </c>
      <c r="CA100" s="3">
        <v>129</v>
      </c>
      <c r="CB100" s="3">
        <v>71</v>
      </c>
      <c r="CC100" s="4">
        <v>1.8</v>
      </c>
      <c r="CD100" s="28">
        <v>54</v>
      </c>
      <c r="CE100" s="8"/>
      <c r="CF100" s="8"/>
      <c r="CG100" s="3"/>
      <c r="CH100" s="3"/>
      <c r="CI100" s="3"/>
      <c r="CJ100" s="12">
        <v>3500</v>
      </c>
      <c r="CK100" s="20">
        <f t="shared" si="71"/>
        <v>64.81481481481481</v>
      </c>
      <c r="CL100" s="19">
        <f t="shared" si="72"/>
        <v>8.1605182474775049</v>
      </c>
      <c r="CM100" s="5">
        <v>3497.6899248076479</v>
      </c>
      <c r="CN100" s="19">
        <f t="shared" si="73"/>
        <v>8.1598580080839085</v>
      </c>
      <c r="CP100" s="41">
        <v>40214</v>
      </c>
      <c r="CQ100" s="41"/>
      <c r="CR100" s="41"/>
      <c r="CS100" s="41"/>
      <c r="CT100" s="20"/>
      <c r="CU100" s="36">
        <v>44272</v>
      </c>
      <c r="CV100" s="36">
        <v>40769</v>
      </c>
      <c r="CW100" s="1">
        <f t="shared" si="74"/>
        <v>555</v>
      </c>
      <c r="CX100" s="3">
        <v>1</v>
      </c>
      <c r="CY100" s="36">
        <v>40769</v>
      </c>
      <c r="CZ100" s="20">
        <f>(CY100-CP100)</f>
        <v>555</v>
      </c>
      <c r="DA100" s="20">
        <v>1</v>
      </c>
      <c r="DB100" s="20">
        <v>555</v>
      </c>
      <c r="DC100" s="1">
        <v>1</v>
      </c>
      <c r="DD100" t="s">
        <v>140</v>
      </c>
    </row>
    <row r="101" spans="1:117" s="10" customFormat="1" x14ac:dyDescent="0.25">
      <c r="A101" s="25">
        <v>1053</v>
      </c>
      <c r="B101" s="1">
        <v>89</v>
      </c>
      <c r="C101" s="1">
        <v>0</v>
      </c>
      <c r="D101" s="1">
        <v>1</v>
      </c>
      <c r="E101" s="1">
        <v>1</v>
      </c>
      <c r="F101" s="1">
        <v>2</v>
      </c>
      <c r="G101" s="1">
        <v>1</v>
      </c>
      <c r="H101" s="1">
        <v>0</v>
      </c>
      <c r="I101" s="1">
        <v>1</v>
      </c>
      <c r="J101" s="1">
        <v>3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1</v>
      </c>
      <c r="AB101" s="1">
        <v>0</v>
      </c>
      <c r="AC101" s="1">
        <v>1</v>
      </c>
      <c r="AD101" s="1">
        <v>0</v>
      </c>
      <c r="AE101" s="1">
        <v>1</v>
      </c>
      <c r="AF101" s="1">
        <v>0</v>
      </c>
      <c r="AG101" s="1">
        <v>0</v>
      </c>
      <c r="AH101" s="1">
        <v>33.229999999999997</v>
      </c>
      <c r="AI101" s="1">
        <v>1.82</v>
      </c>
      <c r="AJ101" s="1">
        <v>161</v>
      </c>
      <c r="AK101" s="1">
        <v>74</v>
      </c>
      <c r="AL101" s="5">
        <f t="shared" si="75"/>
        <v>103</v>
      </c>
      <c r="AM101" s="1">
        <v>65</v>
      </c>
      <c r="AN101" s="1">
        <v>1</v>
      </c>
      <c r="AO101" s="1">
        <v>2</v>
      </c>
      <c r="AP101" s="1">
        <v>30</v>
      </c>
      <c r="AQ101" s="1">
        <v>3</v>
      </c>
      <c r="AR101" s="1">
        <v>14</v>
      </c>
      <c r="AS101" s="1">
        <f t="shared" si="76"/>
        <v>27</v>
      </c>
      <c r="AT101" s="7">
        <f t="shared" si="77"/>
        <v>13.5</v>
      </c>
      <c r="AU101" s="1">
        <v>6</v>
      </c>
      <c r="AV101" s="19">
        <v>3.83</v>
      </c>
      <c r="AW101" s="1">
        <v>2.1</v>
      </c>
      <c r="AX101" s="19">
        <f t="shared" si="61"/>
        <v>0.4796008869179601</v>
      </c>
      <c r="AY101" s="7">
        <f t="shared" si="62"/>
        <v>2.0887728459530024</v>
      </c>
      <c r="AZ101" s="7">
        <f t="shared" si="63"/>
        <v>304.76190476190476</v>
      </c>
      <c r="BA101" s="7">
        <f t="shared" si="64"/>
        <v>3847.6190476190473</v>
      </c>
      <c r="BB101" s="7">
        <f t="shared" si="65"/>
        <v>58.923076923076927</v>
      </c>
      <c r="BC101" s="7">
        <f t="shared" si="66"/>
        <v>32.307692307692307</v>
      </c>
      <c r="BD101" s="7">
        <f t="shared" si="67"/>
        <v>42.620307692307691</v>
      </c>
      <c r="BE101" s="7">
        <f t="shared" si="68"/>
        <v>5.272615384615384</v>
      </c>
      <c r="BF101" s="19"/>
      <c r="BG101" s="19">
        <f t="shared" si="69"/>
        <v>0.23759791122715404</v>
      </c>
      <c r="BH101" s="19">
        <f t="shared" si="78"/>
        <v>0.50913838120104438</v>
      </c>
      <c r="BI101" s="19">
        <f t="shared" si="79"/>
        <v>2.1823361823361824</v>
      </c>
      <c r="BJ101" s="19">
        <f t="shared" si="70"/>
        <v>0.33333333333333331</v>
      </c>
      <c r="BK101" s="19"/>
      <c r="BL101" s="20">
        <v>0</v>
      </c>
      <c r="BM101" s="1"/>
      <c r="BN101" s="20"/>
      <c r="BO101" s="1"/>
      <c r="BP101" s="1"/>
      <c r="BQ101" s="1">
        <v>1</v>
      </c>
      <c r="BR101" s="1">
        <v>0</v>
      </c>
      <c r="BS101" s="1">
        <v>75</v>
      </c>
      <c r="BT101" s="1"/>
      <c r="BU101" s="1"/>
      <c r="BV101" s="1"/>
      <c r="BW101" s="1"/>
      <c r="BX101" s="1"/>
      <c r="BY101" s="1"/>
      <c r="BZ101" s="1"/>
      <c r="CA101" s="25">
        <v>143</v>
      </c>
      <c r="CB101" s="25">
        <v>26</v>
      </c>
      <c r="CC101" s="44">
        <v>2.11</v>
      </c>
      <c r="CD101" s="27">
        <v>20</v>
      </c>
      <c r="CE101" s="1">
        <v>203</v>
      </c>
      <c r="CF101" s="1">
        <v>1</v>
      </c>
      <c r="CG101" s="1"/>
      <c r="CH101" s="1"/>
      <c r="CI101" s="1">
        <v>2</v>
      </c>
      <c r="CJ101" s="20">
        <v>1310.7445809999999</v>
      </c>
      <c r="CK101" s="20">
        <f t="shared" si="71"/>
        <v>65.537229049999993</v>
      </c>
      <c r="CL101" s="19">
        <f t="shared" si="72"/>
        <v>7.1783506371698254</v>
      </c>
      <c r="CM101" s="20">
        <v>931.1330236</v>
      </c>
      <c r="CN101" s="19">
        <f t="shared" si="73"/>
        <v>6.8364021495622804</v>
      </c>
      <c r="CO101" s="22"/>
      <c r="CP101" s="36">
        <v>43369</v>
      </c>
      <c r="CQ101" s="36"/>
      <c r="CR101" s="36"/>
      <c r="CS101" s="36"/>
      <c r="CT101" s="20"/>
      <c r="CU101" s="36">
        <v>44274</v>
      </c>
      <c r="CV101" s="36">
        <v>44256</v>
      </c>
      <c r="CW101" s="1">
        <f t="shared" si="74"/>
        <v>887</v>
      </c>
      <c r="CX101" s="1">
        <v>0</v>
      </c>
      <c r="CY101" s="1"/>
      <c r="CZ101" s="1"/>
      <c r="DA101" s="1">
        <v>0</v>
      </c>
      <c r="DB101" s="1">
        <v>887</v>
      </c>
      <c r="DC101" s="3">
        <v>0</v>
      </c>
      <c r="DD101"/>
      <c r="DE101"/>
      <c r="DF101"/>
      <c r="DG101"/>
      <c r="DH101"/>
      <c r="DI101"/>
      <c r="DJ101"/>
      <c r="DK101"/>
      <c r="DL101"/>
      <c r="DM101"/>
    </row>
    <row r="102" spans="1:117" s="10" customFormat="1" x14ac:dyDescent="0.25">
      <c r="A102" s="2">
        <v>2014</v>
      </c>
      <c r="B102" s="3">
        <v>59</v>
      </c>
      <c r="C102" s="3">
        <v>1</v>
      </c>
      <c r="D102" s="3">
        <v>0</v>
      </c>
      <c r="E102" s="3">
        <v>1</v>
      </c>
      <c r="F102" s="3">
        <v>1</v>
      </c>
      <c r="G102" s="3">
        <v>0</v>
      </c>
      <c r="H102" s="1">
        <v>1</v>
      </c>
      <c r="I102" s="3">
        <v>1</v>
      </c>
      <c r="J102" s="3">
        <v>4</v>
      </c>
      <c r="K102" s="3">
        <v>1</v>
      </c>
      <c r="L102" s="3">
        <v>1</v>
      </c>
      <c r="M102" s="3"/>
      <c r="N102" s="3">
        <v>1</v>
      </c>
      <c r="O102" s="3">
        <v>0</v>
      </c>
      <c r="P102" s="3">
        <v>1</v>
      </c>
      <c r="Q102" s="3"/>
      <c r="R102" s="3">
        <v>0</v>
      </c>
      <c r="S102" s="3">
        <v>0</v>
      </c>
      <c r="T102" s="3">
        <v>0</v>
      </c>
      <c r="U102" s="3">
        <v>0</v>
      </c>
      <c r="V102" s="3">
        <v>1</v>
      </c>
      <c r="W102" s="3">
        <v>0</v>
      </c>
      <c r="X102" s="3">
        <v>0</v>
      </c>
      <c r="Y102" s="3">
        <v>0</v>
      </c>
      <c r="Z102" s="3">
        <v>1</v>
      </c>
      <c r="AA102" s="3">
        <v>1</v>
      </c>
      <c r="AB102" s="3">
        <v>1</v>
      </c>
      <c r="AC102" s="3">
        <v>0</v>
      </c>
      <c r="AD102" s="3">
        <v>0</v>
      </c>
      <c r="AE102" s="3">
        <v>1</v>
      </c>
      <c r="AF102" s="3">
        <v>0</v>
      </c>
      <c r="AG102" s="3">
        <v>0</v>
      </c>
      <c r="AH102" s="3">
        <v>26</v>
      </c>
      <c r="AI102" s="4">
        <v>1.72</v>
      </c>
      <c r="AJ102" s="3">
        <v>121</v>
      </c>
      <c r="AK102" s="3">
        <v>88</v>
      </c>
      <c r="AL102" s="5">
        <f t="shared" si="75"/>
        <v>99</v>
      </c>
      <c r="AM102" s="3">
        <v>100</v>
      </c>
      <c r="AN102" s="3">
        <v>1</v>
      </c>
      <c r="AO102" s="3">
        <v>7</v>
      </c>
      <c r="AP102" s="3">
        <v>24</v>
      </c>
      <c r="AQ102" s="3">
        <v>12</v>
      </c>
      <c r="AR102" s="3">
        <v>16</v>
      </c>
      <c r="AS102" s="3">
        <f t="shared" si="76"/>
        <v>12</v>
      </c>
      <c r="AT102" s="7">
        <f t="shared" si="77"/>
        <v>1.7142857142857142</v>
      </c>
      <c r="AU102" s="3">
        <v>10</v>
      </c>
      <c r="AV102" s="4">
        <v>3.4055999999999997</v>
      </c>
      <c r="AW102" s="3">
        <v>1.98</v>
      </c>
      <c r="AX102" s="19">
        <f t="shared" si="61"/>
        <v>0.43463414634146341</v>
      </c>
      <c r="AY102" s="7">
        <f t="shared" si="62"/>
        <v>1.7618040873854828</v>
      </c>
      <c r="AZ102" s="7">
        <f t="shared" si="63"/>
        <v>242.42424242424244</v>
      </c>
      <c r="BA102" s="7">
        <f t="shared" si="64"/>
        <v>3717.1717171717173</v>
      </c>
      <c r="BB102" s="7">
        <f t="shared" si="65"/>
        <v>34.055999999999997</v>
      </c>
      <c r="BC102" s="7">
        <f t="shared" si="66"/>
        <v>19.8</v>
      </c>
      <c r="BD102" s="7">
        <f t="shared" si="67"/>
        <v>23.965920000000001</v>
      </c>
      <c r="BE102" s="7">
        <f t="shared" si="68"/>
        <v>2.4235199999999999</v>
      </c>
      <c r="BF102" s="19"/>
      <c r="BG102" s="19">
        <f t="shared" si="69"/>
        <v>0.46981442330279544</v>
      </c>
      <c r="BH102" s="19">
        <f t="shared" si="78"/>
        <v>0.70472163495419315</v>
      </c>
      <c r="BI102" s="19">
        <f t="shared" si="79"/>
        <v>2.8379999999999996</v>
      </c>
      <c r="BJ102" s="19">
        <f t="shared" si="70"/>
        <v>0.7</v>
      </c>
      <c r="BK102" s="19"/>
      <c r="BL102" s="5">
        <v>0</v>
      </c>
      <c r="BM102" s="5"/>
      <c r="BN102" s="5"/>
      <c r="BO102" s="5"/>
      <c r="BP102" s="5"/>
      <c r="BQ102" s="3">
        <v>1</v>
      </c>
      <c r="BR102" s="3">
        <v>0</v>
      </c>
      <c r="BS102" s="3">
        <v>32.5</v>
      </c>
      <c r="BT102" s="3">
        <v>4</v>
      </c>
      <c r="BU102" s="3">
        <v>3.6</v>
      </c>
      <c r="BV102" s="3">
        <v>0.8</v>
      </c>
      <c r="BW102" s="3"/>
      <c r="BY102" s="3">
        <v>1</v>
      </c>
      <c r="BZ102" s="3">
        <v>0</v>
      </c>
      <c r="CA102" s="3">
        <v>142</v>
      </c>
      <c r="CB102" s="3">
        <v>29</v>
      </c>
      <c r="CC102" s="4">
        <v>1.6</v>
      </c>
      <c r="CD102" s="28">
        <v>54</v>
      </c>
      <c r="CE102" s="8"/>
      <c r="CF102" s="8"/>
      <c r="CG102" s="3">
        <v>1297</v>
      </c>
      <c r="CH102" s="3">
        <v>1</v>
      </c>
      <c r="CI102" s="3">
        <v>2</v>
      </c>
      <c r="CJ102" s="12">
        <v>3544.0559440559441</v>
      </c>
      <c r="CK102" s="20">
        <f t="shared" si="71"/>
        <v>65.630665630665632</v>
      </c>
      <c r="CL102" s="19">
        <f t="shared" si="72"/>
        <v>8.1730270971692143</v>
      </c>
      <c r="CM102" s="5">
        <v>1426.0904365045594</v>
      </c>
      <c r="CN102" s="19">
        <f t="shared" si="73"/>
        <v>7.2626920186719639</v>
      </c>
      <c r="CP102" s="41">
        <v>40273</v>
      </c>
      <c r="CQ102" s="41"/>
      <c r="CR102" s="41"/>
      <c r="CS102" s="41"/>
      <c r="CT102" s="20"/>
      <c r="CU102" s="36">
        <v>44272</v>
      </c>
      <c r="CV102" s="36">
        <v>44272</v>
      </c>
      <c r="CW102" s="1">
        <f t="shared" si="74"/>
        <v>3999</v>
      </c>
      <c r="CX102" s="3">
        <v>0</v>
      </c>
      <c r="CZ102" s="3"/>
      <c r="DA102" s="3">
        <v>0</v>
      </c>
      <c r="DB102" s="3">
        <v>3999</v>
      </c>
      <c r="DC102" s="1">
        <v>1</v>
      </c>
      <c r="DD102" s="3"/>
    </row>
    <row r="103" spans="1:117" s="10" customFormat="1" x14ac:dyDescent="0.25">
      <c r="A103" s="2">
        <v>2025</v>
      </c>
      <c r="B103" s="3">
        <v>56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1">
        <v>0</v>
      </c>
      <c r="I103" s="3">
        <v>0</v>
      </c>
      <c r="J103" s="3">
        <v>3</v>
      </c>
      <c r="K103" s="3">
        <v>1</v>
      </c>
      <c r="L103" s="3">
        <v>1</v>
      </c>
      <c r="M103" s="3"/>
      <c r="N103" s="3">
        <v>1</v>
      </c>
      <c r="O103" s="3">
        <v>0</v>
      </c>
      <c r="P103" s="3">
        <v>1</v>
      </c>
      <c r="Q103" s="3"/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16">
        <v>0</v>
      </c>
      <c r="Z103" s="3">
        <v>1</v>
      </c>
      <c r="AA103" s="3">
        <v>0</v>
      </c>
      <c r="AB103" s="3">
        <v>1</v>
      </c>
      <c r="AC103" s="3">
        <v>1</v>
      </c>
      <c r="AD103" s="3">
        <v>1</v>
      </c>
      <c r="AE103" s="3">
        <v>1</v>
      </c>
      <c r="AF103" s="3">
        <v>0</v>
      </c>
      <c r="AG103" s="3">
        <v>0</v>
      </c>
      <c r="AH103" s="3">
        <v>33.5</v>
      </c>
      <c r="AI103" s="4">
        <v>1.85</v>
      </c>
      <c r="AJ103" s="3">
        <v>124</v>
      </c>
      <c r="AK103" s="3">
        <v>77</v>
      </c>
      <c r="AL103" s="5">
        <f t="shared" si="75"/>
        <v>92.666666666666671</v>
      </c>
      <c r="AM103" s="3">
        <v>72</v>
      </c>
      <c r="AN103" s="3">
        <v>1</v>
      </c>
      <c r="AO103" s="3">
        <v>14</v>
      </c>
      <c r="AP103" s="9">
        <v>61</v>
      </c>
      <c r="AQ103" s="9">
        <v>31</v>
      </c>
      <c r="AR103" s="3">
        <v>43</v>
      </c>
      <c r="AS103" s="1">
        <f t="shared" si="76"/>
        <v>30</v>
      </c>
      <c r="AT103" s="7">
        <f t="shared" si="77"/>
        <v>2.1428571428571428</v>
      </c>
      <c r="AU103" s="3">
        <v>38</v>
      </c>
      <c r="AV103" s="4">
        <v>3.1635</v>
      </c>
      <c r="AW103" s="3">
        <v>1.71</v>
      </c>
      <c r="AX103" s="19">
        <f t="shared" si="61"/>
        <v>0.35135254988913528</v>
      </c>
      <c r="AY103" s="7">
        <f t="shared" si="62"/>
        <v>1.5805278963173701</v>
      </c>
      <c r="AZ103" s="7">
        <f t="shared" si="63"/>
        <v>233.91812865497076</v>
      </c>
      <c r="BA103" s="7">
        <f t="shared" si="64"/>
        <v>3680.3118908382071</v>
      </c>
      <c r="BB103" s="7">
        <f t="shared" si="65"/>
        <v>43.9375</v>
      </c>
      <c r="BC103" s="7">
        <f t="shared" si="66"/>
        <v>23.75</v>
      </c>
      <c r="BD103" s="7">
        <f t="shared" si="67"/>
        <v>17.657333333333334</v>
      </c>
      <c r="BE103" s="7">
        <f t="shared" si="68"/>
        <v>9.3669999999999991</v>
      </c>
      <c r="BF103" s="19">
        <v>3.1</v>
      </c>
      <c r="BG103" s="19">
        <f t="shared" si="69"/>
        <v>0.97866287339971547</v>
      </c>
      <c r="BH103" s="19">
        <f t="shared" si="78"/>
        <v>1.3883357041251778</v>
      </c>
      <c r="BI103" s="19">
        <f t="shared" si="79"/>
        <v>1.4645833333333333</v>
      </c>
      <c r="BJ103" s="19">
        <f t="shared" si="70"/>
        <v>0.36842105263157893</v>
      </c>
      <c r="BK103" s="19"/>
      <c r="BL103" s="5">
        <v>1</v>
      </c>
      <c r="BM103" s="5">
        <v>25</v>
      </c>
      <c r="BN103" s="5"/>
      <c r="BO103" s="5">
        <v>1</v>
      </c>
      <c r="BP103" s="5">
        <v>0</v>
      </c>
      <c r="BQ103" s="3">
        <v>1</v>
      </c>
      <c r="BR103" s="9">
        <v>0</v>
      </c>
      <c r="BS103" s="3">
        <v>25</v>
      </c>
      <c r="BT103" s="3">
        <v>7.1</v>
      </c>
      <c r="BU103" s="3">
        <v>6.3</v>
      </c>
      <c r="BV103" s="3">
        <v>1.1000000000000001</v>
      </c>
      <c r="BW103" s="3"/>
      <c r="BY103" s="16">
        <v>1</v>
      </c>
      <c r="BZ103" s="3">
        <v>1</v>
      </c>
      <c r="CA103" s="3">
        <v>133</v>
      </c>
      <c r="CB103" s="3">
        <v>60</v>
      </c>
      <c r="CC103" s="4">
        <v>2.4</v>
      </c>
      <c r="CD103" s="28">
        <v>25</v>
      </c>
      <c r="CE103" s="8"/>
      <c r="CF103" s="8"/>
      <c r="CG103" s="3">
        <v>17859</v>
      </c>
      <c r="CH103" s="3">
        <v>1</v>
      </c>
      <c r="CI103" s="3">
        <v>3</v>
      </c>
      <c r="CJ103" s="12">
        <v>1656.5217391304348</v>
      </c>
      <c r="CK103" s="20">
        <f t="shared" si="71"/>
        <v>66.260869565217391</v>
      </c>
      <c r="CL103" s="19">
        <f t="shared" si="72"/>
        <v>7.4124753451856424</v>
      </c>
      <c r="CM103" s="5">
        <v>638.67617881904835</v>
      </c>
      <c r="CN103" s="19">
        <f t="shared" si="73"/>
        <v>6.4593975635185625</v>
      </c>
      <c r="CP103" s="41">
        <v>40345</v>
      </c>
      <c r="CQ103" s="41"/>
      <c r="CR103" s="41"/>
      <c r="CS103" s="41"/>
      <c r="CT103" s="20"/>
      <c r="CU103" s="36">
        <v>44272</v>
      </c>
      <c r="CV103" s="36">
        <v>41727</v>
      </c>
      <c r="CW103" s="1">
        <f t="shared" si="74"/>
        <v>1382</v>
      </c>
      <c r="CX103" s="3">
        <v>1</v>
      </c>
      <c r="CY103" s="40">
        <v>41727</v>
      </c>
      <c r="CZ103" s="3">
        <f>(CY103-CP103)</f>
        <v>1382</v>
      </c>
      <c r="DA103" s="3">
        <v>1</v>
      </c>
      <c r="DB103" s="3">
        <v>1382</v>
      </c>
      <c r="DC103" s="1">
        <v>1</v>
      </c>
      <c r="DD103" s="3" t="s">
        <v>141</v>
      </c>
    </row>
    <row r="104" spans="1:117" s="10" customFormat="1" x14ac:dyDescent="0.25">
      <c r="A104" s="25">
        <v>1064</v>
      </c>
      <c r="B104" s="1">
        <v>55</v>
      </c>
      <c r="C104" s="1">
        <v>0</v>
      </c>
      <c r="D104" s="1">
        <v>0</v>
      </c>
      <c r="E104" s="1">
        <v>1</v>
      </c>
      <c r="F104" s="1">
        <v>2</v>
      </c>
      <c r="G104" s="1">
        <v>1</v>
      </c>
      <c r="H104" s="1">
        <v>0</v>
      </c>
      <c r="I104" s="1">
        <v>1</v>
      </c>
      <c r="J104" s="1">
        <v>2</v>
      </c>
      <c r="K104" s="1">
        <v>1</v>
      </c>
      <c r="L104" s="1">
        <v>0</v>
      </c>
      <c r="M104" s="1">
        <v>1</v>
      </c>
      <c r="N104" s="1">
        <v>0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1</v>
      </c>
      <c r="AB104" s="1">
        <v>1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27.2</v>
      </c>
      <c r="AI104" s="1">
        <v>2.08</v>
      </c>
      <c r="AJ104" s="1">
        <v>159</v>
      </c>
      <c r="AK104" s="1">
        <v>71</v>
      </c>
      <c r="AL104" s="5">
        <f t="shared" si="75"/>
        <v>100.33333333333333</v>
      </c>
      <c r="AM104" s="1">
        <v>67</v>
      </c>
      <c r="AN104" s="1">
        <v>1</v>
      </c>
      <c r="AO104" s="1">
        <v>6</v>
      </c>
      <c r="AP104" s="1">
        <v>41</v>
      </c>
      <c r="AQ104" s="1">
        <v>12</v>
      </c>
      <c r="AR104" s="1">
        <v>27</v>
      </c>
      <c r="AS104" s="1">
        <f t="shared" si="76"/>
        <v>29</v>
      </c>
      <c r="AT104" s="7">
        <f t="shared" si="77"/>
        <v>4.833333333333333</v>
      </c>
      <c r="AU104" s="1">
        <v>17</v>
      </c>
      <c r="AV104" s="19">
        <v>5.17</v>
      </c>
      <c r="AW104" s="1">
        <v>2.48</v>
      </c>
      <c r="AX104" s="19">
        <f t="shared" si="61"/>
        <v>0.55172209903917213</v>
      </c>
      <c r="AY104" s="7">
        <f t="shared" si="62"/>
        <v>1.9342359767891684</v>
      </c>
      <c r="AZ104" s="7">
        <f t="shared" si="63"/>
        <v>322.58064516129031</v>
      </c>
      <c r="BA104" s="7">
        <f t="shared" si="64"/>
        <v>3043.010752688172</v>
      </c>
      <c r="BB104" s="7">
        <f t="shared" si="65"/>
        <v>77.164179104477611</v>
      </c>
      <c r="BC104" s="7">
        <f t="shared" si="66"/>
        <v>37.014925373134325</v>
      </c>
      <c r="BD104" s="7">
        <f t="shared" si="67"/>
        <v>41.950248756218897</v>
      </c>
      <c r="BE104" s="7">
        <f t="shared" si="68"/>
        <v>10.571462686567163</v>
      </c>
      <c r="BF104" s="19">
        <v>2.1771760154738877</v>
      </c>
      <c r="BG104" s="19">
        <f t="shared" si="69"/>
        <v>0.34990328820116057</v>
      </c>
      <c r="BH104" s="19">
        <f t="shared" si="78"/>
        <v>0.53133462282398458</v>
      </c>
      <c r="BI104" s="19">
        <f t="shared" si="79"/>
        <v>2.660833762223366</v>
      </c>
      <c r="BJ104" s="19">
        <f t="shared" si="70"/>
        <v>0.35294117647058826</v>
      </c>
      <c r="BK104" s="19"/>
      <c r="BL104" s="20">
        <v>1</v>
      </c>
      <c r="BM104" s="1">
        <v>32</v>
      </c>
      <c r="BN104" s="20"/>
      <c r="BO104" s="1"/>
      <c r="BP104" s="1">
        <v>0</v>
      </c>
      <c r="BQ104" s="1">
        <v>1</v>
      </c>
      <c r="BR104" s="1">
        <v>0</v>
      </c>
      <c r="BS104" s="1">
        <v>70</v>
      </c>
      <c r="BT104" s="1"/>
      <c r="BU104" s="1"/>
      <c r="BV104" s="1"/>
      <c r="BW104" s="1"/>
      <c r="BX104" s="1"/>
      <c r="BY104" s="1"/>
      <c r="BZ104" s="1"/>
      <c r="CA104" s="25">
        <v>136</v>
      </c>
      <c r="CB104" s="25">
        <v>16</v>
      </c>
      <c r="CC104" s="44">
        <v>0.86</v>
      </c>
      <c r="CD104" s="27">
        <v>90</v>
      </c>
      <c r="CE104" s="1"/>
      <c r="CF104" s="1"/>
      <c r="CG104" s="1"/>
      <c r="CH104" s="1"/>
      <c r="CI104" s="1"/>
      <c r="CJ104" s="20">
        <v>7055.5934989999996</v>
      </c>
      <c r="CK104" s="20">
        <f t="shared" si="71"/>
        <v>78.395483322222219</v>
      </c>
      <c r="CL104" s="19">
        <f t="shared" si="72"/>
        <v>8.8615759853411262</v>
      </c>
      <c r="CM104" s="20">
        <v>1826.90464</v>
      </c>
      <c r="CN104" s="19">
        <f t="shared" si="73"/>
        <v>7.5103783601608542</v>
      </c>
      <c r="CO104" s="22"/>
      <c r="CP104" s="36">
        <v>43399</v>
      </c>
      <c r="CQ104" s="36"/>
      <c r="CR104" s="36"/>
      <c r="CS104" s="36"/>
      <c r="CT104" s="20"/>
      <c r="CU104" s="36">
        <v>44274</v>
      </c>
      <c r="CV104" s="36">
        <v>44274</v>
      </c>
      <c r="CW104" s="1">
        <f t="shared" si="74"/>
        <v>875</v>
      </c>
      <c r="CX104" s="1">
        <v>0</v>
      </c>
      <c r="CY104" s="1"/>
      <c r="CZ104" s="1"/>
      <c r="DA104" s="1">
        <v>0</v>
      </c>
      <c r="DB104" s="1">
        <v>875</v>
      </c>
      <c r="DC104" s="1">
        <v>1</v>
      </c>
      <c r="DD104"/>
      <c r="DE104"/>
      <c r="DF104"/>
      <c r="DG104"/>
      <c r="DH104"/>
      <c r="DI104"/>
      <c r="DJ104"/>
      <c r="DK104"/>
      <c r="DL104"/>
      <c r="DM104"/>
    </row>
    <row r="105" spans="1:117" s="10" customFormat="1" x14ac:dyDescent="0.25">
      <c r="A105" s="2">
        <v>2022</v>
      </c>
      <c r="B105" s="3">
        <v>68</v>
      </c>
      <c r="C105" s="3">
        <v>0</v>
      </c>
      <c r="D105" s="3">
        <v>0</v>
      </c>
      <c r="E105" s="3">
        <v>1</v>
      </c>
      <c r="F105" s="3">
        <v>1</v>
      </c>
      <c r="G105" s="3">
        <v>0</v>
      </c>
      <c r="H105" s="1">
        <v>1</v>
      </c>
      <c r="I105" s="3">
        <v>0</v>
      </c>
      <c r="J105" s="3">
        <v>4</v>
      </c>
      <c r="K105" s="3">
        <v>1</v>
      </c>
      <c r="L105" s="3">
        <v>0</v>
      </c>
      <c r="M105" s="3"/>
      <c r="N105" s="3">
        <v>1</v>
      </c>
      <c r="O105" s="3">
        <v>0</v>
      </c>
      <c r="P105" s="3">
        <v>1</v>
      </c>
      <c r="Q105" s="3">
        <v>1</v>
      </c>
      <c r="R105" s="3">
        <v>1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16">
        <v>1</v>
      </c>
      <c r="Z105" s="3">
        <v>1</v>
      </c>
      <c r="AA105" s="3">
        <v>1</v>
      </c>
      <c r="AB105" s="3">
        <v>0</v>
      </c>
      <c r="AC105" s="3">
        <v>0</v>
      </c>
      <c r="AD105" s="3">
        <v>1</v>
      </c>
      <c r="AE105" s="3">
        <v>1</v>
      </c>
      <c r="AF105" s="3">
        <v>0</v>
      </c>
      <c r="AG105" s="3">
        <v>0</v>
      </c>
      <c r="AH105" s="3">
        <v>23.5</v>
      </c>
      <c r="AI105" s="4">
        <v>1.78</v>
      </c>
      <c r="AJ105" s="3">
        <v>108</v>
      </c>
      <c r="AK105" s="3">
        <v>65</v>
      </c>
      <c r="AL105" s="5">
        <f t="shared" si="75"/>
        <v>79.333333333333329</v>
      </c>
      <c r="AM105" s="3">
        <v>68</v>
      </c>
      <c r="AN105" s="3">
        <v>3</v>
      </c>
      <c r="AO105" s="3">
        <v>9</v>
      </c>
      <c r="AP105" s="3">
        <v>49</v>
      </c>
      <c r="AQ105" s="3">
        <v>25</v>
      </c>
      <c r="AR105" s="3">
        <v>33</v>
      </c>
      <c r="AS105" s="1">
        <f t="shared" si="76"/>
        <v>24</v>
      </c>
      <c r="AT105" s="7">
        <f t="shared" si="77"/>
        <v>2.6666666666666665</v>
      </c>
      <c r="AU105" s="3">
        <v>25</v>
      </c>
      <c r="AV105" s="4">
        <v>2.4386000000000001</v>
      </c>
      <c r="AW105" s="3">
        <v>1.37</v>
      </c>
      <c r="AX105" s="19">
        <f t="shared" si="61"/>
        <v>0.24099039172209905</v>
      </c>
      <c r="AY105" s="7">
        <f t="shared" si="62"/>
        <v>3.2805708193225618</v>
      </c>
      <c r="AZ105" s="7">
        <f t="shared" si="63"/>
        <v>467.15328467153279</v>
      </c>
      <c r="BA105" s="7">
        <f t="shared" si="64"/>
        <v>4107.0559610705586</v>
      </c>
      <c r="BB105" s="7">
        <f t="shared" si="65"/>
        <v>35.861764705882358</v>
      </c>
      <c r="BC105" s="7">
        <f t="shared" si="66"/>
        <v>20.147058823529413</v>
      </c>
      <c r="BD105" s="7">
        <f t="shared" si="67"/>
        <v>14.887333333333334</v>
      </c>
      <c r="BE105" s="7">
        <f t="shared" si="68"/>
        <v>6.5759999999999996</v>
      </c>
      <c r="BF105" s="19"/>
      <c r="BG105" s="19">
        <f t="shared" si="69"/>
        <v>0.92020011481997854</v>
      </c>
      <c r="BH105" s="19">
        <f t="shared" si="78"/>
        <v>1.3663577462478469</v>
      </c>
      <c r="BI105" s="19">
        <f t="shared" si="79"/>
        <v>1.4942401960784315</v>
      </c>
      <c r="BJ105" s="19">
        <f t="shared" si="70"/>
        <v>0.36</v>
      </c>
      <c r="BK105" s="19"/>
      <c r="BL105" s="5">
        <v>0</v>
      </c>
      <c r="BM105" s="5"/>
      <c r="BN105" s="5"/>
      <c r="BO105" s="5"/>
      <c r="BP105" s="5"/>
      <c r="BQ105" s="9">
        <v>1</v>
      </c>
      <c r="BR105" s="9">
        <v>0</v>
      </c>
      <c r="BS105" s="9">
        <v>22.5</v>
      </c>
      <c r="BT105" s="9">
        <v>7.5</v>
      </c>
      <c r="BU105" s="9">
        <v>7.2</v>
      </c>
      <c r="BV105" s="9">
        <v>0.7</v>
      </c>
      <c r="BW105" s="3"/>
      <c r="BY105" s="16">
        <v>1</v>
      </c>
      <c r="BZ105" s="9">
        <v>1</v>
      </c>
      <c r="CA105" s="3">
        <v>141</v>
      </c>
      <c r="CB105" s="3">
        <v>21</v>
      </c>
      <c r="CC105" s="4">
        <v>1.1000000000000001</v>
      </c>
      <c r="CD105" s="28">
        <v>71</v>
      </c>
      <c r="CE105" s="8"/>
      <c r="CF105" s="8"/>
      <c r="CG105" s="3">
        <v>8219</v>
      </c>
      <c r="CH105" s="3">
        <v>1</v>
      </c>
      <c r="CI105" s="3">
        <v>3</v>
      </c>
      <c r="CJ105" s="12">
        <v>5793.75</v>
      </c>
      <c r="CK105" s="20">
        <f t="shared" si="71"/>
        <v>81.602112676056336</v>
      </c>
      <c r="CL105" s="19">
        <f t="shared" si="72"/>
        <v>8.6645350293141661</v>
      </c>
      <c r="CM105" s="5">
        <v>1416.1098919364965</v>
      </c>
      <c r="CN105" s="19">
        <f t="shared" si="73"/>
        <v>7.2556688785421599</v>
      </c>
      <c r="CP105" s="36">
        <v>40315</v>
      </c>
      <c r="CQ105" s="36"/>
      <c r="CR105" s="36"/>
      <c r="CS105" s="36"/>
      <c r="CT105" s="20"/>
      <c r="CU105" s="36">
        <v>44272</v>
      </c>
      <c r="CV105" s="36">
        <v>42888</v>
      </c>
      <c r="CW105" s="1">
        <f t="shared" si="74"/>
        <v>2573</v>
      </c>
      <c r="CX105" s="3">
        <v>1</v>
      </c>
      <c r="CY105" s="40">
        <v>42888</v>
      </c>
      <c r="CZ105" s="20">
        <f>(CY105-CP105)</f>
        <v>2573</v>
      </c>
      <c r="DA105" s="20">
        <v>1</v>
      </c>
      <c r="DB105" s="20">
        <v>2573</v>
      </c>
      <c r="DC105" s="1">
        <v>1</v>
      </c>
      <c r="DD105" s="3" t="s">
        <v>143</v>
      </c>
    </row>
    <row r="106" spans="1:117" s="10" customFormat="1" x14ac:dyDescent="0.25">
      <c r="A106" s="2">
        <v>2042</v>
      </c>
      <c r="B106" s="3">
        <v>76</v>
      </c>
      <c r="C106" s="3">
        <v>0</v>
      </c>
      <c r="D106" s="3">
        <v>0</v>
      </c>
      <c r="E106" s="3">
        <v>1</v>
      </c>
      <c r="F106" s="3">
        <v>1</v>
      </c>
      <c r="G106" s="3">
        <v>0</v>
      </c>
      <c r="H106" s="1">
        <v>1</v>
      </c>
      <c r="I106" s="3">
        <v>0</v>
      </c>
      <c r="J106" s="3">
        <v>2</v>
      </c>
      <c r="K106" s="3">
        <v>0</v>
      </c>
      <c r="L106" s="3">
        <v>0</v>
      </c>
      <c r="M106" s="3"/>
      <c r="N106" s="3">
        <v>1</v>
      </c>
      <c r="O106" s="3">
        <v>1</v>
      </c>
      <c r="P106" s="3">
        <v>1</v>
      </c>
      <c r="Q106" s="3">
        <v>1</v>
      </c>
      <c r="R106" s="3">
        <v>1</v>
      </c>
      <c r="S106" s="3">
        <v>1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1</v>
      </c>
      <c r="Z106" s="3">
        <v>1</v>
      </c>
      <c r="AA106" s="3">
        <v>1</v>
      </c>
      <c r="AB106" s="3">
        <v>1</v>
      </c>
      <c r="AC106" s="3">
        <v>1</v>
      </c>
      <c r="AD106" s="3">
        <v>0</v>
      </c>
      <c r="AE106" s="3">
        <v>1</v>
      </c>
      <c r="AF106" s="3">
        <v>0</v>
      </c>
      <c r="AG106" s="3">
        <v>1</v>
      </c>
      <c r="AH106" s="3">
        <v>24.5</v>
      </c>
      <c r="AI106" s="4">
        <v>1.95</v>
      </c>
      <c r="AJ106" s="3">
        <v>90</v>
      </c>
      <c r="AK106" s="3">
        <v>64</v>
      </c>
      <c r="AL106" s="5">
        <f t="shared" si="75"/>
        <v>72.666666666666671</v>
      </c>
      <c r="AM106" s="3">
        <v>69</v>
      </c>
      <c r="AN106" s="3">
        <v>2</v>
      </c>
      <c r="AO106" s="3">
        <v>22</v>
      </c>
      <c r="AP106" s="3">
        <v>37</v>
      </c>
      <c r="AQ106" s="3">
        <v>24</v>
      </c>
      <c r="AR106" s="3">
        <v>28</v>
      </c>
      <c r="AS106" s="1">
        <f t="shared" si="76"/>
        <v>13</v>
      </c>
      <c r="AT106" s="7">
        <f t="shared" si="77"/>
        <v>0.59090909090909094</v>
      </c>
      <c r="AU106" s="3">
        <v>21</v>
      </c>
      <c r="AV106" s="4">
        <v>4.3094999999999999</v>
      </c>
      <c r="AW106" s="3">
        <v>2.21</v>
      </c>
      <c r="AX106" s="19">
        <f t="shared" si="61"/>
        <v>0.35608277900960827</v>
      </c>
      <c r="AY106" s="7">
        <f t="shared" si="62"/>
        <v>1.6243183663998144</v>
      </c>
      <c r="AZ106" s="7">
        <f t="shared" si="63"/>
        <v>253.39366515837105</v>
      </c>
      <c r="BA106" s="7">
        <f t="shared" si="64"/>
        <v>1834.087481146305</v>
      </c>
      <c r="BB106" s="7">
        <f t="shared" si="65"/>
        <v>62.45652173913043</v>
      </c>
      <c r="BC106" s="7">
        <f t="shared" si="66"/>
        <v>32.028985507246375</v>
      </c>
      <c r="BD106" s="7">
        <f t="shared" si="67"/>
        <v>22.505700483091786</v>
      </c>
      <c r="BE106" s="7">
        <f t="shared" si="68"/>
        <v>2.613565217391304</v>
      </c>
      <c r="BF106" s="19"/>
      <c r="BG106" s="19">
        <f t="shared" si="69"/>
        <v>0.44831186912634879</v>
      </c>
      <c r="BH106" s="19">
        <f t="shared" si="78"/>
        <v>0.59241211277410377</v>
      </c>
      <c r="BI106" s="19">
        <f t="shared" si="79"/>
        <v>4.8043478260869561</v>
      </c>
      <c r="BJ106" s="19">
        <f t="shared" si="70"/>
        <v>1.0476190476190477</v>
      </c>
      <c r="BK106" s="19"/>
      <c r="BL106" s="5">
        <v>0</v>
      </c>
      <c r="BM106" s="5"/>
      <c r="BN106" s="5"/>
      <c r="BO106" s="5"/>
      <c r="BP106" s="5"/>
      <c r="BQ106" s="3">
        <v>1</v>
      </c>
      <c r="BR106" s="3">
        <v>0</v>
      </c>
      <c r="BS106" s="3">
        <v>22.5</v>
      </c>
      <c r="BT106" s="3">
        <v>5.2</v>
      </c>
      <c r="BU106" s="3">
        <v>4.7</v>
      </c>
      <c r="BV106" s="3">
        <v>0.99</v>
      </c>
      <c r="BW106" s="3">
        <v>4.8</v>
      </c>
      <c r="BY106" s="3">
        <v>1</v>
      </c>
      <c r="BZ106" s="3">
        <v>0</v>
      </c>
      <c r="CA106" s="3">
        <v>139</v>
      </c>
      <c r="CB106" s="3">
        <v>90</v>
      </c>
      <c r="CC106" s="4">
        <v>3</v>
      </c>
      <c r="CD106" s="28">
        <v>20</v>
      </c>
      <c r="CE106" s="8"/>
      <c r="CF106" s="8"/>
      <c r="CG106" s="3">
        <v>6106</v>
      </c>
      <c r="CH106" s="3">
        <v>1</v>
      </c>
      <c r="CI106" s="3">
        <v>3</v>
      </c>
      <c r="CJ106" s="12">
        <v>1805.0847457627117</v>
      </c>
      <c r="CK106" s="20">
        <f t="shared" si="71"/>
        <v>90.254237288135585</v>
      </c>
      <c r="CL106" s="19">
        <f t="shared" si="72"/>
        <v>7.4983628202258972</v>
      </c>
      <c r="CM106" s="5">
        <v>1099.2744118101134</v>
      </c>
      <c r="CN106" s="19">
        <f t="shared" si="73"/>
        <v>7.0024056155105923</v>
      </c>
      <c r="CP106" s="41">
        <v>40438</v>
      </c>
      <c r="CQ106" s="41"/>
      <c r="CR106" s="41"/>
      <c r="CS106" s="41"/>
      <c r="CT106" s="20"/>
      <c r="CU106" s="36">
        <v>44272</v>
      </c>
      <c r="CV106" s="36">
        <v>42514</v>
      </c>
      <c r="CW106" s="1">
        <f t="shared" si="74"/>
        <v>2076</v>
      </c>
      <c r="CX106" s="3">
        <v>1</v>
      </c>
      <c r="CY106" s="40">
        <v>42514</v>
      </c>
      <c r="CZ106" s="20">
        <f>(CY106-CP106)</f>
        <v>2076</v>
      </c>
      <c r="DA106" s="20">
        <v>1</v>
      </c>
      <c r="DB106" s="20">
        <v>2076</v>
      </c>
      <c r="DC106" s="1">
        <v>1</v>
      </c>
      <c r="DD106" s="3"/>
    </row>
    <row r="107" spans="1:117" s="10" customFormat="1" x14ac:dyDescent="0.25">
      <c r="A107" s="25">
        <v>1055</v>
      </c>
      <c r="B107" s="1">
        <v>66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0</v>
      </c>
      <c r="I107" s="1">
        <v>0</v>
      </c>
      <c r="J107" s="1">
        <v>4</v>
      </c>
      <c r="K107" s="1">
        <v>1</v>
      </c>
      <c r="L107" s="1">
        <v>0</v>
      </c>
      <c r="M107" s="1">
        <v>0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1</v>
      </c>
      <c r="AA107" s="1">
        <v>0</v>
      </c>
      <c r="AB107" s="1">
        <v>1</v>
      </c>
      <c r="AC107" s="1">
        <v>1</v>
      </c>
      <c r="AD107" s="1">
        <v>0</v>
      </c>
      <c r="AE107" s="1">
        <v>1</v>
      </c>
      <c r="AF107" s="1">
        <v>0</v>
      </c>
      <c r="AG107" s="1">
        <v>0</v>
      </c>
      <c r="AH107" s="1">
        <v>18.5</v>
      </c>
      <c r="AI107" s="1">
        <v>1.33</v>
      </c>
      <c r="AJ107" s="1">
        <v>122</v>
      </c>
      <c r="AK107" s="1">
        <v>64</v>
      </c>
      <c r="AL107" s="5">
        <f t="shared" si="75"/>
        <v>83.333333333333329</v>
      </c>
      <c r="AM107" s="1">
        <v>81</v>
      </c>
      <c r="AN107" s="1">
        <v>2</v>
      </c>
      <c r="AO107" s="1">
        <v>12</v>
      </c>
      <c r="AP107" s="1">
        <v>54</v>
      </c>
      <c r="AQ107" s="1">
        <v>20</v>
      </c>
      <c r="AR107" s="1">
        <v>37</v>
      </c>
      <c r="AS107" s="1">
        <f t="shared" si="76"/>
        <v>34</v>
      </c>
      <c r="AT107" s="7">
        <f t="shared" si="77"/>
        <v>2.8333333333333335</v>
      </c>
      <c r="AU107" s="1">
        <v>22</v>
      </c>
      <c r="AV107" s="19">
        <v>2.59</v>
      </c>
      <c r="AW107" s="1">
        <v>1.95</v>
      </c>
      <c r="AX107" s="19">
        <f t="shared" si="61"/>
        <v>0.36031042128603102</v>
      </c>
      <c r="AY107" s="7">
        <f t="shared" si="62"/>
        <v>5.7915057915057915</v>
      </c>
      <c r="AZ107" s="7">
        <f t="shared" si="63"/>
        <v>615.38461538461536</v>
      </c>
      <c r="BA107" s="7">
        <f t="shared" si="64"/>
        <v>2926.4957264957261</v>
      </c>
      <c r="BB107" s="7">
        <f t="shared" si="65"/>
        <v>31.975308641975307</v>
      </c>
      <c r="BC107" s="7">
        <f t="shared" si="66"/>
        <v>24.074074074074073</v>
      </c>
      <c r="BD107" s="7">
        <f t="shared" si="67"/>
        <v>20.080987654320982</v>
      </c>
      <c r="BE107" s="7">
        <f t="shared" si="68"/>
        <v>8.1851851851851851</v>
      </c>
      <c r="BF107" s="19"/>
      <c r="BG107" s="19">
        <f t="shared" si="69"/>
        <v>1.1571428571428573</v>
      </c>
      <c r="BH107" s="19">
        <f t="shared" si="78"/>
        <v>1.6888030888030889</v>
      </c>
      <c r="BI107" s="19">
        <f t="shared" si="79"/>
        <v>0.94045025417574435</v>
      </c>
      <c r="BJ107" s="19">
        <f t="shared" si="70"/>
        <v>0.54545454545454541</v>
      </c>
      <c r="BK107" s="19"/>
      <c r="BL107" s="20">
        <v>0</v>
      </c>
      <c r="BM107" s="1"/>
      <c r="BN107" s="20"/>
      <c r="BO107" s="1"/>
      <c r="BP107" s="1"/>
      <c r="BQ107" s="1">
        <v>1</v>
      </c>
      <c r="BR107" s="1">
        <v>0</v>
      </c>
      <c r="BS107" s="1">
        <v>25</v>
      </c>
      <c r="BT107" s="1">
        <v>5.3</v>
      </c>
      <c r="BU107" s="1">
        <v>4.7</v>
      </c>
      <c r="BV107" s="1">
        <v>0.27</v>
      </c>
      <c r="BW107" s="1">
        <v>3.9</v>
      </c>
      <c r="BX107" s="1">
        <v>58</v>
      </c>
      <c r="BY107" s="1">
        <v>1</v>
      </c>
      <c r="BZ107" s="1"/>
      <c r="CA107" s="25">
        <v>137</v>
      </c>
      <c r="CB107" s="25">
        <v>14</v>
      </c>
      <c r="CC107" s="44">
        <v>0.68</v>
      </c>
      <c r="CD107" s="27">
        <v>90</v>
      </c>
      <c r="CE107" s="1"/>
      <c r="CF107" s="1"/>
      <c r="CG107" s="1"/>
      <c r="CH107" s="1"/>
      <c r="CI107" s="1"/>
      <c r="CJ107" s="20">
        <v>8171.9039730000004</v>
      </c>
      <c r="CK107" s="20">
        <f t="shared" si="71"/>
        <v>90.798933033333341</v>
      </c>
      <c r="CL107" s="19">
        <f t="shared" si="72"/>
        <v>9.008457205134258</v>
      </c>
      <c r="CM107" s="20">
        <v>646.74728149999999</v>
      </c>
      <c r="CN107" s="19">
        <f t="shared" si="73"/>
        <v>6.4719556177329904</v>
      </c>
      <c r="CO107" s="22"/>
      <c r="CP107" s="36">
        <v>43370</v>
      </c>
      <c r="CQ107" s="36"/>
      <c r="CR107" s="36"/>
      <c r="CS107" s="36"/>
      <c r="CT107" s="20"/>
      <c r="CU107" s="36">
        <v>44274</v>
      </c>
      <c r="CV107" s="36">
        <v>44273</v>
      </c>
      <c r="CW107" s="1">
        <f t="shared" si="74"/>
        <v>903</v>
      </c>
      <c r="CX107" s="1">
        <v>0</v>
      </c>
      <c r="CY107" s="1"/>
      <c r="CZ107" s="1"/>
      <c r="DA107" s="1">
        <v>0</v>
      </c>
      <c r="DB107" s="1">
        <v>903</v>
      </c>
      <c r="DC107" s="1">
        <v>1</v>
      </c>
      <c r="DD107"/>
      <c r="DE107"/>
      <c r="DF107"/>
      <c r="DG107"/>
      <c r="DH107"/>
      <c r="DI107"/>
      <c r="DJ107"/>
      <c r="DK107"/>
      <c r="DL107"/>
      <c r="DM107"/>
    </row>
    <row r="108" spans="1:117" s="10" customFormat="1" x14ac:dyDescent="0.25">
      <c r="A108" s="2">
        <v>2026</v>
      </c>
      <c r="B108" s="3">
        <v>63</v>
      </c>
      <c r="C108" s="3">
        <v>0</v>
      </c>
      <c r="D108" s="3">
        <v>0</v>
      </c>
      <c r="E108" s="3">
        <v>1</v>
      </c>
      <c r="F108" s="3">
        <v>1</v>
      </c>
      <c r="G108" s="3">
        <v>0</v>
      </c>
      <c r="H108" s="1">
        <v>1</v>
      </c>
      <c r="I108" s="3">
        <v>1</v>
      </c>
      <c r="J108" s="3">
        <v>2</v>
      </c>
      <c r="K108" s="3">
        <v>1</v>
      </c>
      <c r="L108" s="3">
        <v>0</v>
      </c>
      <c r="M108" s="3"/>
      <c r="N108" s="3">
        <v>1</v>
      </c>
      <c r="O108" s="3">
        <v>1</v>
      </c>
      <c r="P108" s="3">
        <v>1</v>
      </c>
      <c r="Q108" s="3"/>
      <c r="R108" s="3">
        <v>0</v>
      </c>
      <c r="S108" s="3">
        <v>0</v>
      </c>
      <c r="T108" s="3">
        <v>1</v>
      </c>
      <c r="U108" s="3">
        <v>0</v>
      </c>
      <c r="V108" s="3">
        <v>1</v>
      </c>
      <c r="W108" s="3">
        <v>0</v>
      </c>
      <c r="X108" s="3">
        <v>0</v>
      </c>
      <c r="Y108" s="16">
        <v>0</v>
      </c>
      <c r="Z108" s="3">
        <v>1</v>
      </c>
      <c r="AA108" s="3">
        <v>1</v>
      </c>
      <c r="AB108" s="3">
        <v>1</v>
      </c>
      <c r="AC108" s="3">
        <v>1</v>
      </c>
      <c r="AD108" s="3">
        <v>0</v>
      </c>
      <c r="AE108" s="3">
        <v>1</v>
      </c>
      <c r="AF108" s="3">
        <v>0</v>
      </c>
      <c r="AG108" s="3">
        <v>0</v>
      </c>
      <c r="AH108" s="3">
        <v>30.8</v>
      </c>
      <c r="AI108" s="4">
        <v>2.5</v>
      </c>
      <c r="AJ108" s="3">
        <v>176</v>
      </c>
      <c r="AK108" s="3">
        <v>91</v>
      </c>
      <c r="AL108" s="5">
        <f t="shared" si="75"/>
        <v>119.33333333333333</v>
      </c>
      <c r="AM108" s="3">
        <v>74</v>
      </c>
      <c r="AN108" s="3">
        <v>1</v>
      </c>
      <c r="AO108" s="3">
        <v>10</v>
      </c>
      <c r="AP108" s="3">
        <v>40</v>
      </c>
      <c r="AQ108" s="3">
        <v>18</v>
      </c>
      <c r="AR108" s="3">
        <v>26</v>
      </c>
      <c r="AS108" s="1">
        <f t="shared" si="76"/>
        <v>22</v>
      </c>
      <c r="AT108" s="7">
        <f t="shared" si="77"/>
        <v>2.2000000000000002</v>
      </c>
      <c r="AU108" s="3">
        <v>16</v>
      </c>
      <c r="AV108" s="4">
        <v>7.1999999999999993</v>
      </c>
      <c r="AW108" s="3">
        <v>2.88</v>
      </c>
      <c r="AX108" s="19">
        <f t="shared" si="61"/>
        <v>0.76203991130820392</v>
      </c>
      <c r="AY108" s="7">
        <f t="shared" si="62"/>
        <v>1.3888888888888891</v>
      </c>
      <c r="AZ108" s="7">
        <f t="shared" si="63"/>
        <v>277.77777777777777</v>
      </c>
      <c r="BA108" s="7">
        <f t="shared" si="64"/>
        <v>3037.037037037037</v>
      </c>
      <c r="BB108" s="7">
        <f t="shared" si="65"/>
        <v>97.297297297297291</v>
      </c>
      <c r="BC108" s="7">
        <f t="shared" si="66"/>
        <v>38.918918918918919</v>
      </c>
      <c r="BD108" s="7">
        <f t="shared" si="67"/>
        <v>54.69405405405405</v>
      </c>
      <c r="BE108" s="7">
        <f t="shared" si="68"/>
        <v>8.4687567567567559</v>
      </c>
      <c r="BF108" s="19"/>
      <c r="BG108" s="19">
        <f t="shared" si="69"/>
        <v>0.26722222222222225</v>
      </c>
      <c r="BH108" s="19">
        <f t="shared" si="78"/>
        <v>0.41111111111111115</v>
      </c>
      <c r="BI108" s="19">
        <f t="shared" si="79"/>
        <v>4.4226044226044223</v>
      </c>
      <c r="BJ108" s="19">
        <f t="shared" si="70"/>
        <v>0.625</v>
      </c>
      <c r="BK108" s="19"/>
      <c r="BL108" s="5">
        <v>0</v>
      </c>
      <c r="BM108" s="5"/>
      <c r="BN108" s="5"/>
      <c r="BO108" s="5"/>
      <c r="BP108" s="5"/>
      <c r="BQ108" s="3">
        <v>1</v>
      </c>
      <c r="BR108" s="9">
        <v>0</v>
      </c>
      <c r="BS108" s="3">
        <v>67.5</v>
      </c>
      <c r="BT108" s="3">
        <v>4.5999999999999996</v>
      </c>
      <c r="BU108" s="3">
        <v>2.9</v>
      </c>
      <c r="BV108" s="3">
        <v>0.98</v>
      </c>
      <c r="BW108" s="3"/>
      <c r="BY108" s="16">
        <v>1</v>
      </c>
      <c r="BZ108" s="3">
        <v>1</v>
      </c>
      <c r="CA108" s="3">
        <v>144</v>
      </c>
      <c r="CB108" s="3">
        <v>30</v>
      </c>
      <c r="CC108" s="4">
        <v>1.6</v>
      </c>
      <c r="CD108" s="28">
        <v>44</v>
      </c>
      <c r="CE108" s="8"/>
      <c r="CF108" s="8"/>
      <c r="CG108" s="3">
        <v>1380</v>
      </c>
      <c r="CH108" s="3">
        <v>1</v>
      </c>
      <c r="CI108" s="3">
        <v>2</v>
      </c>
      <c r="CJ108" s="12">
        <v>4296.0784313725489</v>
      </c>
      <c r="CK108" s="20">
        <f t="shared" si="71"/>
        <v>97.638146167557935</v>
      </c>
      <c r="CL108" s="19">
        <f t="shared" si="72"/>
        <v>8.3654578928592329</v>
      </c>
      <c r="CM108" s="5">
        <v>689.58186405433935</v>
      </c>
      <c r="CN108" s="19">
        <f t="shared" si="73"/>
        <v>6.536085419778507</v>
      </c>
      <c r="CP108" s="41">
        <v>40350</v>
      </c>
      <c r="CQ108" s="41"/>
      <c r="CR108" s="41"/>
      <c r="CS108" s="41"/>
      <c r="CT108" s="20"/>
      <c r="CU108" s="36">
        <v>44272</v>
      </c>
      <c r="CV108" s="36">
        <v>44242</v>
      </c>
      <c r="CW108" s="1">
        <f t="shared" si="74"/>
        <v>3892</v>
      </c>
      <c r="CX108" s="3">
        <v>0</v>
      </c>
      <c r="CY108" s="3"/>
      <c r="CZ108" s="3"/>
      <c r="DA108" s="3">
        <v>0</v>
      </c>
      <c r="DB108" s="3">
        <v>3892</v>
      </c>
      <c r="DC108" s="1">
        <v>1</v>
      </c>
      <c r="DD108" s="3"/>
    </row>
    <row r="109" spans="1:117" s="10" customFormat="1" x14ac:dyDescent="0.25">
      <c r="A109" s="25">
        <v>1040</v>
      </c>
      <c r="B109" s="1">
        <v>69</v>
      </c>
      <c r="C109" s="1">
        <v>0</v>
      </c>
      <c r="D109" s="1">
        <v>1</v>
      </c>
      <c r="E109" s="1">
        <v>1</v>
      </c>
      <c r="F109" s="1">
        <v>2</v>
      </c>
      <c r="G109" s="1">
        <v>1</v>
      </c>
      <c r="H109" s="1">
        <v>0</v>
      </c>
      <c r="I109" s="1">
        <v>1</v>
      </c>
      <c r="J109" s="1">
        <v>2</v>
      </c>
      <c r="K109" s="1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2</v>
      </c>
      <c r="AH109" s="1">
        <v>38.6</v>
      </c>
      <c r="AI109" s="1">
        <v>2.1800000000000002</v>
      </c>
      <c r="AJ109" s="1">
        <v>93</v>
      </c>
      <c r="AK109" s="1">
        <v>53</v>
      </c>
      <c r="AL109" s="5">
        <f t="shared" si="75"/>
        <v>66.333333333333329</v>
      </c>
      <c r="AM109" s="1">
        <v>78</v>
      </c>
      <c r="AN109" s="1">
        <v>1</v>
      </c>
      <c r="AO109" s="1">
        <v>2</v>
      </c>
      <c r="AP109" s="1">
        <v>22</v>
      </c>
      <c r="AQ109" s="1">
        <v>7</v>
      </c>
      <c r="AR109" s="1">
        <v>13</v>
      </c>
      <c r="AS109" s="1">
        <f t="shared" si="76"/>
        <v>15</v>
      </c>
      <c r="AT109" s="7">
        <f t="shared" si="77"/>
        <v>7.5</v>
      </c>
      <c r="AU109" s="1">
        <v>6</v>
      </c>
      <c r="AV109" s="19">
        <v>6.31</v>
      </c>
      <c r="AW109" s="1">
        <v>2.9</v>
      </c>
      <c r="AX109" s="19">
        <f t="shared" si="61"/>
        <v>0.42653362897265329</v>
      </c>
      <c r="AY109" s="7">
        <f t="shared" si="62"/>
        <v>1.1093502377179081</v>
      </c>
      <c r="AZ109" s="7">
        <f t="shared" si="63"/>
        <v>193.10344827586206</v>
      </c>
      <c r="BA109" s="7">
        <f t="shared" si="64"/>
        <v>1774.7126436781607</v>
      </c>
      <c r="BB109" s="7">
        <f t="shared" si="65"/>
        <v>80.897435897435898</v>
      </c>
      <c r="BC109" s="7">
        <f t="shared" si="66"/>
        <v>37.179487179487182</v>
      </c>
      <c r="BD109" s="7">
        <f t="shared" si="67"/>
        <v>30.507008547008542</v>
      </c>
      <c r="BE109" s="7">
        <f t="shared" si="68"/>
        <v>5.5620512820512822</v>
      </c>
      <c r="BF109" s="19">
        <v>1.2361331220285261</v>
      </c>
      <c r="BG109" s="19">
        <f t="shared" si="69"/>
        <v>0.1606973058637084</v>
      </c>
      <c r="BH109" s="19">
        <f t="shared" si="78"/>
        <v>0.27194928684627573</v>
      </c>
      <c r="BI109" s="19">
        <f t="shared" si="79"/>
        <v>5.3931623931623935</v>
      </c>
      <c r="BJ109" s="19">
        <f t="shared" si="70"/>
        <v>0.33333333333333331</v>
      </c>
      <c r="BK109" s="19"/>
      <c r="BL109" s="20">
        <v>1</v>
      </c>
      <c r="BM109" s="1">
        <v>8</v>
      </c>
      <c r="BN109" s="20"/>
      <c r="BO109" s="1">
        <v>0</v>
      </c>
      <c r="BP109" s="1">
        <v>0</v>
      </c>
      <c r="BQ109" s="1">
        <v>1</v>
      </c>
      <c r="BR109" s="1">
        <v>0</v>
      </c>
      <c r="BS109" s="1">
        <v>65</v>
      </c>
      <c r="BT109" s="1"/>
      <c r="BU109" s="1"/>
      <c r="BV109" s="1"/>
      <c r="BW109" s="1"/>
      <c r="BX109" s="1"/>
      <c r="BY109" s="1"/>
      <c r="BZ109" s="1"/>
      <c r="CA109" s="25">
        <v>139</v>
      </c>
      <c r="CB109" s="25">
        <v>23</v>
      </c>
      <c r="CC109" s="44">
        <v>1.1000000000000001</v>
      </c>
      <c r="CD109" s="27">
        <v>52</v>
      </c>
      <c r="CE109" s="1"/>
      <c r="CF109" s="1"/>
      <c r="CG109" s="1"/>
      <c r="CH109" s="1"/>
      <c r="CI109" s="1"/>
      <c r="CJ109" s="20">
        <v>5126.6365130000004</v>
      </c>
      <c r="CK109" s="20">
        <f t="shared" si="71"/>
        <v>98.589163711538475</v>
      </c>
      <c r="CL109" s="19">
        <f t="shared" si="72"/>
        <v>8.542205072644709</v>
      </c>
      <c r="CM109" s="20">
        <v>810.19909759999996</v>
      </c>
      <c r="CN109" s="19">
        <f t="shared" si="73"/>
        <v>6.6972800169689082</v>
      </c>
      <c r="CO109" s="22"/>
      <c r="CP109" s="36">
        <v>43283</v>
      </c>
      <c r="CQ109" s="36"/>
      <c r="CR109" s="36"/>
      <c r="CS109" s="36"/>
      <c r="CT109" s="20"/>
      <c r="CU109" s="36">
        <v>44274</v>
      </c>
      <c r="CV109" s="36">
        <v>44255</v>
      </c>
      <c r="CW109" s="1">
        <f t="shared" si="74"/>
        <v>972</v>
      </c>
      <c r="CX109" s="1">
        <v>0</v>
      </c>
      <c r="CY109" s="1"/>
      <c r="CZ109" s="1"/>
      <c r="DA109" s="1">
        <v>0</v>
      </c>
      <c r="DB109" s="1">
        <v>972</v>
      </c>
      <c r="DC109" s="1">
        <v>1</v>
      </c>
      <c r="DD109" s="1"/>
      <c r="DE109"/>
      <c r="DF109"/>
      <c r="DG109"/>
      <c r="DH109"/>
      <c r="DI109"/>
      <c r="DJ109"/>
      <c r="DK109"/>
      <c r="DL109"/>
      <c r="DM109"/>
    </row>
    <row r="110" spans="1:117" s="10" customFormat="1" x14ac:dyDescent="0.25">
      <c r="A110" s="2">
        <v>2052</v>
      </c>
      <c r="B110" s="3">
        <v>53</v>
      </c>
      <c r="C110" s="3">
        <v>1</v>
      </c>
      <c r="D110" s="3">
        <v>0</v>
      </c>
      <c r="E110" s="3">
        <v>1</v>
      </c>
      <c r="F110" s="3">
        <v>1</v>
      </c>
      <c r="G110" s="3">
        <v>1</v>
      </c>
      <c r="H110" s="1">
        <v>0</v>
      </c>
      <c r="I110" s="3">
        <v>0</v>
      </c>
      <c r="J110" s="3">
        <v>4</v>
      </c>
      <c r="K110" s="3">
        <v>1</v>
      </c>
      <c r="L110" s="3">
        <v>0</v>
      </c>
      <c r="M110" s="3"/>
      <c r="N110" s="3">
        <v>0</v>
      </c>
      <c r="O110" s="3">
        <v>0</v>
      </c>
      <c r="P110" s="3">
        <v>1</v>
      </c>
      <c r="Q110" s="3">
        <v>1</v>
      </c>
      <c r="R110" s="3">
        <v>1</v>
      </c>
      <c r="S110" s="3">
        <v>1</v>
      </c>
      <c r="T110" s="3">
        <v>1</v>
      </c>
      <c r="U110" s="3">
        <v>0</v>
      </c>
      <c r="V110" s="3">
        <v>0</v>
      </c>
      <c r="W110" s="3">
        <v>0</v>
      </c>
      <c r="X110" s="3">
        <v>1</v>
      </c>
      <c r="Y110" s="3">
        <v>1</v>
      </c>
      <c r="Z110" s="3">
        <v>1</v>
      </c>
      <c r="AA110" s="3">
        <v>1</v>
      </c>
      <c r="AB110" s="3">
        <v>0</v>
      </c>
      <c r="AC110" s="3">
        <v>1</v>
      </c>
      <c r="AD110" s="3">
        <v>1</v>
      </c>
      <c r="AE110" s="3">
        <v>1</v>
      </c>
      <c r="AF110" s="3">
        <v>0</v>
      </c>
      <c r="AG110" s="3">
        <v>0</v>
      </c>
      <c r="AH110" s="3">
        <v>31</v>
      </c>
      <c r="AI110" s="4">
        <v>2.3199999999999998</v>
      </c>
      <c r="AJ110" s="3">
        <v>100</v>
      </c>
      <c r="AK110" s="3">
        <v>62</v>
      </c>
      <c r="AL110" s="5">
        <f t="shared" si="75"/>
        <v>74.666666666666671</v>
      </c>
      <c r="AM110" s="3">
        <v>81</v>
      </c>
      <c r="AN110" s="3">
        <v>3</v>
      </c>
      <c r="AO110" s="3">
        <v>27</v>
      </c>
      <c r="AP110" s="3"/>
      <c r="AQ110" s="3"/>
      <c r="AR110" s="3">
        <v>43</v>
      </c>
      <c r="AS110" s="3"/>
      <c r="AT110" s="8"/>
      <c r="AU110" s="3">
        <v>34</v>
      </c>
      <c r="AV110" s="4">
        <v>3.9439999999999995</v>
      </c>
      <c r="AW110" s="3">
        <v>1.7</v>
      </c>
      <c r="AX110" s="19">
        <f t="shared" si="61"/>
        <v>0.28144863266814485</v>
      </c>
      <c r="AY110" s="7">
        <f t="shared" si="62"/>
        <v>2.2819472616632863</v>
      </c>
      <c r="AZ110" s="7">
        <f t="shared" si="63"/>
        <v>423.52941176470591</v>
      </c>
      <c r="BA110" s="7">
        <f t="shared" si="64"/>
        <v>2243.1372549019611</v>
      </c>
      <c r="BB110" s="7">
        <f t="shared" si="65"/>
        <v>48.691358024691347</v>
      </c>
      <c r="BC110" s="7">
        <f t="shared" si="66"/>
        <v>20.987654320987655</v>
      </c>
      <c r="BD110" s="7">
        <f t="shared" si="67"/>
        <v>11.607572016460907</v>
      </c>
      <c r="BE110" s="7">
        <f t="shared" si="68"/>
        <v>4.5669135802469132</v>
      </c>
      <c r="BF110" s="19"/>
      <c r="BG110" s="19">
        <f t="shared" si="69"/>
        <v>0.88311359026369185</v>
      </c>
      <c r="BH110" s="19"/>
      <c r="BI110" s="19"/>
      <c r="BJ110" s="19">
        <f t="shared" si="70"/>
        <v>0.79411764705882348</v>
      </c>
      <c r="BK110" s="19"/>
      <c r="BL110" s="5">
        <v>0</v>
      </c>
      <c r="BM110" s="5"/>
      <c r="BN110" s="5"/>
      <c r="BO110" s="5"/>
      <c r="BP110" s="5"/>
      <c r="BQ110" s="3">
        <v>1</v>
      </c>
      <c r="BR110" s="3">
        <v>0</v>
      </c>
      <c r="BS110" s="3">
        <v>15</v>
      </c>
      <c r="BT110" s="3">
        <v>7.3</v>
      </c>
      <c r="BU110" s="3">
        <v>7.1</v>
      </c>
      <c r="BV110" s="3">
        <v>0.95</v>
      </c>
      <c r="BW110" s="3"/>
      <c r="BY110" s="3">
        <v>1</v>
      </c>
      <c r="BZ110" s="3">
        <v>1</v>
      </c>
      <c r="CA110" s="3">
        <v>127</v>
      </c>
      <c r="CB110" s="3">
        <v>64</v>
      </c>
      <c r="CC110" s="4">
        <v>2.9</v>
      </c>
      <c r="CD110" s="28">
        <v>28</v>
      </c>
      <c r="CE110" s="8"/>
      <c r="CF110" s="8"/>
      <c r="CG110" s="3">
        <v>5827</v>
      </c>
      <c r="CH110" s="3">
        <v>1</v>
      </c>
      <c r="CI110" s="3">
        <v>3</v>
      </c>
      <c r="CJ110" s="12">
        <v>3090.1960784313724</v>
      </c>
      <c r="CK110" s="20">
        <f t="shared" si="71"/>
        <v>110.3641456582633</v>
      </c>
      <c r="CL110" s="19">
        <f t="shared" si="72"/>
        <v>8.0359898236815894</v>
      </c>
      <c r="CM110" s="5">
        <v>1572.3566174930843</v>
      </c>
      <c r="CN110" s="19">
        <f t="shared" si="73"/>
        <v>7.3603308031728716</v>
      </c>
      <c r="CP110" s="36">
        <v>40497</v>
      </c>
      <c r="CQ110" s="36">
        <v>40499</v>
      </c>
      <c r="CR110" s="20">
        <f>(CQ110-CP110)</f>
        <v>2</v>
      </c>
      <c r="CS110" s="36"/>
      <c r="CT110" s="20"/>
      <c r="CU110" s="36">
        <v>44272</v>
      </c>
      <c r="CV110" s="36">
        <v>44125</v>
      </c>
      <c r="CW110" s="1">
        <f t="shared" si="74"/>
        <v>3628</v>
      </c>
      <c r="CX110" s="3">
        <v>0</v>
      </c>
      <c r="CY110" s="3"/>
      <c r="CZ110" s="3"/>
      <c r="DA110" s="3">
        <v>1</v>
      </c>
      <c r="DB110" s="3">
        <v>2</v>
      </c>
      <c r="DC110" s="1">
        <v>1</v>
      </c>
      <c r="DD110" s="3" t="s">
        <v>149</v>
      </c>
    </row>
    <row r="111" spans="1:117" s="10" customFormat="1" x14ac:dyDescent="0.25">
      <c r="A111" s="25">
        <v>1071</v>
      </c>
      <c r="B111" s="1">
        <v>46</v>
      </c>
      <c r="C111" s="1">
        <v>0</v>
      </c>
      <c r="D111" s="1">
        <v>0</v>
      </c>
      <c r="E111" s="1">
        <v>1</v>
      </c>
      <c r="F111" s="1">
        <v>1</v>
      </c>
      <c r="G111" s="1">
        <v>0</v>
      </c>
      <c r="H111" s="1">
        <v>1</v>
      </c>
      <c r="I111" s="1">
        <v>1</v>
      </c>
      <c r="J111" s="1">
        <v>4</v>
      </c>
      <c r="K111" s="1">
        <v>1</v>
      </c>
      <c r="L111" s="1">
        <v>1</v>
      </c>
      <c r="M111" s="1">
        <v>1</v>
      </c>
      <c r="N111" s="1">
        <v>1</v>
      </c>
      <c r="O111" s="1">
        <v>0</v>
      </c>
      <c r="P111" s="1">
        <v>0</v>
      </c>
      <c r="Q111" s="1"/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0</v>
      </c>
      <c r="AE111" s="1">
        <v>1</v>
      </c>
      <c r="AF111" s="1">
        <v>0</v>
      </c>
      <c r="AG111" s="1">
        <v>0</v>
      </c>
      <c r="AH111" s="1">
        <v>38.94</v>
      </c>
      <c r="AI111" s="1">
        <v>2.4300000000000002</v>
      </c>
      <c r="AJ111" s="1">
        <v>174</v>
      </c>
      <c r="AK111" s="1">
        <v>106</v>
      </c>
      <c r="AL111" s="5">
        <f t="shared" si="75"/>
        <v>128.66666666666666</v>
      </c>
      <c r="AM111" s="1">
        <v>94</v>
      </c>
      <c r="AN111" s="1">
        <v>1</v>
      </c>
      <c r="AO111" s="1">
        <v>6</v>
      </c>
      <c r="AP111" s="1">
        <v>44</v>
      </c>
      <c r="AQ111" s="1">
        <v>21</v>
      </c>
      <c r="AR111" s="1">
        <v>30</v>
      </c>
      <c r="AS111" s="1">
        <f>(AP111-AQ111)</f>
        <v>23</v>
      </c>
      <c r="AT111" s="7">
        <f>(AS111/AO111)</f>
        <v>3.8333333333333335</v>
      </c>
      <c r="AU111" s="1">
        <v>19</v>
      </c>
      <c r="AV111" s="19">
        <v>5.6</v>
      </c>
      <c r="AW111" s="1">
        <v>2.2999999999999998</v>
      </c>
      <c r="AX111" s="19">
        <f t="shared" si="61"/>
        <v>0.656171470805617</v>
      </c>
      <c r="AY111" s="7">
        <f t="shared" si="62"/>
        <v>1.9642857142857144</v>
      </c>
      <c r="AZ111" s="7">
        <f t="shared" si="63"/>
        <v>382.60869565217394</v>
      </c>
      <c r="BA111" s="7">
        <f t="shared" si="64"/>
        <v>4266.6666666666661</v>
      </c>
      <c r="BB111" s="7">
        <f t="shared" si="65"/>
        <v>59.574468085106382</v>
      </c>
      <c r="BC111" s="7">
        <f t="shared" si="66"/>
        <v>24.468085106382979</v>
      </c>
      <c r="BD111" s="7">
        <f t="shared" si="67"/>
        <v>36.493333333333325</v>
      </c>
      <c r="BE111" s="7">
        <f t="shared" si="68"/>
        <v>7.9863829787234044</v>
      </c>
      <c r="BF111" s="19"/>
      <c r="BG111" s="19">
        <f t="shared" si="69"/>
        <v>0.50357142857142856</v>
      </c>
      <c r="BH111" s="19">
        <f>(AP111/BB111)</f>
        <v>0.73857142857142855</v>
      </c>
      <c r="BI111" s="19">
        <f>(BB111/AS111)</f>
        <v>2.5901942645698428</v>
      </c>
      <c r="BJ111" s="19">
        <f t="shared" si="70"/>
        <v>0.31578947368421051</v>
      </c>
      <c r="BK111" s="19"/>
      <c r="BL111" s="20">
        <v>0</v>
      </c>
      <c r="BM111" s="1"/>
      <c r="BN111" s="20"/>
      <c r="BO111" s="1"/>
      <c r="BP111" s="1"/>
      <c r="BQ111" s="1">
        <v>1</v>
      </c>
      <c r="BR111" s="1">
        <v>0</v>
      </c>
      <c r="BS111" s="1">
        <v>25</v>
      </c>
      <c r="BT111" s="1">
        <v>5.6</v>
      </c>
      <c r="BU111" s="1">
        <v>4.8</v>
      </c>
      <c r="BV111" s="1">
        <v>0.37</v>
      </c>
      <c r="BW111" s="1">
        <v>5</v>
      </c>
      <c r="BX111" s="1">
        <v>32.6</v>
      </c>
      <c r="BY111" s="1">
        <v>0</v>
      </c>
      <c r="BZ111" s="1">
        <v>1</v>
      </c>
      <c r="CA111" s="25">
        <v>139</v>
      </c>
      <c r="CB111" s="25">
        <v>13</v>
      </c>
      <c r="CC111" s="44">
        <v>1.03</v>
      </c>
      <c r="CD111" s="27">
        <v>87</v>
      </c>
      <c r="CE111" s="1">
        <v>829</v>
      </c>
      <c r="CF111" s="1">
        <v>1</v>
      </c>
      <c r="CG111" s="1"/>
      <c r="CH111" s="1"/>
      <c r="CI111" s="1">
        <v>3</v>
      </c>
      <c r="CJ111" s="20">
        <v>10797.23126</v>
      </c>
      <c r="CK111" s="20">
        <f t="shared" si="71"/>
        <v>124.10610643678162</v>
      </c>
      <c r="CL111" s="19">
        <f t="shared" si="72"/>
        <v>9.2870450154304205</v>
      </c>
      <c r="CM111" s="20">
        <v>2303.646295</v>
      </c>
      <c r="CN111" s="19">
        <f t="shared" si="73"/>
        <v>7.7422484922355803</v>
      </c>
      <c r="CO111" s="22"/>
      <c r="CP111" s="36">
        <v>43419</v>
      </c>
      <c r="CQ111" s="36"/>
      <c r="CR111" s="36"/>
      <c r="CS111" s="36"/>
      <c r="CT111" s="20"/>
      <c r="CU111" s="36">
        <v>44274</v>
      </c>
      <c r="CV111" s="36">
        <v>44266</v>
      </c>
      <c r="CW111" s="1">
        <f t="shared" si="74"/>
        <v>847</v>
      </c>
      <c r="CX111" s="1">
        <v>0</v>
      </c>
      <c r="CY111" s="1"/>
      <c r="CZ111" s="1"/>
      <c r="DA111" s="1">
        <v>0</v>
      </c>
      <c r="DB111" s="1">
        <v>847</v>
      </c>
      <c r="DC111" s="1">
        <v>1</v>
      </c>
      <c r="DD111"/>
      <c r="DE111"/>
      <c r="DF111"/>
      <c r="DG111"/>
      <c r="DH111"/>
      <c r="DI111"/>
      <c r="DJ111"/>
      <c r="DK111"/>
      <c r="DL111"/>
      <c r="DM111"/>
    </row>
    <row r="112" spans="1:117" s="10" customFormat="1" x14ac:dyDescent="0.25">
      <c r="A112" s="2">
        <v>2019</v>
      </c>
      <c r="B112" s="3">
        <v>74</v>
      </c>
      <c r="C112" s="3">
        <v>0</v>
      </c>
      <c r="D112" s="3">
        <v>0</v>
      </c>
      <c r="E112" s="3">
        <v>1</v>
      </c>
      <c r="F112" s="3">
        <v>1</v>
      </c>
      <c r="G112" s="3">
        <v>1</v>
      </c>
      <c r="H112" s="1">
        <v>0</v>
      </c>
      <c r="I112" s="3">
        <v>0</v>
      </c>
      <c r="J112" s="3">
        <v>4</v>
      </c>
      <c r="K112" s="3">
        <v>0</v>
      </c>
      <c r="L112" s="3">
        <v>0</v>
      </c>
      <c r="M112" s="3"/>
      <c r="N112" s="3">
        <v>0</v>
      </c>
      <c r="O112" s="3">
        <v>0</v>
      </c>
      <c r="P112" s="3">
        <v>1</v>
      </c>
      <c r="Q112" s="3">
        <v>1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16">
        <v>0</v>
      </c>
      <c r="Z112" s="3">
        <v>0</v>
      </c>
      <c r="AA112" s="3">
        <v>0</v>
      </c>
      <c r="AB112" s="3">
        <v>1</v>
      </c>
      <c r="AC112" s="3">
        <v>0</v>
      </c>
      <c r="AD112" s="3">
        <v>0</v>
      </c>
      <c r="AE112" s="3">
        <v>1</v>
      </c>
      <c r="AF112" s="3">
        <v>0</v>
      </c>
      <c r="AG112" s="3">
        <v>0</v>
      </c>
      <c r="AH112" s="9">
        <v>35</v>
      </c>
      <c r="AI112" s="11">
        <v>2.27</v>
      </c>
      <c r="AJ112" s="9">
        <v>101</v>
      </c>
      <c r="AK112" s="9">
        <v>79</v>
      </c>
      <c r="AL112" s="5">
        <f t="shared" si="75"/>
        <v>86.333333333333329</v>
      </c>
      <c r="AM112" s="9">
        <v>79</v>
      </c>
      <c r="AN112" s="9">
        <v>3</v>
      </c>
      <c r="AO112" s="9">
        <v>9</v>
      </c>
      <c r="AP112" s="9">
        <v>45</v>
      </c>
      <c r="AQ112" s="9">
        <v>22</v>
      </c>
      <c r="AR112" s="9">
        <v>32</v>
      </c>
      <c r="AS112" s="9">
        <f>(AP112-AQ112)</f>
        <v>23</v>
      </c>
      <c r="AT112" s="7">
        <f>(AS112/AO112)</f>
        <v>2.5555555555555554</v>
      </c>
      <c r="AU112" s="9">
        <v>25</v>
      </c>
      <c r="AV112" s="4">
        <v>5.2891000000000004</v>
      </c>
      <c r="AW112" s="9">
        <v>2.33</v>
      </c>
      <c r="AX112" s="19">
        <f t="shared" si="61"/>
        <v>0.44602365114560238</v>
      </c>
      <c r="AY112" s="7">
        <f t="shared" si="62"/>
        <v>1.3234765839178688</v>
      </c>
      <c r="AZ112" s="7">
        <f t="shared" si="63"/>
        <v>240.34334763948496</v>
      </c>
      <c r="BA112" s="7">
        <f t="shared" si="64"/>
        <v>2655.2217453505004</v>
      </c>
      <c r="BB112" s="7">
        <f t="shared" si="65"/>
        <v>66.950632911392418</v>
      </c>
      <c r="BC112" s="7">
        <f t="shared" si="66"/>
        <v>29.49367088607595</v>
      </c>
      <c r="BD112" s="7">
        <f t="shared" si="67"/>
        <v>24.601654008438818</v>
      </c>
      <c r="BE112" s="7">
        <f t="shared" si="68"/>
        <v>9.225620253164557</v>
      </c>
      <c r="BF112" s="19"/>
      <c r="BG112" s="19">
        <f t="shared" si="69"/>
        <v>0.47796411487776741</v>
      </c>
      <c r="BH112" s="19">
        <f>(AP112/BB112)</f>
        <v>0.67213703654686041</v>
      </c>
      <c r="BI112" s="19">
        <f>(BB112/AS112)</f>
        <v>2.9108970831040182</v>
      </c>
      <c r="BJ112" s="19">
        <f t="shared" si="70"/>
        <v>0.36</v>
      </c>
      <c r="BK112" s="19"/>
      <c r="BL112" s="5">
        <v>1</v>
      </c>
      <c r="BM112" s="5"/>
      <c r="BN112" s="5"/>
      <c r="BO112" s="5">
        <v>0</v>
      </c>
      <c r="BP112" s="5">
        <v>0</v>
      </c>
      <c r="BQ112" s="9">
        <v>1</v>
      </c>
      <c r="BR112" s="9">
        <v>0</v>
      </c>
      <c r="BS112" s="16">
        <v>27.5</v>
      </c>
      <c r="BT112" s="16">
        <v>5.8</v>
      </c>
      <c r="BU112" s="16">
        <v>4.8</v>
      </c>
      <c r="BV112" s="16">
        <v>0.99</v>
      </c>
      <c r="BW112" s="3"/>
      <c r="BY112" s="9">
        <v>1</v>
      </c>
      <c r="BZ112" s="16">
        <v>0</v>
      </c>
      <c r="CA112" s="9">
        <v>139</v>
      </c>
      <c r="CB112" s="9">
        <v>23</v>
      </c>
      <c r="CC112" s="11">
        <v>1</v>
      </c>
      <c r="CD112" s="29">
        <v>90</v>
      </c>
      <c r="CE112" s="13"/>
      <c r="CF112" s="13"/>
      <c r="CG112" s="9">
        <v>1810</v>
      </c>
      <c r="CH112" s="9">
        <v>1</v>
      </c>
      <c r="CI112" s="9">
        <v>2</v>
      </c>
      <c r="CJ112" s="12">
        <v>11228.571428571429</v>
      </c>
      <c r="CK112" s="20">
        <f t="shared" si="71"/>
        <v>124.76190476190477</v>
      </c>
      <c r="CL112" s="19">
        <f t="shared" si="72"/>
        <v>9.326216829361984</v>
      </c>
      <c r="CM112" s="5">
        <v>2889.9638055224937</v>
      </c>
      <c r="CN112" s="19">
        <f t="shared" si="73"/>
        <v>7.9689992569873915</v>
      </c>
      <c r="CP112" s="36">
        <v>40296</v>
      </c>
      <c r="CQ112" s="36"/>
      <c r="CR112" s="36"/>
      <c r="CS112" s="36"/>
      <c r="CT112" s="20"/>
      <c r="CU112" s="36">
        <v>44272</v>
      </c>
      <c r="CV112" s="36">
        <v>42050</v>
      </c>
      <c r="CW112" s="1">
        <f t="shared" si="74"/>
        <v>1754</v>
      </c>
      <c r="CX112" s="3">
        <v>1</v>
      </c>
      <c r="CY112" s="40">
        <v>42050</v>
      </c>
      <c r="CZ112" s="20">
        <f>(CY112-CP112)</f>
        <v>1754</v>
      </c>
      <c r="DA112" s="20">
        <v>1</v>
      </c>
      <c r="DB112" s="20">
        <v>1754</v>
      </c>
      <c r="DC112" s="1">
        <v>1</v>
      </c>
      <c r="DD112" s="3" t="s">
        <v>141</v>
      </c>
    </row>
    <row r="113" spans="1:117" s="14" customFormat="1" x14ac:dyDescent="0.25">
      <c r="A113" s="2">
        <v>2036</v>
      </c>
      <c r="B113" s="3">
        <v>53</v>
      </c>
      <c r="C113" s="3">
        <v>0</v>
      </c>
      <c r="D113" s="3">
        <v>1</v>
      </c>
      <c r="E113" s="3">
        <v>1</v>
      </c>
      <c r="F113" s="3">
        <v>1</v>
      </c>
      <c r="G113" s="3">
        <v>0</v>
      </c>
      <c r="H113" s="1">
        <v>1</v>
      </c>
      <c r="I113" s="3">
        <v>0</v>
      </c>
      <c r="J113" s="3">
        <v>3</v>
      </c>
      <c r="K113" s="3">
        <v>0</v>
      </c>
      <c r="L113" s="3">
        <v>1</v>
      </c>
      <c r="M113" s="3"/>
      <c r="N113" s="3">
        <v>1</v>
      </c>
      <c r="O113" s="3">
        <v>0</v>
      </c>
      <c r="P113" s="3">
        <v>1</v>
      </c>
      <c r="Q113" s="3"/>
      <c r="R113" s="3">
        <v>1</v>
      </c>
      <c r="S113" s="3">
        <v>1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1</v>
      </c>
      <c r="Z113" s="3">
        <v>1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21</v>
      </c>
      <c r="AI113" s="4">
        <v>1.47</v>
      </c>
      <c r="AJ113" s="3">
        <v>74</v>
      </c>
      <c r="AK113" s="3">
        <v>44</v>
      </c>
      <c r="AL113" s="5">
        <f t="shared" si="75"/>
        <v>54</v>
      </c>
      <c r="AM113" s="3">
        <v>57</v>
      </c>
      <c r="AN113" s="3">
        <v>1</v>
      </c>
      <c r="AO113" s="3">
        <v>7</v>
      </c>
      <c r="AP113" s="3">
        <v>45</v>
      </c>
      <c r="AQ113" s="3">
        <v>14</v>
      </c>
      <c r="AR113" s="3">
        <v>27</v>
      </c>
      <c r="AS113" s="1">
        <f>(AP113-AQ113)</f>
        <v>31</v>
      </c>
      <c r="AT113" s="7">
        <f>(AS113/AO113)</f>
        <v>4.4285714285714288</v>
      </c>
      <c r="AU113" s="3">
        <v>15</v>
      </c>
      <c r="AV113" s="4">
        <v>2.6313</v>
      </c>
      <c r="AW113" s="3">
        <v>1.79</v>
      </c>
      <c r="AX113" s="19">
        <f t="shared" si="61"/>
        <v>0.21432372505543237</v>
      </c>
      <c r="AY113" s="7">
        <f t="shared" si="62"/>
        <v>4.5604834112415915</v>
      </c>
      <c r="AZ113" s="7">
        <f t="shared" si="63"/>
        <v>536.31284916201116</v>
      </c>
      <c r="BA113" s="7">
        <f t="shared" si="64"/>
        <v>2100.558659217877</v>
      </c>
      <c r="BB113" s="7">
        <f t="shared" si="65"/>
        <v>46.163157894736841</v>
      </c>
      <c r="BC113" s="7">
        <f t="shared" si="66"/>
        <v>31.403508771929825</v>
      </c>
      <c r="BD113" s="7">
        <f t="shared" si="67"/>
        <v>16.656421052631579</v>
      </c>
      <c r="BE113" s="7">
        <f t="shared" si="68"/>
        <v>8.5417543859649125</v>
      </c>
      <c r="BF113" s="19"/>
      <c r="BG113" s="19">
        <f t="shared" si="69"/>
        <v>0.58488199749173408</v>
      </c>
      <c r="BH113" s="19">
        <f>(AP113/BB113)</f>
        <v>0.97480332915289025</v>
      </c>
      <c r="BI113" s="19">
        <f>(BB113/AS113)</f>
        <v>1.4891341256366724</v>
      </c>
      <c r="BJ113" s="19">
        <f t="shared" si="70"/>
        <v>0.46666666666666667</v>
      </c>
      <c r="BK113" s="19"/>
      <c r="BL113" s="5">
        <v>0</v>
      </c>
      <c r="BM113" s="5"/>
      <c r="BN113" s="5"/>
      <c r="BO113" s="5"/>
      <c r="BP113" s="5"/>
      <c r="BQ113" s="3">
        <v>1</v>
      </c>
      <c r="BR113" s="3">
        <v>0</v>
      </c>
      <c r="BS113" s="3">
        <v>22.5</v>
      </c>
      <c r="BT113" s="3">
        <v>5.8</v>
      </c>
      <c r="BU113" s="3">
        <v>5</v>
      </c>
      <c r="BV113" s="3">
        <v>0.88</v>
      </c>
      <c r="BW113" s="3">
        <v>4.3</v>
      </c>
      <c r="BX113" s="10"/>
      <c r="BY113" s="3">
        <v>1</v>
      </c>
      <c r="BZ113" s="3">
        <v>1</v>
      </c>
      <c r="CA113" s="3">
        <v>122</v>
      </c>
      <c r="CB113" s="3">
        <v>123</v>
      </c>
      <c r="CC113" s="4">
        <v>2.5</v>
      </c>
      <c r="CD113" s="28">
        <v>20</v>
      </c>
      <c r="CE113" s="8"/>
      <c r="CF113" s="8"/>
      <c r="CG113" s="3">
        <v>9846</v>
      </c>
      <c r="CH113" s="3">
        <v>1</v>
      </c>
      <c r="CI113" s="3">
        <v>3</v>
      </c>
      <c r="CJ113" s="12">
        <v>2583.333333333333</v>
      </c>
      <c r="CK113" s="20">
        <f t="shared" si="71"/>
        <v>129.16666666666666</v>
      </c>
      <c r="CL113" s="19">
        <f t="shared" si="72"/>
        <v>7.8568358336792832</v>
      </c>
      <c r="CM113" s="5">
        <v>1012.1407676471865</v>
      </c>
      <c r="CN113" s="19">
        <f t="shared" si="73"/>
        <v>6.9198229386397152</v>
      </c>
      <c r="CO113" s="10"/>
      <c r="CP113" s="41">
        <v>40408</v>
      </c>
      <c r="CQ113" s="41"/>
      <c r="CR113" s="41"/>
      <c r="CS113" s="41"/>
      <c r="CT113" s="20"/>
      <c r="CU113" s="36">
        <v>44272</v>
      </c>
      <c r="CV113" s="36">
        <v>41593</v>
      </c>
      <c r="CW113" s="1">
        <f t="shared" si="74"/>
        <v>1185</v>
      </c>
      <c r="CX113" s="3">
        <v>1</v>
      </c>
      <c r="CY113" s="40">
        <v>41593</v>
      </c>
      <c r="CZ113" s="3">
        <f>(CY113-CP113)</f>
        <v>1185</v>
      </c>
      <c r="DA113" s="3">
        <v>1</v>
      </c>
      <c r="DB113" s="3">
        <v>1185</v>
      </c>
      <c r="DC113" s="1">
        <v>1</v>
      </c>
      <c r="DD113" s="3" t="s">
        <v>141</v>
      </c>
      <c r="DE113" s="10"/>
      <c r="DF113" s="10"/>
      <c r="DG113" s="10"/>
      <c r="DH113" s="10"/>
      <c r="DI113" s="10"/>
      <c r="DJ113" s="10"/>
      <c r="DK113" s="10"/>
      <c r="DL113" s="10"/>
      <c r="DM113" s="10"/>
    </row>
    <row r="114" spans="1:117" s="14" customFormat="1" x14ac:dyDescent="0.25">
      <c r="A114" s="25">
        <v>1033</v>
      </c>
      <c r="B114" s="1">
        <v>84</v>
      </c>
      <c r="C114" s="1">
        <v>0</v>
      </c>
      <c r="D114" s="1">
        <v>1</v>
      </c>
      <c r="E114" s="1">
        <v>1</v>
      </c>
      <c r="F114" s="1">
        <v>1</v>
      </c>
      <c r="G114" s="1">
        <v>0</v>
      </c>
      <c r="H114" s="1">
        <v>1</v>
      </c>
      <c r="I114" s="1">
        <v>0</v>
      </c>
      <c r="J114" s="1">
        <v>4</v>
      </c>
      <c r="K114" s="1">
        <v>1</v>
      </c>
      <c r="L114" s="1">
        <v>0</v>
      </c>
      <c r="M114" s="1">
        <v>1</v>
      </c>
      <c r="N114" s="1">
        <v>1</v>
      </c>
      <c r="O114" s="1">
        <v>0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1</v>
      </c>
      <c r="AA114" s="1">
        <v>1</v>
      </c>
      <c r="AB114" s="1">
        <v>1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17.7</v>
      </c>
      <c r="AI114" s="1">
        <v>1.62</v>
      </c>
      <c r="AJ114" s="1">
        <v>121</v>
      </c>
      <c r="AK114" s="1">
        <v>55</v>
      </c>
      <c r="AL114" s="5">
        <f t="shared" si="75"/>
        <v>77</v>
      </c>
      <c r="AM114" s="1">
        <v>63</v>
      </c>
      <c r="AN114" s="1">
        <v>1</v>
      </c>
      <c r="AO114" s="1">
        <v>5</v>
      </c>
      <c r="AP114" s="1">
        <v>49</v>
      </c>
      <c r="AQ114" s="1">
        <v>22</v>
      </c>
      <c r="AR114" s="1">
        <v>32</v>
      </c>
      <c r="AS114" s="1">
        <f>(AP114-AQ114)</f>
        <v>27</v>
      </c>
      <c r="AT114" s="7">
        <f>(AS114/AO114)</f>
        <v>5.4</v>
      </c>
      <c r="AU114" s="1">
        <v>6</v>
      </c>
      <c r="AV114" s="19">
        <v>5.75</v>
      </c>
      <c r="AW114" s="1">
        <v>3.55</v>
      </c>
      <c r="AX114" s="19">
        <f t="shared" si="61"/>
        <v>0.60609756097560963</v>
      </c>
      <c r="AY114" s="7">
        <f t="shared" si="62"/>
        <v>4.5217391304347823</v>
      </c>
      <c r="AZ114" s="7">
        <f t="shared" si="63"/>
        <v>585.91549295774655</v>
      </c>
      <c r="BA114" s="7">
        <f t="shared" si="64"/>
        <v>1622.5352112676057</v>
      </c>
      <c r="BB114" s="7">
        <f t="shared" si="65"/>
        <v>91.269841269841265</v>
      </c>
      <c r="BC114" s="7">
        <f t="shared" si="66"/>
        <v>56.349206349206348</v>
      </c>
      <c r="BD114" s="7">
        <f t="shared" si="67"/>
        <v>54.410793650793643</v>
      </c>
      <c r="BE114" s="7">
        <f t="shared" si="68"/>
        <v>20.69142857142857</v>
      </c>
      <c r="BF114" s="19"/>
      <c r="BG114" s="19">
        <f t="shared" si="69"/>
        <v>0.35060869565217395</v>
      </c>
      <c r="BH114" s="19">
        <f>(AP114/BB114)</f>
        <v>0.53686956521739138</v>
      </c>
      <c r="BI114" s="19">
        <f>(BB114/AS114)</f>
        <v>3.3803644914756026</v>
      </c>
      <c r="BJ114" s="19">
        <f t="shared" si="70"/>
        <v>0.83333333333333337</v>
      </c>
      <c r="BK114" s="19"/>
      <c r="BL114" s="20">
        <v>1</v>
      </c>
      <c r="BM114" s="1">
        <v>11</v>
      </c>
      <c r="BN114" s="20"/>
      <c r="BO114" s="1">
        <v>3</v>
      </c>
      <c r="BP114" s="1">
        <v>1</v>
      </c>
      <c r="BQ114" s="1">
        <v>1</v>
      </c>
      <c r="BR114" s="1">
        <v>0</v>
      </c>
      <c r="BS114" s="1">
        <v>15</v>
      </c>
      <c r="BT114" s="1">
        <v>6.1</v>
      </c>
      <c r="BU114" s="1">
        <v>5.6</v>
      </c>
      <c r="BV114" s="1">
        <v>0.28000000000000003</v>
      </c>
      <c r="BW114" s="1">
        <v>4.7</v>
      </c>
      <c r="BX114" s="1">
        <v>36.299999999999997</v>
      </c>
      <c r="BY114" s="1">
        <v>1</v>
      </c>
      <c r="BZ114" s="1"/>
      <c r="CA114" s="25">
        <v>142</v>
      </c>
      <c r="CB114" s="25">
        <v>27</v>
      </c>
      <c r="CC114" s="44">
        <v>1.82</v>
      </c>
      <c r="CD114" s="27">
        <v>25</v>
      </c>
      <c r="CE114" s="1">
        <v>2746</v>
      </c>
      <c r="CF114" s="1">
        <v>1</v>
      </c>
      <c r="CG114" s="1"/>
      <c r="CH114" s="1"/>
      <c r="CI114" s="1">
        <v>3</v>
      </c>
      <c r="CJ114" s="20">
        <v>3473.2943679999998</v>
      </c>
      <c r="CK114" s="20">
        <f t="shared" si="71"/>
        <v>138.93177471999999</v>
      </c>
      <c r="CL114" s="19">
        <f t="shared" si="72"/>
        <v>8.1528588081502171</v>
      </c>
      <c r="CM114" s="20">
        <v>1289.2461390000001</v>
      </c>
      <c r="CN114" s="19">
        <f t="shared" si="73"/>
        <v>7.1618129381621864</v>
      </c>
      <c r="CO114" s="22"/>
      <c r="CP114" s="36">
        <v>43244</v>
      </c>
      <c r="CQ114" s="36"/>
      <c r="CR114" s="36"/>
      <c r="CS114" s="36"/>
      <c r="CT114" s="20"/>
      <c r="CU114" s="36">
        <v>44217</v>
      </c>
      <c r="CV114" s="36">
        <v>43405</v>
      </c>
      <c r="CW114" s="1">
        <f t="shared" si="74"/>
        <v>161</v>
      </c>
      <c r="CX114" s="1">
        <v>1</v>
      </c>
      <c r="CY114" s="36">
        <v>43405</v>
      </c>
      <c r="CZ114" s="20">
        <f>(CY114-CP114)</f>
        <v>161</v>
      </c>
      <c r="DA114" s="20">
        <v>1</v>
      </c>
      <c r="DB114" s="20">
        <v>161</v>
      </c>
      <c r="DC114" s="1">
        <v>1</v>
      </c>
      <c r="DD114" t="s">
        <v>129</v>
      </c>
      <c r="DE114"/>
      <c r="DF114"/>
      <c r="DG114"/>
      <c r="DH114"/>
      <c r="DI114"/>
      <c r="DJ114"/>
      <c r="DK114"/>
      <c r="DL114"/>
      <c r="DM114"/>
    </row>
    <row r="115" spans="1:117" s="14" customFormat="1" x14ac:dyDescent="0.25">
      <c r="A115" s="25">
        <v>1054</v>
      </c>
      <c r="B115" s="1">
        <v>71</v>
      </c>
      <c r="C115" s="1">
        <v>0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3</v>
      </c>
      <c r="K115" s="1">
        <v>0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/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0</v>
      </c>
      <c r="AE115" s="1">
        <v>1</v>
      </c>
      <c r="AF115" s="1">
        <v>0</v>
      </c>
      <c r="AG115" s="1">
        <v>0</v>
      </c>
      <c r="AH115" s="1">
        <v>34.090000000000003</v>
      </c>
      <c r="AI115" s="1">
        <v>2.0099999999999998</v>
      </c>
      <c r="AJ115" s="1">
        <v>111</v>
      </c>
      <c r="AK115" s="1">
        <v>67</v>
      </c>
      <c r="AL115" s="5">
        <f t="shared" si="75"/>
        <v>81.666666666666671</v>
      </c>
      <c r="AM115" s="1">
        <v>73</v>
      </c>
      <c r="AN115" s="1">
        <v>1</v>
      </c>
      <c r="AO115" s="1">
        <v>11</v>
      </c>
      <c r="AP115" s="1">
        <v>48</v>
      </c>
      <c r="AQ115" s="1">
        <v>23</v>
      </c>
      <c r="AR115" s="1">
        <v>33</v>
      </c>
      <c r="AS115" s="1">
        <f>(AP115-AQ115)</f>
        <v>25</v>
      </c>
      <c r="AT115" s="7">
        <f>(AS115/AO115)</f>
        <v>2.2727272727272729</v>
      </c>
      <c r="AU115" s="1">
        <v>22</v>
      </c>
      <c r="AV115" s="19">
        <v>3.73</v>
      </c>
      <c r="AW115" s="1">
        <v>1.72</v>
      </c>
      <c r="AX115" s="19">
        <f t="shared" si="61"/>
        <v>0.31145602365114561</v>
      </c>
      <c r="AY115" s="7">
        <f t="shared" si="62"/>
        <v>2.9490616621983916</v>
      </c>
      <c r="AZ115" s="7">
        <f t="shared" si="63"/>
        <v>511.62790697674421</v>
      </c>
      <c r="BA115" s="7">
        <f t="shared" si="64"/>
        <v>3286.8217054263569</v>
      </c>
      <c r="BB115" s="7">
        <f t="shared" si="65"/>
        <v>51.095890410958901</v>
      </c>
      <c r="BC115" s="7">
        <f t="shared" si="66"/>
        <v>23.561643835616437</v>
      </c>
      <c r="BD115" s="7">
        <f t="shared" si="67"/>
        <v>19.119488584474883</v>
      </c>
      <c r="BE115" s="7">
        <f t="shared" si="68"/>
        <v>7.049643835616437</v>
      </c>
      <c r="BF115" s="19"/>
      <c r="BG115" s="19">
        <f t="shared" si="69"/>
        <v>0.64584450402144777</v>
      </c>
      <c r="BH115" s="19">
        <f>(AP115/BB115)</f>
        <v>0.93941018766756035</v>
      </c>
      <c r="BI115" s="19">
        <f>(BB115/AS115)</f>
        <v>2.043835616438356</v>
      </c>
      <c r="BJ115" s="19">
        <f t="shared" si="70"/>
        <v>0.5</v>
      </c>
      <c r="BK115" s="19"/>
      <c r="BL115" s="20">
        <v>0</v>
      </c>
      <c r="BM115" s="1"/>
      <c r="BN115" s="20"/>
      <c r="BO115" s="1"/>
      <c r="BP115" s="1">
        <v>0</v>
      </c>
      <c r="BQ115" s="1">
        <v>1</v>
      </c>
      <c r="BR115" s="1">
        <v>0</v>
      </c>
      <c r="BS115" s="1">
        <v>25</v>
      </c>
      <c r="BT115" s="1">
        <v>7.5</v>
      </c>
      <c r="BU115" s="1">
        <v>5.8</v>
      </c>
      <c r="BV115" s="1">
        <v>0.25</v>
      </c>
      <c r="BW115" s="1">
        <v>5.4</v>
      </c>
      <c r="BX115" s="1">
        <v>40</v>
      </c>
      <c r="BY115" s="1">
        <v>1</v>
      </c>
      <c r="BZ115" s="1"/>
      <c r="CA115" s="25">
        <v>135</v>
      </c>
      <c r="CB115" s="25">
        <v>29</v>
      </c>
      <c r="CC115" s="44">
        <v>1.48</v>
      </c>
      <c r="CD115" s="27">
        <v>47</v>
      </c>
      <c r="CE115" s="1">
        <v>2478</v>
      </c>
      <c r="CF115" s="1">
        <v>1</v>
      </c>
      <c r="CG115" s="1"/>
      <c r="CH115" s="1"/>
      <c r="CI115" s="1">
        <v>3</v>
      </c>
      <c r="CJ115" s="20">
        <v>10597.938480000001</v>
      </c>
      <c r="CK115" s="20">
        <f t="shared" si="71"/>
        <v>225.48805276595746</v>
      </c>
      <c r="CL115" s="19">
        <f t="shared" si="72"/>
        <v>9.2684147781670152</v>
      </c>
      <c r="CM115" s="20">
        <v>1855.385577</v>
      </c>
      <c r="CN115" s="19">
        <f t="shared" si="73"/>
        <v>7.5258478116630325</v>
      </c>
      <c r="CO115" s="22"/>
      <c r="CP115" s="36">
        <v>43369</v>
      </c>
      <c r="CQ115" s="36"/>
      <c r="CR115" s="36"/>
      <c r="CS115" s="36"/>
      <c r="CT115" s="20"/>
      <c r="CU115" s="36">
        <v>44217</v>
      </c>
      <c r="CV115" s="36">
        <v>43455</v>
      </c>
      <c r="CW115" s="1">
        <f t="shared" si="74"/>
        <v>86</v>
      </c>
      <c r="CX115" s="1">
        <v>1</v>
      </c>
      <c r="CY115" s="36">
        <v>43455</v>
      </c>
      <c r="CZ115" s="20">
        <f>(CY115-CP115)</f>
        <v>86</v>
      </c>
      <c r="DA115" s="20">
        <v>1</v>
      </c>
      <c r="DB115" s="20">
        <v>86</v>
      </c>
      <c r="DC115" s="1">
        <v>1</v>
      </c>
      <c r="DD115" t="s">
        <v>129</v>
      </c>
      <c r="DE115"/>
      <c r="DF115"/>
      <c r="DG115"/>
      <c r="DH115"/>
      <c r="DI115"/>
      <c r="DJ115"/>
      <c r="DK115"/>
      <c r="DL115"/>
      <c r="DM115"/>
    </row>
    <row r="116" spans="1:117" s="14" customFormat="1" x14ac:dyDescent="0.25">
      <c r="A116"/>
      <c r="B116"/>
      <c r="C116" s="1"/>
      <c r="D116" s="1"/>
      <c r="E116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9"/>
      <c r="AJ116" s="1"/>
      <c r="AK116" s="1"/>
      <c r="AL116" s="20"/>
      <c r="AM116" s="1"/>
      <c r="AN116" s="1"/>
      <c r="AO116" s="1"/>
      <c r="AP116" s="1"/>
      <c r="AQ116" s="1"/>
      <c r="AR116" s="1"/>
      <c r="AS116" s="1"/>
      <c r="AT116" s="7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7"/>
      <c r="BF116" s="1"/>
      <c r="BG116" s="1"/>
      <c r="BH116" s="1"/>
      <c r="BI116" s="1"/>
      <c r="BJ116" s="1"/>
      <c r="BK116" s="1"/>
      <c r="BL116" s="1"/>
      <c r="BM116" s="7"/>
      <c r="BN116" s="20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9"/>
      <c r="CD116" s="27"/>
      <c r="CE116" s="7"/>
      <c r="CF116" s="7"/>
      <c r="CG116" s="1"/>
      <c r="CH116" s="1"/>
      <c r="CI116" s="1"/>
      <c r="CJ116" s="26"/>
      <c r="CK116" s="26"/>
      <c r="CL116" s="32"/>
      <c r="CM116" s="20"/>
      <c r="CN116" s="33"/>
      <c r="CO116"/>
      <c r="CP116" s="1"/>
      <c r="CQ116" s="1"/>
      <c r="CR116" s="1"/>
      <c r="CS116" s="1"/>
      <c r="CT116" s="20"/>
      <c r="CU116" s="1"/>
      <c r="CV116" s="1"/>
      <c r="CW116" s="1"/>
      <c r="CX116" s="1"/>
      <c r="CY116" s="1"/>
      <c r="CZ116" s="1"/>
      <c r="DA116" s="1"/>
      <c r="DB116" s="1"/>
      <c r="DC116" s="1"/>
      <c r="DD116"/>
      <c r="DE116"/>
      <c r="DF116"/>
      <c r="DG116"/>
      <c r="DH116"/>
      <c r="DI116"/>
      <c r="DJ116"/>
      <c r="DK116"/>
      <c r="DL116"/>
      <c r="DM116"/>
    </row>
    <row r="117" spans="1:11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L117" s="22"/>
      <c r="BM117"/>
      <c r="BN117" s="22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 s="33"/>
      <c r="CD117" s="30"/>
      <c r="CE117"/>
      <c r="CF117"/>
      <c r="CG117"/>
      <c r="CH117"/>
      <c r="CI117"/>
      <c r="CM117"/>
      <c r="CN117" s="33"/>
      <c r="CO117"/>
      <c r="CX117" s="1">
        <f>SUM(CX55:CX115)</f>
        <v>32</v>
      </c>
      <c r="DA117" s="1">
        <f>SUM(DA55:DA115)</f>
        <v>37</v>
      </c>
      <c r="DE117" s="1"/>
      <c r="DF117" s="1"/>
    </row>
    <row r="118" spans="1:117" x14ac:dyDescent="0.25">
      <c r="BP118" s="1"/>
      <c r="BT118" s="1"/>
      <c r="BU118" s="1"/>
      <c r="BV118" s="1"/>
      <c r="BW118" s="19"/>
      <c r="BZ118" s="7"/>
      <c r="CX118" s="1">
        <f>COUNT(CX55:CX115)</f>
        <v>61</v>
      </c>
      <c r="DA118" s="1">
        <f>COUNT(DA55:DA115)</f>
        <v>61</v>
      </c>
      <c r="DE118" s="1"/>
      <c r="DF118" s="1"/>
      <c r="DG118" s="1"/>
      <c r="DH118" s="1"/>
      <c r="DI118" s="1"/>
      <c r="DJ118" s="1"/>
    </row>
    <row r="119" spans="1:117" x14ac:dyDescent="0.25">
      <c r="BP119" s="1"/>
      <c r="BT119" s="1"/>
      <c r="BU119" s="1"/>
      <c r="BV119" s="1"/>
      <c r="BY119" s="19"/>
      <c r="CA119" s="7"/>
      <c r="CB119" s="7"/>
      <c r="CX119" s="21">
        <f>(CX117/CX118)</f>
        <v>0.52459016393442626</v>
      </c>
      <c r="DA119" s="21">
        <f>(DA117/DA118)</f>
        <v>0.60655737704918034</v>
      </c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BP120" s="1"/>
      <c r="BT120" s="1"/>
      <c r="BU120" s="1"/>
      <c r="BV120" s="1"/>
      <c r="BY120" s="19"/>
      <c r="CA120" s="7"/>
      <c r="CB120" s="7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BP121" s="1"/>
      <c r="BT121" s="1"/>
      <c r="BU121" s="1"/>
      <c r="BV121" s="1"/>
      <c r="BY121" s="19"/>
      <c r="CA121" s="7"/>
      <c r="CB121" s="7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BP122" s="1"/>
      <c r="BS122" s="19"/>
      <c r="BT122" s="1"/>
      <c r="BU122" s="1"/>
      <c r="BV122" s="1"/>
      <c r="BX122" s="7"/>
      <c r="BY122" s="7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2D7A-94CC-4616-B37C-5087592A43E3}">
  <dimension ref="A1:DM123"/>
  <sheetViews>
    <sheetView topLeftCell="Z1" workbookViewId="0">
      <pane xSplit="6555" ySplit="660" topLeftCell="CU1" activePane="bottomRight"/>
      <selection activeCell="CL1" sqref="CL1"/>
      <selection pane="topRight" activeCell="CX1" sqref="CX1"/>
      <selection pane="bottomLeft" activeCell="H30" sqref="H30"/>
      <selection pane="bottomRight" activeCell="CX20" sqref="CX20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08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20" t="s">
        <v>77</v>
      </c>
      <c r="CK1" s="19" t="s">
        <v>122</v>
      </c>
      <c r="CL1" s="52" t="s">
        <v>186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1" t="s">
        <v>127</v>
      </c>
      <c r="CV1" s="1" t="s">
        <v>138</v>
      </c>
      <c r="CW1" s="1" t="s">
        <v>125</v>
      </c>
      <c r="CX1" s="1" t="s">
        <v>131</v>
      </c>
      <c r="CY1" s="1" t="s">
        <v>126</v>
      </c>
      <c r="CZ1" s="1" t="s">
        <v>125</v>
      </c>
      <c r="DA1" s="1" t="s">
        <v>158</v>
      </c>
      <c r="DB1" s="1" t="s">
        <v>125</v>
      </c>
      <c r="DC1" s="1" t="s">
        <v>160</v>
      </c>
      <c r="DD1" s="1" t="s">
        <v>128</v>
      </c>
    </row>
    <row r="2" spans="1:108" x14ac:dyDescent="0.25">
      <c r="A2" s="25">
        <v>1007</v>
      </c>
      <c r="B2" s="1">
        <v>86</v>
      </c>
      <c r="C2" s="1">
        <v>0</v>
      </c>
      <c r="D2" s="1">
        <v>1</v>
      </c>
      <c r="E2" s="1">
        <v>1</v>
      </c>
      <c r="F2" s="1">
        <v>2</v>
      </c>
      <c r="G2" s="1">
        <v>1</v>
      </c>
      <c r="H2" s="1">
        <v>0</v>
      </c>
      <c r="I2" s="1">
        <v>1</v>
      </c>
      <c r="J2" s="1">
        <v>2</v>
      </c>
      <c r="K2" s="1">
        <v>1</v>
      </c>
      <c r="L2" s="1">
        <v>0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1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25.8</v>
      </c>
      <c r="AI2" s="1">
        <v>1.98</v>
      </c>
      <c r="AJ2" s="1">
        <v>131</v>
      </c>
      <c r="AK2" s="1">
        <v>62</v>
      </c>
      <c r="AL2" s="5">
        <f t="shared" ref="AL2:AL64" si="0">(AJ2+2*AK2)/3</f>
        <v>85</v>
      </c>
      <c r="AM2" s="1">
        <v>62</v>
      </c>
      <c r="AN2" s="1">
        <v>3</v>
      </c>
      <c r="AO2" s="1">
        <v>10</v>
      </c>
      <c r="AP2" s="1">
        <v>53</v>
      </c>
      <c r="AQ2" s="1">
        <v>21</v>
      </c>
      <c r="AR2" s="1">
        <v>34</v>
      </c>
      <c r="AS2" s="1">
        <f t="shared" ref="AS2:AS64" si="1">(AP2-AQ2)</f>
        <v>32</v>
      </c>
      <c r="AT2" s="7">
        <f t="shared" ref="AT2:AT64" si="2">(AS2/AO2)</f>
        <v>3.2</v>
      </c>
      <c r="AU2" s="1">
        <v>22</v>
      </c>
      <c r="AV2" s="19">
        <v>4.91</v>
      </c>
      <c r="AW2" s="1">
        <v>2.48</v>
      </c>
      <c r="AX2" s="19">
        <f t="shared" ref="AX2:AX65" si="3">(AL2*AW2/451)</f>
        <v>0.46740576496674058</v>
      </c>
      <c r="AY2" s="7">
        <f t="shared" ref="AY2:AY65" si="4">((AR2-AU2)/AV2)</f>
        <v>2.4439918533604885</v>
      </c>
      <c r="AZ2" s="7">
        <f t="shared" ref="AZ2:AZ65" si="5">((AR2-AU2)*80/AW2)</f>
        <v>387.09677419354841</v>
      </c>
      <c r="BA2" s="7">
        <f t="shared" ref="BA2:BA65" si="6">((AL2-AO2)*80/AW2)</f>
        <v>2419.3548387096776</v>
      </c>
      <c r="BB2" s="7">
        <f t="shared" ref="BB2:BB65" si="7">(AV2/AM2*1000)</f>
        <v>79.193548387096769</v>
      </c>
      <c r="BC2" s="7">
        <f t="shared" ref="BC2:BC65" si="8">(AW2*1000/AM2)</f>
        <v>40</v>
      </c>
      <c r="BD2" s="7">
        <f t="shared" ref="BD2:BD65" si="9">(BC2*(AL2-AU2)*0.0136)</f>
        <v>34.271999999999998</v>
      </c>
      <c r="BE2" s="7">
        <f t="shared" ref="BE2:BE65" si="10">(BC2*(AR2-AO2)*0.0136)</f>
        <v>13.055999999999999</v>
      </c>
      <c r="BF2" s="19"/>
      <c r="BG2" s="19">
        <f t="shared" ref="BG2:BG65" si="11">(AR2/BB2)</f>
        <v>0.42932790224032591</v>
      </c>
      <c r="BH2" s="19">
        <f t="shared" ref="BH2:BH64" si="12">(AP2/BB2)</f>
        <v>0.66924643584521393</v>
      </c>
      <c r="BI2" s="19">
        <f t="shared" ref="BI2:BI64" si="13">(BB2/AS2)</f>
        <v>2.474798387096774</v>
      </c>
      <c r="BJ2" s="19">
        <f t="shared" ref="BJ2:BJ65" si="14">(AO2/AU2)</f>
        <v>0.45454545454545453</v>
      </c>
      <c r="BK2" s="19"/>
      <c r="BL2" s="20">
        <v>1</v>
      </c>
      <c r="BO2" s="1">
        <v>1</v>
      </c>
      <c r="BP2" s="1">
        <v>1</v>
      </c>
      <c r="BQ2" s="1">
        <v>1</v>
      </c>
      <c r="BR2" s="1">
        <v>0</v>
      </c>
      <c r="BS2" s="1">
        <v>60</v>
      </c>
      <c r="BT2" s="1">
        <v>4.7</v>
      </c>
      <c r="BU2" s="1">
        <v>3</v>
      </c>
      <c r="BV2" s="1">
        <v>0.76</v>
      </c>
      <c r="BW2" s="1">
        <v>5.8</v>
      </c>
      <c r="BX2" s="1">
        <v>72</v>
      </c>
      <c r="BY2" s="1">
        <v>1</v>
      </c>
      <c r="BZ2" s="1">
        <v>1</v>
      </c>
      <c r="CA2" s="1">
        <v>139</v>
      </c>
      <c r="CB2" s="1">
        <v>24</v>
      </c>
      <c r="CC2" s="19">
        <v>1.02</v>
      </c>
      <c r="CD2" s="27">
        <v>50</v>
      </c>
      <c r="CE2" s="1">
        <v>248</v>
      </c>
      <c r="CF2" s="1">
        <v>1</v>
      </c>
      <c r="CI2" s="1">
        <v>2</v>
      </c>
      <c r="CJ2" s="20">
        <v>1041.878201</v>
      </c>
      <c r="CK2" s="19">
        <f t="shared" ref="CK2:CK65" si="15">LN(CJ2)</f>
        <v>6.9487803258458696</v>
      </c>
      <c r="CL2" s="19">
        <f>(CJ2/CD2)</f>
        <v>20.837564019999999</v>
      </c>
      <c r="CM2" s="20">
        <v>817.92866249999997</v>
      </c>
      <c r="CN2" s="19">
        <f t="shared" ref="CN2:CN65" si="16">LN(CM2)</f>
        <v>6.7067751231420623</v>
      </c>
      <c r="CO2" s="22"/>
      <c r="CP2" s="36">
        <v>43206</v>
      </c>
      <c r="CQ2" s="36"/>
      <c r="CR2" s="36"/>
      <c r="CS2" s="36"/>
      <c r="CU2" s="36">
        <v>44217</v>
      </c>
      <c r="CV2" s="37">
        <v>44179</v>
      </c>
      <c r="CW2" s="1">
        <f t="shared" ref="CW2:CW65" si="17">(CV2-CP2)</f>
        <v>973</v>
      </c>
      <c r="CX2" s="1">
        <v>0</v>
      </c>
      <c r="DA2" s="1">
        <v>0</v>
      </c>
      <c r="DB2" s="1">
        <v>973</v>
      </c>
      <c r="DC2" s="3">
        <v>0</v>
      </c>
      <c r="DD2" t="s">
        <v>134</v>
      </c>
    </row>
    <row r="3" spans="1:108" x14ac:dyDescent="0.25">
      <c r="A3" s="25">
        <v>1010</v>
      </c>
      <c r="B3" s="1">
        <v>70</v>
      </c>
      <c r="C3" s="1">
        <v>0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2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1</v>
      </c>
      <c r="AC3" s="1">
        <v>1</v>
      </c>
      <c r="AD3" s="1">
        <v>0</v>
      </c>
      <c r="AE3" s="1">
        <v>1</v>
      </c>
      <c r="AF3" s="1">
        <v>0</v>
      </c>
      <c r="AG3" s="1">
        <v>0</v>
      </c>
      <c r="AH3" s="1">
        <v>26.31</v>
      </c>
      <c r="AI3" s="1">
        <v>2.15</v>
      </c>
      <c r="AJ3" s="1">
        <v>136</v>
      </c>
      <c r="AK3" s="1">
        <v>58</v>
      </c>
      <c r="AL3" s="5">
        <f t="shared" si="0"/>
        <v>84</v>
      </c>
      <c r="AM3" s="1">
        <v>48</v>
      </c>
      <c r="AN3" s="1">
        <v>3</v>
      </c>
      <c r="AO3" s="1">
        <v>11</v>
      </c>
      <c r="AP3" s="1">
        <v>47</v>
      </c>
      <c r="AQ3" s="1">
        <v>14</v>
      </c>
      <c r="AR3" s="1">
        <v>25</v>
      </c>
      <c r="AS3" s="1">
        <f t="shared" si="1"/>
        <v>33</v>
      </c>
      <c r="AT3" s="7">
        <f t="shared" si="2"/>
        <v>3</v>
      </c>
      <c r="AU3" s="1">
        <v>18</v>
      </c>
      <c r="AV3" s="19">
        <v>5.88</v>
      </c>
      <c r="AW3" s="1">
        <v>2.74</v>
      </c>
      <c r="AX3" s="19">
        <f t="shared" si="3"/>
        <v>0.5103325942350333</v>
      </c>
      <c r="AY3" s="7">
        <f t="shared" si="4"/>
        <v>1.1904761904761905</v>
      </c>
      <c r="AZ3" s="7">
        <f t="shared" si="5"/>
        <v>204.3795620437956</v>
      </c>
      <c r="BA3" s="7">
        <f t="shared" si="6"/>
        <v>2131.3868613138684</v>
      </c>
      <c r="BB3" s="7">
        <f t="shared" si="7"/>
        <v>122.5</v>
      </c>
      <c r="BC3" s="7">
        <f t="shared" si="8"/>
        <v>57.083333333333336</v>
      </c>
      <c r="BD3" s="7">
        <f t="shared" si="9"/>
        <v>51.238</v>
      </c>
      <c r="BE3" s="7">
        <f t="shared" si="10"/>
        <v>10.868666666666668</v>
      </c>
      <c r="BF3" s="19">
        <v>1.19</v>
      </c>
      <c r="BG3" s="19">
        <f t="shared" si="11"/>
        <v>0.20408163265306123</v>
      </c>
      <c r="BH3" s="19">
        <f t="shared" si="12"/>
        <v>0.3836734693877551</v>
      </c>
      <c r="BI3" s="19">
        <f t="shared" si="13"/>
        <v>3.7121212121212119</v>
      </c>
      <c r="BJ3" s="19">
        <f t="shared" si="14"/>
        <v>0.61111111111111116</v>
      </c>
      <c r="BK3" s="19"/>
      <c r="BL3" s="20">
        <v>1</v>
      </c>
      <c r="BM3" s="1">
        <v>19</v>
      </c>
      <c r="BO3" s="1">
        <v>3</v>
      </c>
      <c r="BP3" s="1">
        <v>0</v>
      </c>
      <c r="BQ3" s="1">
        <v>1</v>
      </c>
      <c r="BR3" s="1">
        <v>0</v>
      </c>
      <c r="BS3" s="1">
        <v>45</v>
      </c>
      <c r="BT3" s="1">
        <v>5.2</v>
      </c>
      <c r="BU3" s="1">
        <v>4.0999999999999996</v>
      </c>
      <c r="BV3" s="1">
        <v>0.32</v>
      </c>
      <c r="BW3" s="1">
        <v>5.3</v>
      </c>
      <c r="BX3" s="1">
        <v>70</v>
      </c>
      <c r="BY3" s="1">
        <v>1</v>
      </c>
      <c r="BZ3" s="1">
        <v>0</v>
      </c>
      <c r="CA3" s="1">
        <v>136</v>
      </c>
      <c r="CB3" s="1">
        <v>33</v>
      </c>
      <c r="CC3" s="19">
        <v>1</v>
      </c>
      <c r="CD3" s="27">
        <v>76</v>
      </c>
      <c r="CJ3" s="20">
        <v>775.30122070000004</v>
      </c>
      <c r="CK3" s="19">
        <f t="shared" si="15"/>
        <v>6.6532516257109693</v>
      </c>
      <c r="CL3" s="19">
        <f t="shared" ref="CL3:CL66" si="18">(CJ3/CD3)</f>
        <v>10.201331851315791</v>
      </c>
      <c r="CM3" s="20">
        <v>156.2758365</v>
      </c>
      <c r="CN3" s="19">
        <f t="shared" si="16"/>
        <v>5.0516226285471113</v>
      </c>
      <c r="CO3" s="22"/>
      <c r="CP3" s="36">
        <v>43208</v>
      </c>
      <c r="CQ3" s="36"/>
      <c r="CR3" s="36"/>
      <c r="CS3" s="36"/>
      <c r="CU3" s="36">
        <v>44274</v>
      </c>
      <c r="CV3" s="36">
        <v>44272</v>
      </c>
      <c r="CW3" s="1">
        <f t="shared" si="17"/>
        <v>1064</v>
      </c>
      <c r="CX3" s="1">
        <v>0</v>
      </c>
      <c r="DA3" s="1">
        <v>0</v>
      </c>
      <c r="DB3" s="1">
        <v>1064</v>
      </c>
      <c r="DC3" s="3">
        <v>0</v>
      </c>
      <c r="DD3"/>
    </row>
    <row r="4" spans="1:108" x14ac:dyDescent="0.25">
      <c r="A4" s="25">
        <v>1012</v>
      </c>
      <c r="B4" s="1">
        <v>59</v>
      </c>
      <c r="C4" s="1">
        <v>0</v>
      </c>
      <c r="D4" s="1">
        <v>1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2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23.7</v>
      </c>
      <c r="AI4" s="1">
        <v>1.69</v>
      </c>
      <c r="AJ4" s="1">
        <v>104</v>
      </c>
      <c r="AK4" s="1">
        <v>62</v>
      </c>
      <c r="AL4" s="5">
        <f t="shared" si="0"/>
        <v>76</v>
      </c>
      <c r="AM4" s="1">
        <v>66</v>
      </c>
      <c r="AN4" s="1">
        <v>3</v>
      </c>
      <c r="AO4" s="1">
        <v>8</v>
      </c>
      <c r="AP4" s="1">
        <v>43</v>
      </c>
      <c r="AQ4" s="1">
        <v>16</v>
      </c>
      <c r="AR4" s="1">
        <v>27</v>
      </c>
      <c r="AS4" s="1">
        <f t="shared" si="1"/>
        <v>27</v>
      </c>
      <c r="AT4" s="7">
        <f t="shared" si="2"/>
        <v>3.375</v>
      </c>
      <c r="AU4" s="1">
        <v>22</v>
      </c>
      <c r="AV4" s="19">
        <v>7.45</v>
      </c>
      <c r="AW4" s="1">
        <v>4.41</v>
      </c>
      <c r="AX4" s="19">
        <f t="shared" si="3"/>
        <v>0.74314855875831487</v>
      </c>
      <c r="AY4" s="7">
        <f t="shared" si="4"/>
        <v>0.67114093959731547</v>
      </c>
      <c r="AZ4" s="7">
        <f t="shared" si="5"/>
        <v>90.702947845804985</v>
      </c>
      <c r="BA4" s="7">
        <f t="shared" si="6"/>
        <v>1233.5600907029477</v>
      </c>
      <c r="BB4" s="7">
        <f t="shared" si="7"/>
        <v>112.87878787878789</v>
      </c>
      <c r="BC4" s="7">
        <f t="shared" si="8"/>
        <v>66.818181818181813</v>
      </c>
      <c r="BD4" s="7">
        <f t="shared" si="9"/>
        <v>49.071272727272721</v>
      </c>
      <c r="BE4" s="7">
        <f t="shared" si="10"/>
        <v>17.26581818181818</v>
      </c>
      <c r="BF4" s="19"/>
      <c r="BG4" s="19">
        <f t="shared" si="11"/>
        <v>0.23919463087248319</v>
      </c>
      <c r="BH4" s="19">
        <f t="shared" si="12"/>
        <v>0.3809395973154362</v>
      </c>
      <c r="BI4" s="19">
        <f t="shared" si="13"/>
        <v>4.1806958473625144</v>
      </c>
      <c r="BJ4" s="19">
        <f t="shared" si="14"/>
        <v>0.36363636363636365</v>
      </c>
      <c r="BK4" s="19"/>
      <c r="BL4" s="20">
        <v>1</v>
      </c>
      <c r="BO4" s="1">
        <v>0</v>
      </c>
      <c r="BP4" s="1">
        <v>0</v>
      </c>
      <c r="BQ4" s="1">
        <v>1</v>
      </c>
      <c r="BR4" s="1">
        <v>0</v>
      </c>
      <c r="BS4" s="1">
        <v>65</v>
      </c>
      <c r="BT4" s="1">
        <v>3.7</v>
      </c>
      <c r="BU4" s="1">
        <v>2.5</v>
      </c>
      <c r="BV4" s="1">
        <v>0.46</v>
      </c>
      <c r="BW4" s="1">
        <v>3.5</v>
      </c>
      <c r="BX4" s="1">
        <v>68.5</v>
      </c>
      <c r="BY4" s="1">
        <v>1</v>
      </c>
      <c r="BZ4" s="1">
        <v>1</v>
      </c>
      <c r="CA4" s="1">
        <v>134</v>
      </c>
      <c r="CB4" s="1">
        <v>13</v>
      </c>
      <c r="CC4" s="19">
        <v>0.79</v>
      </c>
      <c r="CD4" s="27">
        <v>83</v>
      </c>
      <c r="CJ4" s="20">
        <v>771.32060049999995</v>
      </c>
      <c r="CK4" s="19">
        <f t="shared" si="15"/>
        <v>6.6481041113865986</v>
      </c>
      <c r="CL4" s="19">
        <f t="shared" si="18"/>
        <v>9.29301928313253</v>
      </c>
      <c r="CM4" s="20">
        <v>1076.284185</v>
      </c>
      <c r="CN4" s="19">
        <f t="shared" si="16"/>
        <v>6.9812698183037067</v>
      </c>
      <c r="CO4" s="22"/>
      <c r="CP4" s="36">
        <v>43208</v>
      </c>
      <c r="CQ4" s="36"/>
      <c r="CR4" s="36"/>
      <c r="CS4" s="36"/>
      <c r="CU4" s="36">
        <v>44217</v>
      </c>
      <c r="CV4" s="36">
        <v>44208</v>
      </c>
      <c r="CW4" s="1">
        <f t="shared" si="17"/>
        <v>1000</v>
      </c>
      <c r="CX4" s="1">
        <v>0</v>
      </c>
      <c r="DA4" s="1">
        <v>0</v>
      </c>
      <c r="DB4" s="1">
        <v>1000</v>
      </c>
      <c r="DC4" s="3">
        <v>0</v>
      </c>
      <c r="DD4"/>
    </row>
    <row r="5" spans="1:108" x14ac:dyDescent="0.25">
      <c r="A5" s="25">
        <v>1013</v>
      </c>
      <c r="B5" s="1">
        <v>65</v>
      </c>
      <c r="C5" s="1">
        <v>1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4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R5" s="1">
        <v>0</v>
      </c>
      <c r="S5" s="1">
        <v>0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43.8</v>
      </c>
      <c r="AI5" s="1">
        <v>2.06</v>
      </c>
      <c r="AJ5" s="1">
        <v>139</v>
      </c>
      <c r="AK5" s="1">
        <v>103</v>
      </c>
      <c r="AL5" s="5">
        <f t="shared" si="0"/>
        <v>115</v>
      </c>
      <c r="AM5" s="1">
        <v>84</v>
      </c>
      <c r="AN5" s="1">
        <v>1</v>
      </c>
      <c r="AO5" s="1">
        <v>9</v>
      </c>
      <c r="AP5" s="1">
        <v>59</v>
      </c>
      <c r="AQ5" s="1">
        <v>25</v>
      </c>
      <c r="AR5" s="1">
        <v>39</v>
      </c>
      <c r="AS5" s="1">
        <f t="shared" si="1"/>
        <v>34</v>
      </c>
      <c r="AT5" s="7">
        <f t="shared" si="2"/>
        <v>3.7777777777777777</v>
      </c>
      <c r="AU5" s="1">
        <v>17</v>
      </c>
      <c r="AV5" s="19">
        <v>5.9</v>
      </c>
      <c r="AW5" s="1">
        <v>2.87</v>
      </c>
      <c r="AX5" s="19">
        <f t="shared" si="3"/>
        <v>0.73181818181818181</v>
      </c>
      <c r="AY5" s="7">
        <f t="shared" si="4"/>
        <v>3.7288135593220337</v>
      </c>
      <c r="AZ5" s="7">
        <f t="shared" si="5"/>
        <v>613.24041811846689</v>
      </c>
      <c r="BA5" s="7">
        <f t="shared" si="6"/>
        <v>2954.7038327526129</v>
      </c>
      <c r="BB5" s="7">
        <f t="shared" si="7"/>
        <v>70.238095238095241</v>
      </c>
      <c r="BC5" s="7">
        <f t="shared" si="8"/>
        <v>34.166666666666664</v>
      </c>
      <c r="BD5" s="7">
        <f t="shared" si="9"/>
        <v>45.537333333333329</v>
      </c>
      <c r="BE5" s="7">
        <f t="shared" si="10"/>
        <v>13.94</v>
      </c>
      <c r="BF5" s="19"/>
      <c r="BG5" s="19">
        <f t="shared" si="11"/>
        <v>0.55525423728813561</v>
      </c>
      <c r="BH5" s="19">
        <f t="shared" si="12"/>
        <v>0.84</v>
      </c>
      <c r="BI5" s="19">
        <f t="shared" si="13"/>
        <v>2.0658263305322131</v>
      </c>
      <c r="BJ5" s="19">
        <f t="shared" si="14"/>
        <v>0.52941176470588236</v>
      </c>
      <c r="BK5" s="19"/>
      <c r="BL5" s="20">
        <v>0</v>
      </c>
      <c r="BP5" s="1">
        <v>0</v>
      </c>
      <c r="BQ5" s="1">
        <v>1</v>
      </c>
      <c r="BR5" s="1">
        <v>0</v>
      </c>
      <c r="BS5" s="1">
        <v>72</v>
      </c>
      <c r="BT5" s="1">
        <v>3.8</v>
      </c>
      <c r="BU5" s="1">
        <v>2</v>
      </c>
      <c r="BV5" s="1">
        <v>0.47</v>
      </c>
      <c r="BW5" s="1">
        <v>3.8</v>
      </c>
      <c r="BX5" s="1">
        <v>47.7</v>
      </c>
      <c r="BY5" s="1">
        <v>1</v>
      </c>
      <c r="BZ5" s="1">
        <v>1</v>
      </c>
      <c r="CA5" s="25">
        <v>140</v>
      </c>
      <c r="CB5" s="25">
        <v>25</v>
      </c>
      <c r="CC5" s="44">
        <v>1.1100000000000001</v>
      </c>
      <c r="CD5" s="27">
        <v>60</v>
      </c>
      <c r="CE5" s="1">
        <v>67</v>
      </c>
      <c r="CF5" s="1">
        <v>0</v>
      </c>
      <c r="CI5" s="1">
        <v>1</v>
      </c>
      <c r="CJ5" s="20">
        <v>2038.4509190000001</v>
      </c>
      <c r="CK5" s="19">
        <f t="shared" si="15"/>
        <v>7.6199454449520374</v>
      </c>
      <c r="CL5" s="19">
        <f t="shared" si="18"/>
        <v>33.974181983333338</v>
      </c>
      <c r="CM5" s="20">
        <v>1513.5492879999999</v>
      </c>
      <c r="CN5" s="19">
        <f t="shared" si="16"/>
        <v>7.3222126935080052</v>
      </c>
      <c r="CO5" s="22"/>
      <c r="CP5" s="36">
        <v>43209</v>
      </c>
      <c r="CQ5" s="36"/>
      <c r="CR5" s="36"/>
      <c r="CS5" s="36"/>
      <c r="CU5" s="36">
        <v>44217</v>
      </c>
      <c r="CV5" s="36">
        <v>43231</v>
      </c>
      <c r="CW5" s="1">
        <f t="shared" si="17"/>
        <v>22</v>
      </c>
      <c r="CX5" s="1">
        <v>1</v>
      </c>
      <c r="CY5" s="36">
        <v>43231</v>
      </c>
      <c r="CZ5" s="20">
        <f>(CY5-CP5)</f>
        <v>22</v>
      </c>
      <c r="DA5" s="20">
        <v>1</v>
      </c>
      <c r="DB5" s="20">
        <v>22</v>
      </c>
      <c r="DC5" s="1">
        <v>1</v>
      </c>
      <c r="DD5" t="s">
        <v>129</v>
      </c>
    </row>
    <row r="6" spans="1:108" x14ac:dyDescent="0.25">
      <c r="A6" s="25">
        <v>1016</v>
      </c>
      <c r="B6" s="1">
        <v>53</v>
      </c>
      <c r="C6" s="1">
        <v>0</v>
      </c>
      <c r="D6" s="1">
        <v>1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4</v>
      </c>
      <c r="K6" s="1">
        <v>0</v>
      </c>
      <c r="L6" s="1">
        <v>1</v>
      </c>
      <c r="M6" s="1">
        <v>1</v>
      </c>
      <c r="N6" s="1">
        <v>0</v>
      </c>
      <c r="O6" s="1">
        <v>1</v>
      </c>
      <c r="P6" s="1">
        <v>0</v>
      </c>
      <c r="R6" s="1">
        <v>0</v>
      </c>
      <c r="S6" s="1">
        <v>0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2</v>
      </c>
      <c r="AA6" s="1">
        <v>1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43.48</v>
      </c>
      <c r="AI6" s="1">
        <v>2.5099999999999998</v>
      </c>
      <c r="AJ6" s="1">
        <v>137</v>
      </c>
      <c r="AK6" s="1">
        <v>71</v>
      </c>
      <c r="AL6" s="5">
        <f t="shared" si="0"/>
        <v>93</v>
      </c>
      <c r="AM6" s="1">
        <v>73</v>
      </c>
      <c r="AN6" s="1">
        <v>1</v>
      </c>
      <c r="AO6" s="1">
        <v>6</v>
      </c>
      <c r="AP6" s="1">
        <v>38</v>
      </c>
      <c r="AQ6" s="1">
        <v>17</v>
      </c>
      <c r="AR6" s="1">
        <v>26</v>
      </c>
      <c r="AS6" s="1">
        <f t="shared" si="1"/>
        <v>21</v>
      </c>
      <c r="AT6" s="7">
        <f t="shared" si="2"/>
        <v>3.5</v>
      </c>
      <c r="AU6" s="1">
        <v>13</v>
      </c>
      <c r="AV6" s="19">
        <v>5.13</v>
      </c>
      <c r="AW6" s="1">
        <v>2.04</v>
      </c>
      <c r="AX6" s="19">
        <f t="shared" si="3"/>
        <v>0.42066518847006651</v>
      </c>
      <c r="AY6" s="7">
        <f t="shared" si="4"/>
        <v>2.53411306042885</v>
      </c>
      <c r="AZ6" s="7">
        <f t="shared" si="5"/>
        <v>509.80392156862746</v>
      </c>
      <c r="BA6" s="7">
        <f t="shared" si="6"/>
        <v>3411.7647058823527</v>
      </c>
      <c r="BB6" s="7">
        <f t="shared" si="7"/>
        <v>70.273972602739718</v>
      </c>
      <c r="BC6" s="7">
        <f t="shared" si="8"/>
        <v>27.945205479452056</v>
      </c>
      <c r="BD6" s="7">
        <f t="shared" si="9"/>
        <v>30.404383561643836</v>
      </c>
      <c r="BE6" s="7">
        <f t="shared" si="10"/>
        <v>7.6010958904109591</v>
      </c>
      <c r="BF6" s="19"/>
      <c r="BG6" s="19">
        <f t="shared" si="11"/>
        <v>0.36998050682261213</v>
      </c>
      <c r="BH6" s="19">
        <f t="shared" si="12"/>
        <v>0.54074074074074086</v>
      </c>
      <c r="BI6" s="19">
        <f t="shared" si="13"/>
        <v>3.3463796477495102</v>
      </c>
      <c r="BJ6" s="19">
        <f t="shared" si="14"/>
        <v>0.46153846153846156</v>
      </c>
      <c r="BK6" s="19"/>
      <c r="BL6" s="20">
        <v>1</v>
      </c>
      <c r="BO6" s="1">
        <v>0</v>
      </c>
      <c r="BP6" s="1">
        <v>0</v>
      </c>
      <c r="BQ6" s="1">
        <v>1</v>
      </c>
      <c r="BR6" s="1">
        <v>0</v>
      </c>
      <c r="BS6" s="1">
        <v>55</v>
      </c>
      <c r="BT6" s="1">
        <v>4.7</v>
      </c>
      <c r="BU6" s="1">
        <v>3.7</v>
      </c>
      <c r="BV6" s="1">
        <v>0.31</v>
      </c>
      <c r="BX6" s="1">
        <v>37</v>
      </c>
      <c r="BY6" s="1">
        <v>1</v>
      </c>
      <c r="CA6" s="25">
        <v>133</v>
      </c>
      <c r="CB6" s="25">
        <v>18</v>
      </c>
      <c r="CC6" s="44">
        <v>1.27</v>
      </c>
      <c r="CD6" s="27">
        <v>48</v>
      </c>
      <c r="CE6" s="1">
        <v>70</v>
      </c>
      <c r="CF6" s="1">
        <v>0</v>
      </c>
      <c r="CI6" s="1">
        <v>1</v>
      </c>
      <c r="CJ6" s="20">
        <v>983.77614300000005</v>
      </c>
      <c r="CK6" s="19">
        <f t="shared" si="15"/>
        <v>6.8913983742196772</v>
      </c>
      <c r="CL6" s="19">
        <f t="shared" si="18"/>
        <v>20.495336312500001</v>
      </c>
      <c r="CM6" s="20">
        <v>718.5312113</v>
      </c>
      <c r="CN6" s="19">
        <f t="shared" si="16"/>
        <v>6.5772091441024028</v>
      </c>
      <c r="CO6" s="22"/>
      <c r="CP6" s="36">
        <v>43213</v>
      </c>
      <c r="CQ6" s="36"/>
      <c r="CR6" s="36"/>
      <c r="CS6" s="36"/>
      <c r="CU6" s="36">
        <v>44217</v>
      </c>
      <c r="CV6" s="36">
        <v>44119</v>
      </c>
      <c r="CW6" s="1">
        <f t="shared" si="17"/>
        <v>906</v>
      </c>
      <c r="CX6" s="1">
        <v>0</v>
      </c>
      <c r="DA6" s="1">
        <v>0</v>
      </c>
      <c r="DB6" s="1">
        <v>906</v>
      </c>
      <c r="DC6" s="3">
        <v>0</v>
      </c>
      <c r="DD6"/>
    </row>
    <row r="7" spans="1:108" x14ac:dyDescent="0.25">
      <c r="A7" s="25">
        <v>1020</v>
      </c>
      <c r="B7" s="1">
        <v>75</v>
      </c>
      <c r="C7" s="1">
        <v>0</v>
      </c>
      <c r="D7" s="1">
        <v>1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3</v>
      </c>
      <c r="K7" s="1">
        <v>1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1</v>
      </c>
      <c r="AC7" s="1">
        <v>0</v>
      </c>
      <c r="AD7" s="1">
        <v>0</v>
      </c>
      <c r="AE7" s="1">
        <v>1</v>
      </c>
      <c r="AF7" s="1">
        <v>0</v>
      </c>
      <c r="AG7" s="1">
        <v>0</v>
      </c>
      <c r="AH7" s="1">
        <v>48</v>
      </c>
      <c r="AI7" s="1">
        <v>2.02</v>
      </c>
      <c r="AJ7" s="1">
        <v>154</v>
      </c>
      <c r="AK7" s="1">
        <v>72</v>
      </c>
      <c r="AL7" s="5">
        <f t="shared" si="0"/>
        <v>99.333333333333329</v>
      </c>
      <c r="AM7" s="1">
        <v>65</v>
      </c>
      <c r="AN7" s="1">
        <v>1</v>
      </c>
      <c r="AO7" s="1">
        <v>11</v>
      </c>
      <c r="AP7" s="1">
        <v>44</v>
      </c>
      <c r="AQ7" s="1">
        <v>9</v>
      </c>
      <c r="AR7" s="1">
        <v>25</v>
      </c>
      <c r="AS7" s="1">
        <f t="shared" si="1"/>
        <v>35</v>
      </c>
      <c r="AT7" s="7">
        <f t="shared" si="2"/>
        <v>3.1818181818181817</v>
      </c>
      <c r="AU7" s="1">
        <v>16</v>
      </c>
      <c r="AV7" s="19">
        <v>7.88</v>
      </c>
      <c r="AW7" s="1">
        <v>3.58</v>
      </c>
      <c r="AX7" s="19">
        <f t="shared" si="3"/>
        <v>0.78849963045085003</v>
      </c>
      <c r="AY7" s="7">
        <f t="shared" si="4"/>
        <v>1.1421319796954315</v>
      </c>
      <c r="AZ7" s="7">
        <f t="shared" si="5"/>
        <v>201.11731843575419</v>
      </c>
      <c r="BA7" s="7">
        <f t="shared" si="6"/>
        <v>1973.9292364990688</v>
      </c>
      <c r="BB7" s="7">
        <f t="shared" si="7"/>
        <v>121.23076923076923</v>
      </c>
      <c r="BC7" s="7">
        <f t="shared" si="8"/>
        <v>55.07692307692308</v>
      </c>
      <c r="BD7" s="7">
        <f t="shared" si="9"/>
        <v>62.420512820512819</v>
      </c>
      <c r="BE7" s="7">
        <f t="shared" si="10"/>
        <v>10.486646153846154</v>
      </c>
      <c r="BF7" s="19">
        <v>1.29</v>
      </c>
      <c r="BG7" s="19">
        <f t="shared" si="11"/>
        <v>0.20621827411167512</v>
      </c>
      <c r="BH7" s="19">
        <f t="shared" si="12"/>
        <v>0.36294416243654826</v>
      </c>
      <c r="BI7" s="19">
        <f t="shared" si="13"/>
        <v>3.4637362637362634</v>
      </c>
      <c r="BJ7" s="19">
        <f t="shared" si="14"/>
        <v>0.6875</v>
      </c>
      <c r="BK7" s="19"/>
      <c r="BL7" s="20">
        <v>1</v>
      </c>
      <c r="BM7" s="1">
        <v>26</v>
      </c>
      <c r="BO7" s="1">
        <v>0</v>
      </c>
      <c r="BP7" s="1">
        <v>0</v>
      </c>
      <c r="BQ7" s="1">
        <v>1</v>
      </c>
      <c r="BR7" s="1">
        <v>0</v>
      </c>
      <c r="BS7" s="1">
        <v>60</v>
      </c>
      <c r="BT7" s="1"/>
      <c r="BU7" s="1"/>
      <c r="BV7" s="1"/>
      <c r="CA7" s="25">
        <v>141</v>
      </c>
      <c r="CB7" s="25">
        <v>31</v>
      </c>
      <c r="CC7" s="44">
        <v>1.0900000000000001</v>
      </c>
      <c r="CD7" s="27">
        <v>50</v>
      </c>
      <c r="CE7" s="1">
        <v>35</v>
      </c>
      <c r="CF7" s="1">
        <v>0</v>
      </c>
      <c r="CI7" s="1">
        <v>1</v>
      </c>
      <c r="CJ7" s="20">
        <v>1329.01487</v>
      </c>
      <c r="CK7" s="19">
        <f t="shared" si="15"/>
        <v>7.1921932475144574</v>
      </c>
      <c r="CL7" s="19">
        <f t="shared" si="18"/>
        <v>26.580297399999999</v>
      </c>
      <c r="CM7" s="20">
        <v>1189.6214</v>
      </c>
      <c r="CN7" s="19">
        <f t="shared" si="16"/>
        <v>7.0813903842242212</v>
      </c>
      <c r="CO7" s="22"/>
      <c r="CP7" s="36">
        <v>43215</v>
      </c>
      <c r="CQ7" s="36"/>
      <c r="CR7" s="36"/>
      <c r="CS7" s="36"/>
      <c r="CU7" s="36">
        <v>44274</v>
      </c>
      <c r="CV7" s="36">
        <v>44274</v>
      </c>
      <c r="CW7" s="1">
        <f t="shared" si="17"/>
        <v>1059</v>
      </c>
      <c r="CX7" s="1">
        <v>0</v>
      </c>
      <c r="DA7" s="1">
        <v>0</v>
      </c>
      <c r="DB7" s="1">
        <v>1059</v>
      </c>
      <c r="DC7" s="3">
        <v>0</v>
      </c>
      <c r="DD7"/>
    </row>
    <row r="8" spans="1:108" x14ac:dyDescent="0.25">
      <c r="A8" s="25">
        <v>1021</v>
      </c>
      <c r="B8" s="1">
        <v>78</v>
      </c>
      <c r="C8" s="1">
        <v>0</v>
      </c>
      <c r="D8" s="1">
        <v>1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3</v>
      </c>
      <c r="K8" s="1">
        <v>1</v>
      </c>
      <c r="L8" s="1">
        <v>1</v>
      </c>
      <c r="M8" s="1">
        <v>1</v>
      </c>
      <c r="N8" s="1">
        <v>1</v>
      </c>
      <c r="O8" s="1">
        <v>0</v>
      </c>
      <c r="P8" s="1">
        <v>1</v>
      </c>
      <c r="Q8" s="1">
        <v>1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1</v>
      </c>
      <c r="AD8" s="1">
        <v>0</v>
      </c>
      <c r="AE8" s="1">
        <v>1</v>
      </c>
      <c r="AF8" s="1">
        <v>0</v>
      </c>
      <c r="AG8" s="1">
        <v>0</v>
      </c>
      <c r="AH8" s="1">
        <v>33</v>
      </c>
      <c r="AI8" s="1">
        <v>1.88</v>
      </c>
      <c r="AJ8" s="1">
        <v>122</v>
      </c>
      <c r="AK8" s="1">
        <v>54</v>
      </c>
      <c r="AL8" s="5">
        <f t="shared" si="0"/>
        <v>76.666666666666671</v>
      </c>
      <c r="AM8" s="1">
        <v>59</v>
      </c>
      <c r="AN8" s="1">
        <v>3</v>
      </c>
      <c r="AO8" s="1">
        <v>10</v>
      </c>
      <c r="AP8" s="1">
        <v>56</v>
      </c>
      <c r="AQ8" s="1">
        <v>20</v>
      </c>
      <c r="AR8" s="1">
        <v>35</v>
      </c>
      <c r="AS8" s="1">
        <f t="shared" si="1"/>
        <v>36</v>
      </c>
      <c r="AT8" s="7">
        <f t="shared" si="2"/>
        <v>3.6</v>
      </c>
      <c r="AU8" s="1">
        <v>17</v>
      </c>
      <c r="AV8" s="19">
        <v>3.8</v>
      </c>
      <c r="AW8" s="1">
        <v>2.02</v>
      </c>
      <c r="AX8" s="19">
        <f t="shared" si="3"/>
        <v>0.34338507021433851</v>
      </c>
      <c r="AY8" s="7">
        <f t="shared" si="4"/>
        <v>4.7368421052631584</v>
      </c>
      <c r="AZ8" s="7">
        <f t="shared" si="5"/>
        <v>712.87128712871288</v>
      </c>
      <c r="BA8" s="7">
        <f t="shared" si="6"/>
        <v>2640.2640264026404</v>
      </c>
      <c r="BB8" s="7">
        <f t="shared" si="7"/>
        <v>64.406779661016941</v>
      </c>
      <c r="BC8" s="7">
        <f t="shared" si="8"/>
        <v>34.237288135593218</v>
      </c>
      <c r="BD8" s="7">
        <f t="shared" si="9"/>
        <v>27.782418079096043</v>
      </c>
      <c r="BE8" s="7">
        <f t="shared" si="10"/>
        <v>11.640677966101693</v>
      </c>
      <c r="BF8" s="19"/>
      <c r="BG8" s="19">
        <f t="shared" si="11"/>
        <v>0.54342105263157903</v>
      </c>
      <c r="BH8" s="19">
        <f t="shared" si="12"/>
        <v>0.8694736842105264</v>
      </c>
      <c r="BI8" s="19">
        <f t="shared" si="13"/>
        <v>1.7890772128060262</v>
      </c>
      <c r="BJ8" s="19">
        <f t="shared" si="14"/>
        <v>0.58823529411764708</v>
      </c>
      <c r="BK8" s="19"/>
      <c r="BL8" s="20">
        <v>0</v>
      </c>
      <c r="BP8" s="1"/>
      <c r="BQ8" s="1">
        <v>1</v>
      </c>
      <c r="BR8" s="1">
        <v>0</v>
      </c>
      <c r="BS8" s="1">
        <v>70</v>
      </c>
      <c r="BT8" s="1">
        <v>4.2</v>
      </c>
      <c r="BU8" s="1">
        <v>2.2000000000000002</v>
      </c>
      <c r="BV8" s="1">
        <v>0.51</v>
      </c>
      <c r="BW8" s="1">
        <v>4.7</v>
      </c>
      <c r="BX8" s="1">
        <v>51.5</v>
      </c>
      <c r="BY8" s="1">
        <v>1</v>
      </c>
      <c r="CA8" s="25">
        <v>139</v>
      </c>
      <c r="CB8" s="25">
        <v>37</v>
      </c>
      <c r="CC8" s="44">
        <v>1.2</v>
      </c>
      <c r="CD8" s="27">
        <v>43</v>
      </c>
      <c r="CE8" s="1">
        <v>215</v>
      </c>
      <c r="CF8" s="1">
        <v>1</v>
      </c>
      <c r="CI8" s="1">
        <v>2</v>
      </c>
      <c r="CJ8" s="20">
        <v>1268.335</v>
      </c>
      <c r="CK8" s="19">
        <f t="shared" si="15"/>
        <v>7.1454602956872604</v>
      </c>
      <c r="CL8" s="19">
        <f t="shared" si="18"/>
        <v>29.496162790697674</v>
      </c>
      <c r="CM8" s="20">
        <v>2576.056</v>
      </c>
      <c r="CN8" s="19">
        <f t="shared" si="16"/>
        <v>7.8540148261183873</v>
      </c>
      <c r="CO8" s="22"/>
      <c r="CP8" s="36">
        <v>43215</v>
      </c>
      <c r="CQ8" s="36"/>
      <c r="CR8" s="36"/>
      <c r="CS8" s="36"/>
      <c r="CU8" s="36">
        <v>44217</v>
      </c>
      <c r="CV8" s="36">
        <v>43252</v>
      </c>
      <c r="CW8" s="1">
        <f t="shared" si="17"/>
        <v>37</v>
      </c>
      <c r="CX8" s="1">
        <v>1</v>
      </c>
      <c r="CY8" s="36">
        <v>43252</v>
      </c>
      <c r="CZ8" s="20">
        <f>(CY8-CP8)</f>
        <v>37</v>
      </c>
      <c r="DA8" s="20">
        <v>1</v>
      </c>
      <c r="DB8" s="20">
        <v>37</v>
      </c>
      <c r="DC8" s="3">
        <v>0</v>
      </c>
      <c r="DD8" t="s">
        <v>129</v>
      </c>
    </row>
    <row r="9" spans="1:108" x14ac:dyDescent="0.25">
      <c r="A9" s="25">
        <v>1023</v>
      </c>
      <c r="B9" s="1">
        <v>69</v>
      </c>
      <c r="C9" s="1">
        <v>0</v>
      </c>
      <c r="D9" s="1">
        <v>1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4</v>
      </c>
      <c r="K9" s="1">
        <v>1</v>
      </c>
      <c r="L9" s="1">
        <v>1</v>
      </c>
      <c r="M9" s="1">
        <v>0</v>
      </c>
      <c r="N9" s="1">
        <v>0</v>
      </c>
      <c r="O9" s="1">
        <v>1</v>
      </c>
      <c r="P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1</v>
      </c>
      <c r="AD9" s="1">
        <v>0</v>
      </c>
      <c r="AE9" s="1">
        <v>1</v>
      </c>
      <c r="AF9" s="1">
        <v>0</v>
      </c>
      <c r="AG9" s="1">
        <v>0</v>
      </c>
      <c r="AH9" s="1">
        <v>59.74</v>
      </c>
      <c r="AI9" s="1">
        <v>2.42</v>
      </c>
      <c r="AJ9" s="1">
        <v>123</v>
      </c>
      <c r="AK9" s="1">
        <v>65</v>
      </c>
      <c r="AL9" s="5">
        <f t="shared" si="0"/>
        <v>84.333333333333329</v>
      </c>
      <c r="AM9" s="1">
        <v>65</v>
      </c>
      <c r="AN9" s="1">
        <v>1</v>
      </c>
      <c r="AO9" s="1">
        <v>16</v>
      </c>
      <c r="AP9" s="1">
        <v>54</v>
      </c>
      <c r="AQ9" s="1">
        <v>24</v>
      </c>
      <c r="AR9" s="1">
        <v>39</v>
      </c>
      <c r="AS9" s="1">
        <f t="shared" si="1"/>
        <v>30</v>
      </c>
      <c r="AT9" s="7">
        <f t="shared" si="2"/>
        <v>1.875</v>
      </c>
      <c r="AU9" s="1">
        <v>26</v>
      </c>
      <c r="AV9" s="19">
        <v>6.95</v>
      </c>
      <c r="AW9" s="1">
        <v>2.87</v>
      </c>
      <c r="AX9" s="19">
        <f t="shared" si="3"/>
        <v>0.53666666666666663</v>
      </c>
      <c r="AY9" s="7">
        <f t="shared" si="4"/>
        <v>1.8705035971223021</v>
      </c>
      <c r="AZ9" s="7">
        <f t="shared" si="5"/>
        <v>362.36933797909404</v>
      </c>
      <c r="BA9" s="7">
        <f t="shared" si="6"/>
        <v>1904.7619047619046</v>
      </c>
      <c r="BB9" s="7">
        <f t="shared" si="7"/>
        <v>106.92307692307692</v>
      </c>
      <c r="BC9" s="7">
        <f t="shared" si="8"/>
        <v>44.153846153846153</v>
      </c>
      <c r="BD9" s="7">
        <f t="shared" si="9"/>
        <v>35.02871794871794</v>
      </c>
      <c r="BE9" s="7">
        <f t="shared" si="10"/>
        <v>13.811323076923076</v>
      </c>
      <c r="BF9" s="19">
        <v>1.2</v>
      </c>
      <c r="BG9" s="19">
        <f t="shared" si="11"/>
        <v>0.36474820143884895</v>
      </c>
      <c r="BH9" s="19">
        <f t="shared" si="12"/>
        <v>0.50503597122302157</v>
      </c>
      <c r="BI9" s="19">
        <f t="shared" si="13"/>
        <v>3.5641025641025639</v>
      </c>
      <c r="BJ9" s="19">
        <f t="shared" si="14"/>
        <v>0.61538461538461542</v>
      </c>
      <c r="BK9" s="19"/>
      <c r="BL9" s="20">
        <v>1</v>
      </c>
      <c r="BM9" s="1">
        <v>32</v>
      </c>
      <c r="BO9" s="1">
        <v>0</v>
      </c>
      <c r="BP9" s="1">
        <v>0</v>
      </c>
      <c r="BQ9" s="1">
        <v>1</v>
      </c>
      <c r="BR9" s="1">
        <v>0</v>
      </c>
      <c r="BS9" s="1">
        <v>40</v>
      </c>
      <c r="BT9" s="1"/>
      <c r="BU9" s="1"/>
      <c r="BV9" s="1"/>
      <c r="CA9" s="25">
        <v>138</v>
      </c>
      <c r="CB9" s="25">
        <v>32</v>
      </c>
      <c r="CC9" s="44">
        <v>1.74</v>
      </c>
      <c r="CD9" s="27">
        <v>29</v>
      </c>
      <c r="CE9" s="1">
        <v>311</v>
      </c>
      <c r="CF9" s="1">
        <v>1</v>
      </c>
      <c r="CI9" s="1">
        <v>2</v>
      </c>
      <c r="CJ9" s="20">
        <v>1391.337</v>
      </c>
      <c r="CK9" s="19">
        <f t="shared" si="15"/>
        <v>7.2380204343273267</v>
      </c>
      <c r="CL9" s="19">
        <f t="shared" si="18"/>
        <v>47.977137931034484</v>
      </c>
      <c r="CM9" s="20">
        <v>1929.7621999999999</v>
      </c>
      <c r="CN9" s="19">
        <f t="shared" si="16"/>
        <v>7.5651520618724222</v>
      </c>
      <c r="CO9" s="22"/>
      <c r="CP9" s="36">
        <v>43217</v>
      </c>
      <c r="CQ9" s="36"/>
      <c r="CR9" s="36"/>
      <c r="CS9" s="36"/>
      <c r="CU9" s="36">
        <v>44217</v>
      </c>
      <c r="CV9" s="36">
        <v>43369</v>
      </c>
      <c r="CW9" s="1">
        <f t="shared" si="17"/>
        <v>152</v>
      </c>
      <c r="CX9" s="1">
        <v>1</v>
      </c>
      <c r="CY9" s="36">
        <v>43369</v>
      </c>
      <c r="CZ9" s="20">
        <f>(CY9-CP9)</f>
        <v>152</v>
      </c>
      <c r="DA9" s="20">
        <v>1</v>
      </c>
      <c r="DB9" s="20">
        <v>152</v>
      </c>
      <c r="DC9" s="3">
        <v>0</v>
      </c>
      <c r="DD9" t="s">
        <v>129</v>
      </c>
    </row>
    <row r="10" spans="1:108" x14ac:dyDescent="0.25">
      <c r="A10" s="25">
        <v>1028</v>
      </c>
      <c r="B10" s="1">
        <v>55</v>
      </c>
      <c r="C10" s="1">
        <v>0</v>
      </c>
      <c r="D10" s="1">
        <v>1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2</v>
      </c>
      <c r="K10" s="1">
        <v>0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26.1</v>
      </c>
      <c r="AI10" s="1">
        <v>1.66</v>
      </c>
      <c r="AJ10" s="1">
        <v>150</v>
      </c>
      <c r="AK10" s="1">
        <v>65</v>
      </c>
      <c r="AL10" s="5">
        <f t="shared" si="0"/>
        <v>93.333333333333329</v>
      </c>
      <c r="AM10" s="1">
        <v>79</v>
      </c>
      <c r="AN10" s="1">
        <v>1</v>
      </c>
      <c r="AO10" s="1">
        <v>2</v>
      </c>
      <c r="AP10" s="1">
        <v>72</v>
      </c>
      <c r="AQ10" s="1">
        <v>21</v>
      </c>
      <c r="AR10" s="1">
        <v>44</v>
      </c>
      <c r="AS10" s="1">
        <f t="shared" si="1"/>
        <v>51</v>
      </c>
      <c r="AT10" s="7">
        <f t="shared" si="2"/>
        <v>25.5</v>
      </c>
      <c r="AU10" s="1">
        <v>17</v>
      </c>
      <c r="AV10" s="19">
        <v>5.67</v>
      </c>
      <c r="AW10" s="1">
        <v>3.41</v>
      </c>
      <c r="AX10" s="19">
        <f t="shared" si="3"/>
        <v>0.7056910569105691</v>
      </c>
      <c r="AY10" s="7">
        <f t="shared" si="4"/>
        <v>4.7619047619047619</v>
      </c>
      <c r="AZ10" s="7">
        <f t="shared" si="5"/>
        <v>633.43108504398822</v>
      </c>
      <c r="BA10" s="7">
        <f t="shared" si="6"/>
        <v>2142.717497556207</v>
      </c>
      <c r="BB10" s="7">
        <f t="shared" si="7"/>
        <v>71.77215189873418</v>
      </c>
      <c r="BC10" s="7">
        <f t="shared" si="8"/>
        <v>43.164556962025316</v>
      </c>
      <c r="BD10" s="7">
        <f t="shared" si="9"/>
        <v>44.810565400843878</v>
      </c>
      <c r="BE10" s="7">
        <f t="shared" si="10"/>
        <v>24.655594936708859</v>
      </c>
      <c r="BF10" s="19">
        <v>2.2200000000000002</v>
      </c>
      <c r="BG10" s="19">
        <f t="shared" si="11"/>
        <v>0.61305114638447966</v>
      </c>
      <c r="BH10" s="19">
        <f t="shared" si="12"/>
        <v>1.0031746031746032</v>
      </c>
      <c r="BI10" s="19">
        <f t="shared" si="13"/>
        <v>1.4072970960536113</v>
      </c>
      <c r="BJ10" s="19">
        <f t="shared" si="14"/>
        <v>0.11764705882352941</v>
      </c>
      <c r="BK10" s="19"/>
      <c r="BL10" s="20">
        <v>1</v>
      </c>
      <c r="BM10" s="1">
        <v>9</v>
      </c>
      <c r="BO10" s="1">
        <v>1</v>
      </c>
      <c r="BP10" s="1">
        <v>0</v>
      </c>
      <c r="BQ10" s="1">
        <v>1</v>
      </c>
      <c r="BR10" s="1">
        <v>0</v>
      </c>
      <c r="BS10" s="1">
        <v>56</v>
      </c>
      <c r="BT10" s="1">
        <v>3.71</v>
      </c>
      <c r="BU10" s="1">
        <v>3</v>
      </c>
      <c r="BV10" s="1">
        <v>0.57999999999999996</v>
      </c>
      <c r="BX10" s="1">
        <v>15.9</v>
      </c>
      <c r="BY10" s="1">
        <v>0</v>
      </c>
      <c r="CA10" s="25">
        <v>144</v>
      </c>
      <c r="CB10" s="25">
        <v>25</v>
      </c>
      <c r="CC10" s="44">
        <v>1.1200000000000001</v>
      </c>
      <c r="CD10" s="27">
        <v>55</v>
      </c>
      <c r="CJ10" s="20">
        <v>869.66</v>
      </c>
      <c r="CK10" s="19">
        <f t="shared" si="15"/>
        <v>6.7681023306669097</v>
      </c>
      <c r="CL10" s="19">
        <f t="shared" si="18"/>
        <v>15.811999999999999</v>
      </c>
      <c r="CM10" s="20">
        <v>1325.69</v>
      </c>
      <c r="CN10" s="19">
        <f t="shared" si="16"/>
        <v>7.1896883575916215</v>
      </c>
      <c r="CO10" s="22"/>
      <c r="CP10" s="36">
        <v>43231</v>
      </c>
      <c r="CQ10" s="36"/>
      <c r="CR10" s="36"/>
      <c r="CS10" s="36"/>
      <c r="CU10" s="36">
        <v>44274</v>
      </c>
      <c r="CV10" s="36">
        <v>44255</v>
      </c>
      <c r="CW10" s="1">
        <f t="shared" si="17"/>
        <v>1024</v>
      </c>
      <c r="CX10" s="1">
        <v>0</v>
      </c>
      <c r="CY10" s="36"/>
      <c r="CZ10" s="20"/>
      <c r="DA10" s="20">
        <v>0</v>
      </c>
      <c r="DB10" s="20">
        <v>1024</v>
      </c>
      <c r="DC10" s="3">
        <v>0</v>
      </c>
      <c r="DD10" s="20"/>
    </row>
    <row r="11" spans="1:108" x14ac:dyDescent="0.25">
      <c r="A11" s="25">
        <v>1030</v>
      </c>
      <c r="B11" s="1">
        <v>80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0</v>
      </c>
      <c r="J11" s="1">
        <v>3</v>
      </c>
      <c r="K11" s="1">
        <v>1</v>
      </c>
      <c r="L11" s="1">
        <v>1</v>
      </c>
      <c r="M11" s="1">
        <v>1</v>
      </c>
      <c r="N11" s="1">
        <v>1</v>
      </c>
      <c r="O11" s="1">
        <v>0</v>
      </c>
      <c r="P11" s="1">
        <v>1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2</v>
      </c>
      <c r="AA11" s="1">
        <v>1</v>
      </c>
      <c r="AB11" s="1">
        <v>1</v>
      </c>
      <c r="AC11" s="1">
        <v>1</v>
      </c>
      <c r="AD11" s="1">
        <v>0</v>
      </c>
      <c r="AE11" s="1">
        <v>1</v>
      </c>
      <c r="AF11" s="1">
        <v>0</v>
      </c>
      <c r="AG11" s="1">
        <v>0</v>
      </c>
      <c r="AH11" s="1">
        <v>25.8</v>
      </c>
      <c r="AI11" s="1">
        <v>2.06</v>
      </c>
      <c r="AJ11" s="1">
        <v>102</v>
      </c>
      <c r="AK11" s="1">
        <v>63</v>
      </c>
      <c r="AL11" s="5">
        <f t="shared" si="0"/>
        <v>76</v>
      </c>
      <c r="AM11" s="1">
        <v>80</v>
      </c>
      <c r="AN11" s="1">
        <v>2</v>
      </c>
      <c r="AO11" s="1">
        <v>9</v>
      </c>
      <c r="AP11" s="1">
        <v>42</v>
      </c>
      <c r="AQ11" s="1">
        <v>16</v>
      </c>
      <c r="AR11" s="1">
        <v>27</v>
      </c>
      <c r="AS11" s="1">
        <f t="shared" si="1"/>
        <v>26</v>
      </c>
      <c r="AT11" s="7">
        <f t="shared" si="2"/>
        <v>2.8888888888888888</v>
      </c>
      <c r="AU11" s="1">
        <v>20</v>
      </c>
      <c r="AV11" s="19">
        <v>3.57</v>
      </c>
      <c r="AW11" s="1">
        <v>1.73</v>
      </c>
      <c r="AX11" s="19">
        <f t="shared" si="3"/>
        <v>0.29152993348115297</v>
      </c>
      <c r="AY11" s="7">
        <f t="shared" si="4"/>
        <v>1.9607843137254903</v>
      </c>
      <c r="AZ11" s="7">
        <f t="shared" si="5"/>
        <v>323.69942196531792</v>
      </c>
      <c r="BA11" s="7">
        <f t="shared" si="6"/>
        <v>3098.2658959537571</v>
      </c>
      <c r="BB11" s="7">
        <f t="shared" si="7"/>
        <v>44.625</v>
      </c>
      <c r="BC11" s="7">
        <f t="shared" si="8"/>
        <v>21.625</v>
      </c>
      <c r="BD11" s="7">
        <f t="shared" si="9"/>
        <v>16.4696</v>
      </c>
      <c r="BE11" s="7">
        <f t="shared" si="10"/>
        <v>5.2938000000000001</v>
      </c>
      <c r="BF11" s="19"/>
      <c r="BG11" s="19">
        <f t="shared" si="11"/>
        <v>0.60504201680672265</v>
      </c>
      <c r="BH11" s="19">
        <f t="shared" si="12"/>
        <v>0.94117647058823528</v>
      </c>
      <c r="BI11" s="19">
        <f t="shared" si="13"/>
        <v>1.7163461538461537</v>
      </c>
      <c r="BJ11" s="19">
        <f t="shared" si="14"/>
        <v>0.45</v>
      </c>
      <c r="BK11" s="19"/>
      <c r="BL11" s="20">
        <v>0</v>
      </c>
      <c r="BP11" s="1"/>
      <c r="BQ11" s="1">
        <v>1</v>
      </c>
      <c r="BR11" s="1">
        <v>0</v>
      </c>
      <c r="BS11" s="1">
        <v>20</v>
      </c>
      <c r="BT11" s="1">
        <v>7.5</v>
      </c>
      <c r="BU11" s="1">
        <v>6.9</v>
      </c>
      <c r="BV11" s="1">
        <v>0.28999999999999998</v>
      </c>
      <c r="BW11" s="1">
        <v>5.6</v>
      </c>
      <c r="BX11" s="1">
        <v>39.5</v>
      </c>
      <c r="BY11" s="1">
        <v>1</v>
      </c>
      <c r="CA11" s="25">
        <v>142</v>
      </c>
      <c r="CB11" s="25">
        <v>39</v>
      </c>
      <c r="CC11" s="44">
        <v>1.24</v>
      </c>
      <c r="CD11" s="27">
        <v>55</v>
      </c>
      <c r="CE11" s="1">
        <v>1647</v>
      </c>
      <c r="CF11" s="1">
        <v>1</v>
      </c>
      <c r="CI11" s="1">
        <v>3</v>
      </c>
      <c r="CJ11" s="20">
        <v>1115.944195</v>
      </c>
      <c r="CK11" s="19">
        <f t="shared" si="15"/>
        <v>7.0174561372107043</v>
      </c>
      <c r="CL11" s="19">
        <f t="shared" si="18"/>
        <v>20.289894454545454</v>
      </c>
      <c r="CM11" s="20">
        <v>2764.9858049999998</v>
      </c>
      <c r="CN11" s="19">
        <f t="shared" si="16"/>
        <v>7.9247907801277053</v>
      </c>
      <c r="CO11" s="22"/>
      <c r="CP11" s="36">
        <v>43235</v>
      </c>
      <c r="CQ11" s="36"/>
      <c r="CR11" s="36"/>
      <c r="CS11" s="36"/>
      <c r="CU11" s="36">
        <v>44217</v>
      </c>
      <c r="CV11" s="36">
        <v>43432</v>
      </c>
      <c r="CW11" s="1">
        <f t="shared" si="17"/>
        <v>197</v>
      </c>
      <c r="CX11" s="1">
        <v>1</v>
      </c>
      <c r="CY11" s="36">
        <v>43432</v>
      </c>
      <c r="CZ11" s="20">
        <f>(CY11-CP11)</f>
        <v>197</v>
      </c>
      <c r="DA11" s="20">
        <v>1</v>
      </c>
      <c r="DB11" s="20">
        <v>197</v>
      </c>
      <c r="DC11" s="3">
        <v>0</v>
      </c>
      <c r="DD11" t="s">
        <v>129</v>
      </c>
    </row>
    <row r="12" spans="1:108" x14ac:dyDescent="0.25">
      <c r="A12" s="25">
        <v>1031</v>
      </c>
      <c r="B12" s="1">
        <v>73</v>
      </c>
      <c r="C12" s="1">
        <v>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0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1</v>
      </c>
      <c r="AC12" s="1">
        <v>1</v>
      </c>
      <c r="AD12" s="1">
        <v>0</v>
      </c>
      <c r="AE12" s="1">
        <v>1</v>
      </c>
      <c r="AF12" s="1">
        <v>0</v>
      </c>
      <c r="AG12" s="1">
        <v>0</v>
      </c>
      <c r="AH12" s="1">
        <v>20.25</v>
      </c>
      <c r="AI12" s="1">
        <v>1.77</v>
      </c>
      <c r="AJ12" s="1">
        <v>128</v>
      </c>
      <c r="AK12" s="1">
        <v>87</v>
      </c>
      <c r="AL12" s="5">
        <f t="shared" si="0"/>
        <v>100.66666666666667</v>
      </c>
      <c r="AM12" s="1">
        <v>74</v>
      </c>
      <c r="AN12" s="1">
        <v>1</v>
      </c>
      <c r="AO12" s="1">
        <v>15</v>
      </c>
      <c r="AP12" s="1">
        <v>71</v>
      </c>
      <c r="AQ12" s="1">
        <v>30</v>
      </c>
      <c r="AR12" s="1">
        <v>46</v>
      </c>
      <c r="AS12" s="1">
        <f t="shared" si="1"/>
        <v>41</v>
      </c>
      <c r="AT12" s="7">
        <f t="shared" si="2"/>
        <v>2.7333333333333334</v>
      </c>
      <c r="AU12" s="1">
        <v>23</v>
      </c>
      <c r="AV12" s="19">
        <v>2.65</v>
      </c>
      <c r="AW12" s="1">
        <v>1.5</v>
      </c>
      <c r="AX12" s="19">
        <f t="shared" si="3"/>
        <v>0.33481152993348118</v>
      </c>
      <c r="AY12" s="7">
        <f t="shared" si="4"/>
        <v>8.6792452830188687</v>
      </c>
      <c r="AZ12" s="7">
        <f t="shared" si="5"/>
        <v>1226.6666666666667</v>
      </c>
      <c r="BA12" s="7">
        <f t="shared" si="6"/>
        <v>4568.8888888888896</v>
      </c>
      <c r="BB12" s="7">
        <f t="shared" si="7"/>
        <v>35.810810810810814</v>
      </c>
      <c r="BC12" s="7">
        <f t="shared" si="8"/>
        <v>20.27027027027027</v>
      </c>
      <c r="BD12" s="7">
        <f t="shared" si="9"/>
        <v>21.410810810810812</v>
      </c>
      <c r="BE12" s="7">
        <f t="shared" si="10"/>
        <v>8.5459459459459453</v>
      </c>
      <c r="BF12" s="19"/>
      <c r="BG12" s="19">
        <f t="shared" si="11"/>
        <v>1.2845283018867923</v>
      </c>
      <c r="BH12" s="19">
        <f t="shared" si="12"/>
        <v>1.982641509433962</v>
      </c>
      <c r="BI12" s="19">
        <f t="shared" si="13"/>
        <v>0.87343441001977595</v>
      </c>
      <c r="BJ12" s="19">
        <f t="shared" si="14"/>
        <v>0.65217391304347827</v>
      </c>
      <c r="BK12" s="19"/>
      <c r="BL12" s="20">
        <v>0</v>
      </c>
      <c r="BP12" s="1"/>
      <c r="BQ12" s="1">
        <v>1</v>
      </c>
      <c r="BR12" s="1">
        <v>0</v>
      </c>
      <c r="BS12" s="1">
        <v>21</v>
      </c>
      <c r="BT12" s="1">
        <v>6.1</v>
      </c>
      <c r="BU12" s="1">
        <v>5.8</v>
      </c>
      <c r="BV12" s="1">
        <v>0.32</v>
      </c>
      <c r="BW12" s="1">
        <v>4.3</v>
      </c>
      <c r="BX12" s="1">
        <v>40.4</v>
      </c>
      <c r="BY12" s="1">
        <v>1</v>
      </c>
      <c r="BZ12" s="1">
        <v>1</v>
      </c>
      <c r="CA12" s="25">
        <v>136</v>
      </c>
      <c r="CB12" s="25">
        <v>22</v>
      </c>
      <c r="CC12" s="44">
        <v>0.89</v>
      </c>
      <c r="CD12" s="27">
        <v>85</v>
      </c>
      <c r="CE12" s="1">
        <v>1546</v>
      </c>
      <c r="CF12" s="1">
        <v>1</v>
      </c>
      <c r="CI12" s="1">
        <v>3</v>
      </c>
      <c r="CJ12" s="20">
        <v>2921.0889999999999</v>
      </c>
      <c r="CK12" s="19">
        <f t="shared" si="15"/>
        <v>7.9797117709410292</v>
      </c>
      <c r="CL12" s="19">
        <f t="shared" si="18"/>
        <v>34.365752941176467</v>
      </c>
      <c r="CM12" s="20">
        <v>2411.0205000000001</v>
      </c>
      <c r="CN12" s="19">
        <f t="shared" si="16"/>
        <v>7.7878053808410002</v>
      </c>
      <c r="CO12" s="22"/>
      <c r="CP12" s="36">
        <v>43236</v>
      </c>
      <c r="CQ12" s="36"/>
      <c r="CR12" s="36"/>
      <c r="CS12" s="36"/>
      <c r="CU12" s="36">
        <v>44217</v>
      </c>
      <c r="CV12" s="36">
        <v>44217</v>
      </c>
      <c r="CW12" s="1">
        <f t="shared" si="17"/>
        <v>981</v>
      </c>
      <c r="CX12" s="1">
        <v>1</v>
      </c>
      <c r="CY12" s="36">
        <v>44228</v>
      </c>
      <c r="CZ12" s="20">
        <f>(CY12-CP12)</f>
        <v>992</v>
      </c>
      <c r="DA12" s="20">
        <v>1</v>
      </c>
      <c r="DB12" s="20">
        <v>992</v>
      </c>
      <c r="DC12" s="1">
        <v>1</v>
      </c>
      <c r="DD12" t="s">
        <v>137</v>
      </c>
    </row>
    <row r="13" spans="1:108" x14ac:dyDescent="0.25">
      <c r="A13" s="25">
        <v>1032</v>
      </c>
      <c r="B13" s="1">
        <v>85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1</v>
      </c>
      <c r="N13" s="1">
        <v>1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26.2</v>
      </c>
      <c r="AI13" s="1">
        <v>1.86</v>
      </c>
      <c r="AJ13" s="1">
        <v>150</v>
      </c>
      <c r="AK13" s="1">
        <v>81</v>
      </c>
      <c r="AL13" s="5">
        <f t="shared" si="0"/>
        <v>104</v>
      </c>
      <c r="AM13" s="1">
        <v>75</v>
      </c>
      <c r="AN13" s="1">
        <v>1</v>
      </c>
      <c r="AO13" s="1">
        <v>5</v>
      </c>
      <c r="AP13" s="1">
        <v>47</v>
      </c>
      <c r="AQ13" s="1">
        <v>4</v>
      </c>
      <c r="AR13" s="1">
        <v>25</v>
      </c>
      <c r="AS13" s="1">
        <f t="shared" si="1"/>
        <v>43</v>
      </c>
      <c r="AT13" s="7">
        <f t="shared" si="2"/>
        <v>8.6</v>
      </c>
      <c r="AU13" s="1">
        <v>5</v>
      </c>
      <c r="AV13" s="19">
        <v>5.97</v>
      </c>
      <c r="AW13" s="1">
        <v>3.21</v>
      </c>
      <c r="AX13" s="19">
        <f t="shared" si="3"/>
        <v>0.74022172949002207</v>
      </c>
      <c r="AY13" s="7">
        <f t="shared" si="4"/>
        <v>3.3500837520938025</v>
      </c>
      <c r="AZ13" s="7">
        <f t="shared" si="5"/>
        <v>498.44236760124613</v>
      </c>
      <c r="BA13" s="7">
        <f t="shared" si="6"/>
        <v>2467.2897196261683</v>
      </c>
      <c r="BB13" s="7">
        <f t="shared" si="7"/>
        <v>79.599999999999994</v>
      </c>
      <c r="BC13" s="7">
        <f t="shared" si="8"/>
        <v>42.8</v>
      </c>
      <c r="BD13" s="7">
        <f t="shared" si="9"/>
        <v>57.625919999999994</v>
      </c>
      <c r="BE13" s="7">
        <f t="shared" si="10"/>
        <v>11.641599999999999</v>
      </c>
      <c r="BF13" s="19"/>
      <c r="BG13" s="19">
        <f t="shared" si="11"/>
        <v>0.314070351758794</v>
      </c>
      <c r="BH13" s="19">
        <f t="shared" si="12"/>
        <v>0.59045226130653272</v>
      </c>
      <c r="BI13" s="19">
        <f t="shared" si="13"/>
        <v>1.8511627906976742</v>
      </c>
      <c r="BJ13" s="19">
        <f t="shared" si="14"/>
        <v>1</v>
      </c>
      <c r="BK13" s="19"/>
      <c r="BL13" s="20">
        <v>1</v>
      </c>
      <c r="BO13" s="1">
        <v>3</v>
      </c>
      <c r="BP13" s="1">
        <v>0</v>
      </c>
      <c r="BQ13" s="1">
        <v>1</v>
      </c>
      <c r="BR13" s="1">
        <v>0</v>
      </c>
      <c r="BS13" s="1">
        <v>70</v>
      </c>
      <c r="BT13" s="1">
        <v>4.5999999999999996</v>
      </c>
      <c r="BU13" s="1">
        <v>1.6</v>
      </c>
      <c r="BV13" s="1">
        <v>0.46</v>
      </c>
      <c r="BX13" s="1">
        <v>38</v>
      </c>
      <c r="BY13" s="1">
        <v>1</v>
      </c>
      <c r="BZ13" s="1">
        <v>1</v>
      </c>
      <c r="CA13" s="25">
        <v>138</v>
      </c>
      <c r="CB13" s="25">
        <v>35</v>
      </c>
      <c r="CC13" s="44">
        <v>1.78</v>
      </c>
      <c r="CD13" s="27">
        <v>34</v>
      </c>
      <c r="CE13" s="1">
        <v>724</v>
      </c>
      <c r="CF13" s="1">
        <v>1</v>
      </c>
      <c r="CI13" s="1">
        <v>2</v>
      </c>
      <c r="CJ13" s="20">
        <v>541.53700000000003</v>
      </c>
      <c r="CK13" s="19">
        <f t="shared" si="15"/>
        <v>6.2944113928232728</v>
      </c>
      <c r="CL13" s="19">
        <f t="shared" si="18"/>
        <v>15.927558823529413</v>
      </c>
      <c r="CM13" s="20">
        <v>3221.5210000000002</v>
      </c>
      <c r="CN13" s="19">
        <f t="shared" si="16"/>
        <v>8.0776088872599185</v>
      </c>
      <c r="CO13" s="22"/>
      <c r="CP13" s="36">
        <v>43236</v>
      </c>
      <c r="CQ13" s="36"/>
      <c r="CR13" s="36"/>
      <c r="CS13" s="36"/>
      <c r="CU13" s="36">
        <v>44274</v>
      </c>
      <c r="CV13" s="36">
        <v>44255</v>
      </c>
      <c r="CW13" s="1">
        <f t="shared" si="17"/>
        <v>1019</v>
      </c>
      <c r="CX13" s="1">
        <v>0</v>
      </c>
      <c r="DA13" s="1">
        <v>0</v>
      </c>
      <c r="DB13" s="1">
        <v>1019</v>
      </c>
      <c r="DC13" s="3">
        <v>0</v>
      </c>
      <c r="DD13"/>
    </row>
    <row r="14" spans="1:108" x14ac:dyDescent="0.25">
      <c r="A14" s="25">
        <v>1033</v>
      </c>
      <c r="B14" s="1">
        <v>84</v>
      </c>
      <c r="C14" s="1">
        <v>0</v>
      </c>
      <c r="D14" s="1">
        <v>1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4</v>
      </c>
      <c r="K14" s="1">
        <v>1</v>
      </c>
      <c r="L14" s="1">
        <v>0</v>
      </c>
      <c r="M14" s="1">
        <v>1</v>
      </c>
      <c r="N14" s="1">
        <v>1</v>
      </c>
      <c r="O14" s="1">
        <v>0</v>
      </c>
      <c r="P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1</v>
      </c>
      <c r="AA14" s="1">
        <v>1</v>
      </c>
      <c r="AB14" s="1">
        <v>1</v>
      </c>
      <c r="AC14" s="1">
        <v>0</v>
      </c>
      <c r="AD14" s="1">
        <v>0</v>
      </c>
      <c r="AE14" s="1">
        <v>1</v>
      </c>
      <c r="AF14" s="1">
        <v>0</v>
      </c>
      <c r="AG14" s="1">
        <v>0</v>
      </c>
      <c r="AH14" s="1">
        <v>17.7</v>
      </c>
      <c r="AI14" s="1">
        <v>1.62</v>
      </c>
      <c r="AJ14" s="1">
        <v>121</v>
      </c>
      <c r="AK14" s="1">
        <v>55</v>
      </c>
      <c r="AL14" s="5">
        <f t="shared" si="0"/>
        <v>77</v>
      </c>
      <c r="AM14" s="1">
        <v>63</v>
      </c>
      <c r="AN14" s="1">
        <v>1</v>
      </c>
      <c r="AO14" s="1">
        <v>5</v>
      </c>
      <c r="AP14" s="1">
        <v>49</v>
      </c>
      <c r="AQ14" s="1">
        <v>22</v>
      </c>
      <c r="AR14" s="1">
        <v>32</v>
      </c>
      <c r="AS14" s="1">
        <f t="shared" si="1"/>
        <v>27</v>
      </c>
      <c r="AT14" s="7">
        <f t="shared" si="2"/>
        <v>5.4</v>
      </c>
      <c r="AU14" s="1">
        <v>6</v>
      </c>
      <c r="AV14" s="19">
        <v>5.75</v>
      </c>
      <c r="AW14" s="1">
        <v>3.55</v>
      </c>
      <c r="AX14" s="19">
        <f t="shared" si="3"/>
        <v>0.60609756097560963</v>
      </c>
      <c r="AY14" s="7">
        <f t="shared" si="4"/>
        <v>4.5217391304347823</v>
      </c>
      <c r="AZ14" s="7">
        <f t="shared" si="5"/>
        <v>585.91549295774655</v>
      </c>
      <c r="BA14" s="7">
        <f t="shared" si="6"/>
        <v>1622.5352112676057</v>
      </c>
      <c r="BB14" s="7">
        <f t="shared" si="7"/>
        <v>91.269841269841265</v>
      </c>
      <c r="BC14" s="7">
        <f t="shared" si="8"/>
        <v>56.349206349206348</v>
      </c>
      <c r="BD14" s="7">
        <f t="shared" si="9"/>
        <v>54.410793650793643</v>
      </c>
      <c r="BE14" s="7">
        <f t="shared" si="10"/>
        <v>20.69142857142857</v>
      </c>
      <c r="BF14" s="19"/>
      <c r="BG14" s="19">
        <f t="shared" si="11"/>
        <v>0.35060869565217395</v>
      </c>
      <c r="BH14" s="19">
        <f t="shared" si="12"/>
        <v>0.53686956521739138</v>
      </c>
      <c r="BI14" s="19">
        <f t="shared" si="13"/>
        <v>3.3803644914756026</v>
      </c>
      <c r="BJ14" s="19">
        <f t="shared" si="14"/>
        <v>0.83333333333333337</v>
      </c>
      <c r="BK14" s="19"/>
      <c r="BL14" s="20">
        <v>1</v>
      </c>
      <c r="BM14" s="1">
        <v>11</v>
      </c>
      <c r="BO14" s="1">
        <v>3</v>
      </c>
      <c r="BP14" s="1">
        <v>1</v>
      </c>
      <c r="BQ14" s="1">
        <v>1</v>
      </c>
      <c r="BR14" s="1">
        <v>0</v>
      </c>
      <c r="BS14" s="1">
        <v>15</v>
      </c>
      <c r="BT14" s="1">
        <v>6.1</v>
      </c>
      <c r="BU14" s="1">
        <v>5.6</v>
      </c>
      <c r="BV14" s="1">
        <v>0.28000000000000003</v>
      </c>
      <c r="BW14" s="1">
        <v>4.7</v>
      </c>
      <c r="BX14" s="1">
        <v>36.299999999999997</v>
      </c>
      <c r="BY14" s="1">
        <v>1</v>
      </c>
      <c r="CA14" s="25">
        <v>142</v>
      </c>
      <c r="CB14" s="25">
        <v>27</v>
      </c>
      <c r="CC14" s="44">
        <v>1.82</v>
      </c>
      <c r="CD14" s="27">
        <v>25</v>
      </c>
      <c r="CE14" s="1">
        <v>2746</v>
      </c>
      <c r="CF14" s="1">
        <v>1</v>
      </c>
      <c r="CI14" s="1">
        <v>3</v>
      </c>
      <c r="CJ14" s="20">
        <v>3473.2943679999998</v>
      </c>
      <c r="CK14" s="19">
        <f t="shared" si="15"/>
        <v>8.1528588081502171</v>
      </c>
      <c r="CL14" s="19">
        <f t="shared" si="18"/>
        <v>138.93177471999999</v>
      </c>
      <c r="CM14" s="20">
        <v>1289.2461390000001</v>
      </c>
      <c r="CN14" s="19">
        <f t="shared" si="16"/>
        <v>7.1618129381621864</v>
      </c>
      <c r="CO14" s="22"/>
      <c r="CP14" s="36">
        <v>43244</v>
      </c>
      <c r="CQ14" s="36"/>
      <c r="CR14" s="36"/>
      <c r="CS14" s="36"/>
      <c r="CU14" s="36">
        <v>44217</v>
      </c>
      <c r="CV14" s="36">
        <v>43405</v>
      </c>
      <c r="CW14" s="1">
        <f t="shared" si="17"/>
        <v>161</v>
      </c>
      <c r="CX14" s="1">
        <v>1</v>
      </c>
      <c r="CY14" s="36">
        <v>43405</v>
      </c>
      <c r="CZ14" s="20">
        <f>(CY14-CP14)</f>
        <v>161</v>
      </c>
      <c r="DA14" s="20">
        <v>1</v>
      </c>
      <c r="DB14" s="20">
        <v>161</v>
      </c>
      <c r="DC14" s="1">
        <v>1</v>
      </c>
      <c r="DD14" t="s">
        <v>129</v>
      </c>
    </row>
    <row r="15" spans="1:108" x14ac:dyDescent="0.25">
      <c r="A15" s="25">
        <v>1034</v>
      </c>
      <c r="B15" s="1">
        <v>83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0</v>
      </c>
      <c r="J15" s="1">
        <v>4</v>
      </c>
      <c r="K15" s="1">
        <v>1</v>
      </c>
      <c r="L15" s="1">
        <v>0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2</v>
      </c>
      <c r="AH15" s="1">
        <v>38.299999999999997</v>
      </c>
      <c r="AI15" s="1">
        <v>1.97</v>
      </c>
      <c r="AJ15" s="1">
        <v>122</v>
      </c>
      <c r="AK15" s="1">
        <v>57</v>
      </c>
      <c r="AL15" s="5">
        <f t="shared" si="0"/>
        <v>78.666666666666671</v>
      </c>
      <c r="AM15" s="1">
        <v>61</v>
      </c>
      <c r="AN15" s="1">
        <v>2</v>
      </c>
      <c r="AO15" s="1">
        <v>10</v>
      </c>
      <c r="AP15" s="1">
        <v>34</v>
      </c>
      <c r="AQ15" s="1">
        <v>15</v>
      </c>
      <c r="AR15" s="1">
        <v>24</v>
      </c>
      <c r="AS15" s="1">
        <f t="shared" si="1"/>
        <v>19</v>
      </c>
      <c r="AT15" s="7">
        <f t="shared" si="2"/>
        <v>1.9</v>
      </c>
      <c r="AU15" s="1">
        <v>20</v>
      </c>
      <c r="AV15" s="19">
        <v>4.05</v>
      </c>
      <c r="AW15" s="1">
        <v>1.47</v>
      </c>
      <c r="AX15" s="19">
        <f t="shared" si="3"/>
        <v>0.2564079822616408</v>
      </c>
      <c r="AY15" s="7">
        <f t="shared" si="4"/>
        <v>0.98765432098765438</v>
      </c>
      <c r="AZ15" s="7">
        <f t="shared" si="5"/>
        <v>217.68707482993199</v>
      </c>
      <c r="BA15" s="7">
        <f t="shared" si="6"/>
        <v>3736.9614512471662</v>
      </c>
      <c r="BB15" s="7">
        <f t="shared" si="7"/>
        <v>66.393442622950815</v>
      </c>
      <c r="BC15" s="7">
        <f t="shared" si="8"/>
        <v>24.098360655737704</v>
      </c>
      <c r="BD15" s="7">
        <f t="shared" si="9"/>
        <v>19.227278688524589</v>
      </c>
      <c r="BE15" s="7">
        <f t="shared" si="10"/>
        <v>4.588327868852458</v>
      </c>
      <c r="BF15" s="19"/>
      <c r="BG15" s="19">
        <f t="shared" si="11"/>
        <v>0.36148148148148151</v>
      </c>
      <c r="BH15" s="19">
        <f t="shared" si="12"/>
        <v>0.51209876543209876</v>
      </c>
      <c r="BI15" s="19">
        <f t="shared" si="13"/>
        <v>3.4943917169974115</v>
      </c>
      <c r="BJ15" s="19">
        <f t="shared" si="14"/>
        <v>0.5</v>
      </c>
      <c r="BK15" s="19"/>
      <c r="BL15" s="20">
        <v>1</v>
      </c>
      <c r="BO15" s="1">
        <v>3</v>
      </c>
      <c r="BP15" s="1"/>
      <c r="BQ15" s="1">
        <v>1</v>
      </c>
      <c r="BR15" s="1">
        <v>0</v>
      </c>
      <c r="BS15" s="1">
        <v>65</v>
      </c>
      <c r="BT15" s="1">
        <v>4</v>
      </c>
      <c r="BU15" s="1">
        <v>2.4</v>
      </c>
      <c r="BV15" s="1">
        <v>0.61</v>
      </c>
      <c r="BW15" s="1">
        <v>5.3</v>
      </c>
      <c r="BX15" s="1">
        <v>55.9</v>
      </c>
      <c r="BY15" s="1">
        <v>1</v>
      </c>
      <c r="CA15" s="25">
        <v>134</v>
      </c>
      <c r="CB15" s="25">
        <v>30</v>
      </c>
      <c r="CC15" s="44">
        <v>1.1000000000000001</v>
      </c>
      <c r="CD15" s="27">
        <v>46</v>
      </c>
      <c r="CE15" s="1">
        <v>252</v>
      </c>
      <c r="CF15" s="1">
        <v>1</v>
      </c>
      <c r="CI15" s="1">
        <v>2</v>
      </c>
      <c r="CJ15" s="20">
        <v>1050.7691319999999</v>
      </c>
      <c r="CK15" s="19">
        <f t="shared" si="15"/>
        <v>6.9572776816661683</v>
      </c>
      <c r="CL15" s="19">
        <f t="shared" si="18"/>
        <v>22.842807217391304</v>
      </c>
      <c r="CM15" s="20">
        <v>1740.829612</v>
      </c>
      <c r="CN15" s="19">
        <f t="shared" si="16"/>
        <v>7.4621170670867984</v>
      </c>
      <c r="CO15" s="22"/>
      <c r="CP15" s="36">
        <v>43244</v>
      </c>
      <c r="CQ15" s="36"/>
      <c r="CR15" s="36"/>
      <c r="CS15" s="36"/>
      <c r="CU15" s="36">
        <v>44217</v>
      </c>
      <c r="CV15" s="36">
        <v>44208</v>
      </c>
      <c r="CW15" s="1">
        <f t="shared" si="17"/>
        <v>964</v>
      </c>
      <c r="CX15" s="1">
        <v>0</v>
      </c>
      <c r="DA15" s="1">
        <v>0</v>
      </c>
      <c r="DB15" s="1">
        <v>964</v>
      </c>
      <c r="DC15" s="3">
        <v>0</v>
      </c>
      <c r="DD15"/>
    </row>
    <row r="16" spans="1:108" x14ac:dyDescent="0.25">
      <c r="A16" s="25">
        <v>1035</v>
      </c>
      <c r="B16" s="1">
        <v>57</v>
      </c>
      <c r="C16" s="1">
        <v>0</v>
      </c>
      <c r="D16" s="1">
        <v>1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3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51.6</v>
      </c>
      <c r="AI16" s="1">
        <v>2.2000000000000002</v>
      </c>
      <c r="AJ16" s="1">
        <v>163</v>
      </c>
      <c r="AK16" s="1">
        <v>80</v>
      </c>
      <c r="AL16" s="5">
        <f t="shared" si="0"/>
        <v>107.66666666666667</v>
      </c>
      <c r="AM16" s="1">
        <v>82</v>
      </c>
      <c r="AN16" s="1">
        <v>1</v>
      </c>
      <c r="AO16" s="1">
        <v>13</v>
      </c>
      <c r="AP16" s="1">
        <v>77</v>
      </c>
      <c r="AQ16" s="1">
        <v>31</v>
      </c>
      <c r="AR16" s="1">
        <v>49</v>
      </c>
      <c r="AS16" s="1">
        <f t="shared" si="1"/>
        <v>46</v>
      </c>
      <c r="AT16" s="7">
        <f t="shared" si="2"/>
        <v>3.5384615384615383</v>
      </c>
      <c r="AU16" s="1">
        <v>15</v>
      </c>
      <c r="AV16" s="19">
        <v>3.24</v>
      </c>
      <c r="AW16" s="1">
        <v>1.47</v>
      </c>
      <c r="AX16" s="19">
        <f t="shared" si="3"/>
        <v>0.35093126385809315</v>
      </c>
      <c r="AY16" s="7">
        <f t="shared" si="4"/>
        <v>10.493827160493826</v>
      </c>
      <c r="AZ16" s="7">
        <f t="shared" si="5"/>
        <v>1850.3401360544217</v>
      </c>
      <c r="BA16" s="7">
        <f t="shared" si="6"/>
        <v>5151.9274376417243</v>
      </c>
      <c r="BB16" s="7">
        <f t="shared" si="7"/>
        <v>39.512195121951223</v>
      </c>
      <c r="BC16" s="7">
        <f t="shared" si="8"/>
        <v>17.926829268292682</v>
      </c>
      <c r="BD16" s="7">
        <f t="shared" si="9"/>
        <v>22.592585365853658</v>
      </c>
      <c r="BE16" s="7">
        <f t="shared" si="10"/>
        <v>8.7769756097560965</v>
      </c>
      <c r="BF16" s="19"/>
      <c r="BG16" s="19">
        <f t="shared" si="11"/>
        <v>1.2401234567901234</v>
      </c>
      <c r="BH16" s="19">
        <f t="shared" si="12"/>
        <v>1.9487654320987653</v>
      </c>
      <c r="BI16" s="19">
        <f t="shared" si="13"/>
        <v>0.85896076352067874</v>
      </c>
      <c r="BJ16" s="19">
        <f t="shared" si="14"/>
        <v>0.8666666666666667</v>
      </c>
      <c r="BK16" s="19"/>
      <c r="BL16" s="20">
        <v>0</v>
      </c>
      <c r="BP16" s="1"/>
      <c r="BQ16" s="1">
        <v>1</v>
      </c>
      <c r="BR16" s="1">
        <v>0</v>
      </c>
      <c r="BS16" s="1">
        <v>70</v>
      </c>
      <c r="BT16" s="1">
        <v>3.9</v>
      </c>
      <c r="BU16" s="1">
        <v>2.1</v>
      </c>
      <c r="BV16" s="1">
        <v>0.53</v>
      </c>
      <c r="BW16" s="1">
        <v>3.6</v>
      </c>
      <c r="CA16" s="25">
        <v>139</v>
      </c>
      <c r="CB16" s="25">
        <v>21</v>
      </c>
      <c r="CC16" s="44">
        <v>0.93</v>
      </c>
      <c r="CD16" s="27">
        <v>69</v>
      </c>
      <c r="CE16" s="1">
        <v>189</v>
      </c>
      <c r="CF16" s="1">
        <v>1</v>
      </c>
      <c r="CI16" s="1">
        <v>1</v>
      </c>
      <c r="CJ16" s="20">
        <v>2366.0682160000001</v>
      </c>
      <c r="CK16" s="19">
        <f t="shared" si="15"/>
        <v>7.7689848759063054</v>
      </c>
      <c r="CL16" s="19">
        <f t="shared" si="18"/>
        <v>34.290843710144927</v>
      </c>
      <c r="CM16" s="20">
        <v>1390.4658810000001</v>
      </c>
      <c r="CN16" s="19">
        <f t="shared" si="16"/>
        <v>7.2373941361561487</v>
      </c>
      <c r="CO16" s="22"/>
      <c r="CP16" s="36">
        <v>43250</v>
      </c>
      <c r="CQ16" s="36"/>
      <c r="CR16" s="36"/>
      <c r="CS16" s="36"/>
      <c r="CU16" s="36">
        <v>44274</v>
      </c>
      <c r="CV16" s="36">
        <v>44266</v>
      </c>
      <c r="CW16" s="1">
        <f t="shared" si="17"/>
        <v>1016</v>
      </c>
      <c r="CX16" s="1">
        <v>0</v>
      </c>
      <c r="DA16" s="1">
        <v>0</v>
      </c>
      <c r="DB16" s="1">
        <v>1016</v>
      </c>
      <c r="DC16" s="1">
        <v>1</v>
      </c>
      <c r="DD16"/>
    </row>
    <row r="17" spans="1:108" x14ac:dyDescent="0.25">
      <c r="A17" s="25">
        <v>1036</v>
      </c>
      <c r="B17" s="1">
        <v>64</v>
      </c>
      <c r="C17" s="1">
        <v>0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1</v>
      </c>
      <c r="J17" s="1">
        <v>3</v>
      </c>
      <c r="K17" s="1">
        <v>1</v>
      </c>
      <c r="L17" s="1">
        <v>0</v>
      </c>
      <c r="M17" s="1">
        <v>1</v>
      </c>
      <c r="N17" s="1">
        <v>1</v>
      </c>
      <c r="O17" s="1">
        <v>1</v>
      </c>
      <c r="P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2</v>
      </c>
      <c r="AA17" s="1">
        <v>1</v>
      </c>
      <c r="AB17" s="1">
        <v>1</v>
      </c>
      <c r="AC17" s="1">
        <v>1</v>
      </c>
      <c r="AD17" s="1">
        <v>0</v>
      </c>
      <c r="AE17" s="1">
        <v>1</v>
      </c>
      <c r="AF17" s="1">
        <v>0</v>
      </c>
      <c r="AG17" s="1">
        <v>0</v>
      </c>
      <c r="AH17" s="1">
        <v>23.8</v>
      </c>
      <c r="AI17" s="1">
        <v>1.88</v>
      </c>
      <c r="AJ17" s="1">
        <v>120</v>
      </c>
      <c r="AK17" s="1">
        <v>42</v>
      </c>
      <c r="AL17" s="5">
        <f t="shared" si="0"/>
        <v>68</v>
      </c>
      <c r="AM17" s="1">
        <v>66</v>
      </c>
      <c r="AN17" s="1">
        <v>1</v>
      </c>
      <c r="AO17" s="1">
        <v>12</v>
      </c>
      <c r="AP17" s="1">
        <v>57</v>
      </c>
      <c r="AQ17" s="1">
        <v>28</v>
      </c>
      <c r="AR17" s="1">
        <v>33</v>
      </c>
      <c r="AS17" s="1">
        <f t="shared" si="1"/>
        <v>29</v>
      </c>
      <c r="AT17" s="7">
        <f t="shared" si="2"/>
        <v>2.4166666666666665</v>
      </c>
      <c r="AU17" s="1">
        <v>23</v>
      </c>
      <c r="AV17" s="19">
        <v>3.59</v>
      </c>
      <c r="AW17" s="1">
        <v>1.91</v>
      </c>
      <c r="AX17" s="19">
        <f t="shared" si="3"/>
        <v>0.28798226164079821</v>
      </c>
      <c r="AY17" s="7">
        <f t="shared" si="4"/>
        <v>2.785515320334262</v>
      </c>
      <c r="AZ17" s="7">
        <f t="shared" si="5"/>
        <v>418.84816753926702</v>
      </c>
      <c r="BA17" s="7">
        <f t="shared" si="6"/>
        <v>2345.5497382198955</v>
      </c>
      <c r="BB17" s="7">
        <f t="shared" si="7"/>
        <v>54.393939393939391</v>
      </c>
      <c r="BC17" s="7">
        <f t="shared" si="8"/>
        <v>28.939393939393938</v>
      </c>
      <c r="BD17" s="7">
        <f t="shared" si="9"/>
        <v>17.710909090909091</v>
      </c>
      <c r="BE17" s="7">
        <f t="shared" si="10"/>
        <v>8.2650909090909082</v>
      </c>
      <c r="BF17" s="19">
        <v>2.5186629526462396</v>
      </c>
      <c r="BG17" s="19">
        <f t="shared" si="11"/>
        <v>0.60668523676880226</v>
      </c>
      <c r="BH17" s="19">
        <f t="shared" si="12"/>
        <v>1.0479108635097494</v>
      </c>
      <c r="BI17" s="19">
        <f t="shared" si="13"/>
        <v>1.8756530825496343</v>
      </c>
      <c r="BJ17" s="19">
        <f t="shared" si="14"/>
        <v>0.52173913043478259</v>
      </c>
      <c r="BK17" s="19"/>
      <c r="BL17" s="20">
        <v>1</v>
      </c>
      <c r="BM17" s="1">
        <v>34</v>
      </c>
      <c r="BO17" s="1">
        <v>3</v>
      </c>
      <c r="BP17" s="1"/>
      <c r="BQ17" s="1">
        <v>1</v>
      </c>
      <c r="BR17" s="1">
        <v>0</v>
      </c>
      <c r="BS17" s="1">
        <v>17</v>
      </c>
      <c r="BT17" s="1">
        <v>6.2</v>
      </c>
      <c r="BU17" s="1">
        <v>5.8</v>
      </c>
      <c r="BV17" s="1">
        <v>0.36</v>
      </c>
      <c r="BW17" s="1">
        <v>5.0999999999999996</v>
      </c>
      <c r="BX17" s="1">
        <v>54.8</v>
      </c>
      <c r="BY17" s="1">
        <v>1</v>
      </c>
      <c r="CA17" s="25">
        <v>141</v>
      </c>
      <c r="CB17" s="25">
        <v>15</v>
      </c>
      <c r="CC17" s="44">
        <v>1.18</v>
      </c>
      <c r="CD17" s="27">
        <v>65</v>
      </c>
      <c r="CE17" s="1">
        <v>3018</v>
      </c>
      <c r="CF17" s="1">
        <v>1</v>
      </c>
      <c r="CI17" s="1">
        <v>3</v>
      </c>
      <c r="CJ17" s="20">
        <v>1350.73224</v>
      </c>
      <c r="CK17" s="19">
        <f t="shared" si="15"/>
        <v>7.2084021243867644</v>
      </c>
      <c r="CL17" s="19">
        <f t="shared" si="18"/>
        <v>20.780495999999999</v>
      </c>
      <c r="CM17" s="20">
        <v>945.8621905</v>
      </c>
      <c r="CN17" s="19">
        <f t="shared" si="16"/>
        <v>6.8520968824358706</v>
      </c>
      <c r="CO17" s="22"/>
      <c r="CP17" s="36">
        <v>43250</v>
      </c>
      <c r="CQ17" s="36"/>
      <c r="CR17" s="36"/>
      <c r="CS17" s="36"/>
      <c r="CU17" s="36">
        <v>44217</v>
      </c>
      <c r="CV17" s="36">
        <v>44204</v>
      </c>
      <c r="CW17" s="1">
        <f t="shared" si="17"/>
        <v>954</v>
      </c>
      <c r="CX17" s="1">
        <v>0</v>
      </c>
      <c r="DA17" s="1">
        <v>0</v>
      </c>
      <c r="DB17" s="1">
        <v>954</v>
      </c>
      <c r="DC17" s="3">
        <v>0</v>
      </c>
      <c r="DD17"/>
    </row>
    <row r="18" spans="1:108" x14ac:dyDescent="0.25">
      <c r="A18" s="25">
        <v>1037</v>
      </c>
      <c r="B18" s="1">
        <v>63</v>
      </c>
      <c r="C18" s="1">
        <v>0</v>
      </c>
      <c r="D18" s="1">
        <v>1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2</v>
      </c>
      <c r="K18" s="1">
        <v>1</v>
      </c>
      <c r="L18" s="1">
        <v>1</v>
      </c>
      <c r="M18" s="1">
        <v>1</v>
      </c>
      <c r="N18" s="1">
        <v>1</v>
      </c>
      <c r="O18" s="1">
        <v>0</v>
      </c>
      <c r="P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  <c r="AC18" s="1">
        <v>0</v>
      </c>
      <c r="AD18" s="1">
        <v>0</v>
      </c>
      <c r="AE18" s="1">
        <v>1</v>
      </c>
      <c r="AF18" s="1">
        <v>0</v>
      </c>
      <c r="AG18" s="1">
        <v>0</v>
      </c>
      <c r="AH18" s="1">
        <v>48.9</v>
      </c>
      <c r="AI18" s="1">
        <v>2.02</v>
      </c>
      <c r="AJ18" s="1">
        <v>150</v>
      </c>
      <c r="AK18" s="1">
        <v>71</v>
      </c>
      <c r="AL18" s="5">
        <f t="shared" si="0"/>
        <v>97.333333333333329</v>
      </c>
      <c r="AM18" s="1">
        <v>76</v>
      </c>
      <c r="AN18" s="1">
        <v>1</v>
      </c>
      <c r="AO18" s="1">
        <v>14</v>
      </c>
      <c r="AP18" s="1">
        <v>43</v>
      </c>
      <c r="AQ18" s="1">
        <v>20</v>
      </c>
      <c r="AR18" s="1">
        <v>30</v>
      </c>
      <c r="AS18" s="1">
        <f t="shared" si="1"/>
        <v>23</v>
      </c>
      <c r="AT18" s="7">
        <f t="shared" si="2"/>
        <v>1.6428571428571428</v>
      </c>
      <c r="AU18" s="1">
        <v>27</v>
      </c>
      <c r="AV18" s="19">
        <v>5.12</v>
      </c>
      <c r="AW18" s="1">
        <v>2.54</v>
      </c>
      <c r="AX18" s="19">
        <f t="shared" si="3"/>
        <v>0.54817442719881748</v>
      </c>
      <c r="AY18" s="7">
        <f t="shared" si="4"/>
        <v>0.5859375</v>
      </c>
      <c r="AZ18" s="7">
        <f t="shared" si="5"/>
        <v>94.488188976377955</v>
      </c>
      <c r="BA18" s="7">
        <f t="shared" si="6"/>
        <v>2624.6719160104985</v>
      </c>
      <c r="BB18" s="7">
        <f t="shared" si="7"/>
        <v>67.368421052631575</v>
      </c>
      <c r="BC18" s="7">
        <f t="shared" si="8"/>
        <v>33.421052631578945</v>
      </c>
      <c r="BD18" s="7">
        <f t="shared" si="9"/>
        <v>31.968350877192975</v>
      </c>
      <c r="BE18" s="7">
        <f t="shared" si="10"/>
        <v>7.2724210526315778</v>
      </c>
      <c r="BF18" s="19">
        <v>2.1226562499999999</v>
      </c>
      <c r="BG18" s="19">
        <f t="shared" si="11"/>
        <v>0.4453125</v>
      </c>
      <c r="BH18" s="19">
        <f t="shared" si="12"/>
        <v>0.63828125000000002</v>
      </c>
      <c r="BI18" s="19">
        <f t="shared" si="13"/>
        <v>2.9290617848970251</v>
      </c>
      <c r="BJ18" s="19">
        <f t="shared" si="14"/>
        <v>0.51851851851851849</v>
      </c>
      <c r="BK18" s="19"/>
      <c r="BL18" s="20">
        <v>1</v>
      </c>
      <c r="BM18" s="1">
        <v>20</v>
      </c>
      <c r="BO18" s="1">
        <v>0</v>
      </c>
      <c r="BP18" s="1">
        <v>0</v>
      </c>
      <c r="BQ18" s="1">
        <v>1</v>
      </c>
      <c r="BR18" s="1">
        <v>0</v>
      </c>
      <c r="BS18" s="1">
        <v>60</v>
      </c>
      <c r="BT18" s="1">
        <v>4.8</v>
      </c>
      <c r="BU18" s="1">
        <v>3.1</v>
      </c>
      <c r="BV18" s="1">
        <v>0.38</v>
      </c>
      <c r="BW18" s="1">
        <v>3.6</v>
      </c>
      <c r="BX18" s="1">
        <v>22</v>
      </c>
      <c r="BY18" s="1">
        <v>0</v>
      </c>
      <c r="CA18" s="25">
        <v>140</v>
      </c>
      <c r="CB18" s="25">
        <v>14</v>
      </c>
      <c r="CC18" s="44">
        <v>0.93</v>
      </c>
      <c r="CD18" s="27">
        <v>66</v>
      </c>
      <c r="CE18" s="1">
        <v>164</v>
      </c>
      <c r="CF18" s="1">
        <v>1</v>
      </c>
      <c r="CI18" s="1">
        <v>1</v>
      </c>
      <c r="CJ18" s="20">
        <v>1676.4175700000001</v>
      </c>
      <c r="CK18" s="19">
        <f t="shared" si="15"/>
        <v>7.4244143967881673</v>
      </c>
      <c r="CL18" s="19">
        <f t="shared" si="18"/>
        <v>25.400266212121213</v>
      </c>
      <c r="CM18" s="20">
        <v>1397.1778730000001</v>
      </c>
      <c r="CN18" s="19">
        <f t="shared" si="16"/>
        <v>7.2422096761339292</v>
      </c>
      <c r="CO18" s="22"/>
      <c r="CP18" s="36">
        <v>43250</v>
      </c>
      <c r="CQ18" s="36"/>
      <c r="CR18" s="36"/>
      <c r="CS18" s="36"/>
      <c r="CU18" s="36">
        <v>44217</v>
      </c>
      <c r="CV18" s="36">
        <v>44133</v>
      </c>
      <c r="CW18" s="1">
        <f t="shared" si="17"/>
        <v>883</v>
      </c>
      <c r="CX18" s="1">
        <v>0</v>
      </c>
      <c r="DA18" s="1">
        <v>0</v>
      </c>
      <c r="DB18" s="1">
        <v>883</v>
      </c>
      <c r="DC18" s="1">
        <v>1</v>
      </c>
      <c r="DD18"/>
    </row>
    <row r="19" spans="1:108" x14ac:dyDescent="0.25">
      <c r="A19" s="25">
        <v>1039</v>
      </c>
      <c r="B19" s="1">
        <v>57</v>
      </c>
      <c r="C19" s="1">
        <v>0</v>
      </c>
      <c r="D19" s="1">
        <v>1</v>
      </c>
      <c r="E19" s="1">
        <v>1</v>
      </c>
      <c r="F19" s="1">
        <v>1</v>
      </c>
      <c r="G19" s="1">
        <v>0</v>
      </c>
      <c r="H19" s="1">
        <v>1</v>
      </c>
      <c r="I19" s="1">
        <v>0</v>
      </c>
      <c r="J19" s="1">
        <v>4</v>
      </c>
      <c r="K19" s="1">
        <v>1</v>
      </c>
      <c r="L19" s="1">
        <v>1</v>
      </c>
      <c r="M19" s="1">
        <v>1</v>
      </c>
      <c r="N19" s="1">
        <v>1</v>
      </c>
      <c r="O19" s="1">
        <v>0</v>
      </c>
      <c r="P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</v>
      </c>
      <c r="AA19" s="1">
        <v>1</v>
      </c>
      <c r="AB19" s="1">
        <v>1</v>
      </c>
      <c r="AC19" s="1">
        <v>1</v>
      </c>
      <c r="AD19" s="1">
        <v>0</v>
      </c>
      <c r="AE19" s="1">
        <v>1</v>
      </c>
      <c r="AF19" s="1">
        <v>1</v>
      </c>
      <c r="AG19" s="1">
        <v>0</v>
      </c>
      <c r="AH19" s="1">
        <v>27.1</v>
      </c>
      <c r="AI19" s="1">
        <v>1.7</v>
      </c>
      <c r="AJ19" s="1">
        <v>126</v>
      </c>
      <c r="AK19" s="1">
        <v>64</v>
      </c>
      <c r="AL19" s="5">
        <f t="shared" si="0"/>
        <v>84.666666666666671</v>
      </c>
      <c r="AM19" s="1">
        <v>65</v>
      </c>
      <c r="AN19" s="1">
        <v>1</v>
      </c>
      <c r="AO19" s="1">
        <v>10</v>
      </c>
      <c r="AP19" s="1">
        <v>50</v>
      </c>
      <c r="AQ19" s="1">
        <v>20</v>
      </c>
      <c r="AR19" s="1">
        <v>31</v>
      </c>
      <c r="AS19" s="1">
        <f t="shared" si="1"/>
        <v>30</v>
      </c>
      <c r="AT19" s="7">
        <f t="shared" si="2"/>
        <v>3</v>
      </c>
      <c r="AU19" s="1">
        <v>15</v>
      </c>
      <c r="AV19" s="19">
        <v>3.1</v>
      </c>
      <c r="AW19" s="1">
        <v>1.82</v>
      </c>
      <c r="AX19" s="19">
        <f t="shared" si="3"/>
        <v>0.34167036215816704</v>
      </c>
      <c r="AY19" s="7">
        <f t="shared" si="4"/>
        <v>5.161290322580645</v>
      </c>
      <c r="AZ19" s="7">
        <f t="shared" si="5"/>
        <v>703.2967032967033</v>
      </c>
      <c r="BA19" s="7">
        <f t="shared" si="6"/>
        <v>3282.0512820512822</v>
      </c>
      <c r="BB19" s="7">
        <f t="shared" si="7"/>
        <v>47.692307692307693</v>
      </c>
      <c r="BC19" s="7">
        <f t="shared" si="8"/>
        <v>28</v>
      </c>
      <c r="BD19" s="7">
        <f t="shared" si="9"/>
        <v>26.529066666666665</v>
      </c>
      <c r="BE19" s="7">
        <f t="shared" si="10"/>
        <v>7.9967999999999995</v>
      </c>
      <c r="BF19" s="19">
        <v>2.6838709677419352</v>
      </c>
      <c r="BG19" s="19">
        <f t="shared" si="11"/>
        <v>0.65</v>
      </c>
      <c r="BH19" s="19">
        <f t="shared" si="12"/>
        <v>1.0483870967741935</v>
      </c>
      <c r="BI19" s="19">
        <f t="shared" si="13"/>
        <v>1.5897435897435899</v>
      </c>
      <c r="BJ19" s="19">
        <f t="shared" si="14"/>
        <v>0.66666666666666663</v>
      </c>
      <c r="BK19" s="19"/>
      <c r="BL19" s="20">
        <v>1</v>
      </c>
      <c r="BM19" s="1">
        <v>26</v>
      </c>
      <c r="BO19" s="1">
        <v>3</v>
      </c>
      <c r="BP19" s="1">
        <v>1</v>
      </c>
      <c r="BQ19" s="1">
        <v>1</v>
      </c>
      <c r="BR19" s="1">
        <v>0</v>
      </c>
      <c r="BS19" s="1">
        <v>19</v>
      </c>
      <c r="BT19" s="1">
        <v>4.5</v>
      </c>
      <c r="BU19" s="1">
        <v>3.6</v>
      </c>
      <c r="BV19" s="1">
        <v>0.5</v>
      </c>
      <c r="BW19" s="1">
        <v>4.2</v>
      </c>
      <c r="BX19" s="1">
        <v>34.4</v>
      </c>
      <c r="BY19" s="1">
        <v>1</v>
      </c>
      <c r="BZ19" s="1">
        <v>1</v>
      </c>
      <c r="CA19" s="25">
        <v>135</v>
      </c>
      <c r="CB19" s="25">
        <v>10</v>
      </c>
      <c r="CC19" s="44">
        <v>0.97</v>
      </c>
      <c r="CD19" s="27">
        <v>65</v>
      </c>
      <c r="CE19" s="1">
        <v>1326</v>
      </c>
      <c r="CF19" s="1">
        <v>1</v>
      </c>
      <c r="CI19" s="1">
        <v>3</v>
      </c>
      <c r="CJ19" s="20">
        <v>2355.1615790000001</v>
      </c>
      <c r="CK19" s="19">
        <f t="shared" si="15"/>
        <v>7.7643646151372279</v>
      </c>
      <c r="CL19" s="19">
        <f t="shared" si="18"/>
        <v>36.233255061538465</v>
      </c>
      <c r="CM19" s="20">
        <v>4622.8931570000004</v>
      </c>
      <c r="CN19" s="19">
        <f t="shared" si="16"/>
        <v>8.438776012537943</v>
      </c>
      <c r="CO19" s="22"/>
      <c r="CP19" s="36">
        <v>43272</v>
      </c>
      <c r="CQ19" s="36"/>
      <c r="CR19" s="36"/>
      <c r="CS19" s="36"/>
      <c r="CU19" s="36">
        <v>44217</v>
      </c>
      <c r="CV19" s="37">
        <v>43609</v>
      </c>
      <c r="CW19" s="1">
        <f t="shared" si="17"/>
        <v>337</v>
      </c>
      <c r="CX19" s="1">
        <v>1</v>
      </c>
      <c r="CY19" s="36">
        <v>43609</v>
      </c>
      <c r="CZ19" s="20">
        <f>(CY19-CP19)</f>
        <v>337</v>
      </c>
      <c r="DA19" s="20">
        <v>1</v>
      </c>
      <c r="DB19" s="20">
        <v>337</v>
      </c>
      <c r="DC19" s="1">
        <v>1</v>
      </c>
      <c r="DD19" t="s">
        <v>150</v>
      </c>
    </row>
    <row r="20" spans="1:108" x14ac:dyDescent="0.25">
      <c r="A20" s="25">
        <v>1040</v>
      </c>
      <c r="B20" s="1">
        <v>69</v>
      </c>
      <c r="C20" s="1">
        <v>0</v>
      </c>
      <c r="D20" s="1">
        <v>1</v>
      </c>
      <c r="E20" s="1">
        <v>1</v>
      </c>
      <c r="F20" s="1">
        <v>2</v>
      </c>
      <c r="G20" s="1">
        <v>1</v>
      </c>
      <c r="H20" s="1">
        <v>0</v>
      </c>
      <c r="I20" s="1">
        <v>1</v>
      </c>
      <c r="J20" s="1">
        <v>2</v>
      </c>
      <c r="K20" s="1">
        <v>1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2</v>
      </c>
      <c r="AH20" s="1">
        <v>38.6</v>
      </c>
      <c r="AI20" s="1">
        <v>2.1800000000000002</v>
      </c>
      <c r="AJ20" s="1">
        <v>93</v>
      </c>
      <c r="AK20" s="1">
        <v>53</v>
      </c>
      <c r="AL20" s="5">
        <f t="shared" si="0"/>
        <v>66.333333333333329</v>
      </c>
      <c r="AM20" s="1">
        <v>78</v>
      </c>
      <c r="AN20" s="1">
        <v>1</v>
      </c>
      <c r="AO20" s="1">
        <v>2</v>
      </c>
      <c r="AP20" s="1">
        <v>22</v>
      </c>
      <c r="AQ20" s="1">
        <v>7</v>
      </c>
      <c r="AR20" s="1">
        <v>13</v>
      </c>
      <c r="AS20" s="1">
        <f t="shared" si="1"/>
        <v>15</v>
      </c>
      <c r="AT20" s="7">
        <f t="shared" si="2"/>
        <v>7.5</v>
      </c>
      <c r="AU20" s="1">
        <v>6</v>
      </c>
      <c r="AV20" s="19">
        <v>6.31</v>
      </c>
      <c r="AW20" s="1">
        <v>2.9</v>
      </c>
      <c r="AX20" s="19">
        <f t="shared" si="3"/>
        <v>0.42653362897265329</v>
      </c>
      <c r="AY20" s="7">
        <f t="shared" si="4"/>
        <v>1.1093502377179081</v>
      </c>
      <c r="AZ20" s="7">
        <f t="shared" si="5"/>
        <v>193.10344827586206</v>
      </c>
      <c r="BA20" s="7">
        <f t="shared" si="6"/>
        <v>1774.7126436781607</v>
      </c>
      <c r="BB20" s="7">
        <f t="shared" si="7"/>
        <v>80.897435897435898</v>
      </c>
      <c r="BC20" s="7">
        <f t="shared" si="8"/>
        <v>37.179487179487182</v>
      </c>
      <c r="BD20" s="7">
        <f t="shared" si="9"/>
        <v>30.507008547008542</v>
      </c>
      <c r="BE20" s="7">
        <f t="shared" si="10"/>
        <v>5.5620512820512822</v>
      </c>
      <c r="BF20" s="19">
        <v>1.2361331220285261</v>
      </c>
      <c r="BG20" s="19">
        <f t="shared" si="11"/>
        <v>0.1606973058637084</v>
      </c>
      <c r="BH20" s="19">
        <f t="shared" si="12"/>
        <v>0.27194928684627573</v>
      </c>
      <c r="BI20" s="19">
        <f t="shared" si="13"/>
        <v>5.3931623931623935</v>
      </c>
      <c r="BJ20" s="19">
        <f t="shared" si="14"/>
        <v>0.33333333333333331</v>
      </c>
      <c r="BK20" s="19"/>
      <c r="BL20" s="20">
        <v>1</v>
      </c>
      <c r="BM20" s="1">
        <v>8</v>
      </c>
      <c r="BO20" s="1">
        <v>0</v>
      </c>
      <c r="BP20" s="1">
        <v>0</v>
      </c>
      <c r="BQ20" s="1">
        <v>1</v>
      </c>
      <c r="BR20" s="1">
        <v>0</v>
      </c>
      <c r="BS20" s="1">
        <v>65</v>
      </c>
      <c r="BT20" s="1"/>
      <c r="BU20" s="1"/>
      <c r="BV20" s="1"/>
      <c r="CA20" s="25">
        <v>139</v>
      </c>
      <c r="CB20" s="25">
        <v>23</v>
      </c>
      <c r="CC20" s="44">
        <v>1.1000000000000001</v>
      </c>
      <c r="CD20" s="27">
        <v>52</v>
      </c>
      <c r="CJ20" s="20">
        <v>5126.6365130000004</v>
      </c>
      <c r="CK20" s="19">
        <f t="shared" si="15"/>
        <v>8.542205072644709</v>
      </c>
      <c r="CL20" s="19">
        <f t="shared" si="18"/>
        <v>98.589163711538475</v>
      </c>
      <c r="CM20" s="20">
        <v>810.19909759999996</v>
      </c>
      <c r="CN20" s="19">
        <f t="shared" si="16"/>
        <v>6.6972800169689082</v>
      </c>
      <c r="CO20" s="22"/>
      <c r="CP20" s="36">
        <v>43283</v>
      </c>
      <c r="CQ20" s="36"/>
      <c r="CR20" s="36"/>
      <c r="CS20" s="36"/>
      <c r="CU20" s="36">
        <v>44274</v>
      </c>
      <c r="CV20" s="36">
        <v>44255</v>
      </c>
      <c r="CW20" s="1">
        <f t="shared" si="17"/>
        <v>972</v>
      </c>
      <c r="CX20" s="1">
        <v>0</v>
      </c>
      <c r="DA20" s="1">
        <v>0</v>
      </c>
      <c r="DB20" s="1">
        <v>972</v>
      </c>
      <c r="DC20" s="1">
        <v>1</v>
      </c>
    </row>
    <row r="21" spans="1:108" x14ac:dyDescent="0.25">
      <c r="A21" s="25">
        <v>1043</v>
      </c>
      <c r="B21" s="1">
        <v>65</v>
      </c>
      <c r="C21" s="1">
        <v>0</v>
      </c>
      <c r="D21" s="1">
        <v>0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3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1">
        <v>1</v>
      </c>
      <c r="AD21" s="1">
        <v>0</v>
      </c>
      <c r="AE21" s="1">
        <v>1</v>
      </c>
      <c r="AF21" s="1">
        <v>0</v>
      </c>
      <c r="AG21" s="1">
        <v>0</v>
      </c>
      <c r="AH21" s="1">
        <v>23.48</v>
      </c>
      <c r="AI21" s="1">
        <v>1.87</v>
      </c>
      <c r="AJ21" s="1">
        <v>106</v>
      </c>
      <c r="AK21" s="1">
        <v>52</v>
      </c>
      <c r="AL21" s="5">
        <f t="shared" si="0"/>
        <v>70</v>
      </c>
      <c r="AM21" s="1">
        <v>66</v>
      </c>
      <c r="AN21" s="1">
        <v>1</v>
      </c>
      <c r="AO21" s="1">
        <v>17</v>
      </c>
      <c r="AP21" s="1">
        <v>100</v>
      </c>
      <c r="AQ21" s="1">
        <v>37</v>
      </c>
      <c r="AR21" s="1">
        <v>65</v>
      </c>
      <c r="AS21" s="1">
        <f t="shared" si="1"/>
        <v>63</v>
      </c>
      <c r="AT21" s="7">
        <f t="shared" si="2"/>
        <v>3.7058823529411766</v>
      </c>
      <c r="AU21" s="1">
        <v>33</v>
      </c>
      <c r="AV21" s="19">
        <v>4.72</v>
      </c>
      <c r="AW21" s="1">
        <v>2.52</v>
      </c>
      <c r="AX21" s="19">
        <f t="shared" si="3"/>
        <v>0.39113082039911312</v>
      </c>
      <c r="AY21" s="7">
        <f t="shared" si="4"/>
        <v>6.7796610169491531</v>
      </c>
      <c r="AZ21" s="7">
        <f t="shared" si="5"/>
        <v>1015.8730158730159</v>
      </c>
      <c r="BA21" s="7">
        <f t="shared" si="6"/>
        <v>1682.5396825396824</v>
      </c>
      <c r="BB21" s="7">
        <f t="shared" si="7"/>
        <v>71.515151515151516</v>
      </c>
      <c r="BC21" s="7">
        <f t="shared" si="8"/>
        <v>38.18181818181818</v>
      </c>
      <c r="BD21" s="7">
        <f t="shared" si="9"/>
        <v>19.213090909090909</v>
      </c>
      <c r="BE21" s="7">
        <f t="shared" si="10"/>
        <v>24.925090909090905</v>
      </c>
      <c r="BF21" s="19">
        <v>1.3703389830508474</v>
      </c>
      <c r="BG21" s="19">
        <f t="shared" si="11"/>
        <v>0.90889830508474578</v>
      </c>
      <c r="BH21" s="19">
        <f t="shared" si="12"/>
        <v>1.3983050847457628</v>
      </c>
      <c r="BI21" s="19">
        <f t="shared" si="13"/>
        <v>1.1351611351611353</v>
      </c>
      <c r="BJ21" s="19">
        <f t="shared" si="14"/>
        <v>0.51515151515151514</v>
      </c>
      <c r="BK21" s="19"/>
      <c r="BL21" s="20">
        <v>1</v>
      </c>
      <c r="BM21" s="1">
        <v>19</v>
      </c>
      <c r="BO21" s="1">
        <v>2</v>
      </c>
      <c r="BP21" s="1">
        <v>0</v>
      </c>
      <c r="BQ21" s="1">
        <v>1</v>
      </c>
      <c r="BR21" s="1">
        <v>0</v>
      </c>
      <c r="BS21" s="1">
        <v>75</v>
      </c>
      <c r="BT21" s="1">
        <v>3.4</v>
      </c>
      <c r="BU21" s="1">
        <v>2.2000000000000002</v>
      </c>
      <c r="BV21" s="1">
        <v>0.89</v>
      </c>
      <c r="BX21" s="1">
        <v>69.7</v>
      </c>
      <c r="BY21" s="1">
        <v>1</v>
      </c>
      <c r="CA21" s="25">
        <v>140</v>
      </c>
      <c r="CB21" s="25">
        <v>10</v>
      </c>
      <c r="CC21" s="44">
        <v>0.9</v>
      </c>
      <c r="CD21" s="27">
        <v>89</v>
      </c>
      <c r="CE21" s="1">
        <v>148</v>
      </c>
      <c r="CF21" s="1">
        <v>0</v>
      </c>
      <c r="CI21" s="1">
        <v>1</v>
      </c>
      <c r="CJ21" s="20">
        <v>2773.1953469999999</v>
      </c>
      <c r="CK21" s="19">
        <f t="shared" si="15"/>
        <v>7.9277554892218394</v>
      </c>
      <c r="CL21" s="19">
        <f t="shared" si="18"/>
        <v>31.159498280898873</v>
      </c>
      <c r="CM21" s="20">
        <v>3204.6363689999998</v>
      </c>
      <c r="CN21" s="19">
        <f t="shared" si="16"/>
        <v>8.0723539055076952</v>
      </c>
      <c r="CO21" s="22"/>
      <c r="CP21" s="36">
        <v>43299</v>
      </c>
      <c r="CQ21" s="36"/>
      <c r="CR21" s="36"/>
      <c r="CS21" s="36"/>
      <c r="CU21" s="36">
        <v>44217</v>
      </c>
      <c r="CV21" s="37">
        <v>43436</v>
      </c>
      <c r="CW21" s="1">
        <f t="shared" si="17"/>
        <v>137</v>
      </c>
      <c r="CX21" s="1">
        <v>1</v>
      </c>
      <c r="CY21" s="36">
        <v>43436</v>
      </c>
      <c r="CZ21" s="20">
        <f>(CY21-CP21)</f>
        <v>137</v>
      </c>
      <c r="DA21" s="20">
        <v>1</v>
      </c>
      <c r="DB21" s="20">
        <v>137</v>
      </c>
      <c r="DC21" s="1">
        <v>1</v>
      </c>
      <c r="DD21" t="s">
        <v>133</v>
      </c>
    </row>
    <row r="22" spans="1:108" x14ac:dyDescent="0.25">
      <c r="A22" s="25">
        <v>1044</v>
      </c>
      <c r="B22" s="1">
        <v>75</v>
      </c>
      <c r="C22" s="1">
        <v>0</v>
      </c>
      <c r="D22" s="1">
        <v>0</v>
      </c>
      <c r="E22" s="1">
        <v>1</v>
      </c>
      <c r="F22" s="1">
        <v>1</v>
      </c>
      <c r="G22" s="1">
        <v>0</v>
      </c>
      <c r="H22" s="1">
        <v>1</v>
      </c>
      <c r="I22" s="1">
        <v>1</v>
      </c>
      <c r="J22" s="1">
        <v>2</v>
      </c>
      <c r="K22" s="1">
        <v>1</v>
      </c>
      <c r="L22" s="1">
        <v>1</v>
      </c>
      <c r="M22" s="1">
        <v>1</v>
      </c>
      <c r="N22" s="1">
        <v>1</v>
      </c>
      <c r="O22" s="1">
        <v>0</v>
      </c>
      <c r="P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1</v>
      </c>
      <c r="AB22" s="1">
        <v>1</v>
      </c>
      <c r="AC22" s="1">
        <v>1</v>
      </c>
      <c r="AD22" s="1">
        <v>0</v>
      </c>
      <c r="AE22" s="1">
        <v>1</v>
      </c>
      <c r="AF22" s="1">
        <v>0</v>
      </c>
      <c r="AG22" s="1">
        <v>0</v>
      </c>
      <c r="AH22" s="1">
        <v>27.2</v>
      </c>
      <c r="AI22" s="1">
        <v>2.1</v>
      </c>
      <c r="AJ22" s="1">
        <v>121</v>
      </c>
      <c r="AK22" s="1">
        <v>65</v>
      </c>
      <c r="AL22" s="5">
        <f t="shared" si="0"/>
        <v>83.666666666666671</v>
      </c>
      <c r="AM22" s="1">
        <v>85</v>
      </c>
      <c r="AN22" s="1">
        <v>1</v>
      </c>
      <c r="AO22" s="1">
        <v>2</v>
      </c>
      <c r="AP22" s="1">
        <v>29</v>
      </c>
      <c r="AQ22" s="1">
        <v>8</v>
      </c>
      <c r="AR22" s="1">
        <v>17</v>
      </c>
      <c r="AS22" s="1">
        <f t="shared" si="1"/>
        <v>21</v>
      </c>
      <c r="AT22" s="7">
        <f t="shared" si="2"/>
        <v>10.5</v>
      </c>
      <c r="AU22" s="1">
        <v>4</v>
      </c>
      <c r="AV22" s="19">
        <v>4.78</v>
      </c>
      <c r="AW22" s="1">
        <v>2.2799999999999998</v>
      </c>
      <c r="AX22" s="19">
        <f t="shared" si="3"/>
        <v>0.42297117516629712</v>
      </c>
      <c r="AY22" s="7">
        <f t="shared" si="4"/>
        <v>2.7196652719665271</v>
      </c>
      <c r="AZ22" s="7">
        <f t="shared" si="5"/>
        <v>456.14035087719304</v>
      </c>
      <c r="BA22" s="7">
        <f t="shared" si="6"/>
        <v>2865.4970760233923</v>
      </c>
      <c r="BB22" s="7">
        <f t="shared" si="7"/>
        <v>56.235294117647065</v>
      </c>
      <c r="BC22" s="7">
        <f t="shared" si="8"/>
        <v>26.823529411764707</v>
      </c>
      <c r="BD22" s="7">
        <f t="shared" si="9"/>
        <v>29.0624</v>
      </c>
      <c r="BE22" s="7">
        <f t="shared" si="10"/>
        <v>5.4719999999999995</v>
      </c>
      <c r="BF22" s="19">
        <v>2.3117154811715479</v>
      </c>
      <c r="BG22" s="19">
        <f t="shared" si="11"/>
        <v>0.30230125523012547</v>
      </c>
      <c r="BH22" s="19">
        <f t="shared" si="12"/>
        <v>0.5156903765690376</v>
      </c>
      <c r="BI22" s="19">
        <f t="shared" si="13"/>
        <v>2.677871148459384</v>
      </c>
      <c r="BJ22" s="19">
        <f t="shared" si="14"/>
        <v>0.5</v>
      </c>
      <c r="BK22" s="19"/>
      <c r="BL22" s="20">
        <v>1</v>
      </c>
      <c r="BM22" s="1">
        <v>9</v>
      </c>
      <c r="BO22" s="1">
        <v>3</v>
      </c>
      <c r="BP22" s="1"/>
      <c r="BQ22" s="1">
        <v>1</v>
      </c>
      <c r="BR22" s="1">
        <v>0</v>
      </c>
      <c r="BS22" s="1">
        <v>35</v>
      </c>
      <c r="BT22" s="1">
        <v>4.9000000000000004</v>
      </c>
      <c r="BU22" s="1">
        <v>3.9</v>
      </c>
      <c r="BV22" s="1">
        <v>0.45</v>
      </c>
      <c r="BW22" s="1">
        <v>4.5</v>
      </c>
      <c r="BX22" s="1">
        <v>35</v>
      </c>
      <c r="BY22" s="1">
        <v>1</v>
      </c>
      <c r="CA22" s="25">
        <v>141</v>
      </c>
      <c r="CB22" s="25">
        <v>23</v>
      </c>
      <c r="CC22" s="44">
        <v>1.86</v>
      </c>
      <c r="CD22" s="27">
        <v>35</v>
      </c>
      <c r="CE22" s="1">
        <v>1040</v>
      </c>
      <c r="CF22" s="1">
        <v>1</v>
      </c>
      <c r="CI22" s="1">
        <v>3</v>
      </c>
      <c r="CJ22" s="20">
        <v>897.65742379999995</v>
      </c>
      <c r="CK22" s="19">
        <f t="shared" si="15"/>
        <v>6.7997885075438766</v>
      </c>
      <c r="CL22" s="19">
        <f t="shared" si="18"/>
        <v>25.647354965714285</v>
      </c>
      <c r="CM22" s="20">
        <v>645.05277060000003</v>
      </c>
      <c r="CN22" s="19">
        <f t="shared" si="16"/>
        <v>6.4693321283328382</v>
      </c>
      <c r="CO22" s="22"/>
      <c r="CP22" s="36">
        <v>43301</v>
      </c>
      <c r="CQ22" s="36"/>
      <c r="CR22" s="36"/>
      <c r="CS22" s="36"/>
      <c r="CU22" s="36">
        <v>44274</v>
      </c>
      <c r="CV22" s="36">
        <v>44244</v>
      </c>
      <c r="CW22" s="1">
        <f t="shared" si="17"/>
        <v>943</v>
      </c>
      <c r="CX22" s="1">
        <v>0</v>
      </c>
      <c r="DA22" s="1">
        <v>0</v>
      </c>
      <c r="DB22" s="1">
        <v>943</v>
      </c>
      <c r="DC22" s="3">
        <v>0</v>
      </c>
      <c r="DD22"/>
    </row>
    <row r="23" spans="1:108" x14ac:dyDescent="0.25">
      <c r="A23" s="25">
        <v>1046</v>
      </c>
      <c r="B23" s="1">
        <v>73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4</v>
      </c>
      <c r="K23" s="1">
        <v>1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0</v>
      </c>
      <c r="AE23" s="1">
        <v>1</v>
      </c>
      <c r="AF23" s="1">
        <v>0</v>
      </c>
      <c r="AG23" s="1">
        <v>0</v>
      </c>
      <c r="AH23" s="1">
        <v>26.8</v>
      </c>
      <c r="AI23" s="1">
        <v>1.71</v>
      </c>
      <c r="AJ23" s="1">
        <v>106</v>
      </c>
      <c r="AK23" s="1">
        <v>56</v>
      </c>
      <c r="AL23" s="5">
        <f t="shared" si="0"/>
        <v>72.666666666666671</v>
      </c>
      <c r="AM23" s="1">
        <v>82</v>
      </c>
      <c r="AN23" s="1">
        <v>1</v>
      </c>
      <c r="AO23" s="1">
        <v>3</v>
      </c>
      <c r="AP23" s="1">
        <v>48</v>
      </c>
      <c r="AQ23" s="1">
        <v>21</v>
      </c>
      <c r="AR23" s="1">
        <v>31</v>
      </c>
      <c r="AS23" s="1">
        <f t="shared" si="1"/>
        <v>27</v>
      </c>
      <c r="AT23" s="7">
        <f t="shared" si="2"/>
        <v>9</v>
      </c>
      <c r="AU23" s="1">
        <v>20</v>
      </c>
      <c r="AV23" s="19">
        <v>3.2</v>
      </c>
      <c r="AW23" s="1">
        <v>1.87</v>
      </c>
      <c r="AX23" s="19">
        <f t="shared" si="3"/>
        <v>0.30130081300813011</v>
      </c>
      <c r="AY23" s="7">
        <f t="shared" si="4"/>
        <v>3.4375</v>
      </c>
      <c r="AZ23" s="7">
        <f t="shared" si="5"/>
        <v>470.58823529411762</v>
      </c>
      <c r="BA23" s="7">
        <f t="shared" si="6"/>
        <v>2980.3921568627452</v>
      </c>
      <c r="BB23" s="7">
        <f t="shared" si="7"/>
        <v>39.024390243902438</v>
      </c>
      <c r="BC23" s="7">
        <f t="shared" si="8"/>
        <v>22.804878048780488</v>
      </c>
      <c r="BD23" s="7">
        <f t="shared" si="9"/>
        <v>16.334373983739837</v>
      </c>
      <c r="BE23" s="7">
        <f t="shared" si="10"/>
        <v>8.6840975609756086</v>
      </c>
      <c r="BF23" s="19">
        <v>2.7162500000000001</v>
      </c>
      <c r="BG23" s="19">
        <f t="shared" si="11"/>
        <v>0.79437500000000005</v>
      </c>
      <c r="BH23" s="19">
        <f t="shared" si="12"/>
        <v>1.23</v>
      </c>
      <c r="BI23" s="19">
        <f t="shared" si="13"/>
        <v>1.4453477868112015</v>
      </c>
      <c r="BJ23" s="19">
        <f t="shared" si="14"/>
        <v>0.15</v>
      </c>
      <c r="BK23" s="19"/>
      <c r="BL23" s="20">
        <v>1</v>
      </c>
      <c r="BM23" s="1">
        <v>15</v>
      </c>
      <c r="BO23" s="1">
        <v>3</v>
      </c>
      <c r="BP23" s="1">
        <v>0</v>
      </c>
      <c r="BQ23" s="1">
        <v>1</v>
      </c>
      <c r="BR23" s="1">
        <v>0</v>
      </c>
      <c r="BS23" s="1">
        <v>24</v>
      </c>
      <c r="BT23" s="1">
        <v>5.0999999999999996</v>
      </c>
      <c r="BU23" s="1">
        <v>4.7</v>
      </c>
      <c r="BV23" s="1">
        <v>0.39</v>
      </c>
      <c r="BW23" s="1">
        <v>3.9</v>
      </c>
      <c r="BX23" s="1">
        <v>42</v>
      </c>
      <c r="BY23" s="1">
        <v>1</v>
      </c>
      <c r="BZ23" s="1">
        <v>1</v>
      </c>
      <c r="CA23" s="25">
        <v>132</v>
      </c>
      <c r="CB23" s="25">
        <v>34</v>
      </c>
      <c r="CC23" s="44">
        <v>1.29</v>
      </c>
      <c r="CD23" s="27">
        <v>54</v>
      </c>
      <c r="CE23" s="1">
        <v>4700</v>
      </c>
      <c r="CF23" s="1">
        <v>1</v>
      </c>
      <c r="CI23" s="1">
        <v>3</v>
      </c>
      <c r="CJ23" s="20">
        <v>2051.4208060000001</v>
      </c>
      <c r="CK23" s="19">
        <f t="shared" si="15"/>
        <v>7.6262879081636932</v>
      </c>
      <c r="CL23" s="19">
        <f t="shared" si="18"/>
        <v>37.989274185185188</v>
      </c>
      <c r="CM23" s="20">
        <v>1849.4345290000001</v>
      </c>
      <c r="CN23" s="19">
        <f t="shared" si="16"/>
        <v>7.522635211348832</v>
      </c>
      <c r="CO23" s="22"/>
      <c r="CP23" s="36">
        <v>43318</v>
      </c>
      <c r="CQ23" s="36"/>
      <c r="CR23" s="36"/>
      <c r="CS23" s="36"/>
      <c r="CU23" s="36">
        <v>44217</v>
      </c>
      <c r="CV23" s="36">
        <v>43844</v>
      </c>
      <c r="CW23" s="1">
        <f t="shared" si="17"/>
        <v>526</v>
      </c>
      <c r="CX23" s="1">
        <v>1</v>
      </c>
      <c r="CY23" s="36">
        <v>43844</v>
      </c>
      <c r="CZ23" s="20">
        <f>(CY23-CP23)</f>
        <v>526</v>
      </c>
      <c r="DA23" s="20">
        <v>1</v>
      </c>
      <c r="DB23" s="20">
        <v>526</v>
      </c>
      <c r="DC23" s="1">
        <v>1</v>
      </c>
      <c r="DD23" t="s">
        <v>130</v>
      </c>
    </row>
    <row r="24" spans="1:108" x14ac:dyDescent="0.25">
      <c r="A24" s="25">
        <v>1050</v>
      </c>
      <c r="B24" s="1">
        <v>61</v>
      </c>
      <c r="C24" s="1">
        <v>0</v>
      </c>
      <c r="D24" s="1">
        <v>0</v>
      </c>
      <c r="E24" s="1">
        <v>1</v>
      </c>
      <c r="F24" s="1">
        <v>2</v>
      </c>
      <c r="G24" s="1">
        <v>1</v>
      </c>
      <c r="H24" s="1">
        <v>0</v>
      </c>
      <c r="I24" s="1">
        <v>1</v>
      </c>
      <c r="J24" s="1">
        <v>2</v>
      </c>
      <c r="K24" s="1">
        <v>1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2</v>
      </c>
      <c r="AA24" s="1">
        <v>1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32.200000000000003</v>
      </c>
      <c r="AI24" s="1">
        <v>2.2799999999999998</v>
      </c>
      <c r="AJ24" s="1">
        <v>129</v>
      </c>
      <c r="AK24" s="1">
        <v>67</v>
      </c>
      <c r="AL24" s="5">
        <f t="shared" si="0"/>
        <v>87.666666666666671</v>
      </c>
      <c r="AM24" s="1">
        <v>68</v>
      </c>
      <c r="AN24" s="1">
        <v>1</v>
      </c>
      <c r="AO24" s="1">
        <v>4</v>
      </c>
      <c r="AP24" s="1">
        <v>26</v>
      </c>
      <c r="AQ24" s="1">
        <v>9</v>
      </c>
      <c r="AR24" s="1">
        <v>16</v>
      </c>
      <c r="AS24" s="1">
        <f t="shared" si="1"/>
        <v>17</v>
      </c>
      <c r="AT24" s="7">
        <f t="shared" si="2"/>
        <v>4.25</v>
      </c>
      <c r="AU24" s="1">
        <v>8</v>
      </c>
      <c r="AV24" s="19">
        <v>6.03</v>
      </c>
      <c r="AW24" s="1">
        <v>2.64</v>
      </c>
      <c r="AX24" s="19">
        <f t="shared" si="3"/>
        <v>0.51317073170731708</v>
      </c>
      <c r="AY24" s="7">
        <f t="shared" si="4"/>
        <v>1.3266998341625207</v>
      </c>
      <c r="AZ24" s="7">
        <f t="shared" si="5"/>
        <v>242.42424242424241</v>
      </c>
      <c r="BA24" s="7">
        <f t="shared" si="6"/>
        <v>2535.3535353535353</v>
      </c>
      <c r="BB24" s="7">
        <f t="shared" si="7"/>
        <v>88.676470588235304</v>
      </c>
      <c r="BC24" s="7">
        <f t="shared" si="8"/>
        <v>38.823529411764703</v>
      </c>
      <c r="BD24" s="7">
        <f t="shared" si="9"/>
        <v>42.064</v>
      </c>
      <c r="BE24" s="7">
        <f t="shared" si="10"/>
        <v>6.3359999999999994</v>
      </c>
      <c r="BF24" s="19">
        <v>1.1276948590381426</v>
      </c>
      <c r="BG24" s="19">
        <f t="shared" si="11"/>
        <v>0.18043117744610279</v>
      </c>
      <c r="BH24" s="19">
        <f t="shared" si="12"/>
        <v>0.29320066334991707</v>
      </c>
      <c r="BI24" s="19">
        <f t="shared" si="13"/>
        <v>5.2162629757785473</v>
      </c>
      <c r="BJ24" s="19">
        <f t="shared" si="14"/>
        <v>0.5</v>
      </c>
      <c r="BK24" s="19"/>
      <c r="BL24" s="20">
        <v>1</v>
      </c>
      <c r="BM24" s="1">
        <v>13</v>
      </c>
      <c r="BO24" s="1">
        <v>0</v>
      </c>
      <c r="BP24" s="1">
        <v>0</v>
      </c>
      <c r="BQ24" s="1">
        <v>1</v>
      </c>
      <c r="BR24" s="1">
        <v>0</v>
      </c>
      <c r="BS24" s="1">
        <v>65</v>
      </c>
      <c r="BT24" s="1"/>
      <c r="BU24" s="1"/>
      <c r="BV24" s="1"/>
      <c r="CA24" s="25">
        <v>140</v>
      </c>
      <c r="CB24" s="25">
        <v>15</v>
      </c>
      <c r="CC24" s="44">
        <v>1.1200000000000001</v>
      </c>
      <c r="CD24" s="27">
        <v>71</v>
      </c>
      <c r="CJ24" s="20">
        <v>730.12165189999996</v>
      </c>
      <c r="CK24" s="19">
        <f t="shared" si="15"/>
        <v>6.5932111666968174</v>
      </c>
      <c r="CL24" s="19">
        <f t="shared" si="18"/>
        <v>10.283403547887323</v>
      </c>
      <c r="CM24" s="20">
        <v>1215.8277880000001</v>
      </c>
      <c r="CN24" s="19">
        <f t="shared" si="16"/>
        <v>7.1031804307862849</v>
      </c>
      <c r="CO24" s="22"/>
      <c r="CP24" s="36">
        <v>43350</v>
      </c>
      <c r="CQ24" s="36"/>
      <c r="CR24" s="36"/>
      <c r="CS24" s="36"/>
      <c r="CU24" s="36">
        <v>44274</v>
      </c>
      <c r="CV24" s="36">
        <v>44257</v>
      </c>
      <c r="CW24" s="1">
        <f t="shared" si="17"/>
        <v>907</v>
      </c>
      <c r="CX24" s="1">
        <v>0</v>
      </c>
      <c r="DA24" s="1">
        <v>0</v>
      </c>
      <c r="DB24" s="1">
        <v>907</v>
      </c>
      <c r="DC24" s="3">
        <v>0</v>
      </c>
      <c r="DD24"/>
    </row>
    <row r="25" spans="1:108" x14ac:dyDescent="0.25">
      <c r="A25" s="25">
        <v>1053</v>
      </c>
      <c r="B25" s="1">
        <v>89</v>
      </c>
      <c r="C25" s="1">
        <v>0</v>
      </c>
      <c r="D25" s="1">
        <v>1</v>
      </c>
      <c r="E25" s="1">
        <v>1</v>
      </c>
      <c r="F25" s="1">
        <v>2</v>
      </c>
      <c r="G25" s="1">
        <v>1</v>
      </c>
      <c r="H25" s="1">
        <v>0</v>
      </c>
      <c r="I25" s="1">
        <v>1</v>
      </c>
      <c r="J25" s="1">
        <v>3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1</v>
      </c>
      <c r="AB25" s="1">
        <v>0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  <c r="AH25" s="1">
        <v>33.229999999999997</v>
      </c>
      <c r="AI25" s="1">
        <v>1.82</v>
      </c>
      <c r="AJ25" s="1">
        <v>161</v>
      </c>
      <c r="AK25" s="1">
        <v>74</v>
      </c>
      <c r="AL25" s="5">
        <f t="shared" si="0"/>
        <v>103</v>
      </c>
      <c r="AM25" s="1">
        <v>65</v>
      </c>
      <c r="AN25" s="1">
        <v>1</v>
      </c>
      <c r="AO25" s="1">
        <v>2</v>
      </c>
      <c r="AP25" s="1">
        <v>30</v>
      </c>
      <c r="AQ25" s="1">
        <v>3</v>
      </c>
      <c r="AR25" s="1">
        <v>14</v>
      </c>
      <c r="AS25" s="1">
        <f t="shared" si="1"/>
        <v>27</v>
      </c>
      <c r="AT25" s="7">
        <f t="shared" si="2"/>
        <v>13.5</v>
      </c>
      <c r="AU25" s="1">
        <v>6</v>
      </c>
      <c r="AV25" s="19">
        <v>3.83</v>
      </c>
      <c r="AW25" s="1">
        <v>2.1</v>
      </c>
      <c r="AX25" s="19">
        <f t="shared" si="3"/>
        <v>0.4796008869179601</v>
      </c>
      <c r="AY25" s="7">
        <f t="shared" si="4"/>
        <v>2.0887728459530024</v>
      </c>
      <c r="AZ25" s="7">
        <f t="shared" si="5"/>
        <v>304.76190476190476</v>
      </c>
      <c r="BA25" s="7">
        <f t="shared" si="6"/>
        <v>3847.6190476190473</v>
      </c>
      <c r="BB25" s="7">
        <f t="shared" si="7"/>
        <v>58.923076923076927</v>
      </c>
      <c r="BC25" s="7">
        <f t="shared" si="8"/>
        <v>32.307692307692307</v>
      </c>
      <c r="BD25" s="7">
        <f t="shared" si="9"/>
        <v>42.620307692307691</v>
      </c>
      <c r="BE25" s="7">
        <f t="shared" si="10"/>
        <v>5.272615384615384</v>
      </c>
      <c r="BF25" s="19"/>
      <c r="BG25" s="19">
        <f t="shared" si="11"/>
        <v>0.23759791122715404</v>
      </c>
      <c r="BH25" s="19">
        <f t="shared" si="12"/>
        <v>0.50913838120104438</v>
      </c>
      <c r="BI25" s="19">
        <f t="shared" si="13"/>
        <v>2.1823361823361824</v>
      </c>
      <c r="BJ25" s="19">
        <f t="shared" si="14"/>
        <v>0.33333333333333331</v>
      </c>
      <c r="BK25" s="19"/>
      <c r="BL25" s="20">
        <v>0</v>
      </c>
      <c r="BP25" s="1"/>
      <c r="BQ25" s="1">
        <v>1</v>
      </c>
      <c r="BR25" s="1">
        <v>0</v>
      </c>
      <c r="BS25" s="1">
        <v>75</v>
      </c>
      <c r="BT25" s="1"/>
      <c r="BU25" s="1"/>
      <c r="BV25" s="1"/>
      <c r="CA25" s="25">
        <v>143</v>
      </c>
      <c r="CB25" s="25">
        <v>26</v>
      </c>
      <c r="CC25" s="44">
        <v>2.11</v>
      </c>
      <c r="CD25" s="27">
        <v>20</v>
      </c>
      <c r="CE25" s="1">
        <v>203</v>
      </c>
      <c r="CF25" s="1">
        <v>1</v>
      </c>
      <c r="CI25" s="1">
        <v>2</v>
      </c>
      <c r="CJ25" s="20">
        <v>1310.7445809999999</v>
      </c>
      <c r="CK25" s="19">
        <f t="shared" si="15"/>
        <v>7.1783506371698254</v>
      </c>
      <c r="CL25" s="19">
        <f t="shared" si="18"/>
        <v>65.537229049999993</v>
      </c>
      <c r="CM25" s="20">
        <v>931.1330236</v>
      </c>
      <c r="CN25" s="19">
        <f t="shared" si="16"/>
        <v>6.8364021495622804</v>
      </c>
      <c r="CO25" s="22"/>
      <c r="CP25" s="36">
        <v>43369</v>
      </c>
      <c r="CQ25" s="36"/>
      <c r="CR25" s="36"/>
      <c r="CS25" s="36"/>
      <c r="CU25" s="36">
        <v>44274</v>
      </c>
      <c r="CV25" s="36">
        <v>44256</v>
      </c>
      <c r="CW25" s="1">
        <f t="shared" si="17"/>
        <v>887</v>
      </c>
      <c r="CX25" s="1">
        <v>0</v>
      </c>
      <c r="DA25" s="1">
        <v>0</v>
      </c>
      <c r="DB25" s="1">
        <v>887</v>
      </c>
      <c r="DC25" s="3">
        <v>0</v>
      </c>
      <c r="DD25"/>
    </row>
    <row r="26" spans="1:108" x14ac:dyDescent="0.25">
      <c r="A26" s="25">
        <v>1054</v>
      </c>
      <c r="B26" s="1">
        <v>71</v>
      </c>
      <c r="C26" s="1">
        <v>0</v>
      </c>
      <c r="D26" s="1">
        <v>0</v>
      </c>
      <c r="E26" s="1">
        <v>1</v>
      </c>
      <c r="F26" s="1">
        <v>1</v>
      </c>
      <c r="G26" s="1">
        <v>1</v>
      </c>
      <c r="H26" s="1">
        <v>0</v>
      </c>
      <c r="I26" s="1">
        <v>1</v>
      </c>
      <c r="J26" s="1">
        <v>3</v>
      </c>
      <c r="K26" s="1">
        <v>0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  <c r="AH26" s="1">
        <v>34.090000000000003</v>
      </c>
      <c r="AI26" s="1">
        <v>2.0099999999999998</v>
      </c>
      <c r="AJ26" s="1">
        <v>111</v>
      </c>
      <c r="AK26" s="1">
        <v>67</v>
      </c>
      <c r="AL26" s="5">
        <f t="shared" si="0"/>
        <v>81.666666666666671</v>
      </c>
      <c r="AM26" s="1">
        <v>73</v>
      </c>
      <c r="AN26" s="1">
        <v>1</v>
      </c>
      <c r="AO26" s="1">
        <v>11</v>
      </c>
      <c r="AP26" s="1">
        <v>48</v>
      </c>
      <c r="AQ26" s="1">
        <v>23</v>
      </c>
      <c r="AR26" s="1">
        <v>33</v>
      </c>
      <c r="AS26" s="1">
        <f t="shared" si="1"/>
        <v>25</v>
      </c>
      <c r="AT26" s="7">
        <f t="shared" si="2"/>
        <v>2.2727272727272729</v>
      </c>
      <c r="AU26" s="1">
        <v>22</v>
      </c>
      <c r="AV26" s="19">
        <v>3.73</v>
      </c>
      <c r="AW26" s="1">
        <v>1.72</v>
      </c>
      <c r="AX26" s="19">
        <f t="shared" si="3"/>
        <v>0.31145602365114561</v>
      </c>
      <c r="AY26" s="7">
        <f t="shared" si="4"/>
        <v>2.9490616621983916</v>
      </c>
      <c r="AZ26" s="7">
        <f t="shared" si="5"/>
        <v>511.62790697674421</v>
      </c>
      <c r="BA26" s="7">
        <f t="shared" si="6"/>
        <v>3286.8217054263569</v>
      </c>
      <c r="BB26" s="7">
        <f t="shared" si="7"/>
        <v>51.095890410958901</v>
      </c>
      <c r="BC26" s="7">
        <f t="shared" si="8"/>
        <v>23.561643835616437</v>
      </c>
      <c r="BD26" s="7">
        <f t="shared" si="9"/>
        <v>19.119488584474883</v>
      </c>
      <c r="BE26" s="7">
        <f t="shared" si="10"/>
        <v>7.049643835616437</v>
      </c>
      <c r="BF26" s="19"/>
      <c r="BG26" s="19">
        <f t="shared" si="11"/>
        <v>0.64584450402144777</v>
      </c>
      <c r="BH26" s="19">
        <f t="shared" si="12"/>
        <v>0.93941018766756035</v>
      </c>
      <c r="BI26" s="19">
        <f t="shared" si="13"/>
        <v>2.043835616438356</v>
      </c>
      <c r="BJ26" s="19">
        <f t="shared" si="14"/>
        <v>0.5</v>
      </c>
      <c r="BK26" s="19"/>
      <c r="BL26" s="20">
        <v>0</v>
      </c>
      <c r="BP26" s="1">
        <v>0</v>
      </c>
      <c r="BQ26" s="1">
        <v>1</v>
      </c>
      <c r="BR26" s="1">
        <v>0</v>
      </c>
      <c r="BS26" s="1">
        <v>25</v>
      </c>
      <c r="BT26" s="1">
        <v>7.5</v>
      </c>
      <c r="BU26" s="1">
        <v>5.8</v>
      </c>
      <c r="BV26" s="1">
        <v>0.25</v>
      </c>
      <c r="BW26" s="1">
        <v>5.4</v>
      </c>
      <c r="BX26" s="1">
        <v>40</v>
      </c>
      <c r="BY26" s="1">
        <v>1</v>
      </c>
      <c r="CA26" s="25">
        <v>135</v>
      </c>
      <c r="CB26" s="25">
        <v>29</v>
      </c>
      <c r="CC26" s="44">
        <v>1.48</v>
      </c>
      <c r="CD26" s="27">
        <v>47</v>
      </c>
      <c r="CE26" s="1">
        <v>2478</v>
      </c>
      <c r="CF26" s="1">
        <v>1</v>
      </c>
      <c r="CI26" s="1">
        <v>3</v>
      </c>
      <c r="CJ26" s="20">
        <v>10597.938480000001</v>
      </c>
      <c r="CK26" s="19">
        <f t="shared" si="15"/>
        <v>9.2684147781670152</v>
      </c>
      <c r="CL26" s="19">
        <f t="shared" si="18"/>
        <v>225.48805276595746</v>
      </c>
      <c r="CM26" s="20">
        <v>1855.385577</v>
      </c>
      <c r="CN26" s="19">
        <f t="shared" si="16"/>
        <v>7.5258478116630325</v>
      </c>
      <c r="CO26" s="22"/>
      <c r="CP26" s="36">
        <v>43369</v>
      </c>
      <c r="CQ26" s="36"/>
      <c r="CR26" s="36"/>
      <c r="CS26" s="36"/>
      <c r="CU26" s="36">
        <v>44217</v>
      </c>
      <c r="CV26" s="36">
        <v>43455</v>
      </c>
      <c r="CW26" s="1">
        <f t="shared" si="17"/>
        <v>86</v>
      </c>
      <c r="CX26" s="1">
        <v>1</v>
      </c>
      <c r="CY26" s="36">
        <v>43455</v>
      </c>
      <c r="CZ26" s="20">
        <f>(CY26-CP26)</f>
        <v>86</v>
      </c>
      <c r="DA26" s="20">
        <v>1</v>
      </c>
      <c r="DB26" s="20">
        <v>86</v>
      </c>
      <c r="DC26" s="1">
        <v>1</v>
      </c>
      <c r="DD26" t="s">
        <v>129</v>
      </c>
    </row>
    <row r="27" spans="1:108" x14ac:dyDescent="0.25">
      <c r="A27" s="25">
        <v>1055</v>
      </c>
      <c r="B27" s="1">
        <v>66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0</v>
      </c>
      <c r="I27" s="1">
        <v>0</v>
      </c>
      <c r="J27" s="1">
        <v>4</v>
      </c>
      <c r="K27" s="1">
        <v>1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  <c r="AH27" s="1">
        <v>18.5</v>
      </c>
      <c r="AI27" s="1">
        <v>1.33</v>
      </c>
      <c r="AJ27" s="1">
        <v>122</v>
      </c>
      <c r="AK27" s="1">
        <v>64</v>
      </c>
      <c r="AL27" s="5">
        <f t="shared" si="0"/>
        <v>83.333333333333329</v>
      </c>
      <c r="AM27" s="1">
        <v>81</v>
      </c>
      <c r="AN27" s="1">
        <v>2</v>
      </c>
      <c r="AO27" s="1">
        <v>12</v>
      </c>
      <c r="AP27" s="1">
        <v>54</v>
      </c>
      <c r="AQ27" s="1">
        <v>20</v>
      </c>
      <c r="AR27" s="1">
        <v>37</v>
      </c>
      <c r="AS27" s="1">
        <f t="shared" si="1"/>
        <v>34</v>
      </c>
      <c r="AT27" s="7">
        <f t="shared" si="2"/>
        <v>2.8333333333333335</v>
      </c>
      <c r="AU27" s="1">
        <v>22</v>
      </c>
      <c r="AV27" s="19">
        <v>2.59</v>
      </c>
      <c r="AW27" s="1">
        <v>1.95</v>
      </c>
      <c r="AX27" s="19">
        <f t="shared" si="3"/>
        <v>0.36031042128603102</v>
      </c>
      <c r="AY27" s="7">
        <f t="shared" si="4"/>
        <v>5.7915057915057915</v>
      </c>
      <c r="AZ27" s="7">
        <f t="shared" si="5"/>
        <v>615.38461538461536</v>
      </c>
      <c r="BA27" s="7">
        <f t="shared" si="6"/>
        <v>2926.4957264957261</v>
      </c>
      <c r="BB27" s="7">
        <f t="shared" si="7"/>
        <v>31.975308641975307</v>
      </c>
      <c r="BC27" s="7">
        <f t="shared" si="8"/>
        <v>24.074074074074073</v>
      </c>
      <c r="BD27" s="7">
        <f t="shared" si="9"/>
        <v>20.080987654320982</v>
      </c>
      <c r="BE27" s="7">
        <f t="shared" si="10"/>
        <v>8.1851851851851851</v>
      </c>
      <c r="BF27" s="19"/>
      <c r="BG27" s="19">
        <f t="shared" si="11"/>
        <v>1.1571428571428573</v>
      </c>
      <c r="BH27" s="19">
        <f t="shared" si="12"/>
        <v>1.6888030888030889</v>
      </c>
      <c r="BI27" s="19">
        <f t="shared" si="13"/>
        <v>0.94045025417574435</v>
      </c>
      <c r="BJ27" s="19">
        <f t="shared" si="14"/>
        <v>0.54545454545454541</v>
      </c>
      <c r="BK27" s="19"/>
      <c r="BL27" s="20">
        <v>0</v>
      </c>
      <c r="BP27" s="1"/>
      <c r="BQ27" s="1">
        <v>1</v>
      </c>
      <c r="BR27" s="1">
        <v>0</v>
      </c>
      <c r="BS27" s="1">
        <v>25</v>
      </c>
      <c r="BT27" s="1">
        <v>5.3</v>
      </c>
      <c r="BU27" s="1">
        <v>4.7</v>
      </c>
      <c r="BV27" s="1">
        <v>0.27</v>
      </c>
      <c r="BW27" s="1">
        <v>3.9</v>
      </c>
      <c r="BX27" s="1">
        <v>58</v>
      </c>
      <c r="BY27" s="1">
        <v>1</v>
      </c>
      <c r="CA27" s="25">
        <v>137</v>
      </c>
      <c r="CB27" s="25">
        <v>14</v>
      </c>
      <c r="CC27" s="44">
        <v>0.68</v>
      </c>
      <c r="CD27" s="27">
        <v>90</v>
      </c>
      <c r="CJ27" s="20">
        <v>8171.9039730000004</v>
      </c>
      <c r="CK27" s="19">
        <f t="shared" si="15"/>
        <v>9.008457205134258</v>
      </c>
      <c r="CL27" s="19">
        <f t="shared" si="18"/>
        <v>90.798933033333341</v>
      </c>
      <c r="CM27" s="20">
        <v>646.74728149999999</v>
      </c>
      <c r="CN27" s="19">
        <f t="shared" si="16"/>
        <v>6.4719556177329904</v>
      </c>
      <c r="CO27" s="22"/>
      <c r="CP27" s="36">
        <v>43370</v>
      </c>
      <c r="CQ27" s="36"/>
      <c r="CR27" s="36"/>
      <c r="CS27" s="36"/>
      <c r="CU27" s="36">
        <v>44274</v>
      </c>
      <c r="CV27" s="36">
        <v>44273</v>
      </c>
      <c r="CW27" s="1">
        <f t="shared" si="17"/>
        <v>903</v>
      </c>
      <c r="CX27" s="1">
        <v>0</v>
      </c>
      <c r="DA27" s="1">
        <v>0</v>
      </c>
      <c r="DB27" s="1">
        <v>903</v>
      </c>
      <c r="DC27" s="1">
        <v>1</v>
      </c>
      <c r="DD27"/>
    </row>
    <row r="28" spans="1:108" x14ac:dyDescent="0.25">
      <c r="A28" s="25">
        <v>1056</v>
      </c>
      <c r="B28" s="1">
        <v>73</v>
      </c>
      <c r="C28" s="1">
        <v>0</v>
      </c>
      <c r="D28" s="1">
        <v>1</v>
      </c>
      <c r="E28" s="1">
        <v>1</v>
      </c>
      <c r="F28" s="1">
        <v>2</v>
      </c>
      <c r="G28" s="1">
        <v>1</v>
      </c>
      <c r="H28" s="1">
        <v>0</v>
      </c>
      <c r="I28" s="1">
        <v>1</v>
      </c>
      <c r="J28" s="1">
        <v>2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0</v>
      </c>
      <c r="AC28" s="1">
        <v>1</v>
      </c>
      <c r="AD28" s="1">
        <v>0</v>
      </c>
      <c r="AE28" s="1">
        <v>1</v>
      </c>
      <c r="AF28" s="1">
        <v>0</v>
      </c>
      <c r="AG28" s="1">
        <v>2</v>
      </c>
      <c r="AH28" s="1">
        <v>32.799999999999997</v>
      </c>
      <c r="AI28" s="1">
        <v>1.89</v>
      </c>
      <c r="AJ28" s="1">
        <v>117</v>
      </c>
      <c r="AK28" s="1">
        <v>43</v>
      </c>
      <c r="AL28" s="5">
        <f t="shared" si="0"/>
        <v>67.666666666666671</v>
      </c>
      <c r="AM28" s="1">
        <v>72</v>
      </c>
      <c r="AN28" s="1">
        <v>1</v>
      </c>
      <c r="AO28" s="1">
        <v>3</v>
      </c>
      <c r="AP28" s="1">
        <v>33</v>
      </c>
      <c r="AQ28" s="1">
        <v>6</v>
      </c>
      <c r="AR28" s="1">
        <v>17</v>
      </c>
      <c r="AS28" s="1">
        <f t="shared" si="1"/>
        <v>27</v>
      </c>
      <c r="AT28" s="7">
        <f t="shared" si="2"/>
        <v>9</v>
      </c>
      <c r="AU28" s="1">
        <v>7</v>
      </c>
      <c r="AV28" s="19">
        <v>5.0599999999999996</v>
      </c>
      <c r="AW28" s="1">
        <v>2.68</v>
      </c>
      <c r="AX28" s="19">
        <f t="shared" si="3"/>
        <v>0.40209903917220996</v>
      </c>
      <c r="AY28" s="7">
        <f t="shared" si="4"/>
        <v>1.9762845849802373</v>
      </c>
      <c r="AZ28" s="7">
        <f t="shared" si="5"/>
        <v>298.50746268656712</v>
      </c>
      <c r="BA28" s="7">
        <f t="shared" si="6"/>
        <v>1930.3482587064677</v>
      </c>
      <c r="BB28" s="7">
        <f t="shared" si="7"/>
        <v>70.277777777777771</v>
      </c>
      <c r="BC28" s="7">
        <f t="shared" si="8"/>
        <v>37.222222222222221</v>
      </c>
      <c r="BD28" s="7">
        <f t="shared" si="9"/>
        <v>30.710814814814814</v>
      </c>
      <c r="BE28" s="7">
        <f t="shared" si="10"/>
        <v>7.0871111111111107</v>
      </c>
      <c r="BF28" s="19">
        <v>2.4047430830039529</v>
      </c>
      <c r="BG28" s="19">
        <f t="shared" si="11"/>
        <v>0.24189723320158105</v>
      </c>
      <c r="BH28" s="19">
        <f t="shared" si="12"/>
        <v>0.46956521739130441</v>
      </c>
      <c r="BI28" s="19">
        <f t="shared" si="13"/>
        <v>2.6028806584362139</v>
      </c>
      <c r="BJ28" s="19">
        <f t="shared" si="14"/>
        <v>0.42857142857142855</v>
      </c>
      <c r="BK28" s="19"/>
      <c r="BL28" s="20">
        <v>1</v>
      </c>
      <c r="BM28" s="1">
        <v>15</v>
      </c>
      <c r="BO28" s="1">
        <v>3</v>
      </c>
      <c r="BP28" s="1">
        <v>0</v>
      </c>
      <c r="BQ28" s="1">
        <v>1</v>
      </c>
      <c r="BR28" s="1">
        <v>0</v>
      </c>
      <c r="BS28" s="1">
        <v>70</v>
      </c>
      <c r="BT28" s="1">
        <v>3.8</v>
      </c>
      <c r="BU28" s="1">
        <v>2.4</v>
      </c>
      <c r="BV28" s="1">
        <v>0.49</v>
      </c>
      <c r="BW28" s="1">
        <v>4.0999999999999996</v>
      </c>
      <c r="BX28" s="1">
        <v>29.3</v>
      </c>
      <c r="BY28" s="1">
        <v>0</v>
      </c>
      <c r="CA28" s="25">
        <v>136</v>
      </c>
      <c r="CB28" s="25">
        <v>25</v>
      </c>
      <c r="CC28" s="44">
        <v>1.75</v>
      </c>
      <c r="CD28" s="27">
        <v>28</v>
      </c>
      <c r="CE28" s="1">
        <v>187</v>
      </c>
      <c r="CF28" s="1">
        <v>1</v>
      </c>
      <c r="CI28" s="1">
        <v>1</v>
      </c>
      <c r="CJ28" s="20">
        <v>1506.8289520000001</v>
      </c>
      <c r="CK28" s="19">
        <f t="shared" si="15"/>
        <v>7.3177626898621249</v>
      </c>
      <c r="CL28" s="19">
        <f t="shared" si="18"/>
        <v>53.815319714285714</v>
      </c>
      <c r="CM28" s="20">
        <v>1317.448296</v>
      </c>
      <c r="CN28" s="19">
        <f t="shared" si="16"/>
        <v>7.1834520356226799</v>
      </c>
      <c r="CO28" s="22"/>
      <c r="CP28" s="36">
        <v>43370</v>
      </c>
      <c r="CQ28" s="36"/>
      <c r="CR28" s="36"/>
      <c r="CS28" s="36"/>
      <c r="CU28" s="36">
        <v>44274</v>
      </c>
      <c r="CV28" s="36">
        <v>44265</v>
      </c>
      <c r="CW28" s="1">
        <f t="shared" si="17"/>
        <v>895</v>
      </c>
      <c r="CX28" s="1">
        <v>0</v>
      </c>
      <c r="DA28" s="1">
        <v>0</v>
      </c>
      <c r="DB28" s="1">
        <v>895</v>
      </c>
      <c r="DC28" s="1">
        <v>1</v>
      </c>
      <c r="DD28"/>
    </row>
    <row r="29" spans="1:108" x14ac:dyDescent="0.25">
      <c r="A29" s="25">
        <v>1060</v>
      </c>
      <c r="B29" s="1">
        <v>78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3</v>
      </c>
      <c r="K29" s="1">
        <v>1</v>
      </c>
      <c r="L29" s="1">
        <v>0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1</v>
      </c>
      <c r="AA29" s="1">
        <v>1</v>
      </c>
      <c r="AB29" s="1">
        <v>1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35.6</v>
      </c>
      <c r="AI29" s="1">
        <v>1.95</v>
      </c>
      <c r="AJ29" s="1">
        <v>136</v>
      </c>
      <c r="AK29" s="1">
        <v>70</v>
      </c>
      <c r="AL29" s="5">
        <f t="shared" si="0"/>
        <v>92</v>
      </c>
      <c r="AM29" s="1">
        <v>60</v>
      </c>
      <c r="AN29" s="1">
        <v>1</v>
      </c>
      <c r="AO29" s="1">
        <v>2</v>
      </c>
      <c r="AP29" s="1">
        <v>37</v>
      </c>
      <c r="AQ29" s="1">
        <v>23</v>
      </c>
      <c r="AR29" s="1">
        <v>29</v>
      </c>
      <c r="AS29" s="1">
        <f t="shared" si="1"/>
        <v>14</v>
      </c>
      <c r="AT29" s="7">
        <f t="shared" si="2"/>
        <v>7</v>
      </c>
      <c r="AU29" s="1">
        <v>17</v>
      </c>
      <c r="AV29" s="19">
        <v>6.75</v>
      </c>
      <c r="AW29" s="1">
        <v>3.46</v>
      </c>
      <c r="AX29" s="19">
        <f t="shared" si="3"/>
        <v>0.70580931263858093</v>
      </c>
      <c r="AY29" s="7">
        <f t="shared" si="4"/>
        <v>1.7777777777777777</v>
      </c>
      <c r="AZ29" s="7">
        <f t="shared" si="5"/>
        <v>277.45664739884393</v>
      </c>
      <c r="BA29" s="7">
        <f t="shared" si="6"/>
        <v>2080.9248554913297</v>
      </c>
      <c r="BB29" s="7">
        <f t="shared" si="7"/>
        <v>112.5</v>
      </c>
      <c r="BC29" s="7">
        <f t="shared" si="8"/>
        <v>57.666666666666664</v>
      </c>
      <c r="BD29" s="7">
        <f t="shared" si="9"/>
        <v>58.819999999999993</v>
      </c>
      <c r="BE29" s="7">
        <f t="shared" si="10"/>
        <v>21.1752</v>
      </c>
      <c r="BF29" s="19">
        <v>1.4666666666666666</v>
      </c>
      <c r="BG29" s="19">
        <f t="shared" si="11"/>
        <v>0.25777777777777777</v>
      </c>
      <c r="BH29" s="19">
        <f t="shared" si="12"/>
        <v>0.3288888888888889</v>
      </c>
      <c r="BI29" s="19">
        <f t="shared" si="13"/>
        <v>8.0357142857142865</v>
      </c>
      <c r="BJ29" s="19">
        <f t="shared" si="14"/>
        <v>0.11764705882352941</v>
      </c>
      <c r="BK29" s="19"/>
      <c r="BL29" s="20">
        <v>1</v>
      </c>
      <c r="BM29" s="1">
        <v>17</v>
      </c>
      <c r="BO29" s="1">
        <v>0</v>
      </c>
      <c r="BP29" s="1">
        <v>0</v>
      </c>
      <c r="BQ29" s="1">
        <v>1</v>
      </c>
      <c r="BR29" s="1">
        <v>0</v>
      </c>
      <c r="BS29" s="1">
        <v>65</v>
      </c>
      <c r="BT29" s="1">
        <v>4.9000000000000004</v>
      </c>
      <c r="BU29" s="1">
        <v>2.7</v>
      </c>
      <c r="BV29" s="1">
        <v>0.51</v>
      </c>
      <c r="BW29" s="1">
        <v>4.7</v>
      </c>
      <c r="BZ29" s="1">
        <v>1</v>
      </c>
      <c r="CA29" s="25">
        <v>137</v>
      </c>
      <c r="CB29" s="25">
        <v>26</v>
      </c>
      <c r="CC29" s="44">
        <v>1.3</v>
      </c>
      <c r="CD29" s="27">
        <v>39</v>
      </c>
      <c r="CJ29" s="20">
        <v>2262.454315</v>
      </c>
      <c r="CK29" s="19">
        <f t="shared" si="15"/>
        <v>7.7242054831050213</v>
      </c>
      <c r="CL29" s="19">
        <f t="shared" si="18"/>
        <v>58.0116491025641</v>
      </c>
      <c r="CM29" s="20">
        <v>1185.8239040000001</v>
      </c>
      <c r="CN29" s="19">
        <f t="shared" si="16"/>
        <v>7.0781930896128422</v>
      </c>
      <c r="CO29" s="22"/>
      <c r="CP29" s="36">
        <v>43396</v>
      </c>
      <c r="CQ29" s="36"/>
      <c r="CR29" s="36"/>
      <c r="CS29" s="36"/>
      <c r="CU29" s="36">
        <v>44217</v>
      </c>
      <c r="CV29" s="36">
        <v>43738</v>
      </c>
      <c r="CW29" s="1">
        <f t="shared" si="17"/>
        <v>342</v>
      </c>
      <c r="CX29" s="1">
        <v>1</v>
      </c>
      <c r="CY29" s="36">
        <v>43738</v>
      </c>
      <c r="CZ29" s="20">
        <f>(CY29-CP29)</f>
        <v>342</v>
      </c>
      <c r="DA29" s="20">
        <v>1</v>
      </c>
      <c r="DB29" s="20">
        <v>342</v>
      </c>
      <c r="DC29" s="1">
        <v>1</v>
      </c>
      <c r="DD29" t="s">
        <v>129</v>
      </c>
    </row>
    <row r="30" spans="1:108" x14ac:dyDescent="0.25">
      <c r="A30" s="25">
        <v>1061</v>
      </c>
      <c r="B30" s="1">
        <v>61</v>
      </c>
      <c r="C30" s="1">
        <v>0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0</v>
      </c>
      <c r="J30" s="1">
        <v>3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2</v>
      </c>
      <c r="AA30" s="1">
        <v>1</v>
      </c>
      <c r="AB30" s="1">
        <v>1</v>
      </c>
      <c r="AC30" s="1">
        <v>1</v>
      </c>
      <c r="AD30" s="1">
        <v>0</v>
      </c>
      <c r="AE30" s="1">
        <v>1</v>
      </c>
      <c r="AF30" s="1">
        <v>0</v>
      </c>
      <c r="AG30" s="1">
        <v>0</v>
      </c>
      <c r="AH30" s="1">
        <v>33.4</v>
      </c>
      <c r="AI30" s="1">
        <v>2.27</v>
      </c>
      <c r="AJ30" s="1">
        <v>129</v>
      </c>
      <c r="AK30" s="1">
        <v>71</v>
      </c>
      <c r="AL30" s="5">
        <f t="shared" si="0"/>
        <v>90.333333333333329</v>
      </c>
      <c r="AM30" s="1">
        <v>93</v>
      </c>
      <c r="AN30" s="1">
        <v>1</v>
      </c>
      <c r="AO30" s="1">
        <v>10</v>
      </c>
      <c r="AP30" s="1">
        <v>32</v>
      </c>
      <c r="AQ30" s="1">
        <v>20</v>
      </c>
      <c r="AR30" s="1">
        <v>24</v>
      </c>
      <c r="AS30" s="1">
        <f t="shared" si="1"/>
        <v>12</v>
      </c>
      <c r="AT30" s="7">
        <f t="shared" si="2"/>
        <v>1.2</v>
      </c>
      <c r="AU30" s="1">
        <v>15</v>
      </c>
      <c r="AV30" s="19">
        <v>5.05</v>
      </c>
      <c r="AW30" s="1">
        <v>2.2200000000000002</v>
      </c>
      <c r="AX30" s="19">
        <f t="shared" si="3"/>
        <v>0.44465631929046567</v>
      </c>
      <c r="AY30" s="7">
        <f t="shared" si="4"/>
        <v>1.7821782178217822</v>
      </c>
      <c r="AZ30" s="7">
        <f t="shared" si="5"/>
        <v>324.32432432432432</v>
      </c>
      <c r="BA30" s="7">
        <f t="shared" si="6"/>
        <v>2894.8948948948942</v>
      </c>
      <c r="BB30" s="7">
        <f t="shared" si="7"/>
        <v>54.3010752688172</v>
      </c>
      <c r="BC30" s="7">
        <f t="shared" si="8"/>
        <v>23.870967741935484</v>
      </c>
      <c r="BD30" s="7">
        <f t="shared" si="9"/>
        <v>24.456602150537634</v>
      </c>
      <c r="BE30" s="7">
        <f t="shared" si="10"/>
        <v>4.5450322580645155</v>
      </c>
      <c r="BF30" s="19">
        <v>2.0994059405940595</v>
      </c>
      <c r="BG30" s="19">
        <f t="shared" si="11"/>
        <v>0.44198019801980198</v>
      </c>
      <c r="BH30" s="19">
        <f t="shared" si="12"/>
        <v>0.58930693069306939</v>
      </c>
      <c r="BI30" s="19">
        <f t="shared" si="13"/>
        <v>4.5250896057347667</v>
      </c>
      <c r="BJ30" s="19">
        <f t="shared" si="14"/>
        <v>0.66666666666666663</v>
      </c>
      <c r="BK30" s="19"/>
      <c r="BL30" s="20">
        <v>1</v>
      </c>
      <c r="BM30" s="1">
        <v>22</v>
      </c>
      <c r="BO30" s="1">
        <v>3</v>
      </c>
      <c r="BP30" s="1">
        <v>0</v>
      </c>
      <c r="BQ30" s="1">
        <v>1</v>
      </c>
      <c r="BR30" s="1">
        <v>0</v>
      </c>
      <c r="BS30" s="1">
        <v>25</v>
      </c>
      <c r="BT30" s="1"/>
      <c r="BU30" s="1"/>
      <c r="BV30" s="1"/>
      <c r="CA30" s="25">
        <v>139</v>
      </c>
      <c r="CB30" s="25">
        <v>35</v>
      </c>
      <c r="CC30" s="44">
        <v>1.58</v>
      </c>
      <c r="CD30" s="27">
        <v>47</v>
      </c>
      <c r="CE30" s="1">
        <v>399</v>
      </c>
      <c r="CF30" s="1">
        <v>1</v>
      </c>
      <c r="CI30" s="1">
        <v>2</v>
      </c>
      <c r="CJ30" s="20">
        <v>1312.3408890000001</v>
      </c>
      <c r="CK30" s="19">
        <f t="shared" si="15"/>
        <v>7.1795677596885685</v>
      </c>
      <c r="CL30" s="19">
        <f t="shared" si="18"/>
        <v>27.922146574468087</v>
      </c>
      <c r="CM30" s="20">
        <v>1484.2853050000001</v>
      </c>
      <c r="CN30" s="19">
        <f t="shared" si="16"/>
        <v>7.3026886592920119</v>
      </c>
      <c r="CO30" s="22"/>
      <c r="CP30" s="36">
        <v>43397</v>
      </c>
      <c r="CQ30" s="36"/>
      <c r="CR30" s="36"/>
      <c r="CS30" s="36"/>
      <c r="CU30" s="36">
        <v>44274</v>
      </c>
      <c r="CV30" s="36">
        <v>44259</v>
      </c>
      <c r="CW30" s="1">
        <f t="shared" si="17"/>
        <v>862</v>
      </c>
      <c r="CX30" s="1">
        <v>0</v>
      </c>
      <c r="DA30" s="1">
        <v>0</v>
      </c>
      <c r="DB30" s="1">
        <v>862</v>
      </c>
      <c r="DC30" s="3">
        <v>0</v>
      </c>
      <c r="DD30"/>
    </row>
    <row r="31" spans="1:108" x14ac:dyDescent="0.25">
      <c r="A31" s="25">
        <v>1063</v>
      </c>
      <c r="B31" s="1">
        <v>65</v>
      </c>
      <c r="C31" s="1">
        <v>0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0</v>
      </c>
      <c r="J31" s="1">
        <v>4</v>
      </c>
      <c r="K31" s="1">
        <v>1</v>
      </c>
      <c r="L31" s="1">
        <v>1</v>
      </c>
      <c r="M31" s="1">
        <v>1</v>
      </c>
      <c r="N31" s="1">
        <v>0</v>
      </c>
      <c r="O31" s="1">
        <v>0</v>
      </c>
      <c r="P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1</v>
      </c>
      <c r="AB31" s="1">
        <v>1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  <c r="AH31" s="1">
        <v>30.5</v>
      </c>
      <c r="AI31" s="1">
        <v>2.0299999999999998</v>
      </c>
      <c r="AJ31" s="1">
        <v>83</v>
      </c>
      <c r="AK31" s="1">
        <v>61</v>
      </c>
      <c r="AL31" s="5">
        <f t="shared" si="0"/>
        <v>68.333333333333329</v>
      </c>
      <c r="AM31" s="1">
        <v>81</v>
      </c>
      <c r="AN31" s="1">
        <v>1</v>
      </c>
      <c r="AO31" s="1">
        <v>11</v>
      </c>
      <c r="AP31" s="1">
        <v>53</v>
      </c>
      <c r="AQ31" s="1">
        <v>23</v>
      </c>
      <c r="AR31" s="1">
        <v>35</v>
      </c>
      <c r="AS31" s="1">
        <f t="shared" si="1"/>
        <v>30</v>
      </c>
      <c r="AT31" s="7">
        <f t="shared" si="2"/>
        <v>2.7272727272727271</v>
      </c>
      <c r="AU31" s="1">
        <v>23</v>
      </c>
      <c r="AV31" s="19">
        <v>4.72</v>
      </c>
      <c r="AW31" s="1">
        <v>2.3199999999999998</v>
      </c>
      <c r="AX31" s="19">
        <f t="shared" si="3"/>
        <v>0.35151515151515145</v>
      </c>
      <c r="AY31" s="7">
        <f t="shared" si="4"/>
        <v>2.5423728813559325</v>
      </c>
      <c r="AZ31" s="7">
        <f t="shared" si="5"/>
        <v>413.79310344827587</v>
      </c>
      <c r="BA31" s="7">
        <f t="shared" si="6"/>
        <v>1977.0114942528735</v>
      </c>
      <c r="BB31" s="7">
        <f t="shared" si="7"/>
        <v>58.271604938271601</v>
      </c>
      <c r="BC31" s="7">
        <f t="shared" si="8"/>
        <v>28.641975308641975</v>
      </c>
      <c r="BD31" s="7">
        <f t="shared" si="9"/>
        <v>17.658732510288061</v>
      </c>
      <c r="BE31" s="7">
        <f t="shared" si="10"/>
        <v>9.3487407407407392</v>
      </c>
      <c r="BF31" s="19"/>
      <c r="BG31" s="19">
        <f t="shared" si="11"/>
        <v>0.60063559322033899</v>
      </c>
      <c r="BH31" s="19">
        <f t="shared" si="12"/>
        <v>0.9095338983050848</v>
      </c>
      <c r="BI31" s="19">
        <f t="shared" si="13"/>
        <v>1.94238683127572</v>
      </c>
      <c r="BJ31" s="19">
        <f t="shared" si="14"/>
        <v>0.47826086956521741</v>
      </c>
      <c r="BK31" s="19"/>
      <c r="BL31" s="20">
        <v>0</v>
      </c>
      <c r="BP31" s="1">
        <v>0</v>
      </c>
      <c r="BQ31" s="1">
        <v>1</v>
      </c>
      <c r="BR31" s="1">
        <v>0</v>
      </c>
      <c r="BS31" s="1">
        <v>30</v>
      </c>
      <c r="BT31" s="1">
        <v>6.7</v>
      </c>
      <c r="BU31" s="1">
        <v>6.1</v>
      </c>
      <c r="BV31" s="1">
        <v>0.32</v>
      </c>
      <c r="BW31" s="1">
        <v>5.5</v>
      </c>
      <c r="BX31" s="1">
        <v>42</v>
      </c>
      <c r="BY31" s="1">
        <v>1</v>
      </c>
      <c r="CA31" s="25">
        <v>131</v>
      </c>
      <c r="CB31" s="25">
        <v>18</v>
      </c>
      <c r="CC31" s="44">
        <v>0.97</v>
      </c>
      <c r="CD31" s="27">
        <v>82</v>
      </c>
      <c r="CE31" s="1">
        <v>758</v>
      </c>
      <c r="CF31" s="1">
        <v>1</v>
      </c>
      <c r="CI31" s="1">
        <v>2</v>
      </c>
      <c r="CJ31" s="20">
        <v>3260.009423</v>
      </c>
      <c r="CK31" s="19">
        <f t="shared" si="15"/>
        <v>8.0894853648473735</v>
      </c>
      <c r="CL31" s="19">
        <f t="shared" si="18"/>
        <v>39.756212475609757</v>
      </c>
      <c r="CM31" s="20">
        <v>955.70465360000003</v>
      </c>
      <c r="CN31" s="19">
        <f t="shared" si="16"/>
        <v>6.8624489255707317</v>
      </c>
      <c r="CO31" s="22"/>
      <c r="CP31" s="36">
        <v>43398</v>
      </c>
      <c r="CQ31" s="36"/>
      <c r="CR31" s="36"/>
      <c r="CS31" s="36"/>
      <c r="CU31" s="36">
        <v>44217</v>
      </c>
      <c r="CV31" s="36">
        <v>44202</v>
      </c>
      <c r="CW31" s="1">
        <f t="shared" si="17"/>
        <v>804</v>
      </c>
      <c r="CX31" s="1">
        <v>1</v>
      </c>
      <c r="CY31" s="36">
        <v>44202</v>
      </c>
      <c r="CZ31" s="20">
        <f>(CY31-CP31)</f>
        <v>804</v>
      </c>
      <c r="DA31" s="20">
        <v>1</v>
      </c>
      <c r="DB31" s="20">
        <v>804</v>
      </c>
      <c r="DC31" s="1">
        <v>1</v>
      </c>
      <c r="DD31" t="s">
        <v>129</v>
      </c>
    </row>
    <row r="32" spans="1:108" x14ac:dyDescent="0.25">
      <c r="A32" s="25">
        <v>1064</v>
      </c>
      <c r="B32" s="1">
        <v>55</v>
      </c>
      <c r="C32" s="1">
        <v>0</v>
      </c>
      <c r="D32" s="1">
        <v>0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2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27.2</v>
      </c>
      <c r="AI32" s="1">
        <v>2.08</v>
      </c>
      <c r="AJ32" s="1">
        <v>159</v>
      </c>
      <c r="AK32" s="1">
        <v>71</v>
      </c>
      <c r="AL32" s="5">
        <f t="shared" si="0"/>
        <v>100.33333333333333</v>
      </c>
      <c r="AM32" s="1">
        <v>67</v>
      </c>
      <c r="AN32" s="1">
        <v>1</v>
      </c>
      <c r="AO32" s="1">
        <v>6</v>
      </c>
      <c r="AP32" s="1">
        <v>41</v>
      </c>
      <c r="AQ32" s="1">
        <v>12</v>
      </c>
      <c r="AR32" s="1">
        <v>27</v>
      </c>
      <c r="AS32" s="1">
        <f t="shared" si="1"/>
        <v>29</v>
      </c>
      <c r="AT32" s="7">
        <f t="shared" si="2"/>
        <v>4.833333333333333</v>
      </c>
      <c r="AU32" s="1">
        <v>17</v>
      </c>
      <c r="AV32" s="19">
        <v>5.17</v>
      </c>
      <c r="AW32" s="1">
        <v>2.48</v>
      </c>
      <c r="AX32" s="19">
        <f t="shared" si="3"/>
        <v>0.55172209903917213</v>
      </c>
      <c r="AY32" s="7">
        <f t="shared" si="4"/>
        <v>1.9342359767891684</v>
      </c>
      <c r="AZ32" s="7">
        <f t="shared" si="5"/>
        <v>322.58064516129031</v>
      </c>
      <c r="BA32" s="7">
        <f t="shared" si="6"/>
        <v>3043.010752688172</v>
      </c>
      <c r="BB32" s="7">
        <f t="shared" si="7"/>
        <v>77.164179104477611</v>
      </c>
      <c r="BC32" s="7">
        <f t="shared" si="8"/>
        <v>37.014925373134325</v>
      </c>
      <c r="BD32" s="7">
        <f t="shared" si="9"/>
        <v>41.950248756218897</v>
      </c>
      <c r="BE32" s="7">
        <f t="shared" si="10"/>
        <v>10.571462686567163</v>
      </c>
      <c r="BF32" s="19">
        <v>2.1771760154738877</v>
      </c>
      <c r="BG32" s="19">
        <f t="shared" si="11"/>
        <v>0.34990328820116057</v>
      </c>
      <c r="BH32" s="19">
        <f t="shared" si="12"/>
        <v>0.53133462282398458</v>
      </c>
      <c r="BI32" s="19">
        <f t="shared" si="13"/>
        <v>2.660833762223366</v>
      </c>
      <c r="BJ32" s="19">
        <f t="shared" si="14"/>
        <v>0.35294117647058826</v>
      </c>
      <c r="BK32" s="19"/>
      <c r="BL32" s="20">
        <v>1</v>
      </c>
      <c r="BM32" s="1">
        <v>32</v>
      </c>
      <c r="BP32" s="1">
        <v>0</v>
      </c>
      <c r="BQ32" s="1">
        <v>1</v>
      </c>
      <c r="BR32" s="1">
        <v>0</v>
      </c>
      <c r="BS32" s="1">
        <v>70</v>
      </c>
      <c r="BT32" s="1"/>
      <c r="BU32" s="1"/>
      <c r="BV32" s="1"/>
      <c r="CA32" s="25">
        <v>136</v>
      </c>
      <c r="CB32" s="25">
        <v>16</v>
      </c>
      <c r="CC32" s="44">
        <v>0.86</v>
      </c>
      <c r="CD32" s="27">
        <v>90</v>
      </c>
      <c r="CJ32" s="20">
        <v>7055.5934989999996</v>
      </c>
      <c r="CK32" s="19">
        <f t="shared" si="15"/>
        <v>8.8615759853411262</v>
      </c>
      <c r="CL32" s="19">
        <f t="shared" si="18"/>
        <v>78.395483322222219</v>
      </c>
      <c r="CM32" s="20">
        <v>1826.90464</v>
      </c>
      <c r="CN32" s="19">
        <f t="shared" si="16"/>
        <v>7.5103783601608542</v>
      </c>
      <c r="CO32" s="22"/>
      <c r="CP32" s="36">
        <v>43399</v>
      </c>
      <c r="CQ32" s="36"/>
      <c r="CR32" s="36"/>
      <c r="CS32" s="36"/>
      <c r="CU32" s="36">
        <v>44274</v>
      </c>
      <c r="CV32" s="36">
        <v>44274</v>
      </c>
      <c r="CW32" s="1">
        <f t="shared" si="17"/>
        <v>875</v>
      </c>
      <c r="CX32" s="1">
        <v>0</v>
      </c>
      <c r="DA32" s="1">
        <v>0</v>
      </c>
      <c r="DB32" s="1">
        <v>875</v>
      </c>
      <c r="DC32" s="1">
        <v>1</v>
      </c>
      <c r="DD32"/>
    </row>
    <row r="33" spans="1:117" x14ac:dyDescent="0.25">
      <c r="A33" s="25">
        <v>1065</v>
      </c>
      <c r="B33" s="1">
        <v>35</v>
      </c>
      <c r="C33" s="1">
        <v>0</v>
      </c>
      <c r="D33" s="1">
        <v>0</v>
      </c>
      <c r="E33" s="1">
        <v>1</v>
      </c>
      <c r="F33" s="1">
        <v>1</v>
      </c>
      <c r="G33" s="1">
        <v>0</v>
      </c>
      <c r="H33" s="1">
        <v>1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0</v>
      </c>
      <c r="P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22.1</v>
      </c>
      <c r="AI33" s="1">
        <v>1.65</v>
      </c>
      <c r="AJ33" s="1">
        <v>101</v>
      </c>
      <c r="AK33" s="1">
        <v>74</v>
      </c>
      <c r="AL33" s="5">
        <f t="shared" si="0"/>
        <v>83</v>
      </c>
      <c r="AM33" s="1">
        <v>82</v>
      </c>
      <c r="AN33" s="1">
        <v>1</v>
      </c>
      <c r="AO33" s="1">
        <v>2</v>
      </c>
      <c r="AP33" s="1">
        <v>53</v>
      </c>
      <c r="AQ33" s="1">
        <v>25</v>
      </c>
      <c r="AR33" s="1">
        <v>36</v>
      </c>
      <c r="AS33" s="1">
        <f t="shared" si="1"/>
        <v>28</v>
      </c>
      <c r="AT33" s="7">
        <f t="shared" si="2"/>
        <v>14</v>
      </c>
      <c r="AU33" s="1">
        <v>24</v>
      </c>
      <c r="AV33" s="19">
        <v>3.17</v>
      </c>
      <c r="AW33" s="1">
        <v>1.93</v>
      </c>
      <c r="AX33" s="19">
        <f t="shared" si="3"/>
        <v>0.35518847006651882</v>
      </c>
      <c r="AY33" s="7">
        <f t="shared" si="4"/>
        <v>3.7854889589905363</v>
      </c>
      <c r="AZ33" s="7">
        <f t="shared" si="5"/>
        <v>497.40932642487047</v>
      </c>
      <c r="BA33" s="7">
        <f t="shared" si="6"/>
        <v>3357.512953367876</v>
      </c>
      <c r="BB33" s="7">
        <f t="shared" si="7"/>
        <v>38.658536585365852</v>
      </c>
      <c r="BC33" s="7">
        <f t="shared" si="8"/>
        <v>23.536585365853657</v>
      </c>
      <c r="BD33" s="7">
        <f t="shared" si="9"/>
        <v>18.885756097560972</v>
      </c>
      <c r="BE33" s="7">
        <f t="shared" si="10"/>
        <v>10.883317073170732</v>
      </c>
      <c r="BF33" s="19"/>
      <c r="BG33" s="19">
        <f t="shared" si="11"/>
        <v>0.93123028391167195</v>
      </c>
      <c r="BH33" s="19">
        <f t="shared" si="12"/>
        <v>1.3709779179810726</v>
      </c>
      <c r="BI33" s="19">
        <f t="shared" si="13"/>
        <v>1.3806620209059233</v>
      </c>
      <c r="BJ33" s="19">
        <f t="shared" si="14"/>
        <v>8.3333333333333329E-2</v>
      </c>
      <c r="BK33" s="19"/>
      <c r="BL33" s="20">
        <v>0</v>
      </c>
      <c r="BP33" s="1">
        <v>0</v>
      </c>
      <c r="BQ33" s="1">
        <v>1</v>
      </c>
      <c r="BR33" s="1">
        <v>0</v>
      </c>
      <c r="BS33" s="1">
        <v>20</v>
      </c>
      <c r="BT33" s="1">
        <v>7.1</v>
      </c>
      <c r="BU33" s="1">
        <v>6.1</v>
      </c>
      <c r="BV33" s="1">
        <v>0.27</v>
      </c>
      <c r="BZ33" s="1">
        <v>0</v>
      </c>
      <c r="CA33" s="25">
        <v>135</v>
      </c>
      <c r="CB33" s="25">
        <v>23</v>
      </c>
      <c r="CC33" s="44">
        <v>1.1200000000000001</v>
      </c>
      <c r="CD33" s="27">
        <v>85</v>
      </c>
      <c r="CE33" s="1">
        <v>2641</v>
      </c>
      <c r="CF33" s="1">
        <v>1</v>
      </c>
      <c r="CI33" s="1">
        <v>3</v>
      </c>
      <c r="CJ33" s="20">
        <v>4104.5503419999995</v>
      </c>
      <c r="CK33" s="19">
        <f t="shared" si="15"/>
        <v>8.3198514767880223</v>
      </c>
      <c r="CL33" s="19">
        <f t="shared" si="18"/>
        <v>48.288827552941171</v>
      </c>
      <c r="CM33" s="20">
        <v>1344.134491</v>
      </c>
      <c r="CN33" s="19">
        <f t="shared" si="16"/>
        <v>7.2035055837849891</v>
      </c>
      <c r="CO33" s="22"/>
      <c r="CP33" s="36">
        <v>43399</v>
      </c>
      <c r="CQ33" s="36"/>
      <c r="CR33" s="36"/>
      <c r="CS33" s="36"/>
      <c r="CU33" s="36">
        <v>44217</v>
      </c>
      <c r="CV33" s="36">
        <v>43619</v>
      </c>
      <c r="CW33" s="1">
        <f t="shared" si="17"/>
        <v>220</v>
      </c>
      <c r="CX33" s="1">
        <v>1</v>
      </c>
      <c r="CY33" s="36">
        <v>43619</v>
      </c>
      <c r="CZ33" s="20">
        <f>(CY33-CP33)</f>
        <v>220</v>
      </c>
      <c r="DA33" s="20">
        <v>1</v>
      </c>
      <c r="DB33" s="20">
        <v>220</v>
      </c>
      <c r="DC33" s="1">
        <v>1</v>
      </c>
      <c r="DD33" t="s">
        <v>129</v>
      </c>
    </row>
    <row r="34" spans="1:117" x14ac:dyDescent="0.25">
      <c r="A34" s="25">
        <v>1067</v>
      </c>
      <c r="B34" s="1">
        <v>72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3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0</v>
      </c>
      <c r="AE34" s="1">
        <v>1</v>
      </c>
      <c r="AF34" s="1">
        <v>0</v>
      </c>
      <c r="AG34" s="1">
        <v>0</v>
      </c>
      <c r="AH34" s="1">
        <v>26.82</v>
      </c>
      <c r="AI34" s="1">
        <v>1.84</v>
      </c>
      <c r="AJ34" s="1">
        <v>124</v>
      </c>
      <c r="AK34" s="1">
        <v>69</v>
      </c>
      <c r="AL34" s="5">
        <f t="shared" si="0"/>
        <v>87.333333333333329</v>
      </c>
      <c r="AM34" s="1">
        <v>60</v>
      </c>
      <c r="AN34" s="1">
        <v>2</v>
      </c>
      <c r="AO34" s="1">
        <v>3</v>
      </c>
      <c r="AP34" s="1">
        <v>39</v>
      </c>
      <c r="AQ34" s="1">
        <v>12</v>
      </c>
      <c r="AR34" s="1">
        <v>21</v>
      </c>
      <c r="AS34" s="1">
        <f t="shared" si="1"/>
        <v>27</v>
      </c>
      <c r="AT34" s="7">
        <f t="shared" si="2"/>
        <v>9</v>
      </c>
      <c r="AU34" s="1">
        <v>11</v>
      </c>
      <c r="AV34" s="19">
        <v>5.5</v>
      </c>
      <c r="AW34" s="1">
        <v>2.98</v>
      </c>
      <c r="AX34" s="19">
        <f t="shared" si="3"/>
        <v>0.57705838876570581</v>
      </c>
      <c r="AY34" s="7">
        <f t="shared" si="4"/>
        <v>1.8181818181818181</v>
      </c>
      <c r="AZ34" s="7">
        <f t="shared" si="5"/>
        <v>268.45637583892619</v>
      </c>
      <c r="BA34" s="7">
        <f t="shared" si="6"/>
        <v>2263.9821029082773</v>
      </c>
      <c r="BB34" s="7">
        <f t="shared" si="7"/>
        <v>91.666666666666657</v>
      </c>
      <c r="BC34" s="7">
        <f t="shared" si="8"/>
        <v>49.666666666666664</v>
      </c>
      <c r="BD34" s="7">
        <f t="shared" si="9"/>
        <v>51.560622222222214</v>
      </c>
      <c r="BE34" s="7">
        <f t="shared" si="10"/>
        <v>12.158399999999999</v>
      </c>
      <c r="BF34" s="19"/>
      <c r="BG34" s="19">
        <f t="shared" si="11"/>
        <v>0.22909090909090912</v>
      </c>
      <c r="BH34" s="19">
        <f t="shared" si="12"/>
        <v>0.42545454545454547</v>
      </c>
      <c r="BI34" s="19">
        <f t="shared" si="13"/>
        <v>3.3950617283950613</v>
      </c>
      <c r="BJ34" s="19">
        <f t="shared" si="14"/>
        <v>0.27272727272727271</v>
      </c>
      <c r="BK34" s="19"/>
      <c r="BL34" s="20">
        <v>0</v>
      </c>
      <c r="BP34" s="1">
        <v>0</v>
      </c>
      <c r="BQ34" s="1">
        <v>1</v>
      </c>
      <c r="BR34" s="1">
        <v>0</v>
      </c>
      <c r="BS34" s="1">
        <v>18</v>
      </c>
      <c r="BT34" s="1">
        <v>7.7</v>
      </c>
      <c r="BU34" s="1">
        <v>6.6</v>
      </c>
      <c r="BV34" s="1">
        <v>0.25</v>
      </c>
      <c r="BW34" s="1">
        <v>5</v>
      </c>
      <c r="BX34" s="1">
        <v>40</v>
      </c>
      <c r="BY34" s="1">
        <v>1</v>
      </c>
      <c r="BZ34" s="1">
        <v>0</v>
      </c>
      <c r="CA34" s="25">
        <v>132</v>
      </c>
      <c r="CB34" s="25">
        <v>31</v>
      </c>
      <c r="CC34" s="44">
        <v>1.34</v>
      </c>
      <c r="CD34" s="27">
        <v>53</v>
      </c>
      <c r="CJ34" s="20">
        <v>2210.0992059999999</v>
      </c>
      <c r="CK34" s="19">
        <f t="shared" si="15"/>
        <v>7.7007926830970508</v>
      </c>
      <c r="CL34" s="19">
        <f t="shared" si="18"/>
        <v>41.69998501886792</v>
      </c>
      <c r="CM34" s="20">
        <v>3172.640625</v>
      </c>
      <c r="CN34" s="19">
        <f t="shared" si="16"/>
        <v>8.0623195248472985</v>
      </c>
      <c r="CO34" s="22"/>
      <c r="CP34" s="36">
        <v>43404</v>
      </c>
      <c r="CQ34" s="36"/>
      <c r="CR34" s="36"/>
      <c r="CS34" s="36"/>
      <c r="CU34" s="36">
        <v>44274</v>
      </c>
      <c r="CV34" s="36">
        <v>44274</v>
      </c>
      <c r="CW34" s="1">
        <f t="shared" si="17"/>
        <v>870</v>
      </c>
      <c r="CX34" s="1">
        <v>0</v>
      </c>
      <c r="DA34" s="1">
        <v>0</v>
      </c>
      <c r="DB34" s="1">
        <v>870</v>
      </c>
      <c r="DC34" s="1">
        <v>1</v>
      </c>
      <c r="DD34"/>
    </row>
    <row r="35" spans="1:117" x14ac:dyDescent="0.25">
      <c r="A35" s="25">
        <v>1068</v>
      </c>
      <c r="B35" s="1">
        <v>58</v>
      </c>
      <c r="C35" s="1">
        <v>0</v>
      </c>
      <c r="D35" s="1">
        <v>0</v>
      </c>
      <c r="E35" s="1">
        <v>1</v>
      </c>
      <c r="F35" s="1">
        <v>1</v>
      </c>
      <c r="G35" s="1">
        <v>0</v>
      </c>
      <c r="H35" s="1">
        <v>1</v>
      </c>
      <c r="I35" s="1">
        <v>0</v>
      </c>
      <c r="J35" s="1">
        <v>3</v>
      </c>
      <c r="K35" s="1">
        <v>0</v>
      </c>
      <c r="L35" s="1">
        <v>0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1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31.87</v>
      </c>
      <c r="AI35" s="1">
        <v>2.14</v>
      </c>
      <c r="AJ35" s="1">
        <v>87</v>
      </c>
      <c r="AK35" s="1">
        <v>41</v>
      </c>
      <c r="AL35" s="5">
        <f t="shared" si="0"/>
        <v>56.333333333333336</v>
      </c>
      <c r="AM35" s="1">
        <v>87</v>
      </c>
      <c r="AN35" s="1">
        <v>1</v>
      </c>
      <c r="AO35" s="1">
        <v>18</v>
      </c>
      <c r="AP35" s="1">
        <v>42</v>
      </c>
      <c r="AQ35" s="1">
        <v>17</v>
      </c>
      <c r="AR35" s="1">
        <v>29</v>
      </c>
      <c r="AS35" s="1">
        <f t="shared" si="1"/>
        <v>25</v>
      </c>
      <c r="AT35" s="7">
        <f t="shared" si="2"/>
        <v>1.3888888888888888</v>
      </c>
      <c r="AU35" s="1">
        <v>19</v>
      </c>
      <c r="AV35" s="19">
        <v>3.58</v>
      </c>
      <c r="AW35" s="1">
        <v>1.67</v>
      </c>
      <c r="AX35" s="19">
        <f t="shared" si="3"/>
        <v>0.20859571322985956</v>
      </c>
      <c r="AY35" s="7">
        <f t="shared" si="4"/>
        <v>2.7932960893854748</v>
      </c>
      <c r="AZ35" s="7">
        <f t="shared" si="5"/>
        <v>479.04191616766468</v>
      </c>
      <c r="BA35" s="7">
        <f t="shared" si="6"/>
        <v>1836.3273453093816</v>
      </c>
      <c r="BB35" s="7">
        <f t="shared" si="7"/>
        <v>41.149425287356323</v>
      </c>
      <c r="BC35" s="7">
        <f t="shared" si="8"/>
        <v>19.195402298850574</v>
      </c>
      <c r="BD35" s="7">
        <f t="shared" si="9"/>
        <v>9.7461455938697306</v>
      </c>
      <c r="BE35" s="7">
        <f t="shared" si="10"/>
        <v>2.8716321839080456</v>
      </c>
      <c r="BF35" s="19"/>
      <c r="BG35" s="19">
        <f t="shared" si="11"/>
        <v>0.70474860335195533</v>
      </c>
      <c r="BH35" s="19">
        <f t="shared" si="12"/>
        <v>1.0206703910614525</v>
      </c>
      <c r="BI35" s="19">
        <f t="shared" si="13"/>
        <v>1.6459770114942529</v>
      </c>
      <c r="BJ35" s="19">
        <f t="shared" si="14"/>
        <v>0.94736842105263153</v>
      </c>
      <c r="BK35" s="19"/>
      <c r="BL35" s="20">
        <v>1</v>
      </c>
      <c r="BO35" s="1">
        <v>1</v>
      </c>
      <c r="BP35" s="1">
        <v>0</v>
      </c>
      <c r="BQ35" s="1">
        <v>1</v>
      </c>
      <c r="BR35" s="1">
        <v>0</v>
      </c>
      <c r="BS35" s="1">
        <v>15</v>
      </c>
      <c r="BT35" s="1">
        <v>5.0999999999999996</v>
      </c>
      <c r="BU35" s="1">
        <v>4.7</v>
      </c>
      <c r="BV35" s="1">
        <v>0.36</v>
      </c>
      <c r="BW35" s="1">
        <v>4.4000000000000004</v>
      </c>
      <c r="CA35" s="25">
        <v>135</v>
      </c>
      <c r="CB35" s="25">
        <v>37</v>
      </c>
      <c r="CC35" s="44">
        <v>1.37</v>
      </c>
      <c r="CD35" s="27">
        <v>56</v>
      </c>
      <c r="CE35" s="1">
        <v>293</v>
      </c>
      <c r="CF35" s="1">
        <v>1</v>
      </c>
      <c r="CI35" s="1">
        <v>2</v>
      </c>
      <c r="CJ35" s="20">
        <v>2726.2166569999999</v>
      </c>
      <c r="CK35" s="19">
        <f t="shared" si="15"/>
        <v>7.9106700870879987</v>
      </c>
      <c r="CL35" s="19">
        <f t="shared" si="18"/>
        <v>48.682440303571425</v>
      </c>
      <c r="CM35" s="20">
        <v>3661.8003060000001</v>
      </c>
      <c r="CN35" s="19">
        <f t="shared" si="16"/>
        <v>8.205710192343961</v>
      </c>
      <c r="CO35" s="22"/>
      <c r="CP35" s="36">
        <v>43409</v>
      </c>
      <c r="CQ35" s="36"/>
      <c r="CR35" s="36"/>
      <c r="CS35" s="36"/>
      <c r="CU35" s="36">
        <v>44217</v>
      </c>
      <c r="CV35" s="36">
        <v>43731</v>
      </c>
      <c r="CW35" s="1">
        <f t="shared" si="17"/>
        <v>322</v>
      </c>
      <c r="CX35" s="1">
        <v>1</v>
      </c>
      <c r="CY35" s="36">
        <v>43731</v>
      </c>
      <c r="CZ35" s="20">
        <f>(CY35-CP35)</f>
        <v>322</v>
      </c>
      <c r="DA35" s="20">
        <v>1</v>
      </c>
      <c r="DB35" s="20">
        <v>322</v>
      </c>
      <c r="DC35" s="1">
        <v>1</v>
      </c>
      <c r="DD35" t="s">
        <v>129</v>
      </c>
    </row>
    <row r="36" spans="1:117" x14ac:dyDescent="0.25">
      <c r="A36" s="25">
        <v>1069</v>
      </c>
      <c r="B36" s="1">
        <v>61</v>
      </c>
      <c r="C36" s="1">
        <v>0</v>
      </c>
      <c r="D36" s="1">
        <v>0</v>
      </c>
      <c r="E36" s="1">
        <v>1</v>
      </c>
      <c r="F36" s="1">
        <v>2</v>
      </c>
      <c r="G36" s="1">
        <v>1</v>
      </c>
      <c r="H36" s="1">
        <v>0</v>
      </c>
      <c r="I36" s="1">
        <v>1</v>
      </c>
      <c r="J36" s="1">
        <v>3</v>
      </c>
      <c r="K36" s="1">
        <v>1</v>
      </c>
      <c r="L36" s="1">
        <v>1</v>
      </c>
      <c r="M36" s="1">
        <v>1</v>
      </c>
      <c r="N36" s="1">
        <v>0</v>
      </c>
      <c r="O36" s="1">
        <v>0</v>
      </c>
      <c r="P36" s="1">
        <v>0</v>
      </c>
      <c r="R36" s="1">
        <v>0</v>
      </c>
      <c r="S36" s="1">
        <v>0</v>
      </c>
      <c r="T36" s="1">
        <v>1</v>
      </c>
      <c r="U36" s="1">
        <v>1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1</v>
      </c>
      <c r="AB36" s="1">
        <v>1</v>
      </c>
      <c r="AC36" s="1">
        <v>0</v>
      </c>
      <c r="AD36" s="1">
        <v>0</v>
      </c>
      <c r="AE36" s="1">
        <v>1</v>
      </c>
      <c r="AF36" s="1">
        <v>0</v>
      </c>
      <c r="AG36" s="1">
        <v>0</v>
      </c>
      <c r="AH36" s="1">
        <v>47.88</v>
      </c>
      <c r="AI36" s="1">
        <v>2.4700000000000002</v>
      </c>
      <c r="AJ36" s="1">
        <v>130</v>
      </c>
      <c r="AK36" s="1">
        <v>82</v>
      </c>
      <c r="AL36" s="5">
        <f t="shared" si="0"/>
        <v>98</v>
      </c>
      <c r="AM36" s="1">
        <v>104</v>
      </c>
      <c r="AN36" s="1">
        <v>1</v>
      </c>
      <c r="AO36" s="1">
        <v>16</v>
      </c>
      <c r="AP36" s="1">
        <v>48</v>
      </c>
      <c r="AQ36" s="1">
        <v>24</v>
      </c>
      <c r="AR36" s="1">
        <v>37</v>
      </c>
      <c r="AS36" s="1">
        <f t="shared" si="1"/>
        <v>24</v>
      </c>
      <c r="AT36" s="7">
        <f t="shared" si="2"/>
        <v>1.5</v>
      </c>
      <c r="AU36" s="1">
        <v>22</v>
      </c>
      <c r="AV36" s="19">
        <v>6.46</v>
      </c>
      <c r="AW36" s="1">
        <v>2.61</v>
      </c>
      <c r="AX36" s="19">
        <f t="shared" si="3"/>
        <v>0.56713968957871397</v>
      </c>
      <c r="AY36" s="7">
        <f t="shared" si="4"/>
        <v>2.321981424148607</v>
      </c>
      <c r="AZ36" s="7">
        <f t="shared" si="5"/>
        <v>459.77011494252878</v>
      </c>
      <c r="BA36" s="7">
        <f t="shared" si="6"/>
        <v>2513.4099616858239</v>
      </c>
      <c r="BB36" s="7">
        <f t="shared" si="7"/>
        <v>62.115384615384613</v>
      </c>
      <c r="BC36" s="7">
        <f t="shared" si="8"/>
        <v>25.096153846153847</v>
      </c>
      <c r="BD36" s="7">
        <f t="shared" si="9"/>
        <v>25.939384615384615</v>
      </c>
      <c r="BE36" s="7">
        <f t="shared" si="10"/>
        <v>7.1674615384615388</v>
      </c>
      <c r="BF36" s="19">
        <v>2.2699690402476782</v>
      </c>
      <c r="BG36" s="19">
        <f t="shared" si="11"/>
        <v>0.59566563467492262</v>
      </c>
      <c r="BH36" s="19">
        <f t="shared" si="12"/>
        <v>0.77275541795665637</v>
      </c>
      <c r="BI36" s="19">
        <f t="shared" si="13"/>
        <v>2.5881410256410255</v>
      </c>
      <c r="BJ36" s="19">
        <f t="shared" si="14"/>
        <v>0.72727272727272729</v>
      </c>
      <c r="BK36" s="19"/>
      <c r="BL36" s="20">
        <v>1</v>
      </c>
      <c r="BM36" s="1">
        <v>18</v>
      </c>
      <c r="BO36" s="1">
        <v>0</v>
      </c>
      <c r="BP36" s="1">
        <v>0</v>
      </c>
      <c r="BQ36" s="1">
        <v>1</v>
      </c>
      <c r="BR36" s="1">
        <v>0</v>
      </c>
      <c r="BS36" s="1">
        <v>60</v>
      </c>
      <c r="BT36" s="1">
        <v>4.9000000000000004</v>
      </c>
      <c r="BU36" s="1">
        <v>3</v>
      </c>
      <c r="BV36" s="1">
        <v>0.48</v>
      </c>
      <c r="BW36" s="1">
        <v>4.7</v>
      </c>
      <c r="BX36" s="1">
        <v>27</v>
      </c>
      <c r="BY36" s="1">
        <v>0</v>
      </c>
      <c r="BZ36" s="1">
        <v>1</v>
      </c>
      <c r="CA36" s="25">
        <v>138</v>
      </c>
      <c r="CB36" s="25">
        <v>17</v>
      </c>
      <c r="CC36" s="44">
        <v>0.79</v>
      </c>
      <c r="CD36" s="27">
        <v>90</v>
      </c>
      <c r="CE36" s="1">
        <v>61</v>
      </c>
      <c r="CF36" s="1">
        <v>0</v>
      </c>
      <c r="CI36" s="1">
        <v>1</v>
      </c>
      <c r="CJ36" s="20">
        <v>678.26408739999999</v>
      </c>
      <c r="CK36" s="19">
        <f t="shared" si="15"/>
        <v>6.5195367215408142</v>
      </c>
      <c r="CL36" s="19">
        <f t="shared" si="18"/>
        <v>7.5362676377777778</v>
      </c>
      <c r="CM36" s="20">
        <v>1079.3661910000001</v>
      </c>
      <c r="CN36" s="19">
        <f t="shared" si="16"/>
        <v>6.9841292876632393</v>
      </c>
      <c r="CO36" s="22"/>
      <c r="CP36" s="36">
        <v>43419</v>
      </c>
      <c r="CQ36" s="36"/>
      <c r="CR36" s="36"/>
      <c r="CS36" s="36"/>
      <c r="CU36" s="36">
        <v>44274</v>
      </c>
      <c r="CV36" s="36">
        <v>44246</v>
      </c>
      <c r="CW36" s="1">
        <f t="shared" si="17"/>
        <v>827</v>
      </c>
      <c r="CX36" s="1">
        <v>0</v>
      </c>
      <c r="DA36" s="1">
        <v>0</v>
      </c>
      <c r="DB36" s="1">
        <v>827</v>
      </c>
      <c r="DC36" s="3">
        <v>0</v>
      </c>
      <c r="DD36"/>
    </row>
    <row r="37" spans="1:117" x14ac:dyDescent="0.25">
      <c r="A37" s="25">
        <v>1070</v>
      </c>
      <c r="B37" s="1">
        <v>62</v>
      </c>
      <c r="C37" s="1">
        <v>0</v>
      </c>
      <c r="D37" s="1">
        <v>0</v>
      </c>
      <c r="E37" s="1">
        <v>0</v>
      </c>
      <c r="F37" s="1">
        <v>2</v>
      </c>
      <c r="H37" s="1">
        <v>0</v>
      </c>
      <c r="J37" s="1">
        <v>1</v>
      </c>
      <c r="K37" s="1">
        <v>1</v>
      </c>
      <c r="L37" s="1">
        <v>0</v>
      </c>
      <c r="M37" s="1">
        <v>1</v>
      </c>
      <c r="N37" s="1">
        <v>0</v>
      </c>
      <c r="O37" s="1">
        <v>1</v>
      </c>
      <c r="P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1</v>
      </c>
      <c r="AB37" s="1">
        <v>1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20.94</v>
      </c>
      <c r="AI37" s="1">
        <v>1.83</v>
      </c>
      <c r="AJ37" s="1">
        <v>151</v>
      </c>
      <c r="AK37" s="1">
        <v>91</v>
      </c>
      <c r="AL37" s="5">
        <f t="shared" si="0"/>
        <v>111</v>
      </c>
      <c r="AM37" s="1">
        <v>56</v>
      </c>
      <c r="AN37" s="1">
        <v>1</v>
      </c>
      <c r="AO37" s="1">
        <v>6</v>
      </c>
      <c r="AP37" s="1">
        <v>29</v>
      </c>
      <c r="AQ37" s="1">
        <v>11</v>
      </c>
      <c r="AR37" s="1">
        <v>19</v>
      </c>
      <c r="AS37" s="1">
        <f t="shared" si="1"/>
        <v>18</v>
      </c>
      <c r="AT37" s="7">
        <f t="shared" si="2"/>
        <v>3</v>
      </c>
      <c r="AU37" s="1">
        <v>12</v>
      </c>
      <c r="AV37" s="19">
        <v>4.42</v>
      </c>
      <c r="AW37" s="1">
        <v>2.41</v>
      </c>
      <c r="AX37" s="19">
        <f t="shared" si="3"/>
        <v>0.59314855875831485</v>
      </c>
      <c r="AY37" s="7">
        <f t="shared" si="4"/>
        <v>1.5837104072398189</v>
      </c>
      <c r="AZ37" s="7">
        <f t="shared" si="5"/>
        <v>232.36514522821577</v>
      </c>
      <c r="BA37" s="7">
        <f t="shared" si="6"/>
        <v>3485.4771784232362</v>
      </c>
      <c r="BB37" s="7">
        <f t="shared" si="7"/>
        <v>78.928571428571431</v>
      </c>
      <c r="BC37" s="7">
        <f t="shared" si="8"/>
        <v>43.035714285714285</v>
      </c>
      <c r="BD37" s="7">
        <f t="shared" si="9"/>
        <v>57.943285714285707</v>
      </c>
      <c r="BE37" s="7">
        <f t="shared" si="10"/>
        <v>7.6087142857142842</v>
      </c>
      <c r="BF37" s="19"/>
      <c r="BG37" s="19">
        <f t="shared" si="11"/>
        <v>0.24072398190045249</v>
      </c>
      <c r="BH37" s="19">
        <f t="shared" si="12"/>
        <v>0.36742081447963798</v>
      </c>
      <c r="BI37" s="19">
        <f t="shared" si="13"/>
        <v>4.3849206349206353</v>
      </c>
      <c r="BJ37" s="19">
        <f t="shared" si="14"/>
        <v>0.5</v>
      </c>
      <c r="BK37" s="19"/>
      <c r="BL37" s="20">
        <v>1</v>
      </c>
      <c r="BO37" s="1">
        <v>1</v>
      </c>
      <c r="BP37" s="1"/>
      <c r="BQ37" s="1">
        <v>1</v>
      </c>
      <c r="BR37" s="1">
        <v>0</v>
      </c>
      <c r="BS37" s="1">
        <v>54</v>
      </c>
      <c r="BT37" s="1">
        <v>5.6</v>
      </c>
      <c r="BU37" s="1">
        <v>3.5</v>
      </c>
      <c r="BV37" s="1">
        <v>0.26</v>
      </c>
      <c r="BW37" s="1">
        <v>3.7</v>
      </c>
      <c r="BX37" s="1">
        <v>51.7</v>
      </c>
      <c r="BY37" s="1">
        <v>1</v>
      </c>
      <c r="CA37" s="25">
        <v>138</v>
      </c>
      <c r="CB37" s="25">
        <v>18</v>
      </c>
      <c r="CC37" s="44">
        <v>0.87</v>
      </c>
      <c r="CD37" s="27">
        <v>90</v>
      </c>
      <c r="CE37" s="1">
        <v>156</v>
      </c>
      <c r="CF37" s="1">
        <v>1</v>
      </c>
      <c r="CI37" s="1">
        <v>1</v>
      </c>
      <c r="CJ37" s="20">
        <v>916.93023249999999</v>
      </c>
      <c r="CK37" s="19">
        <f t="shared" si="15"/>
        <v>6.8210313870283601</v>
      </c>
      <c r="CL37" s="19">
        <f t="shared" si="18"/>
        <v>10.188113694444445</v>
      </c>
      <c r="CM37" s="20">
        <v>1758.524993</v>
      </c>
      <c r="CN37" s="19">
        <f t="shared" si="16"/>
        <v>7.4722306644943002</v>
      </c>
      <c r="CO37" s="22"/>
      <c r="CP37" s="36">
        <v>43419</v>
      </c>
      <c r="CQ37" s="36"/>
      <c r="CR37" s="36"/>
      <c r="CS37" s="36"/>
      <c r="CU37" s="36">
        <v>44274</v>
      </c>
      <c r="CV37" s="36">
        <v>44238</v>
      </c>
      <c r="CW37" s="1">
        <f t="shared" si="17"/>
        <v>819</v>
      </c>
      <c r="CX37" s="1">
        <v>0</v>
      </c>
      <c r="DA37" s="1">
        <v>0</v>
      </c>
      <c r="DB37" s="1">
        <v>819</v>
      </c>
      <c r="DC37" s="3">
        <v>0</v>
      </c>
      <c r="DD37"/>
    </row>
    <row r="38" spans="1:117" x14ac:dyDescent="0.25">
      <c r="A38" s="25">
        <v>1071</v>
      </c>
      <c r="B38" s="1">
        <v>46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1</v>
      </c>
      <c r="J38" s="1">
        <v>4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0</v>
      </c>
      <c r="AE38" s="1">
        <v>1</v>
      </c>
      <c r="AF38" s="1">
        <v>0</v>
      </c>
      <c r="AG38" s="1">
        <v>0</v>
      </c>
      <c r="AH38" s="1">
        <v>38.94</v>
      </c>
      <c r="AI38" s="1">
        <v>2.4300000000000002</v>
      </c>
      <c r="AJ38" s="1">
        <v>174</v>
      </c>
      <c r="AK38" s="1">
        <v>106</v>
      </c>
      <c r="AL38" s="5">
        <f t="shared" si="0"/>
        <v>128.66666666666666</v>
      </c>
      <c r="AM38" s="1">
        <v>94</v>
      </c>
      <c r="AN38" s="1">
        <v>1</v>
      </c>
      <c r="AO38" s="1">
        <v>6</v>
      </c>
      <c r="AP38" s="1">
        <v>44</v>
      </c>
      <c r="AQ38" s="1">
        <v>21</v>
      </c>
      <c r="AR38" s="1">
        <v>30</v>
      </c>
      <c r="AS38" s="1">
        <f t="shared" si="1"/>
        <v>23</v>
      </c>
      <c r="AT38" s="7">
        <f t="shared" si="2"/>
        <v>3.8333333333333335</v>
      </c>
      <c r="AU38" s="1">
        <v>19</v>
      </c>
      <c r="AV38" s="19">
        <v>5.6</v>
      </c>
      <c r="AW38" s="1">
        <v>2.2999999999999998</v>
      </c>
      <c r="AX38" s="19">
        <f t="shared" si="3"/>
        <v>0.656171470805617</v>
      </c>
      <c r="AY38" s="7">
        <f t="shared" si="4"/>
        <v>1.9642857142857144</v>
      </c>
      <c r="AZ38" s="7">
        <f t="shared" si="5"/>
        <v>382.60869565217394</v>
      </c>
      <c r="BA38" s="7">
        <f t="shared" si="6"/>
        <v>4266.6666666666661</v>
      </c>
      <c r="BB38" s="7">
        <f t="shared" si="7"/>
        <v>59.574468085106382</v>
      </c>
      <c r="BC38" s="7">
        <f t="shared" si="8"/>
        <v>24.468085106382979</v>
      </c>
      <c r="BD38" s="7">
        <f t="shared" si="9"/>
        <v>36.493333333333325</v>
      </c>
      <c r="BE38" s="7">
        <f t="shared" si="10"/>
        <v>7.9863829787234044</v>
      </c>
      <c r="BF38" s="19"/>
      <c r="BG38" s="19">
        <f t="shared" si="11"/>
        <v>0.50357142857142856</v>
      </c>
      <c r="BH38" s="19">
        <f t="shared" si="12"/>
        <v>0.73857142857142855</v>
      </c>
      <c r="BI38" s="19">
        <f t="shared" si="13"/>
        <v>2.5901942645698428</v>
      </c>
      <c r="BJ38" s="19">
        <f t="shared" si="14"/>
        <v>0.31578947368421051</v>
      </c>
      <c r="BK38" s="19"/>
      <c r="BL38" s="20">
        <v>0</v>
      </c>
      <c r="BP38" s="1"/>
      <c r="BQ38" s="1">
        <v>1</v>
      </c>
      <c r="BR38" s="1">
        <v>0</v>
      </c>
      <c r="BS38" s="1">
        <v>25</v>
      </c>
      <c r="BT38" s="1">
        <v>5.6</v>
      </c>
      <c r="BU38" s="1">
        <v>4.8</v>
      </c>
      <c r="BV38" s="1">
        <v>0.37</v>
      </c>
      <c r="BW38" s="1">
        <v>5</v>
      </c>
      <c r="BX38" s="1">
        <v>32.6</v>
      </c>
      <c r="BY38" s="1">
        <v>0</v>
      </c>
      <c r="BZ38" s="1">
        <v>1</v>
      </c>
      <c r="CA38" s="25">
        <v>139</v>
      </c>
      <c r="CB38" s="25">
        <v>13</v>
      </c>
      <c r="CC38" s="44">
        <v>1.03</v>
      </c>
      <c r="CD38" s="27">
        <v>87</v>
      </c>
      <c r="CE38" s="1">
        <v>829</v>
      </c>
      <c r="CF38" s="1">
        <v>1</v>
      </c>
      <c r="CI38" s="1">
        <v>3</v>
      </c>
      <c r="CJ38" s="20">
        <v>10797.23126</v>
      </c>
      <c r="CK38" s="19">
        <f t="shared" si="15"/>
        <v>9.2870450154304205</v>
      </c>
      <c r="CL38" s="19">
        <f t="shared" si="18"/>
        <v>124.10610643678162</v>
      </c>
      <c r="CM38" s="20">
        <v>2303.646295</v>
      </c>
      <c r="CN38" s="19">
        <f t="shared" si="16"/>
        <v>7.7422484922355803</v>
      </c>
      <c r="CO38" s="22"/>
      <c r="CP38" s="36">
        <v>43419</v>
      </c>
      <c r="CQ38" s="36"/>
      <c r="CR38" s="36"/>
      <c r="CS38" s="36"/>
      <c r="CU38" s="36">
        <v>44274</v>
      </c>
      <c r="CV38" s="36">
        <v>44266</v>
      </c>
      <c r="CW38" s="1">
        <f t="shared" si="17"/>
        <v>847</v>
      </c>
      <c r="CX38" s="1">
        <v>0</v>
      </c>
      <c r="DA38" s="1">
        <v>0</v>
      </c>
      <c r="DB38" s="1">
        <v>847</v>
      </c>
      <c r="DC38" s="1">
        <v>1</v>
      </c>
      <c r="DD38"/>
    </row>
    <row r="39" spans="1:117" x14ac:dyDescent="0.25">
      <c r="A39" s="25">
        <v>1072</v>
      </c>
      <c r="B39" s="1">
        <v>53</v>
      </c>
      <c r="C39" s="1">
        <v>0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2</v>
      </c>
      <c r="J39" s="1">
        <v>2</v>
      </c>
      <c r="K39" s="1">
        <v>1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2</v>
      </c>
      <c r="AA39" s="1">
        <v>1</v>
      </c>
      <c r="AB39" s="1">
        <v>1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26.89</v>
      </c>
      <c r="AI39" s="1">
        <v>2.42</v>
      </c>
      <c r="AJ39" s="1">
        <v>117</v>
      </c>
      <c r="AK39" s="1">
        <v>72</v>
      </c>
      <c r="AL39" s="5">
        <f t="shared" si="0"/>
        <v>87</v>
      </c>
      <c r="AM39" s="1">
        <v>81</v>
      </c>
      <c r="AN39" s="1">
        <v>1</v>
      </c>
      <c r="AO39" s="1">
        <v>5</v>
      </c>
      <c r="AP39" s="1">
        <v>31</v>
      </c>
      <c r="AQ39" s="1">
        <v>14</v>
      </c>
      <c r="AR39" s="1">
        <v>23</v>
      </c>
      <c r="AS39" s="1">
        <f t="shared" si="1"/>
        <v>17</v>
      </c>
      <c r="AT39" s="7">
        <f t="shared" si="2"/>
        <v>3.4</v>
      </c>
      <c r="AU39" s="1">
        <v>17</v>
      </c>
      <c r="AV39" s="19">
        <v>6.78</v>
      </c>
      <c r="AW39" s="1">
        <v>2.8</v>
      </c>
      <c r="AX39" s="19">
        <f t="shared" si="3"/>
        <v>0.54013303769401333</v>
      </c>
      <c r="AY39" s="7">
        <f t="shared" si="4"/>
        <v>0.88495575221238931</v>
      </c>
      <c r="AZ39" s="7">
        <f t="shared" si="5"/>
        <v>171.42857142857144</v>
      </c>
      <c r="BA39" s="7">
        <f t="shared" si="6"/>
        <v>2342.8571428571431</v>
      </c>
      <c r="BB39" s="7">
        <f t="shared" si="7"/>
        <v>83.703703703703709</v>
      </c>
      <c r="BC39" s="7">
        <f t="shared" si="8"/>
        <v>34.567901234567898</v>
      </c>
      <c r="BD39" s="7">
        <f t="shared" si="9"/>
        <v>32.90864197530864</v>
      </c>
      <c r="BE39" s="7">
        <f t="shared" si="10"/>
        <v>8.4622222222222216</v>
      </c>
      <c r="BF39" s="19">
        <v>1.4814159292035398</v>
      </c>
      <c r="BG39" s="19">
        <f t="shared" si="11"/>
        <v>0.27477876106194687</v>
      </c>
      <c r="BH39" s="19">
        <f t="shared" si="12"/>
        <v>0.37035398230088495</v>
      </c>
      <c r="BI39" s="19">
        <f t="shared" si="13"/>
        <v>4.9237472766884531</v>
      </c>
      <c r="BJ39" s="19">
        <f t="shared" si="14"/>
        <v>0.29411764705882354</v>
      </c>
      <c r="BK39" s="19"/>
      <c r="BL39" s="20">
        <v>1</v>
      </c>
      <c r="BM39" s="1">
        <v>7</v>
      </c>
      <c r="BO39" s="1">
        <v>0</v>
      </c>
      <c r="BP39" s="1">
        <v>0</v>
      </c>
      <c r="BQ39" s="1">
        <v>1</v>
      </c>
      <c r="BR39" s="1">
        <v>0</v>
      </c>
      <c r="BS39" s="1">
        <v>16</v>
      </c>
      <c r="BT39" s="1">
        <v>7.1</v>
      </c>
      <c r="BU39" s="1">
        <v>6.6</v>
      </c>
      <c r="BV39" s="1">
        <v>0.25</v>
      </c>
      <c r="BX39" s="1">
        <v>56</v>
      </c>
      <c r="BY39" s="1">
        <v>1</v>
      </c>
      <c r="BZ39" s="1">
        <v>1</v>
      </c>
      <c r="CA39" s="25">
        <v>137</v>
      </c>
      <c r="CB39" s="25">
        <v>15</v>
      </c>
      <c r="CC39" s="44">
        <v>1.07</v>
      </c>
      <c r="CD39" s="27">
        <v>79</v>
      </c>
      <c r="CE39" s="1">
        <v>413</v>
      </c>
      <c r="CF39" s="1">
        <v>1</v>
      </c>
      <c r="CI39" s="1">
        <v>2</v>
      </c>
      <c r="CJ39" s="20">
        <v>707.43604130000006</v>
      </c>
      <c r="CK39" s="19">
        <f t="shared" si="15"/>
        <v>6.561647224441578</v>
      </c>
      <c r="CL39" s="19">
        <f t="shared" si="18"/>
        <v>8.9548865987341788</v>
      </c>
      <c r="CM39" s="20">
        <v>1465.024105</v>
      </c>
      <c r="CN39" s="19">
        <f t="shared" si="16"/>
        <v>7.2896269752407177</v>
      </c>
      <c r="CO39" s="22"/>
      <c r="CP39" s="36">
        <v>43425</v>
      </c>
      <c r="CQ39" s="36"/>
      <c r="CR39" s="36"/>
      <c r="CS39" s="36"/>
      <c r="CU39" s="36">
        <v>44274</v>
      </c>
      <c r="CV39" s="36">
        <v>44246</v>
      </c>
      <c r="CW39" s="1">
        <f t="shared" si="17"/>
        <v>821</v>
      </c>
      <c r="CX39" s="1">
        <v>0</v>
      </c>
      <c r="DA39" s="1">
        <v>0</v>
      </c>
      <c r="DB39" s="1">
        <v>821</v>
      </c>
      <c r="DC39" s="3">
        <v>0</v>
      </c>
      <c r="DD39"/>
    </row>
    <row r="40" spans="1:117" x14ac:dyDescent="0.25">
      <c r="A40" s="25">
        <v>1073</v>
      </c>
      <c r="B40" s="1">
        <v>82</v>
      </c>
      <c r="C40" s="1">
        <v>0</v>
      </c>
      <c r="D40" s="1">
        <v>1</v>
      </c>
      <c r="E40" s="1">
        <v>1</v>
      </c>
      <c r="F40" s="1">
        <v>1</v>
      </c>
      <c r="G40" s="1">
        <v>0</v>
      </c>
      <c r="H40" s="1">
        <v>1</v>
      </c>
      <c r="I40" s="1">
        <v>1</v>
      </c>
      <c r="J40" s="1">
        <v>3</v>
      </c>
      <c r="K40" s="1">
        <v>1</v>
      </c>
      <c r="L40" s="1">
        <v>0</v>
      </c>
      <c r="M40" s="1">
        <v>1</v>
      </c>
      <c r="N40" s="1">
        <v>1</v>
      </c>
      <c r="O40" s="1">
        <v>1</v>
      </c>
      <c r="P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27.31</v>
      </c>
      <c r="AI40" s="1">
        <v>1.62</v>
      </c>
      <c r="AJ40" s="1">
        <v>109</v>
      </c>
      <c r="AK40" s="1">
        <v>70</v>
      </c>
      <c r="AL40" s="5">
        <f t="shared" si="0"/>
        <v>83</v>
      </c>
      <c r="AM40" s="1">
        <v>63</v>
      </c>
      <c r="AN40" s="1">
        <v>1</v>
      </c>
      <c r="AO40" s="1">
        <v>3</v>
      </c>
      <c r="AP40" s="1">
        <v>24</v>
      </c>
      <c r="AQ40" s="1">
        <v>6</v>
      </c>
      <c r="AR40" s="1">
        <v>15</v>
      </c>
      <c r="AS40" s="1">
        <f t="shared" si="1"/>
        <v>18</v>
      </c>
      <c r="AT40" s="7">
        <f t="shared" si="2"/>
        <v>6</v>
      </c>
      <c r="AU40" s="1">
        <v>6</v>
      </c>
      <c r="AV40" s="19">
        <v>4.2300000000000004</v>
      </c>
      <c r="AW40" s="1">
        <v>2.6</v>
      </c>
      <c r="AX40" s="19">
        <f t="shared" si="3"/>
        <v>0.47849223946784925</v>
      </c>
      <c r="AY40" s="7">
        <f t="shared" si="4"/>
        <v>2.1276595744680851</v>
      </c>
      <c r="AZ40" s="7">
        <f t="shared" si="5"/>
        <v>276.92307692307691</v>
      </c>
      <c r="BA40" s="7">
        <f t="shared" si="6"/>
        <v>2461.5384615384614</v>
      </c>
      <c r="BB40" s="7">
        <f t="shared" si="7"/>
        <v>67.142857142857139</v>
      </c>
      <c r="BC40" s="7">
        <f t="shared" si="8"/>
        <v>41.269841269841272</v>
      </c>
      <c r="BD40" s="7">
        <f t="shared" si="9"/>
        <v>43.217777777777776</v>
      </c>
      <c r="BE40" s="7">
        <f t="shared" si="10"/>
        <v>6.7352380952380955</v>
      </c>
      <c r="BF40" s="19">
        <v>1.8617021276595747</v>
      </c>
      <c r="BG40" s="19">
        <f t="shared" si="11"/>
        <v>0.22340425531914895</v>
      </c>
      <c r="BH40" s="19">
        <f t="shared" si="12"/>
        <v>0.35744680851063831</v>
      </c>
      <c r="BI40" s="19">
        <f t="shared" si="13"/>
        <v>3.7301587301587298</v>
      </c>
      <c r="BJ40" s="19">
        <f t="shared" si="14"/>
        <v>0.5</v>
      </c>
      <c r="BK40" s="19"/>
      <c r="BL40" s="20">
        <v>1</v>
      </c>
      <c r="BM40" s="1">
        <v>15</v>
      </c>
      <c r="BO40" s="1">
        <v>3</v>
      </c>
      <c r="BP40" s="1">
        <v>0</v>
      </c>
      <c r="BQ40" s="1">
        <v>1</v>
      </c>
      <c r="BR40" s="1">
        <v>0</v>
      </c>
      <c r="BS40" s="1">
        <v>25</v>
      </c>
      <c r="BT40" s="1">
        <v>5.8</v>
      </c>
      <c r="BU40" s="1">
        <v>5.6</v>
      </c>
      <c r="BV40" s="1">
        <v>0.26</v>
      </c>
      <c r="BX40" s="1">
        <v>72</v>
      </c>
      <c r="BY40" s="1">
        <v>1</v>
      </c>
      <c r="BZ40" s="1">
        <v>1</v>
      </c>
      <c r="CA40" s="25">
        <v>141</v>
      </c>
      <c r="CB40" s="25">
        <v>31</v>
      </c>
      <c r="CC40" s="44">
        <v>1.24</v>
      </c>
      <c r="CD40" s="27">
        <v>40</v>
      </c>
      <c r="CE40" s="1">
        <v>1068</v>
      </c>
      <c r="CF40" s="1">
        <v>1</v>
      </c>
      <c r="CI40" s="1">
        <v>3</v>
      </c>
      <c r="CJ40" s="20">
        <v>1659.4474499999999</v>
      </c>
      <c r="CK40" s="19">
        <f t="shared" si="15"/>
        <v>7.4142399644941381</v>
      </c>
      <c r="CL40" s="19">
        <f t="shared" si="18"/>
        <v>41.486186249999996</v>
      </c>
      <c r="CM40" s="20">
        <v>753.38475570000003</v>
      </c>
      <c r="CN40" s="19">
        <f t="shared" si="16"/>
        <v>6.6245760610473905</v>
      </c>
      <c r="CO40" s="22"/>
      <c r="CP40" s="36">
        <v>43425</v>
      </c>
      <c r="CQ40" s="36"/>
      <c r="CR40" s="36"/>
      <c r="CS40" s="36"/>
      <c r="CU40" s="36">
        <v>44217</v>
      </c>
      <c r="CV40" s="37">
        <v>44104</v>
      </c>
      <c r="CW40" s="1">
        <f t="shared" si="17"/>
        <v>679</v>
      </c>
      <c r="CX40" s="1">
        <v>0</v>
      </c>
      <c r="DA40" s="1">
        <v>0</v>
      </c>
      <c r="DB40" s="1">
        <v>679</v>
      </c>
      <c r="DC40" s="1">
        <v>1</v>
      </c>
      <c r="DD40" t="s">
        <v>135</v>
      </c>
    </row>
    <row r="41" spans="1:117" x14ac:dyDescent="0.25">
      <c r="A41" s="25">
        <v>1075</v>
      </c>
      <c r="B41" s="1">
        <v>67</v>
      </c>
      <c r="C41" s="1">
        <v>2</v>
      </c>
      <c r="D41" s="1">
        <v>1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3</v>
      </c>
      <c r="K41" s="1">
        <v>1</v>
      </c>
      <c r="L41" s="1">
        <v>1</v>
      </c>
      <c r="M41" s="1">
        <v>1</v>
      </c>
      <c r="N41" s="1">
        <v>1</v>
      </c>
      <c r="O41" s="1">
        <v>0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1</v>
      </c>
      <c r="AB41" s="1">
        <v>1</v>
      </c>
      <c r="AC41" s="1">
        <v>1</v>
      </c>
      <c r="AD41" s="1">
        <v>0</v>
      </c>
      <c r="AE41" s="1">
        <v>1</v>
      </c>
      <c r="AF41" s="1">
        <v>0</v>
      </c>
      <c r="AG41" s="1">
        <v>0</v>
      </c>
      <c r="AH41" s="1">
        <v>28.42</v>
      </c>
      <c r="AI41" s="1">
        <v>1.45</v>
      </c>
      <c r="AJ41" s="1">
        <v>130</v>
      </c>
      <c r="AK41" s="1">
        <v>60</v>
      </c>
      <c r="AL41" s="5">
        <f t="shared" si="0"/>
        <v>83.333333333333329</v>
      </c>
      <c r="AM41" s="1">
        <v>73</v>
      </c>
      <c r="AN41" s="1">
        <v>1</v>
      </c>
      <c r="AO41" s="1">
        <v>10</v>
      </c>
      <c r="AP41" s="1">
        <v>51</v>
      </c>
      <c r="AQ41" s="1">
        <v>24</v>
      </c>
      <c r="AR41" s="1">
        <v>39</v>
      </c>
      <c r="AS41" s="1">
        <f t="shared" si="1"/>
        <v>27</v>
      </c>
      <c r="AT41" s="7">
        <f t="shared" si="2"/>
        <v>2.7</v>
      </c>
      <c r="AU41" s="1">
        <v>22</v>
      </c>
      <c r="AV41" s="19">
        <v>3.4</v>
      </c>
      <c r="AW41" s="1">
        <v>2.34</v>
      </c>
      <c r="AX41" s="19">
        <f t="shared" si="3"/>
        <v>0.4323725055432372</v>
      </c>
      <c r="AY41" s="7">
        <f t="shared" si="4"/>
        <v>5</v>
      </c>
      <c r="AZ41" s="7">
        <f t="shared" si="5"/>
        <v>581.19658119658118</v>
      </c>
      <c r="BA41" s="7">
        <f t="shared" si="6"/>
        <v>2507.1225071225072</v>
      </c>
      <c r="BB41" s="7">
        <f t="shared" si="7"/>
        <v>46.575342465753423</v>
      </c>
      <c r="BC41" s="7">
        <f t="shared" si="8"/>
        <v>32.054794520547944</v>
      </c>
      <c r="BD41" s="7">
        <f t="shared" si="9"/>
        <v>26.737972602739724</v>
      </c>
      <c r="BE41" s="7">
        <f t="shared" si="10"/>
        <v>12.642410958904108</v>
      </c>
      <c r="BF41" s="19">
        <v>3.1132352941176471</v>
      </c>
      <c r="BG41" s="19">
        <f t="shared" si="11"/>
        <v>0.83735294117647063</v>
      </c>
      <c r="BH41" s="19">
        <f t="shared" si="12"/>
        <v>1.095</v>
      </c>
      <c r="BI41" s="19">
        <f t="shared" si="13"/>
        <v>1.7250126839167934</v>
      </c>
      <c r="BJ41" s="19">
        <f t="shared" si="14"/>
        <v>0.45454545454545453</v>
      </c>
      <c r="BK41" s="19"/>
      <c r="BL41" s="20">
        <v>1</v>
      </c>
      <c r="BM41" s="1">
        <v>27</v>
      </c>
      <c r="BO41" s="1">
        <v>1</v>
      </c>
      <c r="BP41" s="1">
        <v>0</v>
      </c>
      <c r="BQ41" s="1">
        <v>1</v>
      </c>
      <c r="BR41" s="1">
        <v>0</v>
      </c>
      <c r="BS41" s="1">
        <v>22.5</v>
      </c>
      <c r="BT41" s="1"/>
      <c r="BU41" s="1"/>
      <c r="BV41" s="1"/>
      <c r="CA41" s="25">
        <v>135</v>
      </c>
      <c r="CB41" s="25">
        <v>28</v>
      </c>
      <c r="CC41" s="44">
        <v>1.23</v>
      </c>
      <c r="CD41" s="27">
        <v>45</v>
      </c>
      <c r="CE41" s="1">
        <v>42</v>
      </c>
      <c r="CF41" s="1">
        <v>0</v>
      </c>
      <c r="CI41" s="1">
        <v>1</v>
      </c>
      <c r="CJ41" s="20">
        <v>1491.492393</v>
      </c>
      <c r="CK41" s="19">
        <f t="shared" si="15"/>
        <v>7.3075325037071339</v>
      </c>
      <c r="CL41" s="19">
        <f t="shared" si="18"/>
        <v>33.144275399999998</v>
      </c>
      <c r="CM41" s="20">
        <v>187.0216633</v>
      </c>
      <c r="CN41" s="19">
        <f t="shared" si="16"/>
        <v>5.2312244566689605</v>
      </c>
      <c r="CO41" s="22"/>
      <c r="CP41" s="36">
        <v>43427</v>
      </c>
      <c r="CQ41" s="36"/>
      <c r="CR41" s="36"/>
      <c r="CS41" s="36"/>
      <c r="CU41" s="36">
        <v>44274</v>
      </c>
      <c r="CV41" s="36">
        <v>44273</v>
      </c>
      <c r="CW41" s="1">
        <f t="shared" si="17"/>
        <v>846</v>
      </c>
      <c r="CX41" s="1">
        <v>0</v>
      </c>
      <c r="DA41" s="1">
        <v>0</v>
      </c>
      <c r="DB41" s="1">
        <v>846</v>
      </c>
      <c r="DC41" s="3">
        <v>0</v>
      </c>
      <c r="DD41"/>
    </row>
    <row r="42" spans="1:117" x14ac:dyDescent="0.25">
      <c r="A42" s="25">
        <v>1076</v>
      </c>
      <c r="B42" s="1">
        <v>63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0</v>
      </c>
      <c r="J42" s="1">
        <v>4</v>
      </c>
      <c r="K42" s="1">
        <v>1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2</v>
      </c>
      <c r="AA42" s="1">
        <v>1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2</v>
      </c>
      <c r="AH42" s="1">
        <v>28.39</v>
      </c>
      <c r="AI42" s="1">
        <v>2.09</v>
      </c>
      <c r="AJ42" s="1">
        <v>139</v>
      </c>
      <c r="AK42" s="1">
        <v>91</v>
      </c>
      <c r="AL42" s="5">
        <f t="shared" si="0"/>
        <v>107</v>
      </c>
      <c r="AM42" s="1">
        <v>97</v>
      </c>
      <c r="AN42" s="1">
        <v>1</v>
      </c>
      <c r="AO42" s="1">
        <v>6</v>
      </c>
      <c r="AP42" s="1">
        <v>35</v>
      </c>
      <c r="AQ42" s="1">
        <v>20</v>
      </c>
      <c r="AR42" s="1">
        <v>27</v>
      </c>
      <c r="AS42" s="1">
        <f t="shared" si="1"/>
        <v>15</v>
      </c>
      <c r="AT42" s="7">
        <f t="shared" si="2"/>
        <v>2.5</v>
      </c>
      <c r="AU42" s="1">
        <v>13</v>
      </c>
      <c r="AV42" s="19">
        <v>5.53</v>
      </c>
      <c r="AW42" s="1">
        <v>2.65</v>
      </c>
      <c r="AX42" s="19">
        <f t="shared" si="3"/>
        <v>0.62871396895787146</v>
      </c>
      <c r="AY42" s="7">
        <f t="shared" si="4"/>
        <v>2.5316455696202529</v>
      </c>
      <c r="AZ42" s="7">
        <f t="shared" si="5"/>
        <v>422.64150943396226</v>
      </c>
      <c r="BA42" s="7">
        <f t="shared" si="6"/>
        <v>3049.0566037735848</v>
      </c>
      <c r="BB42" s="7">
        <f t="shared" si="7"/>
        <v>57.010309278350519</v>
      </c>
      <c r="BC42" s="7">
        <f t="shared" si="8"/>
        <v>27.319587628865978</v>
      </c>
      <c r="BD42" s="7">
        <f t="shared" si="9"/>
        <v>34.925360824742263</v>
      </c>
      <c r="BE42" s="7">
        <f t="shared" si="10"/>
        <v>7.8024742268041232</v>
      </c>
      <c r="BF42" s="19"/>
      <c r="BG42" s="19">
        <f t="shared" si="11"/>
        <v>0.47359855334538875</v>
      </c>
      <c r="BH42" s="19">
        <f t="shared" si="12"/>
        <v>0.61392405063291133</v>
      </c>
      <c r="BI42" s="19">
        <f t="shared" si="13"/>
        <v>3.800687285223368</v>
      </c>
      <c r="BJ42" s="19">
        <f t="shared" si="14"/>
        <v>0.46153846153846156</v>
      </c>
      <c r="BK42" s="19"/>
      <c r="BL42" s="20">
        <v>1</v>
      </c>
      <c r="BO42" s="1">
        <v>1</v>
      </c>
      <c r="BP42" s="1">
        <v>0</v>
      </c>
      <c r="BQ42" s="1">
        <v>1</v>
      </c>
      <c r="BR42" s="1">
        <v>0</v>
      </c>
      <c r="BS42" s="1">
        <v>27</v>
      </c>
      <c r="BT42" s="1">
        <v>6.4</v>
      </c>
      <c r="BU42" s="1">
        <v>5.5</v>
      </c>
      <c r="BV42" s="1">
        <v>0.31</v>
      </c>
      <c r="BW42" s="1">
        <v>3.9</v>
      </c>
      <c r="BX42" s="1">
        <v>33.799999999999997</v>
      </c>
      <c r="BY42" s="1">
        <v>0</v>
      </c>
      <c r="CA42" s="25">
        <v>136</v>
      </c>
      <c r="CB42" s="25">
        <v>13</v>
      </c>
      <c r="CC42" s="44">
        <v>0.93</v>
      </c>
      <c r="CD42" s="27">
        <v>85</v>
      </c>
      <c r="CE42" s="1">
        <v>415</v>
      </c>
      <c r="CF42" s="1">
        <v>1</v>
      </c>
      <c r="CI42" s="1">
        <v>2</v>
      </c>
      <c r="CJ42" s="20">
        <v>1069.420601</v>
      </c>
      <c r="CK42" s="19">
        <f t="shared" si="15"/>
        <v>6.9748722864023938</v>
      </c>
      <c r="CL42" s="19">
        <f t="shared" si="18"/>
        <v>12.581418835294118</v>
      </c>
      <c r="CM42" s="20">
        <v>1613.4683110000001</v>
      </c>
      <c r="CN42" s="19">
        <f t="shared" si="16"/>
        <v>7.3861413713859188</v>
      </c>
      <c r="CO42" s="22"/>
      <c r="CP42" s="36">
        <v>43427</v>
      </c>
      <c r="CQ42" s="36"/>
      <c r="CR42" s="36"/>
      <c r="CS42" s="36"/>
      <c r="CU42" s="36">
        <v>44217</v>
      </c>
      <c r="CV42" s="37">
        <v>44032</v>
      </c>
      <c r="CW42" s="1">
        <f t="shared" si="17"/>
        <v>605</v>
      </c>
      <c r="CX42" s="1">
        <v>0</v>
      </c>
      <c r="DA42" s="1">
        <v>0</v>
      </c>
      <c r="DB42" s="1">
        <v>605</v>
      </c>
      <c r="DC42" s="3">
        <v>0</v>
      </c>
      <c r="DD42" t="s">
        <v>135</v>
      </c>
    </row>
    <row r="43" spans="1:117" x14ac:dyDescent="0.25">
      <c r="A43" s="25">
        <v>1119</v>
      </c>
      <c r="B43" s="1">
        <v>58</v>
      </c>
      <c r="C43" s="1">
        <v>0</v>
      </c>
      <c r="D43" s="1">
        <v>1</v>
      </c>
      <c r="E43" s="1">
        <v>1</v>
      </c>
      <c r="F43" s="1">
        <v>2</v>
      </c>
      <c r="G43" s="1">
        <v>1</v>
      </c>
      <c r="H43" s="1">
        <v>0</v>
      </c>
      <c r="I43" s="1">
        <v>1</v>
      </c>
      <c r="J43" s="1">
        <v>3</v>
      </c>
      <c r="K43" s="1">
        <v>1</v>
      </c>
      <c r="L43" s="1">
        <v>1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38</v>
      </c>
      <c r="AI43" s="1">
        <v>2.04</v>
      </c>
      <c r="AJ43" s="1">
        <v>141</v>
      </c>
      <c r="AK43" s="1">
        <v>74</v>
      </c>
      <c r="AL43" s="5">
        <f t="shared" si="0"/>
        <v>96.333333333333329</v>
      </c>
      <c r="AM43" s="1">
        <v>85</v>
      </c>
      <c r="AN43" s="1">
        <v>1</v>
      </c>
      <c r="AO43" s="1">
        <v>5</v>
      </c>
      <c r="AP43" s="1">
        <v>20</v>
      </c>
      <c r="AQ43" s="1">
        <v>7</v>
      </c>
      <c r="AR43" s="1">
        <v>14</v>
      </c>
      <c r="AS43" s="1">
        <f t="shared" si="1"/>
        <v>13</v>
      </c>
      <c r="AT43" s="7">
        <f t="shared" si="2"/>
        <v>2.6</v>
      </c>
      <c r="AU43" s="1">
        <v>10</v>
      </c>
      <c r="AV43" s="19">
        <v>5.47</v>
      </c>
      <c r="AW43" s="1">
        <v>2.68</v>
      </c>
      <c r="AX43" s="19">
        <f t="shared" si="3"/>
        <v>0.5724464153732447</v>
      </c>
      <c r="AY43" s="7">
        <f t="shared" si="4"/>
        <v>0.73126142595978061</v>
      </c>
      <c r="AZ43" s="7">
        <f t="shared" si="5"/>
        <v>119.40298507462686</v>
      </c>
      <c r="BA43" s="7">
        <f t="shared" si="6"/>
        <v>2726.3681592039798</v>
      </c>
      <c r="BB43" s="7">
        <f t="shared" si="7"/>
        <v>64.35294117647058</v>
      </c>
      <c r="BC43" s="7">
        <f t="shared" si="8"/>
        <v>31.529411764705884</v>
      </c>
      <c r="BD43" s="7">
        <f t="shared" si="9"/>
        <v>37.019733333333328</v>
      </c>
      <c r="BE43" s="7">
        <f t="shared" si="10"/>
        <v>3.8591999999999995</v>
      </c>
      <c r="BF43" s="19">
        <v>2.1910420475319929</v>
      </c>
      <c r="BG43" s="19">
        <f t="shared" si="11"/>
        <v>0.21755027422303477</v>
      </c>
      <c r="BH43" s="19">
        <f t="shared" si="12"/>
        <v>0.31078610603290679</v>
      </c>
      <c r="BI43" s="19">
        <f t="shared" si="13"/>
        <v>4.9502262443438907</v>
      </c>
      <c r="BJ43" s="19">
        <f t="shared" si="14"/>
        <v>0.5</v>
      </c>
      <c r="BK43" s="19"/>
      <c r="BL43" s="20">
        <v>1</v>
      </c>
      <c r="BM43" s="1">
        <v>12</v>
      </c>
      <c r="BP43" s="1"/>
      <c r="BQ43" s="1">
        <v>1</v>
      </c>
      <c r="BR43" s="1">
        <v>0</v>
      </c>
      <c r="BS43" s="1">
        <v>66</v>
      </c>
      <c r="BT43" s="1">
        <v>4.3</v>
      </c>
      <c r="BU43" s="1">
        <v>2.8</v>
      </c>
      <c r="BV43" s="1">
        <v>0.44</v>
      </c>
      <c r="BX43" s="1">
        <v>15</v>
      </c>
      <c r="BY43" s="1">
        <v>0</v>
      </c>
      <c r="BZ43" s="1">
        <v>1</v>
      </c>
      <c r="CA43" s="25">
        <v>139</v>
      </c>
      <c r="CB43" s="25">
        <v>30</v>
      </c>
      <c r="CC43" s="44">
        <v>1.19</v>
      </c>
      <c r="CD43" s="27">
        <v>50</v>
      </c>
      <c r="CE43" s="1">
        <v>20</v>
      </c>
      <c r="CF43" s="1">
        <v>0</v>
      </c>
      <c r="CI43" s="1">
        <v>1</v>
      </c>
      <c r="CJ43" s="20">
        <v>508.3518795</v>
      </c>
      <c r="CK43" s="19">
        <f t="shared" si="15"/>
        <v>6.2311738839701629</v>
      </c>
      <c r="CL43" s="19">
        <f t="shared" si="18"/>
        <v>10.16703759</v>
      </c>
      <c r="CM43" s="20">
        <v>899.50075409999999</v>
      </c>
      <c r="CN43" s="19">
        <f t="shared" si="16"/>
        <v>6.8018398917448781</v>
      </c>
      <c r="CO43" s="22"/>
      <c r="CP43" s="36">
        <v>43585</v>
      </c>
      <c r="CQ43" s="36"/>
      <c r="CR43" s="36"/>
      <c r="CS43" s="36"/>
      <c r="CU43" s="36">
        <v>44274</v>
      </c>
      <c r="CV43" s="36">
        <v>44274</v>
      </c>
      <c r="CW43" s="1">
        <f t="shared" si="17"/>
        <v>689</v>
      </c>
      <c r="CX43" s="1">
        <v>0</v>
      </c>
      <c r="DA43" s="1">
        <v>0</v>
      </c>
      <c r="DB43" s="1">
        <v>689</v>
      </c>
      <c r="DC43" s="3">
        <v>0</v>
      </c>
      <c r="DD43"/>
    </row>
    <row r="44" spans="1:117" x14ac:dyDescent="0.25">
      <c r="A44" s="25">
        <v>1145</v>
      </c>
      <c r="B44" s="1">
        <v>67</v>
      </c>
      <c r="C44" s="1">
        <v>0</v>
      </c>
      <c r="D44" s="1">
        <v>1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1</v>
      </c>
      <c r="K44" s="1">
        <v>1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21.1</v>
      </c>
      <c r="AI44" s="1">
        <v>1.68</v>
      </c>
      <c r="AJ44" s="1">
        <v>94</v>
      </c>
      <c r="AK44" s="1">
        <v>64</v>
      </c>
      <c r="AL44" s="5">
        <f t="shared" si="0"/>
        <v>74</v>
      </c>
      <c r="AM44" s="1">
        <v>62</v>
      </c>
      <c r="AN44" s="1">
        <v>1</v>
      </c>
      <c r="AO44" s="1">
        <v>9</v>
      </c>
      <c r="AP44" s="1">
        <v>48</v>
      </c>
      <c r="AQ44" s="1">
        <v>22</v>
      </c>
      <c r="AR44" s="1">
        <v>33</v>
      </c>
      <c r="AS44" s="1">
        <f t="shared" si="1"/>
        <v>26</v>
      </c>
      <c r="AT44" s="7">
        <f t="shared" si="2"/>
        <v>2.8888888888888888</v>
      </c>
      <c r="AU44" s="1">
        <v>23</v>
      </c>
      <c r="AV44" s="19">
        <v>4.29</v>
      </c>
      <c r="AW44" s="1">
        <v>2.56</v>
      </c>
      <c r="AX44" s="19">
        <f t="shared" si="3"/>
        <v>0.42004434589800443</v>
      </c>
      <c r="AY44" s="7">
        <f t="shared" si="4"/>
        <v>2.3310023310023311</v>
      </c>
      <c r="AZ44" s="7">
        <f t="shared" si="5"/>
        <v>312.5</v>
      </c>
      <c r="BA44" s="7">
        <f t="shared" si="6"/>
        <v>2031.25</v>
      </c>
      <c r="BB44" s="7">
        <f t="shared" si="7"/>
        <v>69.193548387096783</v>
      </c>
      <c r="BC44" s="7">
        <f t="shared" si="8"/>
        <v>41.29032258064516</v>
      </c>
      <c r="BD44" s="7">
        <f t="shared" si="9"/>
        <v>28.638967741935478</v>
      </c>
      <c r="BE44" s="7">
        <f t="shared" si="10"/>
        <v>13.477161290322581</v>
      </c>
      <c r="BF44" s="19"/>
      <c r="BG44" s="19">
        <f t="shared" si="11"/>
        <v>0.47692307692307684</v>
      </c>
      <c r="BH44" s="19">
        <f t="shared" si="12"/>
        <v>0.69370629370629366</v>
      </c>
      <c r="BI44" s="19">
        <f t="shared" si="13"/>
        <v>2.6612903225806455</v>
      </c>
      <c r="BJ44" s="19">
        <f t="shared" si="14"/>
        <v>0.39130434782608697</v>
      </c>
      <c r="BK44" s="19"/>
      <c r="BL44" s="20">
        <v>0</v>
      </c>
      <c r="BO44" s="1">
        <v>0</v>
      </c>
      <c r="BP44" s="1">
        <v>0</v>
      </c>
      <c r="BQ44" s="1">
        <v>1</v>
      </c>
      <c r="BR44" s="1">
        <v>0</v>
      </c>
      <c r="BS44" s="1">
        <v>35</v>
      </c>
      <c r="BT44" s="1">
        <v>5.3</v>
      </c>
      <c r="BU44" s="1">
        <v>4.4000000000000004</v>
      </c>
      <c r="BV44" s="1">
        <v>0.5</v>
      </c>
      <c r="BW44" s="1">
        <v>4</v>
      </c>
      <c r="BX44" s="1">
        <v>56.4</v>
      </c>
      <c r="BY44" s="1">
        <v>1</v>
      </c>
      <c r="BZ44" s="1">
        <v>0</v>
      </c>
      <c r="CA44" s="25">
        <v>141</v>
      </c>
      <c r="CB44" s="25">
        <v>18</v>
      </c>
      <c r="CC44" s="44">
        <v>1.01</v>
      </c>
      <c r="CD44" s="27">
        <v>65</v>
      </c>
      <c r="CJ44" s="20">
        <v>3197.5624950000001</v>
      </c>
      <c r="CK44" s="19">
        <f t="shared" si="15"/>
        <v>8.0701440782189948</v>
      </c>
      <c r="CL44" s="19">
        <f t="shared" si="18"/>
        <v>49.193269153846153</v>
      </c>
      <c r="CM44" s="20">
        <v>516.0676618</v>
      </c>
      <c r="CN44" s="19">
        <f t="shared" si="16"/>
        <v>6.246237884404481</v>
      </c>
      <c r="CO44" s="22"/>
      <c r="CP44" s="36">
        <v>43621</v>
      </c>
      <c r="CQ44" s="36"/>
      <c r="CR44" s="36"/>
      <c r="CS44" s="36"/>
      <c r="CU44" s="36">
        <v>44217</v>
      </c>
      <c r="CV44" s="36">
        <v>44123</v>
      </c>
      <c r="CW44" s="1">
        <f t="shared" si="17"/>
        <v>502</v>
      </c>
      <c r="CX44" s="1">
        <v>0</v>
      </c>
      <c r="DA44" s="1">
        <v>0</v>
      </c>
      <c r="DB44" s="1">
        <v>502</v>
      </c>
      <c r="DC44" s="1">
        <v>1</v>
      </c>
      <c r="DD44" t="s">
        <v>136</v>
      </c>
    </row>
    <row r="45" spans="1:117" x14ac:dyDescent="0.25">
      <c r="A45" s="25">
        <v>1158</v>
      </c>
      <c r="B45" s="1">
        <v>61</v>
      </c>
      <c r="C45" s="1">
        <v>0</v>
      </c>
      <c r="D45" s="1">
        <v>0</v>
      </c>
      <c r="E45" s="1">
        <v>0</v>
      </c>
      <c r="F45" s="1">
        <v>2</v>
      </c>
      <c r="H45" s="1">
        <v>0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1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38.700000000000003</v>
      </c>
      <c r="AI45" s="1">
        <v>2.35</v>
      </c>
      <c r="AJ45" s="1">
        <v>128</v>
      </c>
      <c r="AK45" s="1">
        <v>88</v>
      </c>
      <c r="AL45" s="5">
        <f t="shared" si="0"/>
        <v>101.33333333333333</v>
      </c>
      <c r="AM45" s="1">
        <v>93</v>
      </c>
      <c r="AN45" s="1">
        <v>3</v>
      </c>
      <c r="AO45" s="1">
        <v>7</v>
      </c>
      <c r="AP45" s="1">
        <v>45</v>
      </c>
      <c r="AQ45" s="1">
        <v>19</v>
      </c>
      <c r="AR45" s="1">
        <v>30</v>
      </c>
      <c r="AS45" s="1">
        <f t="shared" si="1"/>
        <v>26</v>
      </c>
      <c r="AT45" s="7">
        <f t="shared" si="2"/>
        <v>3.7142857142857144</v>
      </c>
      <c r="AU45" s="1">
        <v>18</v>
      </c>
      <c r="AV45" s="19">
        <v>6.75</v>
      </c>
      <c r="AW45" s="1">
        <v>2.87</v>
      </c>
      <c r="AX45" s="19">
        <f t="shared" si="3"/>
        <v>0.64484848484848478</v>
      </c>
      <c r="AY45" s="7">
        <f t="shared" si="4"/>
        <v>1.7777777777777777</v>
      </c>
      <c r="AZ45" s="7">
        <f t="shared" si="5"/>
        <v>334.49477351916374</v>
      </c>
      <c r="BA45" s="7">
        <f t="shared" si="6"/>
        <v>2629.5005807200928</v>
      </c>
      <c r="BB45" s="7">
        <f t="shared" si="7"/>
        <v>72.580645161290334</v>
      </c>
      <c r="BC45" s="7">
        <f t="shared" si="8"/>
        <v>30.86021505376344</v>
      </c>
      <c r="BD45" s="7">
        <f t="shared" si="9"/>
        <v>34.97491039426523</v>
      </c>
      <c r="BE45" s="7">
        <f t="shared" si="10"/>
        <v>9.6530752688172026</v>
      </c>
      <c r="BF45" s="19">
        <v>1.7635555555555553</v>
      </c>
      <c r="BG45" s="19">
        <f t="shared" si="11"/>
        <v>0.41333333333333327</v>
      </c>
      <c r="BH45" s="19">
        <f t="shared" si="12"/>
        <v>0.61999999999999988</v>
      </c>
      <c r="BI45" s="19">
        <f t="shared" si="13"/>
        <v>2.7915632754342434</v>
      </c>
      <c r="BJ45" s="19">
        <f t="shared" si="14"/>
        <v>0.3888888888888889</v>
      </c>
      <c r="BK45" s="19"/>
      <c r="BL45" s="20">
        <v>1</v>
      </c>
      <c r="BM45" s="1">
        <v>13</v>
      </c>
      <c r="BO45" s="1">
        <v>1</v>
      </c>
      <c r="BP45" s="1">
        <v>0</v>
      </c>
      <c r="BQ45" s="1">
        <v>1</v>
      </c>
      <c r="BR45" s="1">
        <v>0</v>
      </c>
      <c r="BS45" s="1">
        <v>55</v>
      </c>
      <c r="BT45" s="1"/>
      <c r="BU45" s="1"/>
      <c r="BV45" s="1"/>
      <c r="BX45" s="1">
        <v>43.8</v>
      </c>
      <c r="BY45" s="1">
        <v>1</v>
      </c>
      <c r="CA45" s="25">
        <v>137</v>
      </c>
      <c r="CB45" s="25">
        <v>19</v>
      </c>
      <c r="CC45" s="44">
        <v>1.2</v>
      </c>
      <c r="CD45" s="27">
        <v>90</v>
      </c>
      <c r="CJ45" s="20">
        <v>537.90439760000004</v>
      </c>
      <c r="CK45" s="19">
        <f t="shared" si="15"/>
        <v>6.2876808447430825</v>
      </c>
      <c r="CL45" s="19">
        <f t="shared" si="18"/>
        <v>5.9767155288888896</v>
      </c>
      <c r="CM45" s="20">
        <v>1319.47444</v>
      </c>
      <c r="CN45" s="19">
        <f t="shared" si="16"/>
        <v>7.1849887847819049</v>
      </c>
      <c r="CO45" s="22"/>
      <c r="CP45" s="36">
        <v>43662</v>
      </c>
      <c r="CQ45" s="36"/>
      <c r="CR45" s="36"/>
      <c r="CS45" s="36"/>
      <c r="CU45" s="36">
        <v>44217</v>
      </c>
      <c r="CV45" s="37">
        <v>44217</v>
      </c>
      <c r="CW45" s="1">
        <f t="shared" si="17"/>
        <v>555</v>
      </c>
      <c r="CX45" s="1">
        <v>0</v>
      </c>
      <c r="DA45" s="1">
        <v>0</v>
      </c>
      <c r="DB45" s="1">
        <v>555</v>
      </c>
      <c r="DC45" s="3">
        <v>0</v>
      </c>
      <c r="DD45" t="s">
        <v>132</v>
      </c>
    </row>
    <row r="46" spans="1:117" x14ac:dyDescent="0.25">
      <c r="A46" s="25">
        <v>1163</v>
      </c>
      <c r="B46" s="1">
        <v>78</v>
      </c>
      <c r="C46" s="1">
        <v>0</v>
      </c>
      <c r="D46" s="1">
        <v>0</v>
      </c>
      <c r="E46" s="1">
        <v>0</v>
      </c>
      <c r="F46" s="1">
        <v>2</v>
      </c>
      <c r="H46" s="1">
        <v>0</v>
      </c>
      <c r="J46" s="1">
        <v>4</v>
      </c>
      <c r="K46" s="1">
        <v>1</v>
      </c>
      <c r="L46" s="1">
        <v>1</v>
      </c>
      <c r="M46" s="1">
        <v>1</v>
      </c>
      <c r="N46" s="1">
        <v>0</v>
      </c>
      <c r="O46" s="1">
        <v>0</v>
      </c>
      <c r="P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1</v>
      </c>
      <c r="AG46" s="1">
        <v>0</v>
      </c>
      <c r="AH46" s="1">
        <v>34.1</v>
      </c>
      <c r="AI46" s="1">
        <v>2.19</v>
      </c>
      <c r="AJ46" s="1">
        <v>116</v>
      </c>
      <c r="AK46" s="1">
        <v>59</v>
      </c>
      <c r="AL46" s="5">
        <f t="shared" si="0"/>
        <v>78</v>
      </c>
      <c r="AM46" s="1">
        <v>90</v>
      </c>
      <c r="AN46" s="1">
        <v>1</v>
      </c>
      <c r="AO46" s="1">
        <v>2</v>
      </c>
      <c r="AP46" s="1">
        <v>41</v>
      </c>
      <c r="AQ46" s="1">
        <v>10</v>
      </c>
      <c r="AR46" s="1">
        <v>23</v>
      </c>
      <c r="AS46" s="1">
        <f t="shared" si="1"/>
        <v>31</v>
      </c>
      <c r="AT46" s="7">
        <f t="shared" si="2"/>
        <v>15.5</v>
      </c>
      <c r="AU46" s="1">
        <v>11</v>
      </c>
      <c r="AV46" s="19">
        <v>6.45</v>
      </c>
      <c r="AW46" s="1">
        <v>2.94</v>
      </c>
      <c r="AX46" s="19">
        <f t="shared" si="3"/>
        <v>0.50847006651884696</v>
      </c>
      <c r="AY46" s="7">
        <f t="shared" si="4"/>
        <v>1.8604651162790697</v>
      </c>
      <c r="AZ46" s="7">
        <f t="shared" si="5"/>
        <v>326.53061224489795</v>
      </c>
      <c r="BA46" s="7">
        <f t="shared" si="6"/>
        <v>2068.0272108843537</v>
      </c>
      <c r="BB46" s="7">
        <f t="shared" si="7"/>
        <v>71.666666666666671</v>
      </c>
      <c r="BC46" s="7">
        <f t="shared" si="8"/>
        <v>32.666666666666664</v>
      </c>
      <c r="BD46" s="7">
        <f t="shared" si="9"/>
        <v>29.765866666666664</v>
      </c>
      <c r="BE46" s="7">
        <f t="shared" si="10"/>
        <v>9.3295999999999992</v>
      </c>
      <c r="BF46" s="19">
        <v>1.7302325581395348</v>
      </c>
      <c r="BG46" s="19">
        <f t="shared" si="11"/>
        <v>0.32093023255813952</v>
      </c>
      <c r="BH46" s="19">
        <f t="shared" si="12"/>
        <v>0.5720930232558139</v>
      </c>
      <c r="BI46" s="19">
        <f t="shared" si="13"/>
        <v>2.3118279569892475</v>
      </c>
      <c r="BJ46" s="19">
        <f t="shared" si="14"/>
        <v>0.18181818181818182</v>
      </c>
      <c r="BK46" s="19"/>
      <c r="BL46" s="20">
        <v>1</v>
      </c>
      <c r="BM46" s="1">
        <v>12</v>
      </c>
      <c r="BO46" s="1">
        <v>1</v>
      </c>
      <c r="BP46" s="1">
        <v>0</v>
      </c>
      <c r="BQ46" s="1">
        <v>1</v>
      </c>
      <c r="BR46" s="1">
        <v>0</v>
      </c>
      <c r="BS46" s="1">
        <v>55</v>
      </c>
      <c r="BT46" s="1">
        <v>4.7</v>
      </c>
      <c r="BU46" s="1">
        <v>3.1</v>
      </c>
      <c r="BV46" s="1">
        <v>0.4</v>
      </c>
      <c r="BZ46" s="1">
        <v>1</v>
      </c>
      <c r="CA46" s="25">
        <v>139</v>
      </c>
      <c r="CB46" s="25">
        <v>24</v>
      </c>
      <c r="CC46" s="44">
        <v>1.27</v>
      </c>
      <c r="CD46" s="27">
        <v>54</v>
      </c>
      <c r="CJ46" s="20">
        <v>2073.4930890000001</v>
      </c>
      <c r="CK46" s="19">
        <f t="shared" si="15"/>
        <v>7.6369899466690656</v>
      </c>
      <c r="CL46" s="19">
        <f t="shared" si="18"/>
        <v>38.398020166666669</v>
      </c>
      <c r="CM46" s="20">
        <v>3550.0654060000002</v>
      </c>
      <c r="CN46" s="19">
        <f t="shared" si="16"/>
        <v>8.1747213065250897</v>
      </c>
      <c r="CO46" s="22"/>
      <c r="CP46" s="36">
        <v>43678</v>
      </c>
      <c r="CQ46" s="36"/>
      <c r="CR46" s="36"/>
      <c r="CS46" s="36"/>
      <c r="CU46" s="36">
        <v>44274</v>
      </c>
      <c r="CV46" s="36">
        <v>44264</v>
      </c>
      <c r="CW46" s="1">
        <f t="shared" si="17"/>
        <v>586</v>
      </c>
      <c r="CX46" s="1">
        <v>0</v>
      </c>
      <c r="DA46" s="1">
        <v>0</v>
      </c>
      <c r="DB46" s="1">
        <v>586</v>
      </c>
      <c r="DC46" s="1">
        <v>1</v>
      </c>
      <c r="DD46"/>
    </row>
    <row r="47" spans="1:117" s="10" customFormat="1" x14ac:dyDescent="0.25">
      <c r="A47" s="25">
        <v>1172</v>
      </c>
      <c r="B47" s="1">
        <v>68</v>
      </c>
      <c r="C47" s="1">
        <v>0</v>
      </c>
      <c r="D47" s="1">
        <v>1</v>
      </c>
      <c r="E47" s="1">
        <v>0</v>
      </c>
      <c r="F47" s="1">
        <v>2</v>
      </c>
      <c r="G47" s="1"/>
      <c r="H47" s="1">
        <v>1</v>
      </c>
      <c r="I47" s="1"/>
      <c r="J47" s="1">
        <v>2</v>
      </c>
      <c r="K47" s="1">
        <v>1</v>
      </c>
      <c r="L47" s="1">
        <v>0</v>
      </c>
      <c r="M47" s="1">
        <v>1</v>
      </c>
      <c r="N47" s="1">
        <v>0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1</v>
      </c>
      <c r="AG47" s="1">
        <v>0</v>
      </c>
      <c r="AH47" s="1">
        <v>20.7</v>
      </c>
      <c r="AI47" s="1">
        <v>1.42</v>
      </c>
      <c r="AJ47" s="1">
        <v>132</v>
      </c>
      <c r="AK47" s="1">
        <v>65</v>
      </c>
      <c r="AL47" s="5">
        <f t="shared" si="0"/>
        <v>87.333333333333329</v>
      </c>
      <c r="AM47" s="1">
        <v>53</v>
      </c>
      <c r="AN47" s="1">
        <v>1</v>
      </c>
      <c r="AO47" s="1">
        <v>2</v>
      </c>
      <c r="AP47" s="1">
        <v>28</v>
      </c>
      <c r="AQ47" s="1">
        <v>6</v>
      </c>
      <c r="AR47" s="1">
        <v>14</v>
      </c>
      <c r="AS47" s="1">
        <f t="shared" si="1"/>
        <v>22</v>
      </c>
      <c r="AT47" s="7">
        <f t="shared" si="2"/>
        <v>11</v>
      </c>
      <c r="AU47" s="1">
        <v>7</v>
      </c>
      <c r="AV47" s="19">
        <v>4.4000000000000004</v>
      </c>
      <c r="AW47" s="1">
        <v>3.09</v>
      </c>
      <c r="AX47" s="19">
        <f t="shared" si="3"/>
        <v>0.59835920177383584</v>
      </c>
      <c r="AY47" s="7">
        <f t="shared" si="4"/>
        <v>1.5909090909090908</v>
      </c>
      <c r="AZ47" s="7">
        <f t="shared" si="5"/>
        <v>181.22977346278319</v>
      </c>
      <c r="BA47" s="7">
        <f t="shared" si="6"/>
        <v>2209.277238403452</v>
      </c>
      <c r="BB47" s="7">
        <f t="shared" si="7"/>
        <v>83.018867924528308</v>
      </c>
      <c r="BC47" s="7">
        <f t="shared" si="8"/>
        <v>58.301886792452834</v>
      </c>
      <c r="BD47" s="7">
        <f t="shared" si="9"/>
        <v>63.696754716981133</v>
      </c>
      <c r="BE47" s="7">
        <f t="shared" si="10"/>
        <v>9.5148679245283034</v>
      </c>
      <c r="BF47" s="19">
        <v>1.3731818181818181</v>
      </c>
      <c r="BG47" s="19">
        <f t="shared" si="11"/>
        <v>0.16863636363636361</v>
      </c>
      <c r="BH47" s="19">
        <f t="shared" si="12"/>
        <v>0.33727272727272722</v>
      </c>
      <c r="BI47" s="19">
        <f t="shared" si="13"/>
        <v>3.7735849056603779</v>
      </c>
      <c r="BJ47" s="19">
        <f t="shared" si="14"/>
        <v>0.2857142857142857</v>
      </c>
      <c r="BK47" s="19"/>
      <c r="BL47" s="20">
        <v>1</v>
      </c>
      <c r="BM47" s="1">
        <v>12</v>
      </c>
      <c r="BN47" s="20"/>
      <c r="BO47" s="1">
        <v>0</v>
      </c>
      <c r="BP47" s="1">
        <v>0</v>
      </c>
      <c r="BQ47" s="1">
        <v>1</v>
      </c>
      <c r="BR47" s="1">
        <v>0</v>
      </c>
      <c r="BS47" s="1">
        <v>70</v>
      </c>
      <c r="BT47" s="1">
        <v>4.3</v>
      </c>
      <c r="BU47" s="1">
        <v>2.5</v>
      </c>
      <c r="BV47" s="1">
        <v>0.32</v>
      </c>
      <c r="BW47" s="1"/>
      <c r="BX47" s="1"/>
      <c r="BY47" s="1"/>
      <c r="BZ47" s="1">
        <v>0</v>
      </c>
      <c r="CA47" s="25">
        <v>141</v>
      </c>
      <c r="CB47" s="25">
        <v>27</v>
      </c>
      <c r="CC47" s="44">
        <v>0.88</v>
      </c>
      <c r="CD47" s="27">
        <v>68</v>
      </c>
      <c r="CE47" s="1"/>
      <c r="CF47" s="1"/>
      <c r="CG47" s="1"/>
      <c r="CH47" s="1"/>
      <c r="CI47" s="1"/>
      <c r="CJ47" s="20">
        <v>824.77165930000001</v>
      </c>
      <c r="CK47" s="19">
        <f t="shared" si="15"/>
        <v>6.7151065714189064</v>
      </c>
      <c r="CL47" s="19">
        <f t="shared" si="18"/>
        <v>12.128994989705882</v>
      </c>
      <c r="CM47" s="20">
        <v>4584.0394109999997</v>
      </c>
      <c r="CN47" s="19">
        <f t="shared" si="16"/>
        <v>8.4303358558707053</v>
      </c>
      <c r="CO47" s="20"/>
      <c r="CP47" s="36">
        <v>43693</v>
      </c>
      <c r="CQ47" s="36"/>
      <c r="CR47" s="36"/>
      <c r="CS47" s="36"/>
      <c r="CT47" s="20"/>
      <c r="CU47" s="36">
        <v>44274</v>
      </c>
      <c r="CV47" s="36">
        <v>44273</v>
      </c>
      <c r="CW47" s="1">
        <f t="shared" si="17"/>
        <v>580</v>
      </c>
      <c r="CX47" s="1">
        <v>0</v>
      </c>
      <c r="CY47" s="1"/>
      <c r="CZ47" s="1"/>
      <c r="DA47" s="1">
        <v>0</v>
      </c>
      <c r="DB47" s="1">
        <v>580</v>
      </c>
      <c r="DC47" s="3">
        <v>0</v>
      </c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s="1" customFormat="1" x14ac:dyDescent="0.25">
      <c r="A48" s="2">
        <v>2001</v>
      </c>
      <c r="B48" s="3">
        <v>28</v>
      </c>
      <c r="C48" s="3">
        <v>1</v>
      </c>
      <c r="D48" s="3">
        <v>0</v>
      </c>
      <c r="E48" s="3">
        <v>1</v>
      </c>
      <c r="F48" s="3">
        <v>1</v>
      </c>
      <c r="G48" s="3">
        <v>1</v>
      </c>
      <c r="H48" s="1">
        <v>0</v>
      </c>
      <c r="I48" s="3">
        <v>1</v>
      </c>
      <c r="J48" s="3">
        <v>2</v>
      </c>
      <c r="K48" s="3">
        <v>1</v>
      </c>
      <c r="L48" s="3">
        <v>0</v>
      </c>
      <c r="M48" s="3"/>
      <c r="N48" s="3">
        <v>0</v>
      </c>
      <c r="O48" s="3">
        <v>0</v>
      </c>
      <c r="P48" s="3">
        <v>0</v>
      </c>
      <c r="Q48" s="3"/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>
        <v>32.200000000000003</v>
      </c>
      <c r="AI48" s="4">
        <v>2.2400000000000002</v>
      </c>
      <c r="AJ48" s="3">
        <v>166</v>
      </c>
      <c r="AK48" s="3">
        <v>90</v>
      </c>
      <c r="AL48" s="5">
        <f t="shared" si="0"/>
        <v>115.33333333333333</v>
      </c>
      <c r="AM48" s="3">
        <v>72</v>
      </c>
      <c r="AN48" s="3">
        <v>1</v>
      </c>
      <c r="AO48" s="3">
        <v>12</v>
      </c>
      <c r="AP48" s="3">
        <v>48</v>
      </c>
      <c r="AQ48" s="3">
        <v>18</v>
      </c>
      <c r="AR48" s="3">
        <v>26</v>
      </c>
      <c r="AS48" s="3">
        <f t="shared" si="1"/>
        <v>30</v>
      </c>
      <c r="AT48" s="7">
        <f t="shared" si="2"/>
        <v>2.5</v>
      </c>
      <c r="AU48" s="3">
        <v>17</v>
      </c>
      <c r="AV48" s="4">
        <v>5.6896000000000004</v>
      </c>
      <c r="AW48" s="3">
        <v>2.54</v>
      </c>
      <c r="AX48" s="19">
        <f t="shared" si="3"/>
        <v>0.6495491500369549</v>
      </c>
      <c r="AY48" s="7">
        <f t="shared" si="4"/>
        <v>1.5818335208098986</v>
      </c>
      <c r="AZ48" s="7">
        <f t="shared" si="5"/>
        <v>283.46456692913387</v>
      </c>
      <c r="BA48" s="7">
        <f t="shared" si="6"/>
        <v>3254.5931758530182</v>
      </c>
      <c r="BB48" s="7">
        <f t="shared" si="7"/>
        <v>79.022222222222226</v>
      </c>
      <c r="BC48" s="7">
        <f t="shared" si="8"/>
        <v>35.277777777777779</v>
      </c>
      <c r="BD48" s="7">
        <f t="shared" si="9"/>
        <v>47.178148148148146</v>
      </c>
      <c r="BE48" s="7">
        <f t="shared" si="10"/>
        <v>6.7168888888888887</v>
      </c>
      <c r="BF48" s="19"/>
      <c r="BG48" s="19">
        <f t="shared" si="11"/>
        <v>0.32902137232845891</v>
      </c>
      <c r="BH48" s="19">
        <f t="shared" si="12"/>
        <v>0.60742407199100112</v>
      </c>
      <c r="BI48" s="19">
        <f t="shared" si="13"/>
        <v>2.634074074074074</v>
      </c>
      <c r="BJ48" s="19">
        <f t="shared" si="14"/>
        <v>0.70588235294117652</v>
      </c>
      <c r="BK48" s="19"/>
      <c r="BL48" s="5">
        <v>0</v>
      </c>
      <c r="BM48" s="5"/>
      <c r="BN48" s="5"/>
      <c r="BO48" s="5"/>
      <c r="BP48" s="5"/>
      <c r="BQ48" s="3">
        <v>1</v>
      </c>
      <c r="BR48" s="3">
        <v>0</v>
      </c>
      <c r="BS48" s="3">
        <v>57.5</v>
      </c>
      <c r="BT48" s="3">
        <v>4.0999999999999996</v>
      </c>
      <c r="BU48" s="3">
        <v>2.7</v>
      </c>
      <c r="BV48" s="3">
        <v>1.3</v>
      </c>
      <c r="BW48" s="3"/>
      <c r="BX48" s="10"/>
      <c r="BY48" s="3">
        <v>1</v>
      </c>
      <c r="BZ48" s="3">
        <v>1</v>
      </c>
      <c r="CA48" s="3">
        <v>129</v>
      </c>
      <c r="CB48" s="3">
        <v>71</v>
      </c>
      <c r="CC48" s="4">
        <v>1.8</v>
      </c>
      <c r="CD48" s="28">
        <v>54</v>
      </c>
      <c r="CE48" s="8"/>
      <c r="CF48" s="8"/>
      <c r="CG48" s="3"/>
      <c r="CH48" s="3"/>
      <c r="CI48" s="3"/>
      <c r="CJ48" s="12">
        <v>3500</v>
      </c>
      <c r="CK48" s="19">
        <f t="shared" si="15"/>
        <v>8.1605182474775049</v>
      </c>
      <c r="CL48" s="19">
        <f t="shared" si="18"/>
        <v>64.81481481481481</v>
      </c>
      <c r="CM48" s="5">
        <v>3497.6899248076479</v>
      </c>
      <c r="CN48" s="19">
        <f t="shared" si="16"/>
        <v>8.1598580080839085</v>
      </c>
      <c r="CO48" s="10"/>
      <c r="CP48" s="41">
        <v>40214</v>
      </c>
      <c r="CQ48" s="41"/>
      <c r="CR48" s="41"/>
      <c r="CS48" s="41"/>
      <c r="CT48" s="20"/>
      <c r="CU48" s="36">
        <v>44272</v>
      </c>
      <c r="CV48" s="36">
        <v>40769</v>
      </c>
      <c r="CW48" s="1">
        <f t="shared" si="17"/>
        <v>555</v>
      </c>
      <c r="CX48" s="3">
        <v>1</v>
      </c>
      <c r="CY48" s="36">
        <v>40769</v>
      </c>
      <c r="CZ48" s="20">
        <f>(CY48-CP48)</f>
        <v>555</v>
      </c>
      <c r="DA48" s="20">
        <v>1</v>
      </c>
      <c r="DB48" s="20">
        <v>555</v>
      </c>
      <c r="DC48" s="1">
        <v>1</v>
      </c>
      <c r="DD48" t="s">
        <v>140</v>
      </c>
      <c r="DE48" s="10"/>
      <c r="DF48" s="10"/>
      <c r="DG48" s="10"/>
      <c r="DH48" s="10"/>
      <c r="DI48" s="10"/>
      <c r="DJ48" s="10"/>
      <c r="DK48" s="10"/>
      <c r="DL48" s="10"/>
      <c r="DM48" s="10"/>
    </row>
    <row r="49" spans="1:117" s="10" customFormat="1" x14ac:dyDescent="0.25">
      <c r="A49" s="2">
        <v>2002</v>
      </c>
      <c r="B49" s="3">
        <v>19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1">
        <v>0</v>
      </c>
      <c r="I49" s="3">
        <v>1</v>
      </c>
      <c r="J49" s="3">
        <v>4</v>
      </c>
      <c r="K49" s="3">
        <v>1</v>
      </c>
      <c r="L49" s="3">
        <v>0</v>
      </c>
      <c r="M49" s="3"/>
      <c r="N49" s="3">
        <v>1</v>
      </c>
      <c r="O49" s="3">
        <v>0</v>
      </c>
      <c r="P49" s="3">
        <v>0</v>
      </c>
      <c r="Q49" s="3"/>
      <c r="R49" s="3">
        <v>0</v>
      </c>
      <c r="S49" s="3">
        <v>0</v>
      </c>
      <c r="T49" s="3">
        <v>1</v>
      </c>
      <c r="U49" s="3">
        <v>1</v>
      </c>
      <c r="V49" s="3">
        <v>0</v>
      </c>
      <c r="W49" s="3">
        <v>0</v>
      </c>
      <c r="X49" s="3">
        <v>0</v>
      </c>
      <c r="Y49" s="3">
        <v>1</v>
      </c>
      <c r="Z49" s="3">
        <v>1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2</v>
      </c>
      <c r="AH49" s="3">
        <v>29</v>
      </c>
      <c r="AI49" s="4">
        <v>1.75</v>
      </c>
      <c r="AJ49" s="3">
        <v>115</v>
      </c>
      <c r="AK49" s="3">
        <v>84</v>
      </c>
      <c r="AL49" s="5">
        <f t="shared" si="0"/>
        <v>94.333333333333329</v>
      </c>
      <c r="AM49" s="3">
        <v>69</v>
      </c>
      <c r="AN49" s="3">
        <v>1</v>
      </c>
      <c r="AO49" s="3">
        <v>7</v>
      </c>
      <c r="AP49" s="3">
        <v>103</v>
      </c>
      <c r="AQ49" s="3">
        <v>46</v>
      </c>
      <c r="AR49" s="3">
        <v>64</v>
      </c>
      <c r="AS49" s="3">
        <f t="shared" si="1"/>
        <v>57</v>
      </c>
      <c r="AT49" s="7">
        <f t="shared" si="2"/>
        <v>8.1428571428571423</v>
      </c>
      <c r="AU49" s="3">
        <v>10</v>
      </c>
      <c r="AV49" s="4">
        <v>2.835</v>
      </c>
      <c r="AW49" s="3">
        <v>1.62</v>
      </c>
      <c r="AX49" s="19">
        <f t="shared" si="3"/>
        <v>0.33884700665188466</v>
      </c>
      <c r="AY49" s="7">
        <f t="shared" si="4"/>
        <v>19.047619047619047</v>
      </c>
      <c r="AZ49" s="7">
        <f t="shared" si="5"/>
        <v>2666.6666666666665</v>
      </c>
      <c r="BA49" s="7">
        <f t="shared" si="6"/>
        <v>4312.7572016460899</v>
      </c>
      <c r="BB49" s="7">
        <f t="shared" si="7"/>
        <v>41.086956521739133</v>
      </c>
      <c r="BC49" s="7">
        <f t="shared" si="8"/>
        <v>23.478260869565219</v>
      </c>
      <c r="BD49" s="7">
        <f t="shared" si="9"/>
        <v>26.927999999999997</v>
      </c>
      <c r="BE49" s="7">
        <f t="shared" si="10"/>
        <v>18.200347826086958</v>
      </c>
      <c r="BF49" s="19"/>
      <c r="BG49" s="19">
        <f t="shared" si="11"/>
        <v>1.5576719576719575</v>
      </c>
      <c r="BH49" s="19">
        <f t="shared" si="12"/>
        <v>2.5068783068783067</v>
      </c>
      <c r="BI49" s="19">
        <f t="shared" si="13"/>
        <v>0.7208237986270023</v>
      </c>
      <c r="BJ49" s="19">
        <f t="shared" si="14"/>
        <v>0.7</v>
      </c>
      <c r="BK49" s="19"/>
      <c r="BL49" s="5">
        <v>0</v>
      </c>
      <c r="BM49" s="5"/>
      <c r="BN49" s="5"/>
      <c r="BO49" s="5"/>
      <c r="BP49" s="5"/>
      <c r="BQ49" s="3">
        <v>1</v>
      </c>
      <c r="BR49" s="3">
        <v>0</v>
      </c>
      <c r="BS49" s="3">
        <v>62.5</v>
      </c>
      <c r="BT49" s="3">
        <v>3.8</v>
      </c>
      <c r="BU49" s="3">
        <v>2.2999999999999998</v>
      </c>
      <c r="BV49" s="3">
        <v>1</v>
      </c>
      <c r="BW49" s="3">
        <v>3.7</v>
      </c>
      <c r="BY49" s="3">
        <v>1</v>
      </c>
      <c r="BZ49" s="3">
        <v>0</v>
      </c>
      <c r="CA49" s="3">
        <v>135</v>
      </c>
      <c r="CB49" s="3">
        <v>28</v>
      </c>
      <c r="CC49" s="4">
        <v>1.3</v>
      </c>
      <c r="CD49" s="28">
        <v>70</v>
      </c>
      <c r="CE49" s="8"/>
      <c r="CF49" s="8"/>
      <c r="CG49" s="3">
        <v>399</v>
      </c>
      <c r="CH49" s="3">
        <v>0</v>
      </c>
      <c r="CI49" s="3">
        <v>1</v>
      </c>
      <c r="CJ49" s="12">
        <v>916.38418079096039</v>
      </c>
      <c r="CK49" s="19">
        <f t="shared" si="15"/>
        <v>6.8204356880896206</v>
      </c>
      <c r="CL49" s="19">
        <f t="shared" si="18"/>
        <v>13.091202582728005</v>
      </c>
      <c r="CM49" s="5">
        <v>1628.7263151153088</v>
      </c>
      <c r="CN49" s="19">
        <f t="shared" si="16"/>
        <v>7.3955535865775639</v>
      </c>
      <c r="CP49" s="41">
        <v>40217</v>
      </c>
      <c r="CQ49" s="41"/>
      <c r="CR49" s="41"/>
      <c r="CS49" s="41"/>
      <c r="CT49" s="20"/>
      <c r="CU49" s="36">
        <v>44272</v>
      </c>
      <c r="CV49" s="36">
        <v>43850</v>
      </c>
      <c r="CW49" s="1">
        <f t="shared" si="17"/>
        <v>3633</v>
      </c>
      <c r="CX49" s="3">
        <v>1</v>
      </c>
      <c r="CY49" s="40">
        <v>43850</v>
      </c>
      <c r="CZ49" s="20">
        <f>(CY49-CP49)</f>
        <v>3633</v>
      </c>
      <c r="DA49" s="20">
        <v>1</v>
      </c>
      <c r="DB49" s="20">
        <v>3633</v>
      </c>
      <c r="DC49" s="3">
        <v>0</v>
      </c>
      <c r="DD49" s="3" t="s">
        <v>141</v>
      </c>
    </row>
    <row r="50" spans="1:117" s="10" customFormat="1" x14ac:dyDescent="0.25">
      <c r="A50" s="2">
        <v>2003</v>
      </c>
      <c r="B50" s="3">
        <v>57</v>
      </c>
      <c r="C50" s="3">
        <v>0</v>
      </c>
      <c r="D50" s="3">
        <v>0</v>
      </c>
      <c r="E50" s="3">
        <v>1</v>
      </c>
      <c r="F50" s="3">
        <v>1</v>
      </c>
      <c r="G50" s="3">
        <v>0</v>
      </c>
      <c r="H50" s="1">
        <v>1</v>
      </c>
      <c r="I50" s="3">
        <v>1</v>
      </c>
      <c r="J50" s="3">
        <v>3</v>
      </c>
      <c r="K50" s="3">
        <v>1</v>
      </c>
      <c r="L50" s="3">
        <v>0</v>
      </c>
      <c r="M50" s="3"/>
      <c r="N50" s="3">
        <v>1</v>
      </c>
      <c r="O50" s="3">
        <v>0</v>
      </c>
      <c r="P50" s="3">
        <v>1</v>
      </c>
      <c r="Q50" s="3"/>
      <c r="R50" s="3">
        <v>0</v>
      </c>
      <c r="S50" s="3">
        <v>0</v>
      </c>
      <c r="T50" s="3">
        <v>0</v>
      </c>
      <c r="U50" s="3">
        <v>0</v>
      </c>
      <c r="V50" s="3">
        <v>1</v>
      </c>
      <c r="W50" s="3">
        <v>0</v>
      </c>
      <c r="X50" s="3">
        <v>0</v>
      </c>
      <c r="Y50" s="3">
        <v>0</v>
      </c>
      <c r="Z50" s="3">
        <v>0</v>
      </c>
      <c r="AA50" s="3">
        <v>1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21.5</v>
      </c>
      <c r="AI50" s="4">
        <v>1.93</v>
      </c>
      <c r="AJ50" s="3">
        <v>114</v>
      </c>
      <c r="AK50" s="3">
        <v>77</v>
      </c>
      <c r="AL50" s="5">
        <f t="shared" si="0"/>
        <v>89.333333333333329</v>
      </c>
      <c r="AM50" s="3">
        <v>81</v>
      </c>
      <c r="AN50" s="3">
        <v>1</v>
      </c>
      <c r="AO50" s="3">
        <v>3</v>
      </c>
      <c r="AP50" s="3">
        <v>25</v>
      </c>
      <c r="AQ50" s="3">
        <v>10</v>
      </c>
      <c r="AR50" s="3">
        <v>15</v>
      </c>
      <c r="AS50" s="3">
        <f t="shared" si="1"/>
        <v>15</v>
      </c>
      <c r="AT50" s="7">
        <f t="shared" si="2"/>
        <v>5</v>
      </c>
      <c r="AU50" s="3">
        <v>9</v>
      </c>
      <c r="AV50" s="4">
        <v>5.3267999999999995</v>
      </c>
      <c r="AW50" s="3">
        <v>2.76</v>
      </c>
      <c r="AX50" s="19">
        <f t="shared" si="3"/>
        <v>0.54669623059866956</v>
      </c>
      <c r="AY50" s="7">
        <f t="shared" si="4"/>
        <v>1.1263798152737103</v>
      </c>
      <c r="AZ50" s="7">
        <f t="shared" si="5"/>
        <v>173.91304347826087</v>
      </c>
      <c r="BA50" s="7">
        <f t="shared" si="6"/>
        <v>2502.4154589371979</v>
      </c>
      <c r="BB50" s="7">
        <f t="shared" si="7"/>
        <v>65.762962962962959</v>
      </c>
      <c r="BC50" s="7">
        <f t="shared" si="8"/>
        <v>34.074074074074076</v>
      </c>
      <c r="BD50" s="7">
        <f t="shared" si="9"/>
        <v>37.227061728395064</v>
      </c>
      <c r="BE50" s="7">
        <f t="shared" si="10"/>
        <v>5.560888888888889</v>
      </c>
      <c r="BF50" s="19"/>
      <c r="BG50" s="19">
        <f t="shared" si="11"/>
        <v>0.22809191259292635</v>
      </c>
      <c r="BH50" s="19">
        <f t="shared" si="12"/>
        <v>0.38015318765487727</v>
      </c>
      <c r="BI50" s="19">
        <f t="shared" si="13"/>
        <v>4.3841975308641974</v>
      </c>
      <c r="BJ50" s="19">
        <f t="shared" si="14"/>
        <v>0.33333333333333331</v>
      </c>
      <c r="BK50" s="19"/>
      <c r="BL50" s="5">
        <v>0</v>
      </c>
      <c r="BM50" s="5"/>
      <c r="BN50" s="5"/>
      <c r="BO50" s="5"/>
      <c r="BP50" s="5"/>
      <c r="BQ50" s="3">
        <v>1</v>
      </c>
      <c r="BR50" s="3">
        <v>0</v>
      </c>
      <c r="BS50" s="3">
        <v>62.5</v>
      </c>
      <c r="BT50" s="3">
        <v>4.8</v>
      </c>
      <c r="BU50" s="3">
        <v>3.3</v>
      </c>
      <c r="BV50" s="3">
        <v>1</v>
      </c>
      <c r="BW50" s="3"/>
      <c r="BY50" s="3">
        <v>1</v>
      </c>
      <c r="BZ50" s="3">
        <v>0</v>
      </c>
      <c r="CA50" s="3">
        <v>140</v>
      </c>
      <c r="CB50" s="3">
        <v>23</v>
      </c>
      <c r="CC50" s="4">
        <v>1.2</v>
      </c>
      <c r="CD50" s="28">
        <v>90</v>
      </c>
      <c r="CE50" s="8"/>
      <c r="CF50" s="8"/>
      <c r="CG50" s="3">
        <v>860</v>
      </c>
      <c r="CH50" s="3">
        <v>1</v>
      </c>
      <c r="CI50" s="3">
        <v>2</v>
      </c>
      <c r="CJ50" s="12">
        <v>1109.0909090909092</v>
      </c>
      <c r="CK50" s="19">
        <f t="shared" si="15"/>
        <v>7.0112959579229779</v>
      </c>
      <c r="CL50" s="19">
        <f t="shared" si="18"/>
        <v>12.323232323232325</v>
      </c>
      <c r="CM50" s="5">
        <v>3764.3254646879909</v>
      </c>
      <c r="CN50" s="19">
        <f t="shared" si="16"/>
        <v>8.2333239647376022</v>
      </c>
      <c r="CP50" s="41">
        <v>40224</v>
      </c>
      <c r="CQ50" s="41"/>
      <c r="CR50" s="41"/>
      <c r="CS50" s="41"/>
      <c r="CT50" s="20"/>
      <c r="CU50" s="36">
        <v>44272</v>
      </c>
      <c r="CV50" s="36">
        <v>44085</v>
      </c>
      <c r="CW50" s="1">
        <f t="shared" si="17"/>
        <v>3861</v>
      </c>
      <c r="CX50" s="3">
        <v>0</v>
      </c>
      <c r="CY50" s="3"/>
      <c r="CZ50" s="3"/>
      <c r="DA50" s="3">
        <v>0</v>
      </c>
      <c r="DB50" s="3">
        <v>3861</v>
      </c>
      <c r="DC50" s="3">
        <v>0</v>
      </c>
      <c r="DD50" s="39" t="s">
        <v>139</v>
      </c>
    </row>
    <row r="51" spans="1:117" s="10" customFormat="1" x14ac:dyDescent="0.25">
      <c r="A51" s="2">
        <v>2004</v>
      </c>
      <c r="B51" s="3">
        <v>62</v>
      </c>
      <c r="C51" s="3">
        <v>0</v>
      </c>
      <c r="D51" s="3">
        <v>0</v>
      </c>
      <c r="E51" s="3">
        <v>1</v>
      </c>
      <c r="F51" s="3">
        <v>1</v>
      </c>
      <c r="G51" s="3">
        <v>1</v>
      </c>
      <c r="H51" s="1">
        <v>0</v>
      </c>
      <c r="I51" s="3">
        <v>1</v>
      </c>
      <c r="J51" s="3">
        <v>2</v>
      </c>
      <c r="K51" s="3">
        <v>0</v>
      </c>
      <c r="L51" s="3">
        <v>0</v>
      </c>
      <c r="M51" s="3"/>
      <c r="N51" s="3">
        <v>0</v>
      </c>
      <c r="O51" s="3">
        <v>0</v>
      </c>
      <c r="P51" s="3">
        <v>1</v>
      </c>
      <c r="Q51" s="3"/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1</v>
      </c>
      <c r="AA51" s="3">
        <v>0</v>
      </c>
      <c r="AB51" s="3">
        <v>0</v>
      </c>
      <c r="AC51" s="3">
        <v>1</v>
      </c>
      <c r="AD51" s="3">
        <v>0</v>
      </c>
      <c r="AE51" s="3">
        <v>1</v>
      </c>
      <c r="AF51" s="3">
        <v>0</v>
      </c>
      <c r="AG51" s="3">
        <v>0</v>
      </c>
      <c r="AH51" s="3">
        <v>38</v>
      </c>
      <c r="AI51" s="4">
        <v>2.4</v>
      </c>
      <c r="AJ51" s="3">
        <v>107</v>
      </c>
      <c r="AK51" s="3">
        <v>68</v>
      </c>
      <c r="AL51" s="5">
        <f t="shared" si="0"/>
        <v>81</v>
      </c>
      <c r="AM51" s="3">
        <v>60</v>
      </c>
      <c r="AN51" s="3">
        <v>1</v>
      </c>
      <c r="AO51" s="3">
        <v>15</v>
      </c>
      <c r="AP51" s="3">
        <v>37</v>
      </c>
      <c r="AQ51" s="3">
        <v>20</v>
      </c>
      <c r="AR51" s="3">
        <v>25</v>
      </c>
      <c r="AS51" s="3">
        <f t="shared" si="1"/>
        <v>17</v>
      </c>
      <c r="AT51" s="7">
        <f t="shared" si="2"/>
        <v>1.1333333333333333</v>
      </c>
      <c r="AU51" s="3">
        <v>21</v>
      </c>
      <c r="AV51" s="4">
        <v>4.4400000000000004</v>
      </c>
      <c r="AW51" s="3">
        <v>1.85</v>
      </c>
      <c r="AX51" s="19">
        <f t="shared" si="3"/>
        <v>0.33226164079822618</v>
      </c>
      <c r="AY51" s="7">
        <f t="shared" si="4"/>
        <v>0.9009009009009008</v>
      </c>
      <c r="AZ51" s="7">
        <f t="shared" si="5"/>
        <v>172.97297297297297</v>
      </c>
      <c r="BA51" s="7">
        <f t="shared" si="6"/>
        <v>2854.0540540540537</v>
      </c>
      <c r="BB51" s="7">
        <f t="shared" si="7"/>
        <v>74.000000000000014</v>
      </c>
      <c r="BC51" s="7">
        <f t="shared" si="8"/>
        <v>30.833333333333332</v>
      </c>
      <c r="BD51" s="7">
        <f t="shared" si="9"/>
        <v>25.16</v>
      </c>
      <c r="BE51" s="7">
        <f t="shared" si="10"/>
        <v>4.1933333333333325</v>
      </c>
      <c r="BF51" s="19">
        <v>1.36</v>
      </c>
      <c r="BG51" s="19">
        <f t="shared" si="11"/>
        <v>0.33783783783783777</v>
      </c>
      <c r="BH51" s="19">
        <f t="shared" si="12"/>
        <v>0.49999999999999989</v>
      </c>
      <c r="BI51" s="19">
        <f t="shared" si="13"/>
        <v>4.3529411764705888</v>
      </c>
      <c r="BJ51" s="19">
        <f t="shared" si="14"/>
        <v>0.7142857142857143</v>
      </c>
      <c r="BK51" s="19"/>
      <c r="BL51" s="5">
        <v>1</v>
      </c>
      <c r="BM51" s="5">
        <v>26</v>
      </c>
      <c r="BN51" s="5"/>
      <c r="BO51" s="5">
        <v>0</v>
      </c>
      <c r="BP51" s="5">
        <v>0</v>
      </c>
      <c r="BQ51" s="3">
        <v>1</v>
      </c>
      <c r="BR51" s="3">
        <v>0</v>
      </c>
      <c r="BS51" s="3">
        <v>17.5</v>
      </c>
      <c r="BT51" s="3">
        <v>6.2</v>
      </c>
      <c r="BU51" s="3">
        <v>5.6</v>
      </c>
      <c r="BV51" s="3">
        <v>1.3</v>
      </c>
      <c r="BW51" s="3"/>
      <c r="BY51" s="3">
        <v>1</v>
      </c>
      <c r="BZ51" s="3">
        <v>0</v>
      </c>
      <c r="CA51" s="3">
        <v>140</v>
      </c>
      <c r="CB51" s="3">
        <v>27</v>
      </c>
      <c r="CC51" s="4">
        <v>1.97</v>
      </c>
      <c r="CD51" s="28">
        <v>49</v>
      </c>
      <c r="CE51" s="8"/>
      <c r="CF51" s="8"/>
      <c r="CG51" s="3">
        <v>337.2</v>
      </c>
      <c r="CH51" s="3">
        <v>0</v>
      </c>
      <c r="CI51" s="3">
        <v>1</v>
      </c>
      <c r="CJ51" s="12">
        <v>2489.808917197452</v>
      </c>
      <c r="CK51" s="19">
        <f t="shared" si="15"/>
        <v>7.8199612464327384</v>
      </c>
      <c r="CL51" s="19">
        <f t="shared" si="18"/>
        <v>50.812426881580656</v>
      </c>
      <c r="CM51" s="5">
        <v>901.26268952488977</v>
      </c>
      <c r="CN51" s="19">
        <f t="shared" si="16"/>
        <v>6.8037967684166976</v>
      </c>
      <c r="CP51" s="41">
        <v>40231</v>
      </c>
      <c r="CQ51" s="41"/>
      <c r="CR51" s="41"/>
      <c r="CS51" s="41"/>
      <c r="CT51" s="20"/>
      <c r="CU51" s="36">
        <v>44272</v>
      </c>
      <c r="CV51" s="36">
        <v>41394</v>
      </c>
      <c r="CW51" s="1">
        <f t="shared" si="17"/>
        <v>1163</v>
      </c>
      <c r="CX51" s="3">
        <v>1</v>
      </c>
      <c r="CY51" s="40">
        <v>44210</v>
      </c>
      <c r="CZ51" s="20">
        <f>(CY51-CP51)</f>
        <v>3979</v>
      </c>
      <c r="DA51" s="20">
        <v>1</v>
      </c>
      <c r="DB51" s="20">
        <v>3979</v>
      </c>
      <c r="DC51" s="1">
        <v>1</v>
      </c>
      <c r="DD51" s="39" t="s">
        <v>141</v>
      </c>
    </row>
    <row r="52" spans="1:117" s="10" customFormat="1" x14ac:dyDescent="0.25">
      <c r="A52" s="2">
        <v>2005</v>
      </c>
      <c r="B52" s="3">
        <v>43</v>
      </c>
      <c r="C52" s="3">
        <v>1</v>
      </c>
      <c r="D52" s="3">
        <v>1</v>
      </c>
      <c r="E52" s="3">
        <v>0</v>
      </c>
      <c r="F52" s="3">
        <v>1</v>
      </c>
      <c r="G52" s="3">
        <v>1</v>
      </c>
      <c r="H52" s="1">
        <v>0</v>
      </c>
      <c r="I52" s="3">
        <v>1</v>
      </c>
      <c r="J52" s="3">
        <v>1</v>
      </c>
      <c r="K52" s="3">
        <v>0</v>
      </c>
      <c r="L52" s="3">
        <v>0</v>
      </c>
      <c r="M52" s="3"/>
      <c r="N52" s="3">
        <v>0</v>
      </c>
      <c r="O52" s="3">
        <v>0</v>
      </c>
      <c r="P52" s="3">
        <v>0</v>
      </c>
      <c r="Q52" s="3"/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0</v>
      </c>
      <c r="AE52" s="3">
        <v>1</v>
      </c>
      <c r="AF52" s="3">
        <v>0</v>
      </c>
      <c r="AG52" s="3">
        <v>0</v>
      </c>
      <c r="AH52" s="3">
        <v>36</v>
      </c>
      <c r="AI52" s="4">
        <v>2.19</v>
      </c>
      <c r="AJ52" s="3">
        <v>115</v>
      </c>
      <c r="AK52" s="3">
        <v>72</v>
      </c>
      <c r="AL52" s="5">
        <f t="shared" si="0"/>
        <v>86.333333333333329</v>
      </c>
      <c r="AM52" s="3">
        <v>75</v>
      </c>
      <c r="AN52" s="3">
        <v>3</v>
      </c>
      <c r="AO52" s="3">
        <v>2</v>
      </c>
      <c r="AP52" s="3">
        <v>26</v>
      </c>
      <c r="AQ52" s="3">
        <v>7</v>
      </c>
      <c r="AR52" s="3">
        <v>15</v>
      </c>
      <c r="AS52" s="3">
        <f t="shared" si="1"/>
        <v>19</v>
      </c>
      <c r="AT52" s="7">
        <f t="shared" si="2"/>
        <v>9.5</v>
      </c>
      <c r="AU52" s="3">
        <v>6</v>
      </c>
      <c r="AV52" s="4">
        <v>5.4749999999999996</v>
      </c>
      <c r="AW52" s="3">
        <v>2.5</v>
      </c>
      <c r="AX52" s="19">
        <f t="shared" si="3"/>
        <v>0.47856614929785657</v>
      </c>
      <c r="AY52" s="7">
        <f t="shared" si="4"/>
        <v>1.6438356164383563</v>
      </c>
      <c r="AZ52" s="7">
        <f t="shared" si="5"/>
        <v>288</v>
      </c>
      <c r="BA52" s="7">
        <f t="shared" si="6"/>
        <v>2698.6666666666665</v>
      </c>
      <c r="BB52" s="7">
        <f t="shared" si="7"/>
        <v>73</v>
      </c>
      <c r="BC52" s="7">
        <f t="shared" si="8"/>
        <v>33.333333333333336</v>
      </c>
      <c r="BD52" s="7">
        <f t="shared" si="9"/>
        <v>36.417777777777779</v>
      </c>
      <c r="BE52" s="7">
        <f t="shared" si="10"/>
        <v>5.8933333333333335</v>
      </c>
      <c r="BF52" s="19"/>
      <c r="BG52" s="19">
        <f t="shared" si="11"/>
        <v>0.20547945205479451</v>
      </c>
      <c r="BH52" s="19">
        <f t="shared" si="12"/>
        <v>0.35616438356164382</v>
      </c>
      <c r="BI52" s="19">
        <f t="shared" si="13"/>
        <v>3.8421052631578947</v>
      </c>
      <c r="BJ52" s="19">
        <f t="shared" si="14"/>
        <v>0.33333333333333331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3"/>
      <c r="BT52" s="3">
        <v>4.5</v>
      </c>
      <c r="BU52" s="3">
        <v>2.8</v>
      </c>
      <c r="BV52" s="3">
        <v>0.78</v>
      </c>
      <c r="BW52" s="3">
        <v>2.9</v>
      </c>
      <c r="BY52" s="3">
        <v>0</v>
      </c>
      <c r="BZ52" s="3">
        <v>0</v>
      </c>
      <c r="CA52" s="3">
        <v>136</v>
      </c>
      <c r="CB52" s="3">
        <v>19</v>
      </c>
      <c r="CC52" s="4">
        <v>1.2</v>
      </c>
      <c r="CD52" s="28">
        <v>59</v>
      </c>
      <c r="CE52" s="8"/>
      <c r="CF52" s="8"/>
      <c r="CG52" s="3"/>
      <c r="CH52" s="3"/>
      <c r="CI52" s="3"/>
      <c r="CJ52" s="12">
        <v>1318.5053380782917</v>
      </c>
      <c r="CK52" s="19">
        <f t="shared" si="15"/>
        <v>7.1842540543845326</v>
      </c>
      <c r="CL52" s="19">
        <f t="shared" si="18"/>
        <v>22.347548103021893</v>
      </c>
      <c r="CM52" s="5">
        <v>1639.3289918601492</v>
      </c>
      <c r="CN52" s="19">
        <f t="shared" si="16"/>
        <v>7.402042285788224</v>
      </c>
      <c r="CP52" s="41">
        <v>40232</v>
      </c>
      <c r="CQ52" s="41"/>
      <c r="CR52" s="41"/>
      <c r="CS52" s="41"/>
      <c r="CT52" s="20"/>
      <c r="CU52" s="36">
        <v>44272</v>
      </c>
      <c r="CV52" s="36">
        <v>41391</v>
      </c>
      <c r="CW52" s="1">
        <f t="shared" si="17"/>
        <v>1159</v>
      </c>
      <c r="CX52" s="3">
        <v>0</v>
      </c>
      <c r="CY52" s="3"/>
      <c r="CZ52" s="3"/>
      <c r="DA52" s="3">
        <v>0</v>
      </c>
      <c r="DB52" s="3">
        <v>1159</v>
      </c>
      <c r="DC52" s="3">
        <v>0</v>
      </c>
      <c r="DD52" s="3" t="s">
        <v>142</v>
      </c>
    </row>
    <row r="53" spans="1:117" s="10" customFormat="1" x14ac:dyDescent="0.25">
      <c r="A53" s="2">
        <v>2006</v>
      </c>
      <c r="B53" s="3">
        <v>62</v>
      </c>
      <c r="C53" s="3">
        <v>0</v>
      </c>
      <c r="D53" s="3">
        <v>1</v>
      </c>
      <c r="E53" s="3">
        <v>1</v>
      </c>
      <c r="F53" s="3">
        <v>2</v>
      </c>
      <c r="G53" s="3">
        <v>0</v>
      </c>
      <c r="H53" s="1">
        <v>1</v>
      </c>
      <c r="I53" s="3">
        <v>1</v>
      </c>
      <c r="J53" s="3">
        <v>2</v>
      </c>
      <c r="K53" s="3">
        <v>1</v>
      </c>
      <c r="L53" s="3">
        <v>1</v>
      </c>
      <c r="M53" s="3"/>
      <c r="N53" s="3">
        <v>1</v>
      </c>
      <c r="O53" s="3">
        <v>0</v>
      </c>
      <c r="P53" s="3">
        <v>0</v>
      </c>
      <c r="Q53" s="3"/>
      <c r="R53" s="3">
        <v>0</v>
      </c>
      <c r="S53" s="3">
        <v>0</v>
      </c>
      <c r="T53" s="3">
        <v>1</v>
      </c>
      <c r="U53" s="3">
        <v>0</v>
      </c>
      <c r="V53" s="3">
        <v>1</v>
      </c>
      <c r="W53" s="3">
        <v>0</v>
      </c>
      <c r="X53" s="3">
        <v>0</v>
      </c>
      <c r="Y53" s="3">
        <v>0</v>
      </c>
      <c r="Z53" s="3">
        <v>1</v>
      </c>
      <c r="AA53" s="3">
        <v>0</v>
      </c>
      <c r="AB53" s="3">
        <v>0</v>
      </c>
      <c r="AC53" s="3">
        <v>0</v>
      </c>
      <c r="AD53" s="3">
        <v>0</v>
      </c>
      <c r="AE53" s="3">
        <v>1</v>
      </c>
      <c r="AF53" s="3">
        <v>0</v>
      </c>
      <c r="AG53" s="3">
        <v>2</v>
      </c>
      <c r="AH53" s="3">
        <v>23.5</v>
      </c>
      <c r="AI53" s="4">
        <v>1.71</v>
      </c>
      <c r="AJ53" s="3">
        <v>137</v>
      </c>
      <c r="AK53" s="3">
        <v>64</v>
      </c>
      <c r="AL53" s="5">
        <f t="shared" si="0"/>
        <v>88.333333333333329</v>
      </c>
      <c r="AM53" s="3">
        <v>69</v>
      </c>
      <c r="AN53" s="3">
        <v>1</v>
      </c>
      <c r="AO53" s="3">
        <v>4</v>
      </c>
      <c r="AP53" s="3">
        <v>25</v>
      </c>
      <c r="AQ53" s="3">
        <v>10</v>
      </c>
      <c r="AR53" s="3">
        <v>15</v>
      </c>
      <c r="AS53" s="3">
        <f t="shared" si="1"/>
        <v>15</v>
      </c>
      <c r="AT53" s="7">
        <f t="shared" si="2"/>
        <v>3.75</v>
      </c>
      <c r="AU53" s="3">
        <v>8</v>
      </c>
      <c r="AV53" s="4">
        <v>4.1040000000000001</v>
      </c>
      <c r="AW53" s="3">
        <v>2.4</v>
      </c>
      <c r="AX53" s="19">
        <f t="shared" si="3"/>
        <v>0.47006651884700656</v>
      </c>
      <c r="AY53" s="7">
        <f t="shared" si="4"/>
        <v>1.7056530214424952</v>
      </c>
      <c r="AZ53" s="7">
        <f t="shared" si="5"/>
        <v>233.33333333333334</v>
      </c>
      <c r="BA53" s="7">
        <f t="shared" si="6"/>
        <v>2811.1111111111109</v>
      </c>
      <c r="BB53" s="7">
        <f t="shared" si="7"/>
        <v>59.478260869565219</v>
      </c>
      <c r="BC53" s="7">
        <f t="shared" si="8"/>
        <v>34.782608695652172</v>
      </c>
      <c r="BD53" s="7">
        <f t="shared" si="9"/>
        <v>38.001159420289852</v>
      </c>
      <c r="BE53" s="7">
        <f t="shared" si="10"/>
        <v>5.2034782608695647</v>
      </c>
      <c r="BF53" s="19"/>
      <c r="BG53" s="19">
        <f t="shared" si="11"/>
        <v>0.25219298245614036</v>
      </c>
      <c r="BH53" s="19">
        <f t="shared" si="12"/>
        <v>0.4203216374269006</v>
      </c>
      <c r="BI53" s="19">
        <f t="shared" si="13"/>
        <v>3.965217391304348</v>
      </c>
      <c r="BJ53" s="19">
        <f t="shared" si="14"/>
        <v>0.5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>
        <v>62.5</v>
      </c>
      <c r="BT53" s="3">
        <v>4</v>
      </c>
      <c r="BU53" s="3">
        <v>2.2999999999999998</v>
      </c>
      <c r="BV53" s="3">
        <v>1.2</v>
      </c>
      <c r="BW53" s="3"/>
      <c r="BY53" s="3">
        <v>1</v>
      </c>
      <c r="BZ53" s="3">
        <v>1</v>
      </c>
      <c r="CA53" s="3">
        <v>132</v>
      </c>
      <c r="CB53" s="3">
        <v>31</v>
      </c>
      <c r="CC53" s="4">
        <v>1.8</v>
      </c>
      <c r="CD53" s="28">
        <v>28</v>
      </c>
      <c r="CE53" s="8"/>
      <c r="CF53" s="8"/>
      <c r="CG53" s="3">
        <v>2196</v>
      </c>
      <c r="CH53" s="3">
        <v>1</v>
      </c>
      <c r="CI53" s="3">
        <v>2</v>
      </c>
      <c r="CJ53" s="12">
        <v>1157.6923076923076</v>
      </c>
      <c r="CK53" s="19">
        <f t="shared" si="15"/>
        <v>7.0541839127154846</v>
      </c>
      <c r="CL53" s="19">
        <f t="shared" si="18"/>
        <v>41.346153846153847</v>
      </c>
      <c r="CM53" s="5">
        <v>10897.356430003359</v>
      </c>
      <c r="CN53" s="19">
        <f t="shared" si="16"/>
        <v>9.2962755094447438</v>
      </c>
      <c r="CP53" s="41">
        <v>40238</v>
      </c>
      <c r="CQ53" s="41"/>
      <c r="CR53" s="41"/>
      <c r="CS53" s="41"/>
      <c r="CT53" s="20"/>
      <c r="CU53" s="36">
        <v>44272</v>
      </c>
      <c r="CV53" s="36">
        <v>40777</v>
      </c>
      <c r="CW53" s="1">
        <f t="shared" si="17"/>
        <v>539</v>
      </c>
      <c r="CX53" s="3">
        <v>1</v>
      </c>
      <c r="CY53" s="36">
        <v>40777</v>
      </c>
      <c r="CZ53" s="20">
        <f>(CY53-CP53)</f>
        <v>539</v>
      </c>
      <c r="DA53" s="20">
        <v>1</v>
      </c>
      <c r="DB53" s="20">
        <v>539</v>
      </c>
      <c r="DC53" s="3">
        <v>0</v>
      </c>
      <c r="DD53" s="3" t="s">
        <v>141</v>
      </c>
    </row>
    <row r="54" spans="1:117" s="10" customFormat="1" x14ac:dyDescent="0.25">
      <c r="A54" s="2">
        <v>2007</v>
      </c>
      <c r="B54" s="3">
        <v>41</v>
      </c>
      <c r="C54" s="3">
        <v>1</v>
      </c>
      <c r="D54" s="3">
        <v>0</v>
      </c>
      <c r="E54" s="3">
        <v>0</v>
      </c>
      <c r="F54" s="3">
        <v>1</v>
      </c>
      <c r="G54" s="3">
        <v>1</v>
      </c>
      <c r="H54" s="1">
        <v>0</v>
      </c>
      <c r="I54" s="3">
        <v>1</v>
      </c>
      <c r="J54" s="3">
        <v>1</v>
      </c>
      <c r="K54" s="3">
        <v>1</v>
      </c>
      <c r="L54" s="3">
        <v>1</v>
      </c>
      <c r="M54" s="3"/>
      <c r="N54" s="3">
        <v>0</v>
      </c>
      <c r="O54" s="3">
        <v>0</v>
      </c>
      <c r="P54" s="3">
        <v>0</v>
      </c>
      <c r="Q54" s="3"/>
      <c r="R54" s="3">
        <v>0</v>
      </c>
      <c r="S54" s="3">
        <v>0</v>
      </c>
      <c r="T54" s="3">
        <v>0</v>
      </c>
      <c r="U54" s="3">
        <v>0</v>
      </c>
      <c r="V54" s="3">
        <v>1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1</v>
      </c>
      <c r="AC54" s="3">
        <v>1</v>
      </c>
      <c r="AD54" s="3">
        <v>0</v>
      </c>
      <c r="AE54" s="3">
        <v>1</v>
      </c>
      <c r="AF54" s="3">
        <v>0</v>
      </c>
      <c r="AG54" s="3">
        <v>0</v>
      </c>
      <c r="AH54" s="3">
        <v>36.799999999999997</v>
      </c>
      <c r="AI54" s="4">
        <v>2.38</v>
      </c>
      <c r="AJ54" s="3">
        <v>131</v>
      </c>
      <c r="AK54" s="3">
        <v>74</v>
      </c>
      <c r="AL54" s="5">
        <f t="shared" si="0"/>
        <v>93</v>
      </c>
      <c r="AM54" s="3">
        <v>97</v>
      </c>
      <c r="AN54" s="3">
        <v>1</v>
      </c>
      <c r="AO54" s="3">
        <v>3</v>
      </c>
      <c r="AP54" s="3">
        <v>35</v>
      </c>
      <c r="AQ54" s="3">
        <v>13</v>
      </c>
      <c r="AR54" s="3">
        <v>20</v>
      </c>
      <c r="AS54" s="3">
        <f t="shared" si="1"/>
        <v>22</v>
      </c>
      <c r="AT54" s="7">
        <f t="shared" si="2"/>
        <v>7.333333333333333</v>
      </c>
      <c r="AU54" s="3">
        <v>13</v>
      </c>
      <c r="AV54" s="4">
        <v>9.2343999999999991</v>
      </c>
      <c r="AW54" s="3">
        <v>3.88</v>
      </c>
      <c r="AX54" s="19">
        <f t="shared" si="3"/>
        <v>0.80008869179600883</v>
      </c>
      <c r="AY54" s="7">
        <f t="shared" si="4"/>
        <v>0.75803517283201949</v>
      </c>
      <c r="AZ54" s="7">
        <f t="shared" si="5"/>
        <v>144.32989690721649</v>
      </c>
      <c r="BA54" s="7">
        <f t="shared" si="6"/>
        <v>1855.6701030927836</v>
      </c>
      <c r="BB54" s="7">
        <f t="shared" si="7"/>
        <v>95.199999999999989</v>
      </c>
      <c r="BC54" s="7">
        <f t="shared" si="8"/>
        <v>40</v>
      </c>
      <c r="BD54" s="7">
        <f t="shared" si="9"/>
        <v>43.519999999999996</v>
      </c>
      <c r="BE54" s="7">
        <f t="shared" si="10"/>
        <v>9.2479999999999993</v>
      </c>
      <c r="BF54" s="19"/>
      <c r="BG54" s="19">
        <f t="shared" si="11"/>
        <v>0.21008403361344541</v>
      </c>
      <c r="BH54" s="19">
        <f t="shared" si="12"/>
        <v>0.36764705882352944</v>
      </c>
      <c r="BI54" s="19">
        <f t="shared" si="13"/>
        <v>4.3272727272727272</v>
      </c>
      <c r="BJ54" s="19">
        <f t="shared" si="14"/>
        <v>0.23076923076923078</v>
      </c>
      <c r="BK54" s="19"/>
      <c r="BL54" s="5">
        <v>0</v>
      </c>
      <c r="BM54" s="5"/>
      <c r="BN54" s="5"/>
      <c r="BO54" s="5"/>
      <c r="BP54" s="5"/>
      <c r="BQ54" s="3">
        <v>1</v>
      </c>
      <c r="BR54" s="3">
        <v>0</v>
      </c>
      <c r="BS54" s="3">
        <v>67.5</v>
      </c>
      <c r="BT54" s="3">
        <v>4.9000000000000004</v>
      </c>
      <c r="BU54" s="3">
        <v>3.8</v>
      </c>
      <c r="BV54" s="3">
        <v>1.1000000000000001</v>
      </c>
      <c r="BW54" s="3">
        <v>5.2</v>
      </c>
      <c r="BY54" s="3">
        <v>1</v>
      </c>
      <c r="BZ54" s="3">
        <v>1</v>
      </c>
      <c r="CA54" s="3">
        <v>142</v>
      </c>
      <c r="CB54" s="3">
        <v>28</v>
      </c>
      <c r="CC54" s="4">
        <v>2</v>
      </c>
      <c r="CD54" s="28">
        <v>45</v>
      </c>
      <c r="CE54" s="8"/>
      <c r="CF54" s="8"/>
      <c r="CG54" s="3">
        <v>50</v>
      </c>
      <c r="CH54" s="3">
        <v>0</v>
      </c>
      <c r="CI54" s="3">
        <v>1</v>
      </c>
      <c r="CJ54" s="12">
        <v>332.38636363636363</v>
      </c>
      <c r="CK54" s="19">
        <f t="shared" si="15"/>
        <v>5.8062980381817964</v>
      </c>
      <c r="CL54" s="19">
        <f t="shared" si="18"/>
        <v>7.3863636363636358</v>
      </c>
      <c r="CM54" s="5">
        <v>1337.2336203378434</v>
      </c>
      <c r="CN54" s="19">
        <f t="shared" si="16"/>
        <v>7.1983582965704747</v>
      </c>
      <c r="CP54" s="41">
        <v>40245</v>
      </c>
      <c r="CQ54" s="41"/>
      <c r="CR54" s="41"/>
      <c r="CS54" s="41"/>
      <c r="CT54" s="20"/>
      <c r="CU54" s="36">
        <v>44272</v>
      </c>
      <c r="CV54" s="36">
        <v>43723</v>
      </c>
      <c r="CW54" s="1">
        <f t="shared" si="17"/>
        <v>3478</v>
      </c>
      <c r="CX54" s="3">
        <v>0</v>
      </c>
      <c r="CY54" s="3"/>
      <c r="CZ54" s="3"/>
      <c r="DA54" s="3">
        <v>0</v>
      </c>
      <c r="DB54" s="3">
        <v>3478</v>
      </c>
      <c r="DC54" s="3">
        <v>0</v>
      </c>
      <c r="DD54" s="3"/>
    </row>
    <row r="55" spans="1:117" s="10" customFormat="1" x14ac:dyDescent="0.25">
      <c r="A55" s="2">
        <v>2008</v>
      </c>
      <c r="B55" s="3">
        <v>65</v>
      </c>
      <c r="C55" s="3">
        <v>0</v>
      </c>
      <c r="D55" s="3">
        <v>0</v>
      </c>
      <c r="E55" s="3">
        <v>1</v>
      </c>
      <c r="F55" s="3">
        <v>1</v>
      </c>
      <c r="G55" s="3">
        <v>1</v>
      </c>
      <c r="H55" s="1">
        <v>0</v>
      </c>
      <c r="I55" s="3">
        <v>1</v>
      </c>
      <c r="J55" s="3">
        <v>2</v>
      </c>
      <c r="K55" s="3">
        <v>1</v>
      </c>
      <c r="L55" s="3">
        <v>0</v>
      </c>
      <c r="M55" s="3"/>
      <c r="N55" s="3">
        <v>0</v>
      </c>
      <c r="O55" s="3">
        <v>0</v>
      </c>
      <c r="P55" s="3">
        <v>1</v>
      </c>
      <c r="Q55" s="3">
        <v>1</v>
      </c>
      <c r="R55" s="3">
        <v>0</v>
      </c>
      <c r="S55" s="3">
        <v>0</v>
      </c>
      <c r="T55" s="3">
        <v>1</v>
      </c>
      <c r="U55" s="3">
        <v>0</v>
      </c>
      <c r="V55" s="3">
        <v>0</v>
      </c>
      <c r="W55" s="3">
        <v>1</v>
      </c>
      <c r="X55" s="3">
        <v>0</v>
      </c>
      <c r="Y55" s="3">
        <v>1</v>
      </c>
      <c r="Z55" s="3">
        <v>1</v>
      </c>
      <c r="AA55" s="3">
        <v>0</v>
      </c>
      <c r="AB55" s="3">
        <v>0</v>
      </c>
      <c r="AC55" s="3">
        <v>1</v>
      </c>
      <c r="AD55" s="3">
        <v>0</v>
      </c>
      <c r="AE55" s="3">
        <v>1</v>
      </c>
      <c r="AF55" s="3">
        <v>0</v>
      </c>
      <c r="AG55" s="3">
        <v>0</v>
      </c>
      <c r="AH55" s="3">
        <v>28</v>
      </c>
      <c r="AI55" s="4">
        <v>2.15</v>
      </c>
      <c r="AJ55" s="3">
        <v>98</v>
      </c>
      <c r="AK55" s="3">
        <v>76</v>
      </c>
      <c r="AL55" s="5">
        <f t="shared" si="0"/>
        <v>83.333333333333329</v>
      </c>
      <c r="AM55" s="3">
        <v>78</v>
      </c>
      <c r="AN55" s="3">
        <v>3</v>
      </c>
      <c r="AO55" s="3">
        <v>6</v>
      </c>
      <c r="AP55" s="3">
        <v>27</v>
      </c>
      <c r="AQ55" s="3">
        <v>10</v>
      </c>
      <c r="AR55" s="3">
        <v>17</v>
      </c>
      <c r="AS55" s="3">
        <f t="shared" si="1"/>
        <v>17</v>
      </c>
      <c r="AT55" s="7">
        <f t="shared" si="2"/>
        <v>2.8333333333333335</v>
      </c>
      <c r="AU55" s="3">
        <v>9</v>
      </c>
      <c r="AV55" s="4">
        <v>3.0314999999999999</v>
      </c>
      <c r="AW55" s="3">
        <v>1.41</v>
      </c>
      <c r="AX55" s="19">
        <f t="shared" si="3"/>
        <v>0.26053215077605318</v>
      </c>
      <c r="AY55" s="7">
        <f t="shared" si="4"/>
        <v>2.6389576117433613</v>
      </c>
      <c r="AZ55" s="7">
        <f t="shared" si="5"/>
        <v>453.90070921985819</v>
      </c>
      <c r="BA55" s="7">
        <f t="shared" si="6"/>
        <v>4387.706855791962</v>
      </c>
      <c r="BB55" s="7">
        <f t="shared" si="7"/>
        <v>38.865384615384613</v>
      </c>
      <c r="BC55" s="7">
        <f t="shared" si="8"/>
        <v>18.076923076923077</v>
      </c>
      <c r="BD55" s="7">
        <f t="shared" si="9"/>
        <v>18.274564102564099</v>
      </c>
      <c r="BE55" s="7">
        <f t="shared" si="10"/>
        <v>2.7043076923076921</v>
      </c>
      <c r="BF55" s="19"/>
      <c r="BG55" s="19">
        <f t="shared" si="11"/>
        <v>0.43740722414646216</v>
      </c>
      <c r="BH55" s="19">
        <f t="shared" si="12"/>
        <v>0.69470559129143994</v>
      </c>
      <c r="BI55" s="19">
        <f t="shared" si="13"/>
        <v>2.2861990950226243</v>
      </c>
      <c r="BJ55" s="19">
        <f t="shared" si="14"/>
        <v>0.66666666666666663</v>
      </c>
      <c r="BK55" s="19"/>
      <c r="BL55" s="5">
        <v>0</v>
      </c>
      <c r="BM55" s="5"/>
      <c r="BN55" s="5"/>
      <c r="BO55" s="5"/>
      <c r="BP55" s="5"/>
      <c r="BQ55" s="3">
        <v>1</v>
      </c>
      <c r="BR55" s="3">
        <v>0</v>
      </c>
      <c r="BS55" s="3"/>
      <c r="BT55" s="3"/>
      <c r="BU55" s="3"/>
      <c r="BV55" s="3"/>
      <c r="BW55" s="3">
        <v>4.2</v>
      </c>
      <c r="BY55" s="3">
        <v>1</v>
      </c>
      <c r="BZ55" s="3">
        <v>0</v>
      </c>
      <c r="CA55" s="3">
        <v>139</v>
      </c>
      <c r="CB55" s="3">
        <v>20</v>
      </c>
      <c r="CC55" s="4">
        <v>1.1000000000000001</v>
      </c>
      <c r="CD55" s="28">
        <v>87</v>
      </c>
      <c r="CE55" s="8"/>
      <c r="CF55" s="8"/>
      <c r="CG55" s="3">
        <v>1679</v>
      </c>
      <c r="CH55" s="3">
        <v>1</v>
      </c>
      <c r="CI55" s="3">
        <v>2</v>
      </c>
      <c r="CJ55" s="12">
        <v>472.17391304347825</v>
      </c>
      <c r="CK55" s="19">
        <f t="shared" si="15"/>
        <v>6.1573473775587768</v>
      </c>
      <c r="CL55" s="19">
        <f t="shared" si="18"/>
        <v>5.4272863568215888</v>
      </c>
      <c r="CM55" s="5">
        <v>2463.0543542197324</v>
      </c>
      <c r="CN55" s="19">
        <f t="shared" si="16"/>
        <v>7.8091574661757504</v>
      </c>
      <c r="CP55" s="41">
        <v>40246</v>
      </c>
      <c r="CQ55" s="41"/>
      <c r="CR55" s="41"/>
      <c r="CS55" s="41"/>
      <c r="CT55" s="20"/>
      <c r="CU55" s="36">
        <v>44272</v>
      </c>
      <c r="CV55" s="36">
        <v>44239</v>
      </c>
      <c r="CW55" s="1">
        <f t="shared" si="17"/>
        <v>3993</v>
      </c>
      <c r="CX55" s="3">
        <v>0</v>
      </c>
      <c r="CY55" s="3"/>
      <c r="CZ55" s="3"/>
      <c r="DA55" s="3">
        <v>0</v>
      </c>
      <c r="DB55" s="3">
        <v>3993</v>
      </c>
      <c r="DC55" s="3">
        <v>0</v>
      </c>
      <c r="DD55" s="3"/>
    </row>
    <row r="56" spans="1:117" s="10" customFormat="1" x14ac:dyDescent="0.25">
      <c r="A56" s="2">
        <v>2009</v>
      </c>
      <c r="B56" s="3">
        <v>35</v>
      </c>
      <c r="C56" s="3">
        <v>0</v>
      </c>
      <c r="D56" s="3">
        <v>1</v>
      </c>
      <c r="E56" s="3">
        <v>1</v>
      </c>
      <c r="F56" s="3">
        <v>1</v>
      </c>
      <c r="G56" s="3">
        <v>1</v>
      </c>
      <c r="H56" s="1">
        <v>0</v>
      </c>
      <c r="I56" s="3">
        <v>1</v>
      </c>
      <c r="J56" s="3">
        <v>2</v>
      </c>
      <c r="K56" s="3">
        <v>0</v>
      </c>
      <c r="L56" s="3">
        <v>1</v>
      </c>
      <c r="M56" s="3"/>
      <c r="N56" s="3">
        <v>0</v>
      </c>
      <c r="O56" s="3">
        <v>0</v>
      </c>
      <c r="P56" s="3">
        <v>0</v>
      </c>
      <c r="Q56" s="3"/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0</v>
      </c>
      <c r="AE56" s="3">
        <v>1</v>
      </c>
      <c r="AF56" s="3">
        <v>0</v>
      </c>
      <c r="AG56" s="3">
        <v>0</v>
      </c>
      <c r="AH56" s="3">
        <v>22</v>
      </c>
      <c r="AI56" s="4">
        <v>1.7</v>
      </c>
      <c r="AJ56" s="3">
        <v>136</v>
      </c>
      <c r="AK56" s="3">
        <v>88</v>
      </c>
      <c r="AL56" s="5">
        <f t="shared" si="0"/>
        <v>104</v>
      </c>
      <c r="AM56" s="3">
        <v>101</v>
      </c>
      <c r="AN56" s="3">
        <v>1</v>
      </c>
      <c r="AO56" s="3">
        <v>7</v>
      </c>
      <c r="AP56" s="3">
        <v>22</v>
      </c>
      <c r="AQ56" s="3">
        <v>8</v>
      </c>
      <c r="AR56" s="3">
        <v>16</v>
      </c>
      <c r="AS56" s="3">
        <f t="shared" si="1"/>
        <v>14</v>
      </c>
      <c r="AT56" s="7">
        <f t="shared" si="2"/>
        <v>2</v>
      </c>
      <c r="AU56" s="3">
        <v>10</v>
      </c>
      <c r="AV56" s="4">
        <v>4.5049999999999999</v>
      </c>
      <c r="AW56" s="3">
        <v>2.65</v>
      </c>
      <c r="AX56" s="19">
        <f t="shared" si="3"/>
        <v>0.61108647450110853</v>
      </c>
      <c r="AY56" s="7">
        <f t="shared" si="4"/>
        <v>1.3318534961154274</v>
      </c>
      <c r="AZ56" s="7">
        <f t="shared" si="5"/>
        <v>181.13207547169813</v>
      </c>
      <c r="BA56" s="7">
        <f t="shared" si="6"/>
        <v>2928.3018867924529</v>
      </c>
      <c r="BB56" s="7">
        <f t="shared" si="7"/>
        <v>44.603960396039604</v>
      </c>
      <c r="BC56" s="7">
        <f t="shared" si="8"/>
        <v>26.237623762376238</v>
      </c>
      <c r="BD56" s="7">
        <f t="shared" si="9"/>
        <v>33.542178217821778</v>
      </c>
      <c r="BE56" s="7">
        <f t="shared" si="10"/>
        <v>3.2114851485148512</v>
      </c>
      <c r="BF56" s="19"/>
      <c r="BG56" s="19">
        <f t="shared" si="11"/>
        <v>0.35871254162042177</v>
      </c>
      <c r="BH56" s="19">
        <f t="shared" si="12"/>
        <v>0.4932297447280799</v>
      </c>
      <c r="BI56" s="19">
        <f t="shared" si="13"/>
        <v>3.185997171145686</v>
      </c>
      <c r="BJ56" s="19">
        <f t="shared" si="14"/>
        <v>0.7</v>
      </c>
      <c r="BK56" s="19"/>
      <c r="BL56" s="5">
        <v>0</v>
      </c>
      <c r="BM56" s="5"/>
      <c r="BN56" s="5"/>
      <c r="BO56" s="5"/>
      <c r="BP56" s="5"/>
      <c r="BQ56" s="3">
        <v>1</v>
      </c>
      <c r="BR56" s="3">
        <v>0</v>
      </c>
      <c r="BS56" s="3">
        <v>40</v>
      </c>
      <c r="BT56" s="3">
        <v>4.5</v>
      </c>
      <c r="BU56" s="3">
        <v>3</v>
      </c>
      <c r="BV56" s="3">
        <v>1.1000000000000001</v>
      </c>
      <c r="BW56" s="3"/>
      <c r="BY56" s="3">
        <v>1</v>
      </c>
      <c r="BZ56" s="3">
        <v>1</v>
      </c>
      <c r="CA56" s="3">
        <v>142</v>
      </c>
      <c r="CB56" s="3">
        <v>19</v>
      </c>
      <c r="CC56" s="4">
        <v>1.1000000000000001</v>
      </c>
      <c r="CD56" s="28">
        <v>56</v>
      </c>
      <c r="CE56" s="8"/>
      <c r="CF56" s="8"/>
      <c r="CG56" s="3">
        <v>442</v>
      </c>
      <c r="CH56" s="3">
        <v>0</v>
      </c>
      <c r="CI56" s="3">
        <v>1</v>
      </c>
      <c r="CJ56" s="12">
        <v>541.4860681114551</v>
      </c>
      <c r="CK56" s="19">
        <f t="shared" si="15"/>
        <v>6.2943173377840367</v>
      </c>
      <c r="CL56" s="19">
        <f t="shared" si="18"/>
        <v>9.6693940734188413</v>
      </c>
      <c r="CM56" s="5">
        <v>927.15472476583966</v>
      </c>
      <c r="CN56" s="19">
        <f t="shared" si="16"/>
        <v>6.8321204607705885</v>
      </c>
      <c r="CP56" s="41">
        <v>40252</v>
      </c>
      <c r="CQ56" s="41"/>
      <c r="CR56" s="41"/>
      <c r="CS56" s="41"/>
      <c r="CT56" s="20"/>
      <c r="CU56" s="36">
        <v>44272</v>
      </c>
      <c r="CV56" s="36">
        <v>44260</v>
      </c>
      <c r="CW56" s="1">
        <f t="shared" si="17"/>
        <v>4008</v>
      </c>
      <c r="CX56" s="3">
        <v>0</v>
      </c>
      <c r="CY56" s="3"/>
      <c r="CZ56" s="3"/>
      <c r="DA56" s="3">
        <v>0</v>
      </c>
      <c r="DB56" s="3">
        <v>4008</v>
      </c>
      <c r="DC56" s="3">
        <v>0</v>
      </c>
      <c r="DD56" s="3"/>
    </row>
    <row r="57" spans="1:117" s="10" customFormat="1" x14ac:dyDescent="0.25">
      <c r="A57" s="2">
        <v>2011</v>
      </c>
      <c r="B57" s="3">
        <v>49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1</v>
      </c>
      <c r="J57" s="3">
        <v>2</v>
      </c>
      <c r="K57" s="3">
        <v>0</v>
      </c>
      <c r="L57" s="3">
        <v>1</v>
      </c>
      <c r="M57" s="3"/>
      <c r="N57" s="3">
        <v>1</v>
      </c>
      <c r="O57" s="3">
        <v>0</v>
      </c>
      <c r="P57" s="3">
        <v>1</v>
      </c>
      <c r="Q57" s="3"/>
      <c r="R57" s="3">
        <v>1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1</v>
      </c>
      <c r="AB57" s="3">
        <v>1</v>
      </c>
      <c r="AC57" s="3">
        <v>1</v>
      </c>
      <c r="AD57" s="3">
        <v>0</v>
      </c>
      <c r="AE57" s="3">
        <v>1</v>
      </c>
      <c r="AF57" s="3">
        <v>0</v>
      </c>
      <c r="AG57" s="3">
        <v>2</v>
      </c>
      <c r="AH57" s="3">
        <v>35.4</v>
      </c>
      <c r="AI57" s="4">
        <v>2.23</v>
      </c>
      <c r="AJ57" s="3">
        <v>150</v>
      </c>
      <c r="AK57" s="3">
        <v>84</v>
      </c>
      <c r="AL57" s="5">
        <f t="shared" si="0"/>
        <v>106</v>
      </c>
      <c r="AM57" s="3">
        <v>66</v>
      </c>
      <c r="AN57" s="3">
        <v>1</v>
      </c>
      <c r="AO57" s="3">
        <v>5</v>
      </c>
      <c r="AP57" s="3">
        <v>38</v>
      </c>
      <c r="AQ57" s="3">
        <v>14</v>
      </c>
      <c r="AR57" s="3">
        <v>25</v>
      </c>
      <c r="AS57" s="3">
        <f t="shared" si="1"/>
        <v>24</v>
      </c>
      <c r="AT57" s="7">
        <f t="shared" si="2"/>
        <v>4.8</v>
      </c>
      <c r="AU57" s="3">
        <v>16</v>
      </c>
      <c r="AV57" s="4">
        <v>4.9060000000000006</v>
      </c>
      <c r="AW57" s="3">
        <v>2.2000000000000002</v>
      </c>
      <c r="AX57" s="19">
        <f t="shared" si="3"/>
        <v>0.51707317073170733</v>
      </c>
      <c r="AY57" s="7">
        <f t="shared" si="4"/>
        <v>1.8344883815735831</v>
      </c>
      <c r="AZ57" s="7">
        <f t="shared" si="5"/>
        <v>327.27272727272725</v>
      </c>
      <c r="BA57" s="7">
        <f t="shared" si="6"/>
        <v>3672.7272727272725</v>
      </c>
      <c r="BB57" s="7">
        <f t="shared" si="7"/>
        <v>74.333333333333343</v>
      </c>
      <c r="BC57" s="7">
        <f t="shared" si="8"/>
        <v>33.333333333333336</v>
      </c>
      <c r="BD57" s="7">
        <f t="shared" si="9"/>
        <v>40.799999999999997</v>
      </c>
      <c r="BE57" s="7">
        <f t="shared" si="10"/>
        <v>9.0666666666666664</v>
      </c>
      <c r="BF57" s="19"/>
      <c r="BG57" s="19">
        <f t="shared" si="11"/>
        <v>0.33632286995515692</v>
      </c>
      <c r="BH57" s="19">
        <f t="shared" si="12"/>
        <v>0.51121076233183849</v>
      </c>
      <c r="BI57" s="19">
        <f t="shared" si="13"/>
        <v>3.0972222222222228</v>
      </c>
      <c r="BJ57" s="19">
        <f t="shared" si="14"/>
        <v>0.3125</v>
      </c>
      <c r="BK57" s="19"/>
      <c r="BL57" s="5">
        <v>0</v>
      </c>
      <c r="BM57" s="5"/>
      <c r="BN57" s="5"/>
      <c r="BO57" s="5"/>
      <c r="BP57" s="5"/>
      <c r="BQ57" s="3">
        <v>1</v>
      </c>
      <c r="BR57" s="3">
        <v>0</v>
      </c>
      <c r="BS57" s="3">
        <v>30</v>
      </c>
      <c r="BT57" s="3">
        <v>6.6</v>
      </c>
      <c r="BU57" s="3">
        <v>6</v>
      </c>
      <c r="BV57" s="3">
        <v>1</v>
      </c>
      <c r="BW57" s="3">
        <v>4.0999999999999996</v>
      </c>
      <c r="BY57" s="3">
        <v>1</v>
      </c>
      <c r="BZ57" s="3">
        <v>0</v>
      </c>
      <c r="CA57" s="3">
        <v>142</v>
      </c>
      <c r="CB57" s="3">
        <v>13</v>
      </c>
      <c r="CC57" s="4">
        <v>0.9</v>
      </c>
      <c r="CD57" s="28">
        <v>90</v>
      </c>
      <c r="CE57" s="8"/>
      <c r="CF57" s="8"/>
      <c r="CG57" s="3">
        <v>178</v>
      </c>
      <c r="CH57" s="3">
        <v>0</v>
      </c>
      <c r="CI57" s="3">
        <v>1</v>
      </c>
      <c r="CJ57" s="12">
        <v>2307.6923076923076</v>
      </c>
      <c r="CK57" s="19">
        <f t="shared" si="15"/>
        <v>7.7440033031827555</v>
      </c>
      <c r="CL57" s="19">
        <f t="shared" si="18"/>
        <v>25.641025641025639</v>
      </c>
      <c r="CM57" s="5">
        <v>15440.159587835227</v>
      </c>
      <c r="CN57" s="19">
        <f t="shared" si="16"/>
        <v>9.6447271595250417</v>
      </c>
      <c r="CP57" s="41">
        <v>40260</v>
      </c>
      <c r="CQ57" s="41"/>
      <c r="CR57" s="41"/>
      <c r="CS57" s="41"/>
      <c r="CT57" s="20"/>
      <c r="CU57" s="36">
        <v>44272</v>
      </c>
      <c r="CV57" s="36">
        <v>44263</v>
      </c>
      <c r="CW57" s="1">
        <f t="shared" si="17"/>
        <v>4003</v>
      </c>
      <c r="CX57" s="3">
        <v>0</v>
      </c>
      <c r="CY57" s="3"/>
      <c r="CZ57" s="3"/>
      <c r="DA57" s="3">
        <v>0</v>
      </c>
      <c r="DB57" s="3">
        <v>4003</v>
      </c>
      <c r="DC57" s="1">
        <v>1</v>
      </c>
      <c r="DD57" s="3"/>
    </row>
    <row r="58" spans="1:117" s="10" customFormat="1" x14ac:dyDescent="0.25">
      <c r="A58" s="2">
        <v>2012</v>
      </c>
      <c r="B58" s="3">
        <v>62</v>
      </c>
      <c r="C58" s="3">
        <v>0</v>
      </c>
      <c r="D58" s="3">
        <v>1</v>
      </c>
      <c r="E58" s="3">
        <v>1</v>
      </c>
      <c r="F58" s="3">
        <v>2</v>
      </c>
      <c r="G58" s="3">
        <v>1</v>
      </c>
      <c r="H58" s="1">
        <v>0</v>
      </c>
      <c r="I58" s="3">
        <v>1</v>
      </c>
      <c r="J58" s="3">
        <v>3</v>
      </c>
      <c r="K58" s="3">
        <v>1</v>
      </c>
      <c r="L58" s="3">
        <v>0</v>
      </c>
      <c r="M58" s="3"/>
      <c r="N58" s="3">
        <v>1</v>
      </c>
      <c r="O58" s="3">
        <v>1</v>
      </c>
      <c r="P58" s="3">
        <v>0</v>
      </c>
      <c r="Q58" s="3"/>
      <c r="R58" s="3">
        <v>1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1</v>
      </c>
      <c r="AB58" s="3">
        <v>0</v>
      </c>
      <c r="AC58" s="3">
        <v>1</v>
      </c>
      <c r="AD58" s="3">
        <v>0</v>
      </c>
      <c r="AE58" s="3">
        <v>0</v>
      </c>
      <c r="AF58" s="3">
        <v>0</v>
      </c>
      <c r="AG58" s="3">
        <v>0</v>
      </c>
      <c r="AH58" s="3">
        <v>25.5</v>
      </c>
      <c r="AI58" s="4">
        <v>1.64</v>
      </c>
      <c r="AJ58" s="3">
        <v>182</v>
      </c>
      <c r="AK58" s="3">
        <v>80</v>
      </c>
      <c r="AL58" s="5">
        <f t="shared" si="0"/>
        <v>114</v>
      </c>
      <c r="AM58" s="3">
        <v>71</v>
      </c>
      <c r="AN58" s="3">
        <v>1</v>
      </c>
      <c r="AO58" s="3">
        <v>8</v>
      </c>
      <c r="AP58" s="3">
        <v>36</v>
      </c>
      <c r="AQ58" s="3">
        <v>19</v>
      </c>
      <c r="AR58" s="3">
        <v>27</v>
      </c>
      <c r="AS58" s="3">
        <f t="shared" si="1"/>
        <v>17</v>
      </c>
      <c r="AT58" s="7">
        <f t="shared" si="2"/>
        <v>2.125</v>
      </c>
      <c r="AU58" s="3">
        <v>19</v>
      </c>
      <c r="AV58" s="4">
        <v>3.8375999999999997</v>
      </c>
      <c r="AW58" s="3">
        <v>2.34</v>
      </c>
      <c r="AX58" s="19">
        <f t="shared" si="3"/>
        <v>0.59148558758314851</v>
      </c>
      <c r="AY58" s="7">
        <f t="shared" si="4"/>
        <v>2.0846362309776945</v>
      </c>
      <c r="AZ58" s="7">
        <f t="shared" si="5"/>
        <v>273.5042735042735</v>
      </c>
      <c r="BA58" s="7">
        <f t="shared" si="6"/>
        <v>3623.931623931624</v>
      </c>
      <c r="BB58" s="7">
        <f t="shared" si="7"/>
        <v>54.050704225352113</v>
      </c>
      <c r="BC58" s="7">
        <f t="shared" si="8"/>
        <v>32.95774647887324</v>
      </c>
      <c r="BD58" s="7">
        <f t="shared" si="9"/>
        <v>42.581408450704224</v>
      </c>
      <c r="BE58" s="7">
        <f t="shared" si="10"/>
        <v>8.5162816901408451</v>
      </c>
      <c r="BF58" s="19">
        <v>4.68</v>
      </c>
      <c r="BG58" s="19">
        <f t="shared" si="11"/>
        <v>0.49953095684803001</v>
      </c>
      <c r="BH58" s="19">
        <f t="shared" si="12"/>
        <v>0.66604127579737338</v>
      </c>
      <c r="BI58" s="19">
        <f t="shared" si="13"/>
        <v>3.179453189726595</v>
      </c>
      <c r="BJ58" s="19">
        <f t="shared" si="14"/>
        <v>0.42105263157894735</v>
      </c>
      <c r="BK58" s="19"/>
      <c r="BL58" s="5">
        <v>1</v>
      </c>
      <c r="BM58" s="5">
        <v>20</v>
      </c>
      <c r="BN58" s="5">
        <v>75</v>
      </c>
      <c r="BO58" s="5">
        <v>1</v>
      </c>
      <c r="BP58" s="5">
        <v>0</v>
      </c>
      <c r="BQ58" s="3">
        <v>1</v>
      </c>
      <c r="BR58" s="3">
        <v>1</v>
      </c>
      <c r="BS58" s="3">
        <v>75</v>
      </c>
      <c r="BT58" s="3"/>
      <c r="BU58" s="3"/>
      <c r="BV58" s="3"/>
      <c r="BW58" s="3"/>
      <c r="BY58" s="3"/>
      <c r="BZ58" s="3"/>
      <c r="CA58" s="3">
        <v>136</v>
      </c>
      <c r="CB58" s="3">
        <v>15</v>
      </c>
      <c r="CC58" s="4">
        <v>0.9</v>
      </c>
      <c r="CD58" s="28">
        <v>65</v>
      </c>
      <c r="CE58" s="8"/>
      <c r="CF58" s="8"/>
      <c r="CG58" s="3">
        <v>1497</v>
      </c>
      <c r="CH58" s="3">
        <v>1</v>
      </c>
      <c r="CI58" s="3">
        <v>2</v>
      </c>
      <c r="CJ58" s="12">
        <v>1902.5974025974026</v>
      </c>
      <c r="CK58" s="19">
        <f t="shared" si="15"/>
        <v>7.550975285585575</v>
      </c>
      <c r="CL58" s="19">
        <f t="shared" si="18"/>
        <v>29.270729270729269</v>
      </c>
      <c r="CM58" s="5">
        <v>7138.0228918452531</v>
      </c>
      <c r="CN58" s="19">
        <f t="shared" si="16"/>
        <v>8.8731911110840844</v>
      </c>
      <c r="CP58" s="41">
        <v>40261</v>
      </c>
      <c r="CQ58" s="41"/>
      <c r="CR58" s="41"/>
      <c r="CS58" s="41"/>
      <c r="CT58" s="20"/>
      <c r="CU58" s="36">
        <v>44272</v>
      </c>
      <c r="CV58" s="36">
        <v>44260</v>
      </c>
      <c r="CW58" s="1">
        <f t="shared" si="17"/>
        <v>3999</v>
      </c>
      <c r="CX58" s="3">
        <v>0</v>
      </c>
      <c r="CY58" s="3"/>
      <c r="CZ58" s="3"/>
      <c r="DA58" s="3">
        <v>0</v>
      </c>
      <c r="DB58" s="3">
        <v>3999</v>
      </c>
      <c r="DC58" s="1">
        <v>1</v>
      </c>
      <c r="DD58" s="3"/>
    </row>
    <row r="59" spans="1:117" s="10" customFormat="1" x14ac:dyDescent="0.25">
      <c r="A59" s="2">
        <v>2013</v>
      </c>
      <c r="B59" s="3">
        <v>60</v>
      </c>
      <c r="C59" s="3">
        <v>0</v>
      </c>
      <c r="D59" s="3">
        <v>0</v>
      </c>
      <c r="E59" s="3">
        <v>1</v>
      </c>
      <c r="F59" s="3">
        <v>1</v>
      </c>
      <c r="G59" s="3">
        <v>0</v>
      </c>
      <c r="H59" s="1">
        <v>1</v>
      </c>
      <c r="I59" s="3">
        <v>0</v>
      </c>
      <c r="J59" s="3">
        <v>4</v>
      </c>
      <c r="K59" s="3">
        <v>1</v>
      </c>
      <c r="L59" s="3">
        <v>1</v>
      </c>
      <c r="M59" s="3"/>
      <c r="N59" s="3">
        <v>1</v>
      </c>
      <c r="O59" s="3">
        <v>1</v>
      </c>
      <c r="P59" s="3">
        <v>1</v>
      </c>
      <c r="Q59" s="3"/>
      <c r="R59" s="3">
        <v>1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1</v>
      </c>
      <c r="Z59" s="3">
        <v>1</v>
      </c>
      <c r="AA59" s="3">
        <v>1</v>
      </c>
      <c r="AB59" s="3">
        <v>0</v>
      </c>
      <c r="AC59" s="3">
        <v>1</v>
      </c>
      <c r="AD59" s="3">
        <v>1</v>
      </c>
      <c r="AE59" s="3">
        <v>0</v>
      </c>
      <c r="AF59" s="3">
        <v>0</v>
      </c>
      <c r="AG59" s="3">
        <v>0</v>
      </c>
      <c r="AH59" s="3">
        <v>37.6</v>
      </c>
      <c r="AI59" s="4">
        <v>1.79</v>
      </c>
      <c r="AJ59" s="3">
        <v>85</v>
      </c>
      <c r="AK59" s="3">
        <v>60</v>
      </c>
      <c r="AL59" s="5">
        <f t="shared" si="0"/>
        <v>68.333333333333329</v>
      </c>
      <c r="AM59" s="3">
        <v>75</v>
      </c>
      <c r="AN59" s="3">
        <v>2</v>
      </c>
      <c r="AO59" s="3">
        <v>16</v>
      </c>
      <c r="AP59" s="3">
        <v>58</v>
      </c>
      <c r="AQ59" s="3">
        <v>29</v>
      </c>
      <c r="AR59" s="3">
        <v>39</v>
      </c>
      <c r="AS59" s="3">
        <f t="shared" si="1"/>
        <v>29</v>
      </c>
      <c r="AT59" s="7">
        <f t="shared" si="2"/>
        <v>1.8125</v>
      </c>
      <c r="AU59" s="3">
        <v>30</v>
      </c>
      <c r="AV59" s="4">
        <v>3.0251000000000001</v>
      </c>
      <c r="AW59" s="3">
        <v>1.69</v>
      </c>
      <c r="AX59" s="19">
        <f t="shared" si="3"/>
        <v>0.25606060606060604</v>
      </c>
      <c r="AY59" s="7">
        <f t="shared" si="4"/>
        <v>2.9751082608839376</v>
      </c>
      <c r="AZ59" s="7">
        <f t="shared" si="5"/>
        <v>426.03550295857991</v>
      </c>
      <c r="BA59" s="7">
        <f t="shared" si="6"/>
        <v>2477.3175542406307</v>
      </c>
      <c r="BB59" s="7">
        <f t="shared" si="7"/>
        <v>40.334666666666671</v>
      </c>
      <c r="BC59" s="7">
        <f t="shared" si="8"/>
        <v>22.533333333333335</v>
      </c>
      <c r="BD59" s="7">
        <f t="shared" si="9"/>
        <v>11.747377777777777</v>
      </c>
      <c r="BE59" s="7">
        <f t="shared" si="10"/>
        <v>7.048426666666666</v>
      </c>
      <c r="BF59" s="19"/>
      <c r="BG59" s="19">
        <f t="shared" si="11"/>
        <v>0.96691018478727964</v>
      </c>
      <c r="BH59" s="19">
        <f t="shared" si="12"/>
        <v>1.4379689927605697</v>
      </c>
      <c r="BI59" s="19">
        <f t="shared" si="13"/>
        <v>1.3908505747126438</v>
      </c>
      <c r="BJ59" s="19">
        <f t="shared" si="14"/>
        <v>0.53333333333333333</v>
      </c>
      <c r="BK59" s="19"/>
      <c r="BL59" s="5">
        <v>0</v>
      </c>
      <c r="BM59" s="5"/>
      <c r="BN59" s="5"/>
      <c r="BO59" s="5"/>
      <c r="BP59" s="5"/>
      <c r="BQ59" s="3">
        <v>1</v>
      </c>
      <c r="BR59" s="3">
        <v>0</v>
      </c>
      <c r="BS59" s="3">
        <v>20</v>
      </c>
      <c r="BT59" s="3">
        <v>7</v>
      </c>
      <c r="BU59" s="3">
        <v>6.7</v>
      </c>
      <c r="BV59" s="3">
        <v>1.3</v>
      </c>
      <c r="BW59" s="3"/>
      <c r="BY59" s="3">
        <v>1</v>
      </c>
      <c r="BZ59" s="3">
        <v>1</v>
      </c>
      <c r="CA59" s="3">
        <v>139</v>
      </c>
      <c r="CB59" s="3">
        <v>56</v>
      </c>
      <c r="CC59" s="4">
        <v>1.8</v>
      </c>
      <c r="CD59" s="28">
        <v>47</v>
      </c>
      <c r="CE59" s="8"/>
      <c r="CF59" s="8"/>
      <c r="CG59" s="3">
        <v>10322</v>
      </c>
      <c r="CH59" s="3">
        <v>1</v>
      </c>
      <c r="CI59" s="3">
        <v>3</v>
      </c>
      <c r="CJ59" s="12">
        <v>1468.8888888888889</v>
      </c>
      <c r="CK59" s="19">
        <f t="shared" si="15"/>
        <v>7.292261536069458</v>
      </c>
      <c r="CL59" s="19">
        <f t="shared" si="18"/>
        <v>31.252955082742318</v>
      </c>
      <c r="CM59" s="5">
        <v>7069.3969057780678</v>
      </c>
      <c r="CN59" s="19">
        <f t="shared" si="16"/>
        <v>8.8635304519675131</v>
      </c>
      <c r="CP59" s="41">
        <v>40262</v>
      </c>
      <c r="CQ59" s="41"/>
      <c r="CR59" s="41"/>
      <c r="CS59" s="41">
        <v>40272</v>
      </c>
      <c r="CT59" s="43">
        <f>(CS59-CP59)</f>
        <v>10</v>
      </c>
      <c r="CU59" s="36">
        <v>44272</v>
      </c>
      <c r="CV59" s="36">
        <v>42707</v>
      </c>
      <c r="CW59" s="1">
        <f t="shared" si="17"/>
        <v>2445</v>
      </c>
      <c r="CX59" s="3">
        <v>1</v>
      </c>
      <c r="CY59" s="36">
        <v>42707</v>
      </c>
      <c r="CZ59" s="20">
        <f>(CY59-CP59)</f>
        <v>2445</v>
      </c>
      <c r="DA59" s="20">
        <v>1</v>
      </c>
      <c r="DB59" s="20">
        <v>10</v>
      </c>
      <c r="DC59" s="3">
        <v>0</v>
      </c>
      <c r="DD59" s="3"/>
    </row>
    <row r="60" spans="1:117" s="10" customFormat="1" x14ac:dyDescent="0.25">
      <c r="A60" s="2">
        <v>2014</v>
      </c>
      <c r="B60" s="3">
        <v>59</v>
      </c>
      <c r="C60" s="3">
        <v>1</v>
      </c>
      <c r="D60" s="3">
        <v>0</v>
      </c>
      <c r="E60" s="3">
        <v>1</v>
      </c>
      <c r="F60" s="3">
        <v>1</v>
      </c>
      <c r="G60" s="3">
        <v>0</v>
      </c>
      <c r="H60" s="1">
        <v>1</v>
      </c>
      <c r="I60" s="3">
        <v>1</v>
      </c>
      <c r="J60" s="3">
        <v>4</v>
      </c>
      <c r="K60" s="3">
        <v>1</v>
      </c>
      <c r="L60" s="3">
        <v>1</v>
      </c>
      <c r="M60" s="3"/>
      <c r="N60" s="3">
        <v>1</v>
      </c>
      <c r="O60" s="3">
        <v>0</v>
      </c>
      <c r="P60" s="3">
        <v>1</v>
      </c>
      <c r="Q60" s="3"/>
      <c r="R60" s="3">
        <v>0</v>
      </c>
      <c r="S60" s="3">
        <v>0</v>
      </c>
      <c r="T60" s="3">
        <v>0</v>
      </c>
      <c r="U60" s="3">
        <v>0</v>
      </c>
      <c r="V60" s="3">
        <v>1</v>
      </c>
      <c r="W60" s="3">
        <v>0</v>
      </c>
      <c r="X60" s="3">
        <v>0</v>
      </c>
      <c r="Y60" s="3">
        <v>0</v>
      </c>
      <c r="Z60" s="3">
        <v>1</v>
      </c>
      <c r="AA60" s="3">
        <v>1</v>
      </c>
      <c r="AB60" s="3">
        <v>1</v>
      </c>
      <c r="AC60" s="3">
        <v>0</v>
      </c>
      <c r="AD60" s="3">
        <v>0</v>
      </c>
      <c r="AE60" s="3">
        <v>1</v>
      </c>
      <c r="AF60" s="3">
        <v>0</v>
      </c>
      <c r="AG60" s="3">
        <v>0</v>
      </c>
      <c r="AH60" s="3">
        <v>26</v>
      </c>
      <c r="AI60" s="4">
        <v>1.72</v>
      </c>
      <c r="AJ60" s="3">
        <v>121</v>
      </c>
      <c r="AK60" s="3">
        <v>88</v>
      </c>
      <c r="AL60" s="5">
        <f t="shared" si="0"/>
        <v>99</v>
      </c>
      <c r="AM60" s="3">
        <v>100</v>
      </c>
      <c r="AN60" s="3">
        <v>1</v>
      </c>
      <c r="AO60" s="3">
        <v>7</v>
      </c>
      <c r="AP60" s="3">
        <v>24</v>
      </c>
      <c r="AQ60" s="3">
        <v>12</v>
      </c>
      <c r="AR60" s="3">
        <v>16</v>
      </c>
      <c r="AS60" s="3">
        <f t="shared" si="1"/>
        <v>12</v>
      </c>
      <c r="AT60" s="7">
        <f t="shared" si="2"/>
        <v>1.7142857142857142</v>
      </c>
      <c r="AU60" s="3">
        <v>10</v>
      </c>
      <c r="AV60" s="4">
        <v>3.4055999999999997</v>
      </c>
      <c r="AW60" s="3">
        <v>1.98</v>
      </c>
      <c r="AX60" s="19">
        <f t="shared" si="3"/>
        <v>0.43463414634146341</v>
      </c>
      <c r="AY60" s="7">
        <f t="shared" si="4"/>
        <v>1.7618040873854828</v>
      </c>
      <c r="AZ60" s="7">
        <f t="shared" si="5"/>
        <v>242.42424242424244</v>
      </c>
      <c r="BA60" s="7">
        <f t="shared" si="6"/>
        <v>3717.1717171717173</v>
      </c>
      <c r="BB60" s="7">
        <f t="shared" si="7"/>
        <v>34.055999999999997</v>
      </c>
      <c r="BC60" s="7">
        <f t="shared" si="8"/>
        <v>19.8</v>
      </c>
      <c r="BD60" s="7">
        <f t="shared" si="9"/>
        <v>23.965920000000001</v>
      </c>
      <c r="BE60" s="7">
        <f t="shared" si="10"/>
        <v>2.4235199999999999</v>
      </c>
      <c r="BF60" s="19"/>
      <c r="BG60" s="19">
        <f t="shared" si="11"/>
        <v>0.46981442330279544</v>
      </c>
      <c r="BH60" s="19">
        <f t="shared" si="12"/>
        <v>0.70472163495419315</v>
      </c>
      <c r="BI60" s="19">
        <f t="shared" si="13"/>
        <v>2.8379999999999996</v>
      </c>
      <c r="BJ60" s="19">
        <f t="shared" si="14"/>
        <v>0.7</v>
      </c>
      <c r="BK60" s="19"/>
      <c r="BL60" s="5">
        <v>0</v>
      </c>
      <c r="BM60" s="5"/>
      <c r="BN60" s="5"/>
      <c r="BO60" s="5"/>
      <c r="BP60" s="5"/>
      <c r="BQ60" s="3">
        <v>1</v>
      </c>
      <c r="BR60" s="3">
        <v>0</v>
      </c>
      <c r="BS60" s="3">
        <v>32.5</v>
      </c>
      <c r="BT60" s="3">
        <v>4</v>
      </c>
      <c r="BU60" s="3">
        <v>3.6</v>
      </c>
      <c r="BV60" s="3">
        <v>0.8</v>
      </c>
      <c r="BW60" s="3"/>
      <c r="BY60" s="3">
        <v>1</v>
      </c>
      <c r="BZ60" s="3">
        <v>0</v>
      </c>
      <c r="CA60" s="3">
        <v>142</v>
      </c>
      <c r="CB60" s="3">
        <v>29</v>
      </c>
      <c r="CC60" s="4">
        <v>1.6</v>
      </c>
      <c r="CD60" s="28">
        <v>54</v>
      </c>
      <c r="CE60" s="8"/>
      <c r="CF60" s="8"/>
      <c r="CG60" s="3">
        <v>1297</v>
      </c>
      <c r="CH60" s="3">
        <v>1</v>
      </c>
      <c r="CI60" s="3">
        <v>2</v>
      </c>
      <c r="CJ60" s="12">
        <v>3544.0559440559441</v>
      </c>
      <c r="CK60" s="19">
        <f t="shared" si="15"/>
        <v>8.1730270971692143</v>
      </c>
      <c r="CL60" s="19">
        <f t="shared" si="18"/>
        <v>65.630665630665632</v>
      </c>
      <c r="CM60" s="5">
        <v>1426.0904365045594</v>
      </c>
      <c r="CN60" s="19">
        <f t="shared" si="16"/>
        <v>7.2626920186719639</v>
      </c>
      <c r="CP60" s="41">
        <v>40273</v>
      </c>
      <c r="CQ60" s="41"/>
      <c r="CR60" s="41"/>
      <c r="CS60" s="41"/>
      <c r="CT60" s="20"/>
      <c r="CU60" s="36">
        <v>44272</v>
      </c>
      <c r="CV60" s="36">
        <v>44272</v>
      </c>
      <c r="CW60" s="1">
        <f t="shared" si="17"/>
        <v>3999</v>
      </c>
      <c r="CX60" s="3">
        <v>0</v>
      </c>
      <c r="CZ60" s="3"/>
      <c r="DA60" s="3">
        <v>0</v>
      </c>
      <c r="DB60" s="3">
        <v>3999</v>
      </c>
      <c r="DC60" s="1">
        <v>1</v>
      </c>
      <c r="DD60" s="3"/>
    </row>
    <row r="61" spans="1:117" s="10" customFormat="1" x14ac:dyDescent="0.25">
      <c r="A61" s="2">
        <v>2016</v>
      </c>
      <c r="B61" s="3">
        <v>25</v>
      </c>
      <c r="C61" s="3">
        <v>0</v>
      </c>
      <c r="D61" s="3">
        <v>1</v>
      </c>
      <c r="E61" s="3">
        <v>0</v>
      </c>
      <c r="F61" s="3">
        <v>2</v>
      </c>
      <c r="G61" s="3">
        <v>1</v>
      </c>
      <c r="H61" s="1">
        <v>0</v>
      </c>
      <c r="I61" s="3">
        <v>1</v>
      </c>
      <c r="J61" s="3">
        <v>1</v>
      </c>
      <c r="K61" s="3">
        <v>0</v>
      </c>
      <c r="L61" s="3">
        <v>0</v>
      </c>
      <c r="M61" s="3"/>
      <c r="N61" s="3">
        <v>1</v>
      </c>
      <c r="O61" s="3">
        <v>0</v>
      </c>
      <c r="P61" s="3">
        <v>1</v>
      </c>
      <c r="Q61" s="3"/>
      <c r="R61" s="3">
        <v>0</v>
      </c>
      <c r="S61" s="3">
        <v>0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24.5</v>
      </c>
      <c r="AI61" s="4">
        <v>1.78</v>
      </c>
      <c r="AJ61" s="3">
        <v>135</v>
      </c>
      <c r="AK61" s="3">
        <v>83</v>
      </c>
      <c r="AL61" s="5">
        <f t="shared" si="0"/>
        <v>100.33333333333333</v>
      </c>
      <c r="AM61" s="3">
        <v>83</v>
      </c>
      <c r="AN61" s="3">
        <v>1</v>
      </c>
      <c r="AO61" s="3">
        <v>4</v>
      </c>
      <c r="AP61" s="3">
        <v>22</v>
      </c>
      <c r="AQ61" s="3">
        <v>8</v>
      </c>
      <c r="AR61" s="3">
        <v>11</v>
      </c>
      <c r="AS61" s="3">
        <f t="shared" si="1"/>
        <v>14</v>
      </c>
      <c r="AT61" s="7">
        <f t="shared" si="2"/>
        <v>3.5</v>
      </c>
      <c r="AU61" s="3">
        <v>7</v>
      </c>
      <c r="AV61" s="4">
        <v>5.3044000000000002</v>
      </c>
      <c r="AW61" s="3">
        <v>2.98</v>
      </c>
      <c r="AX61" s="19">
        <f t="shared" si="3"/>
        <v>0.66295639320029565</v>
      </c>
      <c r="AY61" s="7">
        <f t="shared" si="4"/>
        <v>0.75409094336777016</v>
      </c>
      <c r="AZ61" s="7">
        <f t="shared" si="5"/>
        <v>107.38255033557047</v>
      </c>
      <c r="BA61" s="7">
        <f t="shared" si="6"/>
        <v>2586.1297539149887</v>
      </c>
      <c r="BB61" s="7">
        <f t="shared" si="7"/>
        <v>63.908433734939763</v>
      </c>
      <c r="BC61" s="7">
        <f t="shared" si="8"/>
        <v>35.903614457831324</v>
      </c>
      <c r="BD61" s="7">
        <f t="shared" si="9"/>
        <v>45.573654618473888</v>
      </c>
      <c r="BE61" s="7">
        <f t="shared" si="10"/>
        <v>3.4180240963855417</v>
      </c>
      <c r="BF61" s="19"/>
      <c r="BG61" s="19">
        <f t="shared" si="11"/>
        <v>0.17212125782369353</v>
      </c>
      <c r="BH61" s="19">
        <f t="shared" si="12"/>
        <v>0.34424251564738706</v>
      </c>
      <c r="BI61" s="19">
        <f t="shared" si="13"/>
        <v>4.5648881239242689</v>
      </c>
      <c r="BJ61" s="19">
        <f t="shared" si="14"/>
        <v>0.5714285714285714</v>
      </c>
      <c r="BK61" s="19"/>
      <c r="BL61" s="5">
        <v>0</v>
      </c>
      <c r="BM61" s="5"/>
      <c r="BN61" s="5"/>
      <c r="BO61" s="5"/>
      <c r="BP61" s="5"/>
      <c r="BQ61" s="3">
        <v>1</v>
      </c>
      <c r="BR61" s="3">
        <v>0</v>
      </c>
      <c r="BS61" s="3">
        <v>62.5</v>
      </c>
      <c r="BT61" s="3">
        <v>4.0999999999999996</v>
      </c>
      <c r="BU61" s="3"/>
      <c r="BV61" s="3">
        <v>0.95</v>
      </c>
      <c r="BW61" s="3">
        <v>3.4</v>
      </c>
      <c r="BY61" s="3">
        <v>1</v>
      </c>
      <c r="BZ61" s="3">
        <v>0</v>
      </c>
      <c r="CA61" s="3">
        <v>139</v>
      </c>
      <c r="CB61" s="3">
        <v>29</v>
      </c>
      <c r="CC61" s="4">
        <v>0.9</v>
      </c>
      <c r="CD61" s="28">
        <v>90</v>
      </c>
      <c r="CE61" s="8"/>
      <c r="CF61" s="8"/>
      <c r="CG61" s="3">
        <v>649</v>
      </c>
      <c r="CH61" s="3">
        <v>1</v>
      </c>
      <c r="CI61" s="3">
        <v>1</v>
      </c>
      <c r="CJ61" s="12">
        <v>1102.016129032258</v>
      </c>
      <c r="CK61" s="19">
        <f t="shared" si="15"/>
        <v>7.0048966257511776</v>
      </c>
      <c r="CL61" s="19">
        <f t="shared" si="18"/>
        <v>12.244623655913978</v>
      </c>
      <c r="CM61" s="5">
        <v>2542.7603235432657</v>
      </c>
      <c r="CN61" s="19">
        <f t="shared" si="16"/>
        <v>7.8410055114889161</v>
      </c>
      <c r="CP61" s="41">
        <v>40283</v>
      </c>
      <c r="CQ61" s="41"/>
      <c r="CR61" s="41"/>
      <c r="CS61" s="41"/>
      <c r="CT61" s="20"/>
      <c r="CU61" s="36">
        <v>44274</v>
      </c>
      <c r="CV61" s="36">
        <v>44274</v>
      </c>
      <c r="CW61" s="1">
        <f t="shared" si="17"/>
        <v>3991</v>
      </c>
      <c r="CX61" s="3">
        <v>0</v>
      </c>
      <c r="CY61" s="3"/>
      <c r="CZ61" s="3"/>
      <c r="DA61" s="3">
        <v>0</v>
      </c>
      <c r="DB61" s="3">
        <v>3991</v>
      </c>
      <c r="DC61" s="3">
        <v>0</v>
      </c>
      <c r="DD61" s="3" t="s">
        <v>153</v>
      </c>
    </row>
    <row r="62" spans="1:117" x14ac:dyDescent="0.25">
      <c r="A62" s="2">
        <v>2018</v>
      </c>
      <c r="B62" s="3">
        <v>65</v>
      </c>
      <c r="C62" s="3">
        <v>0</v>
      </c>
      <c r="D62" s="3">
        <v>1</v>
      </c>
      <c r="E62" s="3">
        <v>1</v>
      </c>
      <c r="F62" s="3">
        <v>1</v>
      </c>
      <c r="G62" s="3">
        <v>1</v>
      </c>
      <c r="H62" s="1">
        <v>0</v>
      </c>
      <c r="I62" s="3">
        <v>1</v>
      </c>
      <c r="J62" s="3">
        <v>3</v>
      </c>
      <c r="K62" s="3">
        <v>0</v>
      </c>
      <c r="L62" s="3">
        <v>1</v>
      </c>
      <c r="M62" s="3"/>
      <c r="N62" s="3">
        <v>0</v>
      </c>
      <c r="O62" s="3">
        <v>0</v>
      </c>
      <c r="P62" s="3">
        <v>0</v>
      </c>
      <c r="Q62" s="3"/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</v>
      </c>
      <c r="AB62" s="3">
        <v>1</v>
      </c>
      <c r="AC62" s="3">
        <v>1</v>
      </c>
      <c r="AD62" s="3">
        <v>0</v>
      </c>
      <c r="AE62" s="3">
        <v>0</v>
      </c>
      <c r="AF62" s="3">
        <v>0</v>
      </c>
      <c r="AG62" s="3">
        <v>0</v>
      </c>
      <c r="AH62" s="3">
        <v>27.5</v>
      </c>
      <c r="AI62" s="4">
        <v>2</v>
      </c>
      <c r="AJ62" s="3">
        <v>135</v>
      </c>
      <c r="AK62" s="3">
        <v>81</v>
      </c>
      <c r="AL62" s="5">
        <f t="shared" si="0"/>
        <v>99</v>
      </c>
      <c r="AM62" s="3">
        <v>91</v>
      </c>
      <c r="AN62" s="3">
        <v>1</v>
      </c>
      <c r="AO62" s="3">
        <v>10</v>
      </c>
      <c r="AP62" s="3">
        <v>57</v>
      </c>
      <c r="AQ62" s="3">
        <v>30</v>
      </c>
      <c r="AR62" s="3">
        <v>41</v>
      </c>
      <c r="AS62" s="3">
        <f t="shared" si="1"/>
        <v>27</v>
      </c>
      <c r="AT62" s="7">
        <f t="shared" si="2"/>
        <v>2.7</v>
      </c>
      <c r="AU62" s="3">
        <v>31</v>
      </c>
      <c r="AV62" s="4">
        <v>4.2</v>
      </c>
      <c r="AW62" s="3">
        <v>2.1</v>
      </c>
      <c r="AX62" s="19">
        <f t="shared" si="3"/>
        <v>0.46097560975609758</v>
      </c>
      <c r="AY62" s="7">
        <f t="shared" si="4"/>
        <v>2.3809523809523809</v>
      </c>
      <c r="AZ62" s="7">
        <f t="shared" si="5"/>
        <v>380.95238095238096</v>
      </c>
      <c r="BA62" s="7">
        <f t="shared" si="6"/>
        <v>3390.4761904761904</v>
      </c>
      <c r="BB62" s="7">
        <f t="shared" si="7"/>
        <v>46.153846153846153</v>
      </c>
      <c r="BC62" s="7">
        <f t="shared" si="8"/>
        <v>23.076923076923077</v>
      </c>
      <c r="BD62" s="7">
        <f t="shared" si="9"/>
        <v>21.341538461538462</v>
      </c>
      <c r="BE62" s="7">
        <f t="shared" si="10"/>
        <v>9.7292307692307691</v>
      </c>
      <c r="BF62" s="19"/>
      <c r="BG62" s="19">
        <f t="shared" si="11"/>
        <v>0.88833333333333331</v>
      </c>
      <c r="BH62" s="19">
        <f t="shared" si="12"/>
        <v>1.2350000000000001</v>
      </c>
      <c r="BI62" s="19">
        <f t="shared" si="13"/>
        <v>1.7094017094017093</v>
      </c>
      <c r="BJ62" s="19">
        <f t="shared" si="14"/>
        <v>0.32258064516129031</v>
      </c>
      <c r="BK62" s="19"/>
      <c r="BL62" s="5">
        <v>1</v>
      </c>
      <c r="BM62" s="5"/>
      <c r="BN62" s="5"/>
      <c r="BO62" s="5">
        <v>0</v>
      </c>
      <c r="BP62" s="5">
        <v>0</v>
      </c>
      <c r="BQ62" s="3">
        <v>1</v>
      </c>
      <c r="BR62" s="3">
        <v>0</v>
      </c>
      <c r="BS62" s="15">
        <v>15</v>
      </c>
      <c r="BT62" s="3">
        <v>6.3</v>
      </c>
      <c r="BU62" s="3">
        <v>5.5</v>
      </c>
      <c r="BV62" s="3">
        <v>1.1000000000000001</v>
      </c>
      <c r="BW62" s="3"/>
      <c r="BX62" s="10"/>
      <c r="BY62" s="3">
        <v>0</v>
      </c>
      <c r="BZ62" s="3">
        <v>1</v>
      </c>
      <c r="CA62" s="3">
        <v>147</v>
      </c>
      <c r="CB62" s="3">
        <v>16</v>
      </c>
      <c r="CC62" s="4">
        <v>1</v>
      </c>
      <c r="CD62" s="28">
        <v>68</v>
      </c>
      <c r="CE62" s="8"/>
      <c r="CF62" s="8"/>
      <c r="CG62" s="3">
        <v>2924</v>
      </c>
      <c r="CH62" s="3">
        <v>1</v>
      </c>
      <c r="CI62" s="3">
        <v>3</v>
      </c>
      <c r="CJ62" s="12">
        <v>1548.6301369863013</v>
      </c>
      <c r="CK62" s="19">
        <f t="shared" si="15"/>
        <v>7.3451260365577244</v>
      </c>
      <c r="CL62" s="19">
        <f t="shared" si="18"/>
        <v>22.773972602739725</v>
      </c>
      <c r="CM62" s="5">
        <v>876.09138954460275</v>
      </c>
      <c r="CN62" s="19">
        <f t="shared" si="16"/>
        <v>6.7754704114589748</v>
      </c>
      <c r="CO62" s="10"/>
      <c r="CP62" s="36">
        <v>40296</v>
      </c>
      <c r="CQ62" s="36"/>
      <c r="CR62" s="36"/>
      <c r="CS62" s="36"/>
      <c r="CU62" s="36">
        <v>44272</v>
      </c>
      <c r="CV62" s="36">
        <v>40847</v>
      </c>
      <c r="CW62" s="1">
        <f t="shared" si="17"/>
        <v>551</v>
      </c>
      <c r="CX62" s="3">
        <v>1</v>
      </c>
      <c r="CY62" s="40">
        <v>40847</v>
      </c>
      <c r="CZ62" s="20">
        <f>(CY62-CP62)</f>
        <v>551</v>
      </c>
      <c r="DA62" s="20">
        <v>1</v>
      </c>
      <c r="DB62" s="20">
        <v>551</v>
      </c>
      <c r="DC62" s="1">
        <v>1</v>
      </c>
      <c r="DD62" s="3" t="s">
        <v>141</v>
      </c>
      <c r="DE62" s="10"/>
      <c r="DF62" s="10"/>
      <c r="DG62" s="10"/>
      <c r="DH62" s="10"/>
      <c r="DI62" s="10"/>
      <c r="DJ62" s="10"/>
      <c r="DK62" s="10"/>
      <c r="DL62" s="10"/>
      <c r="DM62" s="10"/>
    </row>
    <row r="63" spans="1:117" s="10" customFormat="1" x14ac:dyDescent="0.25">
      <c r="A63" s="2">
        <v>2019</v>
      </c>
      <c r="B63" s="3">
        <v>74</v>
      </c>
      <c r="C63" s="3">
        <v>0</v>
      </c>
      <c r="D63" s="3">
        <v>0</v>
      </c>
      <c r="E63" s="3">
        <v>1</v>
      </c>
      <c r="F63" s="3">
        <v>1</v>
      </c>
      <c r="G63" s="3">
        <v>1</v>
      </c>
      <c r="H63" s="1">
        <v>0</v>
      </c>
      <c r="I63" s="3">
        <v>0</v>
      </c>
      <c r="J63" s="3">
        <v>4</v>
      </c>
      <c r="K63" s="3">
        <v>0</v>
      </c>
      <c r="L63" s="3">
        <v>0</v>
      </c>
      <c r="M63" s="3"/>
      <c r="N63" s="3">
        <v>0</v>
      </c>
      <c r="O63" s="3">
        <v>0</v>
      </c>
      <c r="P63" s="3">
        <v>1</v>
      </c>
      <c r="Q63" s="3">
        <v>1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16">
        <v>0</v>
      </c>
      <c r="Z63" s="3">
        <v>0</v>
      </c>
      <c r="AA63" s="3">
        <v>0</v>
      </c>
      <c r="AB63" s="3">
        <v>1</v>
      </c>
      <c r="AC63" s="3">
        <v>0</v>
      </c>
      <c r="AD63" s="3">
        <v>0</v>
      </c>
      <c r="AE63" s="3">
        <v>1</v>
      </c>
      <c r="AF63" s="3">
        <v>0</v>
      </c>
      <c r="AG63" s="3">
        <v>0</v>
      </c>
      <c r="AH63" s="9">
        <v>35</v>
      </c>
      <c r="AI63" s="11">
        <v>2.27</v>
      </c>
      <c r="AJ63" s="9">
        <v>101</v>
      </c>
      <c r="AK63" s="9">
        <v>79</v>
      </c>
      <c r="AL63" s="5">
        <f t="shared" si="0"/>
        <v>86.333333333333329</v>
      </c>
      <c r="AM63" s="9">
        <v>79</v>
      </c>
      <c r="AN63" s="9">
        <v>3</v>
      </c>
      <c r="AO63" s="9">
        <v>9</v>
      </c>
      <c r="AP63" s="9">
        <v>45</v>
      </c>
      <c r="AQ63" s="9">
        <v>22</v>
      </c>
      <c r="AR63" s="9">
        <v>32</v>
      </c>
      <c r="AS63" s="9">
        <f t="shared" si="1"/>
        <v>23</v>
      </c>
      <c r="AT63" s="7">
        <f t="shared" si="2"/>
        <v>2.5555555555555554</v>
      </c>
      <c r="AU63" s="9">
        <v>25</v>
      </c>
      <c r="AV63" s="4">
        <v>5.2891000000000004</v>
      </c>
      <c r="AW63" s="9">
        <v>2.33</v>
      </c>
      <c r="AX63" s="19">
        <f t="shared" si="3"/>
        <v>0.44602365114560238</v>
      </c>
      <c r="AY63" s="7">
        <f t="shared" si="4"/>
        <v>1.3234765839178688</v>
      </c>
      <c r="AZ63" s="7">
        <f t="shared" si="5"/>
        <v>240.34334763948496</v>
      </c>
      <c r="BA63" s="7">
        <f t="shared" si="6"/>
        <v>2655.2217453505004</v>
      </c>
      <c r="BB63" s="7">
        <f t="shared" si="7"/>
        <v>66.950632911392418</v>
      </c>
      <c r="BC63" s="7">
        <f t="shared" si="8"/>
        <v>29.49367088607595</v>
      </c>
      <c r="BD63" s="7">
        <f t="shared" si="9"/>
        <v>24.601654008438818</v>
      </c>
      <c r="BE63" s="7">
        <f t="shared" si="10"/>
        <v>9.225620253164557</v>
      </c>
      <c r="BF63" s="19"/>
      <c r="BG63" s="19">
        <f t="shared" si="11"/>
        <v>0.47796411487776741</v>
      </c>
      <c r="BH63" s="19">
        <f t="shared" si="12"/>
        <v>0.67213703654686041</v>
      </c>
      <c r="BI63" s="19">
        <f t="shared" si="13"/>
        <v>2.9108970831040182</v>
      </c>
      <c r="BJ63" s="19">
        <f t="shared" si="14"/>
        <v>0.36</v>
      </c>
      <c r="BK63" s="19"/>
      <c r="BL63" s="5">
        <v>1</v>
      </c>
      <c r="BM63" s="5"/>
      <c r="BN63" s="5"/>
      <c r="BO63" s="5">
        <v>0</v>
      </c>
      <c r="BP63" s="5">
        <v>0</v>
      </c>
      <c r="BQ63" s="9">
        <v>1</v>
      </c>
      <c r="BR63" s="9">
        <v>0</v>
      </c>
      <c r="BS63" s="16">
        <v>27.5</v>
      </c>
      <c r="BT63" s="16">
        <v>5.8</v>
      </c>
      <c r="BU63" s="16">
        <v>4.8</v>
      </c>
      <c r="BV63" s="16">
        <v>0.99</v>
      </c>
      <c r="BW63" s="3"/>
      <c r="BY63" s="9">
        <v>1</v>
      </c>
      <c r="BZ63" s="16">
        <v>0</v>
      </c>
      <c r="CA63" s="9">
        <v>139</v>
      </c>
      <c r="CB63" s="9">
        <v>23</v>
      </c>
      <c r="CC63" s="11">
        <v>1</v>
      </c>
      <c r="CD63" s="29">
        <v>90</v>
      </c>
      <c r="CE63" s="13"/>
      <c r="CF63" s="13"/>
      <c r="CG63" s="9">
        <v>1810</v>
      </c>
      <c r="CH63" s="9">
        <v>1</v>
      </c>
      <c r="CI63" s="9">
        <v>2</v>
      </c>
      <c r="CJ63" s="12">
        <v>11228.571428571429</v>
      </c>
      <c r="CK63" s="19">
        <f t="shared" si="15"/>
        <v>9.326216829361984</v>
      </c>
      <c r="CL63" s="19">
        <f t="shared" si="18"/>
        <v>124.76190476190477</v>
      </c>
      <c r="CM63" s="5">
        <v>2889.9638055224937</v>
      </c>
      <c r="CN63" s="19">
        <f t="shared" si="16"/>
        <v>7.9689992569873915</v>
      </c>
      <c r="CP63" s="36">
        <v>40296</v>
      </c>
      <c r="CQ63" s="36"/>
      <c r="CR63" s="36"/>
      <c r="CS63" s="36"/>
      <c r="CT63" s="20"/>
      <c r="CU63" s="36">
        <v>44272</v>
      </c>
      <c r="CV63" s="36">
        <v>42050</v>
      </c>
      <c r="CW63" s="1">
        <f t="shared" si="17"/>
        <v>1754</v>
      </c>
      <c r="CX63" s="3">
        <v>1</v>
      </c>
      <c r="CY63" s="40">
        <v>42050</v>
      </c>
      <c r="CZ63" s="20">
        <f>(CY63-CP63)</f>
        <v>1754</v>
      </c>
      <c r="DA63" s="20">
        <v>1</v>
      </c>
      <c r="DB63" s="20">
        <v>1754</v>
      </c>
      <c r="DC63" s="1">
        <v>1</v>
      </c>
      <c r="DD63" s="3" t="s">
        <v>141</v>
      </c>
    </row>
    <row r="64" spans="1:117" s="10" customFormat="1" x14ac:dyDescent="0.25">
      <c r="A64" s="2">
        <v>2020</v>
      </c>
      <c r="B64" s="3">
        <v>38</v>
      </c>
      <c r="C64" s="3">
        <v>0</v>
      </c>
      <c r="D64" s="3">
        <v>0</v>
      </c>
      <c r="E64" s="3">
        <v>1</v>
      </c>
      <c r="F64" s="3">
        <v>1</v>
      </c>
      <c r="G64" s="3">
        <v>0</v>
      </c>
      <c r="H64" s="1">
        <v>1</v>
      </c>
      <c r="I64" s="3">
        <v>0</v>
      </c>
      <c r="J64" s="3">
        <v>4</v>
      </c>
      <c r="K64" s="3">
        <v>1</v>
      </c>
      <c r="L64" s="3">
        <v>1</v>
      </c>
      <c r="M64" s="3"/>
      <c r="N64" s="3">
        <v>1</v>
      </c>
      <c r="O64" s="3">
        <v>0</v>
      </c>
      <c r="P64" s="3">
        <v>0</v>
      </c>
      <c r="Q64" s="3"/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16">
        <v>1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27.5</v>
      </c>
      <c r="AI64" s="4">
        <v>2.0499999999999998</v>
      </c>
      <c r="AJ64" s="3">
        <v>98</v>
      </c>
      <c r="AK64" s="3">
        <v>58</v>
      </c>
      <c r="AL64" s="5">
        <f t="shared" si="0"/>
        <v>71.333333333333329</v>
      </c>
      <c r="AM64" s="3">
        <v>90</v>
      </c>
      <c r="AN64" s="3">
        <v>1</v>
      </c>
      <c r="AO64" s="3">
        <v>16</v>
      </c>
      <c r="AP64" s="3">
        <v>46</v>
      </c>
      <c r="AQ64" s="3">
        <v>28</v>
      </c>
      <c r="AR64" s="3">
        <v>34</v>
      </c>
      <c r="AS64" s="3">
        <f t="shared" si="1"/>
        <v>18</v>
      </c>
      <c r="AT64" s="7">
        <f t="shared" si="2"/>
        <v>1.125</v>
      </c>
      <c r="AU64" s="3">
        <v>29</v>
      </c>
      <c r="AV64" s="4">
        <v>3.5669999999999997</v>
      </c>
      <c r="AW64" s="3">
        <v>1.74</v>
      </c>
      <c r="AX64" s="19">
        <f t="shared" si="3"/>
        <v>0.27521064301552106</v>
      </c>
      <c r="AY64" s="7">
        <f t="shared" si="4"/>
        <v>1.4017381553125876</v>
      </c>
      <c r="AZ64" s="7">
        <f t="shared" si="5"/>
        <v>229.88505747126436</v>
      </c>
      <c r="BA64" s="7">
        <f t="shared" si="6"/>
        <v>2544.0613026819919</v>
      </c>
      <c r="BB64" s="7">
        <f t="shared" si="7"/>
        <v>39.633333333333333</v>
      </c>
      <c r="BC64" s="7">
        <f t="shared" si="8"/>
        <v>19.333333333333332</v>
      </c>
      <c r="BD64" s="7">
        <f t="shared" si="9"/>
        <v>11.130844444444442</v>
      </c>
      <c r="BE64" s="7">
        <f t="shared" si="10"/>
        <v>4.7328000000000001</v>
      </c>
      <c r="BF64" s="19"/>
      <c r="BG64" s="19">
        <f t="shared" si="11"/>
        <v>0.85786375105130364</v>
      </c>
      <c r="BH64" s="19">
        <f t="shared" si="12"/>
        <v>1.1606391925988226</v>
      </c>
      <c r="BI64" s="19">
        <f t="shared" si="13"/>
        <v>2.2018518518518517</v>
      </c>
      <c r="BJ64" s="19">
        <f t="shared" si="14"/>
        <v>0.55172413793103448</v>
      </c>
      <c r="BK64" s="19"/>
      <c r="BL64" s="12">
        <v>0</v>
      </c>
      <c r="BM64" s="12"/>
      <c r="BN64" s="5"/>
      <c r="BO64" s="12"/>
      <c r="BP64" s="12"/>
      <c r="BQ64" s="3">
        <v>1</v>
      </c>
      <c r="BR64" s="9">
        <v>0</v>
      </c>
      <c r="BS64" s="3">
        <v>17.5</v>
      </c>
      <c r="BT64" s="3">
        <v>6.2</v>
      </c>
      <c r="BU64" s="3">
        <v>5.9</v>
      </c>
      <c r="BV64" s="3">
        <v>0.92</v>
      </c>
      <c r="BW64" s="16">
        <v>4.5999999999999996</v>
      </c>
      <c r="BY64" s="16">
        <v>1</v>
      </c>
      <c r="BZ64" s="3">
        <v>0</v>
      </c>
      <c r="CA64" s="3">
        <v>135</v>
      </c>
      <c r="CB64" s="3">
        <v>25</v>
      </c>
      <c r="CC64" s="4">
        <v>1</v>
      </c>
      <c r="CD64" s="28">
        <v>87</v>
      </c>
      <c r="CE64" s="8"/>
      <c r="CF64" s="8"/>
      <c r="CG64" s="3">
        <v>166</v>
      </c>
      <c r="CH64" s="3">
        <v>0</v>
      </c>
      <c r="CI64" s="3">
        <v>1</v>
      </c>
      <c r="CJ64" s="12">
        <v>1719.0789473684208</v>
      </c>
      <c r="CK64" s="19">
        <f t="shared" si="15"/>
        <v>7.4495439306624274</v>
      </c>
      <c r="CL64" s="19">
        <f t="shared" si="18"/>
        <v>19.759528130671505</v>
      </c>
      <c r="CM64" s="5">
        <v>1318.5283583206808</v>
      </c>
      <c r="CN64" s="19">
        <f t="shared" si="16"/>
        <v>7.1842715135792492</v>
      </c>
      <c r="CP64" s="36">
        <v>40301</v>
      </c>
      <c r="CQ64" s="36"/>
      <c r="CR64" s="36"/>
      <c r="CS64" s="36"/>
      <c r="CT64" s="20"/>
      <c r="CU64" s="36">
        <v>44272</v>
      </c>
      <c r="CV64" s="36">
        <v>41094</v>
      </c>
      <c r="CW64" s="1">
        <f t="shared" si="17"/>
        <v>793</v>
      </c>
      <c r="CX64" s="3">
        <v>1</v>
      </c>
      <c r="CY64" s="40">
        <v>41094</v>
      </c>
      <c r="CZ64" s="20">
        <f>(CY64-CP64)</f>
        <v>793</v>
      </c>
      <c r="DA64" s="20">
        <v>1</v>
      </c>
      <c r="DB64" s="20">
        <v>793</v>
      </c>
      <c r="DC64" s="1">
        <v>1</v>
      </c>
      <c r="DD64" s="3" t="s">
        <v>143</v>
      </c>
    </row>
    <row r="65" spans="1:108" s="10" customFormat="1" x14ac:dyDescent="0.25">
      <c r="A65" s="2">
        <v>2021</v>
      </c>
      <c r="B65" s="3">
        <v>63</v>
      </c>
      <c r="C65" s="3">
        <v>0</v>
      </c>
      <c r="D65" s="3">
        <v>0</v>
      </c>
      <c r="E65" s="3">
        <v>1</v>
      </c>
      <c r="F65" s="3">
        <v>1</v>
      </c>
      <c r="G65" s="3">
        <v>0</v>
      </c>
      <c r="H65" s="1">
        <v>1</v>
      </c>
      <c r="I65" s="3">
        <v>0</v>
      </c>
      <c r="J65" s="3">
        <v>4</v>
      </c>
      <c r="K65" s="3">
        <v>0</v>
      </c>
      <c r="L65" s="3">
        <v>1</v>
      </c>
      <c r="M65" s="3"/>
      <c r="N65" s="3">
        <v>1</v>
      </c>
      <c r="O65" s="3">
        <v>0</v>
      </c>
      <c r="P65" s="3">
        <v>1</v>
      </c>
      <c r="Q65" s="3">
        <v>1</v>
      </c>
      <c r="R65" s="3">
        <v>0</v>
      </c>
      <c r="S65" s="3">
        <v>0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16">
        <v>0</v>
      </c>
      <c r="Z65" s="3">
        <v>1</v>
      </c>
      <c r="AA65" s="3">
        <v>0</v>
      </c>
      <c r="AB65" s="3">
        <v>0</v>
      </c>
      <c r="AC65" s="3">
        <v>0</v>
      </c>
      <c r="AD65" s="3">
        <v>1</v>
      </c>
      <c r="AE65" s="3">
        <v>0</v>
      </c>
      <c r="AF65" s="3">
        <v>0</v>
      </c>
      <c r="AG65" s="3">
        <v>0</v>
      </c>
      <c r="AH65" s="9">
        <v>26</v>
      </c>
      <c r="AI65" s="11">
        <v>2.0699999999999998</v>
      </c>
      <c r="AJ65" s="3"/>
      <c r="AK65" s="3"/>
      <c r="AL65" s="5">
        <v>61</v>
      </c>
      <c r="AM65" s="3">
        <v>100</v>
      </c>
      <c r="AN65" s="3">
        <v>3</v>
      </c>
      <c r="AO65" s="3">
        <v>11</v>
      </c>
      <c r="AP65" s="3"/>
      <c r="AQ65" s="3"/>
      <c r="AR65" s="3">
        <v>32</v>
      </c>
      <c r="AS65" s="3"/>
      <c r="AT65" s="8"/>
      <c r="AU65" s="3">
        <v>22</v>
      </c>
      <c r="AV65" s="4">
        <v>4.9679999999999991</v>
      </c>
      <c r="AW65" s="3">
        <v>2.4</v>
      </c>
      <c r="AX65" s="19">
        <f t="shared" si="3"/>
        <v>0.32461197339246123</v>
      </c>
      <c r="AY65" s="7">
        <f t="shared" si="4"/>
        <v>2.0128824476650569</v>
      </c>
      <c r="AZ65" s="7">
        <f t="shared" si="5"/>
        <v>333.33333333333337</v>
      </c>
      <c r="BA65" s="7">
        <f t="shared" si="6"/>
        <v>1666.6666666666667</v>
      </c>
      <c r="BB65" s="7">
        <f t="shared" si="7"/>
        <v>49.679999999999986</v>
      </c>
      <c r="BC65" s="7">
        <f t="shared" si="8"/>
        <v>24</v>
      </c>
      <c r="BD65" s="7">
        <f t="shared" si="9"/>
        <v>12.7296</v>
      </c>
      <c r="BE65" s="7">
        <f t="shared" si="10"/>
        <v>6.8544</v>
      </c>
      <c r="BF65" s="19"/>
      <c r="BG65" s="19">
        <f t="shared" si="11"/>
        <v>0.64412238325281823</v>
      </c>
      <c r="BH65" s="19"/>
      <c r="BI65" s="19"/>
      <c r="BJ65" s="19">
        <f t="shared" si="14"/>
        <v>0.5</v>
      </c>
      <c r="BK65" s="19"/>
      <c r="BL65" s="5">
        <v>0</v>
      </c>
      <c r="BM65" s="5"/>
      <c r="BN65" s="5"/>
      <c r="BO65" s="5"/>
      <c r="BP65" s="5"/>
      <c r="BQ65" s="3">
        <v>1</v>
      </c>
      <c r="BR65" s="9">
        <v>0</v>
      </c>
      <c r="BS65" s="3">
        <v>7.5</v>
      </c>
      <c r="BT65" s="3">
        <v>6.9</v>
      </c>
      <c r="BU65" s="3">
        <v>6.6</v>
      </c>
      <c r="BV65" s="3">
        <v>0.8</v>
      </c>
      <c r="BW65" s="3"/>
      <c r="BY65" s="16">
        <v>1</v>
      </c>
      <c r="BZ65" s="3">
        <v>1</v>
      </c>
      <c r="CA65" s="3">
        <v>138</v>
      </c>
      <c r="CB65" s="3">
        <v>40</v>
      </c>
      <c r="CC65" s="4">
        <v>1.9</v>
      </c>
      <c r="CD65" s="28">
        <v>44</v>
      </c>
      <c r="CE65" s="8"/>
      <c r="CF65" s="8"/>
      <c r="CG65" s="3">
        <v>25777</v>
      </c>
      <c r="CH65" s="3">
        <v>1</v>
      </c>
      <c r="CI65" s="3">
        <v>3</v>
      </c>
      <c r="CJ65" s="12">
        <v>2177.4193548387098</v>
      </c>
      <c r="CK65" s="19">
        <f t="shared" si="15"/>
        <v>7.6858956723754748</v>
      </c>
      <c r="CL65" s="19">
        <f t="shared" si="18"/>
        <v>49.486803519061588</v>
      </c>
      <c r="CM65" s="5">
        <v>982.30118875678568</v>
      </c>
      <c r="CN65" s="19">
        <f t="shared" si="16"/>
        <v>6.8898979708570085</v>
      </c>
      <c r="CP65" s="37">
        <v>40304</v>
      </c>
      <c r="CQ65" s="37">
        <v>40310</v>
      </c>
      <c r="CR65" s="43">
        <f>(CQ65-CP65)</f>
        <v>6</v>
      </c>
      <c r="CS65" s="37">
        <v>40818</v>
      </c>
      <c r="CT65" s="43">
        <f>(CS65-CP65)</f>
        <v>514</v>
      </c>
      <c r="CU65" s="36">
        <v>44272</v>
      </c>
      <c r="CV65" s="36">
        <v>44260</v>
      </c>
      <c r="CW65" s="1">
        <f t="shared" si="17"/>
        <v>3956</v>
      </c>
      <c r="CX65" s="3">
        <v>0</v>
      </c>
      <c r="CY65" s="3"/>
      <c r="CZ65" s="3"/>
      <c r="DA65" s="3">
        <v>1</v>
      </c>
      <c r="DB65" s="3">
        <v>6</v>
      </c>
      <c r="DC65" s="1">
        <v>1</v>
      </c>
      <c r="DD65" s="3" t="s">
        <v>154</v>
      </c>
    </row>
    <row r="66" spans="1:108" s="10" customFormat="1" x14ac:dyDescent="0.25">
      <c r="A66" s="2">
        <v>2022</v>
      </c>
      <c r="B66" s="3">
        <v>68</v>
      </c>
      <c r="C66" s="3">
        <v>0</v>
      </c>
      <c r="D66" s="3">
        <v>0</v>
      </c>
      <c r="E66" s="3">
        <v>1</v>
      </c>
      <c r="F66" s="3">
        <v>1</v>
      </c>
      <c r="G66" s="3">
        <v>0</v>
      </c>
      <c r="H66" s="1">
        <v>1</v>
      </c>
      <c r="I66" s="3">
        <v>0</v>
      </c>
      <c r="J66" s="3">
        <v>4</v>
      </c>
      <c r="K66" s="3">
        <v>1</v>
      </c>
      <c r="L66" s="3">
        <v>0</v>
      </c>
      <c r="M66" s="3"/>
      <c r="N66" s="3">
        <v>1</v>
      </c>
      <c r="O66" s="3">
        <v>0</v>
      </c>
      <c r="P66" s="3">
        <v>1</v>
      </c>
      <c r="Q66" s="3">
        <v>1</v>
      </c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16">
        <v>1</v>
      </c>
      <c r="Z66" s="3">
        <v>1</v>
      </c>
      <c r="AA66" s="3">
        <v>1</v>
      </c>
      <c r="AB66" s="3">
        <v>0</v>
      </c>
      <c r="AC66" s="3">
        <v>0</v>
      </c>
      <c r="AD66" s="3">
        <v>1</v>
      </c>
      <c r="AE66" s="3">
        <v>1</v>
      </c>
      <c r="AF66" s="3">
        <v>0</v>
      </c>
      <c r="AG66" s="3">
        <v>0</v>
      </c>
      <c r="AH66" s="3">
        <v>23.5</v>
      </c>
      <c r="AI66" s="4">
        <v>1.78</v>
      </c>
      <c r="AJ66" s="3">
        <v>108</v>
      </c>
      <c r="AK66" s="3">
        <v>65</v>
      </c>
      <c r="AL66" s="5">
        <f t="shared" ref="AL66:AL98" si="19">(AJ66+2*AK66)/3</f>
        <v>79.333333333333329</v>
      </c>
      <c r="AM66" s="3">
        <v>68</v>
      </c>
      <c r="AN66" s="3">
        <v>3</v>
      </c>
      <c r="AO66" s="3">
        <v>9</v>
      </c>
      <c r="AP66" s="3">
        <v>49</v>
      </c>
      <c r="AQ66" s="3">
        <v>25</v>
      </c>
      <c r="AR66" s="3">
        <v>33</v>
      </c>
      <c r="AS66" s="1">
        <f t="shared" ref="AS66:AS93" si="20">(AP66-AQ66)</f>
        <v>24</v>
      </c>
      <c r="AT66" s="7">
        <f t="shared" ref="AT66:AT93" si="21">(AS66/AO66)</f>
        <v>2.6666666666666665</v>
      </c>
      <c r="AU66" s="3">
        <v>25</v>
      </c>
      <c r="AV66" s="4">
        <v>2.4386000000000001</v>
      </c>
      <c r="AW66" s="3">
        <v>1.37</v>
      </c>
      <c r="AX66" s="19">
        <f t="shared" ref="AX66:AX98" si="22">(AL66*AW66/451)</f>
        <v>0.24099039172209905</v>
      </c>
      <c r="AY66" s="7">
        <f t="shared" ref="AY66:AY106" si="23">((AR66-AU66)/AV66)</f>
        <v>3.2805708193225618</v>
      </c>
      <c r="AZ66" s="7">
        <f t="shared" ref="AZ66:AZ106" si="24">((AR66-AU66)*80/AW66)</f>
        <v>467.15328467153279</v>
      </c>
      <c r="BA66" s="7">
        <f t="shared" ref="BA66:BA98" si="25">((AL66-AO66)*80/AW66)</f>
        <v>4107.0559610705586</v>
      </c>
      <c r="BB66" s="7">
        <f t="shared" ref="BB66:BB106" si="26">(AV66/AM66*1000)</f>
        <v>35.861764705882358</v>
      </c>
      <c r="BC66" s="7">
        <f t="shared" ref="BC66:BC106" si="27">(AW66*1000/AM66)</f>
        <v>20.147058823529413</v>
      </c>
      <c r="BD66" s="7">
        <f t="shared" ref="BD66:BD98" si="28">(BC66*(AL66-AU66)*0.0136)</f>
        <v>14.887333333333334</v>
      </c>
      <c r="BE66" s="7">
        <f t="shared" ref="BE66:BE106" si="29">(BC66*(AR66-AO66)*0.0136)</f>
        <v>6.5759999999999996</v>
      </c>
      <c r="BF66" s="19"/>
      <c r="BG66" s="19">
        <f t="shared" ref="BG66:BG106" si="30">(AR66/BB66)</f>
        <v>0.92020011481997854</v>
      </c>
      <c r="BH66" s="19">
        <f t="shared" ref="BH66:BH93" si="31">(AP66/BB66)</f>
        <v>1.3663577462478469</v>
      </c>
      <c r="BI66" s="19">
        <f t="shared" ref="BI66:BI93" si="32">(BB66/AS66)</f>
        <v>1.4942401960784315</v>
      </c>
      <c r="BJ66" s="19">
        <f t="shared" ref="BJ66:BJ106" si="33">(AO66/AU66)</f>
        <v>0.36</v>
      </c>
      <c r="BK66" s="19"/>
      <c r="BL66" s="5">
        <v>0</v>
      </c>
      <c r="BM66" s="5"/>
      <c r="BN66" s="5"/>
      <c r="BO66" s="5"/>
      <c r="BP66" s="5"/>
      <c r="BQ66" s="9">
        <v>1</v>
      </c>
      <c r="BR66" s="9">
        <v>0</v>
      </c>
      <c r="BS66" s="9">
        <v>22.5</v>
      </c>
      <c r="BT66" s="9">
        <v>7.5</v>
      </c>
      <c r="BU66" s="9">
        <v>7.2</v>
      </c>
      <c r="BV66" s="9">
        <v>0.7</v>
      </c>
      <c r="BW66" s="3"/>
      <c r="BY66" s="16">
        <v>1</v>
      </c>
      <c r="BZ66" s="9">
        <v>1</v>
      </c>
      <c r="CA66" s="3">
        <v>141</v>
      </c>
      <c r="CB66" s="3">
        <v>21</v>
      </c>
      <c r="CC66" s="4">
        <v>1.1000000000000001</v>
      </c>
      <c r="CD66" s="28">
        <v>71</v>
      </c>
      <c r="CE66" s="8"/>
      <c r="CF66" s="8"/>
      <c r="CG66" s="3">
        <v>8219</v>
      </c>
      <c r="CH66" s="3">
        <v>1</v>
      </c>
      <c r="CI66" s="3">
        <v>3</v>
      </c>
      <c r="CJ66" s="12">
        <v>5793.75</v>
      </c>
      <c r="CK66" s="19">
        <f t="shared" ref="CK66:CK106" si="34">LN(CJ66)</f>
        <v>8.6645350293141661</v>
      </c>
      <c r="CL66" s="19">
        <f t="shared" si="18"/>
        <v>81.602112676056336</v>
      </c>
      <c r="CM66" s="5">
        <v>1416.1098919364965</v>
      </c>
      <c r="CN66" s="19">
        <f t="shared" ref="CN66:CN105" si="35">LN(CM66)</f>
        <v>7.2556688785421599</v>
      </c>
      <c r="CP66" s="36">
        <v>40315</v>
      </c>
      <c r="CQ66" s="36"/>
      <c r="CR66" s="36"/>
      <c r="CS66" s="36"/>
      <c r="CT66" s="20"/>
      <c r="CU66" s="36">
        <v>44272</v>
      </c>
      <c r="CV66" s="36">
        <v>42888</v>
      </c>
      <c r="CW66" s="1">
        <f t="shared" ref="CW66:CW106" si="36">(CV66-CP66)</f>
        <v>2573</v>
      </c>
      <c r="CX66" s="3">
        <v>1</v>
      </c>
      <c r="CY66" s="40">
        <v>42888</v>
      </c>
      <c r="CZ66" s="20">
        <f>(CY66-CP66)</f>
        <v>2573</v>
      </c>
      <c r="DA66" s="20">
        <v>1</v>
      </c>
      <c r="DB66" s="20">
        <v>2573</v>
      </c>
      <c r="DC66" s="1">
        <v>1</v>
      </c>
      <c r="DD66" s="3" t="s">
        <v>143</v>
      </c>
    </row>
    <row r="67" spans="1:108" s="10" customFormat="1" x14ac:dyDescent="0.25">
      <c r="A67" s="2">
        <v>2023</v>
      </c>
      <c r="B67" s="3">
        <v>54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1">
        <v>0</v>
      </c>
      <c r="I67" s="3">
        <v>1</v>
      </c>
      <c r="J67" s="3">
        <v>2</v>
      </c>
      <c r="K67" s="3">
        <v>1</v>
      </c>
      <c r="L67" s="3">
        <v>0</v>
      </c>
      <c r="M67" s="3"/>
      <c r="N67" s="3">
        <v>0</v>
      </c>
      <c r="O67" s="3">
        <v>0</v>
      </c>
      <c r="P67" s="3">
        <v>1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  <c r="X67" s="3">
        <v>0</v>
      </c>
      <c r="Y67" s="16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42</v>
      </c>
      <c r="AI67" s="4">
        <v>2.15</v>
      </c>
      <c r="AJ67" s="3">
        <v>151</v>
      </c>
      <c r="AK67" s="3">
        <v>96</v>
      </c>
      <c r="AL67" s="5">
        <f t="shared" si="19"/>
        <v>114.33333333333333</v>
      </c>
      <c r="AM67" s="3">
        <v>70</v>
      </c>
      <c r="AN67" s="3">
        <v>1</v>
      </c>
      <c r="AO67" s="3">
        <v>10</v>
      </c>
      <c r="AP67" s="3">
        <v>36</v>
      </c>
      <c r="AQ67" s="3">
        <v>18</v>
      </c>
      <c r="AR67" s="3">
        <v>23</v>
      </c>
      <c r="AS67" s="1">
        <f t="shared" si="20"/>
        <v>18</v>
      </c>
      <c r="AT67" s="7">
        <f t="shared" si="21"/>
        <v>1.8</v>
      </c>
      <c r="AU67" s="3">
        <v>12</v>
      </c>
      <c r="AV67" s="4">
        <v>5.6760000000000002</v>
      </c>
      <c r="AW67" s="3">
        <v>2.64</v>
      </c>
      <c r="AX67" s="19">
        <f t="shared" si="22"/>
        <v>0.66926829268292676</v>
      </c>
      <c r="AY67" s="7">
        <f t="shared" si="23"/>
        <v>1.9379844961240309</v>
      </c>
      <c r="AZ67" s="7">
        <f t="shared" si="24"/>
        <v>333.33333333333331</v>
      </c>
      <c r="BA67" s="7">
        <f t="shared" si="25"/>
        <v>3161.6161616161612</v>
      </c>
      <c r="BB67" s="7">
        <f t="shared" si="26"/>
        <v>81.085714285714289</v>
      </c>
      <c r="BC67" s="7">
        <f t="shared" si="27"/>
        <v>37.714285714285715</v>
      </c>
      <c r="BD67" s="7">
        <f t="shared" si="28"/>
        <v>52.488228571428571</v>
      </c>
      <c r="BE67" s="7">
        <f t="shared" si="29"/>
        <v>6.6678857142857142</v>
      </c>
      <c r="BF67" s="19"/>
      <c r="BG67" s="19">
        <f t="shared" si="30"/>
        <v>0.28365045806906269</v>
      </c>
      <c r="BH67" s="19">
        <f t="shared" si="31"/>
        <v>0.44397463002114163</v>
      </c>
      <c r="BI67" s="19">
        <f t="shared" si="32"/>
        <v>4.5047619047619047</v>
      </c>
      <c r="BJ67" s="19">
        <f t="shared" si="33"/>
        <v>0.83333333333333337</v>
      </c>
      <c r="BK67" s="19"/>
      <c r="BL67" s="5">
        <v>0</v>
      </c>
      <c r="BM67" s="5"/>
      <c r="BN67" s="5"/>
      <c r="BO67" s="5"/>
      <c r="BP67" s="5"/>
      <c r="BQ67" s="3">
        <v>1</v>
      </c>
      <c r="BR67" s="9">
        <v>0</v>
      </c>
      <c r="BS67" s="3"/>
      <c r="BT67" s="3">
        <v>5</v>
      </c>
      <c r="BU67" s="3">
        <v>4.0999999999999996</v>
      </c>
      <c r="BV67" s="3">
        <v>0.86</v>
      </c>
      <c r="BW67" s="3"/>
      <c r="BY67" s="3"/>
      <c r="BZ67" s="9">
        <v>0</v>
      </c>
      <c r="CA67" s="3">
        <v>137</v>
      </c>
      <c r="CB67" s="3">
        <v>28</v>
      </c>
      <c r="CC67" s="4">
        <v>1.5</v>
      </c>
      <c r="CD67" s="28">
        <v>56</v>
      </c>
      <c r="CE67" s="8"/>
      <c r="CF67" s="8"/>
      <c r="CG67" s="3">
        <v>220</v>
      </c>
      <c r="CH67" s="3">
        <v>0</v>
      </c>
      <c r="CI67" s="3">
        <v>1</v>
      </c>
      <c r="CJ67" s="12">
        <v>1248.3516483516485</v>
      </c>
      <c r="CK67" s="19">
        <f t="shared" si="34"/>
        <v>7.1295792787523382</v>
      </c>
      <c r="CL67" s="19">
        <f t="shared" ref="CL67:CL106" si="37">(CJ67/CD67)</f>
        <v>22.291993720565152</v>
      </c>
      <c r="CM67" s="5">
        <v>1053.4891177296067</v>
      </c>
      <c r="CN67" s="19">
        <f t="shared" si="35"/>
        <v>6.959862903555968</v>
      </c>
      <c r="CP67" s="36">
        <v>40323</v>
      </c>
      <c r="CQ67" s="36"/>
      <c r="CR67" s="36"/>
      <c r="CS67" s="36"/>
      <c r="CT67" s="20"/>
      <c r="CU67" s="36">
        <v>44272</v>
      </c>
      <c r="CV67" s="36">
        <v>40609</v>
      </c>
      <c r="CW67" s="1">
        <f t="shared" si="36"/>
        <v>286</v>
      </c>
      <c r="CX67" s="3">
        <v>1</v>
      </c>
      <c r="CY67" s="40">
        <v>40609</v>
      </c>
      <c r="CZ67" s="3">
        <f>(CY67-CP67)</f>
        <v>286</v>
      </c>
      <c r="DA67" s="3">
        <v>1</v>
      </c>
      <c r="DB67" s="3">
        <v>286</v>
      </c>
      <c r="DC67" s="3">
        <v>0</v>
      </c>
      <c r="DD67" s="3" t="s">
        <v>145</v>
      </c>
    </row>
    <row r="68" spans="1:108" s="10" customFormat="1" x14ac:dyDescent="0.25">
      <c r="A68" s="2">
        <v>2024</v>
      </c>
      <c r="B68" s="3">
        <v>55</v>
      </c>
      <c r="C68" s="3">
        <v>0</v>
      </c>
      <c r="D68" s="3">
        <v>0</v>
      </c>
      <c r="E68" s="3">
        <v>1</v>
      </c>
      <c r="F68" s="3">
        <v>1</v>
      </c>
      <c r="G68" s="3">
        <v>0</v>
      </c>
      <c r="H68" s="1">
        <v>1</v>
      </c>
      <c r="I68" s="3">
        <v>0</v>
      </c>
      <c r="J68" s="3">
        <v>3</v>
      </c>
      <c r="K68" s="3">
        <v>0</v>
      </c>
      <c r="L68" s="3">
        <v>0</v>
      </c>
      <c r="M68" s="3"/>
      <c r="N68" s="3">
        <v>1</v>
      </c>
      <c r="O68" s="3">
        <v>0</v>
      </c>
      <c r="P68" s="3">
        <v>0</v>
      </c>
      <c r="Q68" s="3"/>
      <c r="R68" s="3">
        <v>1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16">
        <v>0</v>
      </c>
      <c r="Z68" s="3">
        <v>0</v>
      </c>
      <c r="AA68" s="3">
        <v>1</v>
      </c>
      <c r="AB68" s="3">
        <v>1</v>
      </c>
      <c r="AC68" s="3">
        <v>1</v>
      </c>
      <c r="AD68" s="3">
        <v>0</v>
      </c>
      <c r="AE68" s="3">
        <v>1</v>
      </c>
      <c r="AF68" s="3">
        <v>0</v>
      </c>
      <c r="AG68" s="3">
        <v>0</v>
      </c>
      <c r="AH68" s="3">
        <v>31.6</v>
      </c>
      <c r="AI68" s="4">
        <v>2.0299999999999998</v>
      </c>
      <c r="AJ68" s="3">
        <v>108</v>
      </c>
      <c r="AK68" s="3">
        <v>64</v>
      </c>
      <c r="AL68" s="5">
        <f t="shared" si="19"/>
        <v>78.666666666666671</v>
      </c>
      <c r="AM68" s="3">
        <v>82</v>
      </c>
      <c r="AN68" s="3">
        <v>2</v>
      </c>
      <c r="AO68" s="3">
        <v>7</v>
      </c>
      <c r="AP68" s="3">
        <v>37</v>
      </c>
      <c r="AQ68" s="3">
        <v>20</v>
      </c>
      <c r="AR68" s="3">
        <v>25</v>
      </c>
      <c r="AS68" s="1">
        <f t="shared" si="20"/>
        <v>17</v>
      </c>
      <c r="AT68" s="7">
        <f t="shared" si="21"/>
        <v>2.4285714285714284</v>
      </c>
      <c r="AU68" s="3">
        <v>17</v>
      </c>
      <c r="AV68" s="4">
        <v>4.6689999999999996</v>
      </c>
      <c r="AW68" s="3">
        <v>2.2999999999999998</v>
      </c>
      <c r="AX68" s="19">
        <f t="shared" si="22"/>
        <v>0.40118255728011826</v>
      </c>
      <c r="AY68" s="7">
        <f t="shared" si="23"/>
        <v>1.7134289997858214</v>
      </c>
      <c r="AZ68" s="7">
        <f t="shared" si="24"/>
        <v>278.26086956521743</v>
      </c>
      <c r="BA68" s="7">
        <f t="shared" si="25"/>
        <v>2492.7536231884064</v>
      </c>
      <c r="BB68" s="7">
        <f t="shared" si="26"/>
        <v>56.939024390243901</v>
      </c>
      <c r="BC68" s="7">
        <f t="shared" si="27"/>
        <v>28.048780487804876</v>
      </c>
      <c r="BD68" s="7">
        <f t="shared" si="28"/>
        <v>23.523577235772358</v>
      </c>
      <c r="BE68" s="7">
        <f t="shared" si="29"/>
        <v>6.866341463414634</v>
      </c>
      <c r="BF68" s="19"/>
      <c r="BG68" s="19">
        <f t="shared" si="30"/>
        <v>0.43906618119511676</v>
      </c>
      <c r="BH68" s="19">
        <f t="shared" si="31"/>
        <v>0.64981794816877281</v>
      </c>
      <c r="BI68" s="19">
        <f t="shared" si="32"/>
        <v>3.3493543758966999</v>
      </c>
      <c r="BJ68" s="19">
        <f t="shared" si="33"/>
        <v>0.41176470588235292</v>
      </c>
      <c r="BK68" s="19"/>
      <c r="BL68" s="5">
        <v>0</v>
      </c>
      <c r="BM68" s="5"/>
      <c r="BN68" s="5"/>
      <c r="BO68" s="5"/>
      <c r="BP68" s="5"/>
      <c r="BQ68" s="3">
        <v>1</v>
      </c>
      <c r="BR68" s="9">
        <v>0</v>
      </c>
      <c r="BS68" s="3">
        <v>20</v>
      </c>
      <c r="BT68" s="3">
        <v>8.8000000000000007</v>
      </c>
      <c r="BU68" s="3">
        <v>3.9</v>
      </c>
      <c r="BV68" s="3">
        <v>0.99</v>
      </c>
      <c r="BW68" s="16">
        <v>5.9</v>
      </c>
      <c r="BY68" s="16">
        <v>1</v>
      </c>
      <c r="BZ68" s="3">
        <v>0</v>
      </c>
      <c r="CA68" s="3">
        <v>138</v>
      </c>
      <c r="CB68" s="3">
        <v>64</v>
      </c>
      <c r="CC68" s="4">
        <v>2</v>
      </c>
      <c r="CD68" s="28">
        <v>35</v>
      </c>
      <c r="CE68" s="8"/>
      <c r="CF68" s="8"/>
      <c r="CG68" s="3">
        <v>2618</v>
      </c>
      <c r="CH68" s="3">
        <v>1</v>
      </c>
      <c r="CI68" s="3">
        <v>3</v>
      </c>
      <c r="CJ68" s="12">
        <v>778.84615384615381</v>
      </c>
      <c r="CK68" s="19">
        <f t="shared" si="34"/>
        <v>6.6578135345132035</v>
      </c>
      <c r="CL68" s="19">
        <f t="shared" si="37"/>
        <v>22.252747252747252</v>
      </c>
      <c r="CM68" s="5">
        <v>325.40634333387641</v>
      </c>
      <c r="CN68" s="19">
        <f t="shared" si="35"/>
        <v>5.7850746885527577</v>
      </c>
      <c r="CP68" s="36">
        <v>40312</v>
      </c>
      <c r="CQ68" s="36"/>
      <c r="CR68" s="36"/>
      <c r="CS68" s="36"/>
      <c r="CT68" s="20"/>
      <c r="CU68" s="36">
        <v>44272</v>
      </c>
      <c r="CV68" s="36">
        <v>40728</v>
      </c>
      <c r="CW68" s="1">
        <f t="shared" si="36"/>
        <v>416</v>
      </c>
      <c r="CX68" s="3">
        <v>1</v>
      </c>
      <c r="CY68" s="40">
        <v>40728</v>
      </c>
      <c r="CZ68" s="20">
        <f>(CY68-CP68)</f>
        <v>416</v>
      </c>
      <c r="DA68" s="20">
        <v>1</v>
      </c>
      <c r="DB68" s="20">
        <v>416</v>
      </c>
      <c r="DC68" s="3">
        <v>0</v>
      </c>
      <c r="DD68" s="3" t="s">
        <v>144</v>
      </c>
    </row>
    <row r="69" spans="1:108" s="10" customFormat="1" x14ac:dyDescent="0.25">
      <c r="A69" s="2">
        <v>2025</v>
      </c>
      <c r="B69" s="3">
        <v>56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1">
        <v>0</v>
      </c>
      <c r="I69" s="3">
        <v>0</v>
      </c>
      <c r="J69" s="3">
        <v>3</v>
      </c>
      <c r="K69" s="3">
        <v>1</v>
      </c>
      <c r="L69" s="3">
        <v>1</v>
      </c>
      <c r="M69" s="3"/>
      <c r="N69" s="3">
        <v>1</v>
      </c>
      <c r="O69" s="3">
        <v>0</v>
      </c>
      <c r="P69" s="3">
        <v>1</v>
      </c>
      <c r="Q69" s="3"/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16">
        <v>0</v>
      </c>
      <c r="Z69" s="3">
        <v>1</v>
      </c>
      <c r="AA69" s="3">
        <v>0</v>
      </c>
      <c r="AB69" s="3">
        <v>1</v>
      </c>
      <c r="AC69" s="3">
        <v>1</v>
      </c>
      <c r="AD69" s="3">
        <v>1</v>
      </c>
      <c r="AE69" s="3">
        <v>1</v>
      </c>
      <c r="AF69" s="3">
        <v>0</v>
      </c>
      <c r="AG69" s="3">
        <v>0</v>
      </c>
      <c r="AH69" s="3">
        <v>33.5</v>
      </c>
      <c r="AI69" s="4">
        <v>1.85</v>
      </c>
      <c r="AJ69" s="3">
        <v>124</v>
      </c>
      <c r="AK69" s="3">
        <v>77</v>
      </c>
      <c r="AL69" s="5">
        <f t="shared" si="19"/>
        <v>92.666666666666671</v>
      </c>
      <c r="AM69" s="3">
        <v>72</v>
      </c>
      <c r="AN69" s="3">
        <v>1</v>
      </c>
      <c r="AO69" s="3">
        <v>14</v>
      </c>
      <c r="AP69" s="9">
        <v>61</v>
      </c>
      <c r="AQ69" s="9">
        <v>31</v>
      </c>
      <c r="AR69" s="3">
        <v>43</v>
      </c>
      <c r="AS69" s="1">
        <f t="shared" si="20"/>
        <v>30</v>
      </c>
      <c r="AT69" s="7">
        <f t="shared" si="21"/>
        <v>2.1428571428571428</v>
      </c>
      <c r="AU69" s="3">
        <v>38</v>
      </c>
      <c r="AV69" s="4">
        <v>3.1635</v>
      </c>
      <c r="AW69" s="3">
        <v>1.71</v>
      </c>
      <c r="AX69" s="19">
        <f t="shared" si="22"/>
        <v>0.35135254988913528</v>
      </c>
      <c r="AY69" s="7">
        <f t="shared" si="23"/>
        <v>1.5805278963173701</v>
      </c>
      <c r="AZ69" s="7">
        <f t="shared" si="24"/>
        <v>233.91812865497076</v>
      </c>
      <c r="BA69" s="7">
        <f t="shared" si="25"/>
        <v>3680.3118908382071</v>
      </c>
      <c r="BB69" s="7">
        <f t="shared" si="26"/>
        <v>43.9375</v>
      </c>
      <c r="BC69" s="7">
        <f t="shared" si="27"/>
        <v>23.75</v>
      </c>
      <c r="BD69" s="7">
        <f t="shared" si="28"/>
        <v>17.657333333333334</v>
      </c>
      <c r="BE69" s="7">
        <f t="shared" si="29"/>
        <v>9.3669999999999991</v>
      </c>
      <c r="BF69" s="19">
        <v>3.1</v>
      </c>
      <c r="BG69" s="19">
        <f t="shared" si="30"/>
        <v>0.97866287339971547</v>
      </c>
      <c r="BH69" s="19">
        <f t="shared" si="31"/>
        <v>1.3883357041251778</v>
      </c>
      <c r="BI69" s="19">
        <f t="shared" si="32"/>
        <v>1.4645833333333333</v>
      </c>
      <c r="BJ69" s="19">
        <f t="shared" si="33"/>
        <v>0.36842105263157893</v>
      </c>
      <c r="BK69" s="19"/>
      <c r="BL69" s="5">
        <v>1</v>
      </c>
      <c r="BM69" s="5">
        <v>25</v>
      </c>
      <c r="BN69" s="5"/>
      <c r="BO69" s="5">
        <v>1</v>
      </c>
      <c r="BP69" s="5">
        <v>0</v>
      </c>
      <c r="BQ69" s="3">
        <v>1</v>
      </c>
      <c r="BR69" s="9">
        <v>0</v>
      </c>
      <c r="BS69" s="3">
        <v>25</v>
      </c>
      <c r="BT69" s="3">
        <v>7.1</v>
      </c>
      <c r="BU69" s="3">
        <v>6.3</v>
      </c>
      <c r="BV69" s="3">
        <v>1.1000000000000001</v>
      </c>
      <c r="BW69" s="3"/>
      <c r="BY69" s="16">
        <v>1</v>
      </c>
      <c r="BZ69" s="3">
        <v>1</v>
      </c>
      <c r="CA69" s="3">
        <v>133</v>
      </c>
      <c r="CB69" s="3">
        <v>60</v>
      </c>
      <c r="CC69" s="4">
        <v>2.4</v>
      </c>
      <c r="CD69" s="28">
        <v>25</v>
      </c>
      <c r="CE69" s="8"/>
      <c r="CF69" s="8"/>
      <c r="CG69" s="3">
        <v>17859</v>
      </c>
      <c r="CH69" s="3">
        <v>1</v>
      </c>
      <c r="CI69" s="3">
        <v>3</v>
      </c>
      <c r="CJ69" s="12">
        <v>1656.5217391304348</v>
      </c>
      <c r="CK69" s="19">
        <f t="shared" si="34"/>
        <v>7.4124753451856424</v>
      </c>
      <c r="CL69" s="19">
        <f t="shared" si="37"/>
        <v>66.260869565217391</v>
      </c>
      <c r="CM69" s="5">
        <v>638.67617881904835</v>
      </c>
      <c r="CN69" s="19">
        <f t="shared" si="35"/>
        <v>6.4593975635185625</v>
      </c>
      <c r="CP69" s="41">
        <v>40345</v>
      </c>
      <c r="CQ69" s="41"/>
      <c r="CR69" s="41"/>
      <c r="CS69" s="41"/>
      <c r="CT69" s="20"/>
      <c r="CU69" s="36">
        <v>44272</v>
      </c>
      <c r="CV69" s="36">
        <v>41727</v>
      </c>
      <c r="CW69" s="1">
        <f t="shared" si="36"/>
        <v>1382</v>
      </c>
      <c r="CX69" s="3">
        <v>1</v>
      </c>
      <c r="CY69" s="40">
        <v>41727</v>
      </c>
      <c r="CZ69" s="3">
        <f>(CY69-CP69)</f>
        <v>1382</v>
      </c>
      <c r="DA69" s="3">
        <v>1</v>
      </c>
      <c r="DB69" s="3">
        <v>1382</v>
      </c>
      <c r="DC69" s="1">
        <v>1</v>
      </c>
      <c r="DD69" s="3" t="s">
        <v>141</v>
      </c>
    </row>
    <row r="70" spans="1:108" s="10" customFormat="1" x14ac:dyDescent="0.25">
      <c r="A70" s="2">
        <v>2026</v>
      </c>
      <c r="B70" s="3">
        <v>63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1</v>
      </c>
      <c r="J70" s="3">
        <v>2</v>
      </c>
      <c r="K70" s="3">
        <v>1</v>
      </c>
      <c r="L70" s="3">
        <v>0</v>
      </c>
      <c r="M70" s="3"/>
      <c r="N70" s="3">
        <v>1</v>
      </c>
      <c r="O70" s="3">
        <v>1</v>
      </c>
      <c r="P70" s="3">
        <v>1</v>
      </c>
      <c r="Q70" s="3"/>
      <c r="R70" s="3">
        <v>0</v>
      </c>
      <c r="S70" s="3">
        <v>0</v>
      </c>
      <c r="T70" s="3">
        <v>1</v>
      </c>
      <c r="U70" s="3">
        <v>0</v>
      </c>
      <c r="V70" s="3">
        <v>1</v>
      </c>
      <c r="W70" s="3">
        <v>0</v>
      </c>
      <c r="X70" s="3">
        <v>0</v>
      </c>
      <c r="Y70" s="16">
        <v>0</v>
      </c>
      <c r="Z70" s="3">
        <v>1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0</v>
      </c>
      <c r="AH70" s="3">
        <v>30.8</v>
      </c>
      <c r="AI70" s="4">
        <v>2.5</v>
      </c>
      <c r="AJ70" s="3">
        <v>176</v>
      </c>
      <c r="AK70" s="3">
        <v>91</v>
      </c>
      <c r="AL70" s="5">
        <f t="shared" si="19"/>
        <v>119.33333333333333</v>
      </c>
      <c r="AM70" s="3">
        <v>74</v>
      </c>
      <c r="AN70" s="3">
        <v>1</v>
      </c>
      <c r="AO70" s="3">
        <v>10</v>
      </c>
      <c r="AP70" s="3">
        <v>40</v>
      </c>
      <c r="AQ70" s="3">
        <v>18</v>
      </c>
      <c r="AR70" s="3">
        <v>26</v>
      </c>
      <c r="AS70" s="1">
        <f t="shared" si="20"/>
        <v>22</v>
      </c>
      <c r="AT70" s="7">
        <f t="shared" si="21"/>
        <v>2.2000000000000002</v>
      </c>
      <c r="AU70" s="3">
        <v>16</v>
      </c>
      <c r="AV70" s="4">
        <v>7.1999999999999993</v>
      </c>
      <c r="AW70" s="3">
        <v>2.88</v>
      </c>
      <c r="AX70" s="19">
        <f t="shared" si="22"/>
        <v>0.76203991130820392</v>
      </c>
      <c r="AY70" s="7">
        <f t="shared" si="23"/>
        <v>1.3888888888888891</v>
      </c>
      <c r="AZ70" s="7">
        <f t="shared" si="24"/>
        <v>277.77777777777777</v>
      </c>
      <c r="BA70" s="7">
        <f t="shared" si="25"/>
        <v>3037.037037037037</v>
      </c>
      <c r="BB70" s="7">
        <f t="shared" si="26"/>
        <v>97.297297297297291</v>
      </c>
      <c r="BC70" s="7">
        <f t="shared" si="27"/>
        <v>38.918918918918919</v>
      </c>
      <c r="BD70" s="7">
        <f t="shared" si="28"/>
        <v>54.69405405405405</v>
      </c>
      <c r="BE70" s="7">
        <f t="shared" si="29"/>
        <v>8.4687567567567559</v>
      </c>
      <c r="BF70" s="19"/>
      <c r="BG70" s="19">
        <f t="shared" si="30"/>
        <v>0.26722222222222225</v>
      </c>
      <c r="BH70" s="19">
        <f t="shared" si="31"/>
        <v>0.41111111111111115</v>
      </c>
      <c r="BI70" s="19">
        <f t="shared" si="32"/>
        <v>4.4226044226044223</v>
      </c>
      <c r="BJ70" s="19">
        <f t="shared" si="33"/>
        <v>0.625</v>
      </c>
      <c r="BK70" s="19"/>
      <c r="BL70" s="5">
        <v>0</v>
      </c>
      <c r="BM70" s="5"/>
      <c r="BN70" s="5"/>
      <c r="BO70" s="5"/>
      <c r="BP70" s="5"/>
      <c r="BQ70" s="3">
        <v>1</v>
      </c>
      <c r="BR70" s="9">
        <v>0</v>
      </c>
      <c r="BS70" s="3">
        <v>67.5</v>
      </c>
      <c r="BT70" s="3">
        <v>4.5999999999999996</v>
      </c>
      <c r="BU70" s="3">
        <v>2.9</v>
      </c>
      <c r="BV70" s="3">
        <v>0.98</v>
      </c>
      <c r="BW70" s="3"/>
      <c r="BY70" s="16">
        <v>1</v>
      </c>
      <c r="BZ70" s="3">
        <v>1</v>
      </c>
      <c r="CA70" s="3">
        <v>144</v>
      </c>
      <c r="CB70" s="3">
        <v>30</v>
      </c>
      <c r="CC70" s="4">
        <v>1.6</v>
      </c>
      <c r="CD70" s="28">
        <v>44</v>
      </c>
      <c r="CE70" s="8"/>
      <c r="CF70" s="8"/>
      <c r="CG70" s="3">
        <v>1380</v>
      </c>
      <c r="CH70" s="3">
        <v>1</v>
      </c>
      <c r="CI70" s="3">
        <v>2</v>
      </c>
      <c r="CJ70" s="12">
        <v>4296.0784313725489</v>
      </c>
      <c r="CK70" s="19">
        <f t="shared" si="34"/>
        <v>8.3654578928592329</v>
      </c>
      <c r="CL70" s="19">
        <f t="shared" si="37"/>
        <v>97.638146167557935</v>
      </c>
      <c r="CM70" s="5">
        <v>689.58186405433935</v>
      </c>
      <c r="CN70" s="19">
        <f t="shared" si="35"/>
        <v>6.536085419778507</v>
      </c>
      <c r="CP70" s="41">
        <v>40350</v>
      </c>
      <c r="CQ70" s="41"/>
      <c r="CR70" s="41"/>
      <c r="CS70" s="41"/>
      <c r="CT70" s="20"/>
      <c r="CU70" s="36">
        <v>44272</v>
      </c>
      <c r="CV70" s="36">
        <v>44242</v>
      </c>
      <c r="CW70" s="1">
        <f t="shared" si="36"/>
        <v>3892</v>
      </c>
      <c r="CX70" s="3">
        <v>0</v>
      </c>
      <c r="CY70" s="3"/>
      <c r="CZ70" s="3"/>
      <c r="DA70" s="3">
        <v>0</v>
      </c>
      <c r="DB70" s="3">
        <v>3892</v>
      </c>
      <c r="DC70" s="1">
        <v>1</v>
      </c>
      <c r="DD70" s="3"/>
    </row>
    <row r="71" spans="1:108" s="10" customFormat="1" x14ac:dyDescent="0.25">
      <c r="A71" s="2">
        <v>2027</v>
      </c>
      <c r="B71" s="3">
        <v>42</v>
      </c>
      <c r="C71" s="3">
        <v>1</v>
      </c>
      <c r="D71" s="3">
        <v>0</v>
      </c>
      <c r="E71" s="3">
        <v>1</v>
      </c>
      <c r="F71" s="3">
        <v>1</v>
      </c>
      <c r="G71" s="3">
        <v>0</v>
      </c>
      <c r="H71" s="1">
        <v>0</v>
      </c>
      <c r="I71" s="3">
        <v>0</v>
      </c>
      <c r="J71" s="3">
        <v>3</v>
      </c>
      <c r="K71" s="3">
        <v>0</v>
      </c>
      <c r="L71" s="3">
        <v>0</v>
      </c>
      <c r="M71" s="3"/>
      <c r="N71" s="3">
        <v>0</v>
      </c>
      <c r="O71" s="3">
        <v>1</v>
      </c>
      <c r="P71" s="3">
        <v>0</v>
      </c>
      <c r="Q71" s="3"/>
      <c r="R71" s="3">
        <v>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16">
        <v>1</v>
      </c>
      <c r="Z71" s="3">
        <v>2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1</v>
      </c>
      <c r="AH71" s="3">
        <v>22.5</v>
      </c>
      <c r="AI71" s="4">
        <v>2.14</v>
      </c>
      <c r="AJ71" s="3">
        <v>95</v>
      </c>
      <c r="AK71" s="3">
        <v>66</v>
      </c>
      <c r="AL71" s="5">
        <f t="shared" si="19"/>
        <v>75.666666666666671</v>
      </c>
      <c r="AM71" s="3">
        <v>78</v>
      </c>
      <c r="AN71" s="3">
        <v>2</v>
      </c>
      <c r="AO71" s="3">
        <v>13</v>
      </c>
      <c r="AP71" s="3">
        <v>50</v>
      </c>
      <c r="AQ71" s="3">
        <v>25</v>
      </c>
      <c r="AR71" s="3">
        <v>33</v>
      </c>
      <c r="AS71" s="1">
        <f t="shared" si="20"/>
        <v>25</v>
      </c>
      <c r="AT71" s="7">
        <f t="shared" si="21"/>
        <v>1.9230769230769231</v>
      </c>
      <c r="AU71" s="3">
        <v>28</v>
      </c>
      <c r="AV71" s="4">
        <v>3.1457999999999999</v>
      </c>
      <c r="AW71" s="3">
        <v>1.47</v>
      </c>
      <c r="AX71" s="19">
        <f t="shared" si="22"/>
        <v>0.24662971175166298</v>
      </c>
      <c r="AY71" s="7">
        <f t="shared" si="23"/>
        <v>1.589420815054994</v>
      </c>
      <c r="AZ71" s="7">
        <f t="shared" si="24"/>
        <v>272.108843537415</v>
      </c>
      <c r="BA71" s="7">
        <f t="shared" si="25"/>
        <v>3410.4308390022679</v>
      </c>
      <c r="BB71" s="7">
        <f t="shared" si="26"/>
        <v>40.330769230769235</v>
      </c>
      <c r="BC71" s="7">
        <f t="shared" si="27"/>
        <v>18.846153846153847</v>
      </c>
      <c r="BD71" s="7">
        <f t="shared" si="28"/>
        <v>12.217333333333334</v>
      </c>
      <c r="BE71" s="7">
        <f t="shared" si="29"/>
        <v>5.1261538461538461</v>
      </c>
      <c r="BF71" s="19"/>
      <c r="BG71" s="19">
        <f t="shared" si="30"/>
        <v>0.81823383559031082</v>
      </c>
      <c r="BH71" s="19">
        <f t="shared" si="31"/>
        <v>1.2397482357428951</v>
      </c>
      <c r="BI71" s="19">
        <f t="shared" si="32"/>
        <v>1.6132307692307695</v>
      </c>
      <c r="BJ71" s="19">
        <f t="shared" si="33"/>
        <v>0.4642857142857143</v>
      </c>
      <c r="BK71" s="19"/>
      <c r="BL71" s="5">
        <v>0</v>
      </c>
      <c r="BM71" s="5"/>
      <c r="BN71" s="5"/>
      <c r="BO71" s="5"/>
      <c r="BP71" s="5"/>
      <c r="BQ71" s="3">
        <v>1</v>
      </c>
      <c r="BR71" s="9">
        <v>0</v>
      </c>
      <c r="BS71" s="15">
        <v>10</v>
      </c>
      <c r="BT71" s="3">
        <v>8.6999999999999993</v>
      </c>
      <c r="BU71" s="3">
        <v>7.9</v>
      </c>
      <c r="BV71" s="3">
        <v>0.93</v>
      </c>
      <c r="BW71" s="16">
        <v>4.7</v>
      </c>
      <c r="BY71" s="16">
        <v>1</v>
      </c>
      <c r="BZ71" s="9">
        <v>0</v>
      </c>
      <c r="CA71" s="3">
        <v>136</v>
      </c>
      <c r="CB71" s="3">
        <v>17</v>
      </c>
      <c r="CC71" s="4">
        <v>1</v>
      </c>
      <c r="CD71" s="29">
        <v>90</v>
      </c>
      <c r="CE71" s="8"/>
      <c r="CF71" s="8"/>
      <c r="CG71" s="3">
        <v>1932</v>
      </c>
      <c r="CH71" s="3">
        <v>1</v>
      </c>
      <c r="CI71" s="3">
        <v>2</v>
      </c>
      <c r="CJ71" s="12">
        <v>1465.0980392156862</v>
      </c>
      <c r="CK71" s="19">
        <f t="shared" si="34"/>
        <v>7.2896774401783988</v>
      </c>
      <c r="CL71" s="19">
        <f t="shared" si="37"/>
        <v>16.278867102396514</v>
      </c>
      <c r="CM71" s="5">
        <v>1424.1356669546039</v>
      </c>
      <c r="CN71" s="19">
        <f t="shared" si="35"/>
        <v>7.2613203591716413</v>
      </c>
      <c r="CP71" s="41">
        <v>40352</v>
      </c>
      <c r="CQ71" s="41"/>
      <c r="CR71" s="41"/>
      <c r="CS71" s="41"/>
      <c r="CT71" s="20"/>
      <c r="CU71" s="36">
        <v>44272</v>
      </c>
      <c r="CV71" s="36">
        <v>40986</v>
      </c>
      <c r="CW71" s="1">
        <f t="shared" si="36"/>
        <v>634</v>
      </c>
      <c r="CX71" s="3">
        <v>1</v>
      </c>
      <c r="CY71" s="36">
        <v>40986</v>
      </c>
      <c r="CZ71" s="20">
        <f>(CY71-CP71)</f>
        <v>634</v>
      </c>
      <c r="DA71" s="20">
        <v>1</v>
      </c>
      <c r="DB71" s="20">
        <v>634</v>
      </c>
      <c r="DC71" s="3">
        <v>0</v>
      </c>
      <c r="DD71" s="3" t="s">
        <v>144</v>
      </c>
    </row>
    <row r="72" spans="1:108" s="10" customFormat="1" x14ac:dyDescent="0.25">
      <c r="A72" s="2">
        <v>2028</v>
      </c>
      <c r="B72" s="3">
        <v>69</v>
      </c>
      <c r="C72" s="3">
        <v>0</v>
      </c>
      <c r="D72" s="3">
        <v>0</v>
      </c>
      <c r="E72" s="3">
        <v>1</v>
      </c>
      <c r="F72" s="3">
        <v>1</v>
      </c>
      <c r="G72" s="3">
        <v>0</v>
      </c>
      <c r="H72" s="1">
        <v>1</v>
      </c>
      <c r="I72" s="3">
        <v>0</v>
      </c>
      <c r="J72" s="3">
        <v>2</v>
      </c>
      <c r="K72" s="3">
        <v>1</v>
      </c>
      <c r="L72" s="3">
        <v>0</v>
      </c>
      <c r="M72" s="3"/>
      <c r="N72" s="3">
        <v>1</v>
      </c>
      <c r="O72" s="3">
        <v>0</v>
      </c>
      <c r="P72" s="3">
        <v>0</v>
      </c>
      <c r="Q72" s="3"/>
      <c r="R72" s="3">
        <v>1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16">
        <v>1</v>
      </c>
      <c r="Z72" s="3">
        <v>1</v>
      </c>
      <c r="AA72" s="3">
        <v>1</v>
      </c>
      <c r="AB72" s="3">
        <v>1</v>
      </c>
      <c r="AC72" s="3">
        <v>1</v>
      </c>
      <c r="AD72" s="3">
        <v>0</v>
      </c>
      <c r="AE72" s="3">
        <v>1</v>
      </c>
      <c r="AF72" s="3">
        <v>0</v>
      </c>
      <c r="AG72" s="3">
        <v>2</v>
      </c>
      <c r="AH72" s="3">
        <v>26</v>
      </c>
      <c r="AI72" s="4">
        <v>1.86</v>
      </c>
      <c r="AJ72" s="3">
        <v>96</v>
      </c>
      <c r="AK72" s="3">
        <v>59</v>
      </c>
      <c r="AL72" s="5">
        <f t="shared" si="19"/>
        <v>71.333333333333329</v>
      </c>
      <c r="AM72" s="3">
        <v>55</v>
      </c>
      <c r="AN72" s="3">
        <v>1</v>
      </c>
      <c r="AO72" s="3">
        <v>10</v>
      </c>
      <c r="AP72" s="3">
        <v>65</v>
      </c>
      <c r="AQ72" s="3">
        <v>24</v>
      </c>
      <c r="AR72" s="3">
        <v>37</v>
      </c>
      <c r="AS72" s="1">
        <f t="shared" si="20"/>
        <v>41</v>
      </c>
      <c r="AT72" s="7">
        <f t="shared" si="21"/>
        <v>4.0999999999999996</v>
      </c>
      <c r="AU72" s="3">
        <v>27</v>
      </c>
      <c r="AV72" s="4">
        <v>3.5339999999999998</v>
      </c>
      <c r="AW72" s="3">
        <v>1.9</v>
      </c>
      <c r="AX72" s="19">
        <f t="shared" si="22"/>
        <v>0.30051736881005175</v>
      </c>
      <c r="AY72" s="7">
        <f t="shared" si="23"/>
        <v>2.8296547821165818</v>
      </c>
      <c r="AZ72" s="7">
        <f t="shared" si="24"/>
        <v>421.0526315789474</v>
      </c>
      <c r="BA72" s="7">
        <f t="shared" si="25"/>
        <v>2582.4561403508769</v>
      </c>
      <c r="BB72" s="7">
        <f t="shared" si="26"/>
        <v>64.25454545454545</v>
      </c>
      <c r="BC72" s="7">
        <f t="shared" si="27"/>
        <v>34.545454545454547</v>
      </c>
      <c r="BD72" s="7">
        <f t="shared" si="28"/>
        <v>20.828606060606059</v>
      </c>
      <c r="BE72" s="7">
        <f t="shared" si="29"/>
        <v>12.685090909090908</v>
      </c>
      <c r="BF72" s="19"/>
      <c r="BG72" s="19">
        <f t="shared" si="30"/>
        <v>0.57583474816072444</v>
      </c>
      <c r="BH72" s="19">
        <f t="shared" si="31"/>
        <v>1.0116015846066782</v>
      </c>
      <c r="BI72" s="19">
        <f t="shared" si="32"/>
        <v>1.5671840354767184</v>
      </c>
      <c r="BJ72" s="19">
        <f t="shared" si="33"/>
        <v>0.37037037037037035</v>
      </c>
      <c r="BK72" s="19"/>
      <c r="BL72" s="5">
        <v>0</v>
      </c>
      <c r="BM72" s="5"/>
      <c r="BN72" s="5"/>
      <c r="BO72" s="5"/>
      <c r="BP72" s="5"/>
      <c r="BQ72" s="3">
        <v>1</v>
      </c>
      <c r="BR72" s="9">
        <v>0</v>
      </c>
      <c r="BS72" s="3">
        <v>35</v>
      </c>
      <c r="BT72" s="3">
        <v>5.8</v>
      </c>
      <c r="BU72" s="3">
        <v>4.8</v>
      </c>
      <c r="BV72" s="3">
        <v>1.1000000000000001</v>
      </c>
      <c r="BW72" s="3">
        <v>4.5999999999999996</v>
      </c>
      <c r="BY72" s="3">
        <v>1</v>
      </c>
      <c r="BZ72" s="3">
        <v>1</v>
      </c>
      <c r="CA72" s="3">
        <v>143</v>
      </c>
      <c r="CB72" s="3">
        <v>15</v>
      </c>
      <c r="CC72" s="4">
        <v>1.3</v>
      </c>
      <c r="CD72" s="28">
        <v>69</v>
      </c>
      <c r="CE72" s="8"/>
      <c r="CF72" s="8"/>
      <c r="CG72" s="3">
        <v>6396</v>
      </c>
      <c r="CH72" s="3">
        <v>1</v>
      </c>
      <c r="CI72" s="3">
        <v>3</v>
      </c>
      <c r="CJ72" s="12">
        <v>1752.4691358024691</v>
      </c>
      <c r="CK72" s="19">
        <f t="shared" si="34"/>
        <v>7.468781007228678</v>
      </c>
      <c r="CL72" s="19">
        <f t="shared" si="37"/>
        <v>25.398103417427087</v>
      </c>
      <c r="CM72" s="5">
        <v>1922.5382525973459</v>
      </c>
      <c r="CN72" s="19">
        <f t="shared" si="35"/>
        <v>7.561401598501666</v>
      </c>
      <c r="CP72" s="41">
        <v>40371</v>
      </c>
      <c r="CQ72" s="41"/>
      <c r="CR72" s="41"/>
      <c r="CS72" s="41"/>
      <c r="CT72" s="20"/>
      <c r="CU72" s="36">
        <v>44272</v>
      </c>
      <c r="CV72" s="36">
        <v>44270</v>
      </c>
      <c r="CW72" s="1">
        <f t="shared" si="36"/>
        <v>3899</v>
      </c>
      <c r="CX72" s="3">
        <v>0</v>
      </c>
      <c r="CY72" s="3"/>
      <c r="CZ72" s="3"/>
      <c r="DA72" s="3">
        <v>0</v>
      </c>
      <c r="DB72" s="3">
        <v>3899</v>
      </c>
      <c r="DC72" s="1">
        <v>1</v>
      </c>
      <c r="DD72" s="3"/>
    </row>
    <row r="73" spans="1:108" s="10" customFormat="1" x14ac:dyDescent="0.25">
      <c r="A73" s="2">
        <v>2029</v>
      </c>
      <c r="B73" s="3">
        <v>58</v>
      </c>
      <c r="C73" s="3">
        <v>0</v>
      </c>
      <c r="D73" s="3">
        <v>0</v>
      </c>
      <c r="E73" s="3">
        <v>1</v>
      </c>
      <c r="F73" s="3">
        <v>1</v>
      </c>
      <c r="G73" s="3">
        <v>0</v>
      </c>
      <c r="H73" s="1">
        <v>1</v>
      </c>
      <c r="I73" s="3">
        <v>1</v>
      </c>
      <c r="J73" s="3">
        <v>2</v>
      </c>
      <c r="K73" s="3">
        <v>1</v>
      </c>
      <c r="L73" s="3">
        <v>1</v>
      </c>
      <c r="M73" s="3"/>
      <c r="N73" s="3">
        <v>1</v>
      </c>
      <c r="O73" s="3">
        <v>0</v>
      </c>
      <c r="P73" s="3">
        <v>1</v>
      </c>
      <c r="Q73" s="3"/>
      <c r="R73" s="3">
        <v>0</v>
      </c>
      <c r="S73" s="3">
        <v>0</v>
      </c>
      <c r="T73" s="3">
        <v>1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1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28</v>
      </c>
      <c r="AI73" s="4">
        <v>2.15</v>
      </c>
      <c r="AJ73" s="3">
        <v>118</v>
      </c>
      <c r="AK73" s="3">
        <v>80</v>
      </c>
      <c r="AL73" s="5">
        <f t="shared" si="19"/>
        <v>92.666666666666671</v>
      </c>
      <c r="AM73" s="3">
        <v>76</v>
      </c>
      <c r="AN73" s="3">
        <v>1</v>
      </c>
      <c r="AO73" s="3">
        <v>4</v>
      </c>
      <c r="AP73" s="3">
        <v>20</v>
      </c>
      <c r="AQ73" s="3">
        <v>10</v>
      </c>
      <c r="AR73" s="3">
        <v>13</v>
      </c>
      <c r="AS73" s="1">
        <f t="shared" si="20"/>
        <v>10</v>
      </c>
      <c r="AT73" s="7">
        <f t="shared" si="21"/>
        <v>2.5</v>
      </c>
      <c r="AU73" s="3">
        <v>8</v>
      </c>
      <c r="AV73" s="4">
        <v>3.0959999999999996</v>
      </c>
      <c r="AW73" s="3">
        <v>1.44</v>
      </c>
      <c r="AX73" s="19">
        <f t="shared" si="22"/>
        <v>0.2958758314855876</v>
      </c>
      <c r="AY73" s="7">
        <f t="shared" si="23"/>
        <v>1.6149870801033595</v>
      </c>
      <c r="AZ73" s="7">
        <f t="shared" si="24"/>
        <v>277.77777777777777</v>
      </c>
      <c r="BA73" s="7">
        <f t="shared" si="25"/>
        <v>4925.9259259259261</v>
      </c>
      <c r="BB73" s="7">
        <f t="shared" si="26"/>
        <v>40.736842105263158</v>
      </c>
      <c r="BC73" s="7">
        <f t="shared" si="27"/>
        <v>18.94736842105263</v>
      </c>
      <c r="BD73" s="7">
        <f t="shared" si="28"/>
        <v>21.817263157894732</v>
      </c>
      <c r="BE73" s="7">
        <f t="shared" si="29"/>
        <v>2.3191578947368416</v>
      </c>
      <c r="BF73" s="19"/>
      <c r="BG73" s="19">
        <f t="shared" si="30"/>
        <v>0.31912144702842377</v>
      </c>
      <c r="BH73" s="19">
        <f t="shared" si="31"/>
        <v>0.49095607235142119</v>
      </c>
      <c r="BI73" s="19">
        <f t="shared" si="32"/>
        <v>4.0736842105263156</v>
      </c>
      <c r="BJ73" s="19">
        <f t="shared" si="33"/>
        <v>0.5</v>
      </c>
      <c r="BK73" s="19"/>
      <c r="BL73" s="5">
        <v>0</v>
      </c>
      <c r="BM73" s="5"/>
      <c r="BN73" s="5"/>
      <c r="BO73" s="5"/>
      <c r="BP73" s="5"/>
      <c r="BQ73" s="3">
        <v>1</v>
      </c>
      <c r="BR73" s="9">
        <v>0</v>
      </c>
      <c r="BS73" s="3">
        <v>57.5</v>
      </c>
      <c r="BT73" s="3">
        <v>4.3</v>
      </c>
      <c r="BU73" s="3">
        <v>3.1</v>
      </c>
      <c r="BV73" s="3">
        <v>1.1000000000000001</v>
      </c>
      <c r="BW73" s="3"/>
      <c r="BY73" s="3">
        <v>1</v>
      </c>
      <c r="BZ73" s="3">
        <v>0</v>
      </c>
      <c r="CA73" s="3">
        <v>139</v>
      </c>
      <c r="CB73" s="3">
        <v>39</v>
      </c>
      <c r="CC73" s="4">
        <v>1.8</v>
      </c>
      <c r="CD73" s="28">
        <v>39</v>
      </c>
      <c r="CE73" s="8"/>
      <c r="CF73" s="8"/>
      <c r="CG73" s="3">
        <v>1495</v>
      </c>
      <c r="CH73" s="3">
        <v>1</v>
      </c>
      <c r="CI73" s="3">
        <v>2</v>
      </c>
      <c r="CJ73" s="12">
        <v>1010.4430379746835</v>
      </c>
      <c r="CK73" s="19">
        <f t="shared" si="34"/>
        <v>6.9181441651159616</v>
      </c>
      <c r="CL73" s="19">
        <f t="shared" si="37"/>
        <v>25.908795845504706</v>
      </c>
      <c r="CM73" s="5">
        <v>591.03216016667329</v>
      </c>
      <c r="CN73" s="19">
        <f t="shared" si="35"/>
        <v>6.3818704324512465</v>
      </c>
      <c r="CP73" s="41">
        <v>40371</v>
      </c>
      <c r="CQ73" s="41"/>
      <c r="CR73" s="41"/>
      <c r="CS73" s="41"/>
      <c r="CT73" s="20"/>
      <c r="CU73" s="36">
        <v>44272</v>
      </c>
      <c r="CV73" s="36">
        <v>42467</v>
      </c>
      <c r="CW73" s="1">
        <f t="shared" si="36"/>
        <v>2096</v>
      </c>
      <c r="CX73" s="3">
        <v>1</v>
      </c>
      <c r="CY73" s="36">
        <v>42467</v>
      </c>
      <c r="CZ73" s="20">
        <f>(CY73-CP73)</f>
        <v>2096</v>
      </c>
      <c r="DA73" s="20">
        <v>1</v>
      </c>
      <c r="DB73" s="20">
        <v>2096</v>
      </c>
      <c r="DC73" s="3">
        <v>0</v>
      </c>
      <c r="DD73" s="3" t="s">
        <v>146</v>
      </c>
    </row>
    <row r="74" spans="1:108" s="10" customFormat="1" x14ac:dyDescent="0.25">
      <c r="A74" s="2">
        <v>2030</v>
      </c>
      <c r="B74" s="3">
        <v>69</v>
      </c>
      <c r="C74" s="3">
        <v>0</v>
      </c>
      <c r="D74" s="3">
        <v>1</v>
      </c>
      <c r="E74" s="3">
        <v>1</v>
      </c>
      <c r="F74" s="3">
        <v>1</v>
      </c>
      <c r="G74" s="3">
        <v>1</v>
      </c>
      <c r="H74" s="1">
        <v>0</v>
      </c>
      <c r="I74" s="3">
        <v>1</v>
      </c>
      <c r="J74" s="3">
        <v>2</v>
      </c>
      <c r="K74" s="3">
        <v>1</v>
      </c>
      <c r="L74" s="3">
        <v>0</v>
      </c>
      <c r="M74" s="3"/>
      <c r="N74" s="3">
        <v>0</v>
      </c>
      <c r="O74" s="3">
        <v>1</v>
      </c>
      <c r="P74" s="3">
        <v>1</v>
      </c>
      <c r="Q74" s="3">
        <v>0</v>
      </c>
      <c r="R74" s="3">
        <v>0</v>
      </c>
      <c r="S74" s="3">
        <v>1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37</v>
      </c>
      <c r="AI74" s="4">
        <v>2.17</v>
      </c>
      <c r="AJ74" s="3">
        <v>148</v>
      </c>
      <c r="AK74" s="3">
        <v>59</v>
      </c>
      <c r="AL74" s="5">
        <f t="shared" si="19"/>
        <v>88.666666666666671</v>
      </c>
      <c r="AM74" s="3">
        <v>72</v>
      </c>
      <c r="AN74" s="3">
        <v>1</v>
      </c>
      <c r="AO74" s="3">
        <v>8</v>
      </c>
      <c r="AP74" s="3">
        <v>35</v>
      </c>
      <c r="AQ74" s="3">
        <v>16</v>
      </c>
      <c r="AR74" s="3">
        <v>22</v>
      </c>
      <c r="AS74" s="1">
        <f t="shared" si="20"/>
        <v>19</v>
      </c>
      <c r="AT74" s="7">
        <f t="shared" si="21"/>
        <v>2.375</v>
      </c>
      <c r="AU74" s="3">
        <v>16</v>
      </c>
      <c r="AV74" s="4">
        <v>5.0994999999999999</v>
      </c>
      <c r="AW74" s="3">
        <v>2.35</v>
      </c>
      <c r="AX74" s="19">
        <f t="shared" si="22"/>
        <v>0.46201034737620106</v>
      </c>
      <c r="AY74" s="7">
        <f t="shared" si="23"/>
        <v>1.1765859397980194</v>
      </c>
      <c r="AZ74" s="7">
        <f t="shared" si="24"/>
        <v>204.25531914893617</v>
      </c>
      <c r="BA74" s="7">
        <f t="shared" si="25"/>
        <v>2746.0992907801419</v>
      </c>
      <c r="BB74" s="7">
        <f t="shared" si="26"/>
        <v>70.826388888888886</v>
      </c>
      <c r="BC74" s="7">
        <f t="shared" si="27"/>
        <v>32.638888888888886</v>
      </c>
      <c r="BD74" s="7">
        <f t="shared" si="28"/>
        <v>32.255925925925922</v>
      </c>
      <c r="BE74" s="7">
        <f t="shared" si="29"/>
        <v>6.2144444444444433</v>
      </c>
      <c r="BF74" s="19">
        <v>2.81</v>
      </c>
      <c r="BG74" s="19">
        <f t="shared" si="30"/>
        <v>0.31061868810667714</v>
      </c>
      <c r="BH74" s="19">
        <f t="shared" si="31"/>
        <v>0.4941660947151682</v>
      </c>
      <c r="BI74" s="19">
        <f t="shared" si="32"/>
        <v>3.7277046783625729</v>
      </c>
      <c r="BJ74" s="19">
        <f t="shared" si="33"/>
        <v>0.5</v>
      </c>
      <c r="BK74" s="19"/>
      <c r="BL74" s="5">
        <v>1</v>
      </c>
      <c r="BM74" s="5">
        <v>18</v>
      </c>
      <c r="BN74" s="5"/>
      <c r="BO74" s="5">
        <v>0</v>
      </c>
      <c r="BP74" s="5">
        <v>0</v>
      </c>
      <c r="BQ74" s="3">
        <v>1</v>
      </c>
      <c r="BR74" s="9">
        <v>0</v>
      </c>
      <c r="BS74" s="3">
        <v>42.5</v>
      </c>
      <c r="BT74" s="3">
        <v>5.6</v>
      </c>
      <c r="BU74" s="3">
        <v>4.4000000000000004</v>
      </c>
      <c r="BV74" s="3">
        <v>0.8</v>
      </c>
      <c r="BW74" s="3">
        <v>3.8</v>
      </c>
      <c r="BY74" s="3">
        <v>0</v>
      </c>
      <c r="BZ74" s="3">
        <v>1</v>
      </c>
      <c r="CA74" s="3">
        <v>140</v>
      </c>
      <c r="CB74" s="3">
        <v>18</v>
      </c>
      <c r="CC74" s="4">
        <v>1.1000000000000001</v>
      </c>
      <c r="CD74" s="28">
        <v>49</v>
      </c>
      <c r="CE74" s="8"/>
      <c r="CF74" s="8"/>
      <c r="CG74" s="3">
        <v>1076</v>
      </c>
      <c r="CH74" s="3">
        <v>1</v>
      </c>
      <c r="CI74" s="3">
        <v>2</v>
      </c>
      <c r="CJ74" s="12">
        <v>810.04016064257019</v>
      </c>
      <c r="CK74" s="19">
        <f t="shared" si="34"/>
        <v>6.697083827477595</v>
      </c>
      <c r="CL74" s="19">
        <f t="shared" si="37"/>
        <v>16.531431849848371</v>
      </c>
      <c r="CM74" s="5">
        <v>1154.7867954838453</v>
      </c>
      <c r="CN74" s="19">
        <f t="shared" si="35"/>
        <v>7.0516710132618936</v>
      </c>
      <c r="CP74" s="41">
        <v>40373</v>
      </c>
      <c r="CQ74" s="41"/>
      <c r="CR74" s="41"/>
      <c r="CS74" s="41"/>
      <c r="CT74" s="20"/>
      <c r="CU74" s="36">
        <v>44272</v>
      </c>
      <c r="CV74" s="36">
        <v>44271</v>
      </c>
      <c r="CW74" s="1">
        <f t="shared" si="36"/>
        <v>3898</v>
      </c>
      <c r="CX74" s="3">
        <v>0</v>
      </c>
      <c r="CY74" s="3"/>
      <c r="CZ74" s="3"/>
      <c r="DA74" s="3">
        <v>0</v>
      </c>
      <c r="DB74" s="3">
        <v>3898</v>
      </c>
      <c r="DC74" s="3">
        <v>0</v>
      </c>
      <c r="DD74" s="3"/>
    </row>
    <row r="75" spans="1:108" s="10" customFormat="1" x14ac:dyDescent="0.25">
      <c r="A75" s="2">
        <v>2031</v>
      </c>
      <c r="B75" s="3">
        <v>63</v>
      </c>
      <c r="C75" s="3">
        <v>0</v>
      </c>
      <c r="D75" s="3">
        <v>0</v>
      </c>
      <c r="E75" s="3">
        <v>1</v>
      </c>
      <c r="F75" s="3">
        <v>1</v>
      </c>
      <c r="G75" s="3">
        <v>0</v>
      </c>
      <c r="H75" s="1">
        <v>1</v>
      </c>
      <c r="I75" s="3">
        <v>0</v>
      </c>
      <c r="J75" s="3">
        <v>3</v>
      </c>
      <c r="K75" s="3">
        <v>1</v>
      </c>
      <c r="L75" s="3">
        <v>0</v>
      </c>
      <c r="M75" s="3"/>
      <c r="N75" s="3">
        <v>1</v>
      </c>
      <c r="O75" s="3">
        <v>0</v>
      </c>
      <c r="P75" s="3">
        <v>1</v>
      </c>
      <c r="Q75" s="3"/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1</v>
      </c>
      <c r="Z75" s="3">
        <v>0</v>
      </c>
      <c r="AA75" s="3">
        <v>1</v>
      </c>
      <c r="AB75" s="3">
        <v>1</v>
      </c>
      <c r="AC75" s="3">
        <v>1</v>
      </c>
      <c r="AD75" s="3">
        <v>0</v>
      </c>
      <c r="AE75" s="3">
        <v>1</v>
      </c>
      <c r="AF75" s="3">
        <v>0</v>
      </c>
      <c r="AG75" s="3">
        <v>2</v>
      </c>
      <c r="AH75" s="3">
        <v>29.5</v>
      </c>
      <c r="AI75" s="4">
        <v>2.09</v>
      </c>
      <c r="AJ75" s="3">
        <v>120</v>
      </c>
      <c r="AK75" s="3">
        <v>74</v>
      </c>
      <c r="AL75" s="5">
        <f t="shared" si="19"/>
        <v>89.333333333333329</v>
      </c>
      <c r="AM75" s="3">
        <v>103</v>
      </c>
      <c r="AN75" s="3">
        <v>1</v>
      </c>
      <c r="AO75" s="3">
        <v>11</v>
      </c>
      <c r="AP75" s="3">
        <v>35</v>
      </c>
      <c r="AQ75" s="3">
        <v>17</v>
      </c>
      <c r="AR75" s="3">
        <v>27</v>
      </c>
      <c r="AS75" s="1">
        <f t="shared" si="20"/>
        <v>18</v>
      </c>
      <c r="AT75" s="7">
        <f t="shared" si="21"/>
        <v>1.6363636363636365</v>
      </c>
      <c r="AU75" s="3">
        <v>20</v>
      </c>
      <c r="AV75" s="4">
        <v>5.83</v>
      </c>
      <c r="AW75" s="3">
        <v>2.79</v>
      </c>
      <c r="AX75" s="19">
        <f t="shared" si="22"/>
        <v>0.55263858093126383</v>
      </c>
      <c r="AY75" s="7">
        <f t="shared" si="23"/>
        <v>1.2006861063464838</v>
      </c>
      <c r="AZ75" s="7">
        <f t="shared" si="24"/>
        <v>200.71684587813621</v>
      </c>
      <c r="BA75" s="7">
        <f t="shared" si="25"/>
        <v>2246.117084826762</v>
      </c>
      <c r="BB75" s="7">
        <f t="shared" si="26"/>
        <v>56.601941747572816</v>
      </c>
      <c r="BC75" s="7">
        <f t="shared" si="27"/>
        <v>27.087378640776699</v>
      </c>
      <c r="BD75" s="7">
        <f t="shared" si="28"/>
        <v>25.541592233009705</v>
      </c>
      <c r="BE75" s="7">
        <f t="shared" si="29"/>
        <v>5.894213592233009</v>
      </c>
      <c r="BF75" s="19">
        <v>2.25</v>
      </c>
      <c r="BG75" s="19">
        <f t="shared" si="30"/>
        <v>0.47701543739279589</v>
      </c>
      <c r="BH75" s="19">
        <f t="shared" si="31"/>
        <v>0.61835334476843906</v>
      </c>
      <c r="BI75" s="19">
        <f t="shared" si="32"/>
        <v>3.144552319309601</v>
      </c>
      <c r="BJ75" s="19">
        <f t="shared" si="33"/>
        <v>0.55000000000000004</v>
      </c>
      <c r="BK75" s="19"/>
      <c r="BL75" s="5">
        <v>1</v>
      </c>
      <c r="BM75" s="5">
        <v>16</v>
      </c>
      <c r="BN75" s="5"/>
      <c r="BO75" s="5">
        <v>3</v>
      </c>
      <c r="BP75" s="5">
        <v>0</v>
      </c>
      <c r="BQ75" s="3">
        <v>1</v>
      </c>
      <c r="BR75" s="9">
        <v>0</v>
      </c>
      <c r="BS75" s="3">
        <v>35</v>
      </c>
      <c r="BT75" s="3">
        <v>5.7</v>
      </c>
      <c r="BU75" s="3">
        <v>5.2</v>
      </c>
      <c r="BV75" s="3">
        <v>1.1000000000000001</v>
      </c>
      <c r="BW75" s="3">
        <v>4.4000000000000004</v>
      </c>
      <c r="BY75" s="3">
        <v>1</v>
      </c>
      <c r="BZ75" s="3">
        <v>0</v>
      </c>
      <c r="CA75" s="3">
        <v>136</v>
      </c>
      <c r="CB75" s="3">
        <v>43</v>
      </c>
      <c r="CC75" s="4">
        <v>2</v>
      </c>
      <c r="CD75" s="28">
        <v>34</v>
      </c>
      <c r="CE75" s="8"/>
      <c r="CF75" s="8"/>
      <c r="CG75" s="3">
        <v>1971</v>
      </c>
      <c r="CH75" s="3">
        <v>1</v>
      </c>
      <c r="CI75" s="3">
        <v>2</v>
      </c>
      <c r="CJ75" s="12">
        <v>900</v>
      </c>
      <c r="CK75" s="19">
        <f t="shared" si="34"/>
        <v>6.8023947633243109</v>
      </c>
      <c r="CL75" s="19">
        <f t="shared" si="37"/>
        <v>26.470588235294116</v>
      </c>
      <c r="CM75" s="5">
        <v>1319.4023438573167</v>
      </c>
      <c r="CN75" s="19">
        <f t="shared" si="35"/>
        <v>7.1849341432441554</v>
      </c>
      <c r="CP75" s="41">
        <v>40373</v>
      </c>
      <c r="CQ75" s="41"/>
      <c r="CR75" s="41"/>
      <c r="CS75" s="41"/>
      <c r="CT75" s="20"/>
      <c r="CU75" s="36">
        <v>44272</v>
      </c>
      <c r="CV75" s="36">
        <v>41156</v>
      </c>
      <c r="CW75" s="1">
        <f t="shared" si="36"/>
        <v>783</v>
      </c>
      <c r="CX75" s="3">
        <v>1</v>
      </c>
      <c r="CY75" s="36">
        <v>41156</v>
      </c>
      <c r="CZ75" s="20">
        <f>(CY75-CP75)</f>
        <v>783</v>
      </c>
      <c r="DA75" s="20">
        <v>1</v>
      </c>
      <c r="DB75" s="20">
        <v>783</v>
      </c>
      <c r="DC75" s="3">
        <v>0</v>
      </c>
      <c r="DD75" s="3" t="s">
        <v>144</v>
      </c>
    </row>
    <row r="76" spans="1:108" s="10" customFormat="1" x14ac:dyDescent="0.25">
      <c r="A76" s="2">
        <v>2032</v>
      </c>
      <c r="B76" s="3">
        <v>52</v>
      </c>
      <c r="C76" s="3">
        <v>1</v>
      </c>
      <c r="D76" s="3">
        <v>0</v>
      </c>
      <c r="E76" s="3">
        <v>1</v>
      </c>
      <c r="F76" s="3">
        <v>1</v>
      </c>
      <c r="G76" s="3">
        <v>1</v>
      </c>
      <c r="H76" s="1">
        <v>0</v>
      </c>
      <c r="I76" s="3">
        <v>0</v>
      </c>
      <c r="J76" s="3">
        <v>3</v>
      </c>
      <c r="K76" s="3">
        <v>1</v>
      </c>
      <c r="L76" s="3">
        <v>1</v>
      </c>
      <c r="M76" s="3"/>
      <c r="N76" s="3">
        <v>0</v>
      </c>
      <c r="O76" s="3">
        <v>0</v>
      </c>
      <c r="P76" s="3">
        <v>0</v>
      </c>
      <c r="Q76" s="3"/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2</v>
      </c>
      <c r="AA76" s="3">
        <v>1</v>
      </c>
      <c r="AB76" s="3">
        <v>1</v>
      </c>
      <c r="AC76" s="3">
        <v>0</v>
      </c>
      <c r="AD76" s="3">
        <v>0</v>
      </c>
      <c r="AE76" s="3">
        <v>0</v>
      </c>
      <c r="AF76" s="3">
        <v>0</v>
      </c>
      <c r="AG76" s="3">
        <v>2</v>
      </c>
      <c r="AH76" s="9">
        <v>24.5</v>
      </c>
      <c r="AI76" s="11">
        <v>1.9</v>
      </c>
      <c r="AJ76" s="3">
        <v>110</v>
      </c>
      <c r="AK76" s="3">
        <v>83</v>
      </c>
      <c r="AL76" s="5">
        <f t="shared" si="19"/>
        <v>92</v>
      </c>
      <c r="AM76" s="3">
        <v>84</v>
      </c>
      <c r="AN76" s="3">
        <v>1</v>
      </c>
      <c r="AO76" s="9">
        <v>8</v>
      </c>
      <c r="AP76" s="3">
        <v>41</v>
      </c>
      <c r="AQ76" s="3">
        <v>23</v>
      </c>
      <c r="AR76" s="9">
        <v>28</v>
      </c>
      <c r="AS76" s="1">
        <f t="shared" si="20"/>
        <v>18</v>
      </c>
      <c r="AT76" s="7">
        <f t="shared" si="21"/>
        <v>2.25</v>
      </c>
      <c r="AU76" s="9">
        <v>23</v>
      </c>
      <c r="AV76" s="4">
        <v>3.8569999999999993</v>
      </c>
      <c r="AW76" s="3">
        <v>2.0299999999999998</v>
      </c>
      <c r="AX76" s="19">
        <f t="shared" si="22"/>
        <v>0.41410199556541016</v>
      </c>
      <c r="AY76" s="7">
        <f t="shared" si="23"/>
        <v>1.2963443090484834</v>
      </c>
      <c r="AZ76" s="7">
        <f t="shared" si="24"/>
        <v>197.04433497536948</v>
      </c>
      <c r="BA76" s="7">
        <f t="shared" si="25"/>
        <v>3310.3448275862074</v>
      </c>
      <c r="BB76" s="7">
        <f t="shared" si="26"/>
        <v>45.916666666666664</v>
      </c>
      <c r="BC76" s="7">
        <f t="shared" si="27"/>
        <v>24.166666666666664</v>
      </c>
      <c r="BD76" s="7">
        <f t="shared" si="28"/>
        <v>22.677999999999997</v>
      </c>
      <c r="BE76" s="7">
        <f t="shared" si="29"/>
        <v>6.5733333333333324</v>
      </c>
      <c r="BF76" s="19"/>
      <c r="BG76" s="19">
        <f t="shared" si="30"/>
        <v>0.60980036297640661</v>
      </c>
      <c r="BH76" s="19">
        <f t="shared" si="31"/>
        <v>0.89292196007259528</v>
      </c>
      <c r="BI76" s="19">
        <f t="shared" si="32"/>
        <v>2.5509259259259256</v>
      </c>
      <c r="BJ76" s="19">
        <f t="shared" si="33"/>
        <v>0.34782608695652173</v>
      </c>
      <c r="BK76" s="19"/>
      <c r="BL76" s="5">
        <v>0</v>
      </c>
      <c r="BM76" s="5"/>
      <c r="BN76" s="5"/>
      <c r="BO76" s="5"/>
      <c r="BP76" s="5"/>
      <c r="BQ76" s="9">
        <v>1</v>
      </c>
      <c r="BR76" s="9">
        <v>0</v>
      </c>
      <c r="BS76" s="3">
        <v>17.5</v>
      </c>
      <c r="BT76" s="3"/>
      <c r="BU76" s="3"/>
      <c r="BV76" s="3"/>
      <c r="BW76" s="3"/>
      <c r="BY76" s="3">
        <v>1</v>
      </c>
      <c r="BZ76" s="3"/>
      <c r="CA76" s="5">
        <v>139</v>
      </c>
      <c r="CB76" s="5">
        <v>13</v>
      </c>
      <c r="CC76" s="4">
        <v>1</v>
      </c>
      <c r="CD76" s="28">
        <v>90</v>
      </c>
      <c r="CE76" s="8"/>
      <c r="CF76" s="8"/>
      <c r="CG76" s="3">
        <v>770</v>
      </c>
      <c r="CH76" s="3">
        <v>1</v>
      </c>
      <c r="CI76" s="3">
        <v>2</v>
      </c>
      <c r="CJ76" s="12">
        <v>545.69892473118284</v>
      </c>
      <c r="CK76" s="19">
        <f t="shared" si="34"/>
        <v>6.3020674037507778</v>
      </c>
      <c r="CL76" s="19">
        <f t="shared" si="37"/>
        <v>6.0633213859020314</v>
      </c>
      <c r="CM76" s="5">
        <v>852.07614837044071</v>
      </c>
      <c r="CN76" s="19">
        <f t="shared" si="35"/>
        <v>6.7476758988571612</v>
      </c>
      <c r="CP76" s="41">
        <v>40374</v>
      </c>
      <c r="CQ76" s="41"/>
      <c r="CR76" s="41"/>
      <c r="CS76" s="41"/>
      <c r="CT76" s="20"/>
      <c r="CU76" s="36">
        <v>44272</v>
      </c>
      <c r="CV76" s="36">
        <v>42398</v>
      </c>
      <c r="CW76" s="1">
        <f t="shared" si="36"/>
        <v>2024</v>
      </c>
      <c r="CX76" s="3">
        <v>0</v>
      </c>
      <c r="CY76" s="3"/>
      <c r="CZ76" s="20"/>
      <c r="DA76" s="20">
        <v>0</v>
      </c>
      <c r="DB76" s="20">
        <v>2024</v>
      </c>
      <c r="DC76" s="3">
        <v>0</v>
      </c>
      <c r="DD76" s="3"/>
    </row>
    <row r="77" spans="1:108" s="10" customFormat="1" x14ac:dyDescent="0.25">
      <c r="A77" s="2">
        <v>2033</v>
      </c>
      <c r="B77" s="3">
        <v>62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4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1</v>
      </c>
      <c r="Q77" s="3"/>
      <c r="R77" s="3">
        <v>1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1</v>
      </c>
      <c r="AB77" s="3">
        <v>1</v>
      </c>
      <c r="AC77" s="3">
        <v>0</v>
      </c>
      <c r="AD77" s="3">
        <v>0</v>
      </c>
      <c r="AE77" s="3">
        <v>1</v>
      </c>
      <c r="AF77" s="3">
        <v>0</v>
      </c>
      <c r="AG77" s="3">
        <v>2</v>
      </c>
      <c r="AH77" s="3">
        <v>23</v>
      </c>
      <c r="AI77" s="4">
        <v>1.94</v>
      </c>
      <c r="AJ77" s="3">
        <v>93</v>
      </c>
      <c r="AK77" s="3">
        <v>75</v>
      </c>
      <c r="AL77" s="5">
        <f t="shared" si="19"/>
        <v>81</v>
      </c>
      <c r="AM77" s="3">
        <v>88</v>
      </c>
      <c r="AN77" s="3">
        <v>1</v>
      </c>
      <c r="AO77" s="3">
        <v>6</v>
      </c>
      <c r="AP77" s="3">
        <v>51</v>
      </c>
      <c r="AQ77" s="3">
        <v>26</v>
      </c>
      <c r="AR77" s="3">
        <v>34</v>
      </c>
      <c r="AS77" s="1">
        <f t="shared" si="20"/>
        <v>25</v>
      </c>
      <c r="AT77" s="7">
        <f t="shared" si="21"/>
        <v>4.166666666666667</v>
      </c>
      <c r="AU77" s="3">
        <v>22</v>
      </c>
      <c r="AV77" s="4">
        <v>3.298</v>
      </c>
      <c r="AW77" s="3">
        <v>1.7</v>
      </c>
      <c r="AX77" s="19">
        <f t="shared" si="22"/>
        <v>0.30532150776053213</v>
      </c>
      <c r="AY77" s="7">
        <f t="shared" si="23"/>
        <v>3.6385688295936931</v>
      </c>
      <c r="AZ77" s="7">
        <f t="shared" si="24"/>
        <v>564.70588235294122</v>
      </c>
      <c r="BA77" s="7">
        <f t="shared" si="25"/>
        <v>3529.4117647058824</v>
      </c>
      <c r="BB77" s="7">
        <f t="shared" si="26"/>
        <v>37.477272727272727</v>
      </c>
      <c r="BC77" s="7">
        <f t="shared" si="27"/>
        <v>19.318181818181817</v>
      </c>
      <c r="BD77" s="7">
        <f t="shared" si="28"/>
        <v>15.50090909090909</v>
      </c>
      <c r="BE77" s="7">
        <f t="shared" si="29"/>
        <v>7.3563636363636355</v>
      </c>
      <c r="BF77" s="19"/>
      <c r="BG77" s="19">
        <f t="shared" si="30"/>
        <v>0.90721649484536082</v>
      </c>
      <c r="BH77" s="19">
        <f t="shared" si="31"/>
        <v>1.3608247422680413</v>
      </c>
      <c r="BI77" s="19">
        <f t="shared" si="32"/>
        <v>1.499090909090909</v>
      </c>
      <c r="BJ77" s="19">
        <f t="shared" si="33"/>
        <v>0.27272727272727271</v>
      </c>
      <c r="BK77" s="19"/>
      <c r="BL77" s="5">
        <v>0</v>
      </c>
      <c r="BM77" s="5"/>
      <c r="BN77" s="5"/>
      <c r="BO77" s="5"/>
      <c r="BP77" s="5"/>
      <c r="BQ77" s="9">
        <v>1</v>
      </c>
      <c r="BR77" s="9">
        <v>0</v>
      </c>
      <c r="BS77" s="3">
        <v>12.5</v>
      </c>
      <c r="BT77" s="3">
        <v>5.7</v>
      </c>
      <c r="BU77" s="3">
        <v>5.3</v>
      </c>
      <c r="BV77" s="3">
        <v>0.88</v>
      </c>
      <c r="BW77" s="3">
        <v>4.8</v>
      </c>
      <c r="BY77" s="3">
        <v>1</v>
      </c>
      <c r="BZ77" s="3">
        <v>0</v>
      </c>
      <c r="CA77" s="3">
        <v>132</v>
      </c>
      <c r="CB77" s="3">
        <v>37</v>
      </c>
      <c r="CC77" s="4">
        <v>0.9</v>
      </c>
      <c r="CD77" s="28">
        <v>90</v>
      </c>
      <c r="CE77" s="8"/>
      <c r="CF77" s="8"/>
      <c r="CG77" s="3">
        <v>2454</v>
      </c>
      <c r="CH77" s="3">
        <v>1</v>
      </c>
      <c r="CI77" s="3">
        <v>3</v>
      </c>
      <c r="CJ77" s="12">
        <v>2695.833333333333</v>
      </c>
      <c r="CK77" s="19">
        <f t="shared" si="34"/>
        <v>7.8994626501410465</v>
      </c>
      <c r="CL77" s="19">
        <f t="shared" si="37"/>
        <v>29.953703703703699</v>
      </c>
      <c r="CM77" s="5">
        <v>1680.7069826280497</v>
      </c>
      <c r="CN77" s="19">
        <f t="shared" si="35"/>
        <v>7.4269698068690291</v>
      </c>
      <c r="CP77" s="41">
        <v>40393</v>
      </c>
      <c r="CQ77" s="41"/>
      <c r="CR77" s="41"/>
      <c r="CS77" s="41"/>
      <c r="CT77" s="20"/>
      <c r="CU77" s="36">
        <v>44272</v>
      </c>
      <c r="CV77" s="36">
        <v>41561</v>
      </c>
      <c r="CW77" s="1">
        <f t="shared" si="36"/>
        <v>1168</v>
      </c>
      <c r="CX77" s="3">
        <v>1</v>
      </c>
      <c r="CY77" s="40">
        <v>41561</v>
      </c>
      <c r="CZ77" s="20">
        <f t="shared" ref="CZ77:CZ83" si="38">(CY77-CP77)</f>
        <v>1168</v>
      </c>
      <c r="DA77" s="20">
        <v>1</v>
      </c>
      <c r="DB77" s="20">
        <v>1168</v>
      </c>
      <c r="DC77" s="1">
        <v>1</v>
      </c>
      <c r="DD77" s="3" t="s">
        <v>141</v>
      </c>
    </row>
    <row r="78" spans="1:108" s="10" customFormat="1" x14ac:dyDescent="0.25">
      <c r="A78" s="2">
        <v>2034</v>
      </c>
      <c r="B78" s="3">
        <v>57</v>
      </c>
      <c r="C78" s="9">
        <v>1</v>
      </c>
      <c r="D78" s="3">
        <v>0</v>
      </c>
      <c r="E78" s="3">
        <v>1</v>
      </c>
      <c r="F78" s="3">
        <v>2</v>
      </c>
      <c r="G78" s="3">
        <v>1</v>
      </c>
      <c r="H78" s="1">
        <v>0</v>
      </c>
      <c r="I78" s="3">
        <v>1</v>
      </c>
      <c r="J78" s="3">
        <v>3</v>
      </c>
      <c r="K78" s="3">
        <v>1</v>
      </c>
      <c r="L78" s="3">
        <v>1</v>
      </c>
      <c r="M78" s="3"/>
      <c r="N78" s="3">
        <v>1</v>
      </c>
      <c r="O78" s="3">
        <v>1</v>
      </c>
      <c r="P78" s="3">
        <v>1</v>
      </c>
      <c r="Q78" s="3">
        <v>1</v>
      </c>
      <c r="R78" s="3">
        <v>0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  <c r="AB78" s="3">
        <v>1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36.5</v>
      </c>
      <c r="AI78" s="4">
        <v>2.2999999999999998</v>
      </c>
      <c r="AJ78" s="3">
        <v>119</v>
      </c>
      <c r="AK78" s="3">
        <v>87</v>
      </c>
      <c r="AL78" s="5">
        <f t="shared" si="19"/>
        <v>97.666666666666671</v>
      </c>
      <c r="AM78" s="3">
        <v>94</v>
      </c>
      <c r="AN78" s="3">
        <v>1</v>
      </c>
      <c r="AO78" s="3">
        <v>12</v>
      </c>
      <c r="AP78" s="3">
        <v>81</v>
      </c>
      <c r="AQ78" s="3">
        <v>30</v>
      </c>
      <c r="AR78" s="3">
        <v>56</v>
      </c>
      <c r="AS78" s="1">
        <f t="shared" si="20"/>
        <v>51</v>
      </c>
      <c r="AT78" s="7">
        <f t="shared" si="21"/>
        <v>4.25</v>
      </c>
      <c r="AU78" s="3">
        <v>27</v>
      </c>
      <c r="AV78" s="4">
        <v>7.11</v>
      </c>
      <c r="AW78" s="3">
        <v>3.09</v>
      </c>
      <c r="AX78" s="19">
        <f t="shared" si="22"/>
        <v>0.66915742793791577</v>
      </c>
      <c r="AY78" s="7">
        <f t="shared" si="23"/>
        <v>4.0787623066104075</v>
      </c>
      <c r="AZ78" s="7">
        <f t="shared" si="24"/>
        <v>750.80906148867314</v>
      </c>
      <c r="BA78" s="7">
        <f t="shared" si="25"/>
        <v>2217.9072276159659</v>
      </c>
      <c r="BB78" s="7">
        <f t="shared" si="26"/>
        <v>75.638297872340431</v>
      </c>
      <c r="BC78" s="7">
        <f t="shared" si="27"/>
        <v>32.872340425531917</v>
      </c>
      <c r="BD78" s="7">
        <f t="shared" si="28"/>
        <v>31.592510638297874</v>
      </c>
      <c r="BE78" s="7">
        <f t="shared" si="29"/>
        <v>19.670808510638299</v>
      </c>
      <c r="BF78" s="19">
        <v>1.57</v>
      </c>
      <c r="BG78" s="19">
        <f t="shared" si="30"/>
        <v>0.74036568213783394</v>
      </c>
      <c r="BH78" s="19">
        <f t="shared" si="31"/>
        <v>1.070886075949367</v>
      </c>
      <c r="BI78" s="19">
        <f t="shared" si="32"/>
        <v>1.4831038798498124</v>
      </c>
      <c r="BJ78" s="19">
        <f t="shared" si="33"/>
        <v>0.44444444444444442</v>
      </c>
      <c r="BK78" s="19"/>
      <c r="BL78" s="5">
        <v>1</v>
      </c>
      <c r="BM78" s="5">
        <v>20</v>
      </c>
      <c r="BN78" s="5"/>
      <c r="BO78" s="5">
        <v>0</v>
      </c>
      <c r="BP78" s="5">
        <v>0</v>
      </c>
      <c r="BQ78" s="3">
        <v>1</v>
      </c>
      <c r="BR78" s="3">
        <v>0</v>
      </c>
      <c r="BS78" s="3">
        <v>65.5</v>
      </c>
      <c r="BT78" s="3">
        <v>5</v>
      </c>
      <c r="BU78" s="3">
        <v>3.1</v>
      </c>
      <c r="BV78" s="3">
        <v>1.2</v>
      </c>
      <c r="BW78" s="3">
        <v>3.8</v>
      </c>
      <c r="BY78" s="3">
        <v>1</v>
      </c>
      <c r="BZ78" s="3">
        <v>1</v>
      </c>
      <c r="CA78" s="3">
        <v>136</v>
      </c>
      <c r="CB78" s="3">
        <v>18</v>
      </c>
      <c r="CC78" s="4">
        <v>0.8</v>
      </c>
      <c r="CD78" s="28">
        <v>90</v>
      </c>
      <c r="CE78" s="8"/>
      <c r="CF78" s="8"/>
      <c r="CG78" s="3">
        <v>599</v>
      </c>
      <c r="CH78" s="3">
        <v>0</v>
      </c>
      <c r="CI78" s="3">
        <v>1</v>
      </c>
      <c r="CJ78" s="12">
        <v>2131.521739130435</v>
      </c>
      <c r="CK78" s="19">
        <f t="shared" si="34"/>
        <v>7.6645914351353976</v>
      </c>
      <c r="CL78" s="19">
        <f t="shared" si="37"/>
        <v>23.683574879227056</v>
      </c>
      <c r="CM78" s="5">
        <v>891.33206970368622</v>
      </c>
      <c r="CN78" s="19">
        <f t="shared" si="35"/>
        <v>6.7927170513080535</v>
      </c>
      <c r="CP78" s="41">
        <v>40399</v>
      </c>
      <c r="CQ78" s="41"/>
      <c r="CR78" s="41"/>
      <c r="CS78" s="41"/>
      <c r="CT78" s="20"/>
      <c r="CU78" s="36">
        <v>44272</v>
      </c>
      <c r="CV78" s="36">
        <v>40552</v>
      </c>
      <c r="CW78" s="1">
        <f t="shared" si="36"/>
        <v>153</v>
      </c>
      <c r="CX78" s="3">
        <v>1</v>
      </c>
      <c r="CY78" s="40">
        <v>40552</v>
      </c>
      <c r="CZ78" s="20">
        <f t="shared" si="38"/>
        <v>153</v>
      </c>
      <c r="DA78" s="20">
        <v>1</v>
      </c>
      <c r="DB78" s="20">
        <v>153</v>
      </c>
      <c r="DC78" s="1">
        <v>1</v>
      </c>
      <c r="DD78" s="3" t="s">
        <v>147</v>
      </c>
    </row>
    <row r="79" spans="1:108" s="10" customFormat="1" x14ac:dyDescent="0.25">
      <c r="A79" s="2">
        <v>2035</v>
      </c>
      <c r="B79" s="3">
        <v>45</v>
      </c>
      <c r="C79" s="3">
        <v>0</v>
      </c>
      <c r="D79" s="3">
        <v>1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3</v>
      </c>
      <c r="K79" s="3">
        <v>0</v>
      </c>
      <c r="L79" s="3">
        <v>0</v>
      </c>
      <c r="M79" s="3"/>
      <c r="N79" s="3">
        <v>1</v>
      </c>
      <c r="O79" s="3">
        <v>1</v>
      </c>
      <c r="P79" s="3">
        <v>1</v>
      </c>
      <c r="Q79" s="3"/>
      <c r="R79" s="3">
        <v>0</v>
      </c>
      <c r="S79" s="3">
        <v>0</v>
      </c>
      <c r="T79" s="3">
        <v>1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1</v>
      </c>
      <c r="AF79" s="3">
        <v>0</v>
      </c>
      <c r="AG79" s="3">
        <v>2</v>
      </c>
      <c r="AH79" s="3">
        <v>23.5</v>
      </c>
      <c r="AI79" s="4">
        <v>1.83</v>
      </c>
      <c r="AJ79" s="3">
        <v>106</v>
      </c>
      <c r="AK79" s="3">
        <v>63</v>
      </c>
      <c r="AL79" s="5">
        <f t="shared" si="19"/>
        <v>77.333333333333329</v>
      </c>
      <c r="AM79" s="3">
        <v>72</v>
      </c>
      <c r="AN79" s="3">
        <v>1</v>
      </c>
      <c r="AO79" s="3">
        <v>8</v>
      </c>
      <c r="AP79" s="3">
        <v>55</v>
      </c>
      <c r="AQ79" s="3">
        <v>35</v>
      </c>
      <c r="AR79" s="3">
        <v>45</v>
      </c>
      <c r="AS79" s="1">
        <f t="shared" si="20"/>
        <v>20</v>
      </c>
      <c r="AT79" s="7">
        <f t="shared" si="21"/>
        <v>2.5</v>
      </c>
      <c r="AU79" s="3">
        <v>19</v>
      </c>
      <c r="AV79" s="4">
        <v>3.39</v>
      </c>
      <c r="AW79" s="3">
        <v>1.85</v>
      </c>
      <c r="AX79" s="19">
        <f t="shared" si="22"/>
        <v>0.31722099039172208</v>
      </c>
      <c r="AY79" s="7">
        <f t="shared" si="23"/>
        <v>7.6696165191740411</v>
      </c>
      <c r="AZ79" s="7">
        <f t="shared" si="24"/>
        <v>1124.3243243243244</v>
      </c>
      <c r="BA79" s="7">
        <f t="shared" si="25"/>
        <v>2998.1981981981976</v>
      </c>
      <c r="BB79" s="7">
        <f t="shared" si="26"/>
        <v>47.083333333333336</v>
      </c>
      <c r="BC79" s="7">
        <f t="shared" si="27"/>
        <v>25.694444444444443</v>
      </c>
      <c r="BD79" s="7">
        <f t="shared" si="28"/>
        <v>20.384259259259256</v>
      </c>
      <c r="BE79" s="7">
        <f t="shared" si="29"/>
        <v>12.929444444444442</v>
      </c>
      <c r="BF79" s="19">
        <v>2.25</v>
      </c>
      <c r="BG79" s="19">
        <f t="shared" si="30"/>
        <v>0.95575221238938046</v>
      </c>
      <c r="BH79" s="19">
        <f t="shared" si="31"/>
        <v>1.168141592920354</v>
      </c>
      <c r="BI79" s="19">
        <f t="shared" si="32"/>
        <v>2.354166666666667</v>
      </c>
      <c r="BJ79" s="19">
        <f t="shared" si="33"/>
        <v>0.42105263157894735</v>
      </c>
      <c r="BK79" s="19"/>
      <c r="BL79" s="5">
        <v>1</v>
      </c>
      <c r="BM79" s="5">
        <v>19</v>
      </c>
      <c r="BN79" s="5">
        <v>50</v>
      </c>
      <c r="BO79" s="5">
        <v>0</v>
      </c>
      <c r="BP79" s="5">
        <v>0</v>
      </c>
      <c r="BQ79" s="3">
        <v>1</v>
      </c>
      <c r="BR79" s="3" t="s">
        <v>60</v>
      </c>
      <c r="BS79" s="5">
        <v>50</v>
      </c>
      <c r="BT79" s="3">
        <v>5.4</v>
      </c>
      <c r="BU79" s="3">
        <v>4.3</v>
      </c>
      <c r="BV79" s="3">
        <v>0.83</v>
      </c>
      <c r="BW79" s="3">
        <v>4.5</v>
      </c>
      <c r="BY79" s="3">
        <v>1</v>
      </c>
      <c r="BZ79" s="3">
        <v>1</v>
      </c>
      <c r="CA79" s="3">
        <v>141</v>
      </c>
      <c r="CB79" s="3">
        <v>9</v>
      </c>
      <c r="CC79" s="4">
        <v>0.5</v>
      </c>
      <c r="CD79" s="28">
        <v>90</v>
      </c>
      <c r="CE79" s="8"/>
      <c r="CF79" s="8"/>
      <c r="CG79" s="3">
        <v>596</v>
      </c>
      <c r="CH79" s="3">
        <v>0</v>
      </c>
      <c r="CI79" s="3">
        <v>1</v>
      </c>
      <c r="CJ79" s="12">
        <v>906.66666666666663</v>
      </c>
      <c r="CK79" s="19">
        <f t="shared" si="34"/>
        <v>6.8097748706219337</v>
      </c>
      <c r="CL79" s="19">
        <f t="shared" si="37"/>
        <v>10.074074074074074</v>
      </c>
      <c r="CM79" s="5">
        <v>379.67119750501365</v>
      </c>
      <c r="CN79" s="19">
        <f t="shared" si="35"/>
        <v>5.9393056084348554</v>
      </c>
      <c r="CP79" s="41">
        <v>40402</v>
      </c>
      <c r="CQ79" s="41"/>
      <c r="CR79" s="41"/>
      <c r="CS79" s="41"/>
      <c r="CT79" s="20"/>
      <c r="CU79" s="36">
        <v>44272</v>
      </c>
      <c r="CV79" s="36">
        <v>43476</v>
      </c>
      <c r="CW79" s="1">
        <f t="shared" si="36"/>
        <v>3074</v>
      </c>
      <c r="CX79" s="3">
        <v>1</v>
      </c>
      <c r="CY79" s="40">
        <v>43476</v>
      </c>
      <c r="CZ79" s="20">
        <f t="shared" si="38"/>
        <v>3074</v>
      </c>
      <c r="DA79" s="20">
        <v>1</v>
      </c>
      <c r="DB79" s="20">
        <v>3074</v>
      </c>
      <c r="DC79" s="3">
        <v>0</v>
      </c>
      <c r="DD79" s="3" t="s">
        <v>144</v>
      </c>
    </row>
    <row r="80" spans="1:108" s="10" customFormat="1" x14ac:dyDescent="0.25">
      <c r="A80" s="2">
        <v>2036</v>
      </c>
      <c r="B80" s="3">
        <v>53</v>
      </c>
      <c r="C80" s="3">
        <v>0</v>
      </c>
      <c r="D80" s="3">
        <v>1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3</v>
      </c>
      <c r="K80" s="3">
        <v>0</v>
      </c>
      <c r="L80" s="3">
        <v>1</v>
      </c>
      <c r="M80" s="3"/>
      <c r="N80" s="3">
        <v>1</v>
      </c>
      <c r="O80" s="3">
        <v>0</v>
      </c>
      <c r="P80" s="3">
        <v>1</v>
      </c>
      <c r="Q80" s="3"/>
      <c r="R80" s="3">
        <v>1</v>
      </c>
      <c r="S80" s="3">
        <v>1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21</v>
      </c>
      <c r="AI80" s="4">
        <v>1.47</v>
      </c>
      <c r="AJ80" s="3">
        <v>74</v>
      </c>
      <c r="AK80" s="3">
        <v>44</v>
      </c>
      <c r="AL80" s="5">
        <f t="shared" si="19"/>
        <v>54</v>
      </c>
      <c r="AM80" s="3">
        <v>57</v>
      </c>
      <c r="AN80" s="3">
        <v>1</v>
      </c>
      <c r="AO80" s="3">
        <v>7</v>
      </c>
      <c r="AP80" s="3">
        <v>45</v>
      </c>
      <c r="AQ80" s="3">
        <v>14</v>
      </c>
      <c r="AR80" s="3">
        <v>27</v>
      </c>
      <c r="AS80" s="1">
        <f t="shared" si="20"/>
        <v>31</v>
      </c>
      <c r="AT80" s="7">
        <f t="shared" si="21"/>
        <v>4.4285714285714288</v>
      </c>
      <c r="AU80" s="3">
        <v>15</v>
      </c>
      <c r="AV80" s="4">
        <v>2.6313</v>
      </c>
      <c r="AW80" s="3">
        <v>1.79</v>
      </c>
      <c r="AX80" s="19">
        <f t="shared" si="22"/>
        <v>0.21432372505543237</v>
      </c>
      <c r="AY80" s="7">
        <f t="shared" si="23"/>
        <v>4.5604834112415915</v>
      </c>
      <c r="AZ80" s="7">
        <f t="shared" si="24"/>
        <v>536.31284916201116</v>
      </c>
      <c r="BA80" s="7">
        <f t="shared" si="25"/>
        <v>2100.558659217877</v>
      </c>
      <c r="BB80" s="7">
        <f t="shared" si="26"/>
        <v>46.163157894736841</v>
      </c>
      <c r="BC80" s="7">
        <f t="shared" si="27"/>
        <v>31.403508771929825</v>
      </c>
      <c r="BD80" s="7">
        <f t="shared" si="28"/>
        <v>16.656421052631579</v>
      </c>
      <c r="BE80" s="7">
        <f t="shared" si="29"/>
        <v>8.5417543859649125</v>
      </c>
      <c r="BF80" s="19"/>
      <c r="BG80" s="19">
        <f t="shared" si="30"/>
        <v>0.58488199749173408</v>
      </c>
      <c r="BH80" s="19">
        <f t="shared" si="31"/>
        <v>0.97480332915289025</v>
      </c>
      <c r="BI80" s="19">
        <f t="shared" si="32"/>
        <v>1.4891341256366724</v>
      </c>
      <c r="BJ80" s="19">
        <f t="shared" si="33"/>
        <v>0.46666666666666667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22.5</v>
      </c>
      <c r="BT80" s="3">
        <v>5.8</v>
      </c>
      <c r="BU80" s="3">
        <v>5</v>
      </c>
      <c r="BV80" s="3">
        <v>0.88</v>
      </c>
      <c r="BW80" s="3">
        <v>4.3</v>
      </c>
      <c r="BY80" s="3">
        <v>1</v>
      </c>
      <c r="BZ80" s="3">
        <v>1</v>
      </c>
      <c r="CA80" s="3">
        <v>122</v>
      </c>
      <c r="CB80" s="3">
        <v>123</v>
      </c>
      <c r="CC80" s="4">
        <v>2.5</v>
      </c>
      <c r="CD80" s="28">
        <v>20</v>
      </c>
      <c r="CE80" s="8"/>
      <c r="CF80" s="8"/>
      <c r="CG80" s="3">
        <v>9846</v>
      </c>
      <c r="CH80" s="3">
        <v>1</v>
      </c>
      <c r="CI80" s="3">
        <v>3</v>
      </c>
      <c r="CJ80" s="12">
        <v>2583.333333333333</v>
      </c>
      <c r="CK80" s="19">
        <f t="shared" si="34"/>
        <v>7.8568358336792832</v>
      </c>
      <c r="CL80" s="19">
        <f t="shared" si="37"/>
        <v>129.16666666666666</v>
      </c>
      <c r="CM80" s="5">
        <v>1012.1407676471865</v>
      </c>
      <c r="CN80" s="19">
        <f t="shared" si="35"/>
        <v>6.9198229386397152</v>
      </c>
      <c r="CP80" s="41">
        <v>40408</v>
      </c>
      <c r="CQ80" s="41"/>
      <c r="CR80" s="41"/>
      <c r="CS80" s="41"/>
      <c r="CT80" s="20"/>
      <c r="CU80" s="36">
        <v>44272</v>
      </c>
      <c r="CV80" s="36">
        <v>41593</v>
      </c>
      <c r="CW80" s="1">
        <f t="shared" si="36"/>
        <v>1185</v>
      </c>
      <c r="CX80" s="3">
        <v>1</v>
      </c>
      <c r="CY80" s="40">
        <v>41593</v>
      </c>
      <c r="CZ80" s="3">
        <f t="shared" si="38"/>
        <v>1185</v>
      </c>
      <c r="DA80" s="3">
        <v>1</v>
      </c>
      <c r="DB80" s="3">
        <v>1185</v>
      </c>
      <c r="DC80" s="1">
        <v>1</v>
      </c>
      <c r="DD80" s="3" t="s">
        <v>141</v>
      </c>
    </row>
    <row r="81" spans="1:108" s="10" customFormat="1" x14ac:dyDescent="0.25">
      <c r="A81" s="2">
        <v>2037</v>
      </c>
      <c r="B81" s="3">
        <v>56</v>
      </c>
      <c r="C81" s="3">
        <v>0</v>
      </c>
      <c r="D81" s="3">
        <v>0</v>
      </c>
      <c r="E81" s="3">
        <v>1</v>
      </c>
      <c r="F81" s="3">
        <v>1</v>
      </c>
      <c r="G81" s="3">
        <v>0</v>
      </c>
      <c r="H81" s="1">
        <v>1</v>
      </c>
      <c r="I81" s="3">
        <v>0</v>
      </c>
      <c r="J81" s="3">
        <v>4</v>
      </c>
      <c r="K81" s="3">
        <v>0</v>
      </c>
      <c r="L81" s="3">
        <v>0</v>
      </c>
      <c r="M81" s="3"/>
      <c r="N81" s="3">
        <v>1</v>
      </c>
      <c r="O81" s="3">
        <v>1</v>
      </c>
      <c r="P81" s="3">
        <v>0</v>
      </c>
      <c r="Q81" s="3"/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1</v>
      </c>
      <c r="AB81" s="3">
        <v>1</v>
      </c>
      <c r="AC81" s="3">
        <v>1</v>
      </c>
      <c r="AD81" s="3">
        <v>0</v>
      </c>
      <c r="AE81" s="3">
        <v>1</v>
      </c>
      <c r="AF81" s="3">
        <v>0</v>
      </c>
      <c r="AG81" s="3">
        <v>2</v>
      </c>
      <c r="AH81" s="3">
        <v>26.5</v>
      </c>
      <c r="AI81" s="4">
        <v>2.0099999999999998</v>
      </c>
      <c r="AJ81" s="3">
        <v>104</v>
      </c>
      <c r="AK81" s="3">
        <v>72</v>
      </c>
      <c r="AL81" s="5">
        <f t="shared" si="19"/>
        <v>82.666666666666671</v>
      </c>
      <c r="AM81" s="3">
        <v>88</v>
      </c>
      <c r="AN81" s="3">
        <v>1</v>
      </c>
      <c r="AO81" s="3">
        <v>5</v>
      </c>
      <c r="AP81" s="3">
        <v>22</v>
      </c>
      <c r="AQ81" s="3">
        <v>10</v>
      </c>
      <c r="AR81" s="3">
        <v>14</v>
      </c>
      <c r="AS81" s="1">
        <f t="shared" si="20"/>
        <v>12</v>
      </c>
      <c r="AT81" s="7">
        <f t="shared" si="21"/>
        <v>2.4</v>
      </c>
      <c r="AU81" s="3">
        <v>8</v>
      </c>
      <c r="AV81" s="4">
        <v>3.8390999999999993</v>
      </c>
      <c r="AW81" s="3">
        <v>1.91</v>
      </c>
      <c r="AX81" s="19">
        <f t="shared" si="22"/>
        <v>0.35009608277900961</v>
      </c>
      <c r="AY81" s="7">
        <f t="shared" si="23"/>
        <v>1.56286629678831</v>
      </c>
      <c r="AZ81" s="7">
        <f t="shared" si="24"/>
        <v>251.30890052356023</v>
      </c>
      <c r="BA81" s="7">
        <f t="shared" si="25"/>
        <v>3253.0541012216408</v>
      </c>
      <c r="BB81" s="7">
        <f t="shared" si="26"/>
        <v>43.626136363636355</v>
      </c>
      <c r="BC81" s="7">
        <f t="shared" si="27"/>
        <v>21.704545454545453</v>
      </c>
      <c r="BD81" s="7">
        <f t="shared" si="28"/>
        <v>22.040242424242422</v>
      </c>
      <c r="BE81" s="7">
        <f t="shared" si="29"/>
        <v>2.656636363636363</v>
      </c>
      <c r="BF81" s="19"/>
      <c r="BG81" s="19">
        <f t="shared" si="30"/>
        <v>0.32090854627386634</v>
      </c>
      <c r="BH81" s="19">
        <f t="shared" si="31"/>
        <v>0.50428485843036142</v>
      </c>
      <c r="BI81" s="19">
        <f t="shared" si="32"/>
        <v>3.635511363636363</v>
      </c>
      <c r="BJ81" s="19">
        <f t="shared" si="33"/>
        <v>0.625</v>
      </c>
      <c r="BK81" s="19"/>
      <c r="BL81" s="5">
        <v>0</v>
      </c>
      <c r="BM81" s="5"/>
      <c r="BN81" s="5"/>
      <c r="BO81" s="5"/>
      <c r="BP81" s="5"/>
      <c r="BQ81" s="3">
        <v>1</v>
      </c>
      <c r="BR81" s="3">
        <v>0</v>
      </c>
      <c r="BS81" s="3">
        <v>35</v>
      </c>
      <c r="BT81" s="3">
        <v>4.8</v>
      </c>
      <c r="BU81" s="3">
        <v>4.2</v>
      </c>
      <c r="BV81" s="3">
        <v>1</v>
      </c>
      <c r="BW81" s="3">
        <v>4.5999999999999996</v>
      </c>
      <c r="BY81" s="3">
        <v>1</v>
      </c>
      <c r="BZ81" s="3">
        <v>1</v>
      </c>
      <c r="CA81" s="3">
        <v>136</v>
      </c>
      <c r="CB81" s="3">
        <v>21</v>
      </c>
      <c r="CC81" s="4">
        <v>1.3</v>
      </c>
      <c r="CD81" s="28">
        <v>69</v>
      </c>
      <c r="CE81" s="8"/>
      <c r="CF81" s="8"/>
      <c r="CG81" s="3">
        <v>448</v>
      </c>
      <c r="CH81" s="3">
        <v>0</v>
      </c>
      <c r="CI81" s="3">
        <v>1</v>
      </c>
      <c r="CJ81" s="12">
        <v>870.58823529411757</v>
      </c>
      <c r="CK81" s="19">
        <f t="shared" si="34"/>
        <v>6.7691691156959903</v>
      </c>
      <c r="CL81" s="19">
        <f t="shared" si="37"/>
        <v>12.617220801364022</v>
      </c>
      <c r="CM81" s="5">
        <v>1616.9280484032786</v>
      </c>
      <c r="CN81" s="19">
        <f t="shared" si="35"/>
        <v>7.3882833616194183</v>
      </c>
      <c r="CP81" s="41">
        <v>40410</v>
      </c>
      <c r="CQ81" s="41"/>
      <c r="CR81" s="41"/>
      <c r="CS81" s="41"/>
      <c r="CT81" s="20"/>
      <c r="CU81" s="36">
        <v>44272</v>
      </c>
      <c r="CV81" s="36">
        <v>40607</v>
      </c>
      <c r="CW81" s="1">
        <f t="shared" si="36"/>
        <v>197</v>
      </c>
      <c r="CX81" s="3">
        <v>1</v>
      </c>
      <c r="CY81" s="40">
        <v>40607</v>
      </c>
      <c r="CZ81" s="3">
        <f t="shared" si="38"/>
        <v>197</v>
      </c>
      <c r="DA81" s="3">
        <v>1</v>
      </c>
      <c r="DB81" s="3">
        <v>197</v>
      </c>
      <c r="DC81" s="3">
        <v>0</v>
      </c>
      <c r="DD81" s="3" t="s">
        <v>141</v>
      </c>
    </row>
    <row r="82" spans="1:108" s="10" customFormat="1" x14ac:dyDescent="0.25">
      <c r="A82" s="2">
        <v>2038</v>
      </c>
      <c r="B82" s="3">
        <v>58</v>
      </c>
      <c r="C82" s="3">
        <v>0</v>
      </c>
      <c r="D82" s="3">
        <v>0</v>
      </c>
      <c r="E82" s="3">
        <v>1</v>
      </c>
      <c r="F82" s="3">
        <v>1</v>
      </c>
      <c r="G82" s="3">
        <v>0</v>
      </c>
      <c r="H82" s="1">
        <v>1</v>
      </c>
      <c r="I82" s="3">
        <v>0</v>
      </c>
      <c r="J82" s="3">
        <v>3</v>
      </c>
      <c r="K82" s="3">
        <v>1</v>
      </c>
      <c r="L82" s="3">
        <v>1</v>
      </c>
      <c r="M82" s="3"/>
      <c r="N82" s="3">
        <v>1</v>
      </c>
      <c r="O82" s="3">
        <v>0</v>
      </c>
      <c r="P82" s="3">
        <v>1</v>
      </c>
      <c r="Q82" s="3"/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1</v>
      </c>
      <c r="Z82" s="3">
        <v>0</v>
      </c>
      <c r="AA82" s="3">
        <v>1</v>
      </c>
      <c r="AB82" s="3">
        <v>0</v>
      </c>
      <c r="AC82" s="3">
        <v>1</v>
      </c>
      <c r="AD82" s="3">
        <v>0</v>
      </c>
      <c r="AE82" s="3">
        <v>1</v>
      </c>
      <c r="AF82" s="3">
        <v>0</v>
      </c>
      <c r="AG82" s="3">
        <v>0</v>
      </c>
      <c r="AH82" s="3">
        <v>38</v>
      </c>
      <c r="AI82" s="4">
        <v>2.46</v>
      </c>
      <c r="AJ82" s="3">
        <v>105</v>
      </c>
      <c r="AK82" s="3">
        <v>71</v>
      </c>
      <c r="AL82" s="5">
        <f t="shared" si="19"/>
        <v>82.333333333333329</v>
      </c>
      <c r="AM82" s="3">
        <v>90</v>
      </c>
      <c r="AN82" s="3">
        <v>1</v>
      </c>
      <c r="AO82" s="3">
        <v>17</v>
      </c>
      <c r="AP82" s="3">
        <v>62</v>
      </c>
      <c r="AQ82" s="3">
        <v>27</v>
      </c>
      <c r="AR82" s="3">
        <v>42</v>
      </c>
      <c r="AS82" s="1">
        <f t="shared" si="20"/>
        <v>35</v>
      </c>
      <c r="AT82" s="7">
        <f t="shared" si="21"/>
        <v>2.0588235294117645</v>
      </c>
      <c r="AU82" s="3">
        <v>27</v>
      </c>
      <c r="AV82" s="4">
        <v>3.0996000000000001</v>
      </c>
      <c r="AW82" s="3">
        <v>1.26</v>
      </c>
      <c r="AX82" s="19">
        <f t="shared" si="22"/>
        <v>0.23002217294900221</v>
      </c>
      <c r="AY82" s="7">
        <f t="shared" si="23"/>
        <v>4.8393341076267902</v>
      </c>
      <c r="AZ82" s="7">
        <f t="shared" si="24"/>
        <v>952.38095238095241</v>
      </c>
      <c r="BA82" s="7">
        <f t="shared" si="25"/>
        <v>4148.1481481481478</v>
      </c>
      <c r="BB82" s="7">
        <f t="shared" si="26"/>
        <v>34.44</v>
      </c>
      <c r="BC82" s="7">
        <f t="shared" si="27"/>
        <v>14</v>
      </c>
      <c r="BD82" s="7">
        <f t="shared" si="28"/>
        <v>10.535466666666666</v>
      </c>
      <c r="BE82" s="7">
        <f t="shared" si="29"/>
        <v>4.76</v>
      </c>
      <c r="BF82" s="19"/>
      <c r="BG82" s="19">
        <f t="shared" si="30"/>
        <v>1.2195121951219512</v>
      </c>
      <c r="BH82" s="19">
        <f t="shared" si="31"/>
        <v>1.8002322880371662</v>
      </c>
      <c r="BI82" s="19">
        <f t="shared" si="32"/>
        <v>0.98399999999999999</v>
      </c>
      <c r="BJ82" s="19">
        <f t="shared" si="33"/>
        <v>0.62962962962962965</v>
      </c>
      <c r="BK82" s="19"/>
      <c r="BL82" s="5">
        <v>0</v>
      </c>
      <c r="BM82" s="5"/>
      <c r="BN82" s="5"/>
      <c r="BO82" s="5"/>
      <c r="BP82" s="5"/>
      <c r="BQ82" s="3">
        <v>1</v>
      </c>
      <c r="BR82" s="3">
        <v>0</v>
      </c>
      <c r="BS82" s="3">
        <v>22.5</v>
      </c>
      <c r="BT82" s="3">
        <v>7.1</v>
      </c>
      <c r="BU82" s="3">
        <v>6.5</v>
      </c>
      <c r="BV82" s="3">
        <v>1.1000000000000001</v>
      </c>
      <c r="BW82" s="3">
        <v>5.9</v>
      </c>
      <c r="BY82" s="3">
        <v>1</v>
      </c>
      <c r="BZ82" s="3">
        <v>0</v>
      </c>
      <c r="CA82" s="3">
        <v>136</v>
      </c>
      <c r="CB82" s="3">
        <v>26</v>
      </c>
      <c r="CC82" s="4">
        <v>1.2</v>
      </c>
      <c r="CD82" s="28">
        <v>90</v>
      </c>
      <c r="CE82" s="8"/>
      <c r="CF82" s="8"/>
      <c r="CG82" s="3">
        <v>2124</v>
      </c>
      <c r="CH82" s="3">
        <v>1</v>
      </c>
      <c r="CI82" s="3">
        <v>2</v>
      </c>
      <c r="CJ82" s="12">
        <v>1160.204081632653</v>
      </c>
      <c r="CK82" s="19">
        <f t="shared" si="34"/>
        <v>7.0563512010680558</v>
      </c>
      <c r="CL82" s="19">
        <f t="shared" si="37"/>
        <v>12.891156462585034</v>
      </c>
      <c r="CM82" s="5">
        <v>673.80102216712953</v>
      </c>
      <c r="CN82" s="19">
        <f t="shared" si="35"/>
        <v>6.5129348479898974</v>
      </c>
      <c r="CP82" s="41">
        <v>40413</v>
      </c>
      <c r="CQ82" s="41"/>
      <c r="CR82" s="41"/>
      <c r="CS82" s="41"/>
      <c r="CT82" s="20"/>
      <c r="CU82" s="36">
        <v>44272</v>
      </c>
      <c r="CV82" s="36">
        <v>41774</v>
      </c>
      <c r="CW82" s="1">
        <f t="shared" si="36"/>
        <v>1361</v>
      </c>
      <c r="CX82" s="3">
        <v>1</v>
      </c>
      <c r="CY82" s="36">
        <v>41774</v>
      </c>
      <c r="CZ82" s="20">
        <f t="shared" si="38"/>
        <v>1361</v>
      </c>
      <c r="DA82" s="20">
        <v>1</v>
      </c>
      <c r="DB82" s="20">
        <v>1361</v>
      </c>
      <c r="DC82" s="3">
        <v>0</v>
      </c>
      <c r="DD82" s="3" t="s">
        <v>144</v>
      </c>
    </row>
    <row r="83" spans="1:108" s="10" customFormat="1" x14ac:dyDescent="0.25">
      <c r="A83" s="2">
        <v>2039</v>
      </c>
      <c r="B83" s="3">
        <v>61</v>
      </c>
      <c r="C83" s="3">
        <v>0</v>
      </c>
      <c r="D83" s="3">
        <v>1</v>
      </c>
      <c r="E83" s="3">
        <v>1</v>
      </c>
      <c r="F83" s="3">
        <v>1</v>
      </c>
      <c r="G83" s="3">
        <v>0</v>
      </c>
      <c r="H83" s="1">
        <v>1</v>
      </c>
      <c r="I83" s="3">
        <v>0</v>
      </c>
      <c r="J83" s="3">
        <v>4</v>
      </c>
      <c r="K83" s="3">
        <v>1</v>
      </c>
      <c r="L83" s="3">
        <v>1</v>
      </c>
      <c r="M83" s="3"/>
      <c r="N83" s="3">
        <v>1</v>
      </c>
      <c r="O83" s="3">
        <v>0</v>
      </c>
      <c r="P83" s="3">
        <v>1</v>
      </c>
      <c r="Q83" s="3">
        <v>1</v>
      </c>
      <c r="R83" s="3">
        <v>1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  <c r="AB83" s="3">
        <v>1</v>
      </c>
      <c r="AC83" s="3">
        <v>1</v>
      </c>
      <c r="AD83" s="3">
        <v>0</v>
      </c>
      <c r="AE83" s="3">
        <v>0</v>
      </c>
      <c r="AF83" s="3">
        <v>0</v>
      </c>
      <c r="AG83" s="3">
        <v>0</v>
      </c>
      <c r="AH83" s="3">
        <v>32</v>
      </c>
      <c r="AI83" s="4">
        <v>2.13</v>
      </c>
      <c r="AJ83" s="3">
        <v>129</v>
      </c>
      <c r="AK83" s="3">
        <v>69</v>
      </c>
      <c r="AL83" s="5">
        <f t="shared" si="19"/>
        <v>89</v>
      </c>
      <c r="AM83" s="3">
        <v>60</v>
      </c>
      <c r="AN83" s="3">
        <v>1</v>
      </c>
      <c r="AO83" s="3">
        <v>9</v>
      </c>
      <c r="AP83" s="3">
        <v>46</v>
      </c>
      <c r="AQ83" s="3">
        <v>21</v>
      </c>
      <c r="AR83" s="3">
        <v>29</v>
      </c>
      <c r="AS83" s="1">
        <f t="shared" si="20"/>
        <v>25</v>
      </c>
      <c r="AT83" s="7">
        <f t="shared" si="21"/>
        <v>2.7777777777777777</v>
      </c>
      <c r="AU83" s="3">
        <v>22</v>
      </c>
      <c r="AV83" s="4">
        <v>4.6646999999999998</v>
      </c>
      <c r="AW83" s="3">
        <v>2.19</v>
      </c>
      <c r="AX83" s="19">
        <f t="shared" si="22"/>
        <v>0.43217294900221731</v>
      </c>
      <c r="AY83" s="7">
        <f t="shared" si="23"/>
        <v>1.5006324093725214</v>
      </c>
      <c r="AZ83" s="7">
        <f t="shared" si="24"/>
        <v>255.70776255707764</v>
      </c>
      <c r="BA83" s="7">
        <f t="shared" si="25"/>
        <v>2922.3744292237443</v>
      </c>
      <c r="BB83" s="7">
        <f t="shared" si="26"/>
        <v>77.74499999999999</v>
      </c>
      <c r="BC83" s="7">
        <f t="shared" si="27"/>
        <v>36.5</v>
      </c>
      <c r="BD83" s="7">
        <f t="shared" si="28"/>
        <v>33.258800000000001</v>
      </c>
      <c r="BE83" s="7">
        <f t="shared" si="29"/>
        <v>9.927999999999999</v>
      </c>
      <c r="BF83" s="19"/>
      <c r="BG83" s="19">
        <f t="shared" si="30"/>
        <v>0.3730143417583125</v>
      </c>
      <c r="BH83" s="19">
        <f t="shared" si="31"/>
        <v>0.59167792140973707</v>
      </c>
      <c r="BI83" s="19">
        <f t="shared" si="32"/>
        <v>3.1097999999999995</v>
      </c>
      <c r="BJ83" s="19">
        <f t="shared" si="33"/>
        <v>0.40909090909090912</v>
      </c>
      <c r="BK83" s="19"/>
      <c r="BL83" s="5">
        <v>0</v>
      </c>
      <c r="BM83" s="5"/>
      <c r="BN83" s="5"/>
      <c r="BO83" s="5"/>
      <c r="BP83" s="5"/>
      <c r="BQ83" s="3">
        <v>1</v>
      </c>
      <c r="BR83" s="3">
        <v>0</v>
      </c>
      <c r="BS83" s="3">
        <v>25</v>
      </c>
      <c r="BT83" s="3"/>
      <c r="BU83" s="3"/>
      <c r="BV83" s="3"/>
      <c r="BW83" s="3"/>
      <c r="BY83" s="3"/>
      <c r="BZ83" s="3"/>
      <c r="CA83" s="3">
        <v>140</v>
      </c>
      <c r="CB83" s="3">
        <v>19</v>
      </c>
      <c r="CC83" s="4">
        <v>0.8</v>
      </c>
      <c r="CD83" s="28">
        <v>90</v>
      </c>
      <c r="CE83" s="8"/>
      <c r="CF83" s="8"/>
      <c r="CG83" s="3">
        <v>1638</v>
      </c>
      <c r="CH83" s="3">
        <v>1</v>
      </c>
      <c r="CI83" s="3">
        <v>2</v>
      </c>
      <c r="CJ83" s="12">
        <v>1255.3191489361702</v>
      </c>
      <c r="CK83" s="19">
        <f t="shared" si="34"/>
        <v>7.1351451211777981</v>
      </c>
      <c r="CL83" s="19">
        <f t="shared" si="37"/>
        <v>13.947990543735225</v>
      </c>
      <c r="CM83" s="5">
        <v>973.95189601715515</v>
      </c>
      <c r="CN83" s="19">
        <f t="shared" si="35"/>
        <v>6.8813619143501681</v>
      </c>
      <c r="CP83" s="41">
        <v>40414</v>
      </c>
      <c r="CQ83" s="41"/>
      <c r="CR83" s="41"/>
      <c r="CS83" s="41"/>
      <c r="CT83" s="20"/>
      <c r="CU83" s="36">
        <v>44272</v>
      </c>
      <c r="CV83" s="36">
        <v>42769</v>
      </c>
      <c r="CW83" s="1">
        <f t="shared" si="36"/>
        <v>2355</v>
      </c>
      <c r="CX83" s="3">
        <v>1</v>
      </c>
      <c r="CY83" s="40">
        <v>42769</v>
      </c>
      <c r="CZ83" s="3">
        <f t="shared" si="38"/>
        <v>2355</v>
      </c>
      <c r="DA83" s="3">
        <v>1</v>
      </c>
      <c r="DB83" s="3">
        <v>2355</v>
      </c>
      <c r="DC83" s="3">
        <v>0</v>
      </c>
      <c r="DD83" s="3" t="s">
        <v>141</v>
      </c>
    </row>
    <row r="84" spans="1:108" s="10" customFormat="1" x14ac:dyDescent="0.25">
      <c r="A84" s="2">
        <v>2041</v>
      </c>
      <c r="B84" s="3">
        <v>47</v>
      </c>
      <c r="C84" s="3">
        <v>0</v>
      </c>
      <c r="D84" s="3">
        <v>0</v>
      </c>
      <c r="E84" s="3">
        <v>0</v>
      </c>
      <c r="F84" s="3">
        <v>1</v>
      </c>
      <c r="G84" s="3">
        <v>0</v>
      </c>
      <c r="H84" s="1">
        <v>1</v>
      </c>
      <c r="I84" s="3">
        <v>1</v>
      </c>
      <c r="J84" s="3">
        <v>1</v>
      </c>
      <c r="K84" s="3">
        <v>1</v>
      </c>
      <c r="L84" s="3">
        <v>0</v>
      </c>
      <c r="M84" s="3"/>
      <c r="N84" s="3">
        <v>1</v>
      </c>
      <c r="O84" s="3">
        <v>0</v>
      </c>
      <c r="P84" s="3">
        <v>1</v>
      </c>
      <c r="Q84" s="3"/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1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26</v>
      </c>
      <c r="AI84" s="4">
        <v>2.04</v>
      </c>
      <c r="AJ84" s="3">
        <v>152</v>
      </c>
      <c r="AK84" s="3">
        <v>88</v>
      </c>
      <c r="AL84" s="5">
        <f t="shared" si="19"/>
        <v>109.33333333333333</v>
      </c>
      <c r="AM84" s="3">
        <v>81</v>
      </c>
      <c r="AN84" s="3">
        <v>2</v>
      </c>
      <c r="AO84" s="3">
        <v>1</v>
      </c>
      <c r="AP84" s="3">
        <v>20</v>
      </c>
      <c r="AQ84" s="3">
        <v>8</v>
      </c>
      <c r="AR84" s="3">
        <v>13</v>
      </c>
      <c r="AS84" s="1">
        <f t="shared" si="20"/>
        <v>12</v>
      </c>
      <c r="AT84" s="7">
        <f t="shared" si="21"/>
        <v>12</v>
      </c>
      <c r="AU84" s="3">
        <v>8</v>
      </c>
      <c r="AV84" s="4">
        <v>6.8952</v>
      </c>
      <c r="AW84" s="3">
        <v>3.38</v>
      </c>
      <c r="AX84" s="19">
        <f t="shared" si="22"/>
        <v>0.81939393939393934</v>
      </c>
      <c r="AY84" s="7">
        <f t="shared" si="23"/>
        <v>0.72514212785706</v>
      </c>
      <c r="AZ84" s="7">
        <f t="shared" si="24"/>
        <v>118.34319526627219</v>
      </c>
      <c r="BA84" s="7">
        <f t="shared" si="25"/>
        <v>2564.102564102564</v>
      </c>
      <c r="BB84" s="7">
        <f t="shared" si="26"/>
        <v>85.125925925925927</v>
      </c>
      <c r="BC84" s="7">
        <f t="shared" si="27"/>
        <v>41.728395061728392</v>
      </c>
      <c r="BD84" s="7">
        <f t="shared" si="28"/>
        <v>57.50729218106995</v>
      </c>
      <c r="BE84" s="7">
        <f t="shared" si="29"/>
        <v>6.8100740740740733</v>
      </c>
      <c r="BF84" s="19"/>
      <c r="BG84" s="19">
        <f t="shared" si="30"/>
        <v>0.15271493212669685</v>
      </c>
      <c r="BH84" s="19">
        <f t="shared" si="31"/>
        <v>0.23494604942568742</v>
      </c>
      <c r="BI84" s="19">
        <f t="shared" si="32"/>
        <v>7.0938271604938272</v>
      </c>
      <c r="BJ84" s="19">
        <f t="shared" si="33"/>
        <v>0.125</v>
      </c>
      <c r="BK84" s="19"/>
      <c r="BL84" s="5">
        <v>0</v>
      </c>
      <c r="BM84" s="5"/>
      <c r="BN84" s="5"/>
      <c r="BO84" s="5"/>
      <c r="BP84" s="5"/>
      <c r="BQ84" s="3">
        <v>1</v>
      </c>
      <c r="BR84" s="3">
        <v>0</v>
      </c>
      <c r="BS84" s="3">
        <v>57.5</v>
      </c>
      <c r="BT84" s="3">
        <v>4.5999999999999996</v>
      </c>
      <c r="BU84" s="3">
        <v>2.9</v>
      </c>
      <c r="BV84" s="3">
        <v>1.1000000000000001</v>
      </c>
      <c r="BW84" s="3"/>
      <c r="BY84" s="3">
        <v>1</v>
      </c>
      <c r="BZ84" s="3">
        <v>1</v>
      </c>
      <c r="CA84" s="3">
        <v>142</v>
      </c>
      <c r="CB84" s="3">
        <v>30</v>
      </c>
      <c r="CC84" s="4">
        <v>1.4</v>
      </c>
      <c r="CD84" s="28">
        <v>54</v>
      </c>
      <c r="CE84" s="8"/>
      <c r="CF84" s="8"/>
      <c r="CG84" s="3">
        <v>137</v>
      </c>
      <c r="CH84" s="3">
        <v>0</v>
      </c>
      <c r="CI84" s="3">
        <v>1</v>
      </c>
      <c r="CJ84" s="12">
        <v>714.92537313432831</v>
      </c>
      <c r="CK84" s="19">
        <f t="shared" si="34"/>
        <v>6.5721781640080401</v>
      </c>
      <c r="CL84" s="19">
        <f t="shared" si="37"/>
        <v>13.239358761746821</v>
      </c>
      <c r="CM84" s="5">
        <v>407.89328149453138</v>
      </c>
      <c r="CN84" s="19">
        <f t="shared" si="35"/>
        <v>6.0110055752256963</v>
      </c>
      <c r="CP84" s="41">
        <v>40430</v>
      </c>
      <c r="CQ84" s="41"/>
      <c r="CR84" s="41"/>
      <c r="CS84" s="41"/>
      <c r="CT84" s="20"/>
      <c r="CU84" s="36">
        <v>44272</v>
      </c>
      <c r="CV84" s="36">
        <v>44216</v>
      </c>
      <c r="CW84" s="1">
        <f t="shared" si="36"/>
        <v>3786</v>
      </c>
      <c r="CX84" s="3">
        <v>0</v>
      </c>
      <c r="CY84" s="3"/>
      <c r="CZ84" s="3"/>
      <c r="DA84" s="3">
        <v>0</v>
      </c>
      <c r="DB84" s="3">
        <v>3786</v>
      </c>
      <c r="DC84" s="3">
        <v>0</v>
      </c>
      <c r="DD84" s="3"/>
    </row>
    <row r="85" spans="1:108" s="10" customFormat="1" x14ac:dyDescent="0.25">
      <c r="A85" s="2">
        <v>2042</v>
      </c>
      <c r="B85" s="3">
        <v>76</v>
      </c>
      <c r="C85" s="3">
        <v>0</v>
      </c>
      <c r="D85" s="3">
        <v>0</v>
      </c>
      <c r="E85" s="3">
        <v>1</v>
      </c>
      <c r="F85" s="3">
        <v>1</v>
      </c>
      <c r="G85" s="3">
        <v>0</v>
      </c>
      <c r="H85" s="1">
        <v>1</v>
      </c>
      <c r="I85" s="3">
        <v>0</v>
      </c>
      <c r="J85" s="3">
        <v>2</v>
      </c>
      <c r="K85" s="3">
        <v>0</v>
      </c>
      <c r="L85" s="3">
        <v>0</v>
      </c>
      <c r="M85" s="3"/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1</v>
      </c>
      <c r="Z85" s="3">
        <v>1</v>
      </c>
      <c r="AA85" s="3">
        <v>1</v>
      </c>
      <c r="AB85" s="3">
        <v>1</v>
      </c>
      <c r="AC85" s="3">
        <v>1</v>
      </c>
      <c r="AD85" s="3">
        <v>0</v>
      </c>
      <c r="AE85" s="3">
        <v>1</v>
      </c>
      <c r="AF85" s="3">
        <v>0</v>
      </c>
      <c r="AG85" s="3">
        <v>1</v>
      </c>
      <c r="AH85" s="3">
        <v>24.5</v>
      </c>
      <c r="AI85" s="4">
        <v>1.95</v>
      </c>
      <c r="AJ85" s="3">
        <v>90</v>
      </c>
      <c r="AK85" s="3">
        <v>64</v>
      </c>
      <c r="AL85" s="5">
        <f t="shared" si="19"/>
        <v>72.666666666666671</v>
      </c>
      <c r="AM85" s="3">
        <v>69</v>
      </c>
      <c r="AN85" s="3">
        <v>2</v>
      </c>
      <c r="AO85" s="3">
        <v>22</v>
      </c>
      <c r="AP85" s="3">
        <v>37</v>
      </c>
      <c r="AQ85" s="3">
        <v>24</v>
      </c>
      <c r="AR85" s="3">
        <v>28</v>
      </c>
      <c r="AS85" s="1">
        <f t="shared" si="20"/>
        <v>13</v>
      </c>
      <c r="AT85" s="7">
        <f t="shared" si="21"/>
        <v>0.59090909090909094</v>
      </c>
      <c r="AU85" s="3">
        <v>21</v>
      </c>
      <c r="AV85" s="4">
        <v>4.3094999999999999</v>
      </c>
      <c r="AW85" s="3">
        <v>2.21</v>
      </c>
      <c r="AX85" s="19">
        <f t="shared" si="22"/>
        <v>0.35608277900960827</v>
      </c>
      <c r="AY85" s="7">
        <f t="shared" si="23"/>
        <v>1.6243183663998144</v>
      </c>
      <c r="AZ85" s="7">
        <f t="shared" si="24"/>
        <v>253.39366515837105</v>
      </c>
      <c r="BA85" s="7">
        <f t="shared" si="25"/>
        <v>1834.087481146305</v>
      </c>
      <c r="BB85" s="7">
        <f t="shared" si="26"/>
        <v>62.45652173913043</v>
      </c>
      <c r="BC85" s="7">
        <f t="shared" si="27"/>
        <v>32.028985507246375</v>
      </c>
      <c r="BD85" s="7">
        <f t="shared" si="28"/>
        <v>22.505700483091786</v>
      </c>
      <c r="BE85" s="7">
        <f t="shared" si="29"/>
        <v>2.613565217391304</v>
      </c>
      <c r="BF85" s="19"/>
      <c r="BG85" s="19">
        <f t="shared" si="30"/>
        <v>0.44831186912634879</v>
      </c>
      <c r="BH85" s="19">
        <f t="shared" si="31"/>
        <v>0.59241211277410377</v>
      </c>
      <c r="BI85" s="19">
        <f t="shared" si="32"/>
        <v>4.8043478260869561</v>
      </c>
      <c r="BJ85" s="19">
        <f t="shared" si="33"/>
        <v>1.0476190476190477</v>
      </c>
      <c r="BK85" s="19"/>
      <c r="BL85" s="5">
        <v>0</v>
      </c>
      <c r="BM85" s="5"/>
      <c r="BN85" s="5"/>
      <c r="BO85" s="5"/>
      <c r="BP85" s="5"/>
      <c r="BQ85" s="3">
        <v>1</v>
      </c>
      <c r="BR85" s="3">
        <v>0</v>
      </c>
      <c r="BS85" s="3">
        <v>22.5</v>
      </c>
      <c r="BT85" s="3">
        <v>5.2</v>
      </c>
      <c r="BU85" s="3">
        <v>4.7</v>
      </c>
      <c r="BV85" s="3">
        <v>0.99</v>
      </c>
      <c r="BW85" s="3">
        <v>4.8</v>
      </c>
      <c r="BY85" s="3">
        <v>1</v>
      </c>
      <c r="BZ85" s="3">
        <v>0</v>
      </c>
      <c r="CA85" s="3">
        <v>139</v>
      </c>
      <c r="CB85" s="3">
        <v>90</v>
      </c>
      <c r="CC85" s="4">
        <v>3</v>
      </c>
      <c r="CD85" s="28">
        <v>20</v>
      </c>
      <c r="CE85" s="8"/>
      <c r="CF85" s="8"/>
      <c r="CG85" s="3">
        <v>6106</v>
      </c>
      <c r="CH85" s="3">
        <v>1</v>
      </c>
      <c r="CI85" s="3">
        <v>3</v>
      </c>
      <c r="CJ85" s="12">
        <v>1805.0847457627117</v>
      </c>
      <c r="CK85" s="19">
        <f t="shared" si="34"/>
        <v>7.4983628202258972</v>
      </c>
      <c r="CL85" s="19">
        <f t="shared" si="37"/>
        <v>90.254237288135585</v>
      </c>
      <c r="CM85" s="5">
        <v>1099.2744118101134</v>
      </c>
      <c r="CN85" s="19">
        <f t="shared" si="35"/>
        <v>7.0024056155105923</v>
      </c>
      <c r="CP85" s="41">
        <v>40438</v>
      </c>
      <c r="CQ85" s="41"/>
      <c r="CR85" s="41"/>
      <c r="CS85" s="41"/>
      <c r="CT85" s="20"/>
      <c r="CU85" s="36">
        <v>44272</v>
      </c>
      <c r="CV85" s="36">
        <v>42514</v>
      </c>
      <c r="CW85" s="1">
        <f t="shared" si="36"/>
        <v>2076</v>
      </c>
      <c r="CX85" s="3">
        <v>1</v>
      </c>
      <c r="CY85" s="40">
        <v>42514</v>
      </c>
      <c r="CZ85" s="20">
        <f>(CY85-CP85)</f>
        <v>2076</v>
      </c>
      <c r="DA85" s="20">
        <v>1</v>
      </c>
      <c r="DB85" s="20">
        <v>2076</v>
      </c>
      <c r="DC85" s="1">
        <v>1</v>
      </c>
      <c r="DD85" s="3"/>
    </row>
    <row r="86" spans="1:108" s="10" customFormat="1" x14ac:dyDescent="0.25">
      <c r="A86" s="2">
        <v>2043</v>
      </c>
      <c r="B86" s="3">
        <v>62</v>
      </c>
      <c r="C86" s="3">
        <v>0</v>
      </c>
      <c r="D86" s="3">
        <v>1</v>
      </c>
      <c r="E86" s="3">
        <v>1</v>
      </c>
      <c r="F86" s="3">
        <v>1</v>
      </c>
      <c r="G86" s="3">
        <v>1</v>
      </c>
      <c r="H86" s="1">
        <v>0</v>
      </c>
      <c r="I86" s="3">
        <v>0</v>
      </c>
      <c r="J86" s="3">
        <v>4</v>
      </c>
      <c r="K86" s="3">
        <v>0</v>
      </c>
      <c r="L86" s="3">
        <v>0</v>
      </c>
      <c r="M86" s="3"/>
      <c r="N86" s="3">
        <v>0</v>
      </c>
      <c r="O86" s="3">
        <v>1</v>
      </c>
      <c r="P86" s="3">
        <v>1</v>
      </c>
      <c r="Q86" s="3"/>
      <c r="R86" s="3">
        <v>1</v>
      </c>
      <c r="S86" s="3">
        <v>1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1</v>
      </c>
      <c r="AA86" s="3">
        <v>0</v>
      </c>
      <c r="AB86" s="3">
        <v>0</v>
      </c>
      <c r="AC86" s="3">
        <v>1</v>
      </c>
      <c r="AD86" s="3">
        <v>0</v>
      </c>
      <c r="AE86" s="3">
        <v>1</v>
      </c>
      <c r="AF86" s="3">
        <v>0</v>
      </c>
      <c r="AG86" s="3">
        <v>0</v>
      </c>
      <c r="AH86" s="3">
        <v>34</v>
      </c>
      <c r="AI86" s="4">
        <v>1.95</v>
      </c>
      <c r="AJ86" s="3">
        <v>96</v>
      </c>
      <c r="AK86" s="3">
        <v>72</v>
      </c>
      <c r="AL86" s="5">
        <f t="shared" si="19"/>
        <v>80</v>
      </c>
      <c r="AM86" s="3">
        <v>84</v>
      </c>
      <c r="AN86" s="3">
        <v>1</v>
      </c>
      <c r="AO86" s="3">
        <v>12</v>
      </c>
      <c r="AP86" s="3">
        <v>63</v>
      </c>
      <c r="AQ86" s="3">
        <v>26</v>
      </c>
      <c r="AR86" s="3">
        <v>46</v>
      </c>
      <c r="AS86" s="1">
        <f t="shared" si="20"/>
        <v>37</v>
      </c>
      <c r="AT86" s="7">
        <f t="shared" si="21"/>
        <v>3.0833333333333335</v>
      </c>
      <c r="AU86" s="3">
        <v>38</v>
      </c>
      <c r="AV86" s="4">
        <v>3.7049999999999996</v>
      </c>
      <c r="AW86" s="3">
        <v>1.9</v>
      </c>
      <c r="AX86" s="19">
        <f t="shared" si="22"/>
        <v>0.33702882483370289</v>
      </c>
      <c r="AY86" s="7">
        <f t="shared" si="23"/>
        <v>2.1592442645074228</v>
      </c>
      <c r="AZ86" s="7">
        <f t="shared" si="24"/>
        <v>336.84210526315792</v>
      </c>
      <c r="BA86" s="7">
        <f t="shared" si="25"/>
        <v>2863.1578947368421</v>
      </c>
      <c r="BB86" s="7">
        <f t="shared" si="26"/>
        <v>44.107142857142854</v>
      </c>
      <c r="BC86" s="7">
        <f t="shared" si="27"/>
        <v>22.61904761904762</v>
      </c>
      <c r="BD86" s="7">
        <f t="shared" si="28"/>
        <v>12.92</v>
      </c>
      <c r="BE86" s="7">
        <f t="shared" si="29"/>
        <v>10.459047619047618</v>
      </c>
      <c r="BF86" s="19"/>
      <c r="BG86" s="19">
        <f t="shared" si="30"/>
        <v>1.0429149797570851</v>
      </c>
      <c r="BH86" s="19">
        <f t="shared" si="31"/>
        <v>1.42834008097166</v>
      </c>
      <c r="BI86" s="19">
        <f t="shared" si="32"/>
        <v>1.192084942084942</v>
      </c>
      <c r="BJ86" s="19">
        <f t="shared" si="33"/>
        <v>0.31578947368421051</v>
      </c>
      <c r="BK86" s="19"/>
      <c r="BL86" s="5">
        <v>0</v>
      </c>
      <c r="BM86" s="5"/>
      <c r="BN86" s="5"/>
      <c r="BO86" s="5"/>
      <c r="BP86" s="5"/>
      <c r="BQ86" s="3">
        <v>1</v>
      </c>
      <c r="BR86" s="3">
        <v>0</v>
      </c>
      <c r="BS86" s="3">
        <v>27.5</v>
      </c>
      <c r="BT86" s="3">
        <v>7.1</v>
      </c>
      <c r="BU86" s="3">
        <v>6</v>
      </c>
      <c r="BV86" s="3">
        <v>0.87</v>
      </c>
      <c r="BW86" s="3">
        <v>4.8</v>
      </c>
      <c r="BY86" s="3">
        <v>1</v>
      </c>
      <c r="BZ86" s="3">
        <v>0</v>
      </c>
      <c r="CA86" s="3">
        <v>136</v>
      </c>
      <c r="CB86" s="3">
        <v>44</v>
      </c>
      <c r="CC86" s="4">
        <v>1.5</v>
      </c>
      <c r="CD86" s="28">
        <v>35</v>
      </c>
      <c r="CE86" s="8"/>
      <c r="CF86" s="8"/>
      <c r="CG86" s="3">
        <v>6067</v>
      </c>
      <c r="CH86" s="3">
        <v>1</v>
      </c>
      <c r="CI86" s="3">
        <v>3</v>
      </c>
      <c r="CJ86" s="12">
        <v>2101.5151515151515</v>
      </c>
      <c r="CK86" s="19">
        <f t="shared" si="34"/>
        <v>7.6504138642764978</v>
      </c>
      <c r="CL86" s="19">
        <f t="shared" si="37"/>
        <v>60.043290043290042</v>
      </c>
      <c r="CM86" s="5">
        <v>1213.3708008492986</v>
      </c>
      <c r="CN86" s="19">
        <f t="shared" si="35"/>
        <v>7.1011575513067555</v>
      </c>
      <c r="CP86" s="41">
        <v>40441</v>
      </c>
      <c r="CQ86" s="41"/>
      <c r="CR86" s="41"/>
      <c r="CS86" s="41"/>
      <c r="CT86" s="20"/>
      <c r="CU86" s="36">
        <v>44272</v>
      </c>
      <c r="CV86" s="36">
        <v>41203</v>
      </c>
      <c r="CW86" s="1">
        <f t="shared" si="36"/>
        <v>762</v>
      </c>
      <c r="CX86" s="3">
        <v>1</v>
      </c>
      <c r="CY86" s="36">
        <v>41203</v>
      </c>
      <c r="CZ86" s="20">
        <f>(CY86-CP86)</f>
        <v>762</v>
      </c>
      <c r="DA86" s="20">
        <v>1</v>
      </c>
      <c r="DB86" s="20">
        <v>762</v>
      </c>
      <c r="DC86" s="1">
        <v>1</v>
      </c>
      <c r="DD86" s="3" t="s">
        <v>144</v>
      </c>
    </row>
    <row r="87" spans="1:108" s="10" customFormat="1" x14ac:dyDescent="0.25">
      <c r="A87" s="2">
        <v>2045</v>
      </c>
      <c r="B87" s="3">
        <v>61</v>
      </c>
      <c r="C87" s="3">
        <v>0</v>
      </c>
      <c r="D87" s="3">
        <v>0</v>
      </c>
      <c r="E87" s="3">
        <v>1</v>
      </c>
      <c r="F87" s="3">
        <v>1</v>
      </c>
      <c r="G87" s="3">
        <v>0</v>
      </c>
      <c r="H87" s="1">
        <v>1</v>
      </c>
      <c r="I87" s="3">
        <v>0</v>
      </c>
      <c r="J87" s="3">
        <v>4</v>
      </c>
      <c r="K87" s="3">
        <v>0</v>
      </c>
      <c r="L87" s="3">
        <v>0</v>
      </c>
      <c r="M87" s="3"/>
      <c r="N87" s="3">
        <v>1</v>
      </c>
      <c r="O87" s="3">
        <v>0</v>
      </c>
      <c r="P87" s="3">
        <v>1</v>
      </c>
      <c r="Q87" s="3">
        <v>0</v>
      </c>
      <c r="R87" s="3">
        <v>1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1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0</v>
      </c>
      <c r="AG87" s="3">
        <v>2</v>
      </c>
      <c r="AH87" s="3">
        <v>20</v>
      </c>
      <c r="AI87" s="4">
        <v>1.57</v>
      </c>
      <c r="AJ87" s="3">
        <v>92</v>
      </c>
      <c r="AK87" s="3">
        <v>74</v>
      </c>
      <c r="AL87" s="5">
        <f t="shared" si="19"/>
        <v>80</v>
      </c>
      <c r="AM87" s="3">
        <v>112</v>
      </c>
      <c r="AN87" s="3">
        <v>1</v>
      </c>
      <c r="AO87" s="3">
        <v>8</v>
      </c>
      <c r="AP87" s="3">
        <v>68</v>
      </c>
      <c r="AQ87" s="3">
        <v>36</v>
      </c>
      <c r="AR87" s="3">
        <v>49</v>
      </c>
      <c r="AS87" s="1">
        <f t="shared" si="20"/>
        <v>32</v>
      </c>
      <c r="AT87" s="7">
        <f t="shared" si="21"/>
        <v>4</v>
      </c>
      <c r="AU87" s="3">
        <v>36</v>
      </c>
      <c r="AV87" s="4">
        <v>2.3707000000000003</v>
      </c>
      <c r="AW87" s="3">
        <v>1.51</v>
      </c>
      <c r="AX87" s="19">
        <f t="shared" si="22"/>
        <v>0.2678492239467849</v>
      </c>
      <c r="AY87" s="7">
        <f t="shared" si="23"/>
        <v>5.4836124351457372</v>
      </c>
      <c r="AZ87" s="7">
        <f t="shared" si="24"/>
        <v>688.74172185430461</v>
      </c>
      <c r="BA87" s="7">
        <f t="shared" si="25"/>
        <v>3814.5695364238409</v>
      </c>
      <c r="BB87" s="7">
        <f t="shared" si="26"/>
        <v>21.16696428571429</v>
      </c>
      <c r="BC87" s="7">
        <f t="shared" si="27"/>
        <v>13.482142857142858</v>
      </c>
      <c r="BD87" s="7">
        <f t="shared" si="28"/>
        <v>8.0677142857142865</v>
      </c>
      <c r="BE87" s="7">
        <f t="shared" si="29"/>
        <v>7.5176428571428566</v>
      </c>
      <c r="BF87" s="19"/>
      <c r="BG87" s="19">
        <f t="shared" si="30"/>
        <v>2.3149280803138308</v>
      </c>
      <c r="BH87" s="19">
        <f t="shared" si="31"/>
        <v>3.2125532543130717</v>
      </c>
      <c r="BI87" s="19">
        <f t="shared" si="32"/>
        <v>0.66146763392857155</v>
      </c>
      <c r="BJ87" s="19">
        <f t="shared" si="33"/>
        <v>0.22222222222222221</v>
      </c>
      <c r="BK87" s="19"/>
      <c r="BL87" s="5">
        <v>0</v>
      </c>
      <c r="BM87" s="5"/>
      <c r="BN87" s="5"/>
      <c r="BO87" s="5"/>
      <c r="BP87" s="5"/>
      <c r="BQ87" s="3">
        <v>1</v>
      </c>
      <c r="BR87" s="3">
        <v>0</v>
      </c>
      <c r="BS87" s="3">
        <v>10</v>
      </c>
      <c r="BT87" s="3">
        <v>7.8</v>
      </c>
      <c r="BU87" s="3">
        <v>7.8</v>
      </c>
      <c r="BV87" s="3">
        <v>0.99</v>
      </c>
      <c r="BW87" s="3">
        <v>4.5999999999999996</v>
      </c>
      <c r="BY87" s="3">
        <v>1</v>
      </c>
      <c r="BZ87" s="3">
        <v>0</v>
      </c>
      <c r="CA87" s="3">
        <v>139</v>
      </c>
      <c r="CB87" s="3">
        <v>28</v>
      </c>
      <c r="CC87" s="4">
        <v>1.5</v>
      </c>
      <c r="CD87" s="28">
        <v>47</v>
      </c>
      <c r="CE87" s="8"/>
      <c r="CF87" s="8"/>
      <c r="CG87" s="3">
        <v>7304</v>
      </c>
      <c r="CH87" s="3">
        <v>1</v>
      </c>
      <c r="CI87" s="3">
        <v>3</v>
      </c>
      <c r="CJ87" s="12">
        <v>1180.6451612903227</v>
      </c>
      <c r="CK87" s="19">
        <f t="shared" si="34"/>
        <v>7.0738163149043114</v>
      </c>
      <c r="CL87" s="19">
        <f t="shared" si="37"/>
        <v>25.120109814687716</v>
      </c>
      <c r="CM87" s="5">
        <v>1407.1194706034428</v>
      </c>
      <c r="CN87" s="19">
        <f t="shared" si="35"/>
        <v>7.2492999650969834</v>
      </c>
      <c r="CP87" s="41">
        <v>40455</v>
      </c>
      <c r="CQ87" s="41">
        <v>40471</v>
      </c>
      <c r="CR87" s="20">
        <f>(CQ87-CP87)</f>
        <v>16</v>
      </c>
      <c r="CS87" s="41">
        <v>41611</v>
      </c>
      <c r="CT87" s="43">
        <f>(CS87-CP87)</f>
        <v>1156</v>
      </c>
      <c r="CU87" s="36">
        <v>44272</v>
      </c>
      <c r="CV87" s="36">
        <v>44207</v>
      </c>
      <c r="CW87" s="1">
        <f t="shared" si="36"/>
        <v>3752</v>
      </c>
      <c r="CX87" s="3">
        <v>0</v>
      </c>
      <c r="CY87" s="3"/>
      <c r="CZ87" s="3"/>
      <c r="DA87" s="3">
        <v>1</v>
      </c>
      <c r="DB87" s="3">
        <v>16</v>
      </c>
      <c r="DC87" s="3">
        <v>0</v>
      </c>
      <c r="DD87" s="3"/>
    </row>
    <row r="88" spans="1:108" s="10" customFormat="1" ht="14.25" customHeight="1" x14ac:dyDescent="0.25">
      <c r="A88" s="2">
        <v>2046</v>
      </c>
      <c r="B88" s="3">
        <v>53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0</v>
      </c>
      <c r="M88" s="3"/>
      <c r="N88" s="3">
        <v>1</v>
      </c>
      <c r="O88" s="3">
        <v>0</v>
      </c>
      <c r="P88" s="3">
        <v>0</v>
      </c>
      <c r="Q88" s="3"/>
      <c r="R88" s="3">
        <v>1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1</v>
      </c>
      <c r="Z88" s="3">
        <v>1</v>
      </c>
      <c r="AA88" s="3">
        <v>1</v>
      </c>
      <c r="AB88" s="3">
        <v>1</v>
      </c>
      <c r="AC88" s="3">
        <v>1</v>
      </c>
      <c r="AD88" s="3">
        <v>0</v>
      </c>
      <c r="AE88" s="3">
        <v>0</v>
      </c>
      <c r="AF88" s="3">
        <v>0</v>
      </c>
      <c r="AG88" s="3">
        <v>1</v>
      </c>
      <c r="AH88" s="3">
        <v>37.5</v>
      </c>
      <c r="AI88" s="4">
        <v>2.41</v>
      </c>
      <c r="AJ88" s="3">
        <v>102</v>
      </c>
      <c r="AK88" s="3">
        <v>76</v>
      </c>
      <c r="AL88" s="5">
        <f t="shared" si="19"/>
        <v>84.666666666666671</v>
      </c>
      <c r="AM88" s="3">
        <v>105</v>
      </c>
      <c r="AN88" s="3">
        <v>1</v>
      </c>
      <c r="AO88" s="3">
        <v>15</v>
      </c>
      <c r="AP88" s="3">
        <v>76</v>
      </c>
      <c r="AQ88" s="3">
        <v>36</v>
      </c>
      <c r="AR88" s="3">
        <v>52</v>
      </c>
      <c r="AS88" s="1">
        <f t="shared" si="20"/>
        <v>40</v>
      </c>
      <c r="AT88" s="7">
        <f t="shared" si="21"/>
        <v>2.6666666666666665</v>
      </c>
      <c r="AU88" s="3">
        <v>37</v>
      </c>
      <c r="AV88" s="4">
        <v>2.6028000000000002</v>
      </c>
      <c r="AW88" s="3">
        <v>1.08</v>
      </c>
      <c r="AX88" s="19">
        <f t="shared" si="22"/>
        <v>0.20274944567627498</v>
      </c>
      <c r="AY88" s="7">
        <f t="shared" si="23"/>
        <v>5.7630244352236044</v>
      </c>
      <c r="AZ88" s="7">
        <f t="shared" si="24"/>
        <v>1111.1111111111111</v>
      </c>
      <c r="BA88" s="7">
        <f t="shared" si="25"/>
        <v>5160.4938271604942</v>
      </c>
      <c r="BB88" s="7">
        <f t="shared" si="26"/>
        <v>24.78857142857143</v>
      </c>
      <c r="BC88" s="7">
        <f t="shared" si="27"/>
        <v>10.285714285714286</v>
      </c>
      <c r="BD88" s="7">
        <f t="shared" si="28"/>
        <v>6.6678857142857151</v>
      </c>
      <c r="BE88" s="7">
        <f t="shared" si="29"/>
        <v>5.1757714285714291</v>
      </c>
      <c r="BF88" s="19"/>
      <c r="BG88" s="19">
        <f t="shared" si="30"/>
        <v>2.0977408944213924</v>
      </c>
      <c r="BH88" s="19">
        <f t="shared" si="31"/>
        <v>3.0659289995389578</v>
      </c>
      <c r="BI88" s="19">
        <f t="shared" si="32"/>
        <v>0.61971428571428577</v>
      </c>
      <c r="BJ88" s="19">
        <f t="shared" si="33"/>
        <v>0.40540540540540543</v>
      </c>
      <c r="BK88" s="19"/>
      <c r="BL88" s="5">
        <v>0</v>
      </c>
      <c r="BM88" s="5"/>
      <c r="BN88" s="5"/>
      <c r="BO88" s="5"/>
      <c r="BP88" s="5"/>
      <c r="BQ88" s="3">
        <v>1</v>
      </c>
      <c r="BR88" s="3">
        <v>0</v>
      </c>
      <c r="BS88" s="3">
        <v>10</v>
      </c>
      <c r="BT88" s="3">
        <v>6.5</v>
      </c>
      <c r="BU88" s="3">
        <v>5.8</v>
      </c>
      <c r="BV88" s="3">
        <v>0.8</v>
      </c>
      <c r="BW88" s="3">
        <v>5.3</v>
      </c>
      <c r="BY88" s="3">
        <v>1</v>
      </c>
      <c r="BZ88" s="3">
        <v>1</v>
      </c>
      <c r="CA88" s="3">
        <v>131</v>
      </c>
      <c r="CB88" s="3">
        <v>43</v>
      </c>
      <c r="CC88" s="4">
        <v>1.6</v>
      </c>
      <c r="CD88" s="28">
        <v>55</v>
      </c>
      <c r="CE88" s="8"/>
      <c r="CF88" s="8"/>
      <c r="CG88" s="3">
        <v>2077</v>
      </c>
      <c r="CH88" s="3">
        <v>1</v>
      </c>
      <c r="CI88" s="3">
        <v>2</v>
      </c>
      <c r="CJ88" s="12">
        <v>2145.7831325301204</v>
      </c>
      <c r="CK88" s="19">
        <f t="shared" si="34"/>
        <v>7.6712598614811549</v>
      </c>
      <c r="CL88" s="19">
        <f t="shared" si="37"/>
        <v>39.014238773274919</v>
      </c>
      <c r="CM88" s="5">
        <v>2292.2977080661281</v>
      </c>
      <c r="CN88" s="19">
        <f t="shared" si="35"/>
        <v>7.7373099594808519</v>
      </c>
      <c r="CP88" s="41">
        <v>40459</v>
      </c>
      <c r="CQ88" s="41"/>
      <c r="CR88" s="41"/>
      <c r="CS88" s="41"/>
      <c r="CT88" s="20"/>
      <c r="CU88" s="36">
        <v>44272</v>
      </c>
      <c r="CV88" s="36">
        <v>44271</v>
      </c>
      <c r="CW88" s="1">
        <f t="shared" si="36"/>
        <v>3812</v>
      </c>
      <c r="CX88" s="3">
        <v>0</v>
      </c>
      <c r="CY88" s="3"/>
      <c r="CZ88" s="3"/>
      <c r="DA88" s="3">
        <v>0</v>
      </c>
      <c r="DB88" s="3">
        <v>3812</v>
      </c>
      <c r="DC88" s="1">
        <v>1</v>
      </c>
      <c r="DD88" s="3"/>
    </row>
    <row r="89" spans="1:108" s="10" customFormat="1" x14ac:dyDescent="0.25">
      <c r="A89" s="2">
        <v>2047</v>
      </c>
      <c r="B89" s="3">
        <v>51</v>
      </c>
      <c r="C89" s="3">
        <v>1</v>
      </c>
      <c r="D89" s="3">
        <v>0</v>
      </c>
      <c r="E89" s="3">
        <v>1</v>
      </c>
      <c r="F89" s="3">
        <v>2</v>
      </c>
      <c r="G89" s="3">
        <v>1</v>
      </c>
      <c r="H89" s="1">
        <v>0</v>
      </c>
      <c r="I89" s="3">
        <v>0</v>
      </c>
      <c r="J89" s="3">
        <v>4</v>
      </c>
      <c r="K89" s="3">
        <v>1</v>
      </c>
      <c r="L89" s="3">
        <v>0</v>
      </c>
      <c r="M89" s="3"/>
      <c r="N89" s="3">
        <v>0</v>
      </c>
      <c r="O89" s="3">
        <v>1</v>
      </c>
      <c r="P89" s="3">
        <v>1</v>
      </c>
      <c r="Q89" s="3">
        <v>1</v>
      </c>
      <c r="R89" s="3">
        <v>0</v>
      </c>
      <c r="S89" s="3">
        <v>0</v>
      </c>
      <c r="T89" s="3">
        <v>1</v>
      </c>
      <c r="U89" s="3">
        <v>0</v>
      </c>
      <c r="V89" s="3">
        <v>0</v>
      </c>
      <c r="W89" s="3">
        <v>0</v>
      </c>
      <c r="X89" s="3">
        <v>0</v>
      </c>
      <c r="Y89" s="3">
        <v>1</v>
      </c>
      <c r="Z89" s="3">
        <v>0</v>
      </c>
      <c r="AA89" s="3">
        <v>0</v>
      </c>
      <c r="AB89" s="3">
        <v>1</v>
      </c>
      <c r="AC89" s="3">
        <v>1</v>
      </c>
      <c r="AD89" s="3">
        <v>0</v>
      </c>
      <c r="AE89" s="3">
        <v>1</v>
      </c>
      <c r="AF89" s="3">
        <v>0</v>
      </c>
      <c r="AG89" s="3">
        <v>0</v>
      </c>
      <c r="AH89" s="3">
        <v>32</v>
      </c>
      <c r="AI89" s="4">
        <v>2.19</v>
      </c>
      <c r="AJ89" s="3">
        <v>116</v>
      </c>
      <c r="AK89" s="3">
        <v>82</v>
      </c>
      <c r="AL89" s="5">
        <f t="shared" si="19"/>
        <v>93.333333333333329</v>
      </c>
      <c r="AM89" s="3">
        <v>60</v>
      </c>
      <c r="AN89" s="3">
        <v>3</v>
      </c>
      <c r="AO89" s="3">
        <v>16</v>
      </c>
      <c r="AP89" s="3">
        <v>62</v>
      </c>
      <c r="AQ89" s="3">
        <v>27</v>
      </c>
      <c r="AR89" s="3">
        <v>40</v>
      </c>
      <c r="AS89" s="1">
        <f t="shared" si="20"/>
        <v>35</v>
      </c>
      <c r="AT89" s="7">
        <f t="shared" si="21"/>
        <v>2.1875</v>
      </c>
      <c r="AU89" s="3">
        <v>22</v>
      </c>
      <c r="AV89" s="4">
        <v>4.9931999999999999</v>
      </c>
      <c r="AW89" s="3">
        <v>2.2799999999999998</v>
      </c>
      <c r="AX89" s="19">
        <f t="shared" si="22"/>
        <v>0.471840354767184</v>
      </c>
      <c r="AY89" s="7">
        <f t="shared" si="23"/>
        <v>3.6049026676279743</v>
      </c>
      <c r="AZ89" s="7">
        <f t="shared" si="24"/>
        <v>631.57894736842115</v>
      </c>
      <c r="BA89" s="7">
        <f t="shared" si="25"/>
        <v>2713.4502923976606</v>
      </c>
      <c r="BB89" s="7">
        <f t="shared" si="26"/>
        <v>83.22</v>
      </c>
      <c r="BC89" s="7">
        <f t="shared" si="27"/>
        <v>38</v>
      </c>
      <c r="BD89" s="7">
        <f t="shared" si="28"/>
        <v>36.865066666666664</v>
      </c>
      <c r="BE89" s="7">
        <f t="shared" si="29"/>
        <v>12.4032</v>
      </c>
      <c r="BF89" s="19"/>
      <c r="BG89" s="19">
        <f t="shared" si="30"/>
        <v>0.48065368901706323</v>
      </c>
      <c r="BH89" s="19">
        <f t="shared" si="31"/>
        <v>0.74501321797644793</v>
      </c>
      <c r="BI89" s="19">
        <f t="shared" si="32"/>
        <v>2.3777142857142857</v>
      </c>
      <c r="BJ89" s="19">
        <f t="shared" si="33"/>
        <v>0.72727272727272729</v>
      </c>
      <c r="BK89" s="19"/>
      <c r="BL89" s="5">
        <v>0</v>
      </c>
      <c r="BM89" s="5"/>
      <c r="BN89" s="5"/>
      <c r="BO89" s="5"/>
      <c r="BP89" s="5"/>
      <c r="BQ89" s="3">
        <v>1</v>
      </c>
      <c r="BR89" s="3">
        <v>0</v>
      </c>
      <c r="BS89" s="3">
        <v>67.5</v>
      </c>
      <c r="BT89" s="3">
        <v>5.5</v>
      </c>
      <c r="BU89" s="3">
        <v>3.6</v>
      </c>
      <c r="BV89" s="3">
        <v>1.3</v>
      </c>
      <c r="BW89" s="3">
        <v>4.8</v>
      </c>
      <c r="BY89" s="3">
        <v>1</v>
      </c>
      <c r="BZ89" s="3">
        <v>1</v>
      </c>
      <c r="CA89" s="3">
        <v>137</v>
      </c>
      <c r="CB89" s="3">
        <v>44</v>
      </c>
      <c r="CC89" s="4">
        <v>1.4</v>
      </c>
      <c r="CD89" s="28">
        <v>85</v>
      </c>
      <c r="CE89" s="8"/>
      <c r="CF89" s="8"/>
      <c r="CG89" s="3">
        <v>2051</v>
      </c>
      <c r="CH89" s="3">
        <v>1</v>
      </c>
      <c r="CI89" s="3">
        <v>2</v>
      </c>
      <c r="CJ89" s="12">
        <v>1391.304347826087</v>
      </c>
      <c r="CK89" s="19">
        <f t="shared" si="34"/>
        <v>7.2379969658527141</v>
      </c>
      <c r="CL89" s="19">
        <f t="shared" si="37"/>
        <v>16.368286445012789</v>
      </c>
      <c r="CM89" s="5">
        <v>1443.0164213863575</v>
      </c>
      <c r="CN89" s="19">
        <f t="shared" si="35"/>
        <v>7.2744909387412449</v>
      </c>
      <c r="CP89" s="41">
        <v>40462</v>
      </c>
      <c r="CQ89" s="41"/>
      <c r="CR89" s="41"/>
      <c r="CS89" s="41"/>
      <c r="CT89" s="20"/>
      <c r="CU89" s="36">
        <v>44272</v>
      </c>
      <c r="CV89" s="36">
        <v>41848</v>
      </c>
      <c r="CW89" s="1">
        <f t="shared" si="36"/>
        <v>1386</v>
      </c>
      <c r="CX89" s="3">
        <v>1</v>
      </c>
      <c r="CY89" s="40">
        <v>41848</v>
      </c>
      <c r="CZ89" s="20">
        <f>(CY89-CP89)</f>
        <v>1386</v>
      </c>
      <c r="DA89" s="20">
        <v>1</v>
      </c>
      <c r="DB89" s="20">
        <v>1386</v>
      </c>
      <c r="DC89" s="3">
        <v>0</v>
      </c>
      <c r="DD89" s="3" t="s">
        <v>141</v>
      </c>
    </row>
    <row r="90" spans="1:108" s="10" customFormat="1" x14ac:dyDescent="0.25">
      <c r="A90" s="2">
        <v>2048</v>
      </c>
      <c r="B90" s="3">
        <v>66</v>
      </c>
      <c r="C90" s="3">
        <v>0</v>
      </c>
      <c r="D90" s="3">
        <v>0</v>
      </c>
      <c r="E90" s="3">
        <v>1</v>
      </c>
      <c r="F90" s="3">
        <v>1</v>
      </c>
      <c r="G90" s="3">
        <v>1</v>
      </c>
      <c r="H90" s="1">
        <v>0</v>
      </c>
      <c r="I90" s="3">
        <v>0</v>
      </c>
      <c r="J90" s="3">
        <v>4</v>
      </c>
      <c r="K90" s="3">
        <v>0</v>
      </c>
      <c r="L90" s="3">
        <v>0</v>
      </c>
      <c r="M90" s="3"/>
      <c r="N90" s="3">
        <v>0</v>
      </c>
      <c r="O90" s="3">
        <v>1</v>
      </c>
      <c r="P90" s="3">
        <v>1</v>
      </c>
      <c r="Q90" s="3">
        <v>1</v>
      </c>
      <c r="R90" s="3">
        <v>0</v>
      </c>
      <c r="S90" s="3">
        <v>1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1</v>
      </c>
      <c r="AC90" s="3">
        <v>1</v>
      </c>
      <c r="AD90" s="3">
        <v>0</v>
      </c>
      <c r="AE90" s="3">
        <v>1</v>
      </c>
      <c r="AF90" s="3">
        <v>0</v>
      </c>
      <c r="AG90" s="3">
        <v>0</v>
      </c>
      <c r="AH90" s="3">
        <v>24.5</v>
      </c>
      <c r="AI90" s="4">
        <v>2.0499999999999998</v>
      </c>
      <c r="AJ90" s="3">
        <v>75</v>
      </c>
      <c r="AK90" s="3">
        <v>50</v>
      </c>
      <c r="AL90" s="5">
        <f t="shared" si="19"/>
        <v>58.333333333333336</v>
      </c>
      <c r="AM90" s="3">
        <v>72</v>
      </c>
      <c r="AN90" s="3">
        <v>2</v>
      </c>
      <c r="AO90" s="3">
        <v>6</v>
      </c>
      <c r="AP90" s="3">
        <v>36</v>
      </c>
      <c r="AQ90" s="3">
        <v>12</v>
      </c>
      <c r="AR90" s="3">
        <v>24</v>
      </c>
      <c r="AS90" s="1">
        <f t="shared" si="20"/>
        <v>24</v>
      </c>
      <c r="AT90" s="7">
        <f t="shared" si="21"/>
        <v>4</v>
      </c>
      <c r="AU90" s="3">
        <v>20</v>
      </c>
      <c r="AV90" s="4">
        <v>5.0839999999999996</v>
      </c>
      <c r="AW90" s="3">
        <v>2.48</v>
      </c>
      <c r="AX90" s="19">
        <f t="shared" si="22"/>
        <v>0.3207686622320769</v>
      </c>
      <c r="AY90" s="7">
        <f t="shared" si="23"/>
        <v>0.78678206136900086</v>
      </c>
      <c r="AZ90" s="7">
        <f t="shared" si="24"/>
        <v>129.03225806451613</v>
      </c>
      <c r="BA90" s="7">
        <f t="shared" si="25"/>
        <v>1688.1720430107528</v>
      </c>
      <c r="BB90" s="7">
        <f t="shared" si="26"/>
        <v>70.611111111111114</v>
      </c>
      <c r="BC90" s="7">
        <f t="shared" si="27"/>
        <v>34.444444444444443</v>
      </c>
      <c r="BD90" s="7">
        <f t="shared" si="28"/>
        <v>17.957037037037036</v>
      </c>
      <c r="BE90" s="7">
        <f t="shared" si="29"/>
        <v>8.4320000000000004</v>
      </c>
      <c r="BF90" s="19"/>
      <c r="BG90" s="19">
        <f t="shared" si="30"/>
        <v>0.3398898505114083</v>
      </c>
      <c r="BH90" s="19">
        <f t="shared" si="31"/>
        <v>0.50983477576711245</v>
      </c>
      <c r="BI90" s="19">
        <f t="shared" si="32"/>
        <v>2.9421296296296298</v>
      </c>
      <c r="BJ90" s="19">
        <f t="shared" si="33"/>
        <v>0.3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7.5</v>
      </c>
      <c r="BT90" s="3">
        <v>8.5</v>
      </c>
      <c r="BU90" s="3">
        <v>8.1</v>
      </c>
      <c r="BV90" s="3">
        <v>0.79</v>
      </c>
      <c r="BW90" s="3"/>
      <c r="BY90" s="3">
        <v>1</v>
      </c>
      <c r="BZ90" s="3">
        <v>1</v>
      </c>
      <c r="CA90" s="3">
        <v>138</v>
      </c>
      <c r="CB90" s="3">
        <v>17</v>
      </c>
      <c r="CC90" s="4">
        <v>0.9</v>
      </c>
      <c r="CD90" s="28">
        <v>90</v>
      </c>
      <c r="CE90" s="8"/>
      <c r="CF90" s="8"/>
      <c r="CG90" s="3">
        <v>5257</v>
      </c>
      <c r="CH90" s="3">
        <v>1</v>
      </c>
      <c r="CI90" s="3">
        <v>3</v>
      </c>
      <c r="CJ90" s="12">
        <v>1318.0722891566265</v>
      </c>
      <c r="CK90" s="19">
        <f t="shared" si="34"/>
        <v>7.1839255611734201</v>
      </c>
      <c r="CL90" s="19">
        <f t="shared" si="37"/>
        <v>14.645247657295851</v>
      </c>
      <c r="CM90" s="5">
        <v>1969.3144660751461</v>
      </c>
      <c r="CN90" s="19">
        <f t="shared" si="35"/>
        <v>7.5854407744067052</v>
      </c>
      <c r="CP90" s="41">
        <v>40469</v>
      </c>
      <c r="CQ90" s="36">
        <v>40603</v>
      </c>
      <c r="CR90" s="20">
        <f>(CQ90-CP90)</f>
        <v>134</v>
      </c>
      <c r="CS90" s="41"/>
      <c r="CT90" s="20"/>
      <c r="CU90" s="36">
        <v>44272</v>
      </c>
      <c r="CV90" s="36">
        <v>40688</v>
      </c>
      <c r="CW90" s="1">
        <f t="shared" si="36"/>
        <v>219</v>
      </c>
      <c r="CX90" s="3">
        <v>1</v>
      </c>
      <c r="CY90" s="36">
        <v>40688</v>
      </c>
      <c r="CZ90" s="20">
        <f>(CY90-CP90)</f>
        <v>219</v>
      </c>
      <c r="DA90" s="20">
        <v>1</v>
      </c>
      <c r="DB90" s="20">
        <v>134</v>
      </c>
      <c r="DC90" s="3">
        <v>0</v>
      </c>
      <c r="DD90" t="s">
        <v>155</v>
      </c>
    </row>
    <row r="91" spans="1:108" s="10" customFormat="1" x14ac:dyDescent="0.25">
      <c r="A91" s="2">
        <v>2049</v>
      </c>
      <c r="B91" s="3">
        <v>65</v>
      </c>
      <c r="C91" s="3">
        <v>1</v>
      </c>
      <c r="D91" s="3">
        <v>0</v>
      </c>
      <c r="E91" s="3">
        <v>1</v>
      </c>
      <c r="F91" s="3">
        <v>1</v>
      </c>
      <c r="G91" s="3">
        <v>1</v>
      </c>
      <c r="H91" s="1">
        <v>0</v>
      </c>
      <c r="I91" s="3">
        <v>0</v>
      </c>
      <c r="J91" s="3">
        <v>3</v>
      </c>
      <c r="K91" s="3">
        <v>1</v>
      </c>
      <c r="L91" s="3">
        <v>1</v>
      </c>
      <c r="M91" s="3"/>
      <c r="N91" s="3">
        <v>0</v>
      </c>
      <c r="O91" s="3">
        <v>0</v>
      </c>
      <c r="P91" s="3">
        <v>0</v>
      </c>
      <c r="Q91" s="3"/>
      <c r="R91" s="3">
        <v>1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</v>
      </c>
      <c r="AB91" s="3">
        <v>1</v>
      </c>
      <c r="AC91" s="3">
        <v>1</v>
      </c>
      <c r="AD91" s="3">
        <v>0</v>
      </c>
      <c r="AE91" s="3">
        <v>1</v>
      </c>
      <c r="AF91" s="3">
        <v>0</v>
      </c>
      <c r="AG91" s="3">
        <v>2</v>
      </c>
      <c r="AH91" s="3">
        <v>27.5</v>
      </c>
      <c r="AI91" s="4">
        <v>1.99</v>
      </c>
      <c r="AJ91" s="3">
        <v>140</v>
      </c>
      <c r="AK91" s="3">
        <v>79</v>
      </c>
      <c r="AL91" s="5">
        <f t="shared" si="19"/>
        <v>99.333333333333329</v>
      </c>
      <c r="AM91" s="3">
        <v>105</v>
      </c>
      <c r="AN91" s="3">
        <v>1</v>
      </c>
      <c r="AO91" s="3">
        <v>4</v>
      </c>
      <c r="AP91" s="3">
        <v>38</v>
      </c>
      <c r="AQ91" s="3">
        <v>18</v>
      </c>
      <c r="AR91" s="3">
        <v>25</v>
      </c>
      <c r="AS91" s="1">
        <f t="shared" si="20"/>
        <v>20</v>
      </c>
      <c r="AT91" s="7">
        <f t="shared" si="21"/>
        <v>5</v>
      </c>
      <c r="AU91" s="3">
        <v>17</v>
      </c>
      <c r="AV91" s="4">
        <v>5.7709999999999999</v>
      </c>
      <c r="AW91" s="3">
        <v>2.9</v>
      </c>
      <c r="AX91" s="19">
        <f t="shared" si="22"/>
        <v>0.63872875092387282</v>
      </c>
      <c r="AY91" s="7">
        <f t="shared" si="23"/>
        <v>1.3862415525905389</v>
      </c>
      <c r="AZ91" s="7">
        <f t="shared" si="24"/>
        <v>220.68965517241381</v>
      </c>
      <c r="BA91" s="7">
        <f t="shared" si="25"/>
        <v>2629.8850574712642</v>
      </c>
      <c r="BB91" s="7">
        <f t="shared" si="26"/>
        <v>54.961904761904762</v>
      </c>
      <c r="BC91" s="7">
        <f t="shared" si="27"/>
        <v>27.61904761904762</v>
      </c>
      <c r="BD91" s="7">
        <f t="shared" si="28"/>
        <v>30.925968253968254</v>
      </c>
      <c r="BE91" s="7">
        <f t="shared" si="29"/>
        <v>7.8879999999999999</v>
      </c>
      <c r="BF91" s="19"/>
      <c r="BG91" s="19">
        <f t="shared" si="30"/>
        <v>0.4548605094437706</v>
      </c>
      <c r="BH91" s="19">
        <f t="shared" si="31"/>
        <v>0.69138797435453125</v>
      </c>
      <c r="BI91" s="19">
        <f t="shared" si="32"/>
        <v>2.7480952380952379</v>
      </c>
      <c r="BJ91" s="19">
        <f t="shared" si="33"/>
        <v>0.23529411764705882</v>
      </c>
      <c r="BK91" s="19"/>
      <c r="BL91" s="5">
        <v>0</v>
      </c>
      <c r="BM91" s="5"/>
      <c r="BN91" s="5"/>
      <c r="BO91" s="5"/>
      <c r="BP91" s="5"/>
      <c r="BQ91" s="3">
        <v>1</v>
      </c>
      <c r="BR91" s="3">
        <v>0</v>
      </c>
      <c r="BS91" s="3">
        <v>35</v>
      </c>
      <c r="BT91" s="3">
        <v>4.9000000000000004</v>
      </c>
      <c r="BU91" s="3">
        <v>3.9</v>
      </c>
      <c r="BV91" s="3">
        <v>1.2</v>
      </c>
      <c r="BW91" s="3">
        <v>3.5</v>
      </c>
      <c r="BY91" s="3">
        <v>0</v>
      </c>
      <c r="BZ91" s="3">
        <v>0</v>
      </c>
      <c r="CA91" s="3">
        <v>141</v>
      </c>
      <c r="CB91" s="3">
        <v>82</v>
      </c>
      <c r="CC91" s="4">
        <v>2.8</v>
      </c>
      <c r="CD91" s="28">
        <v>28</v>
      </c>
      <c r="CE91" s="8"/>
      <c r="CF91" s="8"/>
      <c r="CG91" s="3">
        <v>178</v>
      </c>
      <c r="CH91" s="3">
        <v>0</v>
      </c>
      <c r="CI91" s="3">
        <v>1</v>
      </c>
      <c r="CJ91" s="12">
        <v>340</v>
      </c>
      <c r="CK91" s="19">
        <f t="shared" si="34"/>
        <v>5.8289456176102075</v>
      </c>
      <c r="CL91" s="19">
        <f t="shared" si="37"/>
        <v>12.142857142857142</v>
      </c>
      <c r="CM91" s="5">
        <v>894.7261584805243</v>
      </c>
      <c r="CN91" s="19">
        <f t="shared" si="35"/>
        <v>6.7965177032788571</v>
      </c>
      <c r="CP91" s="36">
        <v>40472</v>
      </c>
      <c r="CS91" s="36"/>
      <c r="CT91" s="20"/>
      <c r="CU91" s="36">
        <v>44272</v>
      </c>
      <c r="CV91" s="36">
        <v>42115</v>
      </c>
      <c r="CW91" s="1">
        <f t="shared" si="36"/>
        <v>1643</v>
      </c>
      <c r="CX91" s="3">
        <v>1</v>
      </c>
      <c r="CY91" s="36">
        <v>42115</v>
      </c>
      <c r="CZ91" s="20">
        <f>(CY91-CP91)</f>
        <v>1643</v>
      </c>
      <c r="DA91" s="20">
        <v>1</v>
      </c>
      <c r="DB91" s="20">
        <v>1643</v>
      </c>
      <c r="DC91" s="3">
        <v>0</v>
      </c>
      <c r="DD91" t="s">
        <v>148</v>
      </c>
    </row>
    <row r="92" spans="1:108" s="10" customFormat="1" x14ac:dyDescent="0.25">
      <c r="A92" s="2">
        <v>2050</v>
      </c>
      <c r="B92" s="3">
        <v>63</v>
      </c>
      <c r="C92" s="3">
        <v>0</v>
      </c>
      <c r="D92" s="3">
        <v>1</v>
      </c>
      <c r="E92" s="3">
        <v>1</v>
      </c>
      <c r="F92" s="3">
        <v>1</v>
      </c>
      <c r="G92" s="3">
        <v>1</v>
      </c>
      <c r="H92" s="1">
        <v>0</v>
      </c>
      <c r="I92" s="3">
        <v>0</v>
      </c>
      <c r="J92" s="3">
        <v>4</v>
      </c>
      <c r="K92" s="3">
        <v>0</v>
      </c>
      <c r="L92" s="3">
        <v>0</v>
      </c>
      <c r="M92" s="3"/>
      <c r="N92" s="3">
        <v>1</v>
      </c>
      <c r="O92" s="3">
        <v>0</v>
      </c>
      <c r="P92" s="3">
        <v>1</v>
      </c>
      <c r="Q92" s="3"/>
      <c r="R92" s="3">
        <v>1</v>
      </c>
      <c r="S92" s="3">
        <v>1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0</v>
      </c>
      <c r="AG92" s="3">
        <v>0</v>
      </c>
      <c r="AH92" s="3">
        <v>22.5</v>
      </c>
      <c r="AI92" s="4">
        <v>1.49</v>
      </c>
      <c r="AJ92" s="3">
        <v>114</v>
      </c>
      <c r="AK92" s="3">
        <v>62</v>
      </c>
      <c r="AL92" s="5">
        <f t="shared" si="19"/>
        <v>79.333333333333329</v>
      </c>
      <c r="AM92" s="3">
        <v>87</v>
      </c>
      <c r="AN92" s="3">
        <v>2</v>
      </c>
      <c r="AO92" s="3">
        <v>1</v>
      </c>
      <c r="AP92" s="3">
        <v>40</v>
      </c>
      <c r="AQ92" s="3">
        <v>16</v>
      </c>
      <c r="AR92" s="3">
        <v>24</v>
      </c>
      <c r="AS92" s="1">
        <f t="shared" si="20"/>
        <v>24</v>
      </c>
      <c r="AT92" s="7">
        <f t="shared" si="21"/>
        <v>24</v>
      </c>
      <c r="AU92" s="3">
        <v>18</v>
      </c>
      <c r="AV92" s="4">
        <v>2.8756999999999997</v>
      </c>
      <c r="AW92" s="3">
        <v>1.93</v>
      </c>
      <c r="AX92" s="19">
        <f t="shared" si="22"/>
        <v>0.33949741315594972</v>
      </c>
      <c r="AY92" s="7">
        <f t="shared" si="23"/>
        <v>2.0864485168828462</v>
      </c>
      <c r="AZ92" s="7">
        <f t="shared" si="24"/>
        <v>248.70466321243524</v>
      </c>
      <c r="BA92" s="7">
        <f t="shared" si="25"/>
        <v>3246.9775474956818</v>
      </c>
      <c r="BB92" s="7">
        <f t="shared" si="26"/>
        <v>33.054022988505743</v>
      </c>
      <c r="BC92" s="7">
        <f t="shared" si="27"/>
        <v>22.183908045977013</v>
      </c>
      <c r="BD92" s="7">
        <f t="shared" si="28"/>
        <v>18.504337164750957</v>
      </c>
      <c r="BE92" s="7">
        <f t="shared" si="29"/>
        <v>6.939126436781609</v>
      </c>
      <c r="BF92" s="19"/>
      <c r="BG92" s="19">
        <f t="shared" si="30"/>
        <v>0.72608408387523049</v>
      </c>
      <c r="BH92" s="19">
        <f t="shared" si="31"/>
        <v>1.2101401397920508</v>
      </c>
      <c r="BI92" s="19">
        <f t="shared" si="32"/>
        <v>1.3772509578544059</v>
      </c>
      <c r="BJ92" s="19">
        <f t="shared" si="33"/>
        <v>5.5555555555555552E-2</v>
      </c>
      <c r="BK92" s="19"/>
      <c r="BL92" s="5">
        <v>0</v>
      </c>
      <c r="BM92" s="5"/>
      <c r="BN92" s="5"/>
      <c r="BO92" s="5"/>
      <c r="BP92" s="5"/>
      <c r="BQ92" s="3">
        <v>1</v>
      </c>
      <c r="BR92" s="3">
        <v>0</v>
      </c>
      <c r="BS92" s="3">
        <v>17.5</v>
      </c>
      <c r="BT92" s="3">
        <v>7.5</v>
      </c>
      <c r="BU92" s="3">
        <v>7.3</v>
      </c>
      <c r="BV92" s="3">
        <v>1.5</v>
      </c>
      <c r="BW92" s="3"/>
      <c r="BY92" s="3">
        <v>1</v>
      </c>
      <c r="BZ92" s="3">
        <v>1</v>
      </c>
      <c r="CA92" s="3">
        <v>128</v>
      </c>
      <c r="CB92" s="3">
        <v>36</v>
      </c>
      <c r="CC92" s="4">
        <v>1.9</v>
      </c>
      <c r="CD92" s="28">
        <v>27</v>
      </c>
      <c r="CE92" s="8"/>
      <c r="CF92" s="8"/>
      <c r="CG92" s="3">
        <v>3770</v>
      </c>
      <c r="CH92" s="3">
        <v>1</v>
      </c>
      <c r="CI92" s="3">
        <v>3</v>
      </c>
      <c r="CJ92" s="12">
        <v>1674.4047619047619</v>
      </c>
      <c r="CK92" s="19">
        <f t="shared" si="34"/>
        <v>7.4232130150746896</v>
      </c>
      <c r="CL92" s="19">
        <f t="shared" si="37"/>
        <v>62.014991181657848</v>
      </c>
      <c r="CM92" s="5">
        <v>1031.2854540383419</v>
      </c>
      <c r="CN92" s="19">
        <f t="shared" si="35"/>
        <v>6.9385613167314668</v>
      </c>
      <c r="CP92" s="36">
        <v>40490</v>
      </c>
      <c r="CQ92" s="36"/>
      <c r="CR92" s="36"/>
      <c r="CS92" s="36"/>
      <c r="CT92" s="20"/>
      <c r="CU92" s="36">
        <v>44272</v>
      </c>
      <c r="CV92" s="36">
        <v>40543</v>
      </c>
      <c r="CW92" s="1">
        <f t="shared" si="36"/>
        <v>53</v>
      </c>
      <c r="CX92" s="3">
        <v>1</v>
      </c>
      <c r="CY92" s="40">
        <v>40543</v>
      </c>
      <c r="CZ92" s="20">
        <f>(CY92-CP92)</f>
        <v>53</v>
      </c>
      <c r="DA92" s="20">
        <v>1</v>
      </c>
      <c r="DB92" s="20">
        <v>53</v>
      </c>
      <c r="DC92" s="1">
        <v>1</v>
      </c>
      <c r="DD92" s="3" t="s">
        <v>141</v>
      </c>
    </row>
    <row r="93" spans="1:108" s="10" customFormat="1" x14ac:dyDescent="0.25">
      <c r="A93" s="2">
        <v>2051</v>
      </c>
      <c r="B93" s="3">
        <v>63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1">
        <v>0</v>
      </c>
      <c r="I93" s="3">
        <v>0</v>
      </c>
      <c r="J93" s="3">
        <v>3</v>
      </c>
      <c r="K93" s="3">
        <v>0</v>
      </c>
      <c r="L93" s="3">
        <v>0</v>
      </c>
      <c r="M93" s="3"/>
      <c r="N93" s="3">
        <v>0</v>
      </c>
      <c r="O93" s="3">
        <v>0</v>
      </c>
      <c r="P93" s="3">
        <v>1</v>
      </c>
      <c r="Q93" s="3"/>
      <c r="R93" s="3">
        <v>1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</v>
      </c>
      <c r="Z93" s="3">
        <v>1</v>
      </c>
      <c r="AA93" s="3">
        <v>0</v>
      </c>
      <c r="AB93" s="3">
        <v>1</v>
      </c>
      <c r="AC93" s="3">
        <v>1</v>
      </c>
      <c r="AD93" s="3">
        <v>0</v>
      </c>
      <c r="AE93" s="3">
        <v>1</v>
      </c>
      <c r="AF93" s="3">
        <v>0</v>
      </c>
      <c r="AG93" s="3">
        <v>0</v>
      </c>
      <c r="AH93" s="3">
        <v>20.5</v>
      </c>
      <c r="AI93" s="4">
        <v>1.78</v>
      </c>
      <c r="AJ93" s="3">
        <v>110</v>
      </c>
      <c r="AK93" s="3">
        <v>74</v>
      </c>
      <c r="AL93" s="5">
        <f t="shared" si="19"/>
        <v>86</v>
      </c>
      <c r="AM93" s="3">
        <v>82</v>
      </c>
      <c r="AN93" s="3">
        <v>1</v>
      </c>
      <c r="AO93" s="3">
        <v>10</v>
      </c>
      <c r="AP93" s="3">
        <v>58</v>
      </c>
      <c r="AQ93" s="3">
        <v>25</v>
      </c>
      <c r="AR93" s="3">
        <v>37</v>
      </c>
      <c r="AS93" s="1">
        <f t="shared" si="20"/>
        <v>33</v>
      </c>
      <c r="AT93" s="7">
        <f t="shared" si="21"/>
        <v>3.3</v>
      </c>
      <c r="AU93" s="3">
        <v>30</v>
      </c>
      <c r="AV93" s="4">
        <v>2.7234000000000003</v>
      </c>
      <c r="AW93" s="3">
        <v>1.53</v>
      </c>
      <c r="AX93" s="19">
        <f t="shared" si="22"/>
        <v>0.29175166297117522</v>
      </c>
      <c r="AY93" s="7">
        <f t="shared" si="23"/>
        <v>2.570316516119556</v>
      </c>
      <c r="AZ93" s="7">
        <f t="shared" si="24"/>
        <v>366.01307189542484</v>
      </c>
      <c r="BA93" s="7">
        <f t="shared" si="25"/>
        <v>3973.8562091503268</v>
      </c>
      <c r="BB93" s="7">
        <f t="shared" si="26"/>
        <v>33.212195121951218</v>
      </c>
      <c r="BC93" s="7">
        <f t="shared" si="27"/>
        <v>18.658536585365855</v>
      </c>
      <c r="BD93" s="7">
        <f t="shared" si="28"/>
        <v>14.210341463414634</v>
      </c>
      <c r="BE93" s="7">
        <f t="shared" si="29"/>
        <v>6.8514146341463418</v>
      </c>
      <c r="BF93" s="19"/>
      <c r="BG93" s="19">
        <f t="shared" si="30"/>
        <v>1.1140486157009621</v>
      </c>
      <c r="BH93" s="19">
        <f t="shared" si="31"/>
        <v>1.7463464786663729</v>
      </c>
      <c r="BI93" s="19">
        <f t="shared" si="32"/>
        <v>1.0064301552106429</v>
      </c>
      <c r="BJ93" s="19">
        <f t="shared" si="33"/>
        <v>0.33333333333333331</v>
      </c>
      <c r="BK93" s="19"/>
      <c r="BL93" s="5">
        <v>0</v>
      </c>
      <c r="BM93" s="5"/>
      <c r="BN93" s="5"/>
      <c r="BO93" s="5"/>
      <c r="BP93" s="5"/>
      <c r="BQ93" s="3">
        <v>1</v>
      </c>
      <c r="BR93" s="3">
        <v>0</v>
      </c>
      <c r="BS93" s="3">
        <v>15</v>
      </c>
      <c r="BT93" s="3"/>
      <c r="BU93" s="3"/>
      <c r="BV93" s="3"/>
      <c r="BW93" s="3"/>
      <c r="BY93" s="3"/>
      <c r="BZ93" s="3"/>
      <c r="CA93" s="3">
        <v>141</v>
      </c>
      <c r="CB93" s="3">
        <v>29</v>
      </c>
      <c r="CC93" s="4">
        <v>1.3</v>
      </c>
      <c r="CD93" s="28">
        <v>50</v>
      </c>
      <c r="CE93" s="8"/>
      <c r="CF93" s="8"/>
      <c r="CG93" s="3">
        <v>7169</v>
      </c>
      <c r="CH93" s="3">
        <v>1</v>
      </c>
      <c r="CI93" s="3">
        <v>3</v>
      </c>
      <c r="CJ93" s="12">
        <v>1015.267175572519</v>
      </c>
      <c r="CK93" s="19">
        <f t="shared" si="34"/>
        <v>6.9229070840027394</v>
      </c>
      <c r="CL93" s="19">
        <f t="shared" si="37"/>
        <v>20.305343511450381</v>
      </c>
      <c r="CM93" s="5">
        <v>1100.9825710385651</v>
      </c>
      <c r="CN93" s="19">
        <f t="shared" si="35"/>
        <v>7.0039583064780047</v>
      </c>
      <c r="CP93" s="36">
        <v>40493</v>
      </c>
      <c r="CQ93" s="36"/>
      <c r="CR93" s="36"/>
      <c r="CS93" s="36"/>
      <c r="CT93" s="20"/>
      <c r="CU93" s="36">
        <v>44274</v>
      </c>
      <c r="CV93" s="36">
        <v>41691</v>
      </c>
      <c r="CW93" s="1">
        <f t="shared" si="36"/>
        <v>1198</v>
      </c>
      <c r="CX93" s="3">
        <v>1</v>
      </c>
      <c r="CY93" s="40">
        <v>41691</v>
      </c>
      <c r="CZ93" s="3">
        <f>(CY93-CP93)</f>
        <v>1198</v>
      </c>
      <c r="DA93" s="3">
        <v>1</v>
      </c>
      <c r="DB93" s="3">
        <v>1198</v>
      </c>
      <c r="DC93" s="3">
        <v>0</v>
      </c>
      <c r="DD93" s="3"/>
    </row>
    <row r="94" spans="1:108" s="10" customFormat="1" x14ac:dyDescent="0.25">
      <c r="A94" s="2">
        <v>2052</v>
      </c>
      <c r="B94" s="3">
        <v>53</v>
      </c>
      <c r="C94" s="3">
        <v>1</v>
      </c>
      <c r="D94" s="3">
        <v>0</v>
      </c>
      <c r="E94" s="3">
        <v>1</v>
      </c>
      <c r="F94" s="3">
        <v>1</v>
      </c>
      <c r="G94" s="3">
        <v>1</v>
      </c>
      <c r="H94" s="1">
        <v>0</v>
      </c>
      <c r="I94" s="3">
        <v>0</v>
      </c>
      <c r="J94" s="3">
        <v>4</v>
      </c>
      <c r="K94" s="3">
        <v>1</v>
      </c>
      <c r="L94" s="3">
        <v>0</v>
      </c>
      <c r="M94" s="3"/>
      <c r="N94" s="3">
        <v>0</v>
      </c>
      <c r="O94" s="3">
        <v>0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0</v>
      </c>
      <c r="V94" s="3">
        <v>0</v>
      </c>
      <c r="W94" s="3">
        <v>0</v>
      </c>
      <c r="X94" s="3">
        <v>1</v>
      </c>
      <c r="Y94" s="3">
        <v>1</v>
      </c>
      <c r="Z94" s="3">
        <v>1</v>
      </c>
      <c r="AA94" s="3">
        <v>1</v>
      </c>
      <c r="AB94" s="3">
        <v>0</v>
      </c>
      <c r="AC94" s="3">
        <v>1</v>
      </c>
      <c r="AD94" s="3">
        <v>1</v>
      </c>
      <c r="AE94" s="3">
        <v>1</v>
      </c>
      <c r="AF94" s="3">
        <v>0</v>
      </c>
      <c r="AG94" s="3">
        <v>0</v>
      </c>
      <c r="AH94" s="3">
        <v>31</v>
      </c>
      <c r="AI94" s="4">
        <v>2.3199999999999998</v>
      </c>
      <c r="AJ94" s="3">
        <v>100</v>
      </c>
      <c r="AK94" s="3">
        <v>62</v>
      </c>
      <c r="AL94" s="5">
        <f t="shared" si="19"/>
        <v>74.666666666666671</v>
      </c>
      <c r="AM94" s="3">
        <v>81</v>
      </c>
      <c r="AN94" s="3">
        <v>3</v>
      </c>
      <c r="AO94" s="3">
        <v>27</v>
      </c>
      <c r="AP94" s="3"/>
      <c r="AQ94" s="3"/>
      <c r="AR94" s="3">
        <v>43</v>
      </c>
      <c r="AS94" s="3"/>
      <c r="AT94" s="8"/>
      <c r="AU94" s="3">
        <v>34</v>
      </c>
      <c r="AV94" s="4">
        <v>3.9439999999999995</v>
      </c>
      <c r="AW94" s="3">
        <v>1.7</v>
      </c>
      <c r="AX94" s="19">
        <f t="shared" si="22"/>
        <v>0.28144863266814485</v>
      </c>
      <c r="AY94" s="7">
        <f t="shared" si="23"/>
        <v>2.2819472616632863</v>
      </c>
      <c r="AZ94" s="7">
        <f t="shared" si="24"/>
        <v>423.52941176470591</v>
      </c>
      <c r="BA94" s="7">
        <f t="shared" si="25"/>
        <v>2243.1372549019611</v>
      </c>
      <c r="BB94" s="7">
        <f t="shared" si="26"/>
        <v>48.691358024691347</v>
      </c>
      <c r="BC94" s="7">
        <f t="shared" si="27"/>
        <v>20.987654320987655</v>
      </c>
      <c r="BD94" s="7">
        <f t="shared" si="28"/>
        <v>11.607572016460907</v>
      </c>
      <c r="BE94" s="7">
        <f t="shared" si="29"/>
        <v>4.5669135802469132</v>
      </c>
      <c r="BF94" s="19"/>
      <c r="BG94" s="19">
        <f t="shared" si="30"/>
        <v>0.88311359026369185</v>
      </c>
      <c r="BH94" s="19"/>
      <c r="BI94" s="19"/>
      <c r="BJ94" s="19">
        <f t="shared" si="33"/>
        <v>0.79411764705882348</v>
      </c>
      <c r="BK94" s="19"/>
      <c r="BL94" s="5">
        <v>0</v>
      </c>
      <c r="BM94" s="5"/>
      <c r="BN94" s="5"/>
      <c r="BO94" s="5"/>
      <c r="BP94" s="5"/>
      <c r="BQ94" s="3">
        <v>1</v>
      </c>
      <c r="BR94" s="3">
        <v>0</v>
      </c>
      <c r="BS94" s="3">
        <v>15</v>
      </c>
      <c r="BT94" s="3">
        <v>7.3</v>
      </c>
      <c r="BU94" s="3">
        <v>7.1</v>
      </c>
      <c r="BV94" s="3">
        <v>0.95</v>
      </c>
      <c r="BW94" s="3"/>
      <c r="BY94" s="3">
        <v>1</v>
      </c>
      <c r="BZ94" s="3">
        <v>1</v>
      </c>
      <c r="CA94" s="3">
        <v>127</v>
      </c>
      <c r="CB94" s="3">
        <v>64</v>
      </c>
      <c r="CC94" s="4">
        <v>2.9</v>
      </c>
      <c r="CD94" s="28">
        <v>28</v>
      </c>
      <c r="CE94" s="8"/>
      <c r="CF94" s="8"/>
      <c r="CG94" s="3">
        <v>5827</v>
      </c>
      <c r="CH94" s="3">
        <v>1</v>
      </c>
      <c r="CI94" s="3">
        <v>3</v>
      </c>
      <c r="CJ94" s="12">
        <v>3090.1960784313724</v>
      </c>
      <c r="CK94" s="19">
        <f t="shared" si="34"/>
        <v>8.0359898236815894</v>
      </c>
      <c r="CL94" s="19">
        <f t="shared" si="37"/>
        <v>110.3641456582633</v>
      </c>
      <c r="CM94" s="5">
        <v>1572.3566174930843</v>
      </c>
      <c r="CN94" s="19">
        <f t="shared" si="35"/>
        <v>7.3603308031728716</v>
      </c>
      <c r="CP94" s="36">
        <v>40497</v>
      </c>
      <c r="CQ94" s="36">
        <v>40499</v>
      </c>
      <c r="CR94" s="20">
        <f>(CQ94-CP94)</f>
        <v>2</v>
      </c>
      <c r="CS94" s="36"/>
      <c r="CT94" s="20"/>
      <c r="CU94" s="36">
        <v>44272</v>
      </c>
      <c r="CV94" s="36">
        <v>44125</v>
      </c>
      <c r="CW94" s="1">
        <f t="shared" si="36"/>
        <v>3628</v>
      </c>
      <c r="CX94" s="3">
        <v>0</v>
      </c>
      <c r="CY94" s="3"/>
      <c r="CZ94" s="3"/>
      <c r="DA94" s="3">
        <v>1</v>
      </c>
      <c r="DB94" s="3">
        <v>2</v>
      </c>
      <c r="DC94" s="1">
        <v>1</v>
      </c>
      <c r="DD94" s="3" t="s">
        <v>149</v>
      </c>
    </row>
    <row r="95" spans="1:108" s="10" customFormat="1" x14ac:dyDescent="0.25">
      <c r="A95" s="2">
        <v>2053</v>
      </c>
      <c r="B95" s="3">
        <v>62</v>
      </c>
      <c r="C95" s="3">
        <v>0</v>
      </c>
      <c r="D95" s="3">
        <v>0</v>
      </c>
      <c r="E95" s="3">
        <v>1</v>
      </c>
      <c r="F95" s="3">
        <v>1</v>
      </c>
      <c r="G95" s="3">
        <v>0</v>
      </c>
      <c r="H95" s="1">
        <v>1</v>
      </c>
      <c r="I95" s="3">
        <v>0</v>
      </c>
      <c r="J95" s="3">
        <v>4</v>
      </c>
      <c r="K95" s="3">
        <v>1</v>
      </c>
      <c r="L95" s="3">
        <v>0</v>
      </c>
      <c r="M95" s="3"/>
      <c r="N95" s="3">
        <v>1</v>
      </c>
      <c r="O95" s="3">
        <v>0</v>
      </c>
      <c r="P95" s="3">
        <v>1</v>
      </c>
      <c r="Q95" s="3">
        <v>1</v>
      </c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0</v>
      </c>
      <c r="AE95" s="3">
        <v>1</v>
      </c>
      <c r="AF95" s="3">
        <v>0</v>
      </c>
      <c r="AG95" s="3">
        <v>0</v>
      </c>
      <c r="AH95" s="3">
        <v>32.299999999999997</v>
      </c>
      <c r="AI95" s="4">
        <v>2.13</v>
      </c>
      <c r="AJ95" s="3">
        <v>93</v>
      </c>
      <c r="AK95" s="3">
        <v>62</v>
      </c>
      <c r="AL95" s="5">
        <f t="shared" si="19"/>
        <v>72.333333333333329</v>
      </c>
      <c r="AM95" s="3">
        <v>85</v>
      </c>
      <c r="AN95" s="3">
        <v>3</v>
      </c>
      <c r="AO95" s="3">
        <v>8</v>
      </c>
      <c r="AP95" s="3">
        <v>32</v>
      </c>
      <c r="AQ95" s="3">
        <v>17</v>
      </c>
      <c r="AR95" s="3">
        <v>21</v>
      </c>
      <c r="AS95" s="1">
        <f t="shared" ref="AS95:AS106" si="39">(AP95-AQ95)</f>
        <v>15</v>
      </c>
      <c r="AT95" s="7">
        <f t="shared" ref="AT95:AT106" si="40">(AS95/AO95)</f>
        <v>1.875</v>
      </c>
      <c r="AU95" s="3">
        <v>12</v>
      </c>
      <c r="AV95" s="4">
        <v>3.5996999999999999</v>
      </c>
      <c r="AW95" s="3">
        <v>1.69</v>
      </c>
      <c r="AX95" s="19">
        <f t="shared" si="22"/>
        <v>0.27104951958610496</v>
      </c>
      <c r="AY95" s="7">
        <f t="shared" si="23"/>
        <v>2.5002083506958912</v>
      </c>
      <c r="AZ95" s="7">
        <f t="shared" si="24"/>
        <v>426.03550295857991</v>
      </c>
      <c r="BA95" s="7">
        <f t="shared" si="25"/>
        <v>3045.3648915187373</v>
      </c>
      <c r="BB95" s="7">
        <f t="shared" si="26"/>
        <v>42.349411764705877</v>
      </c>
      <c r="BC95" s="7">
        <f t="shared" si="27"/>
        <v>19.882352941176471</v>
      </c>
      <c r="BD95" s="7">
        <f t="shared" si="28"/>
        <v>16.314133333333331</v>
      </c>
      <c r="BE95" s="7">
        <f t="shared" si="29"/>
        <v>3.5152000000000001</v>
      </c>
      <c r="BF95" s="19"/>
      <c r="BG95" s="19">
        <f t="shared" si="30"/>
        <v>0.49587465622135185</v>
      </c>
      <c r="BH95" s="19">
        <f t="shared" ref="BH95:BH106" si="41">(AP95/BB95)</f>
        <v>0.75561852376586947</v>
      </c>
      <c r="BI95" s="19">
        <f t="shared" ref="BI95:BI106" si="42">(BB95/AS95)</f>
        <v>2.8232941176470585</v>
      </c>
      <c r="BJ95" s="19">
        <f t="shared" si="33"/>
        <v>0.66666666666666663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15">
        <v>17.5</v>
      </c>
      <c r="BT95" s="3">
        <v>6.8</v>
      </c>
      <c r="BU95" s="3">
        <v>6.4</v>
      </c>
      <c r="BV95" s="3">
        <v>1</v>
      </c>
      <c r="BW95" s="3"/>
      <c r="BY95" s="3">
        <v>1</v>
      </c>
      <c r="BZ95" s="3">
        <v>0</v>
      </c>
      <c r="CA95" s="3">
        <v>135</v>
      </c>
      <c r="CB95" s="3">
        <v>19</v>
      </c>
      <c r="CC95" s="4">
        <v>1.1000000000000001</v>
      </c>
      <c r="CD95" s="28">
        <v>88</v>
      </c>
      <c r="CE95" s="8"/>
      <c r="CF95" s="8"/>
      <c r="CG95" s="3">
        <v>5804</v>
      </c>
      <c r="CH95" s="3">
        <v>1</v>
      </c>
      <c r="CI95" s="3">
        <v>3</v>
      </c>
      <c r="CJ95" s="12">
        <v>1333.3333333333335</v>
      </c>
      <c r="CK95" s="19">
        <f t="shared" si="34"/>
        <v>7.1954373514339185</v>
      </c>
      <c r="CL95" s="19">
        <f t="shared" si="37"/>
        <v>15.151515151515154</v>
      </c>
      <c r="CM95" s="5">
        <v>2469.0765157083802</v>
      </c>
      <c r="CN95" s="19">
        <f t="shared" si="35"/>
        <v>7.811599479431357</v>
      </c>
      <c r="CP95" s="36">
        <v>40504</v>
      </c>
      <c r="CQ95" s="36"/>
      <c r="CR95" s="36"/>
      <c r="CS95" s="36"/>
      <c r="CT95" s="20"/>
      <c r="CU95" s="36">
        <v>44272</v>
      </c>
      <c r="CV95" s="36">
        <v>40985</v>
      </c>
      <c r="CW95" s="1">
        <f t="shared" si="36"/>
        <v>481</v>
      </c>
      <c r="CX95" s="3">
        <v>1</v>
      </c>
      <c r="CY95" s="40">
        <v>40985</v>
      </c>
      <c r="CZ95" s="3">
        <f>(CY95-CP95)</f>
        <v>481</v>
      </c>
      <c r="DA95" s="3">
        <v>1</v>
      </c>
      <c r="DB95" s="3">
        <v>481</v>
      </c>
      <c r="DC95" s="3">
        <v>0</v>
      </c>
      <c r="DD95" s="9" t="s">
        <v>141</v>
      </c>
    </row>
    <row r="96" spans="1:108" s="10" customFormat="1" x14ac:dyDescent="0.25">
      <c r="A96" s="2">
        <v>2054</v>
      </c>
      <c r="B96" s="3">
        <v>69</v>
      </c>
      <c r="C96" s="3">
        <v>0</v>
      </c>
      <c r="D96" s="3">
        <v>0</v>
      </c>
      <c r="E96" s="3">
        <v>1</v>
      </c>
      <c r="F96" s="3">
        <v>1</v>
      </c>
      <c r="G96" s="3">
        <v>0</v>
      </c>
      <c r="H96" s="1">
        <v>1</v>
      </c>
      <c r="I96" s="3">
        <v>0</v>
      </c>
      <c r="J96" s="3">
        <v>3</v>
      </c>
      <c r="K96" s="9">
        <v>1</v>
      </c>
      <c r="L96" s="3">
        <v>0</v>
      </c>
      <c r="M96" s="9"/>
      <c r="N96" s="3">
        <v>1</v>
      </c>
      <c r="O96" s="9">
        <v>1</v>
      </c>
      <c r="P96" s="3">
        <v>0</v>
      </c>
      <c r="Q96" s="3"/>
      <c r="R96" s="3">
        <v>1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1</v>
      </c>
      <c r="AA96" s="3">
        <v>1</v>
      </c>
      <c r="AB96" s="3">
        <v>1</v>
      </c>
      <c r="AC96" s="3">
        <v>0</v>
      </c>
      <c r="AD96" s="3">
        <v>0</v>
      </c>
      <c r="AE96" s="3">
        <v>1</v>
      </c>
      <c r="AF96" s="3">
        <v>0</v>
      </c>
      <c r="AG96" s="3">
        <v>0</v>
      </c>
      <c r="AH96" s="3">
        <v>26.5</v>
      </c>
      <c r="AI96" s="4">
        <v>1.8</v>
      </c>
      <c r="AJ96" s="3">
        <v>119</v>
      </c>
      <c r="AK96" s="3">
        <v>71</v>
      </c>
      <c r="AL96" s="5">
        <f t="shared" si="19"/>
        <v>87</v>
      </c>
      <c r="AM96" s="3">
        <v>71</v>
      </c>
      <c r="AN96" s="3">
        <v>1</v>
      </c>
      <c r="AO96" s="3">
        <v>9</v>
      </c>
      <c r="AP96" s="3">
        <v>79</v>
      </c>
      <c r="AQ96" s="3">
        <v>26</v>
      </c>
      <c r="AR96" s="3">
        <v>45</v>
      </c>
      <c r="AS96" s="1">
        <f t="shared" si="39"/>
        <v>53</v>
      </c>
      <c r="AT96" s="7">
        <f t="shared" si="40"/>
        <v>5.8888888888888893</v>
      </c>
      <c r="AU96" s="3">
        <v>18</v>
      </c>
      <c r="AV96" s="4">
        <v>4.2300000000000004</v>
      </c>
      <c r="AW96" s="3">
        <v>2.35</v>
      </c>
      <c r="AX96" s="19">
        <f t="shared" si="22"/>
        <v>0.45332594235033263</v>
      </c>
      <c r="AY96" s="7">
        <f t="shared" si="23"/>
        <v>6.3829787234042543</v>
      </c>
      <c r="AZ96" s="7">
        <f t="shared" si="24"/>
        <v>919.14893617021278</v>
      </c>
      <c r="BA96" s="7">
        <f t="shared" si="25"/>
        <v>2655.3191489361702</v>
      </c>
      <c r="BB96" s="7">
        <f t="shared" si="26"/>
        <v>59.577464788732399</v>
      </c>
      <c r="BC96" s="7">
        <f t="shared" si="27"/>
        <v>33.098591549295776</v>
      </c>
      <c r="BD96" s="7">
        <f t="shared" si="28"/>
        <v>31.059718309859157</v>
      </c>
      <c r="BE96" s="7">
        <f t="shared" si="29"/>
        <v>16.205070422535208</v>
      </c>
      <c r="BF96" s="19"/>
      <c r="BG96" s="19">
        <f t="shared" si="30"/>
        <v>0.75531914893617014</v>
      </c>
      <c r="BH96" s="19">
        <f t="shared" si="41"/>
        <v>1.3260047281323877</v>
      </c>
      <c r="BI96" s="19">
        <f t="shared" si="42"/>
        <v>1.124103109221366</v>
      </c>
      <c r="BJ96" s="19">
        <f t="shared" si="33"/>
        <v>0.5</v>
      </c>
      <c r="BK96" s="19"/>
      <c r="BL96" s="5">
        <v>0</v>
      </c>
      <c r="BM96" s="5"/>
      <c r="BN96" s="5"/>
      <c r="BO96" s="5"/>
      <c r="BP96" s="5"/>
      <c r="BQ96" s="3">
        <v>1</v>
      </c>
      <c r="BR96" s="3">
        <v>0</v>
      </c>
      <c r="BS96" s="3">
        <v>22.5</v>
      </c>
      <c r="BT96" s="3">
        <v>5.8</v>
      </c>
      <c r="BU96" s="3">
        <v>4.8</v>
      </c>
      <c r="BV96" s="3">
        <v>1</v>
      </c>
      <c r="BW96" s="3"/>
      <c r="BY96" s="3">
        <v>1</v>
      </c>
      <c r="BZ96" s="3">
        <v>1</v>
      </c>
      <c r="CA96" s="3">
        <v>139</v>
      </c>
      <c r="CB96" s="3">
        <v>30</v>
      </c>
      <c r="CC96" s="4">
        <v>1.3</v>
      </c>
      <c r="CD96" s="28">
        <v>55</v>
      </c>
      <c r="CE96" s="8"/>
      <c r="CF96" s="8"/>
      <c r="CG96" s="3">
        <v>3667</v>
      </c>
      <c r="CH96" s="3">
        <v>1</v>
      </c>
      <c r="CI96" s="3">
        <v>3</v>
      </c>
      <c r="CJ96" s="12">
        <v>1696.4705882352941</v>
      </c>
      <c r="CK96" s="19">
        <f t="shared" si="34"/>
        <v>7.436305247342669</v>
      </c>
      <c r="CL96" s="19">
        <f t="shared" si="37"/>
        <v>30.844919786096256</v>
      </c>
      <c r="CM96" s="5">
        <v>2170.7995250837321</v>
      </c>
      <c r="CN96" s="19">
        <f t="shared" si="35"/>
        <v>7.6828508234144568</v>
      </c>
      <c r="CP96" s="36">
        <v>40511</v>
      </c>
      <c r="CQ96" s="36"/>
      <c r="CR96" s="36"/>
      <c r="CS96" s="36"/>
      <c r="CT96" s="20"/>
      <c r="CU96" s="36">
        <v>44274</v>
      </c>
      <c r="CV96" s="36">
        <v>41039</v>
      </c>
      <c r="CW96" s="1">
        <f t="shared" si="36"/>
        <v>528</v>
      </c>
      <c r="CX96" s="3">
        <v>1</v>
      </c>
      <c r="CY96" s="40">
        <v>41039</v>
      </c>
      <c r="CZ96" s="3">
        <f>(CY96-CP96)</f>
        <v>528</v>
      </c>
      <c r="DA96" s="3">
        <v>1</v>
      </c>
      <c r="DB96" s="3">
        <v>528</v>
      </c>
      <c r="DC96" s="1">
        <v>1</v>
      </c>
      <c r="DD96" s="3" t="s">
        <v>141</v>
      </c>
    </row>
    <row r="97" spans="1:117" s="10" customFormat="1" x14ac:dyDescent="0.25">
      <c r="A97" s="2">
        <v>2055</v>
      </c>
      <c r="B97" s="3">
        <v>71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1">
        <v>0</v>
      </c>
      <c r="I97" s="3">
        <v>0</v>
      </c>
      <c r="J97" s="3">
        <v>4</v>
      </c>
      <c r="K97" s="3">
        <v>1</v>
      </c>
      <c r="L97" s="3">
        <v>0</v>
      </c>
      <c r="M97" s="3"/>
      <c r="N97" s="3">
        <v>0</v>
      </c>
      <c r="O97" s="3">
        <v>1</v>
      </c>
      <c r="P97" s="3">
        <v>0</v>
      </c>
      <c r="Q97" s="3"/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1</v>
      </c>
      <c r="Z97" s="3">
        <v>1</v>
      </c>
      <c r="AA97" s="3">
        <v>1</v>
      </c>
      <c r="AB97" s="3">
        <v>1</v>
      </c>
      <c r="AC97" s="3">
        <v>0</v>
      </c>
      <c r="AD97" s="3">
        <v>0</v>
      </c>
      <c r="AE97" s="3">
        <v>1</v>
      </c>
      <c r="AF97" s="3">
        <v>0</v>
      </c>
      <c r="AG97" s="3">
        <v>0</v>
      </c>
      <c r="AH97" s="3">
        <v>23.5</v>
      </c>
      <c r="AI97" s="4">
        <v>1.62</v>
      </c>
      <c r="AJ97" s="3">
        <v>128</v>
      </c>
      <c r="AK97" s="3">
        <v>60</v>
      </c>
      <c r="AL97" s="5">
        <f t="shared" si="19"/>
        <v>82.666666666666671</v>
      </c>
      <c r="AM97" s="3">
        <v>66</v>
      </c>
      <c r="AN97" s="3">
        <v>1</v>
      </c>
      <c r="AO97" s="3">
        <v>8</v>
      </c>
      <c r="AP97" s="3">
        <v>41</v>
      </c>
      <c r="AQ97" s="3">
        <v>15</v>
      </c>
      <c r="AR97" s="3">
        <v>24</v>
      </c>
      <c r="AS97" s="1">
        <f t="shared" si="39"/>
        <v>26</v>
      </c>
      <c r="AT97" s="7">
        <f t="shared" si="40"/>
        <v>3.25</v>
      </c>
      <c r="AU97" s="3">
        <v>10</v>
      </c>
      <c r="AV97" s="4">
        <v>3.5964000000000005</v>
      </c>
      <c r="AW97" s="3">
        <v>2.2200000000000002</v>
      </c>
      <c r="AX97" s="19">
        <f t="shared" si="22"/>
        <v>0.40691796008869185</v>
      </c>
      <c r="AY97" s="7">
        <f t="shared" si="23"/>
        <v>3.8927816705594478</v>
      </c>
      <c r="AZ97" s="7">
        <f t="shared" si="24"/>
        <v>504.50450450450444</v>
      </c>
      <c r="BA97" s="7">
        <f t="shared" si="25"/>
        <v>2690.6906906906906</v>
      </c>
      <c r="BB97" s="7">
        <f t="shared" si="26"/>
        <v>54.490909090909099</v>
      </c>
      <c r="BC97" s="7">
        <f t="shared" si="27"/>
        <v>33.636363636363633</v>
      </c>
      <c r="BD97" s="7">
        <f t="shared" si="28"/>
        <v>33.241696969696967</v>
      </c>
      <c r="BE97" s="7">
        <f t="shared" si="29"/>
        <v>7.3192727272727263</v>
      </c>
      <c r="BF97" s="19"/>
      <c r="BG97" s="19">
        <f t="shared" si="30"/>
        <v>0.44044044044044039</v>
      </c>
      <c r="BH97" s="19">
        <f t="shared" si="41"/>
        <v>0.752419085752419</v>
      </c>
      <c r="BI97" s="19">
        <f t="shared" si="42"/>
        <v>2.0958041958041962</v>
      </c>
      <c r="BJ97" s="19">
        <f t="shared" si="33"/>
        <v>0.8</v>
      </c>
      <c r="BK97" s="19"/>
      <c r="BL97" s="5">
        <v>1</v>
      </c>
      <c r="BM97" s="5"/>
      <c r="BN97" s="5"/>
      <c r="BO97" s="5">
        <v>0</v>
      </c>
      <c r="BP97" s="5">
        <v>0</v>
      </c>
      <c r="BQ97" s="3">
        <v>1</v>
      </c>
      <c r="BR97" s="3">
        <v>0</v>
      </c>
      <c r="BS97" s="3">
        <v>27.5</v>
      </c>
      <c r="BT97" s="3">
        <v>4.0999999999999996</v>
      </c>
      <c r="BU97" s="3">
        <v>3.9</v>
      </c>
      <c r="BV97" s="3">
        <v>0.9</v>
      </c>
      <c r="BW97" s="3">
        <v>2.6</v>
      </c>
      <c r="BY97" s="3">
        <v>0</v>
      </c>
      <c r="BZ97" s="3">
        <v>1</v>
      </c>
      <c r="CA97" s="3">
        <v>139</v>
      </c>
      <c r="CB97" s="3">
        <v>28</v>
      </c>
      <c r="CC97" s="4">
        <v>1.3</v>
      </c>
      <c r="CD97" s="28">
        <v>49</v>
      </c>
      <c r="CE97" s="8"/>
      <c r="CF97" s="8"/>
      <c r="CG97" s="3">
        <v>391</v>
      </c>
      <c r="CH97" s="3">
        <v>0</v>
      </c>
      <c r="CI97" s="3">
        <v>1</v>
      </c>
      <c r="CJ97" s="12">
        <v>2978.2312925170068</v>
      </c>
      <c r="CK97" s="19">
        <f t="shared" si="34"/>
        <v>7.9990848772921632</v>
      </c>
      <c r="CL97" s="19">
        <f t="shared" si="37"/>
        <v>60.780230459530749</v>
      </c>
      <c r="CM97" s="5">
        <v>2149.6969096298444</v>
      </c>
      <c r="CN97" s="19">
        <f t="shared" si="35"/>
        <v>7.6730821389189963</v>
      </c>
      <c r="CP97" s="36">
        <v>40519</v>
      </c>
      <c r="CQ97" s="36"/>
      <c r="CR97" s="36"/>
      <c r="CS97" s="36"/>
      <c r="CT97" s="20"/>
      <c r="CU97" s="36">
        <v>44274</v>
      </c>
      <c r="CV97" s="36">
        <v>44275</v>
      </c>
      <c r="CW97" s="1">
        <f t="shared" si="36"/>
        <v>3756</v>
      </c>
      <c r="CX97" s="3">
        <v>0</v>
      </c>
      <c r="CY97" s="3"/>
      <c r="CZ97" s="3"/>
      <c r="DA97" s="3">
        <v>0</v>
      </c>
      <c r="DB97" s="3">
        <v>3756</v>
      </c>
      <c r="DC97" s="1">
        <v>1</v>
      </c>
      <c r="DD97" s="3" t="s">
        <v>156</v>
      </c>
    </row>
    <row r="98" spans="1:117" s="10" customFormat="1" x14ac:dyDescent="0.25">
      <c r="A98" s="2">
        <v>2056</v>
      </c>
      <c r="B98" s="3">
        <v>49</v>
      </c>
      <c r="C98" s="3">
        <v>0</v>
      </c>
      <c r="D98" s="3">
        <v>0</v>
      </c>
      <c r="E98" s="3">
        <v>0</v>
      </c>
      <c r="F98" s="3">
        <v>2</v>
      </c>
      <c r="G98" s="3">
        <v>1</v>
      </c>
      <c r="H98" s="1">
        <v>0</v>
      </c>
      <c r="I98" s="3">
        <v>1</v>
      </c>
      <c r="J98" s="3">
        <v>1</v>
      </c>
      <c r="K98" s="3">
        <v>0</v>
      </c>
      <c r="L98" s="3">
        <v>0</v>
      </c>
      <c r="M98" s="3"/>
      <c r="N98" s="3">
        <v>0</v>
      </c>
      <c r="O98" s="3">
        <v>0</v>
      </c>
      <c r="P98" s="3">
        <v>1</v>
      </c>
      <c r="Q98" s="3"/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1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23</v>
      </c>
      <c r="AI98" s="4">
        <v>1.7</v>
      </c>
      <c r="AJ98" s="3">
        <v>118</v>
      </c>
      <c r="AK98" s="3">
        <v>78</v>
      </c>
      <c r="AL98" s="5">
        <f t="shared" si="19"/>
        <v>91.333333333333329</v>
      </c>
      <c r="AM98" s="3">
        <v>88</v>
      </c>
      <c r="AN98" s="3">
        <v>1</v>
      </c>
      <c r="AO98" s="3">
        <v>4</v>
      </c>
      <c r="AP98" s="3">
        <v>18</v>
      </c>
      <c r="AQ98" s="3">
        <v>8</v>
      </c>
      <c r="AR98" s="3">
        <v>11</v>
      </c>
      <c r="AS98" s="1">
        <f t="shared" si="39"/>
        <v>10</v>
      </c>
      <c r="AT98" s="7">
        <f t="shared" si="40"/>
        <v>2.5</v>
      </c>
      <c r="AU98" s="3">
        <v>6</v>
      </c>
      <c r="AV98" s="4">
        <v>3.8080000000000003</v>
      </c>
      <c r="AW98" s="3">
        <v>2.2400000000000002</v>
      </c>
      <c r="AX98" s="19">
        <f t="shared" si="22"/>
        <v>0.45362897265336294</v>
      </c>
      <c r="AY98" s="7">
        <f t="shared" si="23"/>
        <v>1.3130252100840336</v>
      </c>
      <c r="AZ98" s="7">
        <f t="shared" si="24"/>
        <v>178.57142857142856</v>
      </c>
      <c r="BA98" s="7">
        <f t="shared" si="25"/>
        <v>3119.0476190476184</v>
      </c>
      <c r="BB98" s="7">
        <f t="shared" si="26"/>
        <v>43.272727272727273</v>
      </c>
      <c r="BC98" s="7">
        <f t="shared" si="27"/>
        <v>25.454545454545453</v>
      </c>
      <c r="BD98" s="7">
        <f t="shared" si="28"/>
        <v>29.540848484848482</v>
      </c>
      <c r="BE98" s="7">
        <f t="shared" si="29"/>
        <v>2.4232727272727272</v>
      </c>
      <c r="BF98" s="19"/>
      <c r="BG98" s="19">
        <f t="shared" si="30"/>
        <v>0.25420168067226889</v>
      </c>
      <c r="BH98" s="19">
        <f t="shared" si="41"/>
        <v>0.41596638655462187</v>
      </c>
      <c r="BI98" s="19">
        <f t="shared" si="42"/>
        <v>4.3272727272727272</v>
      </c>
      <c r="BJ98" s="19">
        <f t="shared" si="33"/>
        <v>0.66666666666666663</v>
      </c>
      <c r="BK98" s="19"/>
      <c r="BL98" s="5">
        <v>0</v>
      </c>
      <c r="BM98" s="5"/>
      <c r="BN98" s="5"/>
      <c r="BO98" s="5"/>
      <c r="BP98" s="5"/>
      <c r="BQ98" s="3">
        <v>1</v>
      </c>
      <c r="BR98" s="3">
        <v>0</v>
      </c>
      <c r="BS98" s="3">
        <v>55</v>
      </c>
      <c r="BT98" s="3"/>
      <c r="BU98" s="3"/>
      <c r="BV98" s="3"/>
      <c r="BW98" s="3"/>
      <c r="BY98" s="3">
        <v>1</v>
      </c>
      <c r="BZ98" s="3">
        <v>0</v>
      </c>
      <c r="CA98" s="3">
        <v>141</v>
      </c>
      <c r="CB98" s="3">
        <v>25</v>
      </c>
      <c r="CC98" s="4">
        <v>1.1000000000000001</v>
      </c>
      <c r="CD98" s="28">
        <v>77</v>
      </c>
      <c r="CE98" s="8"/>
      <c r="CF98" s="8"/>
      <c r="CG98" s="3">
        <v>366</v>
      </c>
      <c r="CH98" s="3">
        <v>0</v>
      </c>
      <c r="CI98" s="3">
        <v>1</v>
      </c>
      <c r="CJ98" s="12">
        <v>828.9473684210526</v>
      </c>
      <c r="CK98" s="19">
        <f t="shared" si="34"/>
        <v>6.7201566650873383</v>
      </c>
      <c r="CL98" s="19">
        <f t="shared" si="37"/>
        <v>10.76555023923445</v>
      </c>
      <c r="CM98" s="5">
        <v>744.87765334955429</v>
      </c>
      <c r="CN98" s="19">
        <f t="shared" si="35"/>
        <v>6.6132199812014987</v>
      </c>
      <c r="CP98" s="36">
        <v>40521</v>
      </c>
      <c r="CQ98" s="36"/>
      <c r="CR98" s="36"/>
      <c r="CS98" s="36"/>
      <c r="CT98" s="22"/>
      <c r="CU98" s="36">
        <v>44274</v>
      </c>
      <c r="CV98" s="40">
        <v>43879</v>
      </c>
      <c r="CW98" s="3">
        <f t="shared" si="36"/>
        <v>3358</v>
      </c>
      <c r="CX98" s="3">
        <v>0</v>
      </c>
      <c r="CY98" s="3"/>
      <c r="CZ98" s="3"/>
      <c r="DA98" s="3">
        <v>0</v>
      </c>
      <c r="DB98" s="3">
        <v>3358</v>
      </c>
      <c r="DC98" s="3">
        <v>0</v>
      </c>
      <c r="DD98" s="3"/>
    </row>
    <row r="99" spans="1:117" s="10" customFormat="1" x14ac:dyDescent="0.25">
      <c r="A99" s="2">
        <v>2057</v>
      </c>
      <c r="B99" s="3">
        <v>68</v>
      </c>
      <c r="C99" s="3">
        <v>1</v>
      </c>
      <c r="D99" s="3">
        <v>0</v>
      </c>
      <c r="E99" s="3">
        <v>0</v>
      </c>
      <c r="F99" s="3">
        <v>1</v>
      </c>
      <c r="G99" s="3">
        <v>0</v>
      </c>
      <c r="H99" s="1">
        <v>1</v>
      </c>
      <c r="I99" s="3">
        <v>1</v>
      </c>
      <c r="J99" s="3">
        <v>1</v>
      </c>
      <c r="K99" s="3">
        <v>1</v>
      </c>
      <c r="L99" s="3">
        <v>0</v>
      </c>
      <c r="M99" s="3"/>
      <c r="N99" s="3">
        <v>1</v>
      </c>
      <c r="O99" s="3">
        <v>0</v>
      </c>
      <c r="P99" s="3">
        <v>1</v>
      </c>
      <c r="Q99" s="3"/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1</v>
      </c>
      <c r="Z99" s="3">
        <v>1</v>
      </c>
      <c r="AA99" s="3">
        <v>1</v>
      </c>
      <c r="AB99" s="3">
        <v>1</v>
      </c>
      <c r="AC99" s="3">
        <v>1</v>
      </c>
      <c r="AD99" s="3">
        <v>0</v>
      </c>
      <c r="AE99" s="3">
        <v>1</v>
      </c>
      <c r="AF99" s="3">
        <v>0</v>
      </c>
      <c r="AG99" s="3">
        <v>0</v>
      </c>
      <c r="AH99" s="3">
        <v>28</v>
      </c>
      <c r="AI99" s="4">
        <v>2.35</v>
      </c>
      <c r="AJ99" s="3"/>
      <c r="AK99" s="3"/>
      <c r="AL99" s="5"/>
      <c r="AM99" s="3">
        <v>74</v>
      </c>
      <c r="AN99" s="3">
        <v>1</v>
      </c>
      <c r="AO99" s="3">
        <v>16</v>
      </c>
      <c r="AP99" s="3">
        <v>37</v>
      </c>
      <c r="AQ99" s="3">
        <v>20</v>
      </c>
      <c r="AR99" s="3">
        <v>26</v>
      </c>
      <c r="AS99" s="1">
        <f t="shared" si="39"/>
        <v>17</v>
      </c>
      <c r="AT99" s="7">
        <f t="shared" si="40"/>
        <v>1.0625</v>
      </c>
      <c r="AU99" s="3">
        <v>22</v>
      </c>
      <c r="AV99" s="4">
        <v>4.2065000000000001</v>
      </c>
      <c r="AW99" s="3">
        <v>1.79</v>
      </c>
      <c r="AX99" s="19"/>
      <c r="AY99" s="7">
        <f t="shared" si="23"/>
        <v>0.95090930702484244</v>
      </c>
      <c r="AZ99" s="7">
        <f t="shared" si="24"/>
        <v>178.77094972067039</v>
      </c>
      <c r="BA99" s="7"/>
      <c r="BB99" s="7">
        <f t="shared" si="26"/>
        <v>56.844594594594597</v>
      </c>
      <c r="BC99" s="7">
        <f t="shared" si="27"/>
        <v>24.189189189189189</v>
      </c>
      <c r="BD99" s="7"/>
      <c r="BE99" s="7">
        <f t="shared" si="29"/>
        <v>3.2897297297297299</v>
      </c>
      <c r="BF99" s="19"/>
      <c r="BG99" s="19">
        <f t="shared" si="30"/>
        <v>0.45738737667894924</v>
      </c>
      <c r="BH99" s="19">
        <f t="shared" si="41"/>
        <v>0.65089742065850464</v>
      </c>
      <c r="BI99" s="19">
        <f t="shared" si="42"/>
        <v>3.3437996820349762</v>
      </c>
      <c r="BJ99" s="19">
        <f t="shared" si="33"/>
        <v>0.72727272727272729</v>
      </c>
      <c r="BK99" s="19"/>
      <c r="BL99" s="5">
        <v>0</v>
      </c>
      <c r="BM99" s="5"/>
      <c r="BN99" s="5"/>
      <c r="BO99" s="5"/>
      <c r="BP99" s="5"/>
      <c r="BQ99" s="3">
        <v>1</v>
      </c>
      <c r="BR99" s="3">
        <v>0</v>
      </c>
      <c r="BS99" s="3"/>
      <c r="BT99" s="3">
        <v>6.2</v>
      </c>
      <c r="BU99" s="3">
        <v>5.4</v>
      </c>
      <c r="BV99" s="3">
        <v>1</v>
      </c>
      <c r="BW99" s="3"/>
      <c r="BY99" s="3">
        <v>1</v>
      </c>
      <c r="BZ99" s="3">
        <v>0</v>
      </c>
      <c r="CA99" s="3">
        <v>142</v>
      </c>
      <c r="CB99" s="3">
        <v>26</v>
      </c>
      <c r="CC99" s="4">
        <v>2</v>
      </c>
      <c r="CD99" s="28">
        <v>42</v>
      </c>
      <c r="CE99" s="8"/>
      <c r="CF99" s="8"/>
      <c r="CG99" s="3">
        <v>1145</v>
      </c>
      <c r="CH99" s="3">
        <v>1</v>
      </c>
      <c r="CI99" s="3">
        <v>2</v>
      </c>
      <c r="CJ99" s="12">
        <v>1241.5966386554621</v>
      </c>
      <c r="CK99" s="19">
        <f t="shared" si="34"/>
        <v>7.1241534421568149</v>
      </c>
      <c r="CL99" s="19">
        <f t="shared" si="37"/>
        <v>29.561824729891956</v>
      </c>
      <c r="CM99" s="5">
        <v>1058.9701844312465</v>
      </c>
      <c r="CN99" s="19">
        <f t="shared" si="35"/>
        <v>6.965052190749204</v>
      </c>
      <c r="CP99" s="36">
        <v>40526</v>
      </c>
      <c r="CQ99" s="36"/>
      <c r="CR99" s="36"/>
      <c r="CS99" s="36">
        <v>42037</v>
      </c>
      <c r="CT99" s="43">
        <f>(CS99-CP99)</f>
        <v>1511</v>
      </c>
      <c r="CU99" s="36">
        <v>44274</v>
      </c>
      <c r="CV99" s="40">
        <v>44263</v>
      </c>
      <c r="CW99" s="3">
        <f t="shared" si="36"/>
        <v>3737</v>
      </c>
      <c r="CX99" s="3">
        <v>0</v>
      </c>
      <c r="CY99" s="3"/>
      <c r="CZ99" s="3"/>
      <c r="DA99" s="3">
        <v>1</v>
      </c>
      <c r="DB99" s="3">
        <v>1511</v>
      </c>
      <c r="DC99" s="3">
        <v>0</v>
      </c>
      <c r="DD99" s="3"/>
    </row>
    <row r="100" spans="1:117" s="10" customFormat="1" x14ac:dyDescent="0.25">
      <c r="A100" s="2">
        <v>2058</v>
      </c>
      <c r="B100" s="3">
        <v>61</v>
      </c>
      <c r="C100" s="3">
        <v>0</v>
      </c>
      <c r="D100" s="3">
        <v>0</v>
      </c>
      <c r="E100" s="3">
        <v>0</v>
      </c>
      <c r="F100" s="3">
        <v>1</v>
      </c>
      <c r="G100" s="3">
        <v>0</v>
      </c>
      <c r="H100" s="1">
        <v>1</v>
      </c>
      <c r="I100" s="3">
        <v>1</v>
      </c>
      <c r="J100" s="3">
        <v>1</v>
      </c>
      <c r="K100" s="3">
        <v>0</v>
      </c>
      <c r="L100" s="3">
        <v>1</v>
      </c>
      <c r="M100" s="3"/>
      <c r="N100" s="3">
        <v>1</v>
      </c>
      <c r="O100" s="3">
        <v>0</v>
      </c>
      <c r="P100" s="3">
        <v>1</v>
      </c>
      <c r="Q100" s="3">
        <v>1</v>
      </c>
      <c r="R100" s="3">
        <v>0</v>
      </c>
      <c r="S100" s="3">
        <v>0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1</v>
      </c>
      <c r="AA100" s="3">
        <v>1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34.5</v>
      </c>
      <c r="AI100" s="4">
        <v>2.15</v>
      </c>
      <c r="AJ100" s="3">
        <v>120</v>
      </c>
      <c r="AK100" s="3">
        <v>70</v>
      </c>
      <c r="AL100" s="5">
        <f t="shared" ref="AL100:AL106" si="43">(AJ100+2*AK100)/3</f>
        <v>86.666666666666671</v>
      </c>
      <c r="AM100" s="3">
        <v>94</v>
      </c>
      <c r="AN100" s="3">
        <v>1</v>
      </c>
      <c r="AO100" s="3">
        <v>10</v>
      </c>
      <c r="AP100" s="3">
        <v>27</v>
      </c>
      <c r="AQ100" s="3">
        <v>17</v>
      </c>
      <c r="AR100" s="3">
        <v>20</v>
      </c>
      <c r="AS100" s="1">
        <f t="shared" si="39"/>
        <v>10</v>
      </c>
      <c r="AT100" s="7">
        <f t="shared" si="40"/>
        <v>1</v>
      </c>
      <c r="AU100" s="3">
        <v>14</v>
      </c>
      <c r="AV100" s="4">
        <v>6.4929999999999994</v>
      </c>
      <c r="AW100" s="3">
        <v>3.02</v>
      </c>
      <c r="AX100" s="19">
        <f t="shared" ref="AX100:AX106" si="44">(AL100*AW100/451)</f>
        <v>0.58033998521803398</v>
      </c>
      <c r="AY100" s="7">
        <f t="shared" si="23"/>
        <v>0.92407207762205457</v>
      </c>
      <c r="AZ100" s="7">
        <f t="shared" si="24"/>
        <v>158.94039735099338</v>
      </c>
      <c r="BA100" s="7">
        <f t="shared" ref="BA100:BA106" si="45">((AL100-AO100)*80/AW100)</f>
        <v>2030.9050772626933</v>
      </c>
      <c r="BB100" s="7">
        <f t="shared" si="26"/>
        <v>69.074468085106375</v>
      </c>
      <c r="BC100" s="7">
        <f t="shared" si="27"/>
        <v>32.127659574468083</v>
      </c>
      <c r="BD100" s="7">
        <f t="shared" ref="BD100:BD106" si="46">(BC100*(AL100-AU100)*0.0136)</f>
        <v>31.750695035460993</v>
      </c>
      <c r="BE100" s="7">
        <f t="shared" si="29"/>
        <v>4.3693617021276587</v>
      </c>
      <c r="BF100" s="19"/>
      <c r="BG100" s="19">
        <f t="shared" si="30"/>
        <v>0.28954258432157709</v>
      </c>
      <c r="BH100" s="19">
        <f t="shared" si="41"/>
        <v>0.39088248883412913</v>
      </c>
      <c r="BI100" s="19">
        <f t="shared" si="42"/>
        <v>6.9074468085106373</v>
      </c>
      <c r="BJ100" s="19">
        <f t="shared" si="33"/>
        <v>0.7142857142857143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55</v>
      </c>
      <c r="BT100" s="3">
        <v>4.5999999999999996</v>
      </c>
      <c r="BU100" s="3">
        <v>2.6</v>
      </c>
      <c r="BV100" s="3">
        <v>0.93</v>
      </c>
      <c r="BW100" s="3">
        <v>5.3</v>
      </c>
      <c r="BY100" s="3">
        <v>1</v>
      </c>
      <c r="BZ100" s="3">
        <v>0</v>
      </c>
      <c r="CA100" s="3">
        <v>140</v>
      </c>
      <c r="CB100" s="3">
        <v>26</v>
      </c>
      <c r="CC100" s="4">
        <v>1</v>
      </c>
      <c r="CD100" s="28">
        <v>90</v>
      </c>
      <c r="CE100" s="8"/>
      <c r="CF100" s="8"/>
      <c r="CG100" s="3">
        <v>167</v>
      </c>
      <c r="CH100" s="3">
        <v>0</v>
      </c>
      <c r="CI100" s="3">
        <v>1</v>
      </c>
      <c r="CJ100" s="12">
        <v>730.28169014084506</v>
      </c>
      <c r="CK100" s="19">
        <f t="shared" si="34"/>
        <v>6.5934303366163576</v>
      </c>
      <c r="CL100" s="19">
        <f t="shared" si="37"/>
        <v>8.1142410015649453</v>
      </c>
      <c r="CM100" s="5">
        <v>239.46703333776145</v>
      </c>
      <c r="CN100" s="19">
        <f t="shared" si="35"/>
        <v>5.4784157595176</v>
      </c>
      <c r="CP100" s="36">
        <v>40549</v>
      </c>
      <c r="CQ100" s="36"/>
      <c r="CR100" s="36"/>
      <c r="CS100" s="36"/>
      <c r="CT100" s="22"/>
      <c r="CU100" s="36">
        <v>44274</v>
      </c>
      <c r="CV100" s="40">
        <v>44272</v>
      </c>
      <c r="CW100" s="3">
        <f t="shared" si="36"/>
        <v>3723</v>
      </c>
      <c r="CX100" s="3">
        <v>0</v>
      </c>
      <c r="CY100" s="3"/>
      <c r="CZ100" s="3"/>
      <c r="DA100" s="3">
        <v>0</v>
      </c>
      <c r="DB100" s="3">
        <v>3723</v>
      </c>
      <c r="DC100" s="3">
        <v>0</v>
      </c>
      <c r="DD100" s="3"/>
    </row>
    <row r="101" spans="1:117" s="10" customFormat="1" x14ac:dyDescent="0.25">
      <c r="A101" s="2">
        <v>2059</v>
      </c>
      <c r="B101" s="3">
        <v>76</v>
      </c>
      <c r="C101" s="3">
        <v>0</v>
      </c>
      <c r="D101" s="3">
        <v>0</v>
      </c>
      <c r="E101" s="3">
        <v>1</v>
      </c>
      <c r="F101" s="3">
        <v>2</v>
      </c>
      <c r="G101" s="3">
        <v>0</v>
      </c>
      <c r="H101" s="1">
        <v>1</v>
      </c>
      <c r="I101" s="3">
        <v>0</v>
      </c>
      <c r="J101" s="3">
        <v>4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1</v>
      </c>
      <c r="Q101" s="3">
        <v>1</v>
      </c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0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>
        <v>40.700000000000003</v>
      </c>
      <c r="AI101" s="4">
        <v>2.44</v>
      </c>
      <c r="AJ101" s="3">
        <v>119</v>
      </c>
      <c r="AK101" s="3">
        <v>54</v>
      </c>
      <c r="AL101" s="5">
        <f t="shared" si="43"/>
        <v>75.666666666666671</v>
      </c>
      <c r="AM101" s="3">
        <v>64</v>
      </c>
      <c r="AN101" s="3">
        <v>3</v>
      </c>
      <c r="AO101" s="3">
        <v>14</v>
      </c>
      <c r="AP101" s="3">
        <v>44</v>
      </c>
      <c r="AQ101" s="3">
        <v>30</v>
      </c>
      <c r="AR101" s="3">
        <v>35</v>
      </c>
      <c r="AS101" s="1">
        <f t="shared" si="39"/>
        <v>14</v>
      </c>
      <c r="AT101" s="7">
        <f t="shared" si="40"/>
        <v>1</v>
      </c>
      <c r="AU101" s="3">
        <v>22</v>
      </c>
      <c r="AV101" s="4">
        <v>4.8311999999999999</v>
      </c>
      <c r="AW101" s="3">
        <v>1.98</v>
      </c>
      <c r="AX101" s="19">
        <f t="shared" si="44"/>
        <v>0.33219512195121959</v>
      </c>
      <c r="AY101" s="7">
        <f t="shared" si="23"/>
        <v>2.6908428547772809</v>
      </c>
      <c r="AZ101" s="7">
        <f t="shared" si="24"/>
        <v>525.25252525252529</v>
      </c>
      <c r="BA101" s="7">
        <f t="shared" si="45"/>
        <v>2491.5824915824919</v>
      </c>
      <c r="BB101" s="7">
        <f t="shared" si="26"/>
        <v>75.487499999999997</v>
      </c>
      <c r="BC101" s="7">
        <f t="shared" si="27"/>
        <v>30.9375</v>
      </c>
      <c r="BD101" s="7">
        <f t="shared" si="46"/>
        <v>22.580250000000003</v>
      </c>
      <c r="BE101" s="7">
        <f t="shared" si="29"/>
        <v>8.8357499999999991</v>
      </c>
      <c r="BF101" s="19"/>
      <c r="BG101" s="19">
        <f t="shared" si="30"/>
        <v>0.46365292266931613</v>
      </c>
      <c r="BH101" s="19">
        <f t="shared" si="41"/>
        <v>0.58287795992714031</v>
      </c>
      <c r="BI101" s="19">
        <f t="shared" si="42"/>
        <v>5.3919642857142858</v>
      </c>
      <c r="BJ101" s="19">
        <f t="shared" si="33"/>
        <v>0.63636363636363635</v>
      </c>
      <c r="BK101" s="19"/>
      <c r="BL101" s="5">
        <v>0</v>
      </c>
      <c r="BM101" s="5"/>
      <c r="BN101" s="5"/>
      <c r="BO101" s="5"/>
      <c r="BP101" s="5"/>
      <c r="BQ101" s="3">
        <v>1</v>
      </c>
      <c r="BR101" s="3">
        <v>0</v>
      </c>
      <c r="BS101" s="3">
        <v>67.5</v>
      </c>
      <c r="BT101" s="3">
        <v>4.4000000000000004</v>
      </c>
      <c r="BU101" s="3">
        <v>2.6</v>
      </c>
      <c r="BV101" s="3">
        <v>1.2</v>
      </c>
      <c r="BW101" s="3">
        <v>5.6</v>
      </c>
      <c r="BY101" s="3">
        <v>1</v>
      </c>
      <c r="BZ101" s="3">
        <v>0</v>
      </c>
      <c r="CA101" s="3">
        <v>134</v>
      </c>
      <c r="CB101" s="3">
        <v>85</v>
      </c>
      <c r="CC101" s="4">
        <v>1.6</v>
      </c>
      <c r="CD101" s="28">
        <v>42</v>
      </c>
      <c r="CE101" s="8"/>
      <c r="CF101" s="8"/>
      <c r="CG101" s="3">
        <v>1041</v>
      </c>
      <c r="CH101" s="3">
        <v>1</v>
      </c>
      <c r="CI101" s="3">
        <v>2</v>
      </c>
      <c r="CJ101" s="12">
        <v>1748.9795918367345</v>
      </c>
      <c r="CK101" s="19">
        <f t="shared" si="34"/>
        <v>7.466787806475244</v>
      </c>
      <c r="CL101" s="19">
        <f t="shared" si="37"/>
        <v>41.642371234207964</v>
      </c>
      <c r="CM101" s="5">
        <v>1179.6479512122871</v>
      </c>
      <c r="CN101" s="19">
        <f t="shared" si="35"/>
        <v>7.0729713265152947</v>
      </c>
      <c r="CP101" s="36">
        <v>40563</v>
      </c>
      <c r="CQ101" s="36"/>
      <c r="CR101" s="36"/>
      <c r="CS101" s="36"/>
      <c r="CT101" s="20"/>
      <c r="CU101" s="36">
        <v>44274</v>
      </c>
      <c r="CV101" s="40">
        <v>40609</v>
      </c>
      <c r="CW101" s="1">
        <f t="shared" si="36"/>
        <v>46</v>
      </c>
      <c r="CX101" s="3">
        <v>1</v>
      </c>
      <c r="CY101" s="40">
        <v>40609</v>
      </c>
      <c r="CZ101" s="3">
        <f>(CY101-CP101)</f>
        <v>46</v>
      </c>
      <c r="DA101" s="3">
        <v>1</v>
      </c>
      <c r="DB101" s="3">
        <v>46</v>
      </c>
      <c r="DC101" s="1">
        <v>1</v>
      </c>
      <c r="DD101" s="3"/>
    </row>
    <row r="102" spans="1:117" s="10" customFormat="1" x14ac:dyDescent="0.25">
      <c r="A102" s="2">
        <v>2060</v>
      </c>
      <c r="B102" s="3">
        <v>65</v>
      </c>
      <c r="C102" s="3">
        <v>0</v>
      </c>
      <c r="D102" s="3">
        <v>0</v>
      </c>
      <c r="E102" s="3">
        <v>1</v>
      </c>
      <c r="F102" s="3">
        <v>1</v>
      </c>
      <c r="G102" s="3">
        <v>0</v>
      </c>
      <c r="H102" s="1">
        <v>1</v>
      </c>
      <c r="I102" s="3">
        <v>1</v>
      </c>
      <c r="J102" s="3">
        <v>2</v>
      </c>
      <c r="K102" s="3">
        <v>1</v>
      </c>
      <c r="L102" s="3">
        <v>0</v>
      </c>
      <c r="M102" s="3"/>
      <c r="N102" s="3">
        <v>1</v>
      </c>
      <c r="O102" s="3">
        <v>0</v>
      </c>
      <c r="P102" s="3">
        <v>0</v>
      </c>
      <c r="Q102" s="3"/>
      <c r="R102" s="3">
        <v>1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1</v>
      </c>
      <c r="AC102" s="3">
        <v>1</v>
      </c>
      <c r="AD102" s="3">
        <v>0</v>
      </c>
      <c r="AE102" s="3">
        <v>1</v>
      </c>
      <c r="AF102" s="3">
        <v>0</v>
      </c>
      <c r="AG102" s="3">
        <v>0</v>
      </c>
      <c r="AH102" s="3">
        <v>26.7</v>
      </c>
      <c r="AI102" s="4">
        <v>2.02</v>
      </c>
      <c r="AJ102" s="3">
        <v>113</v>
      </c>
      <c r="AK102" s="3">
        <v>74</v>
      </c>
      <c r="AL102" s="5">
        <f t="shared" si="43"/>
        <v>87</v>
      </c>
      <c r="AM102" s="3">
        <v>63</v>
      </c>
      <c r="AN102" s="3">
        <v>1</v>
      </c>
      <c r="AO102" s="3">
        <v>3</v>
      </c>
      <c r="AP102" s="3">
        <v>23</v>
      </c>
      <c r="AQ102" s="3">
        <v>8</v>
      </c>
      <c r="AR102" s="3">
        <v>13</v>
      </c>
      <c r="AS102" s="1">
        <f t="shared" si="39"/>
        <v>15</v>
      </c>
      <c r="AT102" s="7">
        <f t="shared" si="40"/>
        <v>5</v>
      </c>
      <c r="AU102" s="3">
        <v>8</v>
      </c>
      <c r="AV102" s="4">
        <v>3.5754000000000001</v>
      </c>
      <c r="AW102" s="3">
        <v>1.77</v>
      </c>
      <c r="AX102" s="19">
        <f t="shared" si="44"/>
        <v>0.34144124168514417</v>
      </c>
      <c r="AY102" s="7">
        <f t="shared" si="23"/>
        <v>1.3984449292386865</v>
      </c>
      <c r="AZ102" s="7">
        <f t="shared" si="24"/>
        <v>225.98870056497174</v>
      </c>
      <c r="BA102" s="7">
        <f t="shared" si="45"/>
        <v>3796.6101694915255</v>
      </c>
      <c r="BB102" s="7">
        <f t="shared" si="26"/>
        <v>56.75238095238096</v>
      </c>
      <c r="BC102" s="7">
        <f t="shared" si="27"/>
        <v>28.095238095238095</v>
      </c>
      <c r="BD102" s="7">
        <f t="shared" si="46"/>
        <v>30.185523809523808</v>
      </c>
      <c r="BE102" s="7">
        <f t="shared" si="29"/>
        <v>3.8209523809523809</v>
      </c>
      <c r="BF102" s="19"/>
      <c r="BG102" s="19">
        <f t="shared" si="30"/>
        <v>0.22906527940929683</v>
      </c>
      <c r="BH102" s="19">
        <f t="shared" si="41"/>
        <v>0.40526934049337132</v>
      </c>
      <c r="BI102" s="19">
        <f t="shared" si="42"/>
        <v>3.7834920634920639</v>
      </c>
      <c r="BJ102" s="19">
        <f t="shared" si="33"/>
        <v>0.375</v>
      </c>
      <c r="BK102" s="19"/>
      <c r="BL102" s="5">
        <v>0</v>
      </c>
      <c r="BM102" s="5"/>
      <c r="BN102" s="5"/>
      <c r="BO102" s="5"/>
      <c r="BP102" s="5"/>
      <c r="BQ102" s="3">
        <v>1</v>
      </c>
      <c r="BR102" s="3">
        <v>0</v>
      </c>
      <c r="BS102" s="3">
        <v>12.5</v>
      </c>
      <c r="BT102" s="3">
        <v>6.3</v>
      </c>
      <c r="BU102" s="3">
        <v>5.9</v>
      </c>
      <c r="BV102" s="3">
        <v>1</v>
      </c>
      <c r="BW102" s="3">
        <v>4.3</v>
      </c>
      <c r="BY102" s="3">
        <v>1</v>
      </c>
      <c r="BZ102" s="3">
        <v>1</v>
      </c>
      <c r="CA102" s="3">
        <v>140</v>
      </c>
      <c r="CB102" s="3">
        <v>17</v>
      </c>
      <c r="CC102" s="4">
        <v>1</v>
      </c>
      <c r="CD102" s="28">
        <v>90</v>
      </c>
      <c r="CE102" s="8"/>
      <c r="CF102" s="8"/>
      <c r="CG102" s="3">
        <v>753</v>
      </c>
      <c r="CH102" s="3">
        <v>1</v>
      </c>
      <c r="CI102" s="3">
        <v>1</v>
      </c>
      <c r="CJ102" s="12">
        <v>1510</v>
      </c>
      <c r="CK102" s="19">
        <f t="shared" si="34"/>
        <v>7.3198649298089702</v>
      </c>
      <c r="CL102" s="19">
        <f t="shared" si="37"/>
        <v>16.777777777777779</v>
      </c>
      <c r="CM102" s="5">
        <v>2185.6504443267022</v>
      </c>
      <c r="CN102" s="19">
        <f t="shared" si="35"/>
        <v>7.6896687494206581</v>
      </c>
      <c r="CP102" s="36">
        <v>40584</v>
      </c>
      <c r="CQ102" s="36"/>
      <c r="CR102" s="36"/>
      <c r="CS102" s="36"/>
      <c r="CT102" s="22"/>
      <c r="CU102" s="36">
        <v>44274</v>
      </c>
      <c r="CV102" s="40">
        <v>44251</v>
      </c>
      <c r="CW102" s="3">
        <f t="shared" si="36"/>
        <v>3667</v>
      </c>
      <c r="CX102" s="3">
        <v>0</v>
      </c>
      <c r="CY102" s="3"/>
      <c r="CZ102" s="3"/>
      <c r="DA102" s="3">
        <v>0</v>
      </c>
      <c r="DB102" s="3">
        <v>3667</v>
      </c>
      <c r="DC102" s="1">
        <v>1</v>
      </c>
      <c r="DD102" s="14"/>
      <c r="DE102" s="14"/>
      <c r="DF102" s="14"/>
      <c r="DG102" s="14"/>
    </row>
    <row r="103" spans="1:117" s="10" customFormat="1" x14ac:dyDescent="0.25">
      <c r="A103" s="2">
        <v>2061</v>
      </c>
      <c r="B103" s="9">
        <v>58</v>
      </c>
      <c r="C103" s="9">
        <v>0</v>
      </c>
      <c r="D103" s="9">
        <v>0</v>
      </c>
      <c r="E103" s="35">
        <v>0</v>
      </c>
      <c r="F103" s="9">
        <v>1</v>
      </c>
      <c r="G103" s="9">
        <v>0</v>
      </c>
      <c r="H103" s="1">
        <v>1</v>
      </c>
      <c r="I103" s="9">
        <v>0</v>
      </c>
      <c r="J103" s="9">
        <v>1</v>
      </c>
      <c r="K103" s="9">
        <v>1</v>
      </c>
      <c r="L103" s="9">
        <v>1</v>
      </c>
      <c r="M103" s="9"/>
      <c r="N103" s="9">
        <v>1</v>
      </c>
      <c r="O103" s="9">
        <v>0</v>
      </c>
      <c r="P103" s="9">
        <v>0</v>
      </c>
      <c r="Q103" s="9"/>
      <c r="R103" s="9">
        <v>0</v>
      </c>
      <c r="S103" s="9">
        <v>0</v>
      </c>
      <c r="T103" s="9">
        <v>0</v>
      </c>
      <c r="U103" s="9">
        <v>0</v>
      </c>
      <c r="V103" s="9">
        <v>1</v>
      </c>
      <c r="W103" s="9">
        <v>0</v>
      </c>
      <c r="X103" s="9">
        <v>0</v>
      </c>
      <c r="Y103" s="9">
        <v>0</v>
      </c>
      <c r="Z103" s="9">
        <v>0</v>
      </c>
      <c r="AA103" s="9">
        <v>1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27.5</v>
      </c>
      <c r="AI103" s="11">
        <v>2.1</v>
      </c>
      <c r="AJ103" s="9">
        <v>141</v>
      </c>
      <c r="AK103" s="9">
        <v>88</v>
      </c>
      <c r="AL103" s="5">
        <f t="shared" si="43"/>
        <v>105.66666666666667</v>
      </c>
      <c r="AM103" s="9">
        <v>92</v>
      </c>
      <c r="AN103" s="9">
        <v>1</v>
      </c>
      <c r="AO103" s="9">
        <v>4</v>
      </c>
      <c r="AP103" s="9">
        <v>22</v>
      </c>
      <c r="AQ103" s="9">
        <v>10</v>
      </c>
      <c r="AR103" s="9">
        <v>13</v>
      </c>
      <c r="AS103" s="1">
        <f t="shared" si="39"/>
        <v>12</v>
      </c>
      <c r="AT103" s="7">
        <f t="shared" si="40"/>
        <v>3</v>
      </c>
      <c r="AU103" s="9">
        <v>9</v>
      </c>
      <c r="AV103" s="4">
        <v>5.2080000000000002</v>
      </c>
      <c r="AW103" s="9">
        <v>2.48</v>
      </c>
      <c r="AX103" s="19">
        <f t="shared" si="44"/>
        <v>0.58104951958610496</v>
      </c>
      <c r="AY103" s="7">
        <f t="shared" si="23"/>
        <v>0.76804915514592931</v>
      </c>
      <c r="AZ103" s="7">
        <f t="shared" si="24"/>
        <v>129.03225806451613</v>
      </c>
      <c r="BA103" s="7">
        <f t="shared" si="45"/>
        <v>3279.5698924731187</v>
      </c>
      <c r="BB103" s="7">
        <f t="shared" si="26"/>
        <v>56.608695652173914</v>
      </c>
      <c r="BC103" s="7">
        <f t="shared" si="27"/>
        <v>26.956521739130434</v>
      </c>
      <c r="BD103" s="7">
        <f t="shared" si="46"/>
        <v>35.438840579710146</v>
      </c>
      <c r="BE103" s="7">
        <f t="shared" si="29"/>
        <v>3.2994782608695647</v>
      </c>
      <c r="BF103" s="19"/>
      <c r="BG103" s="19">
        <f t="shared" si="30"/>
        <v>0.22964669738863286</v>
      </c>
      <c r="BH103" s="19">
        <f t="shared" si="41"/>
        <v>0.38863287250384027</v>
      </c>
      <c r="BI103" s="19">
        <f t="shared" si="42"/>
        <v>4.7173913043478262</v>
      </c>
      <c r="BJ103" s="19">
        <f t="shared" si="33"/>
        <v>0.44444444444444442</v>
      </c>
      <c r="BK103" s="19"/>
      <c r="BL103" s="12">
        <v>0</v>
      </c>
      <c r="BM103" s="12"/>
      <c r="BN103" s="12"/>
      <c r="BO103" s="12"/>
      <c r="BP103" s="12"/>
      <c r="BQ103" s="9">
        <v>1</v>
      </c>
      <c r="BR103" s="9">
        <v>0</v>
      </c>
      <c r="BS103" s="9">
        <v>55</v>
      </c>
      <c r="BT103" s="9">
        <v>4.0999999999999996</v>
      </c>
      <c r="BU103" s="9">
        <v>2.6</v>
      </c>
      <c r="BV103" s="9">
        <v>1</v>
      </c>
      <c r="BW103" s="9">
        <v>3.7</v>
      </c>
      <c r="BX103" s="14"/>
      <c r="BY103" s="9">
        <v>1</v>
      </c>
      <c r="BZ103" s="9">
        <v>0</v>
      </c>
      <c r="CA103" s="9">
        <v>140</v>
      </c>
      <c r="CB103" s="9">
        <v>16</v>
      </c>
      <c r="CC103" s="11">
        <v>0.9</v>
      </c>
      <c r="CD103" s="29">
        <v>90</v>
      </c>
      <c r="CE103" s="13"/>
      <c r="CF103" s="13"/>
      <c r="CG103" s="9">
        <v>159</v>
      </c>
      <c r="CH103" s="9">
        <v>0</v>
      </c>
      <c r="CI103" s="9">
        <v>1</v>
      </c>
      <c r="CJ103" s="12">
        <v>1291.2280701754385</v>
      </c>
      <c r="CK103" s="19">
        <f t="shared" si="34"/>
        <v>7.1633490368824173</v>
      </c>
      <c r="CL103" s="19">
        <f t="shared" si="37"/>
        <v>14.346978557504872</v>
      </c>
      <c r="CM103" s="12">
        <v>506.87694432079036</v>
      </c>
      <c r="CN103" s="19">
        <f t="shared" si="35"/>
        <v>6.2282682607603039</v>
      </c>
      <c r="CO103" s="14"/>
      <c r="CP103" s="36">
        <v>40605</v>
      </c>
      <c r="CQ103" s="36"/>
      <c r="CR103" s="36"/>
      <c r="CS103" s="36"/>
      <c r="CT103" s="22"/>
      <c r="CU103" s="36">
        <v>44274</v>
      </c>
      <c r="CV103" s="42">
        <v>44168</v>
      </c>
      <c r="CW103" s="9">
        <f t="shared" si="36"/>
        <v>3563</v>
      </c>
      <c r="CX103" s="9">
        <v>0</v>
      </c>
      <c r="CY103" s="9"/>
      <c r="CZ103" s="9"/>
      <c r="DA103" s="9">
        <v>0</v>
      </c>
      <c r="DB103" s="9">
        <v>3563</v>
      </c>
      <c r="DC103" s="3">
        <v>0</v>
      </c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 s="14" customFormat="1" x14ac:dyDescent="0.25">
      <c r="A104" s="2">
        <v>2062</v>
      </c>
      <c r="B104" s="9">
        <v>64</v>
      </c>
      <c r="C104" s="9">
        <v>1</v>
      </c>
      <c r="D104" s="9">
        <v>0</v>
      </c>
      <c r="E104" s="9">
        <v>1</v>
      </c>
      <c r="F104" s="9">
        <v>1</v>
      </c>
      <c r="G104" s="9">
        <v>0</v>
      </c>
      <c r="H104" s="1">
        <v>1</v>
      </c>
      <c r="I104" s="9">
        <v>0</v>
      </c>
      <c r="J104" s="9">
        <v>4</v>
      </c>
      <c r="K104" s="9">
        <v>1</v>
      </c>
      <c r="L104" s="9">
        <v>1</v>
      </c>
      <c r="M104" s="9"/>
      <c r="N104" s="9">
        <v>1</v>
      </c>
      <c r="O104" s="9">
        <v>0</v>
      </c>
      <c r="P104" s="9">
        <v>0</v>
      </c>
      <c r="Q104" s="9"/>
      <c r="R104" s="9">
        <v>1</v>
      </c>
      <c r="S104" s="9">
        <v>1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1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9">
        <v>0</v>
      </c>
      <c r="AG104" s="9">
        <v>0</v>
      </c>
      <c r="AH104" s="9">
        <v>24</v>
      </c>
      <c r="AI104" s="11">
        <v>2.02</v>
      </c>
      <c r="AJ104" s="9">
        <v>110</v>
      </c>
      <c r="AK104" s="9">
        <v>79</v>
      </c>
      <c r="AL104" s="5">
        <f t="shared" si="43"/>
        <v>89.333333333333329</v>
      </c>
      <c r="AM104" s="9">
        <v>73</v>
      </c>
      <c r="AN104" s="9">
        <v>1</v>
      </c>
      <c r="AO104" s="9">
        <v>3</v>
      </c>
      <c r="AP104" s="9">
        <v>25</v>
      </c>
      <c r="AQ104" s="9">
        <v>14</v>
      </c>
      <c r="AR104" s="9">
        <v>18</v>
      </c>
      <c r="AS104" s="1">
        <f t="shared" si="39"/>
        <v>11</v>
      </c>
      <c r="AT104" s="7">
        <f t="shared" si="40"/>
        <v>3.6666666666666665</v>
      </c>
      <c r="AU104" s="9">
        <v>14</v>
      </c>
      <c r="AV104" s="4">
        <v>4.7671999999999999</v>
      </c>
      <c r="AW104" s="9">
        <v>2.36</v>
      </c>
      <c r="AX104" s="19">
        <f t="shared" si="44"/>
        <v>0.46746489283074644</v>
      </c>
      <c r="AY104" s="7">
        <f t="shared" si="23"/>
        <v>0.83906695754321192</v>
      </c>
      <c r="AZ104" s="7">
        <f t="shared" si="24"/>
        <v>135.59322033898306</v>
      </c>
      <c r="BA104" s="7">
        <f t="shared" si="45"/>
        <v>2926.5536723163841</v>
      </c>
      <c r="BB104" s="7">
        <f t="shared" si="26"/>
        <v>65.30410958904109</v>
      </c>
      <c r="BC104" s="7">
        <f t="shared" si="27"/>
        <v>32.328767123287669</v>
      </c>
      <c r="BD104" s="7">
        <f t="shared" si="46"/>
        <v>33.121899543378987</v>
      </c>
      <c r="BE104" s="7">
        <f t="shared" si="29"/>
        <v>6.5950684931506842</v>
      </c>
      <c r="BF104" s="19"/>
      <c r="BG104" s="19">
        <f t="shared" si="30"/>
        <v>0.27563349555294514</v>
      </c>
      <c r="BH104" s="19">
        <f t="shared" si="41"/>
        <v>0.38282429937909046</v>
      </c>
      <c r="BI104" s="19">
        <f t="shared" si="42"/>
        <v>5.9367372353673717</v>
      </c>
      <c r="BJ104" s="19">
        <f t="shared" si="33"/>
        <v>0.21428571428571427</v>
      </c>
      <c r="BK104" s="19"/>
      <c r="BL104" s="12">
        <v>0</v>
      </c>
      <c r="BM104" s="12"/>
      <c r="BN104" s="12"/>
      <c r="BO104" s="12"/>
      <c r="BP104" s="12"/>
      <c r="BQ104" s="9">
        <v>1</v>
      </c>
      <c r="BR104" s="9">
        <v>0</v>
      </c>
      <c r="BS104" s="9">
        <v>7.5</v>
      </c>
      <c r="BT104" s="9">
        <v>7.9</v>
      </c>
      <c r="BU104" s="9">
        <v>6.9</v>
      </c>
      <c r="BV104" s="9">
        <v>1.3</v>
      </c>
      <c r="BW104" s="9">
        <v>4.0999999999999996</v>
      </c>
      <c r="BY104" s="9">
        <v>1</v>
      </c>
      <c r="BZ104" s="9">
        <v>0</v>
      </c>
      <c r="CA104" s="9">
        <v>135</v>
      </c>
      <c r="CB104" s="9">
        <v>33</v>
      </c>
      <c r="CC104" s="11">
        <v>1.6</v>
      </c>
      <c r="CD104" s="29">
        <v>53</v>
      </c>
      <c r="CE104" s="13"/>
      <c r="CF104" s="13"/>
      <c r="CG104" s="9">
        <v>823</v>
      </c>
      <c r="CH104" s="9">
        <v>1</v>
      </c>
      <c r="CI104" s="9">
        <v>2</v>
      </c>
      <c r="CJ104" s="12">
        <v>888.31168831168839</v>
      </c>
      <c r="CK104" s="19">
        <f t="shared" si="34"/>
        <v>6.7893226817569579</v>
      </c>
      <c r="CL104" s="19">
        <f t="shared" si="37"/>
        <v>16.760597892673367</v>
      </c>
      <c r="CM104" s="12">
        <v>815.36187674096641</v>
      </c>
      <c r="CN104" s="19">
        <f t="shared" si="35"/>
        <v>6.7036320352339756</v>
      </c>
      <c r="CP104" s="36">
        <v>40626</v>
      </c>
      <c r="CQ104" s="36">
        <v>40637</v>
      </c>
      <c r="CR104" s="20">
        <f>(CQ104-CP104)</f>
        <v>11</v>
      </c>
      <c r="CS104" s="36">
        <v>41974</v>
      </c>
      <c r="CT104" s="43">
        <f>(CS104-CP104)</f>
        <v>1348</v>
      </c>
      <c r="CU104" s="36">
        <v>44274</v>
      </c>
      <c r="CV104" s="42">
        <v>44556</v>
      </c>
      <c r="CW104" s="9">
        <f t="shared" si="36"/>
        <v>3930</v>
      </c>
      <c r="CX104" s="9">
        <v>0</v>
      </c>
      <c r="CY104" s="9"/>
      <c r="CZ104" s="9"/>
      <c r="DA104" s="9">
        <v>1</v>
      </c>
      <c r="DB104" s="9">
        <v>11</v>
      </c>
      <c r="DC104" s="3">
        <v>0</v>
      </c>
    </row>
    <row r="105" spans="1:117" s="14" customFormat="1" x14ac:dyDescent="0.25">
      <c r="A105" s="2">
        <v>2063</v>
      </c>
      <c r="B105" s="9">
        <v>62</v>
      </c>
      <c r="C105" s="9">
        <v>0</v>
      </c>
      <c r="D105" s="9">
        <v>0</v>
      </c>
      <c r="E105" s="9">
        <v>1</v>
      </c>
      <c r="F105" s="9">
        <v>1</v>
      </c>
      <c r="G105" s="9">
        <v>0</v>
      </c>
      <c r="H105" s="1">
        <v>1</v>
      </c>
      <c r="I105" s="9">
        <v>1</v>
      </c>
      <c r="J105" s="9">
        <v>3</v>
      </c>
      <c r="K105" s="9">
        <v>0</v>
      </c>
      <c r="L105" s="9">
        <v>0</v>
      </c>
      <c r="M105" s="9"/>
      <c r="N105" s="9">
        <v>1</v>
      </c>
      <c r="O105" s="9">
        <v>0</v>
      </c>
      <c r="P105" s="9">
        <v>1</v>
      </c>
      <c r="Q105" s="9"/>
      <c r="R105" s="9">
        <v>1</v>
      </c>
      <c r="S105" s="9">
        <v>1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1</v>
      </c>
      <c r="Z105" s="9">
        <v>0</v>
      </c>
      <c r="AA105" s="9">
        <v>1</v>
      </c>
      <c r="AB105" s="9">
        <v>0</v>
      </c>
      <c r="AC105" s="9">
        <v>1</v>
      </c>
      <c r="AD105" s="9">
        <v>0</v>
      </c>
      <c r="AE105" s="9">
        <v>0</v>
      </c>
      <c r="AF105" s="9">
        <v>0</v>
      </c>
      <c r="AG105" s="9">
        <v>0</v>
      </c>
      <c r="AH105" s="9">
        <v>24</v>
      </c>
      <c r="AI105" s="11">
        <v>1.95</v>
      </c>
      <c r="AJ105" s="9">
        <v>125</v>
      </c>
      <c r="AK105" s="9">
        <v>82</v>
      </c>
      <c r="AL105" s="5">
        <f t="shared" si="43"/>
        <v>96.333333333333329</v>
      </c>
      <c r="AM105" s="9">
        <v>69</v>
      </c>
      <c r="AN105" s="9">
        <v>1</v>
      </c>
      <c r="AO105" s="9">
        <v>8</v>
      </c>
      <c r="AP105" s="9">
        <v>16</v>
      </c>
      <c r="AQ105" s="9">
        <v>6</v>
      </c>
      <c r="AR105" s="9">
        <v>10</v>
      </c>
      <c r="AS105" s="1">
        <f t="shared" si="39"/>
        <v>10</v>
      </c>
      <c r="AT105" s="7">
        <f t="shared" si="40"/>
        <v>1.25</v>
      </c>
      <c r="AU105" s="9">
        <v>7</v>
      </c>
      <c r="AV105" s="4">
        <v>3.9584999999999995</v>
      </c>
      <c r="AW105" s="9">
        <v>2.0299999999999998</v>
      </c>
      <c r="AX105" s="19">
        <f t="shared" si="44"/>
        <v>0.43360679970436061</v>
      </c>
      <c r="AY105" s="7">
        <f t="shared" si="23"/>
        <v>0.75786282682834416</v>
      </c>
      <c r="AZ105" s="7">
        <f t="shared" si="24"/>
        <v>118.22660098522168</v>
      </c>
      <c r="BA105" s="7">
        <f t="shared" si="45"/>
        <v>3481.1165845648607</v>
      </c>
      <c r="BB105" s="7">
        <f t="shared" si="26"/>
        <v>57.369565217391298</v>
      </c>
      <c r="BC105" s="7">
        <f t="shared" si="27"/>
        <v>29.420289855072461</v>
      </c>
      <c r="BD105" s="7">
        <f t="shared" si="46"/>
        <v>35.743690821256031</v>
      </c>
      <c r="BE105" s="7">
        <f t="shared" si="29"/>
        <v>0.80023188405797085</v>
      </c>
      <c r="BF105" s="19"/>
      <c r="BG105" s="19">
        <f t="shared" si="30"/>
        <v>0.17430845017051916</v>
      </c>
      <c r="BH105" s="19">
        <f t="shared" si="41"/>
        <v>0.27889352027283065</v>
      </c>
      <c r="BI105" s="19">
        <f t="shared" si="42"/>
        <v>5.7369565217391294</v>
      </c>
      <c r="BJ105" s="19">
        <f t="shared" si="33"/>
        <v>1.1428571428571428</v>
      </c>
      <c r="BK105" s="19"/>
      <c r="BL105" s="12">
        <v>0</v>
      </c>
      <c r="BM105" s="12"/>
      <c r="BN105" s="12"/>
      <c r="BO105" s="12"/>
      <c r="BP105" s="12"/>
      <c r="BQ105" s="9">
        <v>1</v>
      </c>
      <c r="BR105" s="9">
        <v>0</v>
      </c>
      <c r="BS105" s="9">
        <v>22.5</v>
      </c>
      <c r="BT105" s="9">
        <v>5.0999999999999996</v>
      </c>
      <c r="BU105" s="9">
        <v>3.7</v>
      </c>
      <c r="BV105" s="9">
        <v>0.8</v>
      </c>
      <c r="BW105" s="9">
        <v>3.6</v>
      </c>
      <c r="BY105" s="9">
        <v>0</v>
      </c>
      <c r="BZ105" s="9">
        <v>1</v>
      </c>
      <c r="CA105" s="9">
        <v>133</v>
      </c>
      <c r="CB105" s="9">
        <v>25</v>
      </c>
      <c r="CC105" s="11">
        <v>0.8</v>
      </c>
      <c r="CD105" s="29">
        <v>90</v>
      </c>
      <c r="CE105" s="13"/>
      <c r="CF105" s="13"/>
      <c r="CG105" s="9">
        <v>620</v>
      </c>
      <c r="CH105" s="9">
        <v>1</v>
      </c>
      <c r="CI105" s="9">
        <v>1</v>
      </c>
      <c r="CJ105" s="12">
        <v>2619.1176470588234</v>
      </c>
      <c r="CK105" s="19">
        <f t="shared" si="34"/>
        <v>7.8705927641016462</v>
      </c>
      <c r="CL105" s="19">
        <f t="shared" si="37"/>
        <v>29.101307189542482</v>
      </c>
      <c r="CM105" s="12">
        <v>1232.5424258160597</v>
      </c>
      <c r="CN105" s="19">
        <f t="shared" si="35"/>
        <v>7.1168343278932129</v>
      </c>
      <c r="CP105" s="36">
        <v>40633</v>
      </c>
      <c r="CQ105" s="38"/>
      <c r="CR105" s="38"/>
      <c r="CS105" s="36">
        <v>40654</v>
      </c>
      <c r="CT105" s="43">
        <f>(CS105-CP105)</f>
        <v>21</v>
      </c>
      <c r="CU105" s="36">
        <v>44274</v>
      </c>
      <c r="CV105" s="42">
        <v>44275</v>
      </c>
      <c r="CW105" s="9">
        <f t="shared" si="36"/>
        <v>3642</v>
      </c>
      <c r="CX105" s="9">
        <v>0</v>
      </c>
      <c r="CY105" s="9"/>
      <c r="DA105" s="9">
        <v>1</v>
      </c>
      <c r="DB105" s="9">
        <v>21</v>
      </c>
      <c r="DC105" s="1">
        <v>1</v>
      </c>
      <c r="DD105" s="14" t="s">
        <v>157</v>
      </c>
    </row>
    <row r="106" spans="1:117" s="14" customFormat="1" x14ac:dyDescent="0.25">
      <c r="A106" s="2">
        <v>2064</v>
      </c>
      <c r="B106" s="9">
        <v>65</v>
      </c>
      <c r="C106" s="9">
        <v>0</v>
      </c>
      <c r="D106" s="9">
        <v>1</v>
      </c>
      <c r="E106" s="9">
        <v>1</v>
      </c>
      <c r="F106" s="9">
        <v>1</v>
      </c>
      <c r="G106" s="9">
        <v>1</v>
      </c>
      <c r="H106" s="1">
        <v>0</v>
      </c>
      <c r="I106" s="9">
        <v>0</v>
      </c>
      <c r="J106" s="9">
        <v>4</v>
      </c>
      <c r="K106" s="9">
        <v>1</v>
      </c>
      <c r="L106" s="9">
        <v>0</v>
      </c>
      <c r="M106" s="9"/>
      <c r="N106" s="9">
        <v>0</v>
      </c>
      <c r="O106" s="9">
        <v>1</v>
      </c>
      <c r="P106" s="9">
        <v>1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1</v>
      </c>
      <c r="Z106" s="9">
        <v>1</v>
      </c>
      <c r="AA106" s="9">
        <v>0</v>
      </c>
      <c r="AB106" s="9">
        <v>1</v>
      </c>
      <c r="AC106" s="9">
        <v>1</v>
      </c>
      <c r="AD106" s="9">
        <v>0</v>
      </c>
      <c r="AE106" s="9">
        <v>1</v>
      </c>
      <c r="AF106" s="9">
        <v>0</v>
      </c>
      <c r="AG106" s="9">
        <v>0</v>
      </c>
      <c r="AH106" s="9">
        <v>25</v>
      </c>
      <c r="AI106" s="11">
        <v>1.6</v>
      </c>
      <c r="AJ106" s="9">
        <v>116</v>
      </c>
      <c r="AK106" s="9">
        <v>46</v>
      </c>
      <c r="AL106" s="5">
        <f t="shared" si="43"/>
        <v>69.333333333333329</v>
      </c>
      <c r="AM106" s="9">
        <v>90</v>
      </c>
      <c r="AN106" s="9">
        <v>3</v>
      </c>
      <c r="AO106" s="9">
        <v>20</v>
      </c>
      <c r="AP106" s="9">
        <v>44</v>
      </c>
      <c r="AQ106" s="9">
        <v>25</v>
      </c>
      <c r="AR106" s="9">
        <v>31</v>
      </c>
      <c r="AS106" s="1">
        <f t="shared" si="39"/>
        <v>19</v>
      </c>
      <c r="AT106" s="7">
        <f t="shared" si="40"/>
        <v>0.95</v>
      </c>
      <c r="AU106" s="9">
        <v>27</v>
      </c>
      <c r="AV106" s="4">
        <v>1.968</v>
      </c>
      <c r="AW106" s="9">
        <v>1.23</v>
      </c>
      <c r="AX106" s="19">
        <f t="shared" si="44"/>
        <v>0.18909090909090906</v>
      </c>
      <c r="AY106" s="7">
        <f t="shared" si="23"/>
        <v>2.0325203252032522</v>
      </c>
      <c r="AZ106" s="7">
        <f t="shared" si="24"/>
        <v>260.16260162601628</v>
      </c>
      <c r="BA106" s="7">
        <f t="shared" si="45"/>
        <v>3208.6720867208669</v>
      </c>
      <c r="BB106" s="7">
        <f t="shared" si="26"/>
        <v>21.866666666666667</v>
      </c>
      <c r="BC106" s="7">
        <f t="shared" si="27"/>
        <v>13.666666666666666</v>
      </c>
      <c r="BD106" s="7">
        <f t="shared" si="46"/>
        <v>7.8683555555555538</v>
      </c>
      <c r="BE106" s="7">
        <f t="shared" si="29"/>
        <v>2.0445333333333329</v>
      </c>
      <c r="BF106" s="19"/>
      <c r="BG106" s="19">
        <f t="shared" si="30"/>
        <v>1.4176829268292683</v>
      </c>
      <c r="BH106" s="19">
        <f t="shared" si="41"/>
        <v>2.0121951219512195</v>
      </c>
      <c r="BI106" s="19">
        <f t="shared" si="42"/>
        <v>1.1508771929824562</v>
      </c>
      <c r="BJ106" s="19">
        <f t="shared" si="33"/>
        <v>0.7407407407407407</v>
      </c>
      <c r="BK106" s="19"/>
      <c r="BL106" s="12">
        <v>0</v>
      </c>
      <c r="BM106" s="12"/>
      <c r="BN106" s="12"/>
      <c r="BO106" s="12"/>
      <c r="BP106" s="12"/>
      <c r="BQ106" s="9">
        <v>1</v>
      </c>
      <c r="BR106" s="9">
        <v>0</v>
      </c>
      <c r="BS106" s="9">
        <v>40</v>
      </c>
      <c r="BT106" s="9"/>
      <c r="BU106" s="9"/>
      <c r="BV106" s="9"/>
      <c r="BW106" s="9">
        <v>4.9000000000000004</v>
      </c>
      <c r="BY106" s="9">
        <v>1</v>
      </c>
      <c r="BZ106" s="9">
        <v>0</v>
      </c>
      <c r="CA106" s="9">
        <v>136</v>
      </c>
      <c r="CB106" s="9">
        <v>49</v>
      </c>
      <c r="CC106" s="11">
        <v>2</v>
      </c>
      <c r="CD106" s="29">
        <v>25</v>
      </c>
      <c r="CE106" s="13"/>
      <c r="CF106" s="13"/>
      <c r="CG106" s="9">
        <v>4992</v>
      </c>
      <c r="CH106" s="9">
        <v>1</v>
      </c>
      <c r="CI106" s="9">
        <v>3</v>
      </c>
      <c r="CJ106" s="12">
        <v>1145.3125</v>
      </c>
      <c r="CK106" s="19">
        <f t="shared" si="34"/>
        <v>7.0434328045150707</v>
      </c>
      <c r="CL106" s="19">
        <f t="shared" si="37"/>
        <v>45.8125</v>
      </c>
      <c r="CM106" s="12"/>
      <c r="CN106" s="31"/>
      <c r="CP106" s="36">
        <v>40645</v>
      </c>
      <c r="CQ106" s="38"/>
      <c r="CR106" s="38"/>
      <c r="CS106" s="36"/>
      <c r="CT106" s="22"/>
      <c r="CU106" s="36">
        <v>44274</v>
      </c>
      <c r="CV106" s="42">
        <v>40904</v>
      </c>
      <c r="CW106" s="1">
        <f t="shared" si="36"/>
        <v>259</v>
      </c>
      <c r="CX106" s="3">
        <v>1</v>
      </c>
      <c r="CY106" s="40">
        <v>40904</v>
      </c>
      <c r="CZ106" s="3">
        <f>(CY106-CP106)</f>
        <v>259</v>
      </c>
      <c r="DA106" s="3">
        <v>1</v>
      </c>
      <c r="DB106" s="3">
        <v>259</v>
      </c>
      <c r="DC106" s="3">
        <v>0</v>
      </c>
      <c r="DD106" s="10" t="s">
        <v>141</v>
      </c>
      <c r="DE106" s="10"/>
      <c r="DF106" s="10"/>
    </row>
    <row r="107" spans="1:117" s="14" customFormat="1" x14ac:dyDescent="0.25">
      <c r="A107" t="s">
        <v>111</v>
      </c>
      <c r="B107"/>
      <c r="C107" s="1" t="s">
        <v>16</v>
      </c>
      <c r="D107" s="1" t="s">
        <v>19</v>
      </c>
      <c r="E107" t="s">
        <v>54</v>
      </c>
      <c r="F107" s="1" t="s">
        <v>24</v>
      </c>
      <c r="G107" s="1" t="s">
        <v>26</v>
      </c>
      <c r="H107" s="1" t="s">
        <v>97</v>
      </c>
      <c r="I107" s="1" t="s">
        <v>55</v>
      </c>
      <c r="J107" s="1" t="s">
        <v>28</v>
      </c>
      <c r="K107" s="1" t="s">
        <v>22</v>
      </c>
      <c r="L107" s="1" t="s">
        <v>22</v>
      </c>
      <c r="M107" s="1" t="s">
        <v>22</v>
      </c>
      <c r="N107" s="1" t="s">
        <v>22</v>
      </c>
      <c r="O107" s="1" t="s">
        <v>22</v>
      </c>
      <c r="P107" s="1" t="s">
        <v>22</v>
      </c>
      <c r="Q107" s="1" t="s">
        <v>54</v>
      </c>
      <c r="R107" s="1" t="s">
        <v>22</v>
      </c>
      <c r="S107" s="1" t="s">
        <v>22</v>
      </c>
      <c r="T107" s="1" t="s">
        <v>22</v>
      </c>
      <c r="U107" s="1"/>
      <c r="V107" s="1" t="s">
        <v>22</v>
      </c>
      <c r="W107" s="1" t="s">
        <v>22</v>
      </c>
      <c r="X107" s="1" t="s">
        <v>22</v>
      </c>
      <c r="Y107" s="1" t="s">
        <v>22</v>
      </c>
      <c r="Z107" s="1" t="s">
        <v>40</v>
      </c>
      <c r="AA107" s="1" t="s">
        <v>22</v>
      </c>
      <c r="AB107" s="1" t="s">
        <v>22</v>
      </c>
      <c r="AC107" s="1" t="s">
        <v>22</v>
      </c>
      <c r="AD107" s="1" t="s">
        <v>22</v>
      </c>
      <c r="AE107" s="1" t="s">
        <v>22</v>
      </c>
      <c r="AF107" s="1" t="s">
        <v>22</v>
      </c>
      <c r="AG107" s="1" t="s">
        <v>45</v>
      </c>
      <c r="AH107" s="1"/>
      <c r="AI107" s="19"/>
      <c r="AJ107" s="1"/>
      <c r="AK107" s="1"/>
      <c r="AL107" s="20"/>
      <c r="AM107" s="1"/>
      <c r="AN107" s="1" t="s">
        <v>56</v>
      </c>
      <c r="AO107" s="1"/>
      <c r="AP107" s="1"/>
      <c r="AQ107" s="1"/>
      <c r="AR107" s="1"/>
      <c r="AS107" s="1"/>
      <c r="AT107" s="7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7"/>
      <c r="BF107" s="1"/>
      <c r="BG107" s="1"/>
      <c r="BH107" s="1"/>
      <c r="BI107" s="1"/>
      <c r="BJ107" s="1"/>
      <c r="BK107" s="1"/>
      <c r="BL107" s="1" t="s">
        <v>22</v>
      </c>
      <c r="BM107" s="7"/>
      <c r="BN107" s="20"/>
      <c r="BO107" s="1"/>
      <c r="BP107" s="1" t="s">
        <v>22</v>
      </c>
      <c r="BQ107" s="1" t="s">
        <v>22</v>
      </c>
      <c r="BR107" s="1" t="s">
        <v>100</v>
      </c>
      <c r="BS107" s="1"/>
      <c r="BT107" s="1"/>
      <c r="BU107" s="1"/>
      <c r="BV107" s="1"/>
      <c r="BW107" s="1"/>
      <c r="BX107" s="1"/>
      <c r="BY107" s="1" t="s">
        <v>97</v>
      </c>
      <c r="BZ107" s="1" t="s">
        <v>97</v>
      </c>
      <c r="CA107" s="1"/>
      <c r="CB107" s="1"/>
      <c r="CC107" s="19"/>
      <c r="CD107" s="27"/>
      <c r="CE107" s="7"/>
      <c r="CF107" s="7"/>
      <c r="CG107" s="1"/>
      <c r="CH107" s="1"/>
      <c r="CI107" s="1"/>
      <c r="CJ107" s="26"/>
      <c r="CK107" s="32"/>
      <c r="CL107" s="32"/>
      <c r="CM107" s="20"/>
      <c r="CN107" s="33"/>
      <c r="CO107"/>
      <c r="CP107" s="1"/>
      <c r="CQ107" s="1"/>
      <c r="CR107" s="1"/>
      <c r="CS107" s="1"/>
      <c r="CT107" s="20"/>
      <c r="CU107" s="1"/>
      <c r="CV107" s="1"/>
      <c r="CW107" s="1"/>
      <c r="CX107" s="1"/>
      <c r="CY107" s="1"/>
      <c r="CZ107" s="1"/>
      <c r="DA107" s="1" t="s">
        <v>22</v>
      </c>
      <c r="DB107" s="1"/>
      <c r="DC107" s="1" t="s">
        <v>161</v>
      </c>
      <c r="DD107"/>
      <c r="DE107"/>
      <c r="DF107"/>
      <c r="DG107"/>
      <c r="DH107"/>
      <c r="DI107"/>
      <c r="DJ107"/>
      <c r="DK107"/>
      <c r="DL107"/>
      <c r="DM107"/>
    </row>
    <row r="108" spans="1:117" x14ac:dyDescent="0.25">
      <c r="A108" t="s">
        <v>112</v>
      </c>
      <c r="B108"/>
      <c r="C108" s="1" t="s">
        <v>17</v>
      </c>
      <c r="D108" s="1" t="s">
        <v>20</v>
      </c>
      <c r="E108" t="s">
        <v>53</v>
      </c>
      <c r="F108" s="1" t="s">
        <v>25</v>
      </c>
      <c r="G108" s="1" t="s">
        <v>27</v>
      </c>
      <c r="H108" s="1" t="s">
        <v>108</v>
      </c>
      <c r="I108" s="1" t="s">
        <v>57</v>
      </c>
      <c r="J108" s="1" t="s">
        <v>29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23</v>
      </c>
      <c r="Q108" s="1" t="s">
        <v>53</v>
      </c>
      <c r="R108" s="1" t="s">
        <v>23</v>
      </c>
      <c r="S108" s="1" t="s">
        <v>23</v>
      </c>
      <c r="T108" s="1" t="s">
        <v>23</v>
      </c>
      <c r="V108" s="1" t="s">
        <v>23</v>
      </c>
      <c r="W108" s="1" t="s">
        <v>23</v>
      </c>
      <c r="X108" s="1" t="s">
        <v>23</v>
      </c>
      <c r="Y108" s="1" t="s">
        <v>23</v>
      </c>
      <c r="Z108" s="1" t="s">
        <v>41</v>
      </c>
      <c r="AA108" s="1" t="s">
        <v>23</v>
      </c>
      <c r="AB108" s="1" t="s">
        <v>23</v>
      </c>
      <c r="AC108" s="1" t="s">
        <v>23</v>
      </c>
      <c r="AD108" s="1" t="s">
        <v>23</v>
      </c>
      <c r="AE108" s="1" t="s">
        <v>23</v>
      </c>
      <c r="AF108" s="1" t="s">
        <v>23</v>
      </c>
      <c r="AG108" s="1" t="s">
        <v>46</v>
      </c>
      <c r="AI108" s="19"/>
      <c r="AL108" s="20"/>
      <c r="AN108" s="1" t="s">
        <v>81</v>
      </c>
      <c r="AT108" s="7"/>
      <c r="BA108" s="20"/>
      <c r="BB108" s="20"/>
      <c r="BC108" s="20"/>
      <c r="BE108" s="7"/>
      <c r="BL108" s="1" t="s">
        <v>23</v>
      </c>
      <c r="BP108" s="1" t="s">
        <v>23</v>
      </c>
      <c r="BQ108" s="1" t="s">
        <v>23</v>
      </c>
      <c r="BR108" s="1" t="s">
        <v>101</v>
      </c>
      <c r="BT108" s="1"/>
      <c r="BU108" s="1"/>
      <c r="BV108" s="1"/>
      <c r="BY108" s="1" t="s">
        <v>108</v>
      </c>
      <c r="BZ108" s="1" t="s">
        <v>108</v>
      </c>
      <c r="CK108" s="33"/>
      <c r="CL108" s="33"/>
      <c r="CM108" s="26"/>
      <c r="CN108" s="33"/>
      <c r="CO108"/>
      <c r="DA108" s="1" t="s">
        <v>23</v>
      </c>
      <c r="DC108" s="1" t="s">
        <v>162</v>
      </c>
      <c r="DD108"/>
    </row>
    <row r="109" spans="1:117" x14ac:dyDescent="0.25">
      <c r="A109" s="23"/>
      <c r="B109" s="10"/>
      <c r="C109" s="1" t="s">
        <v>18</v>
      </c>
      <c r="D109" s="10"/>
      <c r="E109" s="10"/>
      <c r="F109" s="10"/>
      <c r="G109" s="10"/>
      <c r="H109" s="10"/>
      <c r="I109" s="3"/>
      <c r="J109" s="1" t="s">
        <v>30</v>
      </c>
      <c r="K109" s="10"/>
      <c r="L109" s="3"/>
      <c r="M109" s="10"/>
      <c r="N109" s="10"/>
      <c r="O109" s="10"/>
      <c r="P109" s="10"/>
      <c r="Q109" s="3"/>
      <c r="R109" s="3"/>
      <c r="S109" s="3"/>
      <c r="T109" s="10"/>
      <c r="U109" s="10"/>
      <c r="V109" s="10"/>
      <c r="W109" s="3"/>
      <c r="X109" s="3"/>
      <c r="Y109" s="3"/>
      <c r="Z109" s="1" t="s">
        <v>42</v>
      </c>
      <c r="AA109" s="3"/>
      <c r="AB109" s="3"/>
      <c r="AC109" s="3"/>
      <c r="AD109" s="3"/>
      <c r="AE109" s="3"/>
      <c r="AF109" s="3"/>
      <c r="AG109" s="1" t="s">
        <v>47</v>
      </c>
      <c r="AH109" s="3"/>
      <c r="AI109" s="4"/>
      <c r="AJ109" s="3"/>
      <c r="AK109" s="3"/>
      <c r="AL109" s="5"/>
      <c r="AM109" s="3"/>
      <c r="AN109" s="1" t="s">
        <v>58</v>
      </c>
      <c r="AO109" s="3"/>
      <c r="AP109" s="3"/>
      <c r="AQ109" s="3"/>
      <c r="AR109" s="3"/>
      <c r="AS109" s="3"/>
      <c r="AT109" s="8"/>
      <c r="AU109" s="3"/>
      <c r="AV109" s="3"/>
      <c r="AW109" s="3"/>
      <c r="AX109" s="3"/>
      <c r="AY109" s="3"/>
      <c r="AZ109" s="8"/>
      <c r="BA109" s="3"/>
      <c r="BB109" s="3"/>
      <c r="BC109" s="3"/>
      <c r="BD109" s="10"/>
      <c r="BE109" s="8"/>
      <c r="BF109" s="3"/>
      <c r="BG109" s="3"/>
      <c r="BH109" s="3"/>
      <c r="BI109" s="3"/>
      <c r="BJ109" s="3"/>
      <c r="BK109" s="3"/>
      <c r="BL109" s="5"/>
      <c r="BM109" s="8"/>
      <c r="BN109" s="5"/>
      <c r="BO109" s="10"/>
      <c r="BP109" s="10"/>
      <c r="BQ109" s="3"/>
      <c r="BR109" s="3"/>
      <c r="BS109" s="3"/>
      <c r="BT109" s="3"/>
      <c r="BU109" s="3"/>
      <c r="BV109" s="3"/>
      <c r="BW109" s="3"/>
      <c r="BX109" s="10"/>
      <c r="BY109" s="1" t="s">
        <v>109</v>
      </c>
      <c r="BZ109" s="3"/>
      <c r="CA109" s="3"/>
      <c r="CB109" s="3"/>
      <c r="CC109" s="4"/>
      <c r="CD109" s="28"/>
      <c r="CE109" s="8"/>
      <c r="CF109" s="8"/>
      <c r="CG109" s="3"/>
      <c r="CH109" s="3"/>
      <c r="CI109" s="3"/>
      <c r="CJ109" s="48"/>
      <c r="CK109" s="31"/>
      <c r="CL109" s="31"/>
      <c r="CM109" s="5">
        <f>QUARTILE(CM2:CM105,1)</f>
        <v>920.68171595560216</v>
      </c>
      <c r="CN109" s="34"/>
      <c r="CO109" s="10"/>
      <c r="CP109" s="3"/>
      <c r="CQ109" s="3"/>
      <c r="CR109" s="3"/>
      <c r="CS109" s="3"/>
      <c r="CT109" s="5"/>
      <c r="CU109" s="3"/>
      <c r="CV109" s="3"/>
      <c r="CW109" s="3"/>
      <c r="CX109" s="3"/>
      <c r="CY109" s="3"/>
      <c r="CZ109" s="3"/>
      <c r="DA109" s="3"/>
      <c r="DB109" s="3"/>
      <c r="DC109" s="3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</row>
    <row r="110" spans="1:117" x14ac:dyDescent="0.25">
      <c r="A110" s="23"/>
      <c r="B110" s="10"/>
      <c r="C110" s="1" t="s">
        <v>21</v>
      </c>
      <c r="D110" s="10"/>
      <c r="E110" s="10"/>
      <c r="F110" s="10"/>
      <c r="G110" s="10"/>
      <c r="H110" s="10"/>
      <c r="I110" s="3"/>
      <c r="J110" s="1" t="s">
        <v>31</v>
      </c>
      <c r="K110" s="10"/>
      <c r="L110" s="3"/>
      <c r="M110" s="10"/>
      <c r="N110" s="10"/>
      <c r="O110" s="10"/>
      <c r="P110" s="10"/>
      <c r="Q110" s="3"/>
      <c r="R110" s="3"/>
      <c r="S110" s="3"/>
      <c r="T110" s="10"/>
      <c r="U110" s="10"/>
      <c r="V110" s="10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4"/>
      <c r="AJ110" s="3"/>
      <c r="AK110" s="3"/>
      <c r="AL110" s="5"/>
      <c r="AM110" s="3"/>
      <c r="AN110" s="3"/>
      <c r="AO110" s="3"/>
      <c r="AP110" s="3"/>
      <c r="AQ110" s="3"/>
      <c r="AR110" s="3"/>
      <c r="AS110" s="3"/>
      <c r="AT110" s="8"/>
      <c r="AU110" s="3"/>
      <c r="AV110" s="3"/>
      <c r="AW110" s="3"/>
      <c r="AX110" s="3"/>
      <c r="AY110" s="3"/>
      <c r="AZ110" s="8"/>
      <c r="BA110" s="3"/>
      <c r="BB110" s="3"/>
      <c r="BC110" s="3"/>
      <c r="BD110" s="10"/>
      <c r="BE110" s="8"/>
      <c r="BF110" s="3"/>
      <c r="BG110" s="3"/>
      <c r="BH110" s="3"/>
      <c r="BI110" s="3"/>
      <c r="BJ110" s="3"/>
      <c r="BK110" s="3"/>
      <c r="BL110" s="5"/>
      <c r="BM110" s="8"/>
      <c r="BN110" s="5"/>
      <c r="BO110" s="3"/>
      <c r="BP110" s="3"/>
      <c r="BQ110" s="3"/>
      <c r="BR110" s="3"/>
      <c r="BS110" s="3"/>
      <c r="BT110" s="3"/>
      <c r="BU110" s="3"/>
      <c r="BV110" s="3"/>
      <c r="BW110" s="3"/>
      <c r="BX110" s="10"/>
      <c r="BY110" s="3"/>
      <c r="BZ110" s="3"/>
      <c r="CA110" s="3"/>
      <c r="CB110" s="3"/>
      <c r="CC110" s="4"/>
      <c r="CD110" s="28"/>
      <c r="CE110" s="8"/>
      <c r="CF110" s="8"/>
      <c r="CG110" s="3"/>
      <c r="CH110" s="3"/>
      <c r="CI110" s="3"/>
      <c r="CJ110" s="14"/>
      <c r="CK110" s="31"/>
      <c r="CL110" s="31"/>
      <c r="CM110" s="5">
        <f>QUARTILE(CM2:CM105,2)</f>
        <v>1322.58222</v>
      </c>
      <c r="CN110" s="34"/>
      <c r="CO110" s="10"/>
      <c r="CU110" s="3"/>
      <c r="CV110" s="3"/>
      <c r="DD110"/>
      <c r="DG110" s="10"/>
      <c r="DH110" s="10"/>
      <c r="DI110" s="10"/>
      <c r="DJ110" s="10"/>
      <c r="DK110" s="10"/>
      <c r="DL110" s="10"/>
      <c r="DM110" s="10"/>
    </row>
    <row r="111" spans="1:117" x14ac:dyDescent="0.25">
      <c r="A111"/>
      <c r="B111"/>
      <c r="D111"/>
      <c r="E111"/>
      <c r="G111"/>
      <c r="H111"/>
      <c r="K111"/>
      <c r="M111"/>
      <c r="N111"/>
      <c r="T111"/>
      <c r="U111"/>
      <c r="V111"/>
      <c r="AI111" s="19"/>
      <c r="AL111" s="20"/>
      <c r="AU111" s="7"/>
      <c r="BE111" s="20"/>
      <c r="BM111" s="7"/>
      <c r="BO111" s="7"/>
      <c r="BP111" s="7"/>
      <c r="BT111" s="1"/>
      <c r="BU111" s="1"/>
      <c r="BV111" s="1"/>
      <c r="CJ111" s="7"/>
      <c r="CM111" s="43">
        <f>QUARTILE(CM2:CM105,3)</f>
        <v>1939.6502665187863</v>
      </c>
      <c r="CN111" s="33"/>
      <c r="CO111"/>
      <c r="DD111"/>
    </row>
    <row r="112" spans="1:117" x14ac:dyDescent="0.25">
      <c r="A112"/>
      <c r="B112"/>
      <c r="D112"/>
      <c r="E112"/>
      <c r="F112"/>
      <c r="G112"/>
      <c r="H112"/>
      <c r="K112"/>
      <c r="M112"/>
      <c r="N112"/>
      <c r="O112"/>
      <c r="P112"/>
      <c r="T112"/>
      <c r="U112"/>
      <c r="V112"/>
      <c r="AI112" s="19"/>
      <c r="AL112" s="20"/>
      <c r="AY112" s="7"/>
      <c r="BE112" s="20"/>
      <c r="BM112" s="20"/>
      <c r="BO112" s="7"/>
      <c r="BP112" s="7"/>
      <c r="BT112" s="1"/>
      <c r="BU112" s="1"/>
      <c r="BV112" s="1"/>
      <c r="CG112" s="7"/>
      <c r="CH112" s="7"/>
      <c r="CI112" s="7"/>
      <c r="CM112" s="17"/>
      <c r="CN112" s="33"/>
      <c r="CO112"/>
      <c r="CP112" s="3"/>
      <c r="CQ112" s="3"/>
      <c r="CR112" s="3"/>
      <c r="CS112" s="3"/>
      <c r="CT112" s="5"/>
      <c r="DD112"/>
    </row>
    <row r="113" spans="1:117" x14ac:dyDescent="0.25">
      <c r="A113"/>
      <c r="B113"/>
      <c r="C113"/>
      <c r="D113"/>
      <c r="E113"/>
      <c r="F113"/>
      <c r="G113"/>
      <c r="H113"/>
      <c r="K113"/>
      <c r="M113"/>
      <c r="N113"/>
      <c r="O113"/>
      <c r="P113"/>
      <c r="Q113"/>
      <c r="R113"/>
      <c r="T113"/>
      <c r="U113"/>
      <c r="V113"/>
      <c r="W113"/>
      <c r="AL113" s="19"/>
      <c r="AO113" s="20"/>
      <c r="AR113" s="21"/>
      <c r="AW113" s="7"/>
      <c r="AX113" s="7"/>
      <c r="BF113" s="7"/>
      <c r="BP113" s="1"/>
      <c r="BR113" s="20"/>
      <c r="BS113" s="20"/>
      <c r="CN113" s="33"/>
      <c r="CO113" s="10"/>
      <c r="DD113"/>
    </row>
    <row r="114" spans="1:117" x14ac:dyDescent="0.25">
      <c r="A114"/>
      <c r="B114"/>
      <c r="C114"/>
      <c r="D114"/>
      <c r="E114"/>
      <c r="F114"/>
      <c r="G114"/>
      <c r="H114"/>
      <c r="K114"/>
      <c r="L114"/>
      <c r="M114"/>
      <c r="N114"/>
      <c r="O114"/>
      <c r="P114"/>
      <c r="Q114"/>
      <c r="R114"/>
      <c r="S114"/>
      <c r="T114"/>
      <c r="U114"/>
      <c r="V114"/>
      <c r="W114"/>
      <c r="AM114" s="19"/>
      <c r="AS114" s="21"/>
      <c r="BC114" s="7"/>
      <c r="BP114" s="1"/>
      <c r="BQ114" s="20"/>
      <c r="BR114" s="20"/>
      <c r="BS114" s="7"/>
      <c r="BV114" s="1"/>
      <c r="CN114" s="34"/>
      <c r="CO114" s="10"/>
      <c r="CP114" s="3"/>
      <c r="CQ114" s="3"/>
      <c r="CR114" s="3"/>
      <c r="CS114" s="3"/>
      <c r="CT114" s="5"/>
      <c r="CW114" s="5"/>
      <c r="CX114" s="3"/>
      <c r="CY114" s="3"/>
      <c r="CZ114" s="3"/>
      <c r="DA114" s="3"/>
      <c r="DB114" s="3"/>
      <c r="DC114" s="3"/>
      <c r="DD114" s="10"/>
      <c r="DE114" s="10"/>
      <c r="DF114" s="10"/>
    </row>
    <row r="115" spans="1:117" s="10" customFormat="1" x14ac:dyDescent="0.25">
      <c r="A115" s="23"/>
      <c r="I115" s="3"/>
      <c r="J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4"/>
      <c r="AN115" s="3"/>
      <c r="AO115" s="3"/>
      <c r="AP115" s="3"/>
      <c r="AQ115" s="3"/>
      <c r="AR115" s="3"/>
      <c r="AS115" s="6"/>
      <c r="AT115" s="3"/>
      <c r="AU115" s="3"/>
      <c r="AV115" s="3"/>
      <c r="AW115" s="3"/>
      <c r="AX115" s="3"/>
      <c r="AY115" s="3"/>
      <c r="AZ115" s="3"/>
      <c r="BD115" s="8"/>
      <c r="BE115" s="3"/>
      <c r="BF115" s="3"/>
      <c r="BG115" s="3"/>
      <c r="BH115" s="3"/>
      <c r="BI115" s="3"/>
      <c r="BJ115" s="3"/>
      <c r="BK115" s="3"/>
      <c r="BL115" s="5"/>
      <c r="BM115" s="3"/>
      <c r="BN115" s="5"/>
      <c r="BO115" s="3"/>
      <c r="BP115" s="3"/>
      <c r="BQ115" s="3"/>
      <c r="BR115" s="5"/>
      <c r="BS115" s="5"/>
      <c r="BT115" s="7"/>
      <c r="BU115" s="8"/>
      <c r="BV115" s="8"/>
      <c r="BW115" s="3"/>
      <c r="BX115" s="3"/>
      <c r="BY115" s="3"/>
      <c r="BZ115" s="3"/>
      <c r="CA115" s="3"/>
      <c r="CB115" s="3"/>
      <c r="CC115" s="4"/>
      <c r="CD115" s="28"/>
      <c r="CE115" s="3"/>
      <c r="CF115" s="3"/>
      <c r="CG115" s="3"/>
      <c r="CH115" s="3"/>
      <c r="CI115" s="3"/>
      <c r="CJ115" s="3"/>
      <c r="CK115" s="4"/>
      <c r="CL115" s="4"/>
      <c r="CM115" s="3"/>
      <c r="CN115" s="34"/>
      <c r="CP115" s="5"/>
      <c r="CQ115" s="5"/>
      <c r="CR115" s="5"/>
      <c r="CS115" s="5"/>
      <c r="CT115" s="5"/>
      <c r="CU115" s="5"/>
      <c r="CV115" s="5"/>
      <c r="CW115" s="3"/>
      <c r="CX115" s="3"/>
      <c r="CY115" s="3"/>
      <c r="CZ115" s="3"/>
      <c r="DA115" s="3"/>
      <c r="DB115" s="3"/>
      <c r="DC115" s="3"/>
    </row>
    <row r="116" spans="1:117" s="10" customFormat="1" x14ac:dyDescent="0.25">
      <c r="A116" s="23"/>
      <c r="I116" s="3"/>
      <c r="J116" s="3"/>
      <c r="P116" s="14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/>
      <c r="AI116" s="3"/>
      <c r="AJ116" s="3"/>
      <c r="AK116" s="3"/>
      <c r="AL116" s="3"/>
      <c r="AM116" s="3"/>
      <c r="AN116" s="4"/>
      <c r="AO116" s="3"/>
      <c r="AP116" s="5"/>
      <c r="AQ116" s="3"/>
      <c r="AR116" s="3"/>
      <c r="AS116" s="3"/>
      <c r="AT116" s="6"/>
      <c r="AU116" s="3"/>
      <c r="AV116" s="3"/>
      <c r="AW116" s="3"/>
      <c r="AX116" s="3"/>
      <c r="AY116" s="3"/>
      <c r="AZ116" s="3"/>
      <c r="BA116" s="3"/>
      <c r="BB116" s="3"/>
      <c r="BC116" s="8"/>
      <c r="BD116" s="3"/>
      <c r="BE116" s="3"/>
      <c r="BF116" s="3"/>
      <c r="BG116" s="3"/>
      <c r="BH116" s="3"/>
      <c r="BI116" s="3"/>
      <c r="BJ116" s="3"/>
      <c r="BK116" s="3"/>
      <c r="BL116" s="5"/>
      <c r="BM116" s="3"/>
      <c r="BN116" s="5"/>
      <c r="BO116" s="3"/>
      <c r="BP116" s="3"/>
      <c r="BQ116" s="5"/>
      <c r="BR116" s="7"/>
      <c r="BS116" s="8"/>
      <c r="BT116" s="8"/>
      <c r="BU116" s="3"/>
      <c r="BV116" s="3"/>
      <c r="BW116" s="3"/>
      <c r="BX116" s="3"/>
      <c r="BY116" s="3"/>
      <c r="BZ116" s="3"/>
      <c r="CA116" s="3"/>
      <c r="CB116" s="3"/>
      <c r="CC116" s="4"/>
      <c r="CD116" s="28"/>
      <c r="CE116" s="3"/>
      <c r="CF116" s="3"/>
      <c r="CG116" s="3"/>
      <c r="CH116" s="3"/>
      <c r="CI116" s="3"/>
      <c r="CJ116" s="3"/>
      <c r="CK116" s="4"/>
      <c r="CL116" s="4"/>
      <c r="CM116" s="3"/>
      <c r="CN116" s="34"/>
      <c r="CO116" s="24"/>
      <c r="CP116" s="1"/>
      <c r="CQ116" s="1"/>
      <c r="CR116" s="1"/>
      <c r="CS116" s="1"/>
      <c r="CT116" s="20"/>
      <c r="CU116" s="3"/>
      <c r="CV116" s="3"/>
      <c r="CW116" s="1"/>
      <c r="CX116" s="1"/>
      <c r="CY116" s="1"/>
      <c r="CZ116" s="1"/>
      <c r="DA116" s="1"/>
      <c r="DB116" s="1"/>
      <c r="DC116" s="1"/>
      <c r="DD116"/>
      <c r="DE116"/>
      <c r="DF116"/>
    </row>
    <row r="117" spans="1:11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L117" s="22"/>
      <c r="BM117"/>
      <c r="BN117" s="22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 s="33"/>
      <c r="CD117" s="30"/>
      <c r="CE117"/>
      <c r="CF117"/>
      <c r="CG117"/>
      <c r="CH117"/>
      <c r="CI117"/>
      <c r="CM117"/>
      <c r="CN117" s="33"/>
      <c r="CO117"/>
      <c r="DD117"/>
    </row>
    <row r="118" spans="1:11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L118" s="22"/>
      <c r="BM118"/>
      <c r="BN118" s="22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 s="33"/>
      <c r="CD118" s="30"/>
      <c r="CE118"/>
      <c r="CF118"/>
      <c r="CG118"/>
      <c r="CH118"/>
      <c r="CI118"/>
      <c r="CM118"/>
      <c r="CN118" s="33"/>
      <c r="CO118"/>
      <c r="DE118" s="1"/>
      <c r="DF118" s="1"/>
    </row>
    <row r="119" spans="1:117" x14ac:dyDescent="0.25">
      <c r="BP119" s="1"/>
      <c r="BT119" s="1"/>
      <c r="BU119" s="1"/>
      <c r="BV119" s="1"/>
      <c r="BW119" s="19"/>
      <c r="BZ119" s="7"/>
      <c r="DE119" s="1"/>
      <c r="DF119" s="1"/>
      <c r="DG119" s="1"/>
      <c r="DH119" s="1"/>
      <c r="DI119" s="1"/>
      <c r="DJ119" s="1"/>
    </row>
    <row r="120" spans="1:117" x14ac:dyDescent="0.25">
      <c r="BP120" s="1"/>
      <c r="BT120" s="1"/>
      <c r="BU120" s="1"/>
      <c r="BV120" s="1"/>
      <c r="BY120" s="19"/>
      <c r="CA120" s="7"/>
      <c r="CB120" s="7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BP121" s="1"/>
      <c r="BT121" s="1"/>
      <c r="BU121" s="1"/>
      <c r="BV121" s="1"/>
      <c r="BY121" s="19"/>
      <c r="CA121" s="7"/>
      <c r="CB121" s="7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BP122" s="1"/>
      <c r="BT122" s="1"/>
      <c r="BU122" s="1"/>
      <c r="BV122" s="1"/>
      <c r="BY122" s="19"/>
      <c r="CA122" s="7"/>
      <c r="CB122" s="7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BP123" s="1"/>
      <c r="BS123" s="19"/>
      <c r="BT123" s="1"/>
      <c r="BU123" s="1"/>
      <c r="BV123" s="1"/>
      <c r="BX123" s="7"/>
      <c r="BY123" s="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F302-64A1-476A-9014-5FFCD83FCEE4}">
  <dimension ref="A1:DM123"/>
  <sheetViews>
    <sheetView tabSelected="1" topLeftCell="Z1" workbookViewId="0">
      <pane xSplit="6555" ySplit="660" topLeftCell="CY1" activePane="bottomRight"/>
      <selection activeCell="CV24" sqref="CV24"/>
      <selection pane="topRight" activeCell="CY1" sqref="CY1"/>
      <selection pane="bottomLeft" activeCell="AA41" sqref="AA41"/>
      <selection pane="bottomRight" activeCell="DB1" sqref="DB1"/>
    </sheetView>
  </sheetViews>
  <sheetFormatPr defaultRowHeight="15" x14ac:dyDescent="0.25"/>
  <cols>
    <col min="1" max="1" width="15" style="1" customWidth="1"/>
    <col min="2" max="2" width="11.7109375" style="1" customWidth="1"/>
    <col min="3" max="3" width="10.5703125" style="1" customWidth="1"/>
    <col min="4" max="4" width="13.42578125" style="1" customWidth="1"/>
    <col min="5" max="5" width="17.42578125" style="1" customWidth="1"/>
    <col min="6" max="6" width="12.28515625" style="1" customWidth="1"/>
    <col min="7" max="7" width="18.85546875" style="1" customWidth="1"/>
    <col min="8" max="8" width="28.28515625" style="1" customWidth="1"/>
    <col min="9" max="9" width="25.140625" style="1" customWidth="1"/>
    <col min="10" max="10" width="12.5703125" style="1" customWidth="1"/>
    <col min="11" max="11" width="17.42578125" style="1" customWidth="1"/>
    <col min="12" max="12" width="13.7109375" style="1" customWidth="1"/>
    <col min="13" max="13" width="12.5703125" style="1" customWidth="1"/>
    <col min="14" max="14" width="12.140625" style="1" customWidth="1"/>
    <col min="15" max="15" width="18.85546875" style="1" customWidth="1"/>
    <col min="16" max="16" width="16.42578125" style="1" customWidth="1"/>
    <col min="17" max="17" width="15.140625" style="1" customWidth="1"/>
    <col min="18" max="19" width="20.7109375" style="1" customWidth="1"/>
    <col min="20" max="20" width="27" style="1" customWidth="1"/>
    <col min="21" max="21" width="38" style="1" customWidth="1"/>
    <col min="22" max="22" width="27.85546875" style="1" customWidth="1"/>
    <col min="23" max="23" width="20.7109375" style="1" customWidth="1"/>
    <col min="24" max="24" width="26.28515625" style="1" customWidth="1"/>
    <col min="25" max="25" width="22.85546875" style="1" customWidth="1"/>
    <col min="26" max="26" width="29.140625" style="1" customWidth="1"/>
    <col min="27" max="27" width="29.5703125" style="1" customWidth="1"/>
    <col min="28" max="28" width="26.140625" style="1" customWidth="1"/>
    <col min="29" max="30" width="25" style="1" customWidth="1"/>
    <col min="31" max="31" width="19.140625" style="1" customWidth="1"/>
    <col min="32" max="32" width="24.28515625" style="1" customWidth="1"/>
    <col min="33" max="33" width="32.85546875" style="1" customWidth="1"/>
    <col min="34" max="34" width="15.28515625" style="1" customWidth="1"/>
    <col min="35" max="35" width="18.42578125" style="1" customWidth="1"/>
    <col min="36" max="36" width="21.7109375" style="1" customWidth="1"/>
    <col min="37" max="37" width="17.85546875" style="1" customWidth="1"/>
    <col min="38" max="38" width="29" style="1" customWidth="1"/>
    <col min="39" max="39" width="28.7109375" style="1" customWidth="1"/>
    <col min="40" max="40" width="33.85546875" style="1" customWidth="1"/>
    <col min="41" max="41" width="18.140625" style="1" customWidth="1"/>
    <col min="42" max="42" width="29.5703125" style="1" customWidth="1"/>
    <col min="43" max="43" width="21.28515625" style="1" customWidth="1"/>
    <col min="44" max="44" width="27.7109375" style="1" customWidth="1"/>
    <col min="45" max="45" width="36.7109375" style="1" customWidth="1"/>
    <col min="46" max="46" width="25.140625" style="1" customWidth="1"/>
    <col min="47" max="47" width="23" style="1" customWidth="1"/>
    <col min="48" max="50" width="21.42578125" style="1" customWidth="1"/>
    <col min="51" max="51" width="18.28515625" style="1" customWidth="1"/>
    <col min="52" max="52" width="27.42578125" style="1" customWidth="1"/>
    <col min="53" max="54" width="22.7109375" style="1" customWidth="1"/>
    <col min="55" max="55" width="17.5703125" style="1" customWidth="1"/>
    <col min="56" max="56" width="22.42578125" style="1" customWidth="1"/>
    <col min="57" max="57" width="23.7109375" style="1" customWidth="1"/>
    <col min="58" max="58" width="24.7109375" style="1" customWidth="1"/>
    <col min="59" max="60" width="27.42578125" style="1" customWidth="1"/>
    <col min="61" max="61" width="32.5703125" style="1" customWidth="1"/>
    <col min="62" max="63" width="25.28515625" style="1" customWidth="1"/>
    <col min="64" max="64" width="26.5703125" style="20" customWidth="1"/>
    <col min="65" max="65" width="11" style="1" customWidth="1"/>
    <col min="66" max="66" width="15.28515625" style="20" customWidth="1"/>
    <col min="67" max="67" width="31.85546875" style="1" customWidth="1"/>
    <col min="68" max="68" width="23.5703125" style="19" customWidth="1"/>
    <col min="69" max="69" width="20.140625" style="1" customWidth="1"/>
    <col min="70" max="70" width="29.140625" style="1" customWidth="1"/>
    <col min="71" max="71" width="31" style="1" customWidth="1"/>
    <col min="72" max="72" width="27.7109375" style="7" customWidth="1"/>
    <col min="73" max="73" width="19.28515625" style="7" customWidth="1"/>
    <col min="74" max="74" width="22.7109375" style="7" customWidth="1"/>
    <col min="75" max="75" width="31.7109375" style="1" customWidth="1"/>
    <col min="76" max="76" width="33.7109375" style="1" customWidth="1"/>
    <col min="77" max="77" width="40.85546875" style="1" customWidth="1"/>
    <col min="78" max="78" width="34" style="1" customWidth="1"/>
    <col min="79" max="79" width="27" style="1" customWidth="1"/>
    <col min="80" max="80" width="19.5703125" style="1" customWidth="1"/>
    <col min="81" max="81" width="23.7109375" style="19" customWidth="1"/>
    <col min="82" max="82" width="23.7109375" style="27" customWidth="1"/>
    <col min="83" max="83" width="23.28515625" style="1" customWidth="1"/>
    <col min="84" max="84" width="24.42578125" style="1" customWidth="1"/>
    <col min="85" max="85" width="22.42578125" style="1" customWidth="1"/>
    <col min="86" max="87" width="26.28515625" style="1" customWidth="1"/>
    <col min="88" max="88" width="39.140625" style="1" customWidth="1"/>
    <col min="89" max="90" width="39.140625" style="19" customWidth="1"/>
    <col min="91" max="91" width="37" style="1" customWidth="1"/>
    <col min="92" max="92" width="30.42578125" style="19" customWidth="1"/>
    <col min="93" max="93" width="11.85546875" style="1" customWidth="1"/>
    <col min="94" max="97" width="19.28515625" style="1" customWidth="1"/>
    <col min="98" max="98" width="19.28515625" style="20" customWidth="1"/>
    <col min="99" max="99" width="26.85546875" style="1" customWidth="1"/>
    <col min="100" max="100" width="35.140625" style="1" customWidth="1"/>
    <col min="101" max="101" width="20.140625" style="1" customWidth="1"/>
    <col min="102" max="102" width="30.140625" style="1" customWidth="1"/>
    <col min="103" max="107" width="22.42578125" style="1" customWidth="1"/>
    <col min="108" max="108" width="73.7109375" style="1" customWidth="1"/>
  </cols>
  <sheetData>
    <row r="1" spans="1:108" ht="18" x14ac:dyDescent="0.35">
      <c r="A1" s="1" t="s">
        <v>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</v>
      </c>
      <c r="G1" s="1" t="s">
        <v>79</v>
      </c>
      <c r="H1" s="1" t="s">
        <v>113</v>
      </c>
      <c r="I1" s="1" t="s">
        <v>4</v>
      </c>
      <c r="J1" s="1" t="s">
        <v>32</v>
      </c>
      <c r="K1" s="1" t="s">
        <v>50</v>
      </c>
      <c r="L1" s="1" t="s">
        <v>33</v>
      </c>
      <c r="M1" s="1" t="s">
        <v>34</v>
      </c>
      <c r="N1" s="1" t="s">
        <v>51</v>
      </c>
      <c r="O1" s="1" t="s">
        <v>36</v>
      </c>
      <c r="P1" s="1" t="s">
        <v>35</v>
      </c>
      <c r="Q1" s="1" t="s">
        <v>5</v>
      </c>
      <c r="R1" s="1" t="s">
        <v>52</v>
      </c>
      <c r="S1" s="1" t="s">
        <v>59</v>
      </c>
      <c r="T1" s="1" t="s">
        <v>37</v>
      </c>
      <c r="U1" s="1" t="s">
        <v>184</v>
      </c>
      <c r="V1" s="1" t="s">
        <v>39</v>
      </c>
      <c r="W1" s="1" t="s">
        <v>38</v>
      </c>
      <c r="X1" s="1" t="s">
        <v>61</v>
      </c>
      <c r="Y1" s="1" t="s">
        <v>80</v>
      </c>
      <c r="Z1" s="1" t="s">
        <v>43</v>
      </c>
      <c r="AA1" s="1" t="s">
        <v>6</v>
      </c>
      <c r="AB1" s="1" t="s">
        <v>44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64</v>
      </c>
      <c r="AJ1" s="1" t="s">
        <v>93</v>
      </c>
      <c r="AK1" s="1" t="s">
        <v>92</v>
      </c>
      <c r="AL1" s="1" t="s">
        <v>91</v>
      </c>
      <c r="AM1" s="1" t="s">
        <v>90</v>
      </c>
      <c r="AN1" s="1" t="s">
        <v>13</v>
      </c>
      <c r="AO1" s="1" t="s">
        <v>89</v>
      </c>
      <c r="AP1" s="1" t="s">
        <v>88</v>
      </c>
      <c r="AQ1" s="1" t="s">
        <v>87</v>
      </c>
      <c r="AR1" s="1" t="s">
        <v>86</v>
      </c>
      <c r="AS1" s="1" t="s">
        <v>85</v>
      </c>
      <c r="AT1" s="1" t="s">
        <v>63</v>
      </c>
      <c r="AU1" s="1" t="s">
        <v>84</v>
      </c>
      <c r="AV1" s="19" t="s">
        <v>82</v>
      </c>
      <c r="AW1" s="1" t="s">
        <v>83</v>
      </c>
      <c r="AX1" s="1" t="s">
        <v>114</v>
      </c>
      <c r="AY1" s="1" t="s">
        <v>48</v>
      </c>
      <c r="AZ1" s="1" t="s">
        <v>62</v>
      </c>
      <c r="BA1" s="1" t="s">
        <v>65</v>
      </c>
      <c r="BB1" s="1" t="s">
        <v>115</v>
      </c>
      <c r="BC1" s="7" t="s">
        <v>116</v>
      </c>
      <c r="BD1" s="7" t="s">
        <v>94</v>
      </c>
      <c r="BE1" s="7" t="s">
        <v>95</v>
      </c>
      <c r="BF1" s="1" t="s">
        <v>117</v>
      </c>
      <c r="BG1" s="7" t="s">
        <v>120</v>
      </c>
      <c r="BH1" s="7" t="s">
        <v>121</v>
      </c>
      <c r="BI1" s="7" t="s">
        <v>119</v>
      </c>
      <c r="BJ1" s="7" t="s">
        <v>118</v>
      </c>
      <c r="BK1" s="7"/>
      <c r="BL1" s="20" t="s">
        <v>96</v>
      </c>
      <c r="BM1" s="1" t="s">
        <v>14</v>
      </c>
      <c r="BN1" s="20" t="s">
        <v>66</v>
      </c>
      <c r="BO1" s="1" t="s">
        <v>98</v>
      </c>
      <c r="BP1" s="1" t="s">
        <v>99</v>
      </c>
      <c r="BQ1" s="1" t="s">
        <v>67</v>
      </c>
      <c r="BR1" s="1" t="s">
        <v>49</v>
      </c>
      <c r="BS1" s="1" t="s">
        <v>15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68</v>
      </c>
      <c r="CA1" s="1" t="s">
        <v>76</v>
      </c>
      <c r="CB1" s="1" t="s">
        <v>164</v>
      </c>
      <c r="CC1" s="19" t="s">
        <v>75</v>
      </c>
      <c r="CD1" s="27" t="s">
        <v>74</v>
      </c>
      <c r="CE1" s="1" t="s">
        <v>73</v>
      </c>
      <c r="CF1" s="1" t="s">
        <v>69</v>
      </c>
      <c r="CG1" s="1" t="s">
        <v>72</v>
      </c>
      <c r="CH1" s="1" t="s">
        <v>70</v>
      </c>
      <c r="CI1" s="1" t="s">
        <v>165</v>
      </c>
      <c r="CJ1" s="53" t="s">
        <v>77</v>
      </c>
      <c r="CK1" s="19" t="s">
        <v>122</v>
      </c>
      <c r="CL1" s="52" t="s">
        <v>186</v>
      </c>
      <c r="CM1" s="20" t="s">
        <v>71</v>
      </c>
      <c r="CN1" s="19" t="s">
        <v>123</v>
      </c>
      <c r="CO1" s="22"/>
      <c r="CP1" s="1" t="s">
        <v>124</v>
      </c>
      <c r="CQ1" s="1" t="s">
        <v>152</v>
      </c>
      <c r="CR1" s="1" t="s">
        <v>125</v>
      </c>
      <c r="CS1" s="1" t="s">
        <v>151</v>
      </c>
      <c r="CT1" s="20" t="s">
        <v>125</v>
      </c>
      <c r="CU1" s="26" t="s">
        <v>127</v>
      </c>
      <c r="CV1" s="54" t="s">
        <v>138</v>
      </c>
      <c r="CW1" s="54" t="s">
        <v>125</v>
      </c>
      <c r="CX1" s="54" t="s">
        <v>131</v>
      </c>
      <c r="CY1" s="54" t="s">
        <v>126</v>
      </c>
      <c r="CZ1" s="54" t="s">
        <v>125</v>
      </c>
      <c r="DA1" s="54" t="s">
        <v>158</v>
      </c>
      <c r="DB1" s="54" t="s">
        <v>125</v>
      </c>
      <c r="DC1" s="1" t="s">
        <v>160</v>
      </c>
      <c r="DD1" s="1" t="s">
        <v>128</v>
      </c>
    </row>
    <row r="2" spans="1:108" x14ac:dyDescent="0.25">
      <c r="A2" s="25">
        <v>1007</v>
      </c>
      <c r="B2" s="1">
        <v>86</v>
      </c>
      <c r="C2" s="1">
        <v>0</v>
      </c>
      <c r="D2" s="1">
        <v>1</v>
      </c>
      <c r="E2" s="1">
        <v>1</v>
      </c>
      <c r="F2" s="1">
        <v>2</v>
      </c>
      <c r="G2" s="1">
        <v>1</v>
      </c>
      <c r="H2" s="1">
        <v>0</v>
      </c>
      <c r="I2" s="1">
        <v>1</v>
      </c>
      <c r="J2" s="1">
        <v>2</v>
      </c>
      <c r="K2" s="1">
        <v>1</v>
      </c>
      <c r="L2" s="1">
        <v>0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1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25.8</v>
      </c>
      <c r="AI2" s="1">
        <v>1.98</v>
      </c>
      <c r="AJ2" s="1">
        <v>131</v>
      </c>
      <c r="AK2" s="1">
        <v>62</v>
      </c>
      <c r="AL2" s="5">
        <f t="shared" ref="AL2:AL64" si="0">(AJ2+2*AK2)/3</f>
        <v>85</v>
      </c>
      <c r="AM2" s="1">
        <v>62</v>
      </c>
      <c r="AN2" s="1">
        <v>3</v>
      </c>
      <c r="AO2" s="1">
        <v>10</v>
      </c>
      <c r="AP2" s="1">
        <v>53</v>
      </c>
      <c r="AQ2" s="1">
        <v>21</v>
      </c>
      <c r="AR2" s="1">
        <v>34</v>
      </c>
      <c r="AS2" s="1">
        <f t="shared" ref="AS2:AS64" si="1">(AP2-AQ2)</f>
        <v>32</v>
      </c>
      <c r="AT2" s="7">
        <f t="shared" ref="AT2:AT64" si="2">(AS2/AO2)</f>
        <v>3.2</v>
      </c>
      <c r="AU2" s="1">
        <v>22</v>
      </c>
      <c r="AV2" s="19">
        <v>4.91</v>
      </c>
      <c r="AW2" s="1">
        <v>2.48</v>
      </c>
      <c r="AX2" s="19">
        <f t="shared" ref="AX2:AX65" si="3">(AL2*AW2/451)</f>
        <v>0.46740576496674058</v>
      </c>
      <c r="AY2" s="7">
        <f t="shared" ref="AY2:AY65" si="4">((AR2-AU2)/AV2)</f>
        <v>2.4439918533604885</v>
      </c>
      <c r="AZ2" s="7">
        <f t="shared" ref="AZ2:AZ65" si="5">((AR2-AU2)*80/AW2)</f>
        <v>387.09677419354841</v>
      </c>
      <c r="BA2" s="7">
        <f t="shared" ref="BA2:BA65" si="6">((AL2-AO2)*80/AW2)</f>
        <v>2419.3548387096776</v>
      </c>
      <c r="BB2" s="7">
        <f t="shared" ref="BB2:BB65" si="7">(AV2/AM2*1000)</f>
        <v>79.193548387096769</v>
      </c>
      <c r="BC2" s="7">
        <f t="shared" ref="BC2:BC65" si="8">(AW2*1000/AM2)</f>
        <v>40</v>
      </c>
      <c r="BD2" s="7">
        <f t="shared" ref="BD2:BD65" si="9">(BC2*(AL2-AU2)*0.0136)</f>
        <v>34.271999999999998</v>
      </c>
      <c r="BE2" s="7">
        <f t="shared" ref="BE2:BE65" si="10">(BC2*(AR2-AO2)*0.0136)</f>
        <v>13.055999999999999</v>
      </c>
      <c r="BF2" s="19"/>
      <c r="BG2" s="19">
        <f t="shared" ref="BG2:BG65" si="11">(AR2/BB2)</f>
        <v>0.42932790224032591</v>
      </c>
      <c r="BH2" s="19">
        <f t="shared" ref="BH2:BH64" si="12">(AP2/BB2)</f>
        <v>0.66924643584521393</v>
      </c>
      <c r="BI2" s="19">
        <f t="shared" ref="BI2:BI64" si="13">(BB2/AS2)</f>
        <v>2.474798387096774</v>
      </c>
      <c r="BJ2" s="19">
        <f t="shared" ref="BJ2:BJ65" si="14">(AO2/AU2)</f>
        <v>0.45454545454545453</v>
      </c>
      <c r="BK2" s="19"/>
      <c r="BL2" s="20">
        <v>1</v>
      </c>
      <c r="BO2" s="1">
        <v>1</v>
      </c>
      <c r="BP2" s="1">
        <v>1</v>
      </c>
      <c r="BQ2" s="1">
        <v>1</v>
      </c>
      <c r="BR2" s="1">
        <v>0</v>
      </c>
      <c r="BS2" s="1">
        <v>60</v>
      </c>
      <c r="BT2" s="1">
        <v>4.7</v>
      </c>
      <c r="BU2" s="1">
        <v>3</v>
      </c>
      <c r="BV2" s="1">
        <v>0.76</v>
      </c>
      <c r="BW2" s="1">
        <v>5.8</v>
      </c>
      <c r="BX2" s="1">
        <v>72</v>
      </c>
      <c r="BY2" s="1">
        <v>1</v>
      </c>
      <c r="BZ2" s="1">
        <v>1</v>
      </c>
      <c r="CA2" s="1">
        <v>139</v>
      </c>
      <c r="CB2" s="1">
        <v>24</v>
      </c>
      <c r="CC2" s="19">
        <v>1.02</v>
      </c>
      <c r="CD2" s="27">
        <v>50</v>
      </c>
      <c r="CE2" s="1">
        <v>248</v>
      </c>
      <c r="CF2" s="1">
        <v>1</v>
      </c>
      <c r="CI2" s="1">
        <v>2</v>
      </c>
      <c r="CJ2" s="20">
        <v>1041.878201</v>
      </c>
      <c r="CK2" s="19">
        <f t="shared" ref="CK2:CK65" si="15">LN(CJ2)</f>
        <v>6.9487803258458696</v>
      </c>
      <c r="CL2" s="19">
        <f>(CJ2/CD2)</f>
        <v>20.837564019999999</v>
      </c>
      <c r="CM2" s="20">
        <v>817.92866249999997</v>
      </c>
      <c r="CN2" s="19">
        <f t="shared" ref="CN2:CN65" si="16">LN(CM2)</f>
        <v>6.7067751231420623</v>
      </c>
      <c r="CO2" s="22"/>
      <c r="CP2" s="36">
        <v>43206</v>
      </c>
      <c r="CQ2" s="36"/>
      <c r="CR2" s="36"/>
      <c r="CS2" s="36"/>
      <c r="CU2" s="36">
        <v>44217</v>
      </c>
      <c r="CV2" s="37">
        <v>44179</v>
      </c>
      <c r="CW2" s="1">
        <f t="shared" ref="CW2:CW65" si="17">(CV2-CP2)</f>
        <v>973</v>
      </c>
      <c r="CX2" s="1">
        <v>0</v>
      </c>
      <c r="DA2" s="1">
        <v>0</v>
      </c>
      <c r="DB2" s="1">
        <v>973</v>
      </c>
      <c r="DC2" s="3">
        <v>0</v>
      </c>
      <c r="DD2" t="s">
        <v>134</v>
      </c>
    </row>
    <row r="3" spans="1:108" x14ac:dyDescent="0.25">
      <c r="A3" s="25">
        <v>1010</v>
      </c>
      <c r="B3" s="1">
        <v>70</v>
      </c>
      <c r="C3" s="1">
        <v>0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2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1</v>
      </c>
      <c r="AC3" s="1">
        <v>1</v>
      </c>
      <c r="AD3" s="1">
        <v>0</v>
      </c>
      <c r="AE3" s="1">
        <v>1</v>
      </c>
      <c r="AF3" s="1">
        <v>0</v>
      </c>
      <c r="AG3" s="1">
        <v>0</v>
      </c>
      <c r="AH3" s="1">
        <v>26.31</v>
      </c>
      <c r="AI3" s="1">
        <v>2.15</v>
      </c>
      <c r="AJ3" s="1">
        <v>136</v>
      </c>
      <c r="AK3" s="1">
        <v>58</v>
      </c>
      <c r="AL3" s="5">
        <f t="shared" si="0"/>
        <v>84</v>
      </c>
      <c r="AM3" s="1">
        <v>48</v>
      </c>
      <c r="AN3" s="1">
        <v>3</v>
      </c>
      <c r="AO3" s="1">
        <v>11</v>
      </c>
      <c r="AP3" s="1">
        <v>47</v>
      </c>
      <c r="AQ3" s="1">
        <v>14</v>
      </c>
      <c r="AR3" s="1">
        <v>25</v>
      </c>
      <c r="AS3" s="1">
        <f t="shared" si="1"/>
        <v>33</v>
      </c>
      <c r="AT3" s="7">
        <f t="shared" si="2"/>
        <v>3</v>
      </c>
      <c r="AU3" s="1">
        <v>18</v>
      </c>
      <c r="AV3" s="19">
        <v>5.88</v>
      </c>
      <c r="AW3" s="1">
        <v>2.74</v>
      </c>
      <c r="AX3" s="19">
        <f t="shared" si="3"/>
        <v>0.5103325942350333</v>
      </c>
      <c r="AY3" s="7">
        <f t="shared" si="4"/>
        <v>1.1904761904761905</v>
      </c>
      <c r="AZ3" s="7">
        <f t="shared" si="5"/>
        <v>204.3795620437956</v>
      </c>
      <c r="BA3" s="7">
        <f t="shared" si="6"/>
        <v>2131.3868613138684</v>
      </c>
      <c r="BB3" s="7">
        <f t="shared" si="7"/>
        <v>122.5</v>
      </c>
      <c r="BC3" s="7">
        <f t="shared" si="8"/>
        <v>57.083333333333336</v>
      </c>
      <c r="BD3" s="7">
        <f t="shared" si="9"/>
        <v>51.238</v>
      </c>
      <c r="BE3" s="7">
        <f t="shared" si="10"/>
        <v>10.868666666666668</v>
      </c>
      <c r="BF3" s="19">
        <v>1.19</v>
      </c>
      <c r="BG3" s="19">
        <f t="shared" si="11"/>
        <v>0.20408163265306123</v>
      </c>
      <c r="BH3" s="19">
        <f t="shared" si="12"/>
        <v>0.3836734693877551</v>
      </c>
      <c r="BI3" s="19">
        <f t="shared" si="13"/>
        <v>3.7121212121212119</v>
      </c>
      <c r="BJ3" s="19">
        <f t="shared" si="14"/>
        <v>0.61111111111111116</v>
      </c>
      <c r="BK3" s="19"/>
      <c r="BL3" s="20">
        <v>1</v>
      </c>
      <c r="BM3" s="1">
        <v>19</v>
      </c>
      <c r="BO3" s="1">
        <v>3</v>
      </c>
      <c r="BP3" s="1">
        <v>0</v>
      </c>
      <c r="BQ3" s="1">
        <v>1</v>
      </c>
      <c r="BR3" s="1">
        <v>0</v>
      </c>
      <c r="BS3" s="1">
        <v>45</v>
      </c>
      <c r="BT3" s="1">
        <v>5.2</v>
      </c>
      <c r="BU3" s="1">
        <v>4.0999999999999996</v>
      </c>
      <c r="BV3" s="1">
        <v>0.32</v>
      </c>
      <c r="BW3" s="1">
        <v>5.3</v>
      </c>
      <c r="BX3" s="1">
        <v>70</v>
      </c>
      <c r="BY3" s="1">
        <v>1</v>
      </c>
      <c r="BZ3" s="1">
        <v>0</v>
      </c>
      <c r="CA3" s="1">
        <v>136</v>
      </c>
      <c r="CB3" s="1">
        <v>33</v>
      </c>
      <c r="CC3" s="19">
        <v>1</v>
      </c>
      <c r="CD3" s="27">
        <v>76</v>
      </c>
      <c r="CJ3" s="20">
        <v>775.30122070000004</v>
      </c>
      <c r="CK3" s="19">
        <f t="shared" si="15"/>
        <v>6.6532516257109693</v>
      </c>
      <c r="CL3" s="19">
        <f t="shared" ref="CL3:CL66" si="18">(CJ3/CD3)</f>
        <v>10.201331851315791</v>
      </c>
      <c r="CM3" s="20">
        <v>156.2758365</v>
      </c>
      <c r="CN3" s="19">
        <f t="shared" si="16"/>
        <v>5.0516226285471113</v>
      </c>
      <c r="CO3" s="22"/>
      <c r="CP3" s="36">
        <v>43208</v>
      </c>
      <c r="CQ3" s="36"/>
      <c r="CR3" s="36"/>
      <c r="CS3" s="36"/>
      <c r="CU3" s="36">
        <v>44274</v>
      </c>
      <c r="CV3" s="36">
        <v>44272</v>
      </c>
      <c r="CW3" s="1">
        <f t="shared" si="17"/>
        <v>1064</v>
      </c>
      <c r="CX3" s="1">
        <v>0</v>
      </c>
      <c r="DA3" s="1">
        <v>0</v>
      </c>
      <c r="DB3" s="1">
        <v>1064</v>
      </c>
      <c r="DC3" s="3">
        <v>0</v>
      </c>
      <c r="DD3"/>
    </row>
    <row r="4" spans="1:108" x14ac:dyDescent="0.25">
      <c r="A4" s="25">
        <v>1012</v>
      </c>
      <c r="B4" s="1">
        <v>59</v>
      </c>
      <c r="C4" s="1">
        <v>0</v>
      </c>
      <c r="D4" s="1">
        <v>1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2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23.7</v>
      </c>
      <c r="AI4" s="1">
        <v>1.69</v>
      </c>
      <c r="AJ4" s="1">
        <v>104</v>
      </c>
      <c r="AK4" s="1">
        <v>62</v>
      </c>
      <c r="AL4" s="5">
        <f t="shared" si="0"/>
        <v>76</v>
      </c>
      <c r="AM4" s="1">
        <v>66</v>
      </c>
      <c r="AN4" s="1">
        <v>3</v>
      </c>
      <c r="AO4" s="1">
        <v>8</v>
      </c>
      <c r="AP4" s="1">
        <v>43</v>
      </c>
      <c r="AQ4" s="1">
        <v>16</v>
      </c>
      <c r="AR4" s="1">
        <v>27</v>
      </c>
      <c r="AS4" s="1">
        <f t="shared" si="1"/>
        <v>27</v>
      </c>
      <c r="AT4" s="7">
        <f t="shared" si="2"/>
        <v>3.375</v>
      </c>
      <c r="AU4" s="1">
        <v>22</v>
      </c>
      <c r="AV4" s="19">
        <v>7.45</v>
      </c>
      <c r="AW4" s="1">
        <v>4.41</v>
      </c>
      <c r="AX4" s="19">
        <f t="shared" si="3"/>
        <v>0.74314855875831487</v>
      </c>
      <c r="AY4" s="7">
        <f t="shared" si="4"/>
        <v>0.67114093959731547</v>
      </c>
      <c r="AZ4" s="7">
        <f t="shared" si="5"/>
        <v>90.702947845804985</v>
      </c>
      <c r="BA4" s="7">
        <f t="shared" si="6"/>
        <v>1233.5600907029477</v>
      </c>
      <c r="BB4" s="7">
        <f t="shared" si="7"/>
        <v>112.87878787878789</v>
      </c>
      <c r="BC4" s="7">
        <f t="shared" si="8"/>
        <v>66.818181818181813</v>
      </c>
      <c r="BD4" s="7">
        <f t="shared" si="9"/>
        <v>49.071272727272721</v>
      </c>
      <c r="BE4" s="7">
        <f t="shared" si="10"/>
        <v>17.26581818181818</v>
      </c>
      <c r="BF4" s="19"/>
      <c r="BG4" s="19">
        <f t="shared" si="11"/>
        <v>0.23919463087248319</v>
      </c>
      <c r="BH4" s="19">
        <f t="shared" si="12"/>
        <v>0.3809395973154362</v>
      </c>
      <c r="BI4" s="19">
        <f t="shared" si="13"/>
        <v>4.1806958473625144</v>
      </c>
      <c r="BJ4" s="19">
        <f t="shared" si="14"/>
        <v>0.36363636363636365</v>
      </c>
      <c r="BK4" s="19"/>
      <c r="BL4" s="20">
        <v>1</v>
      </c>
      <c r="BO4" s="1">
        <v>0</v>
      </c>
      <c r="BP4" s="1">
        <v>0</v>
      </c>
      <c r="BQ4" s="1">
        <v>1</v>
      </c>
      <c r="BR4" s="1">
        <v>0</v>
      </c>
      <c r="BS4" s="1">
        <v>65</v>
      </c>
      <c r="BT4" s="1">
        <v>3.7</v>
      </c>
      <c r="BU4" s="1">
        <v>2.5</v>
      </c>
      <c r="BV4" s="1">
        <v>0.46</v>
      </c>
      <c r="BW4" s="1">
        <v>3.5</v>
      </c>
      <c r="BX4" s="1">
        <v>68.5</v>
      </c>
      <c r="BY4" s="1">
        <v>1</v>
      </c>
      <c r="BZ4" s="1">
        <v>1</v>
      </c>
      <c r="CA4" s="1">
        <v>134</v>
      </c>
      <c r="CB4" s="1">
        <v>13</v>
      </c>
      <c r="CC4" s="19">
        <v>0.79</v>
      </c>
      <c r="CD4" s="27">
        <v>83</v>
      </c>
      <c r="CJ4" s="20">
        <v>771.32060049999995</v>
      </c>
      <c r="CK4" s="19">
        <f t="shared" si="15"/>
        <v>6.6481041113865986</v>
      </c>
      <c r="CL4" s="19">
        <f t="shared" si="18"/>
        <v>9.29301928313253</v>
      </c>
      <c r="CM4" s="20">
        <v>1076.284185</v>
      </c>
      <c r="CN4" s="19">
        <f t="shared" si="16"/>
        <v>6.9812698183037067</v>
      </c>
      <c r="CO4" s="22"/>
      <c r="CP4" s="36">
        <v>43208</v>
      </c>
      <c r="CQ4" s="36"/>
      <c r="CR4" s="36"/>
      <c r="CS4" s="36"/>
      <c r="CU4" s="36">
        <v>44217</v>
      </c>
      <c r="CV4" s="36">
        <v>44208</v>
      </c>
      <c r="CW4" s="1">
        <f t="shared" si="17"/>
        <v>1000</v>
      </c>
      <c r="CX4" s="1">
        <v>0</v>
      </c>
      <c r="DA4" s="1">
        <v>0</v>
      </c>
      <c r="DB4" s="1">
        <v>1000</v>
      </c>
      <c r="DC4" s="3">
        <v>0</v>
      </c>
      <c r="DD4"/>
    </row>
    <row r="5" spans="1:108" x14ac:dyDescent="0.25">
      <c r="A5" s="25">
        <v>1013</v>
      </c>
      <c r="B5" s="1">
        <v>65</v>
      </c>
      <c r="C5" s="1">
        <v>1</v>
      </c>
      <c r="D5" s="1">
        <v>1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4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R5" s="1">
        <v>0</v>
      </c>
      <c r="S5" s="1">
        <v>0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43.8</v>
      </c>
      <c r="AI5" s="1">
        <v>2.06</v>
      </c>
      <c r="AJ5" s="1">
        <v>139</v>
      </c>
      <c r="AK5" s="1">
        <v>103</v>
      </c>
      <c r="AL5" s="5">
        <f t="shared" si="0"/>
        <v>115</v>
      </c>
      <c r="AM5" s="1">
        <v>84</v>
      </c>
      <c r="AN5" s="1">
        <v>1</v>
      </c>
      <c r="AO5" s="1">
        <v>9</v>
      </c>
      <c r="AP5" s="1">
        <v>59</v>
      </c>
      <c r="AQ5" s="1">
        <v>25</v>
      </c>
      <c r="AR5" s="1">
        <v>39</v>
      </c>
      <c r="AS5" s="1">
        <f t="shared" si="1"/>
        <v>34</v>
      </c>
      <c r="AT5" s="7">
        <f t="shared" si="2"/>
        <v>3.7777777777777777</v>
      </c>
      <c r="AU5" s="1">
        <v>17</v>
      </c>
      <c r="AV5" s="19">
        <v>5.9</v>
      </c>
      <c r="AW5" s="1">
        <v>2.87</v>
      </c>
      <c r="AX5" s="19">
        <f t="shared" si="3"/>
        <v>0.73181818181818181</v>
      </c>
      <c r="AY5" s="7">
        <f t="shared" si="4"/>
        <v>3.7288135593220337</v>
      </c>
      <c r="AZ5" s="7">
        <f t="shared" si="5"/>
        <v>613.24041811846689</v>
      </c>
      <c r="BA5" s="7">
        <f t="shared" si="6"/>
        <v>2954.7038327526129</v>
      </c>
      <c r="BB5" s="7">
        <f t="shared" si="7"/>
        <v>70.238095238095241</v>
      </c>
      <c r="BC5" s="7">
        <f t="shared" si="8"/>
        <v>34.166666666666664</v>
      </c>
      <c r="BD5" s="7">
        <f t="shared" si="9"/>
        <v>45.537333333333329</v>
      </c>
      <c r="BE5" s="7">
        <f t="shared" si="10"/>
        <v>13.94</v>
      </c>
      <c r="BF5" s="19"/>
      <c r="BG5" s="19">
        <f t="shared" si="11"/>
        <v>0.55525423728813561</v>
      </c>
      <c r="BH5" s="19">
        <f t="shared" si="12"/>
        <v>0.84</v>
      </c>
      <c r="BI5" s="19">
        <f t="shared" si="13"/>
        <v>2.0658263305322131</v>
      </c>
      <c r="BJ5" s="19">
        <f t="shared" si="14"/>
        <v>0.52941176470588236</v>
      </c>
      <c r="BK5" s="19"/>
      <c r="BL5" s="20">
        <v>0</v>
      </c>
      <c r="BP5" s="1">
        <v>0</v>
      </c>
      <c r="BQ5" s="1">
        <v>1</v>
      </c>
      <c r="BR5" s="1">
        <v>0</v>
      </c>
      <c r="BS5" s="1">
        <v>72</v>
      </c>
      <c r="BT5" s="1">
        <v>3.8</v>
      </c>
      <c r="BU5" s="1">
        <v>2</v>
      </c>
      <c r="BV5" s="1">
        <v>0.47</v>
      </c>
      <c r="BW5" s="1">
        <v>3.8</v>
      </c>
      <c r="BX5" s="1">
        <v>47.7</v>
      </c>
      <c r="BY5" s="1">
        <v>1</v>
      </c>
      <c r="BZ5" s="1">
        <v>1</v>
      </c>
      <c r="CA5" s="25">
        <v>140</v>
      </c>
      <c r="CB5" s="25">
        <v>25</v>
      </c>
      <c r="CC5" s="44">
        <v>1.1100000000000001</v>
      </c>
      <c r="CD5" s="27">
        <v>60</v>
      </c>
      <c r="CE5" s="1">
        <v>67</v>
      </c>
      <c r="CF5" s="1">
        <v>0</v>
      </c>
      <c r="CI5" s="1">
        <v>1</v>
      </c>
      <c r="CJ5" s="20">
        <v>2038.4509190000001</v>
      </c>
      <c r="CK5" s="19">
        <f t="shared" si="15"/>
        <v>7.6199454449520374</v>
      </c>
      <c r="CL5" s="19">
        <f t="shared" si="18"/>
        <v>33.974181983333338</v>
      </c>
      <c r="CM5" s="20">
        <v>1513.5492879999999</v>
      </c>
      <c r="CN5" s="19">
        <f t="shared" si="16"/>
        <v>7.3222126935080052</v>
      </c>
      <c r="CO5" s="22"/>
      <c r="CP5" s="36">
        <v>43209</v>
      </c>
      <c r="CQ5" s="36"/>
      <c r="CR5" s="36"/>
      <c r="CS5" s="36"/>
      <c r="CU5" s="36">
        <v>44217</v>
      </c>
      <c r="CV5" s="36">
        <v>43231</v>
      </c>
      <c r="CW5" s="1">
        <f t="shared" si="17"/>
        <v>22</v>
      </c>
      <c r="CX5" s="1">
        <v>1</v>
      </c>
      <c r="CY5" s="36">
        <v>43231</v>
      </c>
      <c r="CZ5" s="20">
        <f>(CY5-CP5)</f>
        <v>22</v>
      </c>
      <c r="DA5" s="20">
        <v>1</v>
      </c>
      <c r="DB5" s="20">
        <v>22</v>
      </c>
      <c r="DC5" s="1">
        <v>1</v>
      </c>
      <c r="DD5" t="s">
        <v>129</v>
      </c>
    </row>
    <row r="6" spans="1:108" x14ac:dyDescent="0.25">
      <c r="A6" s="25">
        <v>1016</v>
      </c>
      <c r="B6" s="1">
        <v>53</v>
      </c>
      <c r="C6" s="1">
        <v>0</v>
      </c>
      <c r="D6" s="1">
        <v>1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4</v>
      </c>
      <c r="K6" s="1">
        <v>0</v>
      </c>
      <c r="L6" s="1">
        <v>1</v>
      </c>
      <c r="M6" s="1">
        <v>1</v>
      </c>
      <c r="N6" s="1">
        <v>0</v>
      </c>
      <c r="O6" s="1">
        <v>1</v>
      </c>
      <c r="P6" s="1">
        <v>0</v>
      </c>
      <c r="R6" s="1">
        <v>0</v>
      </c>
      <c r="S6" s="1">
        <v>0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2</v>
      </c>
      <c r="AA6" s="1">
        <v>1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43.48</v>
      </c>
      <c r="AI6" s="1">
        <v>2.5099999999999998</v>
      </c>
      <c r="AJ6" s="1">
        <v>137</v>
      </c>
      <c r="AK6" s="1">
        <v>71</v>
      </c>
      <c r="AL6" s="5">
        <f t="shared" si="0"/>
        <v>93</v>
      </c>
      <c r="AM6" s="1">
        <v>73</v>
      </c>
      <c r="AN6" s="1">
        <v>1</v>
      </c>
      <c r="AO6" s="1">
        <v>6</v>
      </c>
      <c r="AP6" s="1">
        <v>38</v>
      </c>
      <c r="AQ6" s="1">
        <v>17</v>
      </c>
      <c r="AR6" s="1">
        <v>26</v>
      </c>
      <c r="AS6" s="1">
        <f t="shared" si="1"/>
        <v>21</v>
      </c>
      <c r="AT6" s="7">
        <f t="shared" si="2"/>
        <v>3.5</v>
      </c>
      <c r="AU6" s="1">
        <v>13</v>
      </c>
      <c r="AV6" s="19">
        <v>5.13</v>
      </c>
      <c r="AW6" s="1">
        <v>2.04</v>
      </c>
      <c r="AX6" s="19">
        <f t="shared" si="3"/>
        <v>0.42066518847006651</v>
      </c>
      <c r="AY6" s="7">
        <f t="shared" si="4"/>
        <v>2.53411306042885</v>
      </c>
      <c r="AZ6" s="7">
        <f t="shared" si="5"/>
        <v>509.80392156862746</v>
      </c>
      <c r="BA6" s="7">
        <f t="shared" si="6"/>
        <v>3411.7647058823527</v>
      </c>
      <c r="BB6" s="7">
        <f t="shared" si="7"/>
        <v>70.273972602739718</v>
      </c>
      <c r="BC6" s="7">
        <f t="shared" si="8"/>
        <v>27.945205479452056</v>
      </c>
      <c r="BD6" s="7">
        <f t="shared" si="9"/>
        <v>30.404383561643836</v>
      </c>
      <c r="BE6" s="7">
        <f t="shared" si="10"/>
        <v>7.6010958904109591</v>
      </c>
      <c r="BF6" s="19"/>
      <c r="BG6" s="19">
        <f t="shared" si="11"/>
        <v>0.36998050682261213</v>
      </c>
      <c r="BH6" s="19">
        <f t="shared" si="12"/>
        <v>0.54074074074074086</v>
      </c>
      <c r="BI6" s="19">
        <f t="shared" si="13"/>
        <v>3.3463796477495102</v>
      </c>
      <c r="BJ6" s="19">
        <f t="shared" si="14"/>
        <v>0.46153846153846156</v>
      </c>
      <c r="BK6" s="19"/>
      <c r="BL6" s="20">
        <v>1</v>
      </c>
      <c r="BO6" s="1">
        <v>0</v>
      </c>
      <c r="BP6" s="1">
        <v>0</v>
      </c>
      <c r="BQ6" s="1">
        <v>1</v>
      </c>
      <c r="BR6" s="1">
        <v>0</v>
      </c>
      <c r="BS6" s="1">
        <v>55</v>
      </c>
      <c r="BT6" s="1">
        <v>4.7</v>
      </c>
      <c r="BU6" s="1">
        <v>3.7</v>
      </c>
      <c r="BV6" s="1">
        <v>0.31</v>
      </c>
      <c r="BX6" s="1">
        <v>37</v>
      </c>
      <c r="BY6" s="1">
        <v>1</v>
      </c>
      <c r="CA6" s="25">
        <v>133</v>
      </c>
      <c r="CB6" s="25">
        <v>18</v>
      </c>
      <c r="CC6" s="44">
        <v>1.27</v>
      </c>
      <c r="CD6" s="27">
        <v>48</v>
      </c>
      <c r="CE6" s="1">
        <v>70</v>
      </c>
      <c r="CF6" s="1">
        <v>0</v>
      </c>
      <c r="CI6" s="1">
        <v>1</v>
      </c>
      <c r="CJ6" s="20">
        <v>983.77614300000005</v>
      </c>
      <c r="CK6" s="19">
        <f t="shared" si="15"/>
        <v>6.8913983742196772</v>
      </c>
      <c r="CL6" s="19">
        <f t="shared" si="18"/>
        <v>20.495336312500001</v>
      </c>
      <c r="CM6" s="20">
        <v>718.5312113</v>
      </c>
      <c r="CN6" s="19">
        <f t="shared" si="16"/>
        <v>6.5772091441024028</v>
      </c>
      <c r="CO6" s="22"/>
      <c r="CP6" s="36">
        <v>43213</v>
      </c>
      <c r="CQ6" s="36"/>
      <c r="CR6" s="36"/>
      <c r="CS6" s="36"/>
      <c r="CU6" s="36">
        <v>44217</v>
      </c>
      <c r="CV6" s="36">
        <v>44119</v>
      </c>
      <c r="CW6" s="1">
        <f t="shared" si="17"/>
        <v>906</v>
      </c>
      <c r="CX6" s="1">
        <v>0</v>
      </c>
      <c r="DA6" s="1">
        <v>0</v>
      </c>
      <c r="DB6" s="1">
        <v>906</v>
      </c>
      <c r="DC6" s="3">
        <v>0</v>
      </c>
      <c r="DD6"/>
    </row>
    <row r="7" spans="1:108" x14ac:dyDescent="0.25">
      <c r="A7" s="25">
        <v>1020</v>
      </c>
      <c r="B7" s="1">
        <v>75</v>
      </c>
      <c r="C7" s="1">
        <v>0</v>
      </c>
      <c r="D7" s="1">
        <v>1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3</v>
      </c>
      <c r="K7" s="1">
        <v>1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1</v>
      </c>
      <c r="AC7" s="1">
        <v>0</v>
      </c>
      <c r="AD7" s="1">
        <v>0</v>
      </c>
      <c r="AE7" s="1">
        <v>1</v>
      </c>
      <c r="AF7" s="1">
        <v>0</v>
      </c>
      <c r="AG7" s="1">
        <v>0</v>
      </c>
      <c r="AH7" s="1">
        <v>48</v>
      </c>
      <c r="AI7" s="1">
        <v>2.02</v>
      </c>
      <c r="AJ7" s="1">
        <v>154</v>
      </c>
      <c r="AK7" s="1">
        <v>72</v>
      </c>
      <c r="AL7" s="5">
        <f t="shared" si="0"/>
        <v>99.333333333333329</v>
      </c>
      <c r="AM7" s="1">
        <v>65</v>
      </c>
      <c r="AN7" s="1">
        <v>1</v>
      </c>
      <c r="AO7" s="1">
        <v>11</v>
      </c>
      <c r="AP7" s="1">
        <v>44</v>
      </c>
      <c r="AQ7" s="1">
        <v>9</v>
      </c>
      <c r="AR7" s="1">
        <v>25</v>
      </c>
      <c r="AS7" s="1">
        <f t="shared" si="1"/>
        <v>35</v>
      </c>
      <c r="AT7" s="7">
        <f t="shared" si="2"/>
        <v>3.1818181818181817</v>
      </c>
      <c r="AU7" s="1">
        <v>16</v>
      </c>
      <c r="AV7" s="19">
        <v>7.88</v>
      </c>
      <c r="AW7" s="1">
        <v>3.58</v>
      </c>
      <c r="AX7" s="19">
        <f t="shared" si="3"/>
        <v>0.78849963045085003</v>
      </c>
      <c r="AY7" s="7">
        <f t="shared" si="4"/>
        <v>1.1421319796954315</v>
      </c>
      <c r="AZ7" s="7">
        <f t="shared" si="5"/>
        <v>201.11731843575419</v>
      </c>
      <c r="BA7" s="7">
        <f t="shared" si="6"/>
        <v>1973.9292364990688</v>
      </c>
      <c r="BB7" s="7">
        <f t="shared" si="7"/>
        <v>121.23076923076923</v>
      </c>
      <c r="BC7" s="7">
        <f t="shared" si="8"/>
        <v>55.07692307692308</v>
      </c>
      <c r="BD7" s="7">
        <f t="shared" si="9"/>
        <v>62.420512820512819</v>
      </c>
      <c r="BE7" s="7">
        <f t="shared" si="10"/>
        <v>10.486646153846154</v>
      </c>
      <c r="BF7" s="19">
        <v>1.29</v>
      </c>
      <c r="BG7" s="19">
        <f t="shared" si="11"/>
        <v>0.20621827411167512</v>
      </c>
      <c r="BH7" s="19">
        <f t="shared" si="12"/>
        <v>0.36294416243654826</v>
      </c>
      <c r="BI7" s="19">
        <f t="shared" si="13"/>
        <v>3.4637362637362634</v>
      </c>
      <c r="BJ7" s="19">
        <f t="shared" si="14"/>
        <v>0.6875</v>
      </c>
      <c r="BK7" s="19"/>
      <c r="BL7" s="20">
        <v>1</v>
      </c>
      <c r="BM7" s="1">
        <v>26</v>
      </c>
      <c r="BO7" s="1">
        <v>0</v>
      </c>
      <c r="BP7" s="1">
        <v>0</v>
      </c>
      <c r="BQ7" s="1">
        <v>1</v>
      </c>
      <c r="BR7" s="1">
        <v>0</v>
      </c>
      <c r="BS7" s="1">
        <v>60</v>
      </c>
      <c r="BT7" s="1"/>
      <c r="BU7" s="1"/>
      <c r="BV7" s="1"/>
      <c r="CA7" s="25">
        <v>141</v>
      </c>
      <c r="CB7" s="25">
        <v>31</v>
      </c>
      <c r="CC7" s="44">
        <v>1.0900000000000001</v>
      </c>
      <c r="CD7" s="27">
        <v>50</v>
      </c>
      <c r="CE7" s="1">
        <v>35</v>
      </c>
      <c r="CF7" s="1">
        <v>0</v>
      </c>
      <c r="CI7" s="1">
        <v>1</v>
      </c>
      <c r="CJ7" s="20">
        <v>1329.01487</v>
      </c>
      <c r="CK7" s="19">
        <f t="shared" si="15"/>
        <v>7.1921932475144574</v>
      </c>
      <c r="CL7" s="19">
        <f t="shared" si="18"/>
        <v>26.580297399999999</v>
      </c>
      <c r="CM7" s="20">
        <v>1189.6214</v>
      </c>
      <c r="CN7" s="19">
        <f t="shared" si="16"/>
        <v>7.0813903842242212</v>
      </c>
      <c r="CO7" s="22"/>
      <c r="CP7" s="36">
        <v>43215</v>
      </c>
      <c r="CQ7" s="36"/>
      <c r="CR7" s="36"/>
      <c r="CS7" s="36"/>
      <c r="CU7" s="36">
        <v>44274</v>
      </c>
      <c r="CV7" s="36">
        <v>44274</v>
      </c>
      <c r="CW7" s="1">
        <f t="shared" si="17"/>
        <v>1059</v>
      </c>
      <c r="CX7" s="1">
        <v>0</v>
      </c>
      <c r="DA7" s="1">
        <v>0</v>
      </c>
      <c r="DB7" s="1">
        <v>1059</v>
      </c>
      <c r="DC7" s="3">
        <v>0</v>
      </c>
      <c r="DD7"/>
    </row>
    <row r="8" spans="1:108" x14ac:dyDescent="0.25">
      <c r="A8" s="25">
        <v>1021</v>
      </c>
      <c r="B8" s="1">
        <v>78</v>
      </c>
      <c r="C8" s="1">
        <v>0</v>
      </c>
      <c r="D8" s="1">
        <v>1</v>
      </c>
      <c r="E8" s="1">
        <v>1</v>
      </c>
      <c r="F8" s="1">
        <v>2</v>
      </c>
      <c r="G8" s="1">
        <v>1</v>
      </c>
      <c r="H8" s="1">
        <v>0</v>
      </c>
      <c r="I8" s="1">
        <v>1</v>
      </c>
      <c r="J8" s="1">
        <v>3</v>
      </c>
      <c r="K8" s="1">
        <v>1</v>
      </c>
      <c r="L8" s="1">
        <v>1</v>
      </c>
      <c r="M8" s="1">
        <v>1</v>
      </c>
      <c r="N8" s="1">
        <v>1</v>
      </c>
      <c r="O8" s="1">
        <v>0</v>
      </c>
      <c r="P8" s="1">
        <v>1</v>
      </c>
      <c r="Q8" s="1">
        <v>1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1</v>
      </c>
      <c r="AD8" s="1">
        <v>0</v>
      </c>
      <c r="AE8" s="1">
        <v>1</v>
      </c>
      <c r="AF8" s="1">
        <v>0</v>
      </c>
      <c r="AG8" s="1">
        <v>0</v>
      </c>
      <c r="AH8" s="1">
        <v>33</v>
      </c>
      <c r="AI8" s="1">
        <v>1.88</v>
      </c>
      <c r="AJ8" s="1">
        <v>122</v>
      </c>
      <c r="AK8" s="1">
        <v>54</v>
      </c>
      <c r="AL8" s="5">
        <f t="shared" si="0"/>
        <v>76.666666666666671</v>
      </c>
      <c r="AM8" s="1">
        <v>59</v>
      </c>
      <c r="AN8" s="1">
        <v>3</v>
      </c>
      <c r="AO8" s="1">
        <v>10</v>
      </c>
      <c r="AP8" s="1">
        <v>56</v>
      </c>
      <c r="AQ8" s="1">
        <v>20</v>
      </c>
      <c r="AR8" s="1">
        <v>35</v>
      </c>
      <c r="AS8" s="1">
        <f t="shared" si="1"/>
        <v>36</v>
      </c>
      <c r="AT8" s="7">
        <f t="shared" si="2"/>
        <v>3.6</v>
      </c>
      <c r="AU8" s="1">
        <v>17</v>
      </c>
      <c r="AV8" s="19">
        <v>3.8</v>
      </c>
      <c r="AW8" s="1">
        <v>2.02</v>
      </c>
      <c r="AX8" s="19">
        <f t="shared" si="3"/>
        <v>0.34338507021433851</v>
      </c>
      <c r="AY8" s="7">
        <f t="shared" si="4"/>
        <v>4.7368421052631584</v>
      </c>
      <c r="AZ8" s="7">
        <f t="shared" si="5"/>
        <v>712.87128712871288</v>
      </c>
      <c r="BA8" s="7">
        <f t="shared" si="6"/>
        <v>2640.2640264026404</v>
      </c>
      <c r="BB8" s="7">
        <f t="shared" si="7"/>
        <v>64.406779661016941</v>
      </c>
      <c r="BC8" s="7">
        <f t="shared" si="8"/>
        <v>34.237288135593218</v>
      </c>
      <c r="BD8" s="7">
        <f t="shared" si="9"/>
        <v>27.782418079096043</v>
      </c>
      <c r="BE8" s="7">
        <f t="shared" si="10"/>
        <v>11.640677966101693</v>
      </c>
      <c r="BF8" s="19"/>
      <c r="BG8" s="19">
        <f t="shared" si="11"/>
        <v>0.54342105263157903</v>
      </c>
      <c r="BH8" s="19">
        <f t="shared" si="12"/>
        <v>0.8694736842105264</v>
      </c>
      <c r="BI8" s="19">
        <f t="shared" si="13"/>
        <v>1.7890772128060262</v>
      </c>
      <c r="BJ8" s="19">
        <f t="shared" si="14"/>
        <v>0.58823529411764708</v>
      </c>
      <c r="BK8" s="19"/>
      <c r="BL8" s="20">
        <v>0</v>
      </c>
      <c r="BP8" s="1"/>
      <c r="BQ8" s="1">
        <v>1</v>
      </c>
      <c r="BR8" s="1">
        <v>0</v>
      </c>
      <c r="BS8" s="1">
        <v>70</v>
      </c>
      <c r="BT8" s="1">
        <v>4.2</v>
      </c>
      <c r="BU8" s="1">
        <v>2.2000000000000002</v>
      </c>
      <c r="BV8" s="1">
        <v>0.51</v>
      </c>
      <c r="BW8" s="1">
        <v>4.7</v>
      </c>
      <c r="BX8" s="1">
        <v>51.5</v>
      </c>
      <c r="BY8" s="1">
        <v>1</v>
      </c>
      <c r="CA8" s="25">
        <v>139</v>
      </c>
      <c r="CB8" s="25">
        <v>37</v>
      </c>
      <c r="CC8" s="44">
        <v>1.2</v>
      </c>
      <c r="CD8" s="27">
        <v>43</v>
      </c>
      <c r="CE8" s="1">
        <v>215</v>
      </c>
      <c r="CF8" s="1">
        <v>1</v>
      </c>
      <c r="CI8" s="1">
        <v>2</v>
      </c>
      <c r="CJ8" s="20">
        <v>1268.335</v>
      </c>
      <c r="CK8" s="19">
        <f t="shared" si="15"/>
        <v>7.1454602956872604</v>
      </c>
      <c r="CL8" s="19">
        <f t="shared" si="18"/>
        <v>29.496162790697674</v>
      </c>
      <c r="CM8" s="20">
        <v>2576.056</v>
      </c>
      <c r="CN8" s="19">
        <f t="shared" si="16"/>
        <v>7.8540148261183873</v>
      </c>
      <c r="CO8" s="22"/>
      <c r="CP8" s="36">
        <v>43215</v>
      </c>
      <c r="CQ8" s="36"/>
      <c r="CR8" s="36"/>
      <c r="CS8" s="36"/>
      <c r="CU8" s="36">
        <v>44217</v>
      </c>
      <c r="CV8" s="36">
        <v>43252</v>
      </c>
      <c r="CW8" s="1">
        <f t="shared" si="17"/>
        <v>37</v>
      </c>
      <c r="CX8" s="1">
        <v>1</v>
      </c>
      <c r="CY8" s="36">
        <v>43252</v>
      </c>
      <c r="CZ8" s="20">
        <f>(CY8-CP8)</f>
        <v>37</v>
      </c>
      <c r="DA8" s="20">
        <v>1</v>
      </c>
      <c r="DB8" s="20">
        <v>37</v>
      </c>
      <c r="DC8" s="3">
        <v>0</v>
      </c>
      <c r="DD8" t="s">
        <v>129</v>
      </c>
    </row>
    <row r="9" spans="1:108" x14ac:dyDescent="0.25">
      <c r="A9" s="25">
        <v>1023</v>
      </c>
      <c r="B9" s="1">
        <v>69</v>
      </c>
      <c r="C9" s="1">
        <v>0</v>
      </c>
      <c r="D9" s="1">
        <v>1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4</v>
      </c>
      <c r="K9" s="1">
        <v>1</v>
      </c>
      <c r="L9" s="1">
        <v>1</v>
      </c>
      <c r="M9" s="1">
        <v>0</v>
      </c>
      <c r="N9" s="1">
        <v>0</v>
      </c>
      <c r="O9" s="1">
        <v>1</v>
      </c>
      <c r="P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1</v>
      </c>
      <c r="AD9" s="1">
        <v>0</v>
      </c>
      <c r="AE9" s="1">
        <v>1</v>
      </c>
      <c r="AF9" s="1">
        <v>0</v>
      </c>
      <c r="AG9" s="1">
        <v>0</v>
      </c>
      <c r="AH9" s="1">
        <v>59.74</v>
      </c>
      <c r="AI9" s="1">
        <v>2.42</v>
      </c>
      <c r="AJ9" s="1">
        <v>123</v>
      </c>
      <c r="AK9" s="1">
        <v>65</v>
      </c>
      <c r="AL9" s="5">
        <f t="shared" si="0"/>
        <v>84.333333333333329</v>
      </c>
      <c r="AM9" s="1">
        <v>65</v>
      </c>
      <c r="AN9" s="1">
        <v>1</v>
      </c>
      <c r="AO9" s="1">
        <v>16</v>
      </c>
      <c r="AP9" s="1">
        <v>54</v>
      </c>
      <c r="AQ9" s="1">
        <v>24</v>
      </c>
      <c r="AR9" s="1">
        <v>39</v>
      </c>
      <c r="AS9" s="1">
        <f t="shared" si="1"/>
        <v>30</v>
      </c>
      <c r="AT9" s="7">
        <f t="shared" si="2"/>
        <v>1.875</v>
      </c>
      <c r="AU9" s="1">
        <v>26</v>
      </c>
      <c r="AV9" s="19">
        <v>6.95</v>
      </c>
      <c r="AW9" s="1">
        <v>2.87</v>
      </c>
      <c r="AX9" s="19">
        <f t="shared" si="3"/>
        <v>0.53666666666666663</v>
      </c>
      <c r="AY9" s="7">
        <f t="shared" si="4"/>
        <v>1.8705035971223021</v>
      </c>
      <c r="AZ9" s="7">
        <f t="shared" si="5"/>
        <v>362.36933797909404</v>
      </c>
      <c r="BA9" s="7">
        <f t="shared" si="6"/>
        <v>1904.7619047619046</v>
      </c>
      <c r="BB9" s="7">
        <f t="shared" si="7"/>
        <v>106.92307692307692</v>
      </c>
      <c r="BC9" s="7">
        <f t="shared" si="8"/>
        <v>44.153846153846153</v>
      </c>
      <c r="BD9" s="7">
        <f t="shared" si="9"/>
        <v>35.02871794871794</v>
      </c>
      <c r="BE9" s="7">
        <f t="shared" si="10"/>
        <v>13.811323076923076</v>
      </c>
      <c r="BF9" s="19">
        <v>1.2</v>
      </c>
      <c r="BG9" s="19">
        <f t="shared" si="11"/>
        <v>0.36474820143884895</v>
      </c>
      <c r="BH9" s="19">
        <f t="shared" si="12"/>
        <v>0.50503597122302157</v>
      </c>
      <c r="BI9" s="19">
        <f t="shared" si="13"/>
        <v>3.5641025641025639</v>
      </c>
      <c r="BJ9" s="19">
        <f t="shared" si="14"/>
        <v>0.61538461538461542</v>
      </c>
      <c r="BK9" s="19"/>
      <c r="BL9" s="20">
        <v>1</v>
      </c>
      <c r="BM9" s="1">
        <v>32</v>
      </c>
      <c r="BO9" s="1">
        <v>0</v>
      </c>
      <c r="BP9" s="1">
        <v>0</v>
      </c>
      <c r="BQ9" s="1">
        <v>1</v>
      </c>
      <c r="BR9" s="1">
        <v>0</v>
      </c>
      <c r="BS9" s="1">
        <v>40</v>
      </c>
      <c r="BT9" s="1"/>
      <c r="BU9" s="1"/>
      <c r="BV9" s="1"/>
      <c r="CA9" s="25">
        <v>138</v>
      </c>
      <c r="CB9" s="25">
        <v>32</v>
      </c>
      <c r="CC9" s="44">
        <v>1.74</v>
      </c>
      <c r="CD9" s="27">
        <v>29</v>
      </c>
      <c r="CE9" s="1">
        <v>311</v>
      </c>
      <c r="CF9" s="1">
        <v>1</v>
      </c>
      <c r="CI9" s="1">
        <v>2</v>
      </c>
      <c r="CJ9" s="20">
        <v>1391.337</v>
      </c>
      <c r="CK9" s="19">
        <f t="shared" si="15"/>
        <v>7.2380204343273267</v>
      </c>
      <c r="CL9" s="19">
        <f t="shared" si="18"/>
        <v>47.977137931034484</v>
      </c>
      <c r="CM9" s="20">
        <v>1929.7621999999999</v>
      </c>
      <c r="CN9" s="19">
        <f t="shared" si="16"/>
        <v>7.5651520618724222</v>
      </c>
      <c r="CO9" s="22"/>
      <c r="CP9" s="36">
        <v>43217</v>
      </c>
      <c r="CQ9" s="36"/>
      <c r="CR9" s="36"/>
      <c r="CS9" s="36"/>
      <c r="CU9" s="36">
        <v>44217</v>
      </c>
      <c r="CV9" s="36">
        <v>43369</v>
      </c>
      <c r="CW9" s="1">
        <f t="shared" si="17"/>
        <v>152</v>
      </c>
      <c r="CX9" s="1">
        <v>1</v>
      </c>
      <c r="CY9" s="36">
        <v>43369</v>
      </c>
      <c r="CZ9" s="20">
        <f>(CY9-CP9)</f>
        <v>152</v>
      </c>
      <c r="DA9" s="20">
        <v>1</v>
      </c>
      <c r="DB9" s="20">
        <v>152</v>
      </c>
      <c r="DC9" s="3">
        <v>0</v>
      </c>
      <c r="DD9" t="s">
        <v>129</v>
      </c>
    </row>
    <row r="10" spans="1:108" x14ac:dyDescent="0.25">
      <c r="A10" s="25">
        <v>1028</v>
      </c>
      <c r="B10" s="1">
        <v>55</v>
      </c>
      <c r="C10" s="1">
        <v>0</v>
      </c>
      <c r="D10" s="1">
        <v>1</v>
      </c>
      <c r="E10" s="1">
        <v>1</v>
      </c>
      <c r="F10" s="1">
        <v>2</v>
      </c>
      <c r="G10" s="1">
        <v>1</v>
      </c>
      <c r="H10" s="1">
        <v>0</v>
      </c>
      <c r="I10" s="1">
        <v>1</v>
      </c>
      <c r="J10" s="1">
        <v>2</v>
      </c>
      <c r="K10" s="1">
        <v>0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26.1</v>
      </c>
      <c r="AI10" s="1">
        <v>1.66</v>
      </c>
      <c r="AJ10" s="1">
        <v>150</v>
      </c>
      <c r="AK10" s="1">
        <v>65</v>
      </c>
      <c r="AL10" s="5">
        <f t="shared" si="0"/>
        <v>93.333333333333329</v>
      </c>
      <c r="AM10" s="1">
        <v>79</v>
      </c>
      <c r="AN10" s="1">
        <v>1</v>
      </c>
      <c r="AO10" s="1">
        <v>2</v>
      </c>
      <c r="AP10" s="1">
        <v>72</v>
      </c>
      <c r="AQ10" s="1">
        <v>21</v>
      </c>
      <c r="AR10" s="1">
        <v>44</v>
      </c>
      <c r="AS10" s="1">
        <f t="shared" si="1"/>
        <v>51</v>
      </c>
      <c r="AT10" s="7">
        <f t="shared" si="2"/>
        <v>25.5</v>
      </c>
      <c r="AU10" s="1">
        <v>17</v>
      </c>
      <c r="AV10" s="19">
        <v>5.67</v>
      </c>
      <c r="AW10" s="1">
        <v>3.41</v>
      </c>
      <c r="AX10" s="19">
        <f t="shared" si="3"/>
        <v>0.7056910569105691</v>
      </c>
      <c r="AY10" s="7">
        <f t="shared" si="4"/>
        <v>4.7619047619047619</v>
      </c>
      <c r="AZ10" s="7">
        <f t="shared" si="5"/>
        <v>633.43108504398822</v>
      </c>
      <c r="BA10" s="7">
        <f t="shared" si="6"/>
        <v>2142.717497556207</v>
      </c>
      <c r="BB10" s="7">
        <f t="shared" si="7"/>
        <v>71.77215189873418</v>
      </c>
      <c r="BC10" s="7">
        <f t="shared" si="8"/>
        <v>43.164556962025316</v>
      </c>
      <c r="BD10" s="7">
        <f t="shared" si="9"/>
        <v>44.810565400843878</v>
      </c>
      <c r="BE10" s="7">
        <f t="shared" si="10"/>
        <v>24.655594936708859</v>
      </c>
      <c r="BF10" s="19">
        <v>2.2200000000000002</v>
      </c>
      <c r="BG10" s="19">
        <f t="shared" si="11"/>
        <v>0.61305114638447966</v>
      </c>
      <c r="BH10" s="19">
        <f t="shared" si="12"/>
        <v>1.0031746031746032</v>
      </c>
      <c r="BI10" s="19">
        <f t="shared" si="13"/>
        <v>1.4072970960536113</v>
      </c>
      <c r="BJ10" s="19">
        <f t="shared" si="14"/>
        <v>0.11764705882352941</v>
      </c>
      <c r="BK10" s="19"/>
      <c r="BL10" s="20">
        <v>1</v>
      </c>
      <c r="BM10" s="1">
        <v>9</v>
      </c>
      <c r="BO10" s="1">
        <v>1</v>
      </c>
      <c r="BP10" s="1">
        <v>0</v>
      </c>
      <c r="BQ10" s="1">
        <v>1</v>
      </c>
      <c r="BR10" s="1">
        <v>0</v>
      </c>
      <c r="BS10" s="1">
        <v>56</v>
      </c>
      <c r="BT10" s="1">
        <v>3.71</v>
      </c>
      <c r="BU10" s="1">
        <v>3</v>
      </c>
      <c r="BV10" s="1">
        <v>0.57999999999999996</v>
      </c>
      <c r="BX10" s="1">
        <v>15.9</v>
      </c>
      <c r="BY10" s="1">
        <v>0</v>
      </c>
      <c r="CA10" s="25">
        <v>144</v>
      </c>
      <c r="CB10" s="25">
        <v>25</v>
      </c>
      <c r="CC10" s="44">
        <v>1.1200000000000001</v>
      </c>
      <c r="CD10" s="27">
        <v>55</v>
      </c>
      <c r="CJ10" s="20">
        <v>869.66</v>
      </c>
      <c r="CK10" s="19">
        <f t="shared" si="15"/>
        <v>6.7681023306669097</v>
      </c>
      <c r="CL10" s="19">
        <f t="shared" si="18"/>
        <v>15.811999999999999</v>
      </c>
      <c r="CM10" s="20">
        <v>1325.69</v>
      </c>
      <c r="CN10" s="19">
        <f t="shared" si="16"/>
        <v>7.1896883575916215</v>
      </c>
      <c r="CO10" s="22"/>
      <c r="CP10" s="36">
        <v>43231</v>
      </c>
      <c r="CQ10" s="36"/>
      <c r="CR10" s="36"/>
      <c r="CS10" s="36"/>
      <c r="CU10" s="36">
        <v>44274</v>
      </c>
      <c r="CV10" s="36">
        <v>44255</v>
      </c>
      <c r="CW10" s="1">
        <f t="shared" si="17"/>
        <v>1024</v>
      </c>
      <c r="CX10" s="1">
        <v>0</v>
      </c>
      <c r="CY10" s="36"/>
      <c r="CZ10" s="20"/>
      <c r="DA10" s="20">
        <v>0</v>
      </c>
      <c r="DB10" s="20">
        <v>1024</v>
      </c>
      <c r="DC10" s="3">
        <v>0</v>
      </c>
      <c r="DD10" s="20"/>
    </row>
    <row r="11" spans="1:108" x14ac:dyDescent="0.25">
      <c r="A11" s="25">
        <v>1030</v>
      </c>
      <c r="B11" s="1">
        <v>80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0</v>
      </c>
      <c r="J11" s="1">
        <v>3</v>
      </c>
      <c r="K11" s="1">
        <v>1</v>
      </c>
      <c r="L11" s="1">
        <v>1</v>
      </c>
      <c r="M11" s="1">
        <v>1</v>
      </c>
      <c r="N11" s="1">
        <v>1</v>
      </c>
      <c r="O11" s="1">
        <v>0</v>
      </c>
      <c r="P11" s="1">
        <v>1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2</v>
      </c>
      <c r="AA11" s="1">
        <v>1</v>
      </c>
      <c r="AB11" s="1">
        <v>1</v>
      </c>
      <c r="AC11" s="1">
        <v>1</v>
      </c>
      <c r="AD11" s="1">
        <v>0</v>
      </c>
      <c r="AE11" s="1">
        <v>1</v>
      </c>
      <c r="AF11" s="1">
        <v>0</v>
      </c>
      <c r="AG11" s="1">
        <v>0</v>
      </c>
      <c r="AH11" s="1">
        <v>25.8</v>
      </c>
      <c r="AI11" s="1">
        <v>2.06</v>
      </c>
      <c r="AJ11" s="1">
        <v>102</v>
      </c>
      <c r="AK11" s="1">
        <v>63</v>
      </c>
      <c r="AL11" s="5">
        <f t="shared" si="0"/>
        <v>76</v>
      </c>
      <c r="AM11" s="1">
        <v>80</v>
      </c>
      <c r="AN11" s="1">
        <v>2</v>
      </c>
      <c r="AO11" s="1">
        <v>9</v>
      </c>
      <c r="AP11" s="1">
        <v>42</v>
      </c>
      <c r="AQ11" s="1">
        <v>16</v>
      </c>
      <c r="AR11" s="1">
        <v>27</v>
      </c>
      <c r="AS11" s="1">
        <f t="shared" si="1"/>
        <v>26</v>
      </c>
      <c r="AT11" s="7">
        <f t="shared" si="2"/>
        <v>2.8888888888888888</v>
      </c>
      <c r="AU11" s="1">
        <v>20</v>
      </c>
      <c r="AV11" s="19">
        <v>3.57</v>
      </c>
      <c r="AW11" s="1">
        <v>1.73</v>
      </c>
      <c r="AX11" s="19">
        <f t="shared" si="3"/>
        <v>0.29152993348115297</v>
      </c>
      <c r="AY11" s="7">
        <f t="shared" si="4"/>
        <v>1.9607843137254903</v>
      </c>
      <c r="AZ11" s="7">
        <f t="shared" si="5"/>
        <v>323.69942196531792</v>
      </c>
      <c r="BA11" s="7">
        <f t="shared" si="6"/>
        <v>3098.2658959537571</v>
      </c>
      <c r="BB11" s="7">
        <f t="shared" si="7"/>
        <v>44.625</v>
      </c>
      <c r="BC11" s="7">
        <f t="shared" si="8"/>
        <v>21.625</v>
      </c>
      <c r="BD11" s="7">
        <f t="shared" si="9"/>
        <v>16.4696</v>
      </c>
      <c r="BE11" s="7">
        <f t="shared" si="10"/>
        <v>5.2938000000000001</v>
      </c>
      <c r="BF11" s="19"/>
      <c r="BG11" s="19">
        <f t="shared" si="11"/>
        <v>0.60504201680672265</v>
      </c>
      <c r="BH11" s="19">
        <f t="shared" si="12"/>
        <v>0.94117647058823528</v>
      </c>
      <c r="BI11" s="19">
        <f t="shared" si="13"/>
        <v>1.7163461538461537</v>
      </c>
      <c r="BJ11" s="19">
        <f t="shared" si="14"/>
        <v>0.45</v>
      </c>
      <c r="BK11" s="19"/>
      <c r="BL11" s="20">
        <v>0</v>
      </c>
      <c r="BP11" s="1"/>
      <c r="BQ11" s="1">
        <v>1</v>
      </c>
      <c r="BR11" s="1">
        <v>0</v>
      </c>
      <c r="BS11" s="1">
        <v>20</v>
      </c>
      <c r="BT11" s="1">
        <v>7.5</v>
      </c>
      <c r="BU11" s="1">
        <v>6.9</v>
      </c>
      <c r="BV11" s="1">
        <v>0.28999999999999998</v>
      </c>
      <c r="BW11" s="1">
        <v>5.6</v>
      </c>
      <c r="BX11" s="1">
        <v>39.5</v>
      </c>
      <c r="BY11" s="1">
        <v>1</v>
      </c>
      <c r="CA11" s="25">
        <v>142</v>
      </c>
      <c r="CB11" s="25">
        <v>39</v>
      </c>
      <c r="CC11" s="44">
        <v>1.24</v>
      </c>
      <c r="CD11" s="27">
        <v>55</v>
      </c>
      <c r="CE11" s="1">
        <v>1647</v>
      </c>
      <c r="CF11" s="1">
        <v>1</v>
      </c>
      <c r="CI11" s="1">
        <v>3</v>
      </c>
      <c r="CJ11" s="20">
        <v>1115.944195</v>
      </c>
      <c r="CK11" s="19">
        <f t="shared" si="15"/>
        <v>7.0174561372107043</v>
      </c>
      <c r="CL11" s="19">
        <f t="shared" si="18"/>
        <v>20.289894454545454</v>
      </c>
      <c r="CM11" s="20">
        <v>2764.9858049999998</v>
      </c>
      <c r="CN11" s="19">
        <f t="shared" si="16"/>
        <v>7.9247907801277053</v>
      </c>
      <c r="CO11" s="22"/>
      <c r="CP11" s="36">
        <v>43235</v>
      </c>
      <c r="CQ11" s="36"/>
      <c r="CR11" s="36"/>
      <c r="CS11" s="36"/>
      <c r="CU11" s="36">
        <v>44217</v>
      </c>
      <c r="CV11" s="36">
        <v>43432</v>
      </c>
      <c r="CW11" s="1">
        <f t="shared" si="17"/>
        <v>197</v>
      </c>
      <c r="CX11" s="1">
        <v>1</v>
      </c>
      <c r="CY11" s="36">
        <v>43432</v>
      </c>
      <c r="CZ11" s="20">
        <f>(CY11-CP11)</f>
        <v>197</v>
      </c>
      <c r="DA11" s="20">
        <v>1</v>
      </c>
      <c r="DB11" s="20">
        <v>197</v>
      </c>
      <c r="DC11" s="3">
        <v>0</v>
      </c>
      <c r="DD11" t="s">
        <v>129</v>
      </c>
    </row>
    <row r="12" spans="1:108" x14ac:dyDescent="0.25">
      <c r="A12" s="25">
        <v>1031</v>
      </c>
      <c r="B12" s="1">
        <v>73</v>
      </c>
      <c r="C12" s="1">
        <v>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0</v>
      </c>
      <c r="J12" s="1">
        <v>3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1</v>
      </c>
      <c r="AC12" s="1">
        <v>1</v>
      </c>
      <c r="AD12" s="1">
        <v>0</v>
      </c>
      <c r="AE12" s="1">
        <v>1</v>
      </c>
      <c r="AF12" s="1">
        <v>0</v>
      </c>
      <c r="AG12" s="1">
        <v>0</v>
      </c>
      <c r="AH12" s="1">
        <v>20.25</v>
      </c>
      <c r="AI12" s="1">
        <v>1.77</v>
      </c>
      <c r="AJ12" s="1">
        <v>128</v>
      </c>
      <c r="AK12" s="1">
        <v>87</v>
      </c>
      <c r="AL12" s="5">
        <f t="shared" si="0"/>
        <v>100.66666666666667</v>
      </c>
      <c r="AM12" s="1">
        <v>74</v>
      </c>
      <c r="AN12" s="1">
        <v>1</v>
      </c>
      <c r="AO12" s="1">
        <v>15</v>
      </c>
      <c r="AP12" s="1">
        <v>71</v>
      </c>
      <c r="AQ12" s="1">
        <v>30</v>
      </c>
      <c r="AR12" s="1">
        <v>46</v>
      </c>
      <c r="AS12" s="1">
        <f t="shared" si="1"/>
        <v>41</v>
      </c>
      <c r="AT12" s="7">
        <f t="shared" si="2"/>
        <v>2.7333333333333334</v>
      </c>
      <c r="AU12" s="1">
        <v>23</v>
      </c>
      <c r="AV12" s="19">
        <v>2.65</v>
      </c>
      <c r="AW12" s="1">
        <v>1.5</v>
      </c>
      <c r="AX12" s="19">
        <f t="shared" si="3"/>
        <v>0.33481152993348118</v>
      </c>
      <c r="AY12" s="7">
        <f t="shared" si="4"/>
        <v>8.6792452830188687</v>
      </c>
      <c r="AZ12" s="7">
        <f t="shared" si="5"/>
        <v>1226.6666666666667</v>
      </c>
      <c r="BA12" s="7">
        <f t="shared" si="6"/>
        <v>4568.8888888888896</v>
      </c>
      <c r="BB12" s="7">
        <f t="shared" si="7"/>
        <v>35.810810810810814</v>
      </c>
      <c r="BC12" s="7">
        <f t="shared" si="8"/>
        <v>20.27027027027027</v>
      </c>
      <c r="BD12" s="7">
        <f t="shared" si="9"/>
        <v>21.410810810810812</v>
      </c>
      <c r="BE12" s="7">
        <f t="shared" si="10"/>
        <v>8.5459459459459453</v>
      </c>
      <c r="BF12" s="19"/>
      <c r="BG12" s="19">
        <f t="shared" si="11"/>
        <v>1.2845283018867923</v>
      </c>
      <c r="BH12" s="19">
        <f t="shared" si="12"/>
        <v>1.982641509433962</v>
      </c>
      <c r="BI12" s="19">
        <f t="shared" si="13"/>
        <v>0.87343441001977595</v>
      </c>
      <c r="BJ12" s="19">
        <f t="shared" si="14"/>
        <v>0.65217391304347827</v>
      </c>
      <c r="BK12" s="19"/>
      <c r="BL12" s="20">
        <v>0</v>
      </c>
      <c r="BP12" s="1"/>
      <c r="BQ12" s="1">
        <v>1</v>
      </c>
      <c r="BR12" s="1">
        <v>0</v>
      </c>
      <c r="BS12" s="1">
        <v>21</v>
      </c>
      <c r="BT12" s="1">
        <v>6.1</v>
      </c>
      <c r="BU12" s="1">
        <v>5.8</v>
      </c>
      <c r="BV12" s="1">
        <v>0.32</v>
      </c>
      <c r="BW12" s="1">
        <v>4.3</v>
      </c>
      <c r="BX12" s="1">
        <v>40.4</v>
      </c>
      <c r="BY12" s="1">
        <v>1</v>
      </c>
      <c r="BZ12" s="1">
        <v>1</v>
      </c>
      <c r="CA12" s="25">
        <v>136</v>
      </c>
      <c r="CB12" s="25">
        <v>22</v>
      </c>
      <c r="CC12" s="44">
        <v>0.89</v>
      </c>
      <c r="CD12" s="27">
        <v>85</v>
      </c>
      <c r="CE12" s="1">
        <v>1546</v>
      </c>
      <c r="CF12" s="1">
        <v>1</v>
      </c>
      <c r="CI12" s="1">
        <v>3</v>
      </c>
      <c r="CJ12" s="20">
        <v>2921.0889999999999</v>
      </c>
      <c r="CK12" s="19">
        <f t="shared" si="15"/>
        <v>7.9797117709410292</v>
      </c>
      <c r="CL12" s="19">
        <f t="shared" si="18"/>
        <v>34.365752941176467</v>
      </c>
      <c r="CM12" s="20">
        <v>2411.0205000000001</v>
      </c>
      <c r="CN12" s="19">
        <f t="shared" si="16"/>
        <v>7.7878053808410002</v>
      </c>
      <c r="CO12" s="22"/>
      <c r="CP12" s="36">
        <v>43236</v>
      </c>
      <c r="CQ12" s="36"/>
      <c r="CR12" s="36"/>
      <c r="CS12" s="36"/>
      <c r="CU12" s="36">
        <v>44217</v>
      </c>
      <c r="CV12" s="36">
        <v>44217</v>
      </c>
      <c r="CW12" s="1">
        <f t="shared" si="17"/>
        <v>981</v>
      </c>
      <c r="CX12" s="1">
        <v>1</v>
      </c>
      <c r="CY12" s="36">
        <v>44228</v>
      </c>
      <c r="CZ12" s="20">
        <f>(CY12-CP12)</f>
        <v>992</v>
      </c>
      <c r="DA12" s="20">
        <v>1</v>
      </c>
      <c r="DB12" s="20">
        <v>992</v>
      </c>
      <c r="DC12" s="1">
        <v>1</v>
      </c>
      <c r="DD12" t="s">
        <v>137</v>
      </c>
    </row>
    <row r="13" spans="1:108" x14ac:dyDescent="0.25">
      <c r="A13" s="25">
        <v>1032</v>
      </c>
      <c r="B13" s="1">
        <v>85</v>
      </c>
      <c r="C13" s="1">
        <v>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1</v>
      </c>
      <c r="J13" s="1">
        <v>2</v>
      </c>
      <c r="K13" s="1">
        <v>1</v>
      </c>
      <c r="L13" s="1">
        <v>0</v>
      </c>
      <c r="M13" s="1">
        <v>1</v>
      </c>
      <c r="N13" s="1">
        <v>1</v>
      </c>
      <c r="O13" s="1">
        <v>1</v>
      </c>
      <c r="P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1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26.2</v>
      </c>
      <c r="AI13" s="1">
        <v>1.86</v>
      </c>
      <c r="AJ13" s="1">
        <v>150</v>
      </c>
      <c r="AK13" s="1">
        <v>81</v>
      </c>
      <c r="AL13" s="5">
        <f t="shared" si="0"/>
        <v>104</v>
      </c>
      <c r="AM13" s="1">
        <v>75</v>
      </c>
      <c r="AN13" s="1">
        <v>1</v>
      </c>
      <c r="AO13" s="1">
        <v>5</v>
      </c>
      <c r="AP13" s="1">
        <v>47</v>
      </c>
      <c r="AQ13" s="1">
        <v>4</v>
      </c>
      <c r="AR13" s="1">
        <v>25</v>
      </c>
      <c r="AS13" s="1">
        <f t="shared" si="1"/>
        <v>43</v>
      </c>
      <c r="AT13" s="7">
        <f t="shared" si="2"/>
        <v>8.6</v>
      </c>
      <c r="AU13" s="1">
        <v>5</v>
      </c>
      <c r="AV13" s="19">
        <v>5.97</v>
      </c>
      <c r="AW13" s="1">
        <v>3.21</v>
      </c>
      <c r="AX13" s="19">
        <f t="shared" si="3"/>
        <v>0.74022172949002207</v>
      </c>
      <c r="AY13" s="7">
        <f t="shared" si="4"/>
        <v>3.3500837520938025</v>
      </c>
      <c r="AZ13" s="7">
        <f t="shared" si="5"/>
        <v>498.44236760124613</v>
      </c>
      <c r="BA13" s="7">
        <f t="shared" si="6"/>
        <v>2467.2897196261683</v>
      </c>
      <c r="BB13" s="7">
        <f t="shared" si="7"/>
        <v>79.599999999999994</v>
      </c>
      <c r="BC13" s="7">
        <f t="shared" si="8"/>
        <v>42.8</v>
      </c>
      <c r="BD13" s="7">
        <f t="shared" si="9"/>
        <v>57.625919999999994</v>
      </c>
      <c r="BE13" s="7">
        <f t="shared" si="10"/>
        <v>11.641599999999999</v>
      </c>
      <c r="BF13" s="19"/>
      <c r="BG13" s="19">
        <f t="shared" si="11"/>
        <v>0.314070351758794</v>
      </c>
      <c r="BH13" s="19">
        <f t="shared" si="12"/>
        <v>0.59045226130653272</v>
      </c>
      <c r="BI13" s="19">
        <f t="shared" si="13"/>
        <v>1.8511627906976742</v>
      </c>
      <c r="BJ13" s="19">
        <f t="shared" si="14"/>
        <v>1</v>
      </c>
      <c r="BK13" s="19"/>
      <c r="BL13" s="20">
        <v>1</v>
      </c>
      <c r="BO13" s="1">
        <v>3</v>
      </c>
      <c r="BP13" s="1">
        <v>0</v>
      </c>
      <c r="BQ13" s="1">
        <v>1</v>
      </c>
      <c r="BR13" s="1">
        <v>0</v>
      </c>
      <c r="BS13" s="1">
        <v>70</v>
      </c>
      <c r="BT13" s="1">
        <v>4.5999999999999996</v>
      </c>
      <c r="BU13" s="1">
        <v>1.6</v>
      </c>
      <c r="BV13" s="1">
        <v>0.46</v>
      </c>
      <c r="BX13" s="1">
        <v>38</v>
      </c>
      <c r="BY13" s="1">
        <v>1</v>
      </c>
      <c r="BZ13" s="1">
        <v>1</v>
      </c>
      <c r="CA13" s="25">
        <v>138</v>
      </c>
      <c r="CB13" s="25">
        <v>35</v>
      </c>
      <c r="CC13" s="44">
        <v>1.78</v>
      </c>
      <c r="CD13" s="27">
        <v>34</v>
      </c>
      <c r="CE13" s="1">
        <v>724</v>
      </c>
      <c r="CF13" s="1">
        <v>1</v>
      </c>
      <c r="CI13" s="1">
        <v>2</v>
      </c>
      <c r="CJ13" s="20">
        <v>541.53700000000003</v>
      </c>
      <c r="CK13" s="19">
        <f t="shared" si="15"/>
        <v>6.2944113928232728</v>
      </c>
      <c r="CL13" s="19">
        <f t="shared" si="18"/>
        <v>15.927558823529413</v>
      </c>
      <c r="CM13" s="20">
        <v>3221.5210000000002</v>
      </c>
      <c r="CN13" s="19">
        <f t="shared" si="16"/>
        <v>8.0776088872599185</v>
      </c>
      <c r="CO13" s="22"/>
      <c r="CP13" s="36">
        <v>43236</v>
      </c>
      <c r="CQ13" s="36"/>
      <c r="CR13" s="36"/>
      <c r="CS13" s="36"/>
      <c r="CU13" s="36">
        <v>44274</v>
      </c>
      <c r="CV13" s="36">
        <v>44255</v>
      </c>
      <c r="CW13" s="1">
        <f t="shared" si="17"/>
        <v>1019</v>
      </c>
      <c r="CX13" s="1">
        <v>0</v>
      </c>
      <c r="DA13" s="1">
        <v>0</v>
      </c>
      <c r="DB13" s="1">
        <v>1019</v>
      </c>
      <c r="DC13" s="3">
        <v>0</v>
      </c>
      <c r="DD13"/>
    </row>
    <row r="14" spans="1:108" x14ac:dyDescent="0.25">
      <c r="A14" s="25">
        <v>1033</v>
      </c>
      <c r="B14" s="1">
        <v>84</v>
      </c>
      <c r="C14" s="1">
        <v>0</v>
      </c>
      <c r="D14" s="1">
        <v>1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4</v>
      </c>
      <c r="K14" s="1">
        <v>1</v>
      </c>
      <c r="L14" s="1">
        <v>0</v>
      </c>
      <c r="M14" s="1">
        <v>1</v>
      </c>
      <c r="N14" s="1">
        <v>1</v>
      </c>
      <c r="O14" s="1">
        <v>0</v>
      </c>
      <c r="P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1</v>
      </c>
      <c r="AA14" s="1">
        <v>1</v>
      </c>
      <c r="AB14" s="1">
        <v>1</v>
      </c>
      <c r="AC14" s="1">
        <v>0</v>
      </c>
      <c r="AD14" s="1">
        <v>0</v>
      </c>
      <c r="AE14" s="1">
        <v>1</v>
      </c>
      <c r="AF14" s="1">
        <v>0</v>
      </c>
      <c r="AG14" s="1">
        <v>0</v>
      </c>
      <c r="AH14" s="1">
        <v>17.7</v>
      </c>
      <c r="AI14" s="1">
        <v>1.62</v>
      </c>
      <c r="AJ14" s="1">
        <v>121</v>
      </c>
      <c r="AK14" s="1">
        <v>55</v>
      </c>
      <c r="AL14" s="5">
        <f t="shared" si="0"/>
        <v>77</v>
      </c>
      <c r="AM14" s="1">
        <v>63</v>
      </c>
      <c r="AN14" s="1">
        <v>1</v>
      </c>
      <c r="AO14" s="1">
        <v>5</v>
      </c>
      <c r="AP14" s="1">
        <v>49</v>
      </c>
      <c r="AQ14" s="1">
        <v>22</v>
      </c>
      <c r="AR14" s="1">
        <v>32</v>
      </c>
      <c r="AS14" s="1">
        <f t="shared" si="1"/>
        <v>27</v>
      </c>
      <c r="AT14" s="7">
        <f t="shared" si="2"/>
        <v>5.4</v>
      </c>
      <c r="AU14" s="1">
        <v>6</v>
      </c>
      <c r="AV14" s="19">
        <v>5.75</v>
      </c>
      <c r="AW14" s="1">
        <v>3.55</v>
      </c>
      <c r="AX14" s="19">
        <f t="shared" si="3"/>
        <v>0.60609756097560963</v>
      </c>
      <c r="AY14" s="7">
        <f t="shared" si="4"/>
        <v>4.5217391304347823</v>
      </c>
      <c r="AZ14" s="7">
        <f t="shared" si="5"/>
        <v>585.91549295774655</v>
      </c>
      <c r="BA14" s="7">
        <f t="shared" si="6"/>
        <v>1622.5352112676057</v>
      </c>
      <c r="BB14" s="7">
        <f t="shared" si="7"/>
        <v>91.269841269841265</v>
      </c>
      <c r="BC14" s="7">
        <f t="shared" si="8"/>
        <v>56.349206349206348</v>
      </c>
      <c r="BD14" s="7">
        <f t="shared" si="9"/>
        <v>54.410793650793643</v>
      </c>
      <c r="BE14" s="7">
        <f t="shared" si="10"/>
        <v>20.69142857142857</v>
      </c>
      <c r="BF14" s="19"/>
      <c r="BG14" s="19">
        <f t="shared" si="11"/>
        <v>0.35060869565217395</v>
      </c>
      <c r="BH14" s="19">
        <f t="shared" si="12"/>
        <v>0.53686956521739138</v>
      </c>
      <c r="BI14" s="19">
        <f t="shared" si="13"/>
        <v>3.3803644914756026</v>
      </c>
      <c r="BJ14" s="19">
        <f t="shared" si="14"/>
        <v>0.83333333333333337</v>
      </c>
      <c r="BK14" s="19"/>
      <c r="BL14" s="20">
        <v>1</v>
      </c>
      <c r="BM14" s="1">
        <v>11</v>
      </c>
      <c r="BO14" s="1">
        <v>3</v>
      </c>
      <c r="BP14" s="1">
        <v>1</v>
      </c>
      <c r="BQ14" s="1">
        <v>1</v>
      </c>
      <c r="BR14" s="1">
        <v>0</v>
      </c>
      <c r="BS14" s="1">
        <v>15</v>
      </c>
      <c r="BT14" s="1">
        <v>6.1</v>
      </c>
      <c r="BU14" s="1">
        <v>5.6</v>
      </c>
      <c r="BV14" s="1">
        <v>0.28000000000000003</v>
      </c>
      <c r="BW14" s="1">
        <v>4.7</v>
      </c>
      <c r="BX14" s="1">
        <v>36.299999999999997</v>
      </c>
      <c r="BY14" s="1">
        <v>1</v>
      </c>
      <c r="CA14" s="25">
        <v>142</v>
      </c>
      <c r="CB14" s="25">
        <v>27</v>
      </c>
      <c r="CC14" s="44">
        <v>1.82</v>
      </c>
      <c r="CD14" s="27">
        <v>25</v>
      </c>
      <c r="CE14" s="1">
        <v>2746</v>
      </c>
      <c r="CF14" s="1">
        <v>1</v>
      </c>
      <c r="CI14" s="1">
        <v>3</v>
      </c>
      <c r="CJ14" s="20">
        <v>3473.2943679999998</v>
      </c>
      <c r="CK14" s="19">
        <f t="shared" si="15"/>
        <v>8.1528588081502171</v>
      </c>
      <c r="CL14" s="19">
        <f t="shared" si="18"/>
        <v>138.93177471999999</v>
      </c>
      <c r="CM14" s="20">
        <v>1289.2461390000001</v>
      </c>
      <c r="CN14" s="19">
        <f t="shared" si="16"/>
        <v>7.1618129381621864</v>
      </c>
      <c r="CO14" s="22"/>
      <c r="CP14" s="36">
        <v>43244</v>
      </c>
      <c r="CQ14" s="36"/>
      <c r="CR14" s="36"/>
      <c r="CS14" s="36"/>
      <c r="CU14" s="36">
        <v>44217</v>
      </c>
      <c r="CV14" s="36">
        <v>43405</v>
      </c>
      <c r="CW14" s="1">
        <f t="shared" si="17"/>
        <v>161</v>
      </c>
      <c r="CX14" s="1">
        <v>1</v>
      </c>
      <c r="CY14" s="36">
        <v>43405</v>
      </c>
      <c r="CZ14" s="20">
        <f>(CY14-CP14)</f>
        <v>161</v>
      </c>
      <c r="DA14" s="20">
        <v>1</v>
      </c>
      <c r="DB14" s="20">
        <v>161</v>
      </c>
      <c r="DC14" s="1">
        <v>1</v>
      </c>
      <c r="DD14" t="s">
        <v>129</v>
      </c>
    </row>
    <row r="15" spans="1:108" x14ac:dyDescent="0.25">
      <c r="A15" s="25">
        <v>1034</v>
      </c>
      <c r="B15" s="1">
        <v>83</v>
      </c>
      <c r="C15" s="1">
        <v>0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0</v>
      </c>
      <c r="J15" s="1">
        <v>4</v>
      </c>
      <c r="K15" s="1">
        <v>1</v>
      </c>
      <c r="L15" s="1">
        <v>0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0</v>
      </c>
      <c r="AE15" s="1">
        <v>1</v>
      </c>
      <c r="AF15" s="1">
        <v>0</v>
      </c>
      <c r="AG15" s="1">
        <v>2</v>
      </c>
      <c r="AH15" s="1">
        <v>38.299999999999997</v>
      </c>
      <c r="AI15" s="1">
        <v>1.97</v>
      </c>
      <c r="AJ15" s="1">
        <v>122</v>
      </c>
      <c r="AK15" s="1">
        <v>57</v>
      </c>
      <c r="AL15" s="5">
        <f t="shared" si="0"/>
        <v>78.666666666666671</v>
      </c>
      <c r="AM15" s="1">
        <v>61</v>
      </c>
      <c r="AN15" s="1">
        <v>2</v>
      </c>
      <c r="AO15" s="1">
        <v>10</v>
      </c>
      <c r="AP15" s="1">
        <v>34</v>
      </c>
      <c r="AQ15" s="1">
        <v>15</v>
      </c>
      <c r="AR15" s="1">
        <v>24</v>
      </c>
      <c r="AS15" s="1">
        <f t="shared" si="1"/>
        <v>19</v>
      </c>
      <c r="AT15" s="7">
        <f t="shared" si="2"/>
        <v>1.9</v>
      </c>
      <c r="AU15" s="1">
        <v>20</v>
      </c>
      <c r="AV15" s="19">
        <v>4.05</v>
      </c>
      <c r="AW15" s="1">
        <v>1.47</v>
      </c>
      <c r="AX15" s="19">
        <f t="shared" si="3"/>
        <v>0.2564079822616408</v>
      </c>
      <c r="AY15" s="7">
        <f t="shared" si="4"/>
        <v>0.98765432098765438</v>
      </c>
      <c r="AZ15" s="7">
        <f t="shared" si="5"/>
        <v>217.68707482993199</v>
      </c>
      <c r="BA15" s="7">
        <f t="shared" si="6"/>
        <v>3736.9614512471662</v>
      </c>
      <c r="BB15" s="7">
        <f t="shared" si="7"/>
        <v>66.393442622950815</v>
      </c>
      <c r="BC15" s="7">
        <f t="shared" si="8"/>
        <v>24.098360655737704</v>
      </c>
      <c r="BD15" s="7">
        <f t="shared" si="9"/>
        <v>19.227278688524589</v>
      </c>
      <c r="BE15" s="7">
        <f t="shared" si="10"/>
        <v>4.588327868852458</v>
      </c>
      <c r="BF15" s="19"/>
      <c r="BG15" s="19">
        <f t="shared" si="11"/>
        <v>0.36148148148148151</v>
      </c>
      <c r="BH15" s="19">
        <f t="shared" si="12"/>
        <v>0.51209876543209876</v>
      </c>
      <c r="BI15" s="19">
        <f t="shared" si="13"/>
        <v>3.4943917169974115</v>
      </c>
      <c r="BJ15" s="19">
        <f t="shared" si="14"/>
        <v>0.5</v>
      </c>
      <c r="BK15" s="19"/>
      <c r="BL15" s="20">
        <v>1</v>
      </c>
      <c r="BO15" s="1">
        <v>3</v>
      </c>
      <c r="BP15" s="1"/>
      <c r="BQ15" s="1">
        <v>1</v>
      </c>
      <c r="BR15" s="1">
        <v>0</v>
      </c>
      <c r="BS15" s="1">
        <v>65</v>
      </c>
      <c r="BT15" s="1">
        <v>4</v>
      </c>
      <c r="BU15" s="1">
        <v>2.4</v>
      </c>
      <c r="BV15" s="1">
        <v>0.61</v>
      </c>
      <c r="BW15" s="1">
        <v>5.3</v>
      </c>
      <c r="BX15" s="1">
        <v>55.9</v>
      </c>
      <c r="BY15" s="1">
        <v>1</v>
      </c>
      <c r="CA15" s="25">
        <v>134</v>
      </c>
      <c r="CB15" s="25">
        <v>30</v>
      </c>
      <c r="CC15" s="44">
        <v>1.1000000000000001</v>
      </c>
      <c r="CD15" s="27">
        <v>46</v>
      </c>
      <c r="CE15" s="1">
        <v>252</v>
      </c>
      <c r="CF15" s="1">
        <v>1</v>
      </c>
      <c r="CI15" s="1">
        <v>2</v>
      </c>
      <c r="CJ15" s="20">
        <v>1050.7691319999999</v>
      </c>
      <c r="CK15" s="19">
        <f t="shared" si="15"/>
        <v>6.9572776816661683</v>
      </c>
      <c r="CL15" s="19">
        <f t="shared" si="18"/>
        <v>22.842807217391304</v>
      </c>
      <c r="CM15" s="20">
        <v>1740.829612</v>
      </c>
      <c r="CN15" s="19">
        <f t="shared" si="16"/>
        <v>7.4621170670867984</v>
      </c>
      <c r="CO15" s="22"/>
      <c r="CP15" s="36">
        <v>43244</v>
      </c>
      <c r="CQ15" s="36"/>
      <c r="CR15" s="36"/>
      <c r="CS15" s="36"/>
      <c r="CU15" s="36">
        <v>44217</v>
      </c>
      <c r="CV15" s="36">
        <v>44208</v>
      </c>
      <c r="CW15" s="1">
        <f t="shared" si="17"/>
        <v>964</v>
      </c>
      <c r="CX15" s="1">
        <v>0</v>
      </c>
      <c r="DA15" s="1">
        <v>0</v>
      </c>
      <c r="DB15" s="1">
        <v>964</v>
      </c>
      <c r="DC15" s="3">
        <v>0</v>
      </c>
      <c r="DD15"/>
    </row>
    <row r="16" spans="1:108" x14ac:dyDescent="0.25">
      <c r="A16" s="25">
        <v>1035</v>
      </c>
      <c r="B16" s="1">
        <v>57</v>
      </c>
      <c r="C16" s="1">
        <v>0</v>
      </c>
      <c r="D16" s="1">
        <v>1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3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51.6</v>
      </c>
      <c r="AI16" s="1">
        <v>2.2000000000000002</v>
      </c>
      <c r="AJ16" s="1">
        <v>163</v>
      </c>
      <c r="AK16" s="1">
        <v>80</v>
      </c>
      <c r="AL16" s="5">
        <f t="shared" si="0"/>
        <v>107.66666666666667</v>
      </c>
      <c r="AM16" s="1">
        <v>82</v>
      </c>
      <c r="AN16" s="1">
        <v>1</v>
      </c>
      <c r="AO16" s="1">
        <v>13</v>
      </c>
      <c r="AP16" s="1">
        <v>77</v>
      </c>
      <c r="AQ16" s="1">
        <v>31</v>
      </c>
      <c r="AR16" s="1">
        <v>49</v>
      </c>
      <c r="AS16" s="1">
        <f t="shared" si="1"/>
        <v>46</v>
      </c>
      <c r="AT16" s="7">
        <f t="shared" si="2"/>
        <v>3.5384615384615383</v>
      </c>
      <c r="AU16" s="1">
        <v>15</v>
      </c>
      <c r="AV16" s="19">
        <v>3.24</v>
      </c>
      <c r="AW16" s="1">
        <v>1.47</v>
      </c>
      <c r="AX16" s="19">
        <f t="shared" si="3"/>
        <v>0.35093126385809315</v>
      </c>
      <c r="AY16" s="7">
        <f t="shared" si="4"/>
        <v>10.493827160493826</v>
      </c>
      <c r="AZ16" s="7">
        <f t="shared" si="5"/>
        <v>1850.3401360544217</v>
      </c>
      <c r="BA16" s="7">
        <f t="shared" si="6"/>
        <v>5151.9274376417243</v>
      </c>
      <c r="BB16" s="7">
        <f t="shared" si="7"/>
        <v>39.512195121951223</v>
      </c>
      <c r="BC16" s="7">
        <f t="shared" si="8"/>
        <v>17.926829268292682</v>
      </c>
      <c r="BD16" s="7">
        <f t="shared" si="9"/>
        <v>22.592585365853658</v>
      </c>
      <c r="BE16" s="7">
        <f t="shared" si="10"/>
        <v>8.7769756097560965</v>
      </c>
      <c r="BF16" s="19"/>
      <c r="BG16" s="19">
        <f t="shared" si="11"/>
        <v>1.2401234567901234</v>
      </c>
      <c r="BH16" s="19">
        <f t="shared" si="12"/>
        <v>1.9487654320987653</v>
      </c>
      <c r="BI16" s="19">
        <f t="shared" si="13"/>
        <v>0.85896076352067874</v>
      </c>
      <c r="BJ16" s="19">
        <f t="shared" si="14"/>
        <v>0.8666666666666667</v>
      </c>
      <c r="BK16" s="19"/>
      <c r="BL16" s="20">
        <v>0</v>
      </c>
      <c r="BP16" s="1"/>
      <c r="BQ16" s="1">
        <v>1</v>
      </c>
      <c r="BR16" s="1">
        <v>0</v>
      </c>
      <c r="BS16" s="1">
        <v>70</v>
      </c>
      <c r="BT16" s="1">
        <v>3.9</v>
      </c>
      <c r="BU16" s="1">
        <v>2.1</v>
      </c>
      <c r="BV16" s="1">
        <v>0.53</v>
      </c>
      <c r="BW16" s="1">
        <v>3.6</v>
      </c>
      <c r="CA16" s="25">
        <v>139</v>
      </c>
      <c r="CB16" s="25">
        <v>21</v>
      </c>
      <c r="CC16" s="44">
        <v>0.93</v>
      </c>
      <c r="CD16" s="27">
        <v>69</v>
      </c>
      <c r="CE16" s="1">
        <v>189</v>
      </c>
      <c r="CF16" s="1">
        <v>1</v>
      </c>
      <c r="CI16" s="1">
        <v>1</v>
      </c>
      <c r="CJ16" s="20">
        <v>2366.0682160000001</v>
      </c>
      <c r="CK16" s="19">
        <f t="shared" si="15"/>
        <v>7.7689848759063054</v>
      </c>
      <c r="CL16" s="19">
        <f t="shared" si="18"/>
        <v>34.290843710144927</v>
      </c>
      <c r="CM16" s="20">
        <v>1390.4658810000001</v>
      </c>
      <c r="CN16" s="19">
        <f t="shared" si="16"/>
        <v>7.2373941361561487</v>
      </c>
      <c r="CO16" s="22"/>
      <c r="CP16" s="36">
        <v>43250</v>
      </c>
      <c r="CQ16" s="36"/>
      <c r="CR16" s="36"/>
      <c r="CS16" s="36"/>
      <c r="CU16" s="36">
        <v>44274</v>
      </c>
      <c r="CV16" s="36">
        <v>44266</v>
      </c>
      <c r="CW16" s="1">
        <f t="shared" si="17"/>
        <v>1016</v>
      </c>
      <c r="CX16" s="1">
        <v>0</v>
      </c>
      <c r="DA16" s="1">
        <v>0</v>
      </c>
      <c r="DB16" s="1">
        <v>1016</v>
      </c>
      <c r="DC16" s="1">
        <v>1</v>
      </c>
      <c r="DD16"/>
    </row>
    <row r="17" spans="1:108" x14ac:dyDescent="0.25">
      <c r="A17" s="25">
        <v>1036</v>
      </c>
      <c r="B17" s="1">
        <v>64</v>
      </c>
      <c r="C17" s="1">
        <v>0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1</v>
      </c>
      <c r="J17" s="1">
        <v>3</v>
      </c>
      <c r="K17" s="1">
        <v>1</v>
      </c>
      <c r="L17" s="1">
        <v>0</v>
      </c>
      <c r="M17" s="1">
        <v>1</v>
      </c>
      <c r="N17" s="1">
        <v>1</v>
      </c>
      <c r="O17" s="1">
        <v>1</v>
      </c>
      <c r="P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2</v>
      </c>
      <c r="AA17" s="1">
        <v>1</v>
      </c>
      <c r="AB17" s="1">
        <v>1</v>
      </c>
      <c r="AC17" s="1">
        <v>1</v>
      </c>
      <c r="AD17" s="1">
        <v>0</v>
      </c>
      <c r="AE17" s="1">
        <v>1</v>
      </c>
      <c r="AF17" s="1">
        <v>0</v>
      </c>
      <c r="AG17" s="1">
        <v>0</v>
      </c>
      <c r="AH17" s="1">
        <v>23.8</v>
      </c>
      <c r="AI17" s="1">
        <v>1.88</v>
      </c>
      <c r="AJ17" s="1">
        <v>120</v>
      </c>
      <c r="AK17" s="1">
        <v>42</v>
      </c>
      <c r="AL17" s="5">
        <f t="shared" si="0"/>
        <v>68</v>
      </c>
      <c r="AM17" s="1">
        <v>66</v>
      </c>
      <c r="AN17" s="1">
        <v>1</v>
      </c>
      <c r="AO17" s="1">
        <v>12</v>
      </c>
      <c r="AP17" s="1">
        <v>57</v>
      </c>
      <c r="AQ17" s="1">
        <v>28</v>
      </c>
      <c r="AR17" s="1">
        <v>33</v>
      </c>
      <c r="AS17" s="1">
        <f t="shared" si="1"/>
        <v>29</v>
      </c>
      <c r="AT17" s="7">
        <f t="shared" si="2"/>
        <v>2.4166666666666665</v>
      </c>
      <c r="AU17" s="1">
        <v>23</v>
      </c>
      <c r="AV17" s="19">
        <v>3.59</v>
      </c>
      <c r="AW17" s="1">
        <v>1.91</v>
      </c>
      <c r="AX17" s="19">
        <f t="shared" si="3"/>
        <v>0.28798226164079821</v>
      </c>
      <c r="AY17" s="7">
        <f t="shared" si="4"/>
        <v>2.785515320334262</v>
      </c>
      <c r="AZ17" s="7">
        <f t="shared" si="5"/>
        <v>418.84816753926702</v>
      </c>
      <c r="BA17" s="7">
        <f t="shared" si="6"/>
        <v>2345.5497382198955</v>
      </c>
      <c r="BB17" s="7">
        <f t="shared" si="7"/>
        <v>54.393939393939391</v>
      </c>
      <c r="BC17" s="7">
        <f t="shared" si="8"/>
        <v>28.939393939393938</v>
      </c>
      <c r="BD17" s="7">
        <f t="shared" si="9"/>
        <v>17.710909090909091</v>
      </c>
      <c r="BE17" s="7">
        <f t="shared" si="10"/>
        <v>8.2650909090909082</v>
      </c>
      <c r="BF17" s="19">
        <v>2.5186629526462396</v>
      </c>
      <c r="BG17" s="19">
        <f t="shared" si="11"/>
        <v>0.60668523676880226</v>
      </c>
      <c r="BH17" s="19">
        <f t="shared" si="12"/>
        <v>1.0479108635097494</v>
      </c>
      <c r="BI17" s="19">
        <f t="shared" si="13"/>
        <v>1.8756530825496343</v>
      </c>
      <c r="BJ17" s="19">
        <f t="shared" si="14"/>
        <v>0.52173913043478259</v>
      </c>
      <c r="BK17" s="19"/>
      <c r="BL17" s="20">
        <v>1</v>
      </c>
      <c r="BM17" s="1">
        <v>34</v>
      </c>
      <c r="BO17" s="1">
        <v>3</v>
      </c>
      <c r="BP17" s="1"/>
      <c r="BQ17" s="1">
        <v>1</v>
      </c>
      <c r="BR17" s="1">
        <v>0</v>
      </c>
      <c r="BS17" s="1">
        <v>17</v>
      </c>
      <c r="BT17" s="1">
        <v>6.2</v>
      </c>
      <c r="BU17" s="1">
        <v>5.8</v>
      </c>
      <c r="BV17" s="1">
        <v>0.36</v>
      </c>
      <c r="BW17" s="1">
        <v>5.0999999999999996</v>
      </c>
      <c r="BX17" s="1">
        <v>54.8</v>
      </c>
      <c r="BY17" s="1">
        <v>1</v>
      </c>
      <c r="CA17" s="25">
        <v>141</v>
      </c>
      <c r="CB17" s="25">
        <v>15</v>
      </c>
      <c r="CC17" s="44">
        <v>1.18</v>
      </c>
      <c r="CD17" s="27">
        <v>65</v>
      </c>
      <c r="CE17" s="1">
        <v>3018</v>
      </c>
      <c r="CF17" s="1">
        <v>1</v>
      </c>
      <c r="CI17" s="1">
        <v>3</v>
      </c>
      <c r="CJ17" s="20">
        <v>1350.73224</v>
      </c>
      <c r="CK17" s="19">
        <f t="shared" si="15"/>
        <v>7.2084021243867644</v>
      </c>
      <c r="CL17" s="19">
        <f t="shared" si="18"/>
        <v>20.780495999999999</v>
      </c>
      <c r="CM17" s="20">
        <v>945.8621905</v>
      </c>
      <c r="CN17" s="19">
        <f t="shared" si="16"/>
        <v>6.8520968824358706</v>
      </c>
      <c r="CO17" s="22"/>
      <c r="CP17" s="36">
        <v>43250</v>
      </c>
      <c r="CQ17" s="36"/>
      <c r="CR17" s="36"/>
      <c r="CS17" s="36"/>
      <c r="CU17" s="36">
        <v>44217</v>
      </c>
      <c r="CV17" s="36">
        <v>44204</v>
      </c>
      <c r="CW17" s="1">
        <f t="shared" si="17"/>
        <v>954</v>
      </c>
      <c r="CX17" s="1">
        <v>0</v>
      </c>
      <c r="DA17" s="1">
        <v>0</v>
      </c>
      <c r="DB17" s="1">
        <v>954</v>
      </c>
      <c r="DC17" s="3">
        <v>0</v>
      </c>
      <c r="DD17"/>
    </row>
    <row r="18" spans="1:108" x14ac:dyDescent="0.25">
      <c r="A18" s="25">
        <v>1037</v>
      </c>
      <c r="B18" s="1">
        <v>63</v>
      </c>
      <c r="C18" s="1">
        <v>0</v>
      </c>
      <c r="D18" s="1">
        <v>1</v>
      </c>
      <c r="E18" s="1">
        <v>1</v>
      </c>
      <c r="F18" s="1">
        <v>2</v>
      </c>
      <c r="G18" s="1">
        <v>1</v>
      </c>
      <c r="H18" s="1">
        <v>0</v>
      </c>
      <c r="I18" s="1">
        <v>1</v>
      </c>
      <c r="J18" s="1">
        <v>2</v>
      </c>
      <c r="K18" s="1">
        <v>1</v>
      </c>
      <c r="L18" s="1">
        <v>1</v>
      </c>
      <c r="M18" s="1">
        <v>1</v>
      </c>
      <c r="N18" s="1">
        <v>1</v>
      </c>
      <c r="O18" s="1">
        <v>0</v>
      </c>
      <c r="P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  <c r="AC18" s="1">
        <v>0</v>
      </c>
      <c r="AD18" s="1">
        <v>0</v>
      </c>
      <c r="AE18" s="1">
        <v>1</v>
      </c>
      <c r="AF18" s="1">
        <v>0</v>
      </c>
      <c r="AG18" s="1">
        <v>0</v>
      </c>
      <c r="AH18" s="1">
        <v>48.9</v>
      </c>
      <c r="AI18" s="1">
        <v>2.02</v>
      </c>
      <c r="AJ18" s="1">
        <v>150</v>
      </c>
      <c r="AK18" s="1">
        <v>71</v>
      </c>
      <c r="AL18" s="5">
        <f t="shared" si="0"/>
        <v>97.333333333333329</v>
      </c>
      <c r="AM18" s="1">
        <v>76</v>
      </c>
      <c r="AN18" s="1">
        <v>1</v>
      </c>
      <c r="AO18" s="1">
        <v>14</v>
      </c>
      <c r="AP18" s="1">
        <v>43</v>
      </c>
      <c r="AQ18" s="1">
        <v>20</v>
      </c>
      <c r="AR18" s="1">
        <v>30</v>
      </c>
      <c r="AS18" s="1">
        <f t="shared" si="1"/>
        <v>23</v>
      </c>
      <c r="AT18" s="7">
        <f t="shared" si="2"/>
        <v>1.6428571428571428</v>
      </c>
      <c r="AU18" s="1">
        <v>27</v>
      </c>
      <c r="AV18" s="19">
        <v>5.12</v>
      </c>
      <c r="AW18" s="1">
        <v>2.54</v>
      </c>
      <c r="AX18" s="19">
        <f t="shared" si="3"/>
        <v>0.54817442719881748</v>
      </c>
      <c r="AY18" s="7">
        <f t="shared" si="4"/>
        <v>0.5859375</v>
      </c>
      <c r="AZ18" s="7">
        <f t="shared" si="5"/>
        <v>94.488188976377955</v>
      </c>
      <c r="BA18" s="7">
        <f t="shared" si="6"/>
        <v>2624.6719160104985</v>
      </c>
      <c r="BB18" s="7">
        <f t="shared" si="7"/>
        <v>67.368421052631575</v>
      </c>
      <c r="BC18" s="7">
        <f t="shared" si="8"/>
        <v>33.421052631578945</v>
      </c>
      <c r="BD18" s="7">
        <f t="shared" si="9"/>
        <v>31.968350877192975</v>
      </c>
      <c r="BE18" s="7">
        <f t="shared" si="10"/>
        <v>7.2724210526315778</v>
      </c>
      <c r="BF18" s="19">
        <v>2.1226562499999999</v>
      </c>
      <c r="BG18" s="19">
        <f t="shared" si="11"/>
        <v>0.4453125</v>
      </c>
      <c r="BH18" s="19">
        <f t="shared" si="12"/>
        <v>0.63828125000000002</v>
      </c>
      <c r="BI18" s="19">
        <f t="shared" si="13"/>
        <v>2.9290617848970251</v>
      </c>
      <c r="BJ18" s="19">
        <f t="shared" si="14"/>
        <v>0.51851851851851849</v>
      </c>
      <c r="BK18" s="19"/>
      <c r="BL18" s="20">
        <v>1</v>
      </c>
      <c r="BM18" s="1">
        <v>20</v>
      </c>
      <c r="BO18" s="1">
        <v>0</v>
      </c>
      <c r="BP18" s="1">
        <v>0</v>
      </c>
      <c r="BQ18" s="1">
        <v>1</v>
      </c>
      <c r="BR18" s="1">
        <v>0</v>
      </c>
      <c r="BS18" s="1">
        <v>60</v>
      </c>
      <c r="BT18" s="1">
        <v>4.8</v>
      </c>
      <c r="BU18" s="1">
        <v>3.1</v>
      </c>
      <c r="BV18" s="1">
        <v>0.38</v>
      </c>
      <c r="BW18" s="1">
        <v>3.6</v>
      </c>
      <c r="BX18" s="1">
        <v>22</v>
      </c>
      <c r="BY18" s="1">
        <v>0</v>
      </c>
      <c r="CA18" s="25">
        <v>140</v>
      </c>
      <c r="CB18" s="25">
        <v>14</v>
      </c>
      <c r="CC18" s="44">
        <v>0.93</v>
      </c>
      <c r="CD18" s="27">
        <v>66</v>
      </c>
      <c r="CE18" s="1">
        <v>164</v>
      </c>
      <c r="CF18" s="1">
        <v>1</v>
      </c>
      <c r="CI18" s="1">
        <v>1</v>
      </c>
      <c r="CJ18" s="20">
        <v>1676.4175700000001</v>
      </c>
      <c r="CK18" s="19">
        <f t="shared" si="15"/>
        <v>7.4244143967881673</v>
      </c>
      <c r="CL18" s="19">
        <f t="shared" si="18"/>
        <v>25.400266212121213</v>
      </c>
      <c r="CM18" s="20">
        <v>1397.1778730000001</v>
      </c>
      <c r="CN18" s="19">
        <f t="shared" si="16"/>
        <v>7.2422096761339292</v>
      </c>
      <c r="CO18" s="22"/>
      <c r="CP18" s="36">
        <v>43250</v>
      </c>
      <c r="CQ18" s="36"/>
      <c r="CR18" s="36"/>
      <c r="CS18" s="36"/>
      <c r="CU18" s="36">
        <v>44217</v>
      </c>
      <c r="CV18" s="36">
        <v>44133</v>
      </c>
      <c r="CW18" s="1">
        <f t="shared" si="17"/>
        <v>883</v>
      </c>
      <c r="CX18" s="1">
        <v>0</v>
      </c>
      <c r="DA18" s="1">
        <v>0</v>
      </c>
      <c r="DB18" s="1">
        <v>883</v>
      </c>
      <c r="DC18" s="1">
        <v>1</v>
      </c>
      <c r="DD18"/>
    </row>
    <row r="19" spans="1:108" x14ac:dyDescent="0.25">
      <c r="A19" s="25">
        <v>1039</v>
      </c>
      <c r="B19" s="1">
        <v>57</v>
      </c>
      <c r="C19" s="1">
        <v>0</v>
      </c>
      <c r="D19" s="1">
        <v>1</v>
      </c>
      <c r="E19" s="1">
        <v>1</v>
      </c>
      <c r="F19" s="1">
        <v>1</v>
      </c>
      <c r="G19" s="1">
        <v>0</v>
      </c>
      <c r="H19" s="1">
        <v>1</v>
      </c>
      <c r="I19" s="1">
        <v>0</v>
      </c>
      <c r="J19" s="1">
        <v>4</v>
      </c>
      <c r="K19" s="1">
        <v>1</v>
      </c>
      <c r="L19" s="1">
        <v>1</v>
      </c>
      <c r="M19" s="1">
        <v>1</v>
      </c>
      <c r="N19" s="1">
        <v>1</v>
      </c>
      <c r="O19" s="1">
        <v>0</v>
      </c>
      <c r="P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2</v>
      </c>
      <c r="AA19" s="1">
        <v>1</v>
      </c>
      <c r="AB19" s="1">
        <v>1</v>
      </c>
      <c r="AC19" s="1">
        <v>1</v>
      </c>
      <c r="AD19" s="1">
        <v>0</v>
      </c>
      <c r="AE19" s="1">
        <v>1</v>
      </c>
      <c r="AF19" s="1">
        <v>1</v>
      </c>
      <c r="AG19" s="1">
        <v>0</v>
      </c>
      <c r="AH19" s="1">
        <v>27.1</v>
      </c>
      <c r="AI19" s="1">
        <v>1.7</v>
      </c>
      <c r="AJ19" s="1">
        <v>126</v>
      </c>
      <c r="AK19" s="1">
        <v>64</v>
      </c>
      <c r="AL19" s="5">
        <f t="shared" si="0"/>
        <v>84.666666666666671</v>
      </c>
      <c r="AM19" s="1">
        <v>65</v>
      </c>
      <c r="AN19" s="1">
        <v>1</v>
      </c>
      <c r="AO19" s="1">
        <v>10</v>
      </c>
      <c r="AP19" s="1">
        <v>50</v>
      </c>
      <c r="AQ19" s="1">
        <v>20</v>
      </c>
      <c r="AR19" s="1">
        <v>31</v>
      </c>
      <c r="AS19" s="1">
        <f t="shared" si="1"/>
        <v>30</v>
      </c>
      <c r="AT19" s="7">
        <f t="shared" si="2"/>
        <v>3</v>
      </c>
      <c r="AU19" s="1">
        <v>15</v>
      </c>
      <c r="AV19" s="19">
        <v>3.1</v>
      </c>
      <c r="AW19" s="1">
        <v>1.82</v>
      </c>
      <c r="AX19" s="19">
        <f t="shared" si="3"/>
        <v>0.34167036215816704</v>
      </c>
      <c r="AY19" s="7">
        <f t="shared" si="4"/>
        <v>5.161290322580645</v>
      </c>
      <c r="AZ19" s="7">
        <f t="shared" si="5"/>
        <v>703.2967032967033</v>
      </c>
      <c r="BA19" s="7">
        <f t="shared" si="6"/>
        <v>3282.0512820512822</v>
      </c>
      <c r="BB19" s="7">
        <f t="shared" si="7"/>
        <v>47.692307692307693</v>
      </c>
      <c r="BC19" s="7">
        <f t="shared" si="8"/>
        <v>28</v>
      </c>
      <c r="BD19" s="7">
        <f t="shared" si="9"/>
        <v>26.529066666666665</v>
      </c>
      <c r="BE19" s="7">
        <f t="shared" si="10"/>
        <v>7.9967999999999995</v>
      </c>
      <c r="BF19" s="19">
        <v>2.6838709677419352</v>
      </c>
      <c r="BG19" s="19">
        <f t="shared" si="11"/>
        <v>0.65</v>
      </c>
      <c r="BH19" s="19">
        <f t="shared" si="12"/>
        <v>1.0483870967741935</v>
      </c>
      <c r="BI19" s="19">
        <f t="shared" si="13"/>
        <v>1.5897435897435899</v>
      </c>
      <c r="BJ19" s="19">
        <f t="shared" si="14"/>
        <v>0.66666666666666663</v>
      </c>
      <c r="BK19" s="19"/>
      <c r="BL19" s="20">
        <v>1</v>
      </c>
      <c r="BM19" s="1">
        <v>26</v>
      </c>
      <c r="BO19" s="1">
        <v>3</v>
      </c>
      <c r="BP19" s="1">
        <v>1</v>
      </c>
      <c r="BQ19" s="1">
        <v>1</v>
      </c>
      <c r="BR19" s="1">
        <v>0</v>
      </c>
      <c r="BS19" s="1">
        <v>19</v>
      </c>
      <c r="BT19" s="1">
        <v>4.5</v>
      </c>
      <c r="BU19" s="1">
        <v>3.6</v>
      </c>
      <c r="BV19" s="1">
        <v>0.5</v>
      </c>
      <c r="BW19" s="1">
        <v>4.2</v>
      </c>
      <c r="BX19" s="1">
        <v>34.4</v>
      </c>
      <c r="BY19" s="1">
        <v>1</v>
      </c>
      <c r="BZ19" s="1">
        <v>1</v>
      </c>
      <c r="CA19" s="25">
        <v>135</v>
      </c>
      <c r="CB19" s="25">
        <v>10</v>
      </c>
      <c r="CC19" s="44">
        <v>0.97</v>
      </c>
      <c r="CD19" s="27">
        <v>65</v>
      </c>
      <c r="CE19" s="1">
        <v>1326</v>
      </c>
      <c r="CF19" s="1">
        <v>1</v>
      </c>
      <c r="CI19" s="1">
        <v>3</v>
      </c>
      <c r="CJ19" s="20">
        <v>2355.1615790000001</v>
      </c>
      <c r="CK19" s="19">
        <f t="shared" si="15"/>
        <v>7.7643646151372279</v>
      </c>
      <c r="CL19" s="19">
        <f t="shared" si="18"/>
        <v>36.233255061538465</v>
      </c>
      <c r="CM19" s="20">
        <v>4622.8931570000004</v>
      </c>
      <c r="CN19" s="19">
        <f t="shared" si="16"/>
        <v>8.438776012537943</v>
      </c>
      <c r="CO19" s="22"/>
      <c r="CP19" s="36">
        <v>43272</v>
      </c>
      <c r="CQ19" s="36"/>
      <c r="CR19" s="36"/>
      <c r="CS19" s="36"/>
      <c r="CU19" s="36">
        <v>44217</v>
      </c>
      <c r="CV19" s="37">
        <v>43609</v>
      </c>
      <c r="CW19" s="1">
        <f t="shared" si="17"/>
        <v>337</v>
      </c>
      <c r="CX19" s="1">
        <v>1</v>
      </c>
      <c r="CY19" s="36">
        <v>43609</v>
      </c>
      <c r="CZ19" s="20">
        <f>(CY19-CP19)</f>
        <v>337</v>
      </c>
      <c r="DA19" s="20">
        <v>1</v>
      </c>
      <c r="DB19" s="20">
        <v>337</v>
      </c>
      <c r="DC19" s="1">
        <v>1</v>
      </c>
      <c r="DD19" t="s">
        <v>150</v>
      </c>
    </row>
    <row r="20" spans="1:108" x14ac:dyDescent="0.25">
      <c r="A20" s="25">
        <v>1040</v>
      </c>
      <c r="B20" s="1">
        <v>69</v>
      </c>
      <c r="C20" s="1">
        <v>0</v>
      </c>
      <c r="D20" s="1">
        <v>1</v>
      </c>
      <c r="E20" s="1">
        <v>1</v>
      </c>
      <c r="F20" s="1">
        <v>2</v>
      </c>
      <c r="G20" s="1">
        <v>1</v>
      </c>
      <c r="H20" s="1">
        <v>0</v>
      </c>
      <c r="I20" s="1">
        <v>1</v>
      </c>
      <c r="J20" s="1">
        <v>2</v>
      </c>
      <c r="K20" s="1">
        <v>1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2</v>
      </c>
      <c r="AH20" s="1">
        <v>38.6</v>
      </c>
      <c r="AI20" s="1">
        <v>2.1800000000000002</v>
      </c>
      <c r="AJ20" s="1">
        <v>93</v>
      </c>
      <c r="AK20" s="1">
        <v>53</v>
      </c>
      <c r="AL20" s="5">
        <f t="shared" si="0"/>
        <v>66.333333333333329</v>
      </c>
      <c r="AM20" s="1">
        <v>78</v>
      </c>
      <c r="AN20" s="1">
        <v>1</v>
      </c>
      <c r="AO20" s="1">
        <v>2</v>
      </c>
      <c r="AP20" s="1">
        <v>22</v>
      </c>
      <c r="AQ20" s="1">
        <v>7</v>
      </c>
      <c r="AR20" s="1">
        <v>13</v>
      </c>
      <c r="AS20" s="1">
        <f t="shared" si="1"/>
        <v>15</v>
      </c>
      <c r="AT20" s="7">
        <f t="shared" si="2"/>
        <v>7.5</v>
      </c>
      <c r="AU20" s="1">
        <v>6</v>
      </c>
      <c r="AV20" s="19">
        <v>6.31</v>
      </c>
      <c r="AW20" s="1">
        <v>2.9</v>
      </c>
      <c r="AX20" s="19">
        <f t="shared" si="3"/>
        <v>0.42653362897265329</v>
      </c>
      <c r="AY20" s="7">
        <f t="shared" si="4"/>
        <v>1.1093502377179081</v>
      </c>
      <c r="AZ20" s="7">
        <f t="shared" si="5"/>
        <v>193.10344827586206</v>
      </c>
      <c r="BA20" s="7">
        <f t="shared" si="6"/>
        <v>1774.7126436781607</v>
      </c>
      <c r="BB20" s="7">
        <f t="shared" si="7"/>
        <v>80.897435897435898</v>
      </c>
      <c r="BC20" s="7">
        <f t="shared" si="8"/>
        <v>37.179487179487182</v>
      </c>
      <c r="BD20" s="7">
        <f t="shared" si="9"/>
        <v>30.507008547008542</v>
      </c>
      <c r="BE20" s="7">
        <f t="shared" si="10"/>
        <v>5.5620512820512822</v>
      </c>
      <c r="BF20" s="19">
        <v>1.2361331220285261</v>
      </c>
      <c r="BG20" s="19">
        <f t="shared" si="11"/>
        <v>0.1606973058637084</v>
      </c>
      <c r="BH20" s="19">
        <f t="shared" si="12"/>
        <v>0.27194928684627573</v>
      </c>
      <c r="BI20" s="19">
        <f t="shared" si="13"/>
        <v>5.3931623931623935</v>
      </c>
      <c r="BJ20" s="19">
        <f t="shared" si="14"/>
        <v>0.33333333333333331</v>
      </c>
      <c r="BK20" s="19"/>
      <c r="BL20" s="20">
        <v>1</v>
      </c>
      <c r="BM20" s="1">
        <v>8</v>
      </c>
      <c r="BO20" s="1">
        <v>0</v>
      </c>
      <c r="BP20" s="1">
        <v>0</v>
      </c>
      <c r="BQ20" s="1">
        <v>1</v>
      </c>
      <c r="BR20" s="1">
        <v>0</v>
      </c>
      <c r="BS20" s="1">
        <v>65</v>
      </c>
      <c r="BT20" s="1"/>
      <c r="BU20" s="1"/>
      <c r="BV20" s="1"/>
      <c r="CA20" s="25">
        <v>139</v>
      </c>
      <c r="CB20" s="25">
        <v>23</v>
      </c>
      <c r="CC20" s="44">
        <v>1.1000000000000001</v>
      </c>
      <c r="CD20" s="27">
        <v>52</v>
      </c>
      <c r="CJ20" s="20">
        <v>5126.6365130000004</v>
      </c>
      <c r="CK20" s="19">
        <f t="shared" si="15"/>
        <v>8.542205072644709</v>
      </c>
      <c r="CL20" s="19">
        <f t="shared" si="18"/>
        <v>98.589163711538475</v>
      </c>
      <c r="CM20" s="20">
        <v>810.19909759999996</v>
      </c>
      <c r="CN20" s="19">
        <f t="shared" si="16"/>
        <v>6.6972800169689082</v>
      </c>
      <c r="CO20" s="22"/>
      <c r="CP20" s="36">
        <v>43283</v>
      </c>
      <c r="CQ20" s="36"/>
      <c r="CR20" s="36"/>
      <c r="CS20" s="36"/>
      <c r="CU20" s="36">
        <v>44274</v>
      </c>
      <c r="CV20" s="36">
        <v>44255</v>
      </c>
      <c r="CW20" s="1">
        <f t="shared" si="17"/>
        <v>972</v>
      </c>
      <c r="CX20" s="1">
        <v>0</v>
      </c>
      <c r="DA20" s="1">
        <v>0</v>
      </c>
      <c r="DB20" s="1">
        <v>972</v>
      </c>
      <c r="DC20" s="1">
        <v>1</v>
      </c>
    </row>
    <row r="21" spans="1:108" x14ac:dyDescent="0.25">
      <c r="A21" s="25">
        <v>1043</v>
      </c>
      <c r="B21" s="1">
        <v>65</v>
      </c>
      <c r="C21" s="1">
        <v>0</v>
      </c>
      <c r="D21" s="1">
        <v>0</v>
      </c>
      <c r="E21" s="1">
        <v>1</v>
      </c>
      <c r="F21" s="1">
        <v>2</v>
      </c>
      <c r="G21" s="1">
        <v>1</v>
      </c>
      <c r="H21" s="1">
        <v>0</v>
      </c>
      <c r="I21" s="1">
        <v>1</v>
      </c>
      <c r="J21" s="1">
        <v>3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1">
        <v>1</v>
      </c>
      <c r="AD21" s="1">
        <v>0</v>
      </c>
      <c r="AE21" s="1">
        <v>1</v>
      </c>
      <c r="AF21" s="1">
        <v>0</v>
      </c>
      <c r="AG21" s="1">
        <v>0</v>
      </c>
      <c r="AH21" s="1">
        <v>23.48</v>
      </c>
      <c r="AI21" s="1">
        <v>1.87</v>
      </c>
      <c r="AJ21" s="1">
        <v>106</v>
      </c>
      <c r="AK21" s="1">
        <v>52</v>
      </c>
      <c r="AL21" s="5">
        <f t="shared" si="0"/>
        <v>70</v>
      </c>
      <c r="AM21" s="1">
        <v>66</v>
      </c>
      <c r="AN21" s="1">
        <v>1</v>
      </c>
      <c r="AO21" s="1">
        <v>17</v>
      </c>
      <c r="AP21" s="1">
        <v>100</v>
      </c>
      <c r="AQ21" s="1">
        <v>37</v>
      </c>
      <c r="AR21" s="1">
        <v>65</v>
      </c>
      <c r="AS21" s="1">
        <f t="shared" si="1"/>
        <v>63</v>
      </c>
      <c r="AT21" s="7">
        <f t="shared" si="2"/>
        <v>3.7058823529411766</v>
      </c>
      <c r="AU21" s="1">
        <v>33</v>
      </c>
      <c r="AV21" s="19">
        <v>4.72</v>
      </c>
      <c r="AW21" s="1">
        <v>2.52</v>
      </c>
      <c r="AX21" s="19">
        <f t="shared" si="3"/>
        <v>0.39113082039911312</v>
      </c>
      <c r="AY21" s="7">
        <f t="shared" si="4"/>
        <v>6.7796610169491531</v>
      </c>
      <c r="AZ21" s="7">
        <f t="shared" si="5"/>
        <v>1015.8730158730159</v>
      </c>
      <c r="BA21" s="7">
        <f t="shared" si="6"/>
        <v>1682.5396825396824</v>
      </c>
      <c r="BB21" s="7">
        <f t="shared" si="7"/>
        <v>71.515151515151516</v>
      </c>
      <c r="BC21" s="7">
        <f t="shared" si="8"/>
        <v>38.18181818181818</v>
      </c>
      <c r="BD21" s="7">
        <f t="shared" si="9"/>
        <v>19.213090909090909</v>
      </c>
      <c r="BE21" s="7">
        <f t="shared" si="10"/>
        <v>24.925090909090905</v>
      </c>
      <c r="BF21" s="19">
        <v>1.3703389830508474</v>
      </c>
      <c r="BG21" s="19">
        <f t="shared" si="11"/>
        <v>0.90889830508474578</v>
      </c>
      <c r="BH21" s="19">
        <f t="shared" si="12"/>
        <v>1.3983050847457628</v>
      </c>
      <c r="BI21" s="19">
        <f t="shared" si="13"/>
        <v>1.1351611351611353</v>
      </c>
      <c r="BJ21" s="19">
        <f t="shared" si="14"/>
        <v>0.51515151515151514</v>
      </c>
      <c r="BK21" s="19"/>
      <c r="BL21" s="20">
        <v>1</v>
      </c>
      <c r="BM21" s="1">
        <v>19</v>
      </c>
      <c r="BO21" s="1">
        <v>2</v>
      </c>
      <c r="BP21" s="1">
        <v>0</v>
      </c>
      <c r="BQ21" s="1">
        <v>1</v>
      </c>
      <c r="BR21" s="1">
        <v>0</v>
      </c>
      <c r="BS21" s="1">
        <v>75</v>
      </c>
      <c r="BT21" s="1">
        <v>3.4</v>
      </c>
      <c r="BU21" s="1">
        <v>2.2000000000000002</v>
      </c>
      <c r="BV21" s="1">
        <v>0.89</v>
      </c>
      <c r="BX21" s="1">
        <v>69.7</v>
      </c>
      <c r="BY21" s="1">
        <v>1</v>
      </c>
      <c r="CA21" s="25">
        <v>140</v>
      </c>
      <c r="CB21" s="25">
        <v>10</v>
      </c>
      <c r="CC21" s="44">
        <v>0.9</v>
      </c>
      <c r="CD21" s="27">
        <v>89</v>
      </c>
      <c r="CE21" s="1">
        <v>148</v>
      </c>
      <c r="CF21" s="1">
        <v>0</v>
      </c>
      <c r="CI21" s="1">
        <v>1</v>
      </c>
      <c r="CJ21" s="20">
        <v>2773.1953469999999</v>
      </c>
      <c r="CK21" s="19">
        <f t="shared" si="15"/>
        <v>7.9277554892218394</v>
      </c>
      <c r="CL21" s="19">
        <f t="shared" si="18"/>
        <v>31.159498280898873</v>
      </c>
      <c r="CM21" s="20">
        <v>3204.6363689999998</v>
      </c>
      <c r="CN21" s="19">
        <f t="shared" si="16"/>
        <v>8.0723539055076952</v>
      </c>
      <c r="CO21" s="22"/>
      <c r="CP21" s="36">
        <v>43299</v>
      </c>
      <c r="CQ21" s="36"/>
      <c r="CR21" s="36"/>
      <c r="CS21" s="36"/>
      <c r="CU21" s="36">
        <v>44217</v>
      </c>
      <c r="CV21" s="37">
        <v>43436</v>
      </c>
      <c r="CW21" s="1">
        <f t="shared" si="17"/>
        <v>137</v>
      </c>
      <c r="CX21" s="1">
        <v>1</v>
      </c>
      <c r="CY21" s="36">
        <v>43436</v>
      </c>
      <c r="CZ21" s="20">
        <f>(CY21-CP21)</f>
        <v>137</v>
      </c>
      <c r="DA21" s="20">
        <v>1</v>
      </c>
      <c r="DB21" s="20">
        <v>137</v>
      </c>
      <c r="DC21" s="1">
        <v>1</v>
      </c>
      <c r="DD21" t="s">
        <v>133</v>
      </c>
    </row>
    <row r="22" spans="1:108" x14ac:dyDescent="0.25">
      <c r="A22" s="25">
        <v>1044</v>
      </c>
      <c r="B22" s="1">
        <v>75</v>
      </c>
      <c r="C22" s="1">
        <v>0</v>
      </c>
      <c r="D22" s="1">
        <v>0</v>
      </c>
      <c r="E22" s="1">
        <v>1</v>
      </c>
      <c r="F22" s="1">
        <v>1</v>
      </c>
      <c r="G22" s="1">
        <v>0</v>
      </c>
      <c r="H22" s="1">
        <v>1</v>
      </c>
      <c r="I22" s="1">
        <v>1</v>
      </c>
      <c r="J22" s="1">
        <v>2</v>
      </c>
      <c r="K22" s="1">
        <v>1</v>
      </c>
      <c r="L22" s="1">
        <v>1</v>
      </c>
      <c r="M22" s="1">
        <v>1</v>
      </c>
      <c r="N22" s="1">
        <v>1</v>
      </c>
      <c r="O22" s="1">
        <v>0</v>
      </c>
      <c r="P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1</v>
      </c>
      <c r="AB22" s="1">
        <v>1</v>
      </c>
      <c r="AC22" s="1">
        <v>1</v>
      </c>
      <c r="AD22" s="1">
        <v>0</v>
      </c>
      <c r="AE22" s="1">
        <v>1</v>
      </c>
      <c r="AF22" s="1">
        <v>0</v>
      </c>
      <c r="AG22" s="1">
        <v>0</v>
      </c>
      <c r="AH22" s="1">
        <v>27.2</v>
      </c>
      <c r="AI22" s="1">
        <v>2.1</v>
      </c>
      <c r="AJ22" s="1">
        <v>121</v>
      </c>
      <c r="AK22" s="1">
        <v>65</v>
      </c>
      <c r="AL22" s="5">
        <f t="shared" si="0"/>
        <v>83.666666666666671</v>
      </c>
      <c r="AM22" s="1">
        <v>85</v>
      </c>
      <c r="AN22" s="1">
        <v>1</v>
      </c>
      <c r="AO22" s="1">
        <v>2</v>
      </c>
      <c r="AP22" s="1">
        <v>29</v>
      </c>
      <c r="AQ22" s="1">
        <v>8</v>
      </c>
      <c r="AR22" s="1">
        <v>17</v>
      </c>
      <c r="AS22" s="1">
        <f t="shared" si="1"/>
        <v>21</v>
      </c>
      <c r="AT22" s="7">
        <f t="shared" si="2"/>
        <v>10.5</v>
      </c>
      <c r="AU22" s="1">
        <v>4</v>
      </c>
      <c r="AV22" s="19">
        <v>4.78</v>
      </c>
      <c r="AW22" s="1">
        <v>2.2799999999999998</v>
      </c>
      <c r="AX22" s="19">
        <f t="shared" si="3"/>
        <v>0.42297117516629712</v>
      </c>
      <c r="AY22" s="7">
        <f t="shared" si="4"/>
        <v>2.7196652719665271</v>
      </c>
      <c r="AZ22" s="7">
        <f t="shared" si="5"/>
        <v>456.14035087719304</v>
      </c>
      <c r="BA22" s="7">
        <f t="shared" si="6"/>
        <v>2865.4970760233923</v>
      </c>
      <c r="BB22" s="7">
        <f t="shared" si="7"/>
        <v>56.235294117647065</v>
      </c>
      <c r="BC22" s="7">
        <f t="shared" si="8"/>
        <v>26.823529411764707</v>
      </c>
      <c r="BD22" s="7">
        <f t="shared" si="9"/>
        <v>29.0624</v>
      </c>
      <c r="BE22" s="7">
        <f t="shared" si="10"/>
        <v>5.4719999999999995</v>
      </c>
      <c r="BF22" s="19">
        <v>2.3117154811715479</v>
      </c>
      <c r="BG22" s="19">
        <f t="shared" si="11"/>
        <v>0.30230125523012547</v>
      </c>
      <c r="BH22" s="19">
        <f t="shared" si="12"/>
        <v>0.5156903765690376</v>
      </c>
      <c r="BI22" s="19">
        <f t="shared" si="13"/>
        <v>2.677871148459384</v>
      </c>
      <c r="BJ22" s="19">
        <f t="shared" si="14"/>
        <v>0.5</v>
      </c>
      <c r="BK22" s="19"/>
      <c r="BL22" s="20">
        <v>1</v>
      </c>
      <c r="BM22" s="1">
        <v>9</v>
      </c>
      <c r="BO22" s="1">
        <v>3</v>
      </c>
      <c r="BP22" s="1"/>
      <c r="BQ22" s="1">
        <v>1</v>
      </c>
      <c r="BR22" s="1">
        <v>0</v>
      </c>
      <c r="BS22" s="1">
        <v>35</v>
      </c>
      <c r="BT22" s="1">
        <v>4.9000000000000004</v>
      </c>
      <c r="BU22" s="1">
        <v>3.9</v>
      </c>
      <c r="BV22" s="1">
        <v>0.45</v>
      </c>
      <c r="BW22" s="1">
        <v>4.5</v>
      </c>
      <c r="BX22" s="1">
        <v>35</v>
      </c>
      <c r="BY22" s="1">
        <v>1</v>
      </c>
      <c r="CA22" s="25">
        <v>141</v>
      </c>
      <c r="CB22" s="25">
        <v>23</v>
      </c>
      <c r="CC22" s="44">
        <v>1.86</v>
      </c>
      <c r="CD22" s="27">
        <v>35</v>
      </c>
      <c r="CE22" s="1">
        <v>1040</v>
      </c>
      <c r="CF22" s="1">
        <v>1</v>
      </c>
      <c r="CI22" s="1">
        <v>3</v>
      </c>
      <c r="CJ22" s="20">
        <v>897.65742379999995</v>
      </c>
      <c r="CK22" s="19">
        <f t="shared" si="15"/>
        <v>6.7997885075438766</v>
      </c>
      <c r="CL22" s="19">
        <f t="shared" si="18"/>
        <v>25.647354965714285</v>
      </c>
      <c r="CM22" s="20">
        <v>645.05277060000003</v>
      </c>
      <c r="CN22" s="19">
        <f t="shared" si="16"/>
        <v>6.4693321283328382</v>
      </c>
      <c r="CO22" s="22"/>
      <c r="CP22" s="36">
        <v>43301</v>
      </c>
      <c r="CQ22" s="36"/>
      <c r="CR22" s="36"/>
      <c r="CS22" s="36"/>
      <c r="CU22" s="36">
        <v>44274</v>
      </c>
      <c r="CV22" s="36">
        <v>44244</v>
      </c>
      <c r="CW22" s="1">
        <f t="shared" si="17"/>
        <v>943</v>
      </c>
      <c r="CX22" s="1">
        <v>0</v>
      </c>
      <c r="DA22" s="1">
        <v>0</v>
      </c>
      <c r="DB22" s="1">
        <v>943</v>
      </c>
      <c r="DC22" s="3">
        <v>0</v>
      </c>
      <c r="DD22"/>
    </row>
    <row r="23" spans="1:108" x14ac:dyDescent="0.25">
      <c r="A23" s="25">
        <v>1046</v>
      </c>
      <c r="B23" s="1">
        <v>73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1</v>
      </c>
      <c r="I23" s="1">
        <v>0</v>
      </c>
      <c r="J23" s="1">
        <v>4</v>
      </c>
      <c r="K23" s="1">
        <v>1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0</v>
      </c>
      <c r="AE23" s="1">
        <v>1</v>
      </c>
      <c r="AF23" s="1">
        <v>0</v>
      </c>
      <c r="AG23" s="1">
        <v>0</v>
      </c>
      <c r="AH23" s="1">
        <v>26.8</v>
      </c>
      <c r="AI23" s="1">
        <v>1.71</v>
      </c>
      <c r="AJ23" s="1">
        <v>106</v>
      </c>
      <c r="AK23" s="1">
        <v>56</v>
      </c>
      <c r="AL23" s="5">
        <f t="shared" si="0"/>
        <v>72.666666666666671</v>
      </c>
      <c r="AM23" s="1">
        <v>82</v>
      </c>
      <c r="AN23" s="1">
        <v>1</v>
      </c>
      <c r="AO23" s="1">
        <v>3</v>
      </c>
      <c r="AP23" s="1">
        <v>48</v>
      </c>
      <c r="AQ23" s="1">
        <v>21</v>
      </c>
      <c r="AR23" s="1">
        <v>31</v>
      </c>
      <c r="AS23" s="1">
        <f t="shared" si="1"/>
        <v>27</v>
      </c>
      <c r="AT23" s="7">
        <f t="shared" si="2"/>
        <v>9</v>
      </c>
      <c r="AU23" s="1">
        <v>20</v>
      </c>
      <c r="AV23" s="19">
        <v>3.2</v>
      </c>
      <c r="AW23" s="1">
        <v>1.87</v>
      </c>
      <c r="AX23" s="19">
        <f t="shared" si="3"/>
        <v>0.30130081300813011</v>
      </c>
      <c r="AY23" s="7">
        <f t="shared" si="4"/>
        <v>3.4375</v>
      </c>
      <c r="AZ23" s="7">
        <f t="shared" si="5"/>
        <v>470.58823529411762</v>
      </c>
      <c r="BA23" s="7">
        <f t="shared" si="6"/>
        <v>2980.3921568627452</v>
      </c>
      <c r="BB23" s="7">
        <f t="shared" si="7"/>
        <v>39.024390243902438</v>
      </c>
      <c r="BC23" s="7">
        <f t="shared" si="8"/>
        <v>22.804878048780488</v>
      </c>
      <c r="BD23" s="7">
        <f t="shared" si="9"/>
        <v>16.334373983739837</v>
      </c>
      <c r="BE23" s="7">
        <f t="shared" si="10"/>
        <v>8.6840975609756086</v>
      </c>
      <c r="BF23" s="19">
        <v>2.7162500000000001</v>
      </c>
      <c r="BG23" s="19">
        <f t="shared" si="11"/>
        <v>0.79437500000000005</v>
      </c>
      <c r="BH23" s="19">
        <f t="shared" si="12"/>
        <v>1.23</v>
      </c>
      <c r="BI23" s="19">
        <f t="shared" si="13"/>
        <v>1.4453477868112015</v>
      </c>
      <c r="BJ23" s="19">
        <f t="shared" si="14"/>
        <v>0.15</v>
      </c>
      <c r="BK23" s="19"/>
      <c r="BL23" s="20">
        <v>1</v>
      </c>
      <c r="BM23" s="1">
        <v>15</v>
      </c>
      <c r="BO23" s="1">
        <v>3</v>
      </c>
      <c r="BP23" s="1">
        <v>0</v>
      </c>
      <c r="BQ23" s="1">
        <v>1</v>
      </c>
      <c r="BR23" s="1">
        <v>0</v>
      </c>
      <c r="BS23" s="1">
        <v>24</v>
      </c>
      <c r="BT23" s="1">
        <v>5.0999999999999996</v>
      </c>
      <c r="BU23" s="1">
        <v>4.7</v>
      </c>
      <c r="BV23" s="1">
        <v>0.39</v>
      </c>
      <c r="BW23" s="1">
        <v>3.9</v>
      </c>
      <c r="BX23" s="1">
        <v>42</v>
      </c>
      <c r="BY23" s="1">
        <v>1</v>
      </c>
      <c r="BZ23" s="1">
        <v>1</v>
      </c>
      <c r="CA23" s="25">
        <v>132</v>
      </c>
      <c r="CB23" s="25">
        <v>34</v>
      </c>
      <c r="CC23" s="44">
        <v>1.29</v>
      </c>
      <c r="CD23" s="27">
        <v>54</v>
      </c>
      <c r="CE23" s="1">
        <v>4700</v>
      </c>
      <c r="CF23" s="1">
        <v>1</v>
      </c>
      <c r="CI23" s="1">
        <v>3</v>
      </c>
      <c r="CJ23" s="20">
        <v>2051.4208060000001</v>
      </c>
      <c r="CK23" s="19">
        <f t="shared" si="15"/>
        <v>7.6262879081636932</v>
      </c>
      <c r="CL23" s="19">
        <f t="shared" si="18"/>
        <v>37.989274185185188</v>
      </c>
      <c r="CM23" s="20">
        <v>1849.4345290000001</v>
      </c>
      <c r="CN23" s="19">
        <f t="shared" si="16"/>
        <v>7.522635211348832</v>
      </c>
      <c r="CO23" s="22"/>
      <c r="CP23" s="36">
        <v>43318</v>
      </c>
      <c r="CQ23" s="36"/>
      <c r="CR23" s="36"/>
      <c r="CS23" s="36"/>
      <c r="CU23" s="36">
        <v>44217</v>
      </c>
      <c r="CV23" s="36">
        <v>43844</v>
      </c>
      <c r="CW23" s="1">
        <f t="shared" si="17"/>
        <v>526</v>
      </c>
      <c r="CX23" s="1">
        <v>1</v>
      </c>
      <c r="CY23" s="36">
        <v>43844</v>
      </c>
      <c r="CZ23" s="20">
        <f>(CY23-CP23)</f>
        <v>526</v>
      </c>
      <c r="DA23" s="20">
        <v>1</v>
      </c>
      <c r="DB23" s="20">
        <v>526</v>
      </c>
      <c r="DC23" s="1">
        <v>1</v>
      </c>
      <c r="DD23" t="s">
        <v>130</v>
      </c>
    </row>
    <row r="24" spans="1:108" x14ac:dyDescent="0.25">
      <c r="A24" s="25">
        <v>1050</v>
      </c>
      <c r="B24" s="1">
        <v>61</v>
      </c>
      <c r="C24" s="1">
        <v>0</v>
      </c>
      <c r="D24" s="1">
        <v>0</v>
      </c>
      <c r="E24" s="1">
        <v>1</v>
      </c>
      <c r="F24" s="1">
        <v>2</v>
      </c>
      <c r="G24" s="1">
        <v>1</v>
      </c>
      <c r="H24" s="1">
        <v>0</v>
      </c>
      <c r="I24" s="1">
        <v>1</v>
      </c>
      <c r="J24" s="1">
        <v>2</v>
      </c>
      <c r="K24" s="1">
        <v>1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2</v>
      </c>
      <c r="AA24" s="1">
        <v>1</v>
      </c>
      <c r="AB24" s="1">
        <v>1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  <c r="AH24" s="1">
        <v>32.200000000000003</v>
      </c>
      <c r="AI24" s="1">
        <v>2.2799999999999998</v>
      </c>
      <c r="AJ24" s="1">
        <v>129</v>
      </c>
      <c r="AK24" s="1">
        <v>67</v>
      </c>
      <c r="AL24" s="5">
        <f t="shared" si="0"/>
        <v>87.666666666666671</v>
      </c>
      <c r="AM24" s="1">
        <v>68</v>
      </c>
      <c r="AN24" s="1">
        <v>1</v>
      </c>
      <c r="AO24" s="1">
        <v>4</v>
      </c>
      <c r="AP24" s="1">
        <v>26</v>
      </c>
      <c r="AQ24" s="1">
        <v>9</v>
      </c>
      <c r="AR24" s="1">
        <v>16</v>
      </c>
      <c r="AS24" s="1">
        <f t="shared" si="1"/>
        <v>17</v>
      </c>
      <c r="AT24" s="7">
        <f t="shared" si="2"/>
        <v>4.25</v>
      </c>
      <c r="AU24" s="1">
        <v>8</v>
      </c>
      <c r="AV24" s="19">
        <v>6.03</v>
      </c>
      <c r="AW24" s="1">
        <v>2.64</v>
      </c>
      <c r="AX24" s="19">
        <f t="shared" si="3"/>
        <v>0.51317073170731708</v>
      </c>
      <c r="AY24" s="7">
        <f t="shared" si="4"/>
        <v>1.3266998341625207</v>
      </c>
      <c r="AZ24" s="7">
        <f t="shared" si="5"/>
        <v>242.42424242424241</v>
      </c>
      <c r="BA24" s="7">
        <f t="shared" si="6"/>
        <v>2535.3535353535353</v>
      </c>
      <c r="BB24" s="7">
        <f t="shared" si="7"/>
        <v>88.676470588235304</v>
      </c>
      <c r="BC24" s="7">
        <f t="shared" si="8"/>
        <v>38.823529411764703</v>
      </c>
      <c r="BD24" s="7">
        <f t="shared" si="9"/>
        <v>42.064</v>
      </c>
      <c r="BE24" s="7">
        <f t="shared" si="10"/>
        <v>6.3359999999999994</v>
      </c>
      <c r="BF24" s="19">
        <v>1.1276948590381426</v>
      </c>
      <c r="BG24" s="19">
        <f t="shared" si="11"/>
        <v>0.18043117744610279</v>
      </c>
      <c r="BH24" s="19">
        <f t="shared" si="12"/>
        <v>0.29320066334991707</v>
      </c>
      <c r="BI24" s="19">
        <f t="shared" si="13"/>
        <v>5.2162629757785473</v>
      </c>
      <c r="BJ24" s="19">
        <f t="shared" si="14"/>
        <v>0.5</v>
      </c>
      <c r="BK24" s="19"/>
      <c r="BL24" s="20">
        <v>1</v>
      </c>
      <c r="BM24" s="1">
        <v>13</v>
      </c>
      <c r="BO24" s="1">
        <v>0</v>
      </c>
      <c r="BP24" s="1">
        <v>0</v>
      </c>
      <c r="BQ24" s="1">
        <v>1</v>
      </c>
      <c r="BR24" s="1">
        <v>0</v>
      </c>
      <c r="BS24" s="1">
        <v>65</v>
      </c>
      <c r="BT24" s="1"/>
      <c r="BU24" s="1"/>
      <c r="BV24" s="1"/>
      <c r="CA24" s="25">
        <v>140</v>
      </c>
      <c r="CB24" s="25">
        <v>15</v>
      </c>
      <c r="CC24" s="44">
        <v>1.1200000000000001</v>
      </c>
      <c r="CD24" s="27">
        <v>71</v>
      </c>
      <c r="CJ24" s="20">
        <v>730.12165189999996</v>
      </c>
      <c r="CK24" s="19">
        <f t="shared" si="15"/>
        <v>6.5932111666968174</v>
      </c>
      <c r="CL24" s="19">
        <f t="shared" si="18"/>
        <v>10.283403547887323</v>
      </c>
      <c r="CM24" s="20">
        <v>1215.8277880000001</v>
      </c>
      <c r="CN24" s="19">
        <f t="shared" si="16"/>
        <v>7.1031804307862849</v>
      </c>
      <c r="CO24" s="22"/>
      <c r="CP24" s="36">
        <v>43350</v>
      </c>
      <c r="CQ24" s="36"/>
      <c r="CR24" s="36"/>
      <c r="CS24" s="36"/>
      <c r="CU24" s="36">
        <v>44274</v>
      </c>
      <c r="CV24" s="36">
        <v>44257</v>
      </c>
      <c r="CW24" s="1">
        <f t="shared" si="17"/>
        <v>907</v>
      </c>
      <c r="CX24" s="1">
        <v>0</v>
      </c>
      <c r="DA24" s="1">
        <v>0</v>
      </c>
      <c r="DB24" s="1">
        <v>907</v>
      </c>
      <c r="DC24" s="3">
        <v>0</v>
      </c>
      <c r="DD24"/>
    </row>
    <row r="25" spans="1:108" x14ac:dyDescent="0.25">
      <c r="A25" s="25">
        <v>1053</v>
      </c>
      <c r="B25" s="1">
        <v>89</v>
      </c>
      <c r="C25" s="1">
        <v>0</v>
      </c>
      <c r="D25" s="1">
        <v>1</v>
      </c>
      <c r="E25" s="1">
        <v>1</v>
      </c>
      <c r="F25" s="1">
        <v>2</v>
      </c>
      <c r="G25" s="1">
        <v>1</v>
      </c>
      <c r="H25" s="1">
        <v>0</v>
      </c>
      <c r="I25" s="1">
        <v>1</v>
      </c>
      <c r="J25" s="1">
        <v>3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1</v>
      </c>
      <c r="AB25" s="1">
        <v>0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  <c r="AH25" s="1">
        <v>33.229999999999997</v>
      </c>
      <c r="AI25" s="1">
        <v>1.82</v>
      </c>
      <c r="AJ25" s="1">
        <v>161</v>
      </c>
      <c r="AK25" s="1">
        <v>74</v>
      </c>
      <c r="AL25" s="5">
        <f t="shared" si="0"/>
        <v>103</v>
      </c>
      <c r="AM25" s="1">
        <v>65</v>
      </c>
      <c r="AN25" s="1">
        <v>1</v>
      </c>
      <c r="AO25" s="1">
        <v>2</v>
      </c>
      <c r="AP25" s="1">
        <v>30</v>
      </c>
      <c r="AQ25" s="1">
        <v>3</v>
      </c>
      <c r="AR25" s="1">
        <v>14</v>
      </c>
      <c r="AS25" s="1">
        <f t="shared" si="1"/>
        <v>27</v>
      </c>
      <c r="AT25" s="7">
        <f t="shared" si="2"/>
        <v>13.5</v>
      </c>
      <c r="AU25" s="1">
        <v>6</v>
      </c>
      <c r="AV25" s="19">
        <v>3.83</v>
      </c>
      <c r="AW25" s="1">
        <v>2.1</v>
      </c>
      <c r="AX25" s="19">
        <f t="shared" si="3"/>
        <v>0.4796008869179601</v>
      </c>
      <c r="AY25" s="7">
        <f t="shared" si="4"/>
        <v>2.0887728459530024</v>
      </c>
      <c r="AZ25" s="7">
        <f t="shared" si="5"/>
        <v>304.76190476190476</v>
      </c>
      <c r="BA25" s="7">
        <f t="shared" si="6"/>
        <v>3847.6190476190473</v>
      </c>
      <c r="BB25" s="7">
        <f t="shared" si="7"/>
        <v>58.923076923076927</v>
      </c>
      <c r="BC25" s="7">
        <f t="shared" si="8"/>
        <v>32.307692307692307</v>
      </c>
      <c r="BD25" s="7">
        <f t="shared" si="9"/>
        <v>42.620307692307691</v>
      </c>
      <c r="BE25" s="7">
        <f t="shared" si="10"/>
        <v>5.272615384615384</v>
      </c>
      <c r="BF25" s="19"/>
      <c r="BG25" s="19">
        <f t="shared" si="11"/>
        <v>0.23759791122715404</v>
      </c>
      <c r="BH25" s="19">
        <f t="shared" si="12"/>
        <v>0.50913838120104438</v>
      </c>
      <c r="BI25" s="19">
        <f t="shared" si="13"/>
        <v>2.1823361823361824</v>
      </c>
      <c r="BJ25" s="19">
        <f t="shared" si="14"/>
        <v>0.33333333333333331</v>
      </c>
      <c r="BK25" s="19"/>
      <c r="BL25" s="20">
        <v>0</v>
      </c>
      <c r="BP25" s="1"/>
      <c r="BQ25" s="1">
        <v>1</v>
      </c>
      <c r="BR25" s="1">
        <v>0</v>
      </c>
      <c r="BS25" s="1">
        <v>75</v>
      </c>
      <c r="BT25" s="1"/>
      <c r="BU25" s="1"/>
      <c r="BV25" s="1"/>
      <c r="CA25" s="25">
        <v>143</v>
      </c>
      <c r="CB25" s="25">
        <v>26</v>
      </c>
      <c r="CC25" s="44">
        <v>2.11</v>
      </c>
      <c r="CD25" s="27">
        <v>20</v>
      </c>
      <c r="CE25" s="1">
        <v>203</v>
      </c>
      <c r="CF25" s="1">
        <v>1</v>
      </c>
      <c r="CI25" s="1">
        <v>2</v>
      </c>
      <c r="CJ25" s="20">
        <v>1310.7445809999999</v>
      </c>
      <c r="CK25" s="19">
        <f t="shared" si="15"/>
        <v>7.1783506371698254</v>
      </c>
      <c r="CL25" s="19">
        <f t="shared" si="18"/>
        <v>65.537229049999993</v>
      </c>
      <c r="CM25" s="20">
        <v>931.1330236</v>
      </c>
      <c r="CN25" s="19">
        <f t="shared" si="16"/>
        <v>6.8364021495622804</v>
      </c>
      <c r="CO25" s="22"/>
      <c r="CP25" s="36">
        <v>43369</v>
      </c>
      <c r="CQ25" s="36"/>
      <c r="CR25" s="36"/>
      <c r="CS25" s="36"/>
      <c r="CU25" s="36">
        <v>44274</v>
      </c>
      <c r="CV25" s="36">
        <v>44256</v>
      </c>
      <c r="CW25" s="1">
        <f t="shared" si="17"/>
        <v>887</v>
      </c>
      <c r="CX25" s="1">
        <v>0</v>
      </c>
      <c r="DA25" s="1">
        <v>0</v>
      </c>
      <c r="DB25" s="1">
        <v>887</v>
      </c>
      <c r="DC25" s="3">
        <v>0</v>
      </c>
      <c r="DD25"/>
    </row>
    <row r="26" spans="1:108" x14ac:dyDescent="0.25">
      <c r="A26" s="25">
        <v>1054</v>
      </c>
      <c r="B26" s="1">
        <v>71</v>
      </c>
      <c r="C26" s="1">
        <v>0</v>
      </c>
      <c r="D26" s="1">
        <v>0</v>
      </c>
      <c r="E26" s="1">
        <v>1</v>
      </c>
      <c r="F26" s="1">
        <v>1</v>
      </c>
      <c r="G26" s="1">
        <v>1</v>
      </c>
      <c r="H26" s="1">
        <v>0</v>
      </c>
      <c r="I26" s="1">
        <v>1</v>
      </c>
      <c r="J26" s="1">
        <v>3</v>
      </c>
      <c r="K26" s="1">
        <v>0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  <c r="AH26" s="1">
        <v>34.090000000000003</v>
      </c>
      <c r="AI26" s="1">
        <v>2.0099999999999998</v>
      </c>
      <c r="AJ26" s="1">
        <v>111</v>
      </c>
      <c r="AK26" s="1">
        <v>67</v>
      </c>
      <c r="AL26" s="5">
        <f t="shared" si="0"/>
        <v>81.666666666666671</v>
      </c>
      <c r="AM26" s="1">
        <v>73</v>
      </c>
      <c r="AN26" s="1">
        <v>1</v>
      </c>
      <c r="AO26" s="1">
        <v>11</v>
      </c>
      <c r="AP26" s="1">
        <v>48</v>
      </c>
      <c r="AQ26" s="1">
        <v>23</v>
      </c>
      <c r="AR26" s="1">
        <v>33</v>
      </c>
      <c r="AS26" s="1">
        <f t="shared" si="1"/>
        <v>25</v>
      </c>
      <c r="AT26" s="7">
        <f t="shared" si="2"/>
        <v>2.2727272727272729</v>
      </c>
      <c r="AU26" s="1">
        <v>22</v>
      </c>
      <c r="AV26" s="19">
        <v>3.73</v>
      </c>
      <c r="AW26" s="1">
        <v>1.72</v>
      </c>
      <c r="AX26" s="19">
        <f t="shared" si="3"/>
        <v>0.31145602365114561</v>
      </c>
      <c r="AY26" s="7">
        <f t="shared" si="4"/>
        <v>2.9490616621983916</v>
      </c>
      <c r="AZ26" s="7">
        <f t="shared" si="5"/>
        <v>511.62790697674421</v>
      </c>
      <c r="BA26" s="7">
        <f t="shared" si="6"/>
        <v>3286.8217054263569</v>
      </c>
      <c r="BB26" s="7">
        <f t="shared" si="7"/>
        <v>51.095890410958901</v>
      </c>
      <c r="BC26" s="7">
        <f t="shared" si="8"/>
        <v>23.561643835616437</v>
      </c>
      <c r="BD26" s="7">
        <f t="shared" si="9"/>
        <v>19.119488584474883</v>
      </c>
      <c r="BE26" s="7">
        <f t="shared" si="10"/>
        <v>7.049643835616437</v>
      </c>
      <c r="BF26" s="19"/>
      <c r="BG26" s="19">
        <f t="shared" si="11"/>
        <v>0.64584450402144777</v>
      </c>
      <c r="BH26" s="19">
        <f t="shared" si="12"/>
        <v>0.93941018766756035</v>
      </c>
      <c r="BI26" s="19">
        <f t="shared" si="13"/>
        <v>2.043835616438356</v>
      </c>
      <c r="BJ26" s="19">
        <f t="shared" si="14"/>
        <v>0.5</v>
      </c>
      <c r="BK26" s="19"/>
      <c r="BL26" s="20">
        <v>0</v>
      </c>
      <c r="BP26" s="1">
        <v>0</v>
      </c>
      <c r="BQ26" s="1">
        <v>1</v>
      </c>
      <c r="BR26" s="1">
        <v>0</v>
      </c>
      <c r="BS26" s="1">
        <v>25</v>
      </c>
      <c r="BT26" s="1">
        <v>7.5</v>
      </c>
      <c r="BU26" s="1">
        <v>5.8</v>
      </c>
      <c r="BV26" s="1">
        <v>0.25</v>
      </c>
      <c r="BW26" s="1">
        <v>5.4</v>
      </c>
      <c r="BX26" s="1">
        <v>40</v>
      </c>
      <c r="BY26" s="1">
        <v>1</v>
      </c>
      <c r="CA26" s="25">
        <v>135</v>
      </c>
      <c r="CB26" s="25">
        <v>29</v>
      </c>
      <c r="CC26" s="44">
        <v>1.48</v>
      </c>
      <c r="CD26" s="27">
        <v>47</v>
      </c>
      <c r="CE26" s="1">
        <v>2478</v>
      </c>
      <c r="CF26" s="1">
        <v>1</v>
      </c>
      <c r="CI26" s="1">
        <v>3</v>
      </c>
      <c r="CJ26" s="20">
        <v>10597.938480000001</v>
      </c>
      <c r="CK26" s="19">
        <f t="shared" si="15"/>
        <v>9.2684147781670152</v>
      </c>
      <c r="CL26" s="19">
        <f t="shared" si="18"/>
        <v>225.48805276595746</v>
      </c>
      <c r="CM26" s="20">
        <v>1855.385577</v>
      </c>
      <c r="CN26" s="19">
        <f t="shared" si="16"/>
        <v>7.5258478116630325</v>
      </c>
      <c r="CO26" s="22"/>
      <c r="CP26" s="36">
        <v>43369</v>
      </c>
      <c r="CQ26" s="36"/>
      <c r="CR26" s="36"/>
      <c r="CS26" s="36"/>
      <c r="CU26" s="36">
        <v>44217</v>
      </c>
      <c r="CV26" s="36">
        <v>43455</v>
      </c>
      <c r="CW26" s="1">
        <f t="shared" si="17"/>
        <v>86</v>
      </c>
      <c r="CX26" s="1">
        <v>1</v>
      </c>
      <c r="CY26" s="36">
        <v>43455</v>
      </c>
      <c r="CZ26" s="20">
        <f>(CY26-CP26)</f>
        <v>86</v>
      </c>
      <c r="DA26" s="20">
        <v>1</v>
      </c>
      <c r="DB26" s="20">
        <v>86</v>
      </c>
      <c r="DC26" s="1">
        <v>1</v>
      </c>
      <c r="DD26" t="s">
        <v>129</v>
      </c>
    </row>
    <row r="27" spans="1:108" x14ac:dyDescent="0.25">
      <c r="A27" s="25">
        <v>1055</v>
      </c>
      <c r="B27" s="1">
        <v>66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0</v>
      </c>
      <c r="I27" s="1">
        <v>0</v>
      </c>
      <c r="J27" s="1">
        <v>4</v>
      </c>
      <c r="K27" s="1">
        <v>1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1">
        <v>0</v>
      </c>
      <c r="AB27" s="1">
        <v>1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  <c r="AH27" s="1">
        <v>18.5</v>
      </c>
      <c r="AI27" s="1">
        <v>1.33</v>
      </c>
      <c r="AJ27" s="1">
        <v>122</v>
      </c>
      <c r="AK27" s="1">
        <v>64</v>
      </c>
      <c r="AL27" s="5">
        <f t="shared" si="0"/>
        <v>83.333333333333329</v>
      </c>
      <c r="AM27" s="1">
        <v>81</v>
      </c>
      <c r="AN27" s="1">
        <v>2</v>
      </c>
      <c r="AO27" s="1">
        <v>12</v>
      </c>
      <c r="AP27" s="1">
        <v>54</v>
      </c>
      <c r="AQ27" s="1">
        <v>20</v>
      </c>
      <c r="AR27" s="1">
        <v>37</v>
      </c>
      <c r="AS27" s="1">
        <f t="shared" si="1"/>
        <v>34</v>
      </c>
      <c r="AT27" s="7">
        <f t="shared" si="2"/>
        <v>2.8333333333333335</v>
      </c>
      <c r="AU27" s="1">
        <v>22</v>
      </c>
      <c r="AV27" s="19">
        <v>2.59</v>
      </c>
      <c r="AW27" s="1">
        <v>1.95</v>
      </c>
      <c r="AX27" s="19">
        <f t="shared" si="3"/>
        <v>0.36031042128603102</v>
      </c>
      <c r="AY27" s="7">
        <f t="shared" si="4"/>
        <v>5.7915057915057915</v>
      </c>
      <c r="AZ27" s="7">
        <f t="shared" si="5"/>
        <v>615.38461538461536</v>
      </c>
      <c r="BA27" s="7">
        <f t="shared" si="6"/>
        <v>2926.4957264957261</v>
      </c>
      <c r="BB27" s="7">
        <f t="shared" si="7"/>
        <v>31.975308641975307</v>
      </c>
      <c r="BC27" s="7">
        <f t="shared" si="8"/>
        <v>24.074074074074073</v>
      </c>
      <c r="BD27" s="7">
        <f t="shared" si="9"/>
        <v>20.080987654320982</v>
      </c>
      <c r="BE27" s="7">
        <f t="shared" si="10"/>
        <v>8.1851851851851851</v>
      </c>
      <c r="BF27" s="19"/>
      <c r="BG27" s="19">
        <f t="shared" si="11"/>
        <v>1.1571428571428573</v>
      </c>
      <c r="BH27" s="19">
        <f t="shared" si="12"/>
        <v>1.6888030888030889</v>
      </c>
      <c r="BI27" s="19">
        <f t="shared" si="13"/>
        <v>0.94045025417574435</v>
      </c>
      <c r="BJ27" s="19">
        <f t="shared" si="14"/>
        <v>0.54545454545454541</v>
      </c>
      <c r="BK27" s="19"/>
      <c r="BL27" s="20">
        <v>0</v>
      </c>
      <c r="BP27" s="1"/>
      <c r="BQ27" s="1">
        <v>1</v>
      </c>
      <c r="BR27" s="1">
        <v>0</v>
      </c>
      <c r="BS27" s="1">
        <v>25</v>
      </c>
      <c r="BT27" s="1">
        <v>5.3</v>
      </c>
      <c r="BU27" s="1">
        <v>4.7</v>
      </c>
      <c r="BV27" s="1">
        <v>0.27</v>
      </c>
      <c r="BW27" s="1">
        <v>3.9</v>
      </c>
      <c r="BX27" s="1">
        <v>58</v>
      </c>
      <c r="BY27" s="1">
        <v>1</v>
      </c>
      <c r="CA27" s="25">
        <v>137</v>
      </c>
      <c r="CB27" s="25">
        <v>14</v>
      </c>
      <c r="CC27" s="44">
        <v>0.68</v>
      </c>
      <c r="CD27" s="27">
        <v>90</v>
      </c>
      <c r="CJ27" s="20">
        <v>8171.9039730000004</v>
      </c>
      <c r="CK27" s="19">
        <f t="shared" si="15"/>
        <v>9.008457205134258</v>
      </c>
      <c r="CL27" s="19">
        <f t="shared" si="18"/>
        <v>90.798933033333341</v>
      </c>
      <c r="CM27" s="20">
        <v>646.74728149999999</v>
      </c>
      <c r="CN27" s="19">
        <f t="shared" si="16"/>
        <v>6.4719556177329904</v>
      </c>
      <c r="CO27" s="22"/>
      <c r="CP27" s="36">
        <v>43370</v>
      </c>
      <c r="CQ27" s="36"/>
      <c r="CR27" s="36"/>
      <c r="CS27" s="36"/>
      <c r="CU27" s="36">
        <v>44274</v>
      </c>
      <c r="CV27" s="36">
        <v>44273</v>
      </c>
      <c r="CW27" s="1">
        <f t="shared" si="17"/>
        <v>903</v>
      </c>
      <c r="CX27" s="1">
        <v>0</v>
      </c>
      <c r="DA27" s="1">
        <v>0</v>
      </c>
      <c r="DB27" s="1">
        <v>903</v>
      </c>
      <c r="DC27" s="1">
        <v>1</v>
      </c>
      <c r="DD27"/>
    </row>
    <row r="28" spans="1:108" x14ac:dyDescent="0.25">
      <c r="A28" s="25">
        <v>1056</v>
      </c>
      <c r="B28" s="1">
        <v>73</v>
      </c>
      <c r="C28" s="1">
        <v>0</v>
      </c>
      <c r="D28" s="1">
        <v>1</v>
      </c>
      <c r="E28" s="1">
        <v>1</v>
      </c>
      <c r="F28" s="1">
        <v>2</v>
      </c>
      <c r="G28" s="1">
        <v>1</v>
      </c>
      <c r="H28" s="1">
        <v>0</v>
      </c>
      <c r="I28" s="1">
        <v>1</v>
      </c>
      <c r="J28" s="1">
        <v>2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0</v>
      </c>
      <c r="AC28" s="1">
        <v>1</v>
      </c>
      <c r="AD28" s="1">
        <v>0</v>
      </c>
      <c r="AE28" s="1">
        <v>1</v>
      </c>
      <c r="AF28" s="1">
        <v>0</v>
      </c>
      <c r="AG28" s="1">
        <v>2</v>
      </c>
      <c r="AH28" s="1">
        <v>32.799999999999997</v>
      </c>
      <c r="AI28" s="1">
        <v>1.89</v>
      </c>
      <c r="AJ28" s="1">
        <v>117</v>
      </c>
      <c r="AK28" s="1">
        <v>43</v>
      </c>
      <c r="AL28" s="5">
        <f t="shared" si="0"/>
        <v>67.666666666666671</v>
      </c>
      <c r="AM28" s="1">
        <v>72</v>
      </c>
      <c r="AN28" s="1">
        <v>1</v>
      </c>
      <c r="AO28" s="1">
        <v>3</v>
      </c>
      <c r="AP28" s="1">
        <v>33</v>
      </c>
      <c r="AQ28" s="1">
        <v>6</v>
      </c>
      <c r="AR28" s="1">
        <v>17</v>
      </c>
      <c r="AS28" s="1">
        <f t="shared" si="1"/>
        <v>27</v>
      </c>
      <c r="AT28" s="7">
        <f t="shared" si="2"/>
        <v>9</v>
      </c>
      <c r="AU28" s="1">
        <v>7</v>
      </c>
      <c r="AV28" s="19">
        <v>5.0599999999999996</v>
      </c>
      <c r="AW28" s="1">
        <v>2.68</v>
      </c>
      <c r="AX28" s="19">
        <f t="shared" si="3"/>
        <v>0.40209903917220996</v>
      </c>
      <c r="AY28" s="7">
        <f t="shared" si="4"/>
        <v>1.9762845849802373</v>
      </c>
      <c r="AZ28" s="7">
        <f t="shared" si="5"/>
        <v>298.50746268656712</v>
      </c>
      <c r="BA28" s="7">
        <f t="shared" si="6"/>
        <v>1930.3482587064677</v>
      </c>
      <c r="BB28" s="7">
        <f t="shared" si="7"/>
        <v>70.277777777777771</v>
      </c>
      <c r="BC28" s="7">
        <f t="shared" si="8"/>
        <v>37.222222222222221</v>
      </c>
      <c r="BD28" s="7">
        <f t="shared" si="9"/>
        <v>30.710814814814814</v>
      </c>
      <c r="BE28" s="7">
        <f t="shared" si="10"/>
        <v>7.0871111111111107</v>
      </c>
      <c r="BF28" s="19">
        <v>2.4047430830039529</v>
      </c>
      <c r="BG28" s="19">
        <f t="shared" si="11"/>
        <v>0.24189723320158105</v>
      </c>
      <c r="BH28" s="19">
        <f t="shared" si="12"/>
        <v>0.46956521739130441</v>
      </c>
      <c r="BI28" s="19">
        <f t="shared" si="13"/>
        <v>2.6028806584362139</v>
      </c>
      <c r="BJ28" s="19">
        <f t="shared" si="14"/>
        <v>0.42857142857142855</v>
      </c>
      <c r="BK28" s="19"/>
      <c r="BL28" s="20">
        <v>1</v>
      </c>
      <c r="BM28" s="1">
        <v>15</v>
      </c>
      <c r="BO28" s="1">
        <v>3</v>
      </c>
      <c r="BP28" s="1">
        <v>0</v>
      </c>
      <c r="BQ28" s="1">
        <v>1</v>
      </c>
      <c r="BR28" s="1">
        <v>0</v>
      </c>
      <c r="BS28" s="1">
        <v>70</v>
      </c>
      <c r="BT28" s="1">
        <v>3.8</v>
      </c>
      <c r="BU28" s="1">
        <v>2.4</v>
      </c>
      <c r="BV28" s="1">
        <v>0.49</v>
      </c>
      <c r="BW28" s="1">
        <v>4.0999999999999996</v>
      </c>
      <c r="BX28" s="1">
        <v>29.3</v>
      </c>
      <c r="BY28" s="1">
        <v>0</v>
      </c>
      <c r="CA28" s="25">
        <v>136</v>
      </c>
      <c r="CB28" s="25">
        <v>25</v>
      </c>
      <c r="CC28" s="44">
        <v>1.75</v>
      </c>
      <c r="CD28" s="27">
        <v>28</v>
      </c>
      <c r="CE28" s="1">
        <v>187</v>
      </c>
      <c r="CF28" s="1">
        <v>1</v>
      </c>
      <c r="CI28" s="1">
        <v>1</v>
      </c>
      <c r="CJ28" s="20">
        <v>1506.8289520000001</v>
      </c>
      <c r="CK28" s="19">
        <f t="shared" si="15"/>
        <v>7.3177626898621249</v>
      </c>
      <c r="CL28" s="19">
        <f t="shared" si="18"/>
        <v>53.815319714285714</v>
      </c>
      <c r="CM28" s="20">
        <v>1317.448296</v>
      </c>
      <c r="CN28" s="19">
        <f t="shared" si="16"/>
        <v>7.1834520356226799</v>
      </c>
      <c r="CO28" s="22"/>
      <c r="CP28" s="36">
        <v>43370</v>
      </c>
      <c r="CQ28" s="36"/>
      <c r="CR28" s="36"/>
      <c r="CS28" s="36"/>
      <c r="CU28" s="36">
        <v>44274</v>
      </c>
      <c r="CV28" s="36">
        <v>44265</v>
      </c>
      <c r="CW28" s="1">
        <f t="shared" si="17"/>
        <v>895</v>
      </c>
      <c r="CX28" s="1">
        <v>0</v>
      </c>
      <c r="DA28" s="1">
        <v>0</v>
      </c>
      <c r="DB28" s="1">
        <v>895</v>
      </c>
      <c r="DC28" s="1">
        <v>1</v>
      </c>
      <c r="DD28"/>
    </row>
    <row r="29" spans="1:108" x14ac:dyDescent="0.25">
      <c r="A29" s="25">
        <v>1060</v>
      </c>
      <c r="B29" s="1">
        <v>78</v>
      </c>
      <c r="C29" s="1">
        <v>0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3</v>
      </c>
      <c r="K29" s="1">
        <v>1</v>
      </c>
      <c r="L29" s="1">
        <v>0</v>
      </c>
      <c r="M29" s="1">
        <v>1</v>
      </c>
      <c r="N29" s="1">
        <v>0</v>
      </c>
      <c r="O29" s="1">
        <v>1</v>
      </c>
      <c r="P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1</v>
      </c>
      <c r="AA29" s="1">
        <v>1</v>
      </c>
      <c r="AB29" s="1">
        <v>1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35.6</v>
      </c>
      <c r="AI29" s="1">
        <v>1.95</v>
      </c>
      <c r="AJ29" s="1">
        <v>136</v>
      </c>
      <c r="AK29" s="1">
        <v>70</v>
      </c>
      <c r="AL29" s="5">
        <f t="shared" si="0"/>
        <v>92</v>
      </c>
      <c r="AM29" s="1">
        <v>60</v>
      </c>
      <c r="AN29" s="1">
        <v>1</v>
      </c>
      <c r="AO29" s="1">
        <v>2</v>
      </c>
      <c r="AP29" s="1">
        <v>37</v>
      </c>
      <c r="AQ29" s="1">
        <v>23</v>
      </c>
      <c r="AR29" s="1">
        <v>29</v>
      </c>
      <c r="AS29" s="1">
        <f t="shared" si="1"/>
        <v>14</v>
      </c>
      <c r="AT29" s="7">
        <f t="shared" si="2"/>
        <v>7</v>
      </c>
      <c r="AU29" s="1">
        <v>17</v>
      </c>
      <c r="AV29" s="19">
        <v>6.75</v>
      </c>
      <c r="AW29" s="1">
        <v>3.46</v>
      </c>
      <c r="AX29" s="19">
        <f t="shared" si="3"/>
        <v>0.70580931263858093</v>
      </c>
      <c r="AY29" s="7">
        <f t="shared" si="4"/>
        <v>1.7777777777777777</v>
      </c>
      <c r="AZ29" s="7">
        <f t="shared" si="5"/>
        <v>277.45664739884393</v>
      </c>
      <c r="BA29" s="7">
        <f t="shared" si="6"/>
        <v>2080.9248554913297</v>
      </c>
      <c r="BB29" s="7">
        <f t="shared" si="7"/>
        <v>112.5</v>
      </c>
      <c r="BC29" s="7">
        <f t="shared" si="8"/>
        <v>57.666666666666664</v>
      </c>
      <c r="BD29" s="7">
        <f t="shared" si="9"/>
        <v>58.819999999999993</v>
      </c>
      <c r="BE29" s="7">
        <f t="shared" si="10"/>
        <v>21.1752</v>
      </c>
      <c r="BF29" s="19">
        <v>1.4666666666666666</v>
      </c>
      <c r="BG29" s="19">
        <f t="shared" si="11"/>
        <v>0.25777777777777777</v>
      </c>
      <c r="BH29" s="19">
        <f t="shared" si="12"/>
        <v>0.3288888888888889</v>
      </c>
      <c r="BI29" s="19">
        <f t="shared" si="13"/>
        <v>8.0357142857142865</v>
      </c>
      <c r="BJ29" s="19">
        <f t="shared" si="14"/>
        <v>0.11764705882352941</v>
      </c>
      <c r="BK29" s="19"/>
      <c r="BL29" s="20">
        <v>1</v>
      </c>
      <c r="BM29" s="1">
        <v>17</v>
      </c>
      <c r="BO29" s="1">
        <v>0</v>
      </c>
      <c r="BP29" s="1">
        <v>0</v>
      </c>
      <c r="BQ29" s="1">
        <v>1</v>
      </c>
      <c r="BR29" s="1">
        <v>0</v>
      </c>
      <c r="BS29" s="1">
        <v>65</v>
      </c>
      <c r="BT29" s="1">
        <v>4.9000000000000004</v>
      </c>
      <c r="BU29" s="1">
        <v>2.7</v>
      </c>
      <c r="BV29" s="1">
        <v>0.51</v>
      </c>
      <c r="BW29" s="1">
        <v>4.7</v>
      </c>
      <c r="BZ29" s="1">
        <v>1</v>
      </c>
      <c r="CA29" s="25">
        <v>137</v>
      </c>
      <c r="CB29" s="25">
        <v>26</v>
      </c>
      <c r="CC29" s="44">
        <v>1.3</v>
      </c>
      <c r="CD29" s="27">
        <v>39</v>
      </c>
      <c r="CJ29" s="20">
        <v>2262.454315</v>
      </c>
      <c r="CK29" s="19">
        <f t="shared" si="15"/>
        <v>7.7242054831050213</v>
      </c>
      <c r="CL29" s="19">
        <f t="shared" si="18"/>
        <v>58.0116491025641</v>
      </c>
      <c r="CM29" s="20">
        <v>1185.8239040000001</v>
      </c>
      <c r="CN29" s="19">
        <f t="shared" si="16"/>
        <v>7.0781930896128422</v>
      </c>
      <c r="CO29" s="22"/>
      <c r="CP29" s="36">
        <v>43396</v>
      </c>
      <c r="CQ29" s="36"/>
      <c r="CR29" s="36"/>
      <c r="CS29" s="36"/>
      <c r="CU29" s="36">
        <v>44217</v>
      </c>
      <c r="CV29" s="36">
        <v>43738</v>
      </c>
      <c r="CW29" s="1">
        <f t="shared" si="17"/>
        <v>342</v>
      </c>
      <c r="CX29" s="1">
        <v>1</v>
      </c>
      <c r="CY29" s="36">
        <v>43738</v>
      </c>
      <c r="CZ29" s="20">
        <f>(CY29-CP29)</f>
        <v>342</v>
      </c>
      <c r="DA29" s="20">
        <v>1</v>
      </c>
      <c r="DB29" s="20">
        <v>342</v>
      </c>
      <c r="DC29" s="1">
        <v>1</v>
      </c>
      <c r="DD29" t="s">
        <v>129</v>
      </c>
    </row>
    <row r="30" spans="1:108" x14ac:dyDescent="0.25">
      <c r="A30" s="25">
        <v>1061</v>
      </c>
      <c r="B30" s="1">
        <v>61</v>
      </c>
      <c r="C30" s="1">
        <v>0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0</v>
      </c>
      <c r="J30" s="1">
        <v>3</v>
      </c>
      <c r="K30" s="1">
        <v>1</v>
      </c>
      <c r="L30" s="1">
        <v>1</v>
      </c>
      <c r="M30" s="1">
        <v>1</v>
      </c>
      <c r="N30" s="1">
        <v>1</v>
      </c>
      <c r="O30" s="1">
        <v>0</v>
      </c>
      <c r="P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2</v>
      </c>
      <c r="AA30" s="1">
        <v>1</v>
      </c>
      <c r="AB30" s="1">
        <v>1</v>
      </c>
      <c r="AC30" s="1">
        <v>1</v>
      </c>
      <c r="AD30" s="1">
        <v>0</v>
      </c>
      <c r="AE30" s="1">
        <v>1</v>
      </c>
      <c r="AF30" s="1">
        <v>0</v>
      </c>
      <c r="AG30" s="1">
        <v>0</v>
      </c>
      <c r="AH30" s="1">
        <v>33.4</v>
      </c>
      <c r="AI30" s="1">
        <v>2.27</v>
      </c>
      <c r="AJ30" s="1">
        <v>129</v>
      </c>
      <c r="AK30" s="1">
        <v>71</v>
      </c>
      <c r="AL30" s="5">
        <f t="shared" si="0"/>
        <v>90.333333333333329</v>
      </c>
      <c r="AM30" s="1">
        <v>93</v>
      </c>
      <c r="AN30" s="1">
        <v>1</v>
      </c>
      <c r="AO30" s="1">
        <v>10</v>
      </c>
      <c r="AP30" s="1">
        <v>32</v>
      </c>
      <c r="AQ30" s="1">
        <v>20</v>
      </c>
      <c r="AR30" s="1">
        <v>24</v>
      </c>
      <c r="AS30" s="1">
        <f t="shared" si="1"/>
        <v>12</v>
      </c>
      <c r="AT30" s="7">
        <f t="shared" si="2"/>
        <v>1.2</v>
      </c>
      <c r="AU30" s="1">
        <v>15</v>
      </c>
      <c r="AV30" s="19">
        <v>5.05</v>
      </c>
      <c r="AW30" s="1">
        <v>2.2200000000000002</v>
      </c>
      <c r="AX30" s="19">
        <f t="shared" si="3"/>
        <v>0.44465631929046567</v>
      </c>
      <c r="AY30" s="7">
        <f t="shared" si="4"/>
        <v>1.7821782178217822</v>
      </c>
      <c r="AZ30" s="7">
        <f t="shared" si="5"/>
        <v>324.32432432432432</v>
      </c>
      <c r="BA30" s="7">
        <f t="shared" si="6"/>
        <v>2894.8948948948942</v>
      </c>
      <c r="BB30" s="7">
        <f t="shared" si="7"/>
        <v>54.3010752688172</v>
      </c>
      <c r="BC30" s="7">
        <f t="shared" si="8"/>
        <v>23.870967741935484</v>
      </c>
      <c r="BD30" s="7">
        <f t="shared" si="9"/>
        <v>24.456602150537634</v>
      </c>
      <c r="BE30" s="7">
        <f t="shared" si="10"/>
        <v>4.5450322580645155</v>
      </c>
      <c r="BF30" s="19">
        <v>2.0994059405940595</v>
      </c>
      <c r="BG30" s="19">
        <f t="shared" si="11"/>
        <v>0.44198019801980198</v>
      </c>
      <c r="BH30" s="19">
        <f t="shared" si="12"/>
        <v>0.58930693069306939</v>
      </c>
      <c r="BI30" s="19">
        <f t="shared" si="13"/>
        <v>4.5250896057347667</v>
      </c>
      <c r="BJ30" s="19">
        <f t="shared" si="14"/>
        <v>0.66666666666666663</v>
      </c>
      <c r="BK30" s="19"/>
      <c r="BL30" s="20">
        <v>1</v>
      </c>
      <c r="BM30" s="1">
        <v>22</v>
      </c>
      <c r="BO30" s="1">
        <v>3</v>
      </c>
      <c r="BP30" s="1">
        <v>0</v>
      </c>
      <c r="BQ30" s="1">
        <v>1</v>
      </c>
      <c r="BR30" s="1">
        <v>0</v>
      </c>
      <c r="BS30" s="1">
        <v>25</v>
      </c>
      <c r="BT30" s="1"/>
      <c r="BU30" s="1"/>
      <c r="BV30" s="1"/>
      <c r="CA30" s="25">
        <v>139</v>
      </c>
      <c r="CB30" s="25">
        <v>35</v>
      </c>
      <c r="CC30" s="44">
        <v>1.58</v>
      </c>
      <c r="CD30" s="27">
        <v>47</v>
      </c>
      <c r="CE30" s="1">
        <v>399</v>
      </c>
      <c r="CF30" s="1">
        <v>1</v>
      </c>
      <c r="CI30" s="1">
        <v>2</v>
      </c>
      <c r="CJ30" s="20">
        <v>1312.3408890000001</v>
      </c>
      <c r="CK30" s="19">
        <f t="shared" si="15"/>
        <v>7.1795677596885685</v>
      </c>
      <c r="CL30" s="19">
        <f t="shared" si="18"/>
        <v>27.922146574468087</v>
      </c>
      <c r="CM30" s="20">
        <v>1484.2853050000001</v>
      </c>
      <c r="CN30" s="19">
        <f t="shared" si="16"/>
        <v>7.3026886592920119</v>
      </c>
      <c r="CO30" s="22"/>
      <c r="CP30" s="36">
        <v>43397</v>
      </c>
      <c r="CQ30" s="36"/>
      <c r="CR30" s="36"/>
      <c r="CS30" s="36"/>
      <c r="CU30" s="36">
        <v>44274</v>
      </c>
      <c r="CV30" s="36">
        <v>44259</v>
      </c>
      <c r="CW30" s="1">
        <f t="shared" si="17"/>
        <v>862</v>
      </c>
      <c r="CX30" s="1">
        <v>0</v>
      </c>
      <c r="DA30" s="1">
        <v>0</v>
      </c>
      <c r="DB30" s="1">
        <v>862</v>
      </c>
      <c r="DC30" s="3">
        <v>0</v>
      </c>
      <c r="DD30"/>
    </row>
    <row r="31" spans="1:108" x14ac:dyDescent="0.25">
      <c r="A31" s="25">
        <v>1063</v>
      </c>
      <c r="B31" s="1">
        <v>65</v>
      </c>
      <c r="C31" s="1">
        <v>0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0</v>
      </c>
      <c r="J31" s="1">
        <v>4</v>
      </c>
      <c r="K31" s="1">
        <v>1</v>
      </c>
      <c r="L31" s="1">
        <v>1</v>
      </c>
      <c r="M31" s="1">
        <v>1</v>
      </c>
      <c r="N31" s="1">
        <v>0</v>
      </c>
      <c r="O31" s="1">
        <v>0</v>
      </c>
      <c r="P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1</v>
      </c>
      <c r="AB31" s="1">
        <v>1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  <c r="AH31" s="1">
        <v>30.5</v>
      </c>
      <c r="AI31" s="1">
        <v>2.0299999999999998</v>
      </c>
      <c r="AJ31" s="1">
        <v>83</v>
      </c>
      <c r="AK31" s="1">
        <v>61</v>
      </c>
      <c r="AL31" s="5">
        <f t="shared" si="0"/>
        <v>68.333333333333329</v>
      </c>
      <c r="AM31" s="1">
        <v>81</v>
      </c>
      <c r="AN31" s="1">
        <v>1</v>
      </c>
      <c r="AO31" s="1">
        <v>11</v>
      </c>
      <c r="AP31" s="1">
        <v>53</v>
      </c>
      <c r="AQ31" s="1">
        <v>23</v>
      </c>
      <c r="AR31" s="1">
        <v>35</v>
      </c>
      <c r="AS31" s="1">
        <f t="shared" si="1"/>
        <v>30</v>
      </c>
      <c r="AT31" s="7">
        <f t="shared" si="2"/>
        <v>2.7272727272727271</v>
      </c>
      <c r="AU31" s="1">
        <v>23</v>
      </c>
      <c r="AV31" s="19">
        <v>4.72</v>
      </c>
      <c r="AW31" s="1">
        <v>2.3199999999999998</v>
      </c>
      <c r="AX31" s="19">
        <f t="shared" si="3"/>
        <v>0.35151515151515145</v>
      </c>
      <c r="AY31" s="7">
        <f t="shared" si="4"/>
        <v>2.5423728813559325</v>
      </c>
      <c r="AZ31" s="7">
        <f t="shared" si="5"/>
        <v>413.79310344827587</v>
      </c>
      <c r="BA31" s="7">
        <f t="shared" si="6"/>
        <v>1977.0114942528735</v>
      </c>
      <c r="BB31" s="7">
        <f t="shared" si="7"/>
        <v>58.271604938271601</v>
      </c>
      <c r="BC31" s="7">
        <f t="shared" si="8"/>
        <v>28.641975308641975</v>
      </c>
      <c r="BD31" s="7">
        <f t="shared" si="9"/>
        <v>17.658732510288061</v>
      </c>
      <c r="BE31" s="7">
        <f t="shared" si="10"/>
        <v>9.3487407407407392</v>
      </c>
      <c r="BF31" s="19"/>
      <c r="BG31" s="19">
        <f t="shared" si="11"/>
        <v>0.60063559322033899</v>
      </c>
      <c r="BH31" s="19">
        <f t="shared" si="12"/>
        <v>0.9095338983050848</v>
      </c>
      <c r="BI31" s="19">
        <f t="shared" si="13"/>
        <v>1.94238683127572</v>
      </c>
      <c r="BJ31" s="19">
        <f t="shared" si="14"/>
        <v>0.47826086956521741</v>
      </c>
      <c r="BK31" s="19"/>
      <c r="BL31" s="20">
        <v>0</v>
      </c>
      <c r="BP31" s="1">
        <v>0</v>
      </c>
      <c r="BQ31" s="1">
        <v>1</v>
      </c>
      <c r="BR31" s="1">
        <v>0</v>
      </c>
      <c r="BS31" s="1">
        <v>30</v>
      </c>
      <c r="BT31" s="1">
        <v>6.7</v>
      </c>
      <c r="BU31" s="1">
        <v>6.1</v>
      </c>
      <c r="BV31" s="1">
        <v>0.32</v>
      </c>
      <c r="BW31" s="1">
        <v>5.5</v>
      </c>
      <c r="BX31" s="1">
        <v>42</v>
      </c>
      <c r="BY31" s="1">
        <v>1</v>
      </c>
      <c r="CA31" s="25">
        <v>131</v>
      </c>
      <c r="CB31" s="25">
        <v>18</v>
      </c>
      <c r="CC31" s="44">
        <v>0.97</v>
      </c>
      <c r="CD31" s="27">
        <v>82</v>
      </c>
      <c r="CE31" s="1">
        <v>758</v>
      </c>
      <c r="CF31" s="1">
        <v>1</v>
      </c>
      <c r="CI31" s="1">
        <v>2</v>
      </c>
      <c r="CJ31" s="20">
        <v>3260.009423</v>
      </c>
      <c r="CK31" s="19">
        <f t="shared" si="15"/>
        <v>8.0894853648473735</v>
      </c>
      <c r="CL31" s="19">
        <f t="shared" si="18"/>
        <v>39.756212475609757</v>
      </c>
      <c r="CM31" s="20">
        <v>955.70465360000003</v>
      </c>
      <c r="CN31" s="19">
        <f t="shared" si="16"/>
        <v>6.8624489255707317</v>
      </c>
      <c r="CO31" s="22"/>
      <c r="CP31" s="36">
        <v>43398</v>
      </c>
      <c r="CQ31" s="36"/>
      <c r="CR31" s="36"/>
      <c r="CS31" s="36"/>
      <c r="CU31" s="36">
        <v>44217</v>
      </c>
      <c r="CV31" s="36">
        <v>44202</v>
      </c>
      <c r="CW31" s="1">
        <f t="shared" si="17"/>
        <v>804</v>
      </c>
      <c r="CX31" s="1">
        <v>1</v>
      </c>
      <c r="CY31" s="36">
        <v>44202</v>
      </c>
      <c r="CZ31" s="20">
        <f>(CY31-CP31)</f>
        <v>804</v>
      </c>
      <c r="DA31" s="20">
        <v>1</v>
      </c>
      <c r="DB31" s="20">
        <v>804</v>
      </c>
      <c r="DC31" s="1">
        <v>1</v>
      </c>
      <c r="DD31" t="s">
        <v>129</v>
      </c>
    </row>
    <row r="32" spans="1:108" x14ac:dyDescent="0.25">
      <c r="A32" s="25">
        <v>1064</v>
      </c>
      <c r="B32" s="1">
        <v>55</v>
      </c>
      <c r="C32" s="1">
        <v>0</v>
      </c>
      <c r="D32" s="1">
        <v>0</v>
      </c>
      <c r="E32" s="1">
        <v>1</v>
      </c>
      <c r="F32" s="1">
        <v>2</v>
      </c>
      <c r="G32" s="1">
        <v>1</v>
      </c>
      <c r="H32" s="1">
        <v>0</v>
      </c>
      <c r="I32" s="1">
        <v>1</v>
      </c>
      <c r="J32" s="1">
        <v>2</v>
      </c>
      <c r="K32" s="1">
        <v>1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2</v>
      </c>
      <c r="AA32" s="1">
        <v>1</v>
      </c>
      <c r="AB32" s="1">
        <v>1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27.2</v>
      </c>
      <c r="AI32" s="1">
        <v>2.08</v>
      </c>
      <c r="AJ32" s="1">
        <v>159</v>
      </c>
      <c r="AK32" s="1">
        <v>71</v>
      </c>
      <c r="AL32" s="5">
        <f t="shared" si="0"/>
        <v>100.33333333333333</v>
      </c>
      <c r="AM32" s="1">
        <v>67</v>
      </c>
      <c r="AN32" s="1">
        <v>1</v>
      </c>
      <c r="AO32" s="1">
        <v>6</v>
      </c>
      <c r="AP32" s="1">
        <v>41</v>
      </c>
      <c r="AQ32" s="1">
        <v>12</v>
      </c>
      <c r="AR32" s="1">
        <v>27</v>
      </c>
      <c r="AS32" s="1">
        <f t="shared" si="1"/>
        <v>29</v>
      </c>
      <c r="AT32" s="7">
        <f t="shared" si="2"/>
        <v>4.833333333333333</v>
      </c>
      <c r="AU32" s="1">
        <v>17</v>
      </c>
      <c r="AV32" s="19">
        <v>5.17</v>
      </c>
      <c r="AW32" s="1">
        <v>2.48</v>
      </c>
      <c r="AX32" s="19">
        <f t="shared" si="3"/>
        <v>0.55172209903917213</v>
      </c>
      <c r="AY32" s="7">
        <f t="shared" si="4"/>
        <v>1.9342359767891684</v>
      </c>
      <c r="AZ32" s="7">
        <f t="shared" si="5"/>
        <v>322.58064516129031</v>
      </c>
      <c r="BA32" s="7">
        <f t="shared" si="6"/>
        <v>3043.010752688172</v>
      </c>
      <c r="BB32" s="7">
        <f t="shared" si="7"/>
        <v>77.164179104477611</v>
      </c>
      <c r="BC32" s="7">
        <f t="shared" si="8"/>
        <v>37.014925373134325</v>
      </c>
      <c r="BD32" s="7">
        <f t="shared" si="9"/>
        <v>41.950248756218897</v>
      </c>
      <c r="BE32" s="7">
        <f t="shared" si="10"/>
        <v>10.571462686567163</v>
      </c>
      <c r="BF32" s="19">
        <v>2.1771760154738877</v>
      </c>
      <c r="BG32" s="19">
        <f t="shared" si="11"/>
        <v>0.34990328820116057</v>
      </c>
      <c r="BH32" s="19">
        <f t="shared" si="12"/>
        <v>0.53133462282398458</v>
      </c>
      <c r="BI32" s="19">
        <f t="shared" si="13"/>
        <v>2.660833762223366</v>
      </c>
      <c r="BJ32" s="19">
        <f t="shared" si="14"/>
        <v>0.35294117647058826</v>
      </c>
      <c r="BK32" s="19"/>
      <c r="BL32" s="20">
        <v>1</v>
      </c>
      <c r="BM32" s="1">
        <v>32</v>
      </c>
      <c r="BP32" s="1">
        <v>0</v>
      </c>
      <c r="BQ32" s="1">
        <v>1</v>
      </c>
      <c r="BR32" s="1">
        <v>0</v>
      </c>
      <c r="BS32" s="1">
        <v>70</v>
      </c>
      <c r="BT32" s="1"/>
      <c r="BU32" s="1"/>
      <c r="BV32" s="1"/>
      <c r="CA32" s="25">
        <v>136</v>
      </c>
      <c r="CB32" s="25">
        <v>16</v>
      </c>
      <c r="CC32" s="44">
        <v>0.86</v>
      </c>
      <c r="CD32" s="27">
        <v>90</v>
      </c>
      <c r="CJ32" s="20">
        <v>7055.5934989999996</v>
      </c>
      <c r="CK32" s="19">
        <f t="shared" si="15"/>
        <v>8.8615759853411262</v>
      </c>
      <c r="CL32" s="19">
        <f t="shared" si="18"/>
        <v>78.395483322222219</v>
      </c>
      <c r="CM32" s="20">
        <v>1826.90464</v>
      </c>
      <c r="CN32" s="19">
        <f t="shared" si="16"/>
        <v>7.5103783601608542</v>
      </c>
      <c r="CO32" s="22"/>
      <c r="CP32" s="36">
        <v>43399</v>
      </c>
      <c r="CQ32" s="36"/>
      <c r="CR32" s="36"/>
      <c r="CS32" s="36"/>
      <c r="CU32" s="36">
        <v>44274</v>
      </c>
      <c r="CV32" s="36">
        <v>44274</v>
      </c>
      <c r="CW32" s="1">
        <f t="shared" si="17"/>
        <v>875</v>
      </c>
      <c r="CX32" s="1">
        <v>0</v>
      </c>
      <c r="DA32" s="1">
        <v>0</v>
      </c>
      <c r="DB32" s="1">
        <v>875</v>
      </c>
      <c r="DC32" s="1">
        <v>1</v>
      </c>
      <c r="DD32"/>
    </row>
    <row r="33" spans="1:117" x14ac:dyDescent="0.25">
      <c r="A33" s="25">
        <v>1065</v>
      </c>
      <c r="B33" s="1">
        <v>35</v>
      </c>
      <c r="C33" s="1">
        <v>0</v>
      </c>
      <c r="D33" s="1">
        <v>0</v>
      </c>
      <c r="E33" s="1">
        <v>1</v>
      </c>
      <c r="F33" s="1">
        <v>1</v>
      </c>
      <c r="G33" s="1">
        <v>0</v>
      </c>
      <c r="H33" s="1">
        <v>1</v>
      </c>
      <c r="I33" s="1">
        <v>0</v>
      </c>
      <c r="J33" s="1">
        <v>4</v>
      </c>
      <c r="K33" s="1">
        <v>1</v>
      </c>
      <c r="L33" s="1">
        <v>0</v>
      </c>
      <c r="M33" s="1">
        <v>1</v>
      </c>
      <c r="N33" s="1">
        <v>1</v>
      </c>
      <c r="O33" s="1">
        <v>0</v>
      </c>
      <c r="P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22.1</v>
      </c>
      <c r="AI33" s="1">
        <v>1.65</v>
      </c>
      <c r="AJ33" s="1">
        <v>101</v>
      </c>
      <c r="AK33" s="1">
        <v>74</v>
      </c>
      <c r="AL33" s="5">
        <f t="shared" si="0"/>
        <v>83</v>
      </c>
      <c r="AM33" s="1">
        <v>82</v>
      </c>
      <c r="AN33" s="1">
        <v>1</v>
      </c>
      <c r="AO33" s="1">
        <v>2</v>
      </c>
      <c r="AP33" s="1">
        <v>53</v>
      </c>
      <c r="AQ33" s="1">
        <v>25</v>
      </c>
      <c r="AR33" s="1">
        <v>36</v>
      </c>
      <c r="AS33" s="1">
        <f t="shared" si="1"/>
        <v>28</v>
      </c>
      <c r="AT33" s="7">
        <f t="shared" si="2"/>
        <v>14</v>
      </c>
      <c r="AU33" s="1">
        <v>24</v>
      </c>
      <c r="AV33" s="19">
        <v>3.17</v>
      </c>
      <c r="AW33" s="1">
        <v>1.93</v>
      </c>
      <c r="AX33" s="19">
        <f t="shared" si="3"/>
        <v>0.35518847006651882</v>
      </c>
      <c r="AY33" s="7">
        <f t="shared" si="4"/>
        <v>3.7854889589905363</v>
      </c>
      <c r="AZ33" s="7">
        <f t="shared" si="5"/>
        <v>497.40932642487047</v>
      </c>
      <c r="BA33" s="7">
        <f t="shared" si="6"/>
        <v>3357.512953367876</v>
      </c>
      <c r="BB33" s="7">
        <f t="shared" si="7"/>
        <v>38.658536585365852</v>
      </c>
      <c r="BC33" s="7">
        <f t="shared" si="8"/>
        <v>23.536585365853657</v>
      </c>
      <c r="BD33" s="7">
        <f t="shared" si="9"/>
        <v>18.885756097560972</v>
      </c>
      <c r="BE33" s="7">
        <f t="shared" si="10"/>
        <v>10.883317073170732</v>
      </c>
      <c r="BF33" s="19"/>
      <c r="BG33" s="19">
        <f t="shared" si="11"/>
        <v>0.93123028391167195</v>
      </c>
      <c r="BH33" s="19">
        <f t="shared" si="12"/>
        <v>1.3709779179810726</v>
      </c>
      <c r="BI33" s="19">
        <f t="shared" si="13"/>
        <v>1.3806620209059233</v>
      </c>
      <c r="BJ33" s="19">
        <f t="shared" si="14"/>
        <v>8.3333333333333329E-2</v>
      </c>
      <c r="BK33" s="19"/>
      <c r="BL33" s="20">
        <v>0</v>
      </c>
      <c r="BP33" s="1">
        <v>0</v>
      </c>
      <c r="BQ33" s="1">
        <v>1</v>
      </c>
      <c r="BR33" s="1">
        <v>0</v>
      </c>
      <c r="BS33" s="1">
        <v>20</v>
      </c>
      <c r="BT33" s="1">
        <v>7.1</v>
      </c>
      <c r="BU33" s="1">
        <v>6.1</v>
      </c>
      <c r="BV33" s="1">
        <v>0.27</v>
      </c>
      <c r="BZ33" s="1">
        <v>0</v>
      </c>
      <c r="CA33" s="25">
        <v>135</v>
      </c>
      <c r="CB33" s="25">
        <v>23</v>
      </c>
      <c r="CC33" s="44">
        <v>1.1200000000000001</v>
      </c>
      <c r="CD33" s="27">
        <v>85</v>
      </c>
      <c r="CE33" s="1">
        <v>2641</v>
      </c>
      <c r="CF33" s="1">
        <v>1</v>
      </c>
      <c r="CI33" s="1">
        <v>3</v>
      </c>
      <c r="CJ33" s="20">
        <v>4104.5503419999995</v>
      </c>
      <c r="CK33" s="19">
        <f t="shared" si="15"/>
        <v>8.3198514767880223</v>
      </c>
      <c r="CL33" s="19">
        <f t="shared" si="18"/>
        <v>48.288827552941171</v>
      </c>
      <c r="CM33" s="20">
        <v>1344.134491</v>
      </c>
      <c r="CN33" s="19">
        <f t="shared" si="16"/>
        <v>7.2035055837849891</v>
      </c>
      <c r="CO33" s="22"/>
      <c r="CP33" s="36">
        <v>43399</v>
      </c>
      <c r="CQ33" s="36"/>
      <c r="CR33" s="36"/>
      <c r="CS33" s="36"/>
      <c r="CU33" s="36">
        <v>44217</v>
      </c>
      <c r="CV33" s="36">
        <v>43619</v>
      </c>
      <c r="CW33" s="1">
        <f t="shared" si="17"/>
        <v>220</v>
      </c>
      <c r="CX33" s="1">
        <v>1</v>
      </c>
      <c r="CY33" s="36">
        <v>43619</v>
      </c>
      <c r="CZ33" s="20">
        <f>(CY33-CP33)</f>
        <v>220</v>
      </c>
      <c r="DA33" s="20">
        <v>1</v>
      </c>
      <c r="DB33" s="20">
        <v>220</v>
      </c>
      <c r="DC33" s="1">
        <v>1</v>
      </c>
      <c r="DD33" t="s">
        <v>129</v>
      </c>
    </row>
    <row r="34" spans="1:117" x14ac:dyDescent="0.25">
      <c r="A34" s="25">
        <v>1067</v>
      </c>
      <c r="B34" s="1">
        <v>72</v>
      </c>
      <c r="C34" s="1">
        <v>0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3</v>
      </c>
      <c r="K34" s="1">
        <v>1</v>
      </c>
      <c r="L34" s="1">
        <v>0</v>
      </c>
      <c r="M34" s="1">
        <v>1</v>
      </c>
      <c r="N34" s="1">
        <v>1</v>
      </c>
      <c r="O34" s="1">
        <v>0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0</v>
      </c>
      <c r="AE34" s="1">
        <v>1</v>
      </c>
      <c r="AF34" s="1">
        <v>0</v>
      </c>
      <c r="AG34" s="1">
        <v>0</v>
      </c>
      <c r="AH34" s="1">
        <v>26.82</v>
      </c>
      <c r="AI34" s="1">
        <v>1.84</v>
      </c>
      <c r="AJ34" s="1">
        <v>124</v>
      </c>
      <c r="AK34" s="1">
        <v>69</v>
      </c>
      <c r="AL34" s="5">
        <f t="shared" si="0"/>
        <v>87.333333333333329</v>
      </c>
      <c r="AM34" s="1">
        <v>60</v>
      </c>
      <c r="AN34" s="1">
        <v>2</v>
      </c>
      <c r="AO34" s="1">
        <v>3</v>
      </c>
      <c r="AP34" s="1">
        <v>39</v>
      </c>
      <c r="AQ34" s="1">
        <v>12</v>
      </c>
      <c r="AR34" s="1">
        <v>21</v>
      </c>
      <c r="AS34" s="1">
        <f t="shared" si="1"/>
        <v>27</v>
      </c>
      <c r="AT34" s="7">
        <f t="shared" si="2"/>
        <v>9</v>
      </c>
      <c r="AU34" s="1">
        <v>11</v>
      </c>
      <c r="AV34" s="19">
        <v>5.5</v>
      </c>
      <c r="AW34" s="1">
        <v>2.98</v>
      </c>
      <c r="AX34" s="19">
        <f t="shared" si="3"/>
        <v>0.57705838876570581</v>
      </c>
      <c r="AY34" s="7">
        <f t="shared" si="4"/>
        <v>1.8181818181818181</v>
      </c>
      <c r="AZ34" s="7">
        <f t="shared" si="5"/>
        <v>268.45637583892619</v>
      </c>
      <c r="BA34" s="7">
        <f t="shared" si="6"/>
        <v>2263.9821029082773</v>
      </c>
      <c r="BB34" s="7">
        <f t="shared" si="7"/>
        <v>91.666666666666657</v>
      </c>
      <c r="BC34" s="7">
        <f t="shared" si="8"/>
        <v>49.666666666666664</v>
      </c>
      <c r="BD34" s="7">
        <f t="shared" si="9"/>
        <v>51.560622222222214</v>
      </c>
      <c r="BE34" s="7">
        <f t="shared" si="10"/>
        <v>12.158399999999999</v>
      </c>
      <c r="BF34" s="19"/>
      <c r="BG34" s="19">
        <f t="shared" si="11"/>
        <v>0.22909090909090912</v>
      </c>
      <c r="BH34" s="19">
        <f t="shared" si="12"/>
        <v>0.42545454545454547</v>
      </c>
      <c r="BI34" s="19">
        <f t="shared" si="13"/>
        <v>3.3950617283950613</v>
      </c>
      <c r="BJ34" s="19">
        <f t="shared" si="14"/>
        <v>0.27272727272727271</v>
      </c>
      <c r="BK34" s="19"/>
      <c r="BL34" s="20">
        <v>0</v>
      </c>
      <c r="BP34" s="1">
        <v>0</v>
      </c>
      <c r="BQ34" s="1">
        <v>1</v>
      </c>
      <c r="BR34" s="1">
        <v>0</v>
      </c>
      <c r="BS34" s="1">
        <v>18</v>
      </c>
      <c r="BT34" s="1">
        <v>7.7</v>
      </c>
      <c r="BU34" s="1">
        <v>6.6</v>
      </c>
      <c r="BV34" s="1">
        <v>0.25</v>
      </c>
      <c r="BW34" s="1">
        <v>5</v>
      </c>
      <c r="BX34" s="1">
        <v>40</v>
      </c>
      <c r="BY34" s="1">
        <v>1</v>
      </c>
      <c r="BZ34" s="1">
        <v>0</v>
      </c>
      <c r="CA34" s="25">
        <v>132</v>
      </c>
      <c r="CB34" s="25">
        <v>31</v>
      </c>
      <c r="CC34" s="44">
        <v>1.34</v>
      </c>
      <c r="CD34" s="27">
        <v>53</v>
      </c>
      <c r="CJ34" s="20">
        <v>2210.0992059999999</v>
      </c>
      <c r="CK34" s="19">
        <f t="shared" si="15"/>
        <v>7.7007926830970508</v>
      </c>
      <c r="CL34" s="19">
        <f t="shared" si="18"/>
        <v>41.69998501886792</v>
      </c>
      <c r="CM34" s="20">
        <v>3172.640625</v>
      </c>
      <c r="CN34" s="19">
        <f t="shared" si="16"/>
        <v>8.0623195248472985</v>
      </c>
      <c r="CO34" s="22"/>
      <c r="CP34" s="36">
        <v>43404</v>
      </c>
      <c r="CQ34" s="36"/>
      <c r="CR34" s="36"/>
      <c r="CS34" s="36"/>
      <c r="CU34" s="36">
        <v>44274</v>
      </c>
      <c r="CV34" s="36">
        <v>44274</v>
      </c>
      <c r="CW34" s="1">
        <f t="shared" si="17"/>
        <v>870</v>
      </c>
      <c r="CX34" s="1">
        <v>0</v>
      </c>
      <c r="DA34" s="1">
        <v>0</v>
      </c>
      <c r="DB34" s="1">
        <v>870</v>
      </c>
      <c r="DC34" s="1">
        <v>1</v>
      </c>
      <c r="DD34"/>
    </row>
    <row r="35" spans="1:117" x14ac:dyDescent="0.25">
      <c r="A35" s="25">
        <v>1068</v>
      </c>
      <c r="B35" s="1">
        <v>58</v>
      </c>
      <c r="C35" s="1">
        <v>0</v>
      </c>
      <c r="D35" s="1">
        <v>0</v>
      </c>
      <c r="E35" s="1">
        <v>1</v>
      </c>
      <c r="F35" s="1">
        <v>1</v>
      </c>
      <c r="G35" s="1">
        <v>0</v>
      </c>
      <c r="H35" s="1">
        <v>1</v>
      </c>
      <c r="I35" s="1">
        <v>0</v>
      </c>
      <c r="J35" s="1">
        <v>3</v>
      </c>
      <c r="K35" s="1">
        <v>0</v>
      </c>
      <c r="L35" s="1">
        <v>0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1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31.87</v>
      </c>
      <c r="AI35" s="1">
        <v>2.14</v>
      </c>
      <c r="AJ35" s="1">
        <v>87</v>
      </c>
      <c r="AK35" s="1">
        <v>41</v>
      </c>
      <c r="AL35" s="5">
        <f t="shared" si="0"/>
        <v>56.333333333333336</v>
      </c>
      <c r="AM35" s="1">
        <v>87</v>
      </c>
      <c r="AN35" s="1">
        <v>1</v>
      </c>
      <c r="AO35" s="1">
        <v>18</v>
      </c>
      <c r="AP35" s="1">
        <v>42</v>
      </c>
      <c r="AQ35" s="1">
        <v>17</v>
      </c>
      <c r="AR35" s="1">
        <v>29</v>
      </c>
      <c r="AS35" s="1">
        <f t="shared" si="1"/>
        <v>25</v>
      </c>
      <c r="AT35" s="7">
        <f t="shared" si="2"/>
        <v>1.3888888888888888</v>
      </c>
      <c r="AU35" s="1">
        <v>19</v>
      </c>
      <c r="AV35" s="19">
        <v>3.58</v>
      </c>
      <c r="AW35" s="1">
        <v>1.67</v>
      </c>
      <c r="AX35" s="19">
        <f t="shared" si="3"/>
        <v>0.20859571322985956</v>
      </c>
      <c r="AY35" s="7">
        <f t="shared" si="4"/>
        <v>2.7932960893854748</v>
      </c>
      <c r="AZ35" s="7">
        <f t="shared" si="5"/>
        <v>479.04191616766468</v>
      </c>
      <c r="BA35" s="7">
        <f t="shared" si="6"/>
        <v>1836.3273453093816</v>
      </c>
      <c r="BB35" s="7">
        <f t="shared" si="7"/>
        <v>41.149425287356323</v>
      </c>
      <c r="BC35" s="7">
        <f t="shared" si="8"/>
        <v>19.195402298850574</v>
      </c>
      <c r="BD35" s="7">
        <f t="shared" si="9"/>
        <v>9.7461455938697306</v>
      </c>
      <c r="BE35" s="7">
        <f t="shared" si="10"/>
        <v>2.8716321839080456</v>
      </c>
      <c r="BF35" s="19"/>
      <c r="BG35" s="19">
        <f t="shared" si="11"/>
        <v>0.70474860335195533</v>
      </c>
      <c r="BH35" s="19">
        <f t="shared" si="12"/>
        <v>1.0206703910614525</v>
      </c>
      <c r="BI35" s="19">
        <f t="shared" si="13"/>
        <v>1.6459770114942529</v>
      </c>
      <c r="BJ35" s="19">
        <f t="shared" si="14"/>
        <v>0.94736842105263153</v>
      </c>
      <c r="BK35" s="19"/>
      <c r="BL35" s="20">
        <v>1</v>
      </c>
      <c r="BO35" s="1">
        <v>1</v>
      </c>
      <c r="BP35" s="1">
        <v>0</v>
      </c>
      <c r="BQ35" s="1">
        <v>1</v>
      </c>
      <c r="BR35" s="1">
        <v>0</v>
      </c>
      <c r="BS35" s="1">
        <v>15</v>
      </c>
      <c r="BT35" s="1">
        <v>5.0999999999999996</v>
      </c>
      <c r="BU35" s="1">
        <v>4.7</v>
      </c>
      <c r="BV35" s="1">
        <v>0.36</v>
      </c>
      <c r="BW35" s="1">
        <v>4.4000000000000004</v>
      </c>
      <c r="CA35" s="25">
        <v>135</v>
      </c>
      <c r="CB35" s="25">
        <v>37</v>
      </c>
      <c r="CC35" s="44">
        <v>1.37</v>
      </c>
      <c r="CD35" s="27">
        <v>56</v>
      </c>
      <c r="CE35" s="1">
        <v>293</v>
      </c>
      <c r="CF35" s="1">
        <v>1</v>
      </c>
      <c r="CI35" s="1">
        <v>2</v>
      </c>
      <c r="CJ35" s="20">
        <v>2726.2166569999999</v>
      </c>
      <c r="CK35" s="19">
        <f t="shared" si="15"/>
        <v>7.9106700870879987</v>
      </c>
      <c r="CL35" s="19">
        <f t="shared" si="18"/>
        <v>48.682440303571425</v>
      </c>
      <c r="CM35" s="20">
        <v>3661.8003060000001</v>
      </c>
      <c r="CN35" s="19">
        <f t="shared" si="16"/>
        <v>8.205710192343961</v>
      </c>
      <c r="CO35" s="22"/>
      <c r="CP35" s="36">
        <v>43409</v>
      </c>
      <c r="CQ35" s="36"/>
      <c r="CR35" s="36"/>
      <c r="CS35" s="36"/>
      <c r="CU35" s="36">
        <v>44217</v>
      </c>
      <c r="CV35" s="36">
        <v>43731</v>
      </c>
      <c r="CW35" s="1">
        <f t="shared" si="17"/>
        <v>322</v>
      </c>
      <c r="CX35" s="1">
        <v>1</v>
      </c>
      <c r="CY35" s="36">
        <v>43731</v>
      </c>
      <c r="CZ35" s="20">
        <f>(CY35-CP35)</f>
        <v>322</v>
      </c>
      <c r="DA35" s="20">
        <v>1</v>
      </c>
      <c r="DB35" s="20">
        <v>322</v>
      </c>
      <c r="DC35" s="1">
        <v>1</v>
      </c>
      <c r="DD35" t="s">
        <v>129</v>
      </c>
    </row>
    <row r="36" spans="1:117" x14ac:dyDescent="0.25">
      <c r="A36" s="25">
        <v>1069</v>
      </c>
      <c r="B36" s="1">
        <v>61</v>
      </c>
      <c r="C36" s="1">
        <v>0</v>
      </c>
      <c r="D36" s="1">
        <v>0</v>
      </c>
      <c r="E36" s="1">
        <v>1</v>
      </c>
      <c r="F36" s="1">
        <v>2</v>
      </c>
      <c r="G36" s="1">
        <v>1</v>
      </c>
      <c r="H36" s="1">
        <v>0</v>
      </c>
      <c r="I36" s="1">
        <v>1</v>
      </c>
      <c r="J36" s="1">
        <v>3</v>
      </c>
      <c r="K36" s="1">
        <v>1</v>
      </c>
      <c r="L36" s="1">
        <v>1</v>
      </c>
      <c r="M36" s="1">
        <v>1</v>
      </c>
      <c r="N36" s="1">
        <v>0</v>
      </c>
      <c r="O36" s="1">
        <v>0</v>
      </c>
      <c r="P36" s="1">
        <v>0</v>
      </c>
      <c r="R36" s="1">
        <v>0</v>
      </c>
      <c r="S36" s="1">
        <v>0</v>
      </c>
      <c r="T36" s="1">
        <v>1</v>
      </c>
      <c r="U36" s="1">
        <v>1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1</v>
      </c>
      <c r="AB36" s="1">
        <v>1</v>
      </c>
      <c r="AC36" s="1">
        <v>0</v>
      </c>
      <c r="AD36" s="1">
        <v>0</v>
      </c>
      <c r="AE36" s="1">
        <v>1</v>
      </c>
      <c r="AF36" s="1">
        <v>0</v>
      </c>
      <c r="AG36" s="1">
        <v>0</v>
      </c>
      <c r="AH36" s="1">
        <v>47.88</v>
      </c>
      <c r="AI36" s="1">
        <v>2.4700000000000002</v>
      </c>
      <c r="AJ36" s="1">
        <v>130</v>
      </c>
      <c r="AK36" s="1">
        <v>82</v>
      </c>
      <c r="AL36" s="5">
        <f t="shared" si="0"/>
        <v>98</v>
      </c>
      <c r="AM36" s="1">
        <v>104</v>
      </c>
      <c r="AN36" s="1">
        <v>1</v>
      </c>
      <c r="AO36" s="1">
        <v>16</v>
      </c>
      <c r="AP36" s="1">
        <v>48</v>
      </c>
      <c r="AQ36" s="1">
        <v>24</v>
      </c>
      <c r="AR36" s="1">
        <v>37</v>
      </c>
      <c r="AS36" s="1">
        <f t="shared" si="1"/>
        <v>24</v>
      </c>
      <c r="AT36" s="7">
        <f t="shared" si="2"/>
        <v>1.5</v>
      </c>
      <c r="AU36" s="1">
        <v>22</v>
      </c>
      <c r="AV36" s="19">
        <v>6.46</v>
      </c>
      <c r="AW36" s="1">
        <v>2.61</v>
      </c>
      <c r="AX36" s="19">
        <f t="shared" si="3"/>
        <v>0.56713968957871397</v>
      </c>
      <c r="AY36" s="7">
        <f t="shared" si="4"/>
        <v>2.321981424148607</v>
      </c>
      <c r="AZ36" s="7">
        <f t="shared" si="5"/>
        <v>459.77011494252878</v>
      </c>
      <c r="BA36" s="7">
        <f t="shared" si="6"/>
        <v>2513.4099616858239</v>
      </c>
      <c r="BB36" s="7">
        <f t="shared" si="7"/>
        <v>62.115384615384613</v>
      </c>
      <c r="BC36" s="7">
        <f t="shared" si="8"/>
        <v>25.096153846153847</v>
      </c>
      <c r="BD36" s="7">
        <f t="shared" si="9"/>
        <v>25.939384615384615</v>
      </c>
      <c r="BE36" s="7">
        <f t="shared" si="10"/>
        <v>7.1674615384615388</v>
      </c>
      <c r="BF36" s="19">
        <v>2.2699690402476782</v>
      </c>
      <c r="BG36" s="19">
        <f t="shared" si="11"/>
        <v>0.59566563467492262</v>
      </c>
      <c r="BH36" s="19">
        <f t="shared" si="12"/>
        <v>0.77275541795665637</v>
      </c>
      <c r="BI36" s="19">
        <f t="shared" si="13"/>
        <v>2.5881410256410255</v>
      </c>
      <c r="BJ36" s="19">
        <f t="shared" si="14"/>
        <v>0.72727272727272729</v>
      </c>
      <c r="BK36" s="19"/>
      <c r="BL36" s="20">
        <v>1</v>
      </c>
      <c r="BM36" s="1">
        <v>18</v>
      </c>
      <c r="BO36" s="1">
        <v>0</v>
      </c>
      <c r="BP36" s="1">
        <v>0</v>
      </c>
      <c r="BQ36" s="1">
        <v>1</v>
      </c>
      <c r="BR36" s="1">
        <v>0</v>
      </c>
      <c r="BS36" s="1">
        <v>60</v>
      </c>
      <c r="BT36" s="1">
        <v>4.9000000000000004</v>
      </c>
      <c r="BU36" s="1">
        <v>3</v>
      </c>
      <c r="BV36" s="1">
        <v>0.48</v>
      </c>
      <c r="BW36" s="1">
        <v>4.7</v>
      </c>
      <c r="BX36" s="1">
        <v>27</v>
      </c>
      <c r="BY36" s="1">
        <v>0</v>
      </c>
      <c r="BZ36" s="1">
        <v>1</v>
      </c>
      <c r="CA36" s="25">
        <v>138</v>
      </c>
      <c r="CB36" s="25">
        <v>17</v>
      </c>
      <c r="CC36" s="44">
        <v>0.79</v>
      </c>
      <c r="CD36" s="27">
        <v>90</v>
      </c>
      <c r="CE36" s="1">
        <v>61</v>
      </c>
      <c r="CF36" s="1">
        <v>0</v>
      </c>
      <c r="CI36" s="1">
        <v>1</v>
      </c>
      <c r="CJ36" s="20">
        <v>678.26408739999999</v>
      </c>
      <c r="CK36" s="19">
        <f t="shared" si="15"/>
        <v>6.5195367215408142</v>
      </c>
      <c r="CL36" s="19">
        <f t="shared" si="18"/>
        <v>7.5362676377777778</v>
      </c>
      <c r="CM36" s="20">
        <v>1079.3661910000001</v>
      </c>
      <c r="CN36" s="19">
        <f t="shared" si="16"/>
        <v>6.9841292876632393</v>
      </c>
      <c r="CO36" s="22"/>
      <c r="CP36" s="36">
        <v>43419</v>
      </c>
      <c r="CQ36" s="36"/>
      <c r="CR36" s="36"/>
      <c r="CS36" s="36"/>
      <c r="CU36" s="36">
        <v>44274</v>
      </c>
      <c r="CV36" s="36">
        <v>44246</v>
      </c>
      <c r="CW36" s="1">
        <f t="shared" si="17"/>
        <v>827</v>
      </c>
      <c r="CX36" s="1">
        <v>0</v>
      </c>
      <c r="DA36" s="1">
        <v>0</v>
      </c>
      <c r="DB36" s="1">
        <v>827</v>
      </c>
      <c r="DC36" s="3">
        <v>0</v>
      </c>
      <c r="DD36"/>
    </row>
    <row r="37" spans="1:117" x14ac:dyDescent="0.25">
      <c r="A37" s="25">
        <v>1070</v>
      </c>
      <c r="B37" s="1">
        <v>62</v>
      </c>
      <c r="C37" s="1">
        <v>0</v>
      </c>
      <c r="D37" s="1">
        <v>0</v>
      </c>
      <c r="E37" s="1">
        <v>0</v>
      </c>
      <c r="F37" s="1">
        <v>2</v>
      </c>
      <c r="H37" s="1">
        <v>0</v>
      </c>
      <c r="J37" s="1">
        <v>1</v>
      </c>
      <c r="K37" s="1">
        <v>1</v>
      </c>
      <c r="L37" s="1">
        <v>0</v>
      </c>
      <c r="M37" s="1">
        <v>1</v>
      </c>
      <c r="N37" s="1">
        <v>0</v>
      </c>
      <c r="O37" s="1">
        <v>1</v>
      </c>
      <c r="P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1</v>
      </c>
      <c r="AB37" s="1">
        <v>1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20.94</v>
      </c>
      <c r="AI37" s="1">
        <v>1.83</v>
      </c>
      <c r="AJ37" s="1">
        <v>151</v>
      </c>
      <c r="AK37" s="1">
        <v>91</v>
      </c>
      <c r="AL37" s="5">
        <f t="shared" si="0"/>
        <v>111</v>
      </c>
      <c r="AM37" s="1">
        <v>56</v>
      </c>
      <c r="AN37" s="1">
        <v>1</v>
      </c>
      <c r="AO37" s="1">
        <v>6</v>
      </c>
      <c r="AP37" s="1">
        <v>29</v>
      </c>
      <c r="AQ37" s="1">
        <v>11</v>
      </c>
      <c r="AR37" s="1">
        <v>19</v>
      </c>
      <c r="AS37" s="1">
        <f t="shared" si="1"/>
        <v>18</v>
      </c>
      <c r="AT37" s="7">
        <f t="shared" si="2"/>
        <v>3</v>
      </c>
      <c r="AU37" s="1">
        <v>12</v>
      </c>
      <c r="AV37" s="19">
        <v>4.42</v>
      </c>
      <c r="AW37" s="1">
        <v>2.41</v>
      </c>
      <c r="AX37" s="19">
        <f t="shared" si="3"/>
        <v>0.59314855875831485</v>
      </c>
      <c r="AY37" s="7">
        <f t="shared" si="4"/>
        <v>1.5837104072398189</v>
      </c>
      <c r="AZ37" s="7">
        <f t="shared" si="5"/>
        <v>232.36514522821577</v>
      </c>
      <c r="BA37" s="7">
        <f t="shared" si="6"/>
        <v>3485.4771784232362</v>
      </c>
      <c r="BB37" s="7">
        <f t="shared" si="7"/>
        <v>78.928571428571431</v>
      </c>
      <c r="BC37" s="7">
        <f t="shared" si="8"/>
        <v>43.035714285714285</v>
      </c>
      <c r="BD37" s="7">
        <f t="shared" si="9"/>
        <v>57.943285714285707</v>
      </c>
      <c r="BE37" s="7">
        <f t="shared" si="10"/>
        <v>7.6087142857142842</v>
      </c>
      <c r="BF37" s="19"/>
      <c r="BG37" s="19">
        <f t="shared" si="11"/>
        <v>0.24072398190045249</v>
      </c>
      <c r="BH37" s="19">
        <f t="shared" si="12"/>
        <v>0.36742081447963798</v>
      </c>
      <c r="BI37" s="19">
        <f t="shared" si="13"/>
        <v>4.3849206349206353</v>
      </c>
      <c r="BJ37" s="19">
        <f t="shared" si="14"/>
        <v>0.5</v>
      </c>
      <c r="BK37" s="19"/>
      <c r="BL37" s="20">
        <v>1</v>
      </c>
      <c r="BO37" s="1">
        <v>1</v>
      </c>
      <c r="BP37" s="1"/>
      <c r="BQ37" s="1">
        <v>1</v>
      </c>
      <c r="BR37" s="1">
        <v>0</v>
      </c>
      <c r="BS37" s="1">
        <v>54</v>
      </c>
      <c r="BT37" s="1">
        <v>5.6</v>
      </c>
      <c r="BU37" s="1">
        <v>3.5</v>
      </c>
      <c r="BV37" s="1">
        <v>0.26</v>
      </c>
      <c r="BW37" s="1">
        <v>3.7</v>
      </c>
      <c r="BX37" s="1">
        <v>51.7</v>
      </c>
      <c r="BY37" s="1">
        <v>1</v>
      </c>
      <c r="CA37" s="25">
        <v>138</v>
      </c>
      <c r="CB37" s="25">
        <v>18</v>
      </c>
      <c r="CC37" s="44">
        <v>0.87</v>
      </c>
      <c r="CD37" s="27">
        <v>90</v>
      </c>
      <c r="CE37" s="1">
        <v>156</v>
      </c>
      <c r="CF37" s="1">
        <v>1</v>
      </c>
      <c r="CI37" s="1">
        <v>1</v>
      </c>
      <c r="CJ37" s="20">
        <v>916.93023249999999</v>
      </c>
      <c r="CK37" s="19">
        <f t="shared" si="15"/>
        <v>6.8210313870283601</v>
      </c>
      <c r="CL37" s="19">
        <f t="shared" si="18"/>
        <v>10.188113694444445</v>
      </c>
      <c r="CM37" s="20">
        <v>1758.524993</v>
      </c>
      <c r="CN37" s="19">
        <f t="shared" si="16"/>
        <v>7.4722306644943002</v>
      </c>
      <c r="CO37" s="22"/>
      <c r="CP37" s="36">
        <v>43419</v>
      </c>
      <c r="CQ37" s="36"/>
      <c r="CR37" s="36"/>
      <c r="CS37" s="36"/>
      <c r="CU37" s="36">
        <v>44274</v>
      </c>
      <c r="CV37" s="36">
        <v>44238</v>
      </c>
      <c r="CW37" s="1">
        <f t="shared" si="17"/>
        <v>819</v>
      </c>
      <c r="CX37" s="1">
        <v>0</v>
      </c>
      <c r="DA37" s="1">
        <v>0</v>
      </c>
      <c r="DB37" s="1">
        <v>819</v>
      </c>
      <c r="DC37" s="3">
        <v>0</v>
      </c>
      <c r="DD37"/>
    </row>
    <row r="38" spans="1:117" x14ac:dyDescent="0.25">
      <c r="A38" s="25">
        <v>1071</v>
      </c>
      <c r="B38" s="1">
        <v>46</v>
      </c>
      <c r="C38" s="1">
        <v>0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1</v>
      </c>
      <c r="J38" s="1">
        <v>4</v>
      </c>
      <c r="K38" s="1">
        <v>1</v>
      </c>
      <c r="L38" s="1">
        <v>1</v>
      </c>
      <c r="M38" s="1">
        <v>1</v>
      </c>
      <c r="N38" s="1">
        <v>1</v>
      </c>
      <c r="O38" s="1">
        <v>0</v>
      </c>
      <c r="P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0</v>
      </c>
      <c r="AE38" s="1">
        <v>1</v>
      </c>
      <c r="AF38" s="1">
        <v>0</v>
      </c>
      <c r="AG38" s="1">
        <v>0</v>
      </c>
      <c r="AH38" s="1">
        <v>38.94</v>
      </c>
      <c r="AI38" s="1">
        <v>2.4300000000000002</v>
      </c>
      <c r="AJ38" s="1">
        <v>174</v>
      </c>
      <c r="AK38" s="1">
        <v>106</v>
      </c>
      <c r="AL38" s="5">
        <f t="shared" si="0"/>
        <v>128.66666666666666</v>
      </c>
      <c r="AM38" s="1">
        <v>94</v>
      </c>
      <c r="AN38" s="1">
        <v>1</v>
      </c>
      <c r="AO38" s="1">
        <v>6</v>
      </c>
      <c r="AP38" s="1">
        <v>44</v>
      </c>
      <c r="AQ38" s="1">
        <v>21</v>
      </c>
      <c r="AR38" s="1">
        <v>30</v>
      </c>
      <c r="AS38" s="1">
        <f t="shared" si="1"/>
        <v>23</v>
      </c>
      <c r="AT38" s="7">
        <f t="shared" si="2"/>
        <v>3.8333333333333335</v>
      </c>
      <c r="AU38" s="1">
        <v>19</v>
      </c>
      <c r="AV38" s="19">
        <v>5.6</v>
      </c>
      <c r="AW38" s="1">
        <v>2.2999999999999998</v>
      </c>
      <c r="AX38" s="19">
        <f t="shared" si="3"/>
        <v>0.656171470805617</v>
      </c>
      <c r="AY38" s="7">
        <f t="shared" si="4"/>
        <v>1.9642857142857144</v>
      </c>
      <c r="AZ38" s="7">
        <f t="shared" si="5"/>
        <v>382.60869565217394</v>
      </c>
      <c r="BA38" s="7">
        <f t="shared" si="6"/>
        <v>4266.6666666666661</v>
      </c>
      <c r="BB38" s="7">
        <f t="shared" si="7"/>
        <v>59.574468085106382</v>
      </c>
      <c r="BC38" s="7">
        <f t="shared" si="8"/>
        <v>24.468085106382979</v>
      </c>
      <c r="BD38" s="7">
        <f t="shared" si="9"/>
        <v>36.493333333333325</v>
      </c>
      <c r="BE38" s="7">
        <f t="shared" si="10"/>
        <v>7.9863829787234044</v>
      </c>
      <c r="BF38" s="19"/>
      <c r="BG38" s="19">
        <f t="shared" si="11"/>
        <v>0.50357142857142856</v>
      </c>
      <c r="BH38" s="19">
        <f t="shared" si="12"/>
        <v>0.73857142857142855</v>
      </c>
      <c r="BI38" s="19">
        <f t="shared" si="13"/>
        <v>2.5901942645698428</v>
      </c>
      <c r="BJ38" s="19">
        <f t="shared" si="14"/>
        <v>0.31578947368421051</v>
      </c>
      <c r="BK38" s="19"/>
      <c r="BL38" s="20">
        <v>0</v>
      </c>
      <c r="BP38" s="1"/>
      <c r="BQ38" s="1">
        <v>1</v>
      </c>
      <c r="BR38" s="1">
        <v>0</v>
      </c>
      <c r="BS38" s="1">
        <v>25</v>
      </c>
      <c r="BT38" s="1">
        <v>5.6</v>
      </c>
      <c r="BU38" s="1">
        <v>4.8</v>
      </c>
      <c r="BV38" s="1">
        <v>0.37</v>
      </c>
      <c r="BW38" s="1">
        <v>5</v>
      </c>
      <c r="BX38" s="1">
        <v>32.6</v>
      </c>
      <c r="BY38" s="1">
        <v>0</v>
      </c>
      <c r="BZ38" s="1">
        <v>1</v>
      </c>
      <c r="CA38" s="25">
        <v>139</v>
      </c>
      <c r="CB38" s="25">
        <v>13</v>
      </c>
      <c r="CC38" s="44">
        <v>1.03</v>
      </c>
      <c r="CD38" s="27">
        <v>87</v>
      </c>
      <c r="CE38" s="1">
        <v>829</v>
      </c>
      <c r="CF38" s="1">
        <v>1</v>
      </c>
      <c r="CI38" s="1">
        <v>3</v>
      </c>
      <c r="CJ38" s="20">
        <v>10797.23126</v>
      </c>
      <c r="CK38" s="19">
        <f t="shared" si="15"/>
        <v>9.2870450154304205</v>
      </c>
      <c r="CL38" s="19">
        <f t="shared" si="18"/>
        <v>124.10610643678162</v>
      </c>
      <c r="CM38" s="20">
        <v>2303.646295</v>
      </c>
      <c r="CN38" s="19">
        <f t="shared" si="16"/>
        <v>7.7422484922355803</v>
      </c>
      <c r="CO38" s="22"/>
      <c r="CP38" s="36">
        <v>43419</v>
      </c>
      <c r="CQ38" s="36"/>
      <c r="CR38" s="36"/>
      <c r="CS38" s="36"/>
      <c r="CU38" s="36">
        <v>44274</v>
      </c>
      <c r="CV38" s="36">
        <v>44266</v>
      </c>
      <c r="CW38" s="1">
        <f t="shared" si="17"/>
        <v>847</v>
      </c>
      <c r="CX38" s="1">
        <v>0</v>
      </c>
      <c r="DA38" s="1">
        <v>0</v>
      </c>
      <c r="DB38" s="1">
        <v>847</v>
      </c>
      <c r="DC38" s="1">
        <v>1</v>
      </c>
      <c r="DD38"/>
    </row>
    <row r="39" spans="1:117" x14ac:dyDescent="0.25">
      <c r="A39" s="25">
        <v>1072</v>
      </c>
      <c r="B39" s="1">
        <v>53</v>
      </c>
      <c r="C39" s="1">
        <v>0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2</v>
      </c>
      <c r="J39" s="1">
        <v>2</v>
      </c>
      <c r="K39" s="1">
        <v>1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2</v>
      </c>
      <c r="AA39" s="1">
        <v>1</v>
      </c>
      <c r="AB39" s="1">
        <v>1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26.89</v>
      </c>
      <c r="AI39" s="1">
        <v>2.42</v>
      </c>
      <c r="AJ39" s="1">
        <v>117</v>
      </c>
      <c r="AK39" s="1">
        <v>72</v>
      </c>
      <c r="AL39" s="5">
        <f t="shared" si="0"/>
        <v>87</v>
      </c>
      <c r="AM39" s="1">
        <v>81</v>
      </c>
      <c r="AN39" s="1">
        <v>1</v>
      </c>
      <c r="AO39" s="1">
        <v>5</v>
      </c>
      <c r="AP39" s="1">
        <v>31</v>
      </c>
      <c r="AQ39" s="1">
        <v>14</v>
      </c>
      <c r="AR39" s="1">
        <v>23</v>
      </c>
      <c r="AS39" s="1">
        <f t="shared" si="1"/>
        <v>17</v>
      </c>
      <c r="AT39" s="7">
        <f t="shared" si="2"/>
        <v>3.4</v>
      </c>
      <c r="AU39" s="1">
        <v>17</v>
      </c>
      <c r="AV39" s="19">
        <v>6.78</v>
      </c>
      <c r="AW39" s="1">
        <v>2.8</v>
      </c>
      <c r="AX39" s="19">
        <f t="shared" si="3"/>
        <v>0.54013303769401333</v>
      </c>
      <c r="AY39" s="7">
        <f t="shared" si="4"/>
        <v>0.88495575221238931</v>
      </c>
      <c r="AZ39" s="7">
        <f t="shared" si="5"/>
        <v>171.42857142857144</v>
      </c>
      <c r="BA39" s="7">
        <f t="shared" si="6"/>
        <v>2342.8571428571431</v>
      </c>
      <c r="BB39" s="7">
        <f t="shared" si="7"/>
        <v>83.703703703703709</v>
      </c>
      <c r="BC39" s="7">
        <f t="shared" si="8"/>
        <v>34.567901234567898</v>
      </c>
      <c r="BD39" s="7">
        <f t="shared" si="9"/>
        <v>32.90864197530864</v>
      </c>
      <c r="BE39" s="7">
        <f t="shared" si="10"/>
        <v>8.4622222222222216</v>
      </c>
      <c r="BF39" s="19">
        <v>1.4814159292035398</v>
      </c>
      <c r="BG39" s="19">
        <f t="shared" si="11"/>
        <v>0.27477876106194687</v>
      </c>
      <c r="BH39" s="19">
        <f t="shared" si="12"/>
        <v>0.37035398230088495</v>
      </c>
      <c r="BI39" s="19">
        <f t="shared" si="13"/>
        <v>4.9237472766884531</v>
      </c>
      <c r="BJ39" s="19">
        <f t="shared" si="14"/>
        <v>0.29411764705882354</v>
      </c>
      <c r="BK39" s="19"/>
      <c r="BL39" s="20">
        <v>1</v>
      </c>
      <c r="BM39" s="1">
        <v>7</v>
      </c>
      <c r="BO39" s="1">
        <v>0</v>
      </c>
      <c r="BP39" s="1">
        <v>0</v>
      </c>
      <c r="BQ39" s="1">
        <v>1</v>
      </c>
      <c r="BR39" s="1">
        <v>0</v>
      </c>
      <c r="BS39" s="1">
        <v>16</v>
      </c>
      <c r="BT39" s="1">
        <v>7.1</v>
      </c>
      <c r="BU39" s="1">
        <v>6.6</v>
      </c>
      <c r="BV39" s="1">
        <v>0.25</v>
      </c>
      <c r="BX39" s="1">
        <v>56</v>
      </c>
      <c r="BY39" s="1">
        <v>1</v>
      </c>
      <c r="BZ39" s="1">
        <v>1</v>
      </c>
      <c r="CA39" s="25">
        <v>137</v>
      </c>
      <c r="CB39" s="25">
        <v>15</v>
      </c>
      <c r="CC39" s="44">
        <v>1.07</v>
      </c>
      <c r="CD39" s="27">
        <v>79</v>
      </c>
      <c r="CE39" s="1">
        <v>413</v>
      </c>
      <c r="CF39" s="1">
        <v>1</v>
      </c>
      <c r="CI39" s="1">
        <v>2</v>
      </c>
      <c r="CJ39" s="20">
        <v>707.43604130000006</v>
      </c>
      <c r="CK39" s="19">
        <f t="shared" si="15"/>
        <v>6.561647224441578</v>
      </c>
      <c r="CL39" s="19">
        <f t="shared" si="18"/>
        <v>8.9548865987341788</v>
      </c>
      <c r="CM39" s="20">
        <v>1465.024105</v>
      </c>
      <c r="CN39" s="19">
        <f t="shared" si="16"/>
        <v>7.2896269752407177</v>
      </c>
      <c r="CO39" s="22"/>
      <c r="CP39" s="36">
        <v>43425</v>
      </c>
      <c r="CQ39" s="36"/>
      <c r="CR39" s="36"/>
      <c r="CS39" s="36"/>
      <c r="CU39" s="36">
        <v>44274</v>
      </c>
      <c r="CV39" s="36">
        <v>44246</v>
      </c>
      <c r="CW39" s="1">
        <f t="shared" si="17"/>
        <v>821</v>
      </c>
      <c r="CX39" s="1">
        <v>0</v>
      </c>
      <c r="DA39" s="1">
        <v>0</v>
      </c>
      <c r="DB39" s="1">
        <v>821</v>
      </c>
      <c r="DC39" s="3">
        <v>0</v>
      </c>
      <c r="DD39"/>
    </row>
    <row r="40" spans="1:117" x14ac:dyDescent="0.25">
      <c r="A40" s="25">
        <v>1073</v>
      </c>
      <c r="B40" s="1">
        <v>82</v>
      </c>
      <c r="C40" s="1">
        <v>0</v>
      </c>
      <c r="D40" s="1">
        <v>1</v>
      </c>
      <c r="E40" s="1">
        <v>1</v>
      </c>
      <c r="F40" s="1">
        <v>1</v>
      </c>
      <c r="G40" s="1">
        <v>0</v>
      </c>
      <c r="H40" s="1">
        <v>1</v>
      </c>
      <c r="I40" s="1">
        <v>1</v>
      </c>
      <c r="J40" s="1">
        <v>3</v>
      </c>
      <c r="K40" s="1">
        <v>1</v>
      </c>
      <c r="L40" s="1">
        <v>0</v>
      </c>
      <c r="M40" s="1">
        <v>1</v>
      </c>
      <c r="N40" s="1">
        <v>1</v>
      </c>
      <c r="O40" s="1">
        <v>1</v>
      </c>
      <c r="P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27.31</v>
      </c>
      <c r="AI40" s="1">
        <v>1.62</v>
      </c>
      <c r="AJ40" s="1">
        <v>109</v>
      </c>
      <c r="AK40" s="1">
        <v>70</v>
      </c>
      <c r="AL40" s="5">
        <f t="shared" si="0"/>
        <v>83</v>
      </c>
      <c r="AM40" s="1">
        <v>63</v>
      </c>
      <c r="AN40" s="1">
        <v>1</v>
      </c>
      <c r="AO40" s="1">
        <v>3</v>
      </c>
      <c r="AP40" s="1">
        <v>24</v>
      </c>
      <c r="AQ40" s="1">
        <v>6</v>
      </c>
      <c r="AR40" s="1">
        <v>15</v>
      </c>
      <c r="AS40" s="1">
        <f t="shared" si="1"/>
        <v>18</v>
      </c>
      <c r="AT40" s="7">
        <f t="shared" si="2"/>
        <v>6</v>
      </c>
      <c r="AU40" s="1">
        <v>6</v>
      </c>
      <c r="AV40" s="19">
        <v>4.2300000000000004</v>
      </c>
      <c r="AW40" s="1">
        <v>2.6</v>
      </c>
      <c r="AX40" s="19">
        <f t="shared" si="3"/>
        <v>0.47849223946784925</v>
      </c>
      <c r="AY40" s="7">
        <f t="shared" si="4"/>
        <v>2.1276595744680851</v>
      </c>
      <c r="AZ40" s="7">
        <f t="shared" si="5"/>
        <v>276.92307692307691</v>
      </c>
      <c r="BA40" s="7">
        <f t="shared" si="6"/>
        <v>2461.5384615384614</v>
      </c>
      <c r="BB40" s="7">
        <f t="shared" si="7"/>
        <v>67.142857142857139</v>
      </c>
      <c r="BC40" s="7">
        <f t="shared" si="8"/>
        <v>41.269841269841272</v>
      </c>
      <c r="BD40" s="7">
        <f t="shared" si="9"/>
        <v>43.217777777777776</v>
      </c>
      <c r="BE40" s="7">
        <f t="shared" si="10"/>
        <v>6.7352380952380955</v>
      </c>
      <c r="BF40" s="19">
        <v>1.8617021276595747</v>
      </c>
      <c r="BG40" s="19">
        <f t="shared" si="11"/>
        <v>0.22340425531914895</v>
      </c>
      <c r="BH40" s="19">
        <f t="shared" si="12"/>
        <v>0.35744680851063831</v>
      </c>
      <c r="BI40" s="19">
        <f t="shared" si="13"/>
        <v>3.7301587301587298</v>
      </c>
      <c r="BJ40" s="19">
        <f t="shared" si="14"/>
        <v>0.5</v>
      </c>
      <c r="BK40" s="19"/>
      <c r="BL40" s="20">
        <v>1</v>
      </c>
      <c r="BM40" s="1">
        <v>15</v>
      </c>
      <c r="BO40" s="1">
        <v>3</v>
      </c>
      <c r="BP40" s="1">
        <v>0</v>
      </c>
      <c r="BQ40" s="1">
        <v>1</v>
      </c>
      <c r="BR40" s="1">
        <v>0</v>
      </c>
      <c r="BS40" s="1">
        <v>25</v>
      </c>
      <c r="BT40" s="1">
        <v>5.8</v>
      </c>
      <c r="BU40" s="1">
        <v>5.6</v>
      </c>
      <c r="BV40" s="1">
        <v>0.26</v>
      </c>
      <c r="BX40" s="1">
        <v>72</v>
      </c>
      <c r="BY40" s="1">
        <v>1</v>
      </c>
      <c r="BZ40" s="1">
        <v>1</v>
      </c>
      <c r="CA40" s="25">
        <v>141</v>
      </c>
      <c r="CB40" s="25">
        <v>31</v>
      </c>
      <c r="CC40" s="44">
        <v>1.24</v>
      </c>
      <c r="CD40" s="27">
        <v>40</v>
      </c>
      <c r="CE40" s="1">
        <v>1068</v>
      </c>
      <c r="CF40" s="1">
        <v>1</v>
      </c>
      <c r="CI40" s="1">
        <v>3</v>
      </c>
      <c r="CJ40" s="20">
        <v>1659.4474499999999</v>
      </c>
      <c r="CK40" s="19">
        <f t="shared" si="15"/>
        <v>7.4142399644941381</v>
      </c>
      <c r="CL40" s="19">
        <f t="shared" si="18"/>
        <v>41.486186249999996</v>
      </c>
      <c r="CM40" s="20">
        <v>753.38475570000003</v>
      </c>
      <c r="CN40" s="19">
        <f t="shared" si="16"/>
        <v>6.6245760610473905</v>
      </c>
      <c r="CO40" s="22"/>
      <c r="CP40" s="36">
        <v>43425</v>
      </c>
      <c r="CQ40" s="36"/>
      <c r="CR40" s="36"/>
      <c r="CS40" s="36"/>
      <c r="CU40" s="36">
        <v>44217</v>
      </c>
      <c r="CV40" s="37">
        <v>44104</v>
      </c>
      <c r="CW40" s="1">
        <f t="shared" si="17"/>
        <v>679</v>
      </c>
      <c r="CX40" s="1">
        <v>0</v>
      </c>
      <c r="DA40" s="1">
        <v>0</v>
      </c>
      <c r="DB40" s="1">
        <v>679</v>
      </c>
      <c r="DC40" s="1">
        <v>1</v>
      </c>
      <c r="DD40" t="s">
        <v>135</v>
      </c>
    </row>
    <row r="41" spans="1:117" x14ac:dyDescent="0.25">
      <c r="A41" s="25">
        <v>1075</v>
      </c>
      <c r="B41" s="1">
        <v>67</v>
      </c>
      <c r="C41" s="1">
        <v>2</v>
      </c>
      <c r="D41" s="1">
        <v>1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3</v>
      </c>
      <c r="K41" s="1">
        <v>1</v>
      </c>
      <c r="L41" s="1">
        <v>1</v>
      </c>
      <c r="M41" s="1">
        <v>1</v>
      </c>
      <c r="N41" s="1">
        <v>1</v>
      </c>
      <c r="O41" s="1">
        <v>0</v>
      </c>
      <c r="P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1</v>
      </c>
      <c r="AB41" s="1">
        <v>1</v>
      </c>
      <c r="AC41" s="1">
        <v>1</v>
      </c>
      <c r="AD41" s="1">
        <v>0</v>
      </c>
      <c r="AE41" s="1">
        <v>1</v>
      </c>
      <c r="AF41" s="1">
        <v>0</v>
      </c>
      <c r="AG41" s="1">
        <v>0</v>
      </c>
      <c r="AH41" s="1">
        <v>28.42</v>
      </c>
      <c r="AI41" s="1">
        <v>1.45</v>
      </c>
      <c r="AJ41" s="1">
        <v>130</v>
      </c>
      <c r="AK41" s="1">
        <v>60</v>
      </c>
      <c r="AL41" s="5">
        <f t="shared" si="0"/>
        <v>83.333333333333329</v>
      </c>
      <c r="AM41" s="1">
        <v>73</v>
      </c>
      <c r="AN41" s="1">
        <v>1</v>
      </c>
      <c r="AO41" s="1">
        <v>10</v>
      </c>
      <c r="AP41" s="1">
        <v>51</v>
      </c>
      <c r="AQ41" s="1">
        <v>24</v>
      </c>
      <c r="AR41" s="1">
        <v>39</v>
      </c>
      <c r="AS41" s="1">
        <f t="shared" si="1"/>
        <v>27</v>
      </c>
      <c r="AT41" s="7">
        <f t="shared" si="2"/>
        <v>2.7</v>
      </c>
      <c r="AU41" s="1">
        <v>22</v>
      </c>
      <c r="AV41" s="19">
        <v>3.4</v>
      </c>
      <c r="AW41" s="1">
        <v>2.34</v>
      </c>
      <c r="AX41" s="19">
        <f t="shared" si="3"/>
        <v>0.4323725055432372</v>
      </c>
      <c r="AY41" s="7">
        <f t="shared" si="4"/>
        <v>5</v>
      </c>
      <c r="AZ41" s="7">
        <f t="shared" si="5"/>
        <v>581.19658119658118</v>
      </c>
      <c r="BA41" s="7">
        <f t="shared" si="6"/>
        <v>2507.1225071225072</v>
      </c>
      <c r="BB41" s="7">
        <f t="shared" si="7"/>
        <v>46.575342465753423</v>
      </c>
      <c r="BC41" s="7">
        <f t="shared" si="8"/>
        <v>32.054794520547944</v>
      </c>
      <c r="BD41" s="7">
        <f t="shared" si="9"/>
        <v>26.737972602739724</v>
      </c>
      <c r="BE41" s="7">
        <f t="shared" si="10"/>
        <v>12.642410958904108</v>
      </c>
      <c r="BF41" s="19">
        <v>3.1132352941176471</v>
      </c>
      <c r="BG41" s="19">
        <f t="shared" si="11"/>
        <v>0.83735294117647063</v>
      </c>
      <c r="BH41" s="19">
        <f t="shared" si="12"/>
        <v>1.095</v>
      </c>
      <c r="BI41" s="19">
        <f t="shared" si="13"/>
        <v>1.7250126839167934</v>
      </c>
      <c r="BJ41" s="19">
        <f t="shared" si="14"/>
        <v>0.45454545454545453</v>
      </c>
      <c r="BK41" s="19"/>
      <c r="BL41" s="20">
        <v>1</v>
      </c>
      <c r="BM41" s="1">
        <v>27</v>
      </c>
      <c r="BO41" s="1">
        <v>1</v>
      </c>
      <c r="BP41" s="1">
        <v>0</v>
      </c>
      <c r="BQ41" s="1">
        <v>1</v>
      </c>
      <c r="BR41" s="1">
        <v>0</v>
      </c>
      <c r="BS41" s="1">
        <v>22.5</v>
      </c>
      <c r="BT41" s="1"/>
      <c r="BU41" s="1"/>
      <c r="BV41" s="1"/>
      <c r="CA41" s="25">
        <v>135</v>
      </c>
      <c r="CB41" s="25">
        <v>28</v>
      </c>
      <c r="CC41" s="44">
        <v>1.23</v>
      </c>
      <c r="CD41" s="27">
        <v>45</v>
      </c>
      <c r="CE41" s="1">
        <v>42</v>
      </c>
      <c r="CF41" s="1">
        <v>0</v>
      </c>
      <c r="CI41" s="1">
        <v>1</v>
      </c>
      <c r="CJ41" s="20">
        <v>1491.492393</v>
      </c>
      <c r="CK41" s="19">
        <f t="shared" si="15"/>
        <v>7.3075325037071339</v>
      </c>
      <c r="CL41" s="19">
        <f t="shared" si="18"/>
        <v>33.144275399999998</v>
      </c>
      <c r="CM41" s="20">
        <v>187.0216633</v>
      </c>
      <c r="CN41" s="19">
        <f t="shared" si="16"/>
        <v>5.2312244566689605</v>
      </c>
      <c r="CO41" s="22"/>
      <c r="CP41" s="36">
        <v>43427</v>
      </c>
      <c r="CQ41" s="36"/>
      <c r="CR41" s="36"/>
      <c r="CS41" s="36"/>
      <c r="CU41" s="36">
        <v>44274</v>
      </c>
      <c r="CV41" s="36">
        <v>44273</v>
      </c>
      <c r="CW41" s="1">
        <f t="shared" si="17"/>
        <v>846</v>
      </c>
      <c r="CX41" s="1">
        <v>0</v>
      </c>
      <c r="DA41" s="1">
        <v>0</v>
      </c>
      <c r="DB41" s="1">
        <v>846</v>
      </c>
      <c r="DC41" s="3">
        <v>0</v>
      </c>
      <c r="DD41"/>
    </row>
    <row r="42" spans="1:117" x14ac:dyDescent="0.25">
      <c r="A42" s="25">
        <v>1076</v>
      </c>
      <c r="B42" s="1">
        <v>63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0</v>
      </c>
      <c r="J42" s="1">
        <v>4</v>
      </c>
      <c r="K42" s="1">
        <v>1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2</v>
      </c>
      <c r="AA42" s="1">
        <v>1</v>
      </c>
      <c r="AB42" s="1">
        <v>1</v>
      </c>
      <c r="AC42" s="1">
        <v>1</v>
      </c>
      <c r="AD42" s="1">
        <v>0</v>
      </c>
      <c r="AE42" s="1">
        <v>0</v>
      </c>
      <c r="AF42" s="1">
        <v>0</v>
      </c>
      <c r="AG42" s="1">
        <v>2</v>
      </c>
      <c r="AH42" s="1">
        <v>28.39</v>
      </c>
      <c r="AI42" s="1">
        <v>2.09</v>
      </c>
      <c r="AJ42" s="1">
        <v>139</v>
      </c>
      <c r="AK42" s="1">
        <v>91</v>
      </c>
      <c r="AL42" s="5">
        <f t="shared" si="0"/>
        <v>107</v>
      </c>
      <c r="AM42" s="1">
        <v>97</v>
      </c>
      <c r="AN42" s="1">
        <v>1</v>
      </c>
      <c r="AO42" s="1">
        <v>6</v>
      </c>
      <c r="AP42" s="1">
        <v>35</v>
      </c>
      <c r="AQ42" s="1">
        <v>20</v>
      </c>
      <c r="AR42" s="1">
        <v>27</v>
      </c>
      <c r="AS42" s="1">
        <f t="shared" si="1"/>
        <v>15</v>
      </c>
      <c r="AT42" s="7">
        <f t="shared" si="2"/>
        <v>2.5</v>
      </c>
      <c r="AU42" s="1">
        <v>13</v>
      </c>
      <c r="AV42" s="19">
        <v>5.53</v>
      </c>
      <c r="AW42" s="1">
        <v>2.65</v>
      </c>
      <c r="AX42" s="19">
        <f t="shared" si="3"/>
        <v>0.62871396895787146</v>
      </c>
      <c r="AY42" s="7">
        <f t="shared" si="4"/>
        <v>2.5316455696202529</v>
      </c>
      <c r="AZ42" s="7">
        <f t="shared" si="5"/>
        <v>422.64150943396226</v>
      </c>
      <c r="BA42" s="7">
        <f t="shared" si="6"/>
        <v>3049.0566037735848</v>
      </c>
      <c r="BB42" s="7">
        <f t="shared" si="7"/>
        <v>57.010309278350519</v>
      </c>
      <c r="BC42" s="7">
        <f t="shared" si="8"/>
        <v>27.319587628865978</v>
      </c>
      <c r="BD42" s="7">
        <f t="shared" si="9"/>
        <v>34.925360824742263</v>
      </c>
      <c r="BE42" s="7">
        <f t="shared" si="10"/>
        <v>7.8024742268041232</v>
      </c>
      <c r="BF42" s="19"/>
      <c r="BG42" s="19">
        <f t="shared" si="11"/>
        <v>0.47359855334538875</v>
      </c>
      <c r="BH42" s="19">
        <f t="shared" si="12"/>
        <v>0.61392405063291133</v>
      </c>
      <c r="BI42" s="19">
        <f t="shared" si="13"/>
        <v>3.800687285223368</v>
      </c>
      <c r="BJ42" s="19">
        <f t="shared" si="14"/>
        <v>0.46153846153846156</v>
      </c>
      <c r="BK42" s="19"/>
      <c r="BL42" s="20">
        <v>1</v>
      </c>
      <c r="BO42" s="1">
        <v>1</v>
      </c>
      <c r="BP42" s="1">
        <v>0</v>
      </c>
      <c r="BQ42" s="1">
        <v>1</v>
      </c>
      <c r="BR42" s="1">
        <v>0</v>
      </c>
      <c r="BS42" s="1">
        <v>27</v>
      </c>
      <c r="BT42" s="1">
        <v>6.4</v>
      </c>
      <c r="BU42" s="1">
        <v>5.5</v>
      </c>
      <c r="BV42" s="1">
        <v>0.31</v>
      </c>
      <c r="BW42" s="1">
        <v>3.9</v>
      </c>
      <c r="BX42" s="1">
        <v>33.799999999999997</v>
      </c>
      <c r="BY42" s="1">
        <v>0</v>
      </c>
      <c r="CA42" s="25">
        <v>136</v>
      </c>
      <c r="CB42" s="25">
        <v>13</v>
      </c>
      <c r="CC42" s="44">
        <v>0.93</v>
      </c>
      <c r="CD42" s="27">
        <v>85</v>
      </c>
      <c r="CE42" s="1">
        <v>415</v>
      </c>
      <c r="CF42" s="1">
        <v>1</v>
      </c>
      <c r="CI42" s="1">
        <v>2</v>
      </c>
      <c r="CJ42" s="20">
        <v>1069.420601</v>
      </c>
      <c r="CK42" s="19">
        <f t="shared" si="15"/>
        <v>6.9748722864023938</v>
      </c>
      <c r="CL42" s="19">
        <f t="shared" si="18"/>
        <v>12.581418835294118</v>
      </c>
      <c r="CM42" s="20">
        <v>1613.4683110000001</v>
      </c>
      <c r="CN42" s="19">
        <f t="shared" si="16"/>
        <v>7.3861413713859188</v>
      </c>
      <c r="CO42" s="22"/>
      <c r="CP42" s="36">
        <v>43427</v>
      </c>
      <c r="CQ42" s="36"/>
      <c r="CR42" s="36"/>
      <c r="CS42" s="36"/>
      <c r="CU42" s="36">
        <v>44217</v>
      </c>
      <c r="CV42" s="37">
        <v>44032</v>
      </c>
      <c r="CW42" s="1">
        <f t="shared" si="17"/>
        <v>605</v>
      </c>
      <c r="CX42" s="1">
        <v>0</v>
      </c>
      <c r="DA42" s="1">
        <v>0</v>
      </c>
      <c r="DB42" s="1">
        <v>605</v>
      </c>
      <c r="DC42" s="3">
        <v>0</v>
      </c>
      <c r="DD42" t="s">
        <v>135</v>
      </c>
    </row>
    <row r="43" spans="1:117" x14ac:dyDescent="0.25">
      <c r="A43" s="25">
        <v>1119</v>
      </c>
      <c r="B43" s="1">
        <v>58</v>
      </c>
      <c r="C43" s="1">
        <v>0</v>
      </c>
      <c r="D43" s="1">
        <v>1</v>
      </c>
      <c r="E43" s="1">
        <v>1</v>
      </c>
      <c r="F43" s="1">
        <v>2</v>
      </c>
      <c r="G43" s="1">
        <v>1</v>
      </c>
      <c r="H43" s="1">
        <v>0</v>
      </c>
      <c r="I43" s="1">
        <v>1</v>
      </c>
      <c r="J43" s="1">
        <v>3</v>
      </c>
      <c r="K43" s="1">
        <v>1</v>
      </c>
      <c r="L43" s="1">
        <v>1</v>
      </c>
      <c r="M43" s="1">
        <v>1</v>
      </c>
      <c r="N43" s="1">
        <v>1</v>
      </c>
      <c r="O43" s="1">
        <v>0</v>
      </c>
      <c r="P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38</v>
      </c>
      <c r="AI43" s="1">
        <v>2.04</v>
      </c>
      <c r="AJ43" s="1">
        <v>141</v>
      </c>
      <c r="AK43" s="1">
        <v>74</v>
      </c>
      <c r="AL43" s="5">
        <f t="shared" si="0"/>
        <v>96.333333333333329</v>
      </c>
      <c r="AM43" s="1">
        <v>85</v>
      </c>
      <c r="AN43" s="1">
        <v>1</v>
      </c>
      <c r="AO43" s="1">
        <v>5</v>
      </c>
      <c r="AP43" s="1">
        <v>20</v>
      </c>
      <c r="AQ43" s="1">
        <v>7</v>
      </c>
      <c r="AR43" s="1">
        <v>14</v>
      </c>
      <c r="AS43" s="1">
        <f t="shared" si="1"/>
        <v>13</v>
      </c>
      <c r="AT43" s="7">
        <f t="shared" si="2"/>
        <v>2.6</v>
      </c>
      <c r="AU43" s="1">
        <v>10</v>
      </c>
      <c r="AV43" s="19">
        <v>5.47</v>
      </c>
      <c r="AW43" s="1">
        <v>2.68</v>
      </c>
      <c r="AX43" s="19">
        <f t="shared" si="3"/>
        <v>0.5724464153732447</v>
      </c>
      <c r="AY43" s="7">
        <f t="shared" si="4"/>
        <v>0.73126142595978061</v>
      </c>
      <c r="AZ43" s="7">
        <f t="shared" si="5"/>
        <v>119.40298507462686</v>
      </c>
      <c r="BA43" s="7">
        <f t="shared" si="6"/>
        <v>2726.3681592039798</v>
      </c>
      <c r="BB43" s="7">
        <f t="shared" si="7"/>
        <v>64.35294117647058</v>
      </c>
      <c r="BC43" s="7">
        <f t="shared" si="8"/>
        <v>31.529411764705884</v>
      </c>
      <c r="BD43" s="7">
        <f t="shared" si="9"/>
        <v>37.019733333333328</v>
      </c>
      <c r="BE43" s="7">
        <f t="shared" si="10"/>
        <v>3.8591999999999995</v>
      </c>
      <c r="BF43" s="19">
        <v>2.1910420475319929</v>
      </c>
      <c r="BG43" s="19">
        <f t="shared" si="11"/>
        <v>0.21755027422303477</v>
      </c>
      <c r="BH43" s="19">
        <f t="shared" si="12"/>
        <v>0.31078610603290679</v>
      </c>
      <c r="BI43" s="19">
        <f t="shared" si="13"/>
        <v>4.9502262443438907</v>
      </c>
      <c r="BJ43" s="19">
        <f t="shared" si="14"/>
        <v>0.5</v>
      </c>
      <c r="BK43" s="19"/>
      <c r="BL43" s="20">
        <v>1</v>
      </c>
      <c r="BM43" s="1">
        <v>12</v>
      </c>
      <c r="BP43" s="1"/>
      <c r="BQ43" s="1">
        <v>1</v>
      </c>
      <c r="BR43" s="1">
        <v>0</v>
      </c>
      <c r="BS43" s="1">
        <v>66</v>
      </c>
      <c r="BT43" s="1">
        <v>4.3</v>
      </c>
      <c r="BU43" s="1">
        <v>2.8</v>
      </c>
      <c r="BV43" s="1">
        <v>0.44</v>
      </c>
      <c r="BX43" s="1">
        <v>15</v>
      </c>
      <c r="BY43" s="1">
        <v>0</v>
      </c>
      <c r="BZ43" s="1">
        <v>1</v>
      </c>
      <c r="CA43" s="25">
        <v>139</v>
      </c>
      <c r="CB43" s="25">
        <v>30</v>
      </c>
      <c r="CC43" s="44">
        <v>1.19</v>
      </c>
      <c r="CD43" s="27">
        <v>50</v>
      </c>
      <c r="CE43" s="1">
        <v>20</v>
      </c>
      <c r="CF43" s="1">
        <v>0</v>
      </c>
      <c r="CI43" s="1">
        <v>1</v>
      </c>
      <c r="CJ43" s="20">
        <v>508.3518795</v>
      </c>
      <c r="CK43" s="19">
        <f t="shared" si="15"/>
        <v>6.2311738839701629</v>
      </c>
      <c r="CL43" s="19">
        <f t="shared" si="18"/>
        <v>10.16703759</v>
      </c>
      <c r="CM43" s="20">
        <v>899.50075409999999</v>
      </c>
      <c r="CN43" s="19">
        <f t="shared" si="16"/>
        <v>6.8018398917448781</v>
      </c>
      <c r="CO43" s="22"/>
      <c r="CP43" s="36">
        <v>43585</v>
      </c>
      <c r="CQ43" s="36"/>
      <c r="CR43" s="36"/>
      <c r="CS43" s="36"/>
      <c r="CU43" s="36">
        <v>44274</v>
      </c>
      <c r="CV43" s="36">
        <v>44274</v>
      </c>
      <c r="CW43" s="1">
        <f t="shared" si="17"/>
        <v>689</v>
      </c>
      <c r="CX43" s="1">
        <v>0</v>
      </c>
      <c r="DA43" s="1">
        <v>0</v>
      </c>
      <c r="DB43" s="1">
        <v>689</v>
      </c>
      <c r="DC43" s="3">
        <v>0</v>
      </c>
      <c r="DD43"/>
    </row>
    <row r="44" spans="1:117" x14ac:dyDescent="0.25">
      <c r="A44" s="25">
        <v>1145</v>
      </c>
      <c r="B44" s="1">
        <v>67</v>
      </c>
      <c r="C44" s="1">
        <v>0</v>
      </c>
      <c r="D44" s="1">
        <v>1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1</v>
      </c>
      <c r="K44" s="1">
        <v>1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21.1</v>
      </c>
      <c r="AI44" s="1">
        <v>1.68</v>
      </c>
      <c r="AJ44" s="1">
        <v>94</v>
      </c>
      <c r="AK44" s="1">
        <v>64</v>
      </c>
      <c r="AL44" s="5">
        <f t="shared" si="0"/>
        <v>74</v>
      </c>
      <c r="AM44" s="1">
        <v>62</v>
      </c>
      <c r="AN44" s="1">
        <v>1</v>
      </c>
      <c r="AO44" s="1">
        <v>9</v>
      </c>
      <c r="AP44" s="1">
        <v>48</v>
      </c>
      <c r="AQ44" s="1">
        <v>22</v>
      </c>
      <c r="AR44" s="1">
        <v>33</v>
      </c>
      <c r="AS44" s="1">
        <f t="shared" si="1"/>
        <v>26</v>
      </c>
      <c r="AT44" s="7">
        <f t="shared" si="2"/>
        <v>2.8888888888888888</v>
      </c>
      <c r="AU44" s="1">
        <v>23</v>
      </c>
      <c r="AV44" s="19">
        <v>4.29</v>
      </c>
      <c r="AW44" s="1">
        <v>2.56</v>
      </c>
      <c r="AX44" s="19">
        <f t="shared" si="3"/>
        <v>0.42004434589800443</v>
      </c>
      <c r="AY44" s="7">
        <f t="shared" si="4"/>
        <v>2.3310023310023311</v>
      </c>
      <c r="AZ44" s="7">
        <f t="shared" si="5"/>
        <v>312.5</v>
      </c>
      <c r="BA44" s="7">
        <f t="shared" si="6"/>
        <v>2031.25</v>
      </c>
      <c r="BB44" s="7">
        <f t="shared" si="7"/>
        <v>69.193548387096783</v>
      </c>
      <c r="BC44" s="7">
        <f t="shared" si="8"/>
        <v>41.29032258064516</v>
      </c>
      <c r="BD44" s="7">
        <f t="shared" si="9"/>
        <v>28.638967741935478</v>
      </c>
      <c r="BE44" s="7">
        <f t="shared" si="10"/>
        <v>13.477161290322581</v>
      </c>
      <c r="BF44" s="19"/>
      <c r="BG44" s="19">
        <f t="shared" si="11"/>
        <v>0.47692307692307684</v>
      </c>
      <c r="BH44" s="19">
        <f t="shared" si="12"/>
        <v>0.69370629370629366</v>
      </c>
      <c r="BI44" s="19">
        <f t="shared" si="13"/>
        <v>2.6612903225806455</v>
      </c>
      <c r="BJ44" s="19">
        <f t="shared" si="14"/>
        <v>0.39130434782608697</v>
      </c>
      <c r="BK44" s="19"/>
      <c r="BL44" s="20">
        <v>0</v>
      </c>
      <c r="BO44" s="1">
        <v>0</v>
      </c>
      <c r="BP44" s="1">
        <v>0</v>
      </c>
      <c r="BQ44" s="1">
        <v>1</v>
      </c>
      <c r="BR44" s="1">
        <v>0</v>
      </c>
      <c r="BS44" s="1">
        <v>35</v>
      </c>
      <c r="BT44" s="1">
        <v>5.3</v>
      </c>
      <c r="BU44" s="1">
        <v>4.4000000000000004</v>
      </c>
      <c r="BV44" s="1">
        <v>0.5</v>
      </c>
      <c r="BW44" s="1">
        <v>4</v>
      </c>
      <c r="BX44" s="1">
        <v>56.4</v>
      </c>
      <c r="BY44" s="1">
        <v>1</v>
      </c>
      <c r="BZ44" s="1">
        <v>0</v>
      </c>
      <c r="CA44" s="25">
        <v>141</v>
      </c>
      <c r="CB44" s="25">
        <v>18</v>
      </c>
      <c r="CC44" s="44">
        <v>1.01</v>
      </c>
      <c r="CD44" s="27">
        <v>65</v>
      </c>
      <c r="CJ44" s="20">
        <v>3197.5624950000001</v>
      </c>
      <c r="CK44" s="19">
        <f t="shared" si="15"/>
        <v>8.0701440782189948</v>
      </c>
      <c r="CL44" s="19">
        <f t="shared" si="18"/>
        <v>49.193269153846153</v>
      </c>
      <c r="CM44" s="20">
        <v>516.0676618</v>
      </c>
      <c r="CN44" s="19">
        <f t="shared" si="16"/>
        <v>6.246237884404481</v>
      </c>
      <c r="CO44" s="22"/>
      <c r="CP44" s="36">
        <v>43621</v>
      </c>
      <c r="CQ44" s="36"/>
      <c r="CR44" s="36"/>
      <c r="CS44" s="36"/>
      <c r="CU44" s="36">
        <v>44217</v>
      </c>
      <c r="CV44" s="36">
        <v>44123</v>
      </c>
      <c r="CW44" s="1">
        <f t="shared" si="17"/>
        <v>502</v>
      </c>
      <c r="CX44" s="1">
        <v>0</v>
      </c>
      <c r="DA44" s="1">
        <v>0</v>
      </c>
      <c r="DB44" s="1">
        <v>502</v>
      </c>
      <c r="DC44" s="1">
        <v>1</v>
      </c>
      <c r="DD44" t="s">
        <v>136</v>
      </c>
    </row>
    <row r="45" spans="1:117" x14ac:dyDescent="0.25">
      <c r="A45" s="25">
        <v>1158</v>
      </c>
      <c r="B45" s="1">
        <v>61</v>
      </c>
      <c r="C45" s="1">
        <v>0</v>
      </c>
      <c r="D45" s="1">
        <v>0</v>
      </c>
      <c r="E45" s="1">
        <v>0</v>
      </c>
      <c r="F45" s="1">
        <v>2</v>
      </c>
      <c r="H45" s="1">
        <v>0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1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38.700000000000003</v>
      </c>
      <c r="AI45" s="1">
        <v>2.35</v>
      </c>
      <c r="AJ45" s="1">
        <v>128</v>
      </c>
      <c r="AK45" s="1">
        <v>88</v>
      </c>
      <c r="AL45" s="5">
        <f t="shared" si="0"/>
        <v>101.33333333333333</v>
      </c>
      <c r="AM45" s="1">
        <v>93</v>
      </c>
      <c r="AN45" s="1">
        <v>3</v>
      </c>
      <c r="AO45" s="1">
        <v>7</v>
      </c>
      <c r="AP45" s="1">
        <v>45</v>
      </c>
      <c r="AQ45" s="1">
        <v>19</v>
      </c>
      <c r="AR45" s="1">
        <v>30</v>
      </c>
      <c r="AS45" s="1">
        <f t="shared" si="1"/>
        <v>26</v>
      </c>
      <c r="AT45" s="7">
        <f t="shared" si="2"/>
        <v>3.7142857142857144</v>
      </c>
      <c r="AU45" s="1">
        <v>18</v>
      </c>
      <c r="AV45" s="19">
        <v>6.75</v>
      </c>
      <c r="AW45" s="1">
        <v>2.87</v>
      </c>
      <c r="AX45" s="19">
        <f t="shared" si="3"/>
        <v>0.64484848484848478</v>
      </c>
      <c r="AY45" s="7">
        <f t="shared" si="4"/>
        <v>1.7777777777777777</v>
      </c>
      <c r="AZ45" s="7">
        <f t="shared" si="5"/>
        <v>334.49477351916374</v>
      </c>
      <c r="BA45" s="7">
        <f t="shared" si="6"/>
        <v>2629.5005807200928</v>
      </c>
      <c r="BB45" s="7">
        <f t="shared" si="7"/>
        <v>72.580645161290334</v>
      </c>
      <c r="BC45" s="7">
        <f t="shared" si="8"/>
        <v>30.86021505376344</v>
      </c>
      <c r="BD45" s="7">
        <f t="shared" si="9"/>
        <v>34.97491039426523</v>
      </c>
      <c r="BE45" s="7">
        <f t="shared" si="10"/>
        <v>9.6530752688172026</v>
      </c>
      <c r="BF45" s="19">
        <v>1.7635555555555553</v>
      </c>
      <c r="BG45" s="19">
        <f t="shared" si="11"/>
        <v>0.41333333333333327</v>
      </c>
      <c r="BH45" s="19">
        <f t="shared" si="12"/>
        <v>0.61999999999999988</v>
      </c>
      <c r="BI45" s="19">
        <f t="shared" si="13"/>
        <v>2.7915632754342434</v>
      </c>
      <c r="BJ45" s="19">
        <f t="shared" si="14"/>
        <v>0.3888888888888889</v>
      </c>
      <c r="BK45" s="19"/>
      <c r="BL45" s="20">
        <v>1</v>
      </c>
      <c r="BM45" s="1">
        <v>13</v>
      </c>
      <c r="BO45" s="1">
        <v>1</v>
      </c>
      <c r="BP45" s="1">
        <v>0</v>
      </c>
      <c r="BQ45" s="1">
        <v>1</v>
      </c>
      <c r="BR45" s="1">
        <v>0</v>
      </c>
      <c r="BS45" s="1">
        <v>55</v>
      </c>
      <c r="BT45" s="1"/>
      <c r="BU45" s="1"/>
      <c r="BV45" s="1"/>
      <c r="BX45" s="1">
        <v>43.8</v>
      </c>
      <c r="BY45" s="1">
        <v>1</v>
      </c>
      <c r="CA45" s="25">
        <v>137</v>
      </c>
      <c r="CB45" s="25">
        <v>19</v>
      </c>
      <c r="CC45" s="44">
        <v>1.2</v>
      </c>
      <c r="CD45" s="27">
        <v>90</v>
      </c>
      <c r="CJ45" s="20">
        <v>537.90439760000004</v>
      </c>
      <c r="CK45" s="19">
        <f t="shared" si="15"/>
        <v>6.2876808447430825</v>
      </c>
      <c r="CL45" s="19">
        <f t="shared" si="18"/>
        <v>5.9767155288888896</v>
      </c>
      <c r="CM45" s="20">
        <v>1319.47444</v>
      </c>
      <c r="CN45" s="19">
        <f t="shared" si="16"/>
        <v>7.1849887847819049</v>
      </c>
      <c r="CO45" s="22"/>
      <c r="CP45" s="36">
        <v>43662</v>
      </c>
      <c r="CQ45" s="36"/>
      <c r="CR45" s="36"/>
      <c r="CS45" s="36"/>
      <c r="CU45" s="36">
        <v>44217</v>
      </c>
      <c r="CV45" s="37">
        <v>44217</v>
      </c>
      <c r="CW45" s="1">
        <f t="shared" si="17"/>
        <v>555</v>
      </c>
      <c r="CX45" s="1">
        <v>0</v>
      </c>
      <c r="DA45" s="1">
        <v>0</v>
      </c>
      <c r="DB45" s="1">
        <v>555</v>
      </c>
      <c r="DC45" s="3">
        <v>0</v>
      </c>
      <c r="DD45" t="s">
        <v>132</v>
      </c>
    </row>
    <row r="46" spans="1:117" x14ac:dyDescent="0.25">
      <c r="A46" s="25">
        <v>1163</v>
      </c>
      <c r="B46" s="1">
        <v>78</v>
      </c>
      <c r="C46" s="1">
        <v>0</v>
      </c>
      <c r="D46" s="1">
        <v>0</v>
      </c>
      <c r="E46" s="1">
        <v>0</v>
      </c>
      <c r="F46" s="1">
        <v>2</v>
      </c>
      <c r="H46" s="1">
        <v>0</v>
      </c>
      <c r="J46" s="1">
        <v>4</v>
      </c>
      <c r="K46" s="1">
        <v>1</v>
      </c>
      <c r="L46" s="1">
        <v>1</v>
      </c>
      <c r="M46" s="1">
        <v>1</v>
      </c>
      <c r="N46" s="1">
        <v>0</v>
      </c>
      <c r="O46" s="1">
        <v>0</v>
      </c>
      <c r="P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1</v>
      </c>
      <c r="AG46" s="1">
        <v>0</v>
      </c>
      <c r="AH46" s="1">
        <v>34.1</v>
      </c>
      <c r="AI46" s="1">
        <v>2.19</v>
      </c>
      <c r="AJ46" s="1">
        <v>116</v>
      </c>
      <c r="AK46" s="1">
        <v>59</v>
      </c>
      <c r="AL46" s="5">
        <f t="shared" si="0"/>
        <v>78</v>
      </c>
      <c r="AM46" s="1">
        <v>90</v>
      </c>
      <c r="AN46" s="1">
        <v>1</v>
      </c>
      <c r="AO46" s="1">
        <v>2</v>
      </c>
      <c r="AP46" s="1">
        <v>41</v>
      </c>
      <c r="AQ46" s="1">
        <v>10</v>
      </c>
      <c r="AR46" s="1">
        <v>23</v>
      </c>
      <c r="AS46" s="1">
        <f t="shared" si="1"/>
        <v>31</v>
      </c>
      <c r="AT46" s="7">
        <f t="shared" si="2"/>
        <v>15.5</v>
      </c>
      <c r="AU46" s="1">
        <v>11</v>
      </c>
      <c r="AV46" s="19">
        <v>6.45</v>
      </c>
      <c r="AW46" s="1">
        <v>2.94</v>
      </c>
      <c r="AX46" s="19">
        <f t="shared" si="3"/>
        <v>0.50847006651884696</v>
      </c>
      <c r="AY46" s="7">
        <f t="shared" si="4"/>
        <v>1.8604651162790697</v>
      </c>
      <c r="AZ46" s="7">
        <f t="shared" si="5"/>
        <v>326.53061224489795</v>
      </c>
      <c r="BA46" s="7">
        <f t="shared" si="6"/>
        <v>2068.0272108843537</v>
      </c>
      <c r="BB46" s="7">
        <f t="shared" si="7"/>
        <v>71.666666666666671</v>
      </c>
      <c r="BC46" s="7">
        <f t="shared" si="8"/>
        <v>32.666666666666664</v>
      </c>
      <c r="BD46" s="7">
        <f t="shared" si="9"/>
        <v>29.765866666666664</v>
      </c>
      <c r="BE46" s="7">
        <f t="shared" si="10"/>
        <v>9.3295999999999992</v>
      </c>
      <c r="BF46" s="19">
        <v>1.7302325581395348</v>
      </c>
      <c r="BG46" s="19">
        <f t="shared" si="11"/>
        <v>0.32093023255813952</v>
      </c>
      <c r="BH46" s="19">
        <f t="shared" si="12"/>
        <v>0.5720930232558139</v>
      </c>
      <c r="BI46" s="19">
        <f t="shared" si="13"/>
        <v>2.3118279569892475</v>
      </c>
      <c r="BJ46" s="19">
        <f t="shared" si="14"/>
        <v>0.18181818181818182</v>
      </c>
      <c r="BK46" s="19"/>
      <c r="BL46" s="20">
        <v>1</v>
      </c>
      <c r="BM46" s="1">
        <v>12</v>
      </c>
      <c r="BO46" s="1">
        <v>1</v>
      </c>
      <c r="BP46" s="1">
        <v>0</v>
      </c>
      <c r="BQ46" s="1">
        <v>1</v>
      </c>
      <c r="BR46" s="1">
        <v>0</v>
      </c>
      <c r="BS46" s="1">
        <v>55</v>
      </c>
      <c r="BT46" s="1">
        <v>4.7</v>
      </c>
      <c r="BU46" s="1">
        <v>3.1</v>
      </c>
      <c r="BV46" s="1">
        <v>0.4</v>
      </c>
      <c r="BZ46" s="1">
        <v>1</v>
      </c>
      <c r="CA46" s="25">
        <v>139</v>
      </c>
      <c r="CB46" s="25">
        <v>24</v>
      </c>
      <c r="CC46" s="44">
        <v>1.27</v>
      </c>
      <c r="CD46" s="27">
        <v>54</v>
      </c>
      <c r="CJ46" s="20">
        <v>2073.4930890000001</v>
      </c>
      <c r="CK46" s="19">
        <f t="shared" si="15"/>
        <v>7.6369899466690656</v>
      </c>
      <c r="CL46" s="19">
        <f t="shared" si="18"/>
        <v>38.398020166666669</v>
      </c>
      <c r="CM46" s="20">
        <v>3550.0654060000002</v>
      </c>
      <c r="CN46" s="19">
        <f t="shared" si="16"/>
        <v>8.1747213065250897</v>
      </c>
      <c r="CO46" s="22"/>
      <c r="CP46" s="36">
        <v>43678</v>
      </c>
      <c r="CQ46" s="36"/>
      <c r="CR46" s="36"/>
      <c r="CS46" s="36"/>
      <c r="CU46" s="36">
        <v>44274</v>
      </c>
      <c r="CV46" s="36">
        <v>44264</v>
      </c>
      <c r="CW46" s="1">
        <f t="shared" si="17"/>
        <v>586</v>
      </c>
      <c r="CX46" s="1">
        <v>0</v>
      </c>
      <c r="DA46" s="1">
        <v>0</v>
      </c>
      <c r="DB46" s="1">
        <v>586</v>
      </c>
      <c r="DC46" s="1">
        <v>1</v>
      </c>
      <c r="DD46"/>
    </row>
    <row r="47" spans="1:117" s="10" customFormat="1" x14ac:dyDescent="0.25">
      <c r="A47" s="25">
        <v>1172</v>
      </c>
      <c r="B47" s="1">
        <v>68</v>
      </c>
      <c r="C47" s="1">
        <v>0</v>
      </c>
      <c r="D47" s="1">
        <v>1</v>
      </c>
      <c r="E47" s="1">
        <v>0</v>
      </c>
      <c r="F47" s="1">
        <v>2</v>
      </c>
      <c r="G47" s="1"/>
      <c r="H47" s="1">
        <v>1</v>
      </c>
      <c r="I47" s="1"/>
      <c r="J47" s="1">
        <v>2</v>
      </c>
      <c r="K47" s="1">
        <v>1</v>
      </c>
      <c r="L47" s="1">
        <v>0</v>
      </c>
      <c r="M47" s="1">
        <v>1</v>
      </c>
      <c r="N47" s="1">
        <v>0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1</v>
      </c>
      <c r="AG47" s="1">
        <v>0</v>
      </c>
      <c r="AH47" s="1">
        <v>20.7</v>
      </c>
      <c r="AI47" s="1">
        <v>1.42</v>
      </c>
      <c r="AJ47" s="1">
        <v>132</v>
      </c>
      <c r="AK47" s="1">
        <v>65</v>
      </c>
      <c r="AL47" s="5">
        <f t="shared" si="0"/>
        <v>87.333333333333329</v>
      </c>
      <c r="AM47" s="1">
        <v>53</v>
      </c>
      <c r="AN47" s="1">
        <v>1</v>
      </c>
      <c r="AO47" s="1">
        <v>2</v>
      </c>
      <c r="AP47" s="1">
        <v>28</v>
      </c>
      <c r="AQ47" s="1">
        <v>6</v>
      </c>
      <c r="AR47" s="1">
        <v>14</v>
      </c>
      <c r="AS47" s="1">
        <f t="shared" si="1"/>
        <v>22</v>
      </c>
      <c r="AT47" s="7">
        <f t="shared" si="2"/>
        <v>11</v>
      </c>
      <c r="AU47" s="1">
        <v>7</v>
      </c>
      <c r="AV47" s="19">
        <v>4.4000000000000004</v>
      </c>
      <c r="AW47" s="1">
        <v>3.09</v>
      </c>
      <c r="AX47" s="19">
        <f t="shared" si="3"/>
        <v>0.59835920177383584</v>
      </c>
      <c r="AY47" s="7">
        <f t="shared" si="4"/>
        <v>1.5909090909090908</v>
      </c>
      <c r="AZ47" s="7">
        <f t="shared" si="5"/>
        <v>181.22977346278319</v>
      </c>
      <c r="BA47" s="7">
        <f t="shared" si="6"/>
        <v>2209.277238403452</v>
      </c>
      <c r="BB47" s="7">
        <f t="shared" si="7"/>
        <v>83.018867924528308</v>
      </c>
      <c r="BC47" s="7">
        <f t="shared" si="8"/>
        <v>58.301886792452834</v>
      </c>
      <c r="BD47" s="7">
        <f t="shared" si="9"/>
        <v>63.696754716981133</v>
      </c>
      <c r="BE47" s="7">
        <f t="shared" si="10"/>
        <v>9.5148679245283034</v>
      </c>
      <c r="BF47" s="19">
        <v>1.3731818181818181</v>
      </c>
      <c r="BG47" s="19">
        <f t="shared" si="11"/>
        <v>0.16863636363636361</v>
      </c>
      <c r="BH47" s="19">
        <f t="shared" si="12"/>
        <v>0.33727272727272722</v>
      </c>
      <c r="BI47" s="19">
        <f t="shared" si="13"/>
        <v>3.7735849056603779</v>
      </c>
      <c r="BJ47" s="19">
        <f t="shared" si="14"/>
        <v>0.2857142857142857</v>
      </c>
      <c r="BK47" s="19"/>
      <c r="BL47" s="20">
        <v>1</v>
      </c>
      <c r="BM47" s="1">
        <v>12</v>
      </c>
      <c r="BN47" s="20"/>
      <c r="BO47" s="1">
        <v>0</v>
      </c>
      <c r="BP47" s="1">
        <v>0</v>
      </c>
      <c r="BQ47" s="1">
        <v>1</v>
      </c>
      <c r="BR47" s="1">
        <v>0</v>
      </c>
      <c r="BS47" s="1">
        <v>70</v>
      </c>
      <c r="BT47" s="1">
        <v>4.3</v>
      </c>
      <c r="BU47" s="1">
        <v>2.5</v>
      </c>
      <c r="BV47" s="1">
        <v>0.32</v>
      </c>
      <c r="BW47" s="1"/>
      <c r="BX47" s="1"/>
      <c r="BY47" s="1"/>
      <c r="BZ47" s="1">
        <v>0</v>
      </c>
      <c r="CA47" s="25">
        <v>141</v>
      </c>
      <c r="CB47" s="25">
        <v>27</v>
      </c>
      <c r="CC47" s="44">
        <v>0.88</v>
      </c>
      <c r="CD47" s="27">
        <v>68</v>
      </c>
      <c r="CE47" s="1"/>
      <c r="CF47" s="1"/>
      <c r="CG47" s="1"/>
      <c r="CH47" s="1"/>
      <c r="CI47" s="1"/>
      <c r="CJ47" s="20">
        <v>824.77165930000001</v>
      </c>
      <c r="CK47" s="19">
        <f t="shared" si="15"/>
        <v>6.7151065714189064</v>
      </c>
      <c r="CL47" s="19">
        <f t="shared" si="18"/>
        <v>12.128994989705882</v>
      </c>
      <c r="CM47" s="20">
        <v>4584.0394109999997</v>
      </c>
      <c r="CN47" s="19">
        <f t="shared" si="16"/>
        <v>8.4303358558707053</v>
      </c>
      <c r="CO47" s="20"/>
      <c r="CP47" s="36">
        <v>43693</v>
      </c>
      <c r="CQ47" s="36"/>
      <c r="CR47" s="36"/>
      <c r="CS47" s="36"/>
      <c r="CT47" s="20"/>
      <c r="CU47" s="36">
        <v>44274</v>
      </c>
      <c r="CV47" s="36">
        <v>44273</v>
      </c>
      <c r="CW47" s="1">
        <f t="shared" si="17"/>
        <v>580</v>
      </c>
      <c r="CX47" s="1">
        <v>0</v>
      </c>
      <c r="CY47" s="1"/>
      <c r="CZ47" s="1"/>
      <c r="DA47" s="1">
        <v>0</v>
      </c>
      <c r="DB47" s="1">
        <v>580</v>
      </c>
      <c r="DC47" s="3">
        <v>0</v>
      </c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s="1" customFormat="1" x14ac:dyDescent="0.25">
      <c r="A48" s="2">
        <v>2001</v>
      </c>
      <c r="B48" s="3">
        <v>28</v>
      </c>
      <c r="C48" s="3">
        <v>1</v>
      </c>
      <c r="D48" s="3">
        <v>0</v>
      </c>
      <c r="E48" s="3">
        <v>1</v>
      </c>
      <c r="F48" s="3">
        <v>1</v>
      </c>
      <c r="G48" s="3">
        <v>1</v>
      </c>
      <c r="H48" s="1">
        <v>0</v>
      </c>
      <c r="I48" s="3">
        <v>1</v>
      </c>
      <c r="J48" s="3">
        <v>2</v>
      </c>
      <c r="K48" s="3">
        <v>1</v>
      </c>
      <c r="L48" s="3">
        <v>0</v>
      </c>
      <c r="M48" s="3"/>
      <c r="N48" s="3">
        <v>0</v>
      </c>
      <c r="O48" s="3">
        <v>0</v>
      </c>
      <c r="P48" s="3">
        <v>0</v>
      </c>
      <c r="Q48" s="3"/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>
        <v>32.200000000000003</v>
      </c>
      <c r="AI48" s="4">
        <v>2.2400000000000002</v>
      </c>
      <c r="AJ48" s="3">
        <v>166</v>
      </c>
      <c r="AK48" s="3">
        <v>90</v>
      </c>
      <c r="AL48" s="5">
        <f t="shared" si="0"/>
        <v>115.33333333333333</v>
      </c>
      <c r="AM48" s="3">
        <v>72</v>
      </c>
      <c r="AN48" s="3">
        <v>1</v>
      </c>
      <c r="AO48" s="3">
        <v>12</v>
      </c>
      <c r="AP48" s="3">
        <v>48</v>
      </c>
      <c r="AQ48" s="3">
        <v>18</v>
      </c>
      <c r="AR48" s="3">
        <v>26</v>
      </c>
      <c r="AS48" s="3">
        <f t="shared" si="1"/>
        <v>30</v>
      </c>
      <c r="AT48" s="7">
        <f t="shared" si="2"/>
        <v>2.5</v>
      </c>
      <c r="AU48" s="3">
        <v>17</v>
      </c>
      <c r="AV48" s="4">
        <v>5.6896000000000004</v>
      </c>
      <c r="AW48" s="3">
        <v>2.54</v>
      </c>
      <c r="AX48" s="19">
        <f t="shared" si="3"/>
        <v>0.6495491500369549</v>
      </c>
      <c r="AY48" s="7">
        <f t="shared" si="4"/>
        <v>1.5818335208098986</v>
      </c>
      <c r="AZ48" s="7">
        <f t="shared" si="5"/>
        <v>283.46456692913387</v>
      </c>
      <c r="BA48" s="7">
        <f t="shared" si="6"/>
        <v>3254.5931758530182</v>
      </c>
      <c r="BB48" s="7">
        <f t="shared" si="7"/>
        <v>79.022222222222226</v>
      </c>
      <c r="BC48" s="7">
        <f t="shared" si="8"/>
        <v>35.277777777777779</v>
      </c>
      <c r="BD48" s="7">
        <f t="shared" si="9"/>
        <v>47.178148148148146</v>
      </c>
      <c r="BE48" s="7">
        <f t="shared" si="10"/>
        <v>6.7168888888888887</v>
      </c>
      <c r="BF48" s="19"/>
      <c r="BG48" s="19">
        <f t="shared" si="11"/>
        <v>0.32902137232845891</v>
      </c>
      <c r="BH48" s="19">
        <f t="shared" si="12"/>
        <v>0.60742407199100112</v>
      </c>
      <c r="BI48" s="19">
        <f t="shared" si="13"/>
        <v>2.634074074074074</v>
      </c>
      <c r="BJ48" s="19">
        <f t="shared" si="14"/>
        <v>0.70588235294117652</v>
      </c>
      <c r="BK48" s="19"/>
      <c r="BL48" s="5">
        <v>0</v>
      </c>
      <c r="BM48" s="5"/>
      <c r="BN48" s="5"/>
      <c r="BO48" s="5"/>
      <c r="BP48" s="5"/>
      <c r="BQ48" s="3">
        <v>1</v>
      </c>
      <c r="BR48" s="3">
        <v>0</v>
      </c>
      <c r="BS48" s="3">
        <v>57.5</v>
      </c>
      <c r="BT48" s="3">
        <v>4.0999999999999996</v>
      </c>
      <c r="BU48" s="3">
        <v>2.7</v>
      </c>
      <c r="BV48" s="3">
        <v>1.3</v>
      </c>
      <c r="BW48" s="3"/>
      <c r="BX48" s="10"/>
      <c r="BY48" s="3">
        <v>1</v>
      </c>
      <c r="BZ48" s="3">
        <v>1</v>
      </c>
      <c r="CA48" s="3">
        <v>129</v>
      </c>
      <c r="CB48" s="3">
        <v>71</v>
      </c>
      <c r="CC48" s="4">
        <v>1.8</v>
      </c>
      <c r="CD48" s="28">
        <v>54</v>
      </c>
      <c r="CE48" s="8"/>
      <c r="CF48" s="8"/>
      <c r="CG48" s="3"/>
      <c r="CH48" s="3"/>
      <c r="CI48" s="3"/>
      <c r="CJ48" s="12">
        <v>3500</v>
      </c>
      <c r="CK48" s="19">
        <f t="shared" si="15"/>
        <v>8.1605182474775049</v>
      </c>
      <c r="CL48" s="19">
        <f t="shared" si="18"/>
        <v>64.81481481481481</v>
      </c>
      <c r="CM48" s="5">
        <v>3497.6899248076479</v>
      </c>
      <c r="CN48" s="19">
        <f t="shared" si="16"/>
        <v>8.1598580080839085</v>
      </c>
      <c r="CO48" s="10"/>
      <c r="CP48" s="41">
        <v>40214</v>
      </c>
      <c r="CQ48" s="41"/>
      <c r="CR48" s="41"/>
      <c r="CS48" s="41"/>
      <c r="CT48" s="20"/>
      <c r="CU48" s="36">
        <v>44272</v>
      </c>
      <c r="CV48" s="36">
        <v>40769</v>
      </c>
      <c r="CW48" s="1">
        <f t="shared" si="17"/>
        <v>555</v>
      </c>
      <c r="CX48" s="3">
        <v>1</v>
      </c>
      <c r="CY48" s="36">
        <v>40769</v>
      </c>
      <c r="CZ48" s="20">
        <f>(CY48-CP48)</f>
        <v>555</v>
      </c>
      <c r="DA48" s="20">
        <v>1</v>
      </c>
      <c r="DB48" s="20">
        <v>555</v>
      </c>
      <c r="DC48" s="1">
        <v>1</v>
      </c>
      <c r="DD48" t="s">
        <v>140</v>
      </c>
      <c r="DE48" s="10"/>
      <c r="DF48" s="10"/>
      <c r="DG48" s="10"/>
      <c r="DH48" s="10"/>
      <c r="DI48" s="10"/>
      <c r="DJ48" s="10"/>
      <c r="DK48" s="10"/>
      <c r="DL48" s="10"/>
      <c r="DM48" s="10"/>
    </row>
    <row r="49" spans="1:117" s="10" customFormat="1" x14ac:dyDescent="0.25">
      <c r="A49" s="2">
        <v>2002</v>
      </c>
      <c r="B49" s="3">
        <v>19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1">
        <v>0</v>
      </c>
      <c r="I49" s="3">
        <v>1</v>
      </c>
      <c r="J49" s="3">
        <v>4</v>
      </c>
      <c r="K49" s="3">
        <v>1</v>
      </c>
      <c r="L49" s="3">
        <v>0</v>
      </c>
      <c r="M49" s="3"/>
      <c r="N49" s="3">
        <v>1</v>
      </c>
      <c r="O49" s="3">
        <v>0</v>
      </c>
      <c r="P49" s="3">
        <v>0</v>
      </c>
      <c r="Q49" s="3"/>
      <c r="R49" s="3">
        <v>0</v>
      </c>
      <c r="S49" s="3">
        <v>0</v>
      </c>
      <c r="T49" s="3">
        <v>1</v>
      </c>
      <c r="U49" s="3">
        <v>1</v>
      </c>
      <c r="V49" s="3">
        <v>0</v>
      </c>
      <c r="W49" s="3">
        <v>0</v>
      </c>
      <c r="X49" s="3">
        <v>0</v>
      </c>
      <c r="Y49" s="3">
        <v>1</v>
      </c>
      <c r="Z49" s="3">
        <v>1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2</v>
      </c>
      <c r="AH49" s="3">
        <v>29</v>
      </c>
      <c r="AI49" s="4">
        <v>1.75</v>
      </c>
      <c r="AJ49" s="3">
        <v>115</v>
      </c>
      <c r="AK49" s="3">
        <v>84</v>
      </c>
      <c r="AL49" s="5">
        <f t="shared" si="0"/>
        <v>94.333333333333329</v>
      </c>
      <c r="AM49" s="3">
        <v>69</v>
      </c>
      <c r="AN49" s="3">
        <v>1</v>
      </c>
      <c r="AO49" s="3">
        <v>7</v>
      </c>
      <c r="AP49" s="3">
        <v>103</v>
      </c>
      <c r="AQ49" s="3">
        <v>46</v>
      </c>
      <c r="AR49" s="3">
        <v>64</v>
      </c>
      <c r="AS49" s="3">
        <f t="shared" si="1"/>
        <v>57</v>
      </c>
      <c r="AT49" s="7">
        <f t="shared" si="2"/>
        <v>8.1428571428571423</v>
      </c>
      <c r="AU49" s="3">
        <v>10</v>
      </c>
      <c r="AV49" s="4">
        <v>2.835</v>
      </c>
      <c r="AW49" s="3">
        <v>1.62</v>
      </c>
      <c r="AX49" s="19">
        <f t="shared" si="3"/>
        <v>0.33884700665188466</v>
      </c>
      <c r="AY49" s="7">
        <f t="shared" si="4"/>
        <v>19.047619047619047</v>
      </c>
      <c r="AZ49" s="7">
        <f t="shared" si="5"/>
        <v>2666.6666666666665</v>
      </c>
      <c r="BA49" s="7">
        <f t="shared" si="6"/>
        <v>4312.7572016460899</v>
      </c>
      <c r="BB49" s="7">
        <f t="shared" si="7"/>
        <v>41.086956521739133</v>
      </c>
      <c r="BC49" s="7">
        <f t="shared" si="8"/>
        <v>23.478260869565219</v>
      </c>
      <c r="BD49" s="7">
        <f t="shared" si="9"/>
        <v>26.927999999999997</v>
      </c>
      <c r="BE49" s="7">
        <f t="shared" si="10"/>
        <v>18.200347826086958</v>
      </c>
      <c r="BF49" s="19"/>
      <c r="BG49" s="19">
        <f t="shared" si="11"/>
        <v>1.5576719576719575</v>
      </c>
      <c r="BH49" s="19">
        <f t="shared" si="12"/>
        <v>2.5068783068783067</v>
      </c>
      <c r="BI49" s="19">
        <f t="shared" si="13"/>
        <v>0.7208237986270023</v>
      </c>
      <c r="BJ49" s="19">
        <f t="shared" si="14"/>
        <v>0.7</v>
      </c>
      <c r="BK49" s="19"/>
      <c r="BL49" s="5">
        <v>0</v>
      </c>
      <c r="BM49" s="5"/>
      <c r="BN49" s="5"/>
      <c r="BO49" s="5"/>
      <c r="BP49" s="5"/>
      <c r="BQ49" s="3">
        <v>1</v>
      </c>
      <c r="BR49" s="3">
        <v>0</v>
      </c>
      <c r="BS49" s="3">
        <v>62.5</v>
      </c>
      <c r="BT49" s="3">
        <v>3.8</v>
      </c>
      <c r="BU49" s="3">
        <v>2.2999999999999998</v>
      </c>
      <c r="BV49" s="3">
        <v>1</v>
      </c>
      <c r="BW49" s="3">
        <v>3.7</v>
      </c>
      <c r="BY49" s="3">
        <v>1</v>
      </c>
      <c r="BZ49" s="3">
        <v>0</v>
      </c>
      <c r="CA49" s="3">
        <v>135</v>
      </c>
      <c r="CB49" s="3">
        <v>28</v>
      </c>
      <c r="CC49" s="4">
        <v>1.3</v>
      </c>
      <c r="CD49" s="28">
        <v>70</v>
      </c>
      <c r="CE49" s="8"/>
      <c r="CF49" s="8"/>
      <c r="CG49" s="3">
        <v>399</v>
      </c>
      <c r="CH49" s="3">
        <v>0</v>
      </c>
      <c r="CI49" s="3">
        <v>1</v>
      </c>
      <c r="CJ49" s="12">
        <v>916.38418079096039</v>
      </c>
      <c r="CK49" s="19">
        <f t="shared" si="15"/>
        <v>6.8204356880896206</v>
      </c>
      <c r="CL49" s="19">
        <f t="shared" si="18"/>
        <v>13.091202582728005</v>
      </c>
      <c r="CM49" s="5">
        <v>1628.7263151153088</v>
      </c>
      <c r="CN49" s="19">
        <f t="shared" si="16"/>
        <v>7.3955535865775639</v>
      </c>
      <c r="CP49" s="41">
        <v>40217</v>
      </c>
      <c r="CQ49" s="41"/>
      <c r="CR49" s="41"/>
      <c r="CS49" s="41"/>
      <c r="CT49" s="20"/>
      <c r="CU49" s="36">
        <v>44272</v>
      </c>
      <c r="CV49" s="36">
        <v>43850</v>
      </c>
      <c r="CW49" s="1">
        <f t="shared" si="17"/>
        <v>3633</v>
      </c>
      <c r="CX49" s="3">
        <v>1</v>
      </c>
      <c r="CY49" s="40">
        <v>43850</v>
      </c>
      <c r="CZ49" s="20">
        <f>(CY49-CP49)</f>
        <v>3633</v>
      </c>
      <c r="DA49" s="20">
        <v>1</v>
      </c>
      <c r="DB49" s="20">
        <v>3633</v>
      </c>
      <c r="DC49" s="3">
        <v>0</v>
      </c>
      <c r="DD49" s="3" t="s">
        <v>141</v>
      </c>
    </row>
    <row r="50" spans="1:117" s="10" customFormat="1" x14ac:dyDescent="0.25">
      <c r="A50" s="2">
        <v>2003</v>
      </c>
      <c r="B50" s="3">
        <v>57</v>
      </c>
      <c r="C50" s="3">
        <v>0</v>
      </c>
      <c r="D50" s="3">
        <v>0</v>
      </c>
      <c r="E50" s="3">
        <v>1</v>
      </c>
      <c r="F50" s="3">
        <v>1</v>
      </c>
      <c r="G50" s="3">
        <v>0</v>
      </c>
      <c r="H50" s="1">
        <v>1</v>
      </c>
      <c r="I50" s="3">
        <v>1</v>
      </c>
      <c r="J50" s="3">
        <v>3</v>
      </c>
      <c r="K50" s="3">
        <v>1</v>
      </c>
      <c r="L50" s="3">
        <v>0</v>
      </c>
      <c r="M50" s="3"/>
      <c r="N50" s="3">
        <v>1</v>
      </c>
      <c r="O50" s="3">
        <v>0</v>
      </c>
      <c r="P50" s="3">
        <v>1</v>
      </c>
      <c r="Q50" s="3"/>
      <c r="R50" s="3">
        <v>0</v>
      </c>
      <c r="S50" s="3">
        <v>0</v>
      </c>
      <c r="T50" s="3">
        <v>0</v>
      </c>
      <c r="U50" s="3">
        <v>0</v>
      </c>
      <c r="V50" s="3">
        <v>1</v>
      </c>
      <c r="W50" s="3">
        <v>0</v>
      </c>
      <c r="X50" s="3">
        <v>0</v>
      </c>
      <c r="Y50" s="3">
        <v>0</v>
      </c>
      <c r="Z50" s="3">
        <v>0</v>
      </c>
      <c r="AA50" s="3">
        <v>1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21.5</v>
      </c>
      <c r="AI50" s="4">
        <v>1.93</v>
      </c>
      <c r="AJ50" s="3">
        <v>114</v>
      </c>
      <c r="AK50" s="3">
        <v>77</v>
      </c>
      <c r="AL50" s="5">
        <f t="shared" si="0"/>
        <v>89.333333333333329</v>
      </c>
      <c r="AM50" s="3">
        <v>81</v>
      </c>
      <c r="AN50" s="3">
        <v>1</v>
      </c>
      <c r="AO50" s="3">
        <v>3</v>
      </c>
      <c r="AP50" s="3">
        <v>25</v>
      </c>
      <c r="AQ50" s="3">
        <v>10</v>
      </c>
      <c r="AR50" s="3">
        <v>15</v>
      </c>
      <c r="AS50" s="3">
        <f t="shared" si="1"/>
        <v>15</v>
      </c>
      <c r="AT50" s="7">
        <f t="shared" si="2"/>
        <v>5</v>
      </c>
      <c r="AU50" s="3">
        <v>9</v>
      </c>
      <c r="AV50" s="4">
        <v>5.3267999999999995</v>
      </c>
      <c r="AW50" s="3">
        <v>2.76</v>
      </c>
      <c r="AX50" s="19">
        <f t="shared" si="3"/>
        <v>0.54669623059866956</v>
      </c>
      <c r="AY50" s="7">
        <f t="shared" si="4"/>
        <v>1.1263798152737103</v>
      </c>
      <c r="AZ50" s="7">
        <f t="shared" si="5"/>
        <v>173.91304347826087</v>
      </c>
      <c r="BA50" s="7">
        <f t="shared" si="6"/>
        <v>2502.4154589371979</v>
      </c>
      <c r="BB50" s="7">
        <f t="shared" si="7"/>
        <v>65.762962962962959</v>
      </c>
      <c r="BC50" s="7">
        <f t="shared" si="8"/>
        <v>34.074074074074076</v>
      </c>
      <c r="BD50" s="7">
        <f t="shared" si="9"/>
        <v>37.227061728395064</v>
      </c>
      <c r="BE50" s="7">
        <f t="shared" si="10"/>
        <v>5.560888888888889</v>
      </c>
      <c r="BF50" s="19"/>
      <c r="BG50" s="19">
        <f t="shared" si="11"/>
        <v>0.22809191259292635</v>
      </c>
      <c r="BH50" s="19">
        <f t="shared" si="12"/>
        <v>0.38015318765487727</v>
      </c>
      <c r="BI50" s="19">
        <f t="shared" si="13"/>
        <v>4.3841975308641974</v>
      </c>
      <c r="BJ50" s="19">
        <f t="shared" si="14"/>
        <v>0.33333333333333331</v>
      </c>
      <c r="BK50" s="19"/>
      <c r="BL50" s="5">
        <v>0</v>
      </c>
      <c r="BM50" s="5"/>
      <c r="BN50" s="5"/>
      <c r="BO50" s="5"/>
      <c r="BP50" s="5"/>
      <c r="BQ50" s="3">
        <v>1</v>
      </c>
      <c r="BR50" s="3">
        <v>0</v>
      </c>
      <c r="BS50" s="3">
        <v>62.5</v>
      </c>
      <c r="BT50" s="3">
        <v>4.8</v>
      </c>
      <c r="BU50" s="3">
        <v>3.3</v>
      </c>
      <c r="BV50" s="3">
        <v>1</v>
      </c>
      <c r="BW50" s="3"/>
      <c r="BY50" s="3">
        <v>1</v>
      </c>
      <c r="BZ50" s="3">
        <v>0</v>
      </c>
      <c r="CA50" s="3">
        <v>140</v>
      </c>
      <c r="CB50" s="3">
        <v>23</v>
      </c>
      <c r="CC50" s="4">
        <v>1.2</v>
      </c>
      <c r="CD50" s="28">
        <v>90</v>
      </c>
      <c r="CE50" s="8"/>
      <c r="CF50" s="8"/>
      <c r="CG50" s="3">
        <v>860</v>
      </c>
      <c r="CH50" s="3">
        <v>1</v>
      </c>
      <c r="CI50" s="3">
        <v>2</v>
      </c>
      <c r="CJ50" s="12">
        <v>1109.0909090909092</v>
      </c>
      <c r="CK50" s="19">
        <f t="shared" si="15"/>
        <v>7.0112959579229779</v>
      </c>
      <c r="CL50" s="19">
        <f t="shared" si="18"/>
        <v>12.323232323232325</v>
      </c>
      <c r="CM50" s="5">
        <v>3764.3254646879909</v>
      </c>
      <c r="CN50" s="19">
        <f t="shared" si="16"/>
        <v>8.2333239647376022</v>
      </c>
      <c r="CP50" s="41">
        <v>40224</v>
      </c>
      <c r="CQ50" s="41"/>
      <c r="CR50" s="41"/>
      <c r="CS50" s="41"/>
      <c r="CT50" s="20"/>
      <c r="CU50" s="36">
        <v>44272</v>
      </c>
      <c r="CV50" s="36">
        <v>44085</v>
      </c>
      <c r="CW50" s="1">
        <f t="shared" si="17"/>
        <v>3861</v>
      </c>
      <c r="CX50" s="3">
        <v>0</v>
      </c>
      <c r="CY50" s="3"/>
      <c r="CZ50" s="3"/>
      <c r="DA50" s="3">
        <v>0</v>
      </c>
      <c r="DB50" s="3">
        <v>3861</v>
      </c>
      <c r="DC50" s="3">
        <v>0</v>
      </c>
      <c r="DD50" s="39" t="s">
        <v>139</v>
      </c>
    </row>
    <row r="51" spans="1:117" s="10" customFormat="1" x14ac:dyDescent="0.25">
      <c r="A51" s="2">
        <v>2004</v>
      </c>
      <c r="B51" s="3">
        <v>62</v>
      </c>
      <c r="C51" s="3">
        <v>0</v>
      </c>
      <c r="D51" s="3">
        <v>0</v>
      </c>
      <c r="E51" s="3">
        <v>1</v>
      </c>
      <c r="F51" s="3">
        <v>1</v>
      </c>
      <c r="G51" s="3">
        <v>1</v>
      </c>
      <c r="H51" s="1">
        <v>0</v>
      </c>
      <c r="I51" s="3">
        <v>1</v>
      </c>
      <c r="J51" s="3">
        <v>2</v>
      </c>
      <c r="K51" s="3">
        <v>0</v>
      </c>
      <c r="L51" s="3">
        <v>0</v>
      </c>
      <c r="M51" s="3"/>
      <c r="N51" s="3">
        <v>0</v>
      </c>
      <c r="O51" s="3">
        <v>0</v>
      </c>
      <c r="P51" s="3">
        <v>1</v>
      </c>
      <c r="Q51" s="3"/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1</v>
      </c>
      <c r="AA51" s="3">
        <v>0</v>
      </c>
      <c r="AB51" s="3">
        <v>0</v>
      </c>
      <c r="AC51" s="3">
        <v>1</v>
      </c>
      <c r="AD51" s="3">
        <v>0</v>
      </c>
      <c r="AE51" s="3">
        <v>1</v>
      </c>
      <c r="AF51" s="3">
        <v>0</v>
      </c>
      <c r="AG51" s="3">
        <v>0</v>
      </c>
      <c r="AH51" s="3">
        <v>38</v>
      </c>
      <c r="AI51" s="4">
        <v>2.4</v>
      </c>
      <c r="AJ51" s="3">
        <v>107</v>
      </c>
      <c r="AK51" s="3">
        <v>68</v>
      </c>
      <c r="AL51" s="5">
        <f t="shared" si="0"/>
        <v>81</v>
      </c>
      <c r="AM51" s="3">
        <v>60</v>
      </c>
      <c r="AN51" s="3">
        <v>1</v>
      </c>
      <c r="AO51" s="3">
        <v>15</v>
      </c>
      <c r="AP51" s="3">
        <v>37</v>
      </c>
      <c r="AQ51" s="3">
        <v>20</v>
      </c>
      <c r="AR51" s="3">
        <v>25</v>
      </c>
      <c r="AS51" s="3">
        <f t="shared" si="1"/>
        <v>17</v>
      </c>
      <c r="AT51" s="7">
        <f t="shared" si="2"/>
        <v>1.1333333333333333</v>
      </c>
      <c r="AU51" s="3">
        <v>21</v>
      </c>
      <c r="AV51" s="4">
        <v>4.4400000000000004</v>
      </c>
      <c r="AW51" s="3">
        <v>1.85</v>
      </c>
      <c r="AX51" s="19">
        <f t="shared" si="3"/>
        <v>0.33226164079822618</v>
      </c>
      <c r="AY51" s="7">
        <f t="shared" si="4"/>
        <v>0.9009009009009008</v>
      </c>
      <c r="AZ51" s="7">
        <f t="shared" si="5"/>
        <v>172.97297297297297</v>
      </c>
      <c r="BA51" s="7">
        <f t="shared" si="6"/>
        <v>2854.0540540540537</v>
      </c>
      <c r="BB51" s="7">
        <f t="shared" si="7"/>
        <v>74.000000000000014</v>
      </c>
      <c r="BC51" s="7">
        <f t="shared" si="8"/>
        <v>30.833333333333332</v>
      </c>
      <c r="BD51" s="7">
        <f t="shared" si="9"/>
        <v>25.16</v>
      </c>
      <c r="BE51" s="7">
        <f t="shared" si="10"/>
        <v>4.1933333333333325</v>
      </c>
      <c r="BF51" s="19">
        <v>1.36</v>
      </c>
      <c r="BG51" s="19">
        <f t="shared" si="11"/>
        <v>0.33783783783783777</v>
      </c>
      <c r="BH51" s="19">
        <f t="shared" si="12"/>
        <v>0.49999999999999989</v>
      </c>
      <c r="BI51" s="19">
        <f t="shared" si="13"/>
        <v>4.3529411764705888</v>
      </c>
      <c r="BJ51" s="19">
        <f t="shared" si="14"/>
        <v>0.7142857142857143</v>
      </c>
      <c r="BK51" s="19"/>
      <c r="BL51" s="5">
        <v>1</v>
      </c>
      <c r="BM51" s="5">
        <v>26</v>
      </c>
      <c r="BN51" s="5"/>
      <c r="BO51" s="5">
        <v>0</v>
      </c>
      <c r="BP51" s="5">
        <v>0</v>
      </c>
      <c r="BQ51" s="3">
        <v>1</v>
      </c>
      <c r="BR51" s="3">
        <v>0</v>
      </c>
      <c r="BS51" s="3">
        <v>17.5</v>
      </c>
      <c r="BT51" s="3">
        <v>6.2</v>
      </c>
      <c r="BU51" s="3">
        <v>5.6</v>
      </c>
      <c r="BV51" s="3">
        <v>1.3</v>
      </c>
      <c r="BW51" s="3"/>
      <c r="BY51" s="3">
        <v>1</v>
      </c>
      <c r="BZ51" s="3">
        <v>0</v>
      </c>
      <c r="CA51" s="3">
        <v>140</v>
      </c>
      <c r="CB51" s="3">
        <v>27</v>
      </c>
      <c r="CC51" s="4">
        <v>1.97</v>
      </c>
      <c r="CD51" s="28">
        <v>49</v>
      </c>
      <c r="CE51" s="8"/>
      <c r="CF51" s="8"/>
      <c r="CG51" s="3">
        <v>337.2</v>
      </c>
      <c r="CH51" s="3">
        <v>0</v>
      </c>
      <c r="CI51" s="3">
        <v>1</v>
      </c>
      <c r="CJ51" s="12">
        <v>2489.808917197452</v>
      </c>
      <c r="CK51" s="19">
        <f t="shared" si="15"/>
        <v>7.8199612464327384</v>
      </c>
      <c r="CL51" s="19">
        <f t="shared" si="18"/>
        <v>50.812426881580656</v>
      </c>
      <c r="CM51" s="5">
        <v>901.26268952488977</v>
      </c>
      <c r="CN51" s="19">
        <f t="shared" si="16"/>
        <v>6.8037967684166976</v>
      </c>
      <c r="CP51" s="41">
        <v>40231</v>
      </c>
      <c r="CQ51" s="41"/>
      <c r="CR51" s="41"/>
      <c r="CS51" s="41"/>
      <c r="CT51" s="20"/>
      <c r="CU51" s="36">
        <v>44272</v>
      </c>
      <c r="CV51" s="36">
        <v>41394</v>
      </c>
      <c r="CW51" s="1">
        <f t="shared" si="17"/>
        <v>1163</v>
      </c>
      <c r="CX51" s="3">
        <v>1</v>
      </c>
      <c r="CY51" s="40">
        <v>44210</v>
      </c>
      <c r="CZ51" s="20">
        <f>(CY51-CP51)</f>
        <v>3979</v>
      </c>
      <c r="DA51" s="20">
        <v>1</v>
      </c>
      <c r="DB51" s="20">
        <v>3979</v>
      </c>
      <c r="DC51" s="1">
        <v>1</v>
      </c>
      <c r="DD51" s="39" t="s">
        <v>141</v>
      </c>
    </row>
    <row r="52" spans="1:117" s="10" customFormat="1" x14ac:dyDescent="0.25">
      <c r="A52" s="2">
        <v>2005</v>
      </c>
      <c r="B52" s="3">
        <v>43</v>
      </c>
      <c r="C52" s="3">
        <v>1</v>
      </c>
      <c r="D52" s="3">
        <v>1</v>
      </c>
      <c r="E52" s="3">
        <v>0</v>
      </c>
      <c r="F52" s="3">
        <v>1</v>
      </c>
      <c r="G52" s="3">
        <v>1</v>
      </c>
      <c r="H52" s="1">
        <v>0</v>
      </c>
      <c r="I52" s="3">
        <v>1</v>
      </c>
      <c r="J52" s="3">
        <v>1</v>
      </c>
      <c r="K52" s="3">
        <v>0</v>
      </c>
      <c r="L52" s="3">
        <v>0</v>
      </c>
      <c r="M52" s="3"/>
      <c r="N52" s="3">
        <v>0</v>
      </c>
      <c r="O52" s="3">
        <v>0</v>
      </c>
      <c r="P52" s="3">
        <v>0</v>
      </c>
      <c r="Q52" s="3"/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0</v>
      </c>
      <c r="AE52" s="3">
        <v>1</v>
      </c>
      <c r="AF52" s="3">
        <v>0</v>
      </c>
      <c r="AG52" s="3">
        <v>0</v>
      </c>
      <c r="AH52" s="3">
        <v>36</v>
      </c>
      <c r="AI52" s="4">
        <v>2.19</v>
      </c>
      <c r="AJ52" s="3">
        <v>115</v>
      </c>
      <c r="AK52" s="3">
        <v>72</v>
      </c>
      <c r="AL52" s="5">
        <f t="shared" si="0"/>
        <v>86.333333333333329</v>
      </c>
      <c r="AM52" s="3">
        <v>75</v>
      </c>
      <c r="AN52" s="3">
        <v>3</v>
      </c>
      <c r="AO52" s="3">
        <v>2</v>
      </c>
      <c r="AP52" s="3">
        <v>26</v>
      </c>
      <c r="AQ52" s="3">
        <v>7</v>
      </c>
      <c r="AR52" s="3">
        <v>15</v>
      </c>
      <c r="AS52" s="3">
        <f t="shared" si="1"/>
        <v>19</v>
      </c>
      <c r="AT52" s="7">
        <f t="shared" si="2"/>
        <v>9.5</v>
      </c>
      <c r="AU52" s="3">
        <v>6</v>
      </c>
      <c r="AV52" s="4">
        <v>5.4749999999999996</v>
      </c>
      <c r="AW52" s="3">
        <v>2.5</v>
      </c>
      <c r="AX52" s="19">
        <f t="shared" si="3"/>
        <v>0.47856614929785657</v>
      </c>
      <c r="AY52" s="7">
        <f t="shared" si="4"/>
        <v>1.6438356164383563</v>
      </c>
      <c r="AZ52" s="7">
        <f t="shared" si="5"/>
        <v>288</v>
      </c>
      <c r="BA52" s="7">
        <f t="shared" si="6"/>
        <v>2698.6666666666665</v>
      </c>
      <c r="BB52" s="7">
        <f t="shared" si="7"/>
        <v>73</v>
      </c>
      <c r="BC52" s="7">
        <f t="shared" si="8"/>
        <v>33.333333333333336</v>
      </c>
      <c r="BD52" s="7">
        <f t="shared" si="9"/>
        <v>36.417777777777779</v>
      </c>
      <c r="BE52" s="7">
        <f t="shared" si="10"/>
        <v>5.8933333333333335</v>
      </c>
      <c r="BF52" s="19"/>
      <c r="BG52" s="19">
        <f t="shared" si="11"/>
        <v>0.20547945205479451</v>
      </c>
      <c r="BH52" s="19">
        <f t="shared" si="12"/>
        <v>0.35616438356164382</v>
      </c>
      <c r="BI52" s="19">
        <f t="shared" si="13"/>
        <v>3.8421052631578947</v>
      </c>
      <c r="BJ52" s="19">
        <f t="shared" si="14"/>
        <v>0.33333333333333331</v>
      </c>
      <c r="BK52" s="19"/>
      <c r="BL52" s="5">
        <v>0</v>
      </c>
      <c r="BM52" s="5"/>
      <c r="BN52" s="5"/>
      <c r="BO52" s="5"/>
      <c r="BP52" s="5"/>
      <c r="BQ52" s="3">
        <v>1</v>
      </c>
      <c r="BR52" s="3">
        <v>0</v>
      </c>
      <c r="BS52" s="3"/>
      <c r="BT52" s="3">
        <v>4.5</v>
      </c>
      <c r="BU52" s="3">
        <v>2.8</v>
      </c>
      <c r="BV52" s="3">
        <v>0.78</v>
      </c>
      <c r="BW52" s="3">
        <v>2.9</v>
      </c>
      <c r="BY52" s="3">
        <v>0</v>
      </c>
      <c r="BZ52" s="3">
        <v>0</v>
      </c>
      <c r="CA52" s="3">
        <v>136</v>
      </c>
      <c r="CB52" s="3">
        <v>19</v>
      </c>
      <c r="CC52" s="4">
        <v>1.2</v>
      </c>
      <c r="CD52" s="28">
        <v>59</v>
      </c>
      <c r="CE52" s="8"/>
      <c r="CF52" s="8"/>
      <c r="CG52" s="3"/>
      <c r="CH52" s="3"/>
      <c r="CI52" s="3"/>
      <c r="CJ52" s="12">
        <v>1318.5053380782917</v>
      </c>
      <c r="CK52" s="19">
        <f t="shared" si="15"/>
        <v>7.1842540543845326</v>
      </c>
      <c r="CL52" s="19">
        <f t="shared" si="18"/>
        <v>22.347548103021893</v>
      </c>
      <c r="CM52" s="5">
        <v>1639.3289918601492</v>
      </c>
      <c r="CN52" s="19">
        <f t="shared" si="16"/>
        <v>7.402042285788224</v>
      </c>
      <c r="CP52" s="41">
        <v>40232</v>
      </c>
      <c r="CQ52" s="41"/>
      <c r="CR52" s="41"/>
      <c r="CS52" s="41"/>
      <c r="CT52" s="20"/>
      <c r="CU52" s="36">
        <v>44272</v>
      </c>
      <c r="CV52" s="36">
        <v>41391</v>
      </c>
      <c r="CW52" s="1">
        <f t="shared" si="17"/>
        <v>1159</v>
      </c>
      <c r="CX52" s="3">
        <v>0</v>
      </c>
      <c r="CY52" s="3"/>
      <c r="CZ52" s="3"/>
      <c r="DA52" s="3">
        <v>0</v>
      </c>
      <c r="DB52" s="3">
        <v>1159</v>
      </c>
      <c r="DC52" s="3">
        <v>0</v>
      </c>
      <c r="DD52" s="3" t="s">
        <v>142</v>
      </c>
    </row>
    <row r="53" spans="1:117" s="10" customFormat="1" x14ac:dyDescent="0.25">
      <c r="A53" s="2">
        <v>2006</v>
      </c>
      <c r="B53" s="3">
        <v>62</v>
      </c>
      <c r="C53" s="3">
        <v>0</v>
      </c>
      <c r="D53" s="3">
        <v>1</v>
      </c>
      <c r="E53" s="3">
        <v>1</v>
      </c>
      <c r="F53" s="3">
        <v>2</v>
      </c>
      <c r="G53" s="3">
        <v>0</v>
      </c>
      <c r="H53" s="1">
        <v>1</v>
      </c>
      <c r="I53" s="3">
        <v>1</v>
      </c>
      <c r="J53" s="3">
        <v>2</v>
      </c>
      <c r="K53" s="3">
        <v>1</v>
      </c>
      <c r="L53" s="3">
        <v>1</v>
      </c>
      <c r="M53" s="3"/>
      <c r="N53" s="3">
        <v>1</v>
      </c>
      <c r="O53" s="3">
        <v>0</v>
      </c>
      <c r="P53" s="3">
        <v>0</v>
      </c>
      <c r="Q53" s="3"/>
      <c r="R53" s="3">
        <v>0</v>
      </c>
      <c r="S53" s="3">
        <v>0</v>
      </c>
      <c r="T53" s="3">
        <v>1</v>
      </c>
      <c r="U53" s="3">
        <v>0</v>
      </c>
      <c r="V53" s="3">
        <v>1</v>
      </c>
      <c r="W53" s="3">
        <v>0</v>
      </c>
      <c r="X53" s="3">
        <v>0</v>
      </c>
      <c r="Y53" s="3">
        <v>0</v>
      </c>
      <c r="Z53" s="3">
        <v>1</v>
      </c>
      <c r="AA53" s="3">
        <v>0</v>
      </c>
      <c r="AB53" s="3">
        <v>0</v>
      </c>
      <c r="AC53" s="3">
        <v>0</v>
      </c>
      <c r="AD53" s="3">
        <v>0</v>
      </c>
      <c r="AE53" s="3">
        <v>1</v>
      </c>
      <c r="AF53" s="3">
        <v>0</v>
      </c>
      <c r="AG53" s="3">
        <v>2</v>
      </c>
      <c r="AH53" s="3">
        <v>23.5</v>
      </c>
      <c r="AI53" s="4">
        <v>1.71</v>
      </c>
      <c r="AJ53" s="3">
        <v>137</v>
      </c>
      <c r="AK53" s="3">
        <v>64</v>
      </c>
      <c r="AL53" s="5">
        <f t="shared" si="0"/>
        <v>88.333333333333329</v>
      </c>
      <c r="AM53" s="3">
        <v>69</v>
      </c>
      <c r="AN53" s="3">
        <v>1</v>
      </c>
      <c r="AO53" s="3">
        <v>4</v>
      </c>
      <c r="AP53" s="3">
        <v>25</v>
      </c>
      <c r="AQ53" s="3">
        <v>10</v>
      </c>
      <c r="AR53" s="3">
        <v>15</v>
      </c>
      <c r="AS53" s="3">
        <f t="shared" si="1"/>
        <v>15</v>
      </c>
      <c r="AT53" s="7">
        <f t="shared" si="2"/>
        <v>3.75</v>
      </c>
      <c r="AU53" s="3">
        <v>8</v>
      </c>
      <c r="AV53" s="4">
        <v>4.1040000000000001</v>
      </c>
      <c r="AW53" s="3">
        <v>2.4</v>
      </c>
      <c r="AX53" s="19">
        <f t="shared" si="3"/>
        <v>0.47006651884700656</v>
      </c>
      <c r="AY53" s="7">
        <f t="shared" si="4"/>
        <v>1.7056530214424952</v>
      </c>
      <c r="AZ53" s="7">
        <f t="shared" si="5"/>
        <v>233.33333333333334</v>
      </c>
      <c r="BA53" s="7">
        <f t="shared" si="6"/>
        <v>2811.1111111111109</v>
      </c>
      <c r="BB53" s="7">
        <f t="shared" si="7"/>
        <v>59.478260869565219</v>
      </c>
      <c r="BC53" s="7">
        <f t="shared" si="8"/>
        <v>34.782608695652172</v>
      </c>
      <c r="BD53" s="7">
        <f t="shared" si="9"/>
        <v>38.001159420289852</v>
      </c>
      <c r="BE53" s="7">
        <f t="shared" si="10"/>
        <v>5.2034782608695647</v>
      </c>
      <c r="BF53" s="19"/>
      <c r="BG53" s="19">
        <f t="shared" si="11"/>
        <v>0.25219298245614036</v>
      </c>
      <c r="BH53" s="19">
        <f t="shared" si="12"/>
        <v>0.4203216374269006</v>
      </c>
      <c r="BI53" s="19">
        <f t="shared" si="13"/>
        <v>3.965217391304348</v>
      </c>
      <c r="BJ53" s="19">
        <f t="shared" si="14"/>
        <v>0.5</v>
      </c>
      <c r="BK53" s="19"/>
      <c r="BL53" s="5">
        <v>0</v>
      </c>
      <c r="BM53" s="5"/>
      <c r="BN53" s="5"/>
      <c r="BO53" s="5"/>
      <c r="BP53" s="5"/>
      <c r="BQ53" s="3">
        <v>1</v>
      </c>
      <c r="BR53" s="3">
        <v>0</v>
      </c>
      <c r="BS53" s="3">
        <v>62.5</v>
      </c>
      <c r="BT53" s="3">
        <v>4</v>
      </c>
      <c r="BU53" s="3">
        <v>2.2999999999999998</v>
      </c>
      <c r="BV53" s="3">
        <v>1.2</v>
      </c>
      <c r="BW53" s="3"/>
      <c r="BY53" s="3">
        <v>1</v>
      </c>
      <c r="BZ53" s="3">
        <v>1</v>
      </c>
      <c r="CA53" s="3">
        <v>132</v>
      </c>
      <c r="CB53" s="3">
        <v>31</v>
      </c>
      <c r="CC53" s="4">
        <v>1.8</v>
      </c>
      <c r="CD53" s="28">
        <v>28</v>
      </c>
      <c r="CE53" s="8"/>
      <c r="CF53" s="8"/>
      <c r="CG53" s="3">
        <v>2196</v>
      </c>
      <c r="CH53" s="3">
        <v>1</v>
      </c>
      <c r="CI53" s="3">
        <v>2</v>
      </c>
      <c r="CJ53" s="12">
        <v>1157.6923076923076</v>
      </c>
      <c r="CK53" s="19">
        <f t="shared" si="15"/>
        <v>7.0541839127154846</v>
      </c>
      <c r="CL53" s="19">
        <f t="shared" si="18"/>
        <v>41.346153846153847</v>
      </c>
      <c r="CM53" s="5">
        <v>10897.356430003359</v>
      </c>
      <c r="CN53" s="19">
        <f t="shared" si="16"/>
        <v>9.2962755094447438</v>
      </c>
      <c r="CP53" s="41">
        <v>40238</v>
      </c>
      <c r="CQ53" s="41"/>
      <c r="CR53" s="41"/>
      <c r="CS53" s="41"/>
      <c r="CT53" s="20"/>
      <c r="CU53" s="36">
        <v>44272</v>
      </c>
      <c r="CV53" s="36">
        <v>40777</v>
      </c>
      <c r="CW53" s="1">
        <f t="shared" si="17"/>
        <v>539</v>
      </c>
      <c r="CX53" s="3">
        <v>1</v>
      </c>
      <c r="CY53" s="36">
        <v>40777</v>
      </c>
      <c r="CZ53" s="20">
        <f>(CY53-CP53)</f>
        <v>539</v>
      </c>
      <c r="DA53" s="20">
        <v>1</v>
      </c>
      <c r="DB53" s="20">
        <v>539</v>
      </c>
      <c r="DC53" s="3">
        <v>0</v>
      </c>
      <c r="DD53" s="3" t="s">
        <v>141</v>
      </c>
    </row>
    <row r="54" spans="1:117" s="10" customFormat="1" x14ac:dyDescent="0.25">
      <c r="A54" s="2">
        <v>2007</v>
      </c>
      <c r="B54" s="3">
        <v>41</v>
      </c>
      <c r="C54" s="3">
        <v>1</v>
      </c>
      <c r="D54" s="3">
        <v>0</v>
      </c>
      <c r="E54" s="3">
        <v>0</v>
      </c>
      <c r="F54" s="3">
        <v>1</v>
      </c>
      <c r="G54" s="3">
        <v>1</v>
      </c>
      <c r="H54" s="1">
        <v>0</v>
      </c>
      <c r="I54" s="3">
        <v>1</v>
      </c>
      <c r="J54" s="3">
        <v>1</v>
      </c>
      <c r="K54" s="3">
        <v>1</v>
      </c>
      <c r="L54" s="3">
        <v>1</v>
      </c>
      <c r="M54" s="3"/>
      <c r="N54" s="3">
        <v>0</v>
      </c>
      <c r="O54" s="3">
        <v>0</v>
      </c>
      <c r="P54" s="3">
        <v>0</v>
      </c>
      <c r="Q54" s="3"/>
      <c r="R54" s="3">
        <v>0</v>
      </c>
      <c r="S54" s="3">
        <v>0</v>
      </c>
      <c r="T54" s="3">
        <v>0</v>
      </c>
      <c r="U54" s="3">
        <v>0</v>
      </c>
      <c r="V54" s="3">
        <v>1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1</v>
      </c>
      <c r="AC54" s="3">
        <v>1</v>
      </c>
      <c r="AD54" s="3">
        <v>0</v>
      </c>
      <c r="AE54" s="3">
        <v>1</v>
      </c>
      <c r="AF54" s="3">
        <v>0</v>
      </c>
      <c r="AG54" s="3">
        <v>0</v>
      </c>
      <c r="AH54" s="3">
        <v>36.799999999999997</v>
      </c>
      <c r="AI54" s="4">
        <v>2.38</v>
      </c>
      <c r="AJ54" s="3">
        <v>131</v>
      </c>
      <c r="AK54" s="3">
        <v>74</v>
      </c>
      <c r="AL54" s="5">
        <f t="shared" si="0"/>
        <v>93</v>
      </c>
      <c r="AM54" s="3">
        <v>97</v>
      </c>
      <c r="AN54" s="3">
        <v>1</v>
      </c>
      <c r="AO54" s="3">
        <v>3</v>
      </c>
      <c r="AP54" s="3">
        <v>35</v>
      </c>
      <c r="AQ54" s="3">
        <v>13</v>
      </c>
      <c r="AR54" s="3">
        <v>20</v>
      </c>
      <c r="AS54" s="3">
        <f t="shared" si="1"/>
        <v>22</v>
      </c>
      <c r="AT54" s="7">
        <f t="shared" si="2"/>
        <v>7.333333333333333</v>
      </c>
      <c r="AU54" s="3">
        <v>13</v>
      </c>
      <c r="AV54" s="4">
        <v>9.2343999999999991</v>
      </c>
      <c r="AW54" s="3">
        <v>3.88</v>
      </c>
      <c r="AX54" s="19">
        <f t="shared" si="3"/>
        <v>0.80008869179600883</v>
      </c>
      <c r="AY54" s="7">
        <f t="shared" si="4"/>
        <v>0.75803517283201949</v>
      </c>
      <c r="AZ54" s="7">
        <f t="shared" si="5"/>
        <v>144.32989690721649</v>
      </c>
      <c r="BA54" s="7">
        <f t="shared" si="6"/>
        <v>1855.6701030927836</v>
      </c>
      <c r="BB54" s="7">
        <f t="shared" si="7"/>
        <v>95.199999999999989</v>
      </c>
      <c r="BC54" s="7">
        <f t="shared" si="8"/>
        <v>40</v>
      </c>
      <c r="BD54" s="7">
        <f t="shared" si="9"/>
        <v>43.519999999999996</v>
      </c>
      <c r="BE54" s="7">
        <f t="shared" si="10"/>
        <v>9.2479999999999993</v>
      </c>
      <c r="BF54" s="19"/>
      <c r="BG54" s="19">
        <f t="shared" si="11"/>
        <v>0.21008403361344541</v>
      </c>
      <c r="BH54" s="19">
        <f t="shared" si="12"/>
        <v>0.36764705882352944</v>
      </c>
      <c r="BI54" s="19">
        <f t="shared" si="13"/>
        <v>4.3272727272727272</v>
      </c>
      <c r="BJ54" s="19">
        <f t="shared" si="14"/>
        <v>0.23076923076923078</v>
      </c>
      <c r="BK54" s="19"/>
      <c r="BL54" s="5">
        <v>0</v>
      </c>
      <c r="BM54" s="5"/>
      <c r="BN54" s="5"/>
      <c r="BO54" s="5"/>
      <c r="BP54" s="5"/>
      <c r="BQ54" s="3">
        <v>1</v>
      </c>
      <c r="BR54" s="3">
        <v>0</v>
      </c>
      <c r="BS54" s="3">
        <v>67.5</v>
      </c>
      <c r="BT54" s="3">
        <v>4.9000000000000004</v>
      </c>
      <c r="BU54" s="3">
        <v>3.8</v>
      </c>
      <c r="BV54" s="3">
        <v>1.1000000000000001</v>
      </c>
      <c r="BW54" s="3">
        <v>5.2</v>
      </c>
      <c r="BY54" s="3">
        <v>1</v>
      </c>
      <c r="BZ54" s="3">
        <v>1</v>
      </c>
      <c r="CA54" s="3">
        <v>142</v>
      </c>
      <c r="CB54" s="3">
        <v>28</v>
      </c>
      <c r="CC54" s="4">
        <v>2</v>
      </c>
      <c r="CD54" s="28">
        <v>45</v>
      </c>
      <c r="CE54" s="8"/>
      <c r="CF54" s="8"/>
      <c r="CG54" s="3">
        <v>50</v>
      </c>
      <c r="CH54" s="3">
        <v>0</v>
      </c>
      <c r="CI54" s="3">
        <v>1</v>
      </c>
      <c r="CJ54" s="12">
        <v>332.38636363636363</v>
      </c>
      <c r="CK54" s="19">
        <f t="shared" si="15"/>
        <v>5.8062980381817964</v>
      </c>
      <c r="CL54" s="19">
        <f t="shared" si="18"/>
        <v>7.3863636363636358</v>
      </c>
      <c r="CM54" s="5">
        <v>1337.2336203378434</v>
      </c>
      <c r="CN54" s="19">
        <f t="shared" si="16"/>
        <v>7.1983582965704747</v>
      </c>
      <c r="CP54" s="41">
        <v>40245</v>
      </c>
      <c r="CQ54" s="41"/>
      <c r="CR54" s="41"/>
      <c r="CS54" s="41"/>
      <c r="CT54" s="20"/>
      <c r="CU54" s="36">
        <v>44272</v>
      </c>
      <c r="CV54" s="36">
        <v>43723</v>
      </c>
      <c r="CW54" s="1">
        <f t="shared" si="17"/>
        <v>3478</v>
      </c>
      <c r="CX54" s="3">
        <v>0</v>
      </c>
      <c r="CY54" s="3"/>
      <c r="CZ54" s="3"/>
      <c r="DA54" s="3">
        <v>0</v>
      </c>
      <c r="DB54" s="3">
        <v>3478</v>
      </c>
      <c r="DC54" s="3">
        <v>0</v>
      </c>
      <c r="DD54" s="3"/>
    </row>
    <row r="55" spans="1:117" s="10" customFormat="1" x14ac:dyDescent="0.25">
      <c r="A55" s="2">
        <v>2008</v>
      </c>
      <c r="B55" s="3">
        <v>65</v>
      </c>
      <c r="C55" s="3">
        <v>0</v>
      </c>
      <c r="D55" s="3">
        <v>0</v>
      </c>
      <c r="E55" s="3">
        <v>1</v>
      </c>
      <c r="F55" s="3">
        <v>1</v>
      </c>
      <c r="G55" s="3">
        <v>1</v>
      </c>
      <c r="H55" s="1">
        <v>0</v>
      </c>
      <c r="I55" s="3">
        <v>1</v>
      </c>
      <c r="J55" s="3">
        <v>2</v>
      </c>
      <c r="K55" s="3">
        <v>1</v>
      </c>
      <c r="L55" s="3">
        <v>0</v>
      </c>
      <c r="M55" s="3"/>
      <c r="N55" s="3">
        <v>0</v>
      </c>
      <c r="O55" s="3">
        <v>0</v>
      </c>
      <c r="P55" s="3">
        <v>1</v>
      </c>
      <c r="Q55" s="3">
        <v>1</v>
      </c>
      <c r="R55" s="3">
        <v>0</v>
      </c>
      <c r="S55" s="3">
        <v>0</v>
      </c>
      <c r="T55" s="3">
        <v>1</v>
      </c>
      <c r="U55" s="3">
        <v>0</v>
      </c>
      <c r="V55" s="3">
        <v>0</v>
      </c>
      <c r="W55" s="3">
        <v>1</v>
      </c>
      <c r="X55" s="3">
        <v>0</v>
      </c>
      <c r="Y55" s="3">
        <v>1</v>
      </c>
      <c r="Z55" s="3">
        <v>1</v>
      </c>
      <c r="AA55" s="3">
        <v>0</v>
      </c>
      <c r="AB55" s="3">
        <v>0</v>
      </c>
      <c r="AC55" s="3">
        <v>1</v>
      </c>
      <c r="AD55" s="3">
        <v>0</v>
      </c>
      <c r="AE55" s="3">
        <v>1</v>
      </c>
      <c r="AF55" s="3">
        <v>0</v>
      </c>
      <c r="AG55" s="3">
        <v>0</v>
      </c>
      <c r="AH55" s="3">
        <v>28</v>
      </c>
      <c r="AI55" s="4">
        <v>2.15</v>
      </c>
      <c r="AJ55" s="3">
        <v>98</v>
      </c>
      <c r="AK55" s="3">
        <v>76</v>
      </c>
      <c r="AL55" s="5">
        <f t="shared" si="0"/>
        <v>83.333333333333329</v>
      </c>
      <c r="AM55" s="3">
        <v>78</v>
      </c>
      <c r="AN55" s="3">
        <v>3</v>
      </c>
      <c r="AO55" s="3">
        <v>6</v>
      </c>
      <c r="AP55" s="3">
        <v>27</v>
      </c>
      <c r="AQ55" s="3">
        <v>10</v>
      </c>
      <c r="AR55" s="3">
        <v>17</v>
      </c>
      <c r="AS55" s="3">
        <f t="shared" si="1"/>
        <v>17</v>
      </c>
      <c r="AT55" s="7">
        <f t="shared" si="2"/>
        <v>2.8333333333333335</v>
      </c>
      <c r="AU55" s="3">
        <v>9</v>
      </c>
      <c r="AV55" s="4">
        <v>3.0314999999999999</v>
      </c>
      <c r="AW55" s="3">
        <v>1.41</v>
      </c>
      <c r="AX55" s="19">
        <f t="shared" si="3"/>
        <v>0.26053215077605318</v>
      </c>
      <c r="AY55" s="7">
        <f t="shared" si="4"/>
        <v>2.6389576117433613</v>
      </c>
      <c r="AZ55" s="7">
        <f t="shared" si="5"/>
        <v>453.90070921985819</v>
      </c>
      <c r="BA55" s="7">
        <f t="shared" si="6"/>
        <v>4387.706855791962</v>
      </c>
      <c r="BB55" s="7">
        <f t="shared" si="7"/>
        <v>38.865384615384613</v>
      </c>
      <c r="BC55" s="7">
        <f t="shared" si="8"/>
        <v>18.076923076923077</v>
      </c>
      <c r="BD55" s="7">
        <f t="shared" si="9"/>
        <v>18.274564102564099</v>
      </c>
      <c r="BE55" s="7">
        <f t="shared" si="10"/>
        <v>2.7043076923076921</v>
      </c>
      <c r="BF55" s="19"/>
      <c r="BG55" s="19">
        <f t="shared" si="11"/>
        <v>0.43740722414646216</v>
      </c>
      <c r="BH55" s="19">
        <f t="shared" si="12"/>
        <v>0.69470559129143994</v>
      </c>
      <c r="BI55" s="19">
        <f t="shared" si="13"/>
        <v>2.2861990950226243</v>
      </c>
      <c r="BJ55" s="19">
        <f t="shared" si="14"/>
        <v>0.66666666666666663</v>
      </c>
      <c r="BK55" s="19"/>
      <c r="BL55" s="5">
        <v>0</v>
      </c>
      <c r="BM55" s="5"/>
      <c r="BN55" s="5"/>
      <c r="BO55" s="5"/>
      <c r="BP55" s="5"/>
      <c r="BQ55" s="3">
        <v>1</v>
      </c>
      <c r="BR55" s="3">
        <v>0</v>
      </c>
      <c r="BS55" s="3"/>
      <c r="BT55" s="3"/>
      <c r="BU55" s="3"/>
      <c r="BV55" s="3"/>
      <c r="BW55" s="3">
        <v>4.2</v>
      </c>
      <c r="BY55" s="3">
        <v>1</v>
      </c>
      <c r="BZ55" s="3">
        <v>0</v>
      </c>
      <c r="CA55" s="3">
        <v>139</v>
      </c>
      <c r="CB55" s="3">
        <v>20</v>
      </c>
      <c r="CC55" s="4">
        <v>1.1000000000000001</v>
      </c>
      <c r="CD55" s="28">
        <v>87</v>
      </c>
      <c r="CE55" s="8"/>
      <c r="CF55" s="8"/>
      <c r="CG55" s="3">
        <v>1679</v>
      </c>
      <c r="CH55" s="3">
        <v>1</v>
      </c>
      <c r="CI55" s="3">
        <v>2</v>
      </c>
      <c r="CJ55" s="12">
        <v>472.17391304347825</v>
      </c>
      <c r="CK55" s="19">
        <f t="shared" si="15"/>
        <v>6.1573473775587768</v>
      </c>
      <c r="CL55" s="19">
        <f t="shared" si="18"/>
        <v>5.4272863568215888</v>
      </c>
      <c r="CM55" s="5">
        <v>2463.0543542197324</v>
      </c>
      <c r="CN55" s="19">
        <f t="shared" si="16"/>
        <v>7.8091574661757504</v>
      </c>
      <c r="CP55" s="41">
        <v>40246</v>
      </c>
      <c r="CQ55" s="41"/>
      <c r="CR55" s="41"/>
      <c r="CS55" s="41"/>
      <c r="CT55" s="20"/>
      <c r="CU55" s="36">
        <v>44272</v>
      </c>
      <c r="CV55" s="36">
        <v>44239</v>
      </c>
      <c r="CW55" s="1">
        <f t="shared" si="17"/>
        <v>3993</v>
      </c>
      <c r="CX55" s="3">
        <v>0</v>
      </c>
      <c r="CY55" s="3"/>
      <c r="CZ55" s="3"/>
      <c r="DA55" s="3">
        <v>0</v>
      </c>
      <c r="DB55" s="3">
        <v>3993</v>
      </c>
      <c r="DC55" s="3">
        <v>0</v>
      </c>
      <c r="DD55" s="3"/>
    </row>
    <row r="56" spans="1:117" s="10" customFormat="1" x14ac:dyDescent="0.25">
      <c r="A56" s="2">
        <v>2009</v>
      </c>
      <c r="B56" s="3">
        <v>35</v>
      </c>
      <c r="C56" s="3">
        <v>0</v>
      </c>
      <c r="D56" s="3">
        <v>1</v>
      </c>
      <c r="E56" s="3">
        <v>1</v>
      </c>
      <c r="F56" s="3">
        <v>1</v>
      </c>
      <c r="G56" s="3">
        <v>1</v>
      </c>
      <c r="H56" s="1">
        <v>0</v>
      </c>
      <c r="I56" s="3">
        <v>1</v>
      </c>
      <c r="J56" s="3">
        <v>2</v>
      </c>
      <c r="K56" s="3">
        <v>0</v>
      </c>
      <c r="L56" s="3">
        <v>1</v>
      </c>
      <c r="M56" s="3"/>
      <c r="N56" s="3">
        <v>0</v>
      </c>
      <c r="O56" s="3">
        <v>0</v>
      </c>
      <c r="P56" s="3">
        <v>0</v>
      </c>
      <c r="Q56" s="3"/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0</v>
      </c>
      <c r="AE56" s="3">
        <v>1</v>
      </c>
      <c r="AF56" s="3">
        <v>0</v>
      </c>
      <c r="AG56" s="3">
        <v>0</v>
      </c>
      <c r="AH56" s="3">
        <v>22</v>
      </c>
      <c r="AI56" s="4">
        <v>1.7</v>
      </c>
      <c r="AJ56" s="3">
        <v>136</v>
      </c>
      <c r="AK56" s="3">
        <v>88</v>
      </c>
      <c r="AL56" s="5">
        <f t="shared" si="0"/>
        <v>104</v>
      </c>
      <c r="AM56" s="3">
        <v>101</v>
      </c>
      <c r="AN56" s="3">
        <v>1</v>
      </c>
      <c r="AO56" s="3">
        <v>7</v>
      </c>
      <c r="AP56" s="3">
        <v>22</v>
      </c>
      <c r="AQ56" s="3">
        <v>8</v>
      </c>
      <c r="AR56" s="3">
        <v>16</v>
      </c>
      <c r="AS56" s="3">
        <f t="shared" si="1"/>
        <v>14</v>
      </c>
      <c r="AT56" s="7">
        <f t="shared" si="2"/>
        <v>2</v>
      </c>
      <c r="AU56" s="3">
        <v>10</v>
      </c>
      <c r="AV56" s="4">
        <v>4.5049999999999999</v>
      </c>
      <c r="AW56" s="3">
        <v>2.65</v>
      </c>
      <c r="AX56" s="19">
        <f t="shared" si="3"/>
        <v>0.61108647450110853</v>
      </c>
      <c r="AY56" s="7">
        <f t="shared" si="4"/>
        <v>1.3318534961154274</v>
      </c>
      <c r="AZ56" s="7">
        <f t="shared" si="5"/>
        <v>181.13207547169813</v>
      </c>
      <c r="BA56" s="7">
        <f t="shared" si="6"/>
        <v>2928.3018867924529</v>
      </c>
      <c r="BB56" s="7">
        <f t="shared" si="7"/>
        <v>44.603960396039604</v>
      </c>
      <c r="BC56" s="7">
        <f t="shared" si="8"/>
        <v>26.237623762376238</v>
      </c>
      <c r="BD56" s="7">
        <f t="shared" si="9"/>
        <v>33.542178217821778</v>
      </c>
      <c r="BE56" s="7">
        <f t="shared" si="10"/>
        <v>3.2114851485148512</v>
      </c>
      <c r="BF56" s="19"/>
      <c r="BG56" s="19">
        <f t="shared" si="11"/>
        <v>0.35871254162042177</v>
      </c>
      <c r="BH56" s="19">
        <f t="shared" si="12"/>
        <v>0.4932297447280799</v>
      </c>
      <c r="BI56" s="19">
        <f t="shared" si="13"/>
        <v>3.185997171145686</v>
      </c>
      <c r="BJ56" s="19">
        <f t="shared" si="14"/>
        <v>0.7</v>
      </c>
      <c r="BK56" s="19"/>
      <c r="BL56" s="5">
        <v>0</v>
      </c>
      <c r="BM56" s="5"/>
      <c r="BN56" s="5"/>
      <c r="BO56" s="5"/>
      <c r="BP56" s="5"/>
      <c r="BQ56" s="3">
        <v>1</v>
      </c>
      <c r="BR56" s="3">
        <v>0</v>
      </c>
      <c r="BS56" s="3">
        <v>40</v>
      </c>
      <c r="BT56" s="3">
        <v>4.5</v>
      </c>
      <c r="BU56" s="3">
        <v>3</v>
      </c>
      <c r="BV56" s="3">
        <v>1.1000000000000001</v>
      </c>
      <c r="BW56" s="3"/>
      <c r="BY56" s="3">
        <v>1</v>
      </c>
      <c r="BZ56" s="3">
        <v>1</v>
      </c>
      <c r="CA56" s="3">
        <v>142</v>
      </c>
      <c r="CB56" s="3">
        <v>19</v>
      </c>
      <c r="CC56" s="4">
        <v>1.1000000000000001</v>
      </c>
      <c r="CD56" s="28">
        <v>56</v>
      </c>
      <c r="CE56" s="8"/>
      <c r="CF56" s="8"/>
      <c r="CG56" s="3">
        <v>442</v>
      </c>
      <c r="CH56" s="3">
        <v>0</v>
      </c>
      <c r="CI56" s="3">
        <v>1</v>
      </c>
      <c r="CJ56" s="12">
        <v>541.4860681114551</v>
      </c>
      <c r="CK56" s="19">
        <f t="shared" si="15"/>
        <v>6.2943173377840367</v>
      </c>
      <c r="CL56" s="19">
        <f t="shared" si="18"/>
        <v>9.6693940734188413</v>
      </c>
      <c r="CM56" s="5">
        <v>927.15472476583966</v>
      </c>
      <c r="CN56" s="19">
        <f t="shared" si="16"/>
        <v>6.8321204607705885</v>
      </c>
      <c r="CP56" s="41">
        <v>40252</v>
      </c>
      <c r="CQ56" s="41"/>
      <c r="CR56" s="41"/>
      <c r="CS56" s="41"/>
      <c r="CT56" s="20"/>
      <c r="CU56" s="36">
        <v>44272</v>
      </c>
      <c r="CV56" s="36">
        <v>44260</v>
      </c>
      <c r="CW56" s="1">
        <f t="shared" si="17"/>
        <v>4008</v>
      </c>
      <c r="CX56" s="3">
        <v>0</v>
      </c>
      <c r="CY56" s="3"/>
      <c r="CZ56" s="3"/>
      <c r="DA56" s="3">
        <v>0</v>
      </c>
      <c r="DB56" s="3">
        <v>4008</v>
      </c>
      <c r="DC56" s="3">
        <v>0</v>
      </c>
      <c r="DD56" s="3"/>
    </row>
    <row r="57" spans="1:117" s="10" customFormat="1" x14ac:dyDescent="0.25">
      <c r="A57" s="2">
        <v>2011</v>
      </c>
      <c r="B57" s="3">
        <v>49</v>
      </c>
      <c r="C57" s="3">
        <v>0</v>
      </c>
      <c r="D57" s="3">
        <v>0</v>
      </c>
      <c r="E57" s="3">
        <v>1</v>
      </c>
      <c r="F57" s="3">
        <v>1</v>
      </c>
      <c r="G57" s="3">
        <v>0</v>
      </c>
      <c r="H57" s="1">
        <v>1</v>
      </c>
      <c r="I57" s="3">
        <v>1</v>
      </c>
      <c r="J57" s="3">
        <v>2</v>
      </c>
      <c r="K57" s="3">
        <v>0</v>
      </c>
      <c r="L57" s="3">
        <v>1</v>
      </c>
      <c r="M57" s="3"/>
      <c r="N57" s="3">
        <v>1</v>
      </c>
      <c r="O57" s="3">
        <v>0</v>
      </c>
      <c r="P57" s="3">
        <v>1</v>
      </c>
      <c r="Q57" s="3"/>
      <c r="R57" s="3">
        <v>1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1</v>
      </c>
      <c r="AB57" s="3">
        <v>1</v>
      </c>
      <c r="AC57" s="3">
        <v>1</v>
      </c>
      <c r="AD57" s="3">
        <v>0</v>
      </c>
      <c r="AE57" s="3">
        <v>1</v>
      </c>
      <c r="AF57" s="3">
        <v>0</v>
      </c>
      <c r="AG57" s="3">
        <v>2</v>
      </c>
      <c r="AH57" s="3">
        <v>35.4</v>
      </c>
      <c r="AI57" s="4">
        <v>2.23</v>
      </c>
      <c r="AJ57" s="3">
        <v>150</v>
      </c>
      <c r="AK57" s="3">
        <v>84</v>
      </c>
      <c r="AL57" s="5">
        <f t="shared" si="0"/>
        <v>106</v>
      </c>
      <c r="AM57" s="3">
        <v>66</v>
      </c>
      <c r="AN57" s="3">
        <v>1</v>
      </c>
      <c r="AO57" s="3">
        <v>5</v>
      </c>
      <c r="AP57" s="3">
        <v>38</v>
      </c>
      <c r="AQ57" s="3">
        <v>14</v>
      </c>
      <c r="AR57" s="3">
        <v>25</v>
      </c>
      <c r="AS57" s="3">
        <f t="shared" si="1"/>
        <v>24</v>
      </c>
      <c r="AT57" s="7">
        <f t="shared" si="2"/>
        <v>4.8</v>
      </c>
      <c r="AU57" s="3">
        <v>16</v>
      </c>
      <c r="AV57" s="4">
        <v>4.9060000000000006</v>
      </c>
      <c r="AW57" s="3">
        <v>2.2000000000000002</v>
      </c>
      <c r="AX57" s="19">
        <f t="shared" si="3"/>
        <v>0.51707317073170733</v>
      </c>
      <c r="AY57" s="7">
        <f t="shared" si="4"/>
        <v>1.8344883815735831</v>
      </c>
      <c r="AZ57" s="7">
        <f t="shared" si="5"/>
        <v>327.27272727272725</v>
      </c>
      <c r="BA57" s="7">
        <f t="shared" si="6"/>
        <v>3672.7272727272725</v>
      </c>
      <c r="BB57" s="7">
        <f t="shared" si="7"/>
        <v>74.333333333333343</v>
      </c>
      <c r="BC57" s="7">
        <f t="shared" si="8"/>
        <v>33.333333333333336</v>
      </c>
      <c r="BD57" s="7">
        <f t="shared" si="9"/>
        <v>40.799999999999997</v>
      </c>
      <c r="BE57" s="7">
        <f t="shared" si="10"/>
        <v>9.0666666666666664</v>
      </c>
      <c r="BF57" s="19"/>
      <c r="BG57" s="19">
        <f t="shared" si="11"/>
        <v>0.33632286995515692</v>
      </c>
      <c r="BH57" s="19">
        <f t="shared" si="12"/>
        <v>0.51121076233183849</v>
      </c>
      <c r="BI57" s="19">
        <f t="shared" si="13"/>
        <v>3.0972222222222228</v>
      </c>
      <c r="BJ57" s="19">
        <f t="shared" si="14"/>
        <v>0.3125</v>
      </c>
      <c r="BK57" s="19"/>
      <c r="BL57" s="5">
        <v>0</v>
      </c>
      <c r="BM57" s="5"/>
      <c r="BN57" s="5"/>
      <c r="BO57" s="5"/>
      <c r="BP57" s="5"/>
      <c r="BQ57" s="3">
        <v>1</v>
      </c>
      <c r="BR57" s="3">
        <v>0</v>
      </c>
      <c r="BS57" s="3">
        <v>30</v>
      </c>
      <c r="BT57" s="3">
        <v>6.6</v>
      </c>
      <c r="BU57" s="3">
        <v>6</v>
      </c>
      <c r="BV57" s="3">
        <v>1</v>
      </c>
      <c r="BW57" s="3">
        <v>4.0999999999999996</v>
      </c>
      <c r="BY57" s="3">
        <v>1</v>
      </c>
      <c r="BZ57" s="3">
        <v>0</v>
      </c>
      <c r="CA57" s="3">
        <v>142</v>
      </c>
      <c r="CB57" s="3">
        <v>13</v>
      </c>
      <c r="CC57" s="4">
        <v>0.9</v>
      </c>
      <c r="CD57" s="28">
        <v>90</v>
      </c>
      <c r="CE57" s="8"/>
      <c r="CF57" s="8"/>
      <c r="CG57" s="3">
        <v>178</v>
      </c>
      <c r="CH57" s="3">
        <v>0</v>
      </c>
      <c r="CI57" s="3">
        <v>1</v>
      </c>
      <c r="CJ57" s="12">
        <v>2307.6923076923076</v>
      </c>
      <c r="CK57" s="19">
        <f t="shared" si="15"/>
        <v>7.7440033031827555</v>
      </c>
      <c r="CL57" s="19">
        <f t="shared" si="18"/>
        <v>25.641025641025639</v>
      </c>
      <c r="CM57" s="5">
        <v>15440.159587835227</v>
      </c>
      <c r="CN57" s="19">
        <f t="shared" si="16"/>
        <v>9.6447271595250417</v>
      </c>
      <c r="CP57" s="41">
        <v>40260</v>
      </c>
      <c r="CQ57" s="41"/>
      <c r="CR57" s="41"/>
      <c r="CS57" s="41"/>
      <c r="CT57" s="20"/>
      <c r="CU57" s="36">
        <v>44272</v>
      </c>
      <c r="CV57" s="36">
        <v>44263</v>
      </c>
      <c r="CW57" s="1">
        <f t="shared" si="17"/>
        <v>4003</v>
      </c>
      <c r="CX57" s="3">
        <v>0</v>
      </c>
      <c r="CY57" s="3"/>
      <c r="CZ57" s="3"/>
      <c r="DA57" s="3">
        <v>0</v>
      </c>
      <c r="DB57" s="3">
        <v>4003</v>
      </c>
      <c r="DC57" s="1">
        <v>1</v>
      </c>
      <c r="DD57" s="3"/>
    </row>
    <row r="58" spans="1:117" s="10" customFormat="1" x14ac:dyDescent="0.25">
      <c r="A58" s="2">
        <v>2012</v>
      </c>
      <c r="B58" s="3">
        <v>62</v>
      </c>
      <c r="C58" s="3">
        <v>0</v>
      </c>
      <c r="D58" s="3">
        <v>1</v>
      </c>
      <c r="E58" s="3">
        <v>1</v>
      </c>
      <c r="F58" s="3">
        <v>2</v>
      </c>
      <c r="G58" s="3">
        <v>1</v>
      </c>
      <c r="H58" s="1">
        <v>0</v>
      </c>
      <c r="I58" s="3">
        <v>1</v>
      </c>
      <c r="J58" s="3">
        <v>3</v>
      </c>
      <c r="K58" s="3">
        <v>1</v>
      </c>
      <c r="L58" s="3">
        <v>0</v>
      </c>
      <c r="M58" s="3"/>
      <c r="N58" s="3">
        <v>1</v>
      </c>
      <c r="O58" s="3">
        <v>1</v>
      </c>
      <c r="P58" s="3">
        <v>0</v>
      </c>
      <c r="Q58" s="3"/>
      <c r="R58" s="3">
        <v>1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1</v>
      </c>
      <c r="AB58" s="3">
        <v>0</v>
      </c>
      <c r="AC58" s="3">
        <v>1</v>
      </c>
      <c r="AD58" s="3">
        <v>0</v>
      </c>
      <c r="AE58" s="3">
        <v>0</v>
      </c>
      <c r="AF58" s="3">
        <v>0</v>
      </c>
      <c r="AG58" s="3">
        <v>0</v>
      </c>
      <c r="AH58" s="3">
        <v>25.5</v>
      </c>
      <c r="AI58" s="4">
        <v>1.64</v>
      </c>
      <c r="AJ58" s="3">
        <v>182</v>
      </c>
      <c r="AK58" s="3">
        <v>80</v>
      </c>
      <c r="AL58" s="5">
        <f t="shared" si="0"/>
        <v>114</v>
      </c>
      <c r="AM58" s="3">
        <v>71</v>
      </c>
      <c r="AN58" s="3">
        <v>1</v>
      </c>
      <c r="AO58" s="3">
        <v>8</v>
      </c>
      <c r="AP58" s="3">
        <v>36</v>
      </c>
      <c r="AQ58" s="3">
        <v>19</v>
      </c>
      <c r="AR58" s="3">
        <v>27</v>
      </c>
      <c r="AS58" s="3">
        <f t="shared" si="1"/>
        <v>17</v>
      </c>
      <c r="AT58" s="7">
        <f t="shared" si="2"/>
        <v>2.125</v>
      </c>
      <c r="AU58" s="3">
        <v>19</v>
      </c>
      <c r="AV58" s="4">
        <v>3.8375999999999997</v>
      </c>
      <c r="AW58" s="3">
        <v>2.34</v>
      </c>
      <c r="AX58" s="19">
        <f t="shared" si="3"/>
        <v>0.59148558758314851</v>
      </c>
      <c r="AY58" s="7">
        <f t="shared" si="4"/>
        <v>2.0846362309776945</v>
      </c>
      <c r="AZ58" s="7">
        <f t="shared" si="5"/>
        <v>273.5042735042735</v>
      </c>
      <c r="BA58" s="7">
        <f t="shared" si="6"/>
        <v>3623.931623931624</v>
      </c>
      <c r="BB58" s="7">
        <f t="shared" si="7"/>
        <v>54.050704225352113</v>
      </c>
      <c r="BC58" s="7">
        <f t="shared" si="8"/>
        <v>32.95774647887324</v>
      </c>
      <c r="BD58" s="7">
        <f t="shared" si="9"/>
        <v>42.581408450704224</v>
      </c>
      <c r="BE58" s="7">
        <f t="shared" si="10"/>
        <v>8.5162816901408451</v>
      </c>
      <c r="BF58" s="19">
        <v>4.68</v>
      </c>
      <c r="BG58" s="19">
        <f t="shared" si="11"/>
        <v>0.49953095684803001</v>
      </c>
      <c r="BH58" s="19">
        <f t="shared" si="12"/>
        <v>0.66604127579737338</v>
      </c>
      <c r="BI58" s="19">
        <f t="shared" si="13"/>
        <v>3.179453189726595</v>
      </c>
      <c r="BJ58" s="19">
        <f t="shared" si="14"/>
        <v>0.42105263157894735</v>
      </c>
      <c r="BK58" s="19"/>
      <c r="BL58" s="5">
        <v>1</v>
      </c>
      <c r="BM58" s="5">
        <v>20</v>
      </c>
      <c r="BN58" s="5">
        <v>75</v>
      </c>
      <c r="BO58" s="5">
        <v>1</v>
      </c>
      <c r="BP58" s="5">
        <v>0</v>
      </c>
      <c r="BQ58" s="3">
        <v>1</v>
      </c>
      <c r="BR58" s="3">
        <v>1</v>
      </c>
      <c r="BS58" s="3">
        <v>75</v>
      </c>
      <c r="BT58" s="3"/>
      <c r="BU58" s="3"/>
      <c r="BV58" s="3"/>
      <c r="BW58" s="3"/>
      <c r="BY58" s="3"/>
      <c r="BZ58" s="3"/>
      <c r="CA58" s="3">
        <v>136</v>
      </c>
      <c r="CB58" s="3">
        <v>15</v>
      </c>
      <c r="CC58" s="4">
        <v>0.9</v>
      </c>
      <c r="CD58" s="28">
        <v>65</v>
      </c>
      <c r="CE58" s="8"/>
      <c r="CF58" s="8"/>
      <c r="CG58" s="3">
        <v>1497</v>
      </c>
      <c r="CH58" s="3">
        <v>1</v>
      </c>
      <c r="CI58" s="3">
        <v>2</v>
      </c>
      <c r="CJ58" s="12">
        <v>1902.5974025974026</v>
      </c>
      <c r="CK58" s="19">
        <f t="shared" si="15"/>
        <v>7.550975285585575</v>
      </c>
      <c r="CL58" s="19">
        <f t="shared" si="18"/>
        <v>29.270729270729269</v>
      </c>
      <c r="CM58" s="5">
        <v>7138.0228918452531</v>
      </c>
      <c r="CN58" s="19">
        <f t="shared" si="16"/>
        <v>8.8731911110840844</v>
      </c>
      <c r="CP58" s="41">
        <v>40261</v>
      </c>
      <c r="CQ58" s="41"/>
      <c r="CR58" s="41"/>
      <c r="CS58" s="41"/>
      <c r="CT58" s="20"/>
      <c r="CU58" s="36">
        <v>44272</v>
      </c>
      <c r="CV58" s="36">
        <v>44260</v>
      </c>
      <c r="CW58" s="1">
        <f t="shared" si="17"/>
        <v>3999</v>
      </c>
      <c r="CX58" s="3">
        <v>0</v>
      </c>
      <c r="CY58" s="3"/>
      <c r="CZ58" s="3"/>
      <c r="DA58" s="3">
        <v>0</v>
      </c>
      <c r="DB58" s="3">
        <v>3999</v>
      </c>
      <c r="DC58" s="1">
        <v>1</v>
      </c>
      <c r="DD58" s="3"/>
    </row>
    <row r="59" spans="1:117" s="10" customFormat="1" x14ac:dyDescent="0.25">
      <c r="A59" s="2">
        <v>2013</v>
      </c>
      <c r="B59" s="3">
        <v>60</v>
      </c>
      <c r="C59" s="3">
        <v>0</v>
      </c>
      <c r="D59" s="3">
        <v>0</v>
      </c>
      <c r="E59" s="3">
        <v>1</v>
      </c>
      <c r="F59" s="3">
        <v>1</v>
      </c>
      <c r="G59" s="3">
        <v>0</v>
      </c>
      <c r="H59" s="1">
        <v>1</v>
      </c>
      <c r="I59" s="3">
        <v>0</v>
      </c>
      <c r="J59" s="3">
        <v>4</v>
      </c>
      <c r="K59" s="3">
        <v>1</v>
      </c>
      <c r="L59" s="3">
        <v>1</v>
      </c>
      <c r="M59" s="3"/>
      <c r="N59" s="3">
        <v>1</v>
      </c>
      <c r="O59" s="3">
        <v>1</v>
      </c>
      <c r="P59" s="3">
        <v>1</v>
      </c>
      <c r="Q59" s="3"/>
      <c r="R59" s="3">
        <v>1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1</v>
      </c>
      <c r="Z59" s="3">
        <v>1</v>
      </c>
      <c r="AA59" s="3">
        <v>1</v>
      </c>
      <c r="AB59" s="3">
        <v>0</v>
      </c>
      <c r="AC59" s="3">
        <v>1</v>
      </c>
      <c r="AD59" s="3">
        <v>1</v>
      </c>
      <c r="AE59" s="3">
        <v>0</v>
      </c>
      <c r="AF59" s="3">
        <v>0</v>
      </c>
      <c r="AG59" s="3">
        <v>0</v>
      </c>
      <c r="AH59" s="3">
        <v>37.6</v>
      </c>
      <c r="AI59" s="4">
        <v>1.79</v>
      </c>
      <c r="AJ59" s="3">
        <v>85</v>
      </c>
      <c r="AK59" s="3">
        <v>60</v>
      </c>
      <c r="AL59" s="5">
        <f t="shared" si="0"/>
        <v>68.333333333333329</v>
      </c>
      <c r="AM59" s="3">
        <v>75</v>
      </c>
      <c r="AN59" s="3">
        <v>2</v>
      </c>
      <c r="AO59" s="3">
        <v>16</v>
      </c>
      <c r="AP59" s="3">
        <v>58</v>
      </c>
      <c r="AQ59" s="3">
        <v>29</v>
      </c>
      <c r="AR59" s="3">
        <v>39</v>
      </c>
      <c r="AS59" s="3">
        <f t="shared" si="1"/>
        <v>29</v>
      </c>
      <c r="AT59" s="7">
        <f t="shared" si="2"/>
        <v>1.8125</v>
      </c>
      <c r="AU59" s="3">
        <v>30</v>
      </c>
      <c r="AV59" s="4">
        <v>3.0251000000000001</v>
      </c>
      <c r="AW59" s="3">
        <v>1.69</v>
      </c>
      <c r="AX59" s="19">
        <f t="shared" si="3"/>
        <v>0.25606060606060604</v>
      </c>
      <c r="AY59" s="7">
        <f t="shared" si="4"/>
        <v>2.9751082608839376</v>
      </c>
      <c r="AZ59" s="7">
        <f t="shared" si="5"/>
        <v>426.03550295857991</v>
      </c>
      <c r="BA59" s="7">
        <f t="shared" si="6"/>
        <v>2477.3175542406307</v>
      </c>
      <c r="BB59" s="7">
        <f t="shared" si="7"/>
        <v>40.334666666666671</v>
      </c>
      <c r="BC59" s="7">
        <f t="shared" si="8"/>
        <v>22.533333333333335</v>
      </c>
      <c r="BD59" s="7">
        <f t="shared" si="9"/>
        <v>11.747377777777777</v>
      </c>
      <c r="BE59" s="7">
        <f t="shared" si="10"/>
        <v>7.048426666666666</v>
      </c>
      <c r="BF59" s="19"/>
      <c r="BG59" s="19">
        <f t="shared" si="11"/>
        <v>0.96691018478727964</v>
      </c>
      <c r="BH59" s="19">
        <f t="shared" si="12"/>
        <v>1.4379689927605697</v>
      </c>
      <c r="BI59" s="19">
        <f t="shared" si="13"/>
        <v>1.3908505747126438</v>
      </c>
      <c r="BJ59" s="19">
        <f t="shared" si="14"/>
        <v>0.53333333333333333</v>
      </c>
      <c r="BK59" s="19"/>
      <c r="BL59" s="5">
        <v>0</v>
      </c>
      <c r="BM59" s="5"/>
      <c r="BN59" s="5"/>
      <c r="BO59" s="5"/>
      <c r="BP59" s="5"/>
      <c r="BQ59" s="3">
        <v>1</v>
      </c>
      <c r="BR59" s="3">
        <v>0</v>
      </c>
      <c r="BS59" s="3">
        <v>20</v>
      </c>
      <c r="BT59" s="3">
        <v>7</v>
      </c>
      <c r="BU59" s="3">
        <v>6.7</v>
      </c>
      <c r="BV59" s="3">
        <v>1.3</v>
      </c>
      <c r="BW59" s="3"/>
      <c r="BY59" s="3">
        <v>1</v>
      </c>
      <c r="BZ59" s="3">
        <v>1</v>
      </c>
      <c r="CA59" s="3">
        <v>139</v>
      </c>
      <c r="CB59" s="3">
        <v>56</v>
      </c>
      <c r="CC59" s="4">
        <v>1.8</v>
      </c>
      <c r="CD59" s="28">
        <v>47</v>
      </c>
      <c r="CE59" s="8"/>
      <c r="CF59" s="8"/>
      <c r="CG59" s="3">
        <v>10322</v>
      </c>
      <c r="CH59" s="3">
        <v>1</v>
      </c>
      <c r="CI59" s="3">
        <v>3</v>
      </c>
      <c r="CJ59" s="12">
        <v>1468.8888888888889</v>
      </c>
      <c r="CK59" s="19">
        <f t="shared" si="15"/>
        <v>7.292261536069458</v>
      </c>
      <c r="CL59" s="19">
        <f t="shared" si="18"/>
        <v>31.252955082742318</v>
      </c>
      <c r="CM59" s="5">
        <v>7069.3969057780678</v>
      </c>
      <c r="CN59" s="19">
        <f t="shared" si="16"/>
        <v>8.8635304519675131</v>
      </c>
      <c r="CP59" s="41">
        <v>40262</v>
      </c>
      <c r="CQ59" s="41"/>
      <c r="CR59" s="41"/>
      <c r="CS59" s="41">
        <v>40272</v>
      </c>
      <c r="CT59" s="43">
        <f>(CS59-CP59)</f>
        <v>10</v>
      </c>
      <c r="CU59" s="36">
        <v>44272</v>
      </c>
      <c r="CV59" s="36">
        <v>42707</v>
      </c>
      <c r="CW59" s="1">
        <f t="shared" si="17"/>
        <v>2445</v>
      </c>
      <c r="CX59" s="3">
        <v>1</v>
      </c>
      <c r="CY59" s="36">
        <v>42707</v>
      </c>
      <c r="CZ59" s="20">
        <f>(CY59-CP59)</f>
        <v>2445</v>
      </c>
      <c r="DA59" s="20">
        <v>1</v>
      </c>
      <c r="DB59" s="20">
        <v>10</v>
      </c>
      <c r="DC59" s="3">
        <v>0</v>
      </c>
      <c r="DD59" s="3"/>
    </row>
    <row r="60" spans="1:117" s="10" customFormat="1" x14ac:dyDescent="0.25">
      <c r="A60" s="2">
        <v>2014</v>
      </c>
      <c r="B60" s="3">
        <v>59</v>
      </c>
      <c r="C60" s="3">
        <v>1</v>
      </c>
      <c r="D60" s="3">
        <v>0</v>
      </c>
      <c r="E60" s="3">
        <v>1</v>
      </c>
      <c r="F60" s="3">
        <v>1</v>
      </c>
      <c r="G60" s="3">
        <v>0</v>
      </c>
      <c r="H60" s="1">
        <v>1</v>
      </c>
      <c r="I60" s="3">
        <v>1</v>
      </c>
      <c r="J60" s="3">
        <v>4</v>
      </c>
      <c r="K60" s="3">
        <v>1</v>
      </c>
      <c r="L60" s="3">
        <v>1</v>
      </c>
      <c r="M60" s="3"/>
      <c r="N60" s="3">
        <v>1</v>
      </c>
      <c r="O60" s="3">
        <v>0</v>
      </c>
      <c r="P60" s="3">
        <v>1</v>
      </c>
      <c r="Q60" s="3"/>
      <c r="R60" s="3">
        <v>0</v>
      </c>
      <c r="S60" s="3">
        <v>0</v>
      </c>
      <c r="T60" s="3">
        <v>0</v>
      </c>
      <c r="U60" s="3">
        <v>0</v>
      </c>
      <c r="V60" s="3">
        <v>1</v>
      </c>
      <c r="W60" s="3">
        <v>0</v>
      </c>
      <c r="X60" s="3">
        <v>0</v>
      </c>
      <c r="Y60" s="3">
        <v>0</v>
      </c>
      <c r="Z60" s="3">
        <v>1</v>
      </c>
      <c r="AA60" s="3">
        <v>1</v>
      </c>
      <c r="AB60" s="3">
        <v>1</v>
      </c>
      <c r="AC60" s="3">
        <v>0</v>
      </c>
      <c r="AD60" s="3">
        <v>0</v>
      </c>
      <c r="AE60" s="3">
        <v>1</v>
      </c>
      <c r="AF60" s="3">
        <v>0</v>
      </c>
      <c r="AG60" s="3">
        <v>0</v>
      </c>
      <c r="AH60" s="3">
        <v>26</v>
      </c>
      <c r="AI60" s="4">
        <v>1.72</v>
      </c>
      <c r="AJ60" s="3">
        <v>121</v>
      </c>
      <c r="AK60" s="3">
        <v>88</v>
      </c>
      <c r="AL60" s="5">
        <f t="shared" si="0"/>
        <v>99</v>
      </c>
      <c r="AM60" s="3">
        <v>100</v>
      </c>
      <c r="AN60" s="3">
        <v>1</v>
      </c>
      <c r="AO60" s="3">
        <v>7</v>
      </c>
      <c r="AP60" s="3">
        <v>24</v>
      </c>
      <c r="AQ60" s="3">
        <v>12</v>
      </c>
      <c r="AR60" s="3">
        <v>16</v>
      </c>
      <c r="AS60" s="3">
        <f t="shared" si="1"/>
        <v>12</v>
      </c>
      <c r="AT60" s="7">
        <f t="shared" si="2"/>
        <v>1.7142857142857142</v>
      </c>
      <c r="AU60" s="3">
        <v>10</v>
      </c>
      <c r="AV60" s="4">
        <v>3.4055999999999997</v>
      </c>
      <c r="AW60" s="3">
        <v>1.98</v>
      </c>
      <c r="AX60" s="19">
        <f t="shared" si="3"/>
        <v>0.43463414634146341</v>
      </c>
      <c r="AY60" s="7">
        <f t="shared" si="4"/>
        <v>1.7618040873854828</v>
      </c>
      <c r="AZ60" s="7">
        <f t="shared" si="5"/>
        <v>242.42424242424244</v>
      </c>
      <c r="BA60" s="7">
        <f t="shared" si="6"/>
        <v>3717.1717171717173</v>
      </c>
      <c r="BB60" s="7">
        <f t="shared" si="7"/>
        <v>34.055999999999997</v>
      </c>
      <c r="BC60" s="7">
        <f t="shared" si="8"/>
        <v>19.8</v>
      </c>
      <c r="BD60" s="7">
        <f t="shared" si="9"/>
        <v>23.965920000000001</v>
      </c>
      <c r="BE60" s="7">
        <f t="shared" si="10"/>
        <v>2.4235199999999999</v>
      </c>
      <c r="BF60" s="19"/>
      <c r="BG60" s="19">
        <f t="shared" si="11"/>
        <v>0.46981442330279544</v>
      </c>
      <c r="BH60" s="19">
        <f t="shared" si="12"/>
        <v>0.70472163495419315</v>
      </c>
      <c r="BI60" s="19">
        <f t="shared" si="13"/>
        <v>2.8379999999999996</v>
      </c>
      <c r="BJ60" s="19">
        <f t="shared" si="14"/>
        <v>0.7</v>
      </c>
      <c r="BK60" s="19"/>
      <c r="BL60" s="5">
        <v>0</v>
      </c>
      <c r="BM60" s="5"/>
      <c r="BN60" s="5"/>
      <c r="BO60" s="5"/>
      <c r="BP60" s="5"/>
      <c r="BQ60" s="3">
        <v>1</v>
      </c>
      <c r="BR60" s="3">
        <v>0</v>
      </c>
      <c r="BS60" s="3">
        <v>32.5</v>
      </c>
      <c r="BT60" s="3">
        <v>4</v>
      </c>
      <c r="BU60" s="3">
        <v>3.6</v>
      </c>
      <c r="BV60" s="3">
        <v>0.8</v>
      </c>
      <c r="BW60" s="3"/>
      <c r="BY60" s="3">
        <v>1</v>
      </c>
      <c r="BZ60" s="3">
        <v>0</v>
      </c>
      <c r="CA60" s="3">
        <v>142</v>
      </c>
      <c r="CB60" s="3">
        <v>29</v>
      </c>
      <c r="CC60" s="4">
        <v>1.6</v>
      </c>
      <c r="CD60" s="28">
        <v>54</v>
      </c>
      <c r="CE60" s="8"/>
      <c r="CF60" s="8"/>
      <c r="CG60" s="3">
        <v>1297</v>
      </c>
      <c r="CH60" s="3">
        <v>1</v>
      </c>
      <c r="CI60" s="3">
        <v>2</v>
      </c>
      <c r="CJ60" s="12">
        <v>3544.0559440559441</v>
      </c>
      <c r="CK60" s="19">
        <f t="shared" si="15"/>
        <v>8.1730270971692143</v>
      </c>
      <c r="CL60" s="19">
        <f t="shared" si="18"/>
        <v>65.630665630665632</v>
      </c>
      <c r="CM60" s="5">
        <v>1426.0904365045594</v>
      </c>
      <c r="CN60" s="19">
        <f t="shared" si="16"/>
        <v>7.2626920186719639</v>
      </c>
      <c r="CP60" s="41">
        <v>40273</v>
      </c>
      <c r="CQ60" s="41"/>
      <c r="CR60" s="41"/>
      <c r="CS60" s="41"/>
      <c r="CT60" s="20"/>
      <c r="CU60" s="36">
        <v>44272</v>
      </c>
      <c r="CV60" s="36">
        <v>44272</v>
      </c>
      <c r="CW60" s="1">
        <f t="shared" si="17"/>
        <v>3999</v>
      </c>
      <c r="CX60" s="3">
        <v>0</v>
      </c>
      <c r="CZ60" s="3"/>
      <c r="DA60" s="3">
        <v>0</v>
      </c>
      <c r="DB60" s="3">
        <v>3999</v>
      </c>
      <c r="DC60" s="1">
        <v>1</v>
      </c>
      <c r="DD60" s="3"/>
    </row>
    <row r="61" spans="1:117" s="10" customFormat="1" x14ac:dyDescent="0.25">
      <c r="A61" s="2">
        <v>2016</v>
      </c>
      <c r="B61" s="3">
        <v>25</v>
      </c>
      <c r="C61" s="3">
        <v>0</v>
      </c>
      <c r="D61" s="3">
        <v>1</v>
      </c>
      <c r="E61" s="3">
        <v>0</v>
      </c>
      <c r="F61" s="3">
        <v>2</v>
      </c>
      <c r="G61" s="3">
        <v>1</v>
      </c>
      <c r="H61" s="1">
        <v>0</v>
      </c>
      <c r="I61" s="3">
        <v>1</v>
      </c>
      <c r="J61" s="3">
        <v>1</v>
      </c>
      <c r="K61" s="3">
        <v>0</v>
      </c>
      <c r="L61" s="3">
        <v>0</v>
      </c>
      <c r="M61" s="3"/>
      <c r="N61" s="3">
        <v>1</v>
      </c>
      <c r="O61" s="3">
        <v>0</v>
      </c>
      <c r="P61" s="3">
        <v>1</v>
      </c>
      <c r="Q61" s="3"/>
      <c r="R61" s="3">
        <v>0</v>
      </c>
      <c r="S61" s="3">
        <v>0</v>
      </c>
      <c r="T61" s="3">
        <v>0</v>
      </c>
      <c r="U61" s="3">
        <v>0</v>
      </c>
      <c r="V61" s="3">
        <v>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24.5</v>
      </c>
      <c r="AI61" s="4">
        <v>1.78</v>
      </c>
      <c r="AJ61" s="3">
        <v>135</v>
      </c>
      <c r="AK61" s="3">
        <v>83</v>
      </c>
      <c r="AL61" s="5">
        <f t="shared" si="0"/>
        <v>100.33333333333333</v>
      </c>
      <c r="AM61" s="3">
        <v>83</v>
      </c>
      <c r="AN61" s="3">
        <v>1</v>
      </c>
      <c r="AO61" s="3">
        <v>4</v>
      </c>
      <c r="AP61" s="3">
        <v>22</v>
      </c>
      <c r="AQ61" s="3">
        <v>8</v>
      </c>
      <c r="AR61" s="3">
        <v>11</v>
      </c>
      <c r="AS61" s="3">
        <f t="shared" si="1"/>
        <v>14</v>
      </c>
      <c r="AT61" s="7">
        <f t="shared" si="2"/>
        <v>3.5</v>
      </c>
      <c r="AU61" s="3">
        <v>7</v>
      </c>
      <c r="AV61" s="4">
        <v>5.3044000000000002</v>
      </c>
      <c r="AW61" s="3">
        <v>2.98</v>
      </c>
      <c r="AX61" s="19">
        <f t="shared" si="3"/>
        <v>0.66295639320029565</v>
      </c>
      <c r="AY61" s="7">
        <f t="shared" si="4"/>
        <v>0.75409094336777016</v>
      </c>
      <c r="AZ61" s="7">
        <f t="shared" si="5"/>
        <v>107.38255033557047</v>
      </c>
      <c r="BA61" s="7">
        <f t="shared" si="6"/>
        <v>2586.1297539149887</v>
      </c>
      <c r="BB61" s="7">
        <f t="shared" si="7"/>
        <v>63.908433734939763</v>
      </c>
      <c r="BC61" s="7">
        <f t="shared" si="8"/>
        <v>35.903614457831324</v>
      </c>
      <c r="BD61" s="7">
        <f t="shared" si="9"/>
        <v>45.573654618473888</v>
      </c>
      <c r="BE61" s="7">
        <f t="shared" si="10"/>
        <v>3.4180240963855417</v>
      </c>
      <c r="BF61" s="19"/>
      <c r="BG61" s="19">
        <f t="shared" si="11"/>
        <v>0.17212125782369353</v>
      </c>
      <c r="BH61" s="19">
        <f t="shared" si="12"/>
        <v>0.34424251564738706</v>
      </c>
      <c r="BI61" s="19">
        <f t="shared" si="13"/>
        <v>4.5648881239242689</v>
      </c>
      <c r="BJ61" s="19">
        <f t="shared" si="14"/>
        <v>0.5714285714285714</v>
      </c>
      <c r="BK61" s="19"/>
      <c r="BL61" s="5">
        <v>0</v>
      </c>
      <c r="BM61" s="5"/>
      <c r="BN61" s="5"/>
      <c r="BO61" s="5"/>
      <c r="BP61" s="5"/>
      <c r="BQ61" s="3">
        <v>1</v>
      </c>
      <c r="BR61" s="3">
        <v>0</v>
      </c>
      <c r="BS61" s="3">
        <v>62.5</v>
      </c>
      <c r="BT61" s="3">
        <v>4.0999999999999996</v>
      </c>
      <c r="BU61" s="3"/>
      <c r="BV61" s="3">
        <v>0.95</v>
      </c>
      <c r="BW61" s="3">
        <v>3.4</v>
      </c>
      <c r="BY61" s="3">
        <v>1</v>
      </c>
      <c r="BZ61" s="3">
        <v>0</v>
      </c>
      <c r="CA61" s="3">
        <v>139</v>
      </c>
      <c r="CB61" s="3">
        <v>29</v>
      </c>
      <c r="CC61" s="4">
        <v>0.9</v>
      </c>
      <c r="CD61" s="28">
        <v>90</v>
      </c>
      <c r="CE61" s="8"/>
      <c r="CF61" s="8"/>
      <c r="CG61" s="3">
        <v>649</v>
      </c>
      <c r="CH61" s="3">
        <v>1</v>
      </c>
      <c r="CI61" s="3">
        <v>1</v>
      </c>
      <c r="CJ61" s="12">
        <v>1102.016129032258</v>
      </c>
      <c r="CK61" s="19">
        <f t="shared" si="15"/>
        <v>7.0048966257511776</v>
      </c>
      <c r="CL61" s="19">
        <f t="shared" si="18"/>
        <v>12.244623655913978</v>
      </c>
      <c r="CM61" s="5">
        <v>2542.7603235432657</v>
      </c>
      <c r="CN61" s="19">
        <f t="shared" si="16"/>
        <v>7.8410055114889161</v>
      </c>
      <c r="CP61" s="41">
        <v>40283</v>
      </c>
      <c r="CQ61" s="41"/>
      <c r="CR61" s="41"/>
      <c r="CS61" s="41"/>
      <c r="CT61" s="20"/>
      <c r="CU61" s="36">
        <v>44274</v>
      </c>
      <c r="CV61" s="36">
        <v>44274</v>
      </c>
      <c r="CW61" s="1">
        <f t="shared" si="17"/>
        <v>3991</v>
      </c>
      <c r="CX61" s="3">
        <v>0</v>
      </c>
      <c r="CY61" s="3"/>
      <c r="CZ61" s="3"/>
      <c r="DA61" s="3">
        <v>0</v>
      </c>
      <c r="DB61" s="3">
        <v>3991</v>
      </c>
      <c r="DC61" s="3">
        <v>0</v>
      </c>
      <c r="DD61" s="3" t="s">
        <v>153</v>
      </c>
    </row>
    <row r="62" spans="1:117" x14ac:dyDescent="0.25">
      <c r="A62" s="2">
        <v>2018</v>
      </c>
      <c r="B62" s="3">
        <v>65</v>
      </c>
      <c r="C62" s="3">
        <v>0</v>
      </c>
      <c r="D62" s="3">
        <v>1</v>
      </c>
      <c r="E62" s="3">
        <v>1</v>
      </c>
      <c r="F62" s="3">
        <v>1</v>
      </c>
      <c r="G62" s="3">
        <v>1</v>
      </c>
      <c r="H62" s="1">
        <v>0</v>
      </c>
      <c r="I62" s="3">
        <v>1</v>
      </c>
      <c r="J62" s="3">
        <v>3</v>
      </c>
      <c r="K62" s="3">
        <v>0</v>
      </c>
      <c r="L62" s="3">
        <v>1</v>
      </c>
      <c r="M62" s="3"/>
      <c r="N62" s="3">
        <v>0</v>
      </c>
      <c r="O62" s="3">
        <v>0</v>
      </c>
      <c r="P62" s="3">
        <v>0</v>
      </c>
      <c r="Q62" s="3"/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</v>
      </c>
      <c r="AB62" s="3">
        <v>1</v>
      </c>
      <c r="AC62" s="3">
        <v>1</v>
      </c>
      <c r="AD62" s="3">
        <v>0</v>
      </c>
      <c r="AE62" s="3">
        <v>0</v>
      </c>
      <c r="AF62" s="3">
        <v>0</v>
      </c>
      <c r="AG62" s="3">
        <v>0</v>
      </c>
      <c r="AH62" s="3">
        <v>27.5</v>
      </c>
      <c r="AI62" s="4">
        <v>2</v>
      </c>
      <c r="AJ62" s="3">
        <v>135</v>
      </c>
      <c r="AK62" s="3">
        <v>81</v>
      </c>
      <c r="AL62" s="5">
        <f t="shared" si="0"/>
        <v>99</v>
      </c>
      <c r="AM62" s="3">
        <v>91</v>
      </c>
      <c r="AN62" s="3">
        <v>1</v>
      </c>
      <c r="AO62" s="3">
        <v>10</v>
      </c>
      <c r="AP62" s="3">
        <v>57</v>
      </c>
      <c r="AQ62" s="3">
        <v>30</v>
      </c>
      <c r="AR62" s="3">
        <v>41</v>
      </c>
      <c r="AS62" s="3">
        <f t="shared" si="1"/>
        <v>27</v>
      </c>
      <c r="AT62" s="7">
        <f t="shared" si="2"/>
        <v>2.7</v>
      </c>
      <c r="AU62" s="3">
        <v>31</v>
      </c>
      <c r="AV62" s="4">
        <v>4.2</v>
      </c>
      <c r="AW62" s="3">
        <v>2.1</v>
      </c>
      <c r="AX62" s="19">
        <f t="shared" si="3"/>
        <v>0.46097560975609758</v>
      </c>
      <c r="AY62" s="7">
        <f t="shared" si="4"/>
        <v>2.3809523809523809</v>
      </c>
      <c r="AZ62" s="7">
        <f t="shared" si="5"/>
        <v>380.95238095238096</v>
      </c>
      <c r="BA62" s="7">
        <f t="shared" si="6"/>
        <v>3390.4761904761904</v>
      </c>
      <c r="BB62" s="7">
        <f t="shared" si="7"/>
        <v>46.153846153846153</v>
      </c>
      <c r="BC62" s="7">
        <f t="shared" si="8"/>
        <v>23.076923076923077</v>
      </c>
      <c r="BD62" s="7">
        <f t="shared" si="9"/>
        <v>21.341538461538462</v>
      </c>
      <c r="BE62" s="7">
        <f t="shared" si="10"/>
        <v>9.7292307692307691</v>
      </c>
      <c r="BF62" s="19"/>
      <c r="BG62" s="19">
        <f t="shared" si="11"/>
        <v>0.88833333333333331</v>
      </c>
      <c r="BH62" s="19">
        <f t="shared" si="12"/>
        <v>1.2350000000000001</v>
      </c>
      <c r="BI62" s="19">
        <f t="shared" si="13"/>
        <v>1.7094017094017093</v>
      </c>
      <c r="BJ62" s="19">
        <f t="shared" si="14"/>
        <v>0.32258064516129031</v>
      </c>
      <c r="BK62" s="19"/>
      <c r="BL62" s="5">
        <v>1</v>
      </c>
      <c r="BM62" s="5"/>
      <c r="BN62" s="5"/>
      <c r="BO62" s="5">
        <v>0</v>
      </c>
      <c r="BP62" s="5">
        <v>0</v>
      </c>
      <c r="BQ62" s="3">
        <v>1</v>
      </c>
      <c r="BR62" s="3">
        <v>0</v>
      </c>
      <c r="BS62" s="15">
        <v>15</v>
      </c>
      <c r="BT62" s="3">
        <v>6.3</v>
      </c>
      <c r="BU62" s="3">
        <v>5.5</v>
      </c>
      <c r="BV62" s="3">
        <v>1.1000000000000001</v>
      </c>
      <c r="BW62" s="3"/>
      <c r="BX62" s="10"/>
      <c r="BY62" s="3">
        <v>0</v>
      </c>
      <c r="BZ62" s="3">
        <v>1</v>
      </c>
      <c r="CA62" s="3">
        <v>147</v>
      </c>
      <c r="CB62" s="3">
        <v>16</v>
      </c>
      <c r="CC62" s="4">
        <v>1</v>
      </c>
      <c r="CD62" s="28">
        <v>68</v>
      </c>
      <c r="CE62" s="8"/>
      <c r="CF62" s="8"/>
      <c r="CG62" s="3">
        <v>2924</v>
      </c>
      <c r="CH62" s="3">
        <v>1</v>
      </c>
      <c r="CI62" s="3">
        <v>3</v>
      </c>
      <c r="CJ62" s="12">
        <v>1548.6301369863013</v>
      </c>
      <c r="CK62" s="19">
        <f t="shared" si="15"/>
        <v>7.3451260365577244</v>
      </c>
      <c r="CL62" s="19">
        <f t="shared" si="18"/>
        <v>22.773972602739725</v>
      </c>
      <c r="CM62" s="5">
        <v>876.09138954460275</v>
      </c>
      <c r="CN62" s="19">
        <f t="shared" si="16"/>
        <v>6.7754704114589748</v>
      </c>
      <c r="CO62" s="10"/>
      <c r="CP62" s="36">
        <v>40296</v>
      </c>
      <c r="CQ62" s="36"/>
      <c r="CR62" s="36"/>
      <c r="CS62" s="36"/>
      <c r="CU62" s="36">
        <v>44272</v>
      </c>
      <c r="CV62" s="36">
        <v>40847</v>
      </c>
      <c r="CW62" s="1">
        <f t="shared" si="17"/>
        <v>551</v>
      </c>
      <c r="CX62" s="3">
        <v>1</v>
      </c>
      <c r="CY62" s="40">
        <v>40847</v>
      </c>
      <c r="CZ62" s="20">
        <f>(CY62-CP62)</f>
        <v>551</v>
      </c>
      <c r="DA62" s="20">
        <v>1</v>
      </c>
      <c r="DB62" s="20">
        <v>551</v>
      </c>
      <c r="DC62" s="1">
        <v>1</v>
      </c>
      <c r="DD62" s="3" t="s">
        <v>141</v>
      </c>
      <c r="DE62" s="10"/>
      <c r="DF62" s="10"/>
      <c r="DG62" s="10"/>
      <c r="DH62" s="10"/>
      <c r="DI62" s="10"/>
      <c r="DJ62" s="10"/>
      <c r="DK62" s="10"/>
      <c r="DL62" s="10"/>
      <c r="DM62" s="10"/>
    </row>
    <row r="63" spans="1:117" s="10" customFormat="1" x14ac:dyDescent="0.25">
      <c r="A63" s="2">
        <v>2019</v>
      </c>
      <c r="B63" s="3">
        <v>74</v>
      </c>
      <c r="C63" s="3">
        <v>0</v>
      </c>
      <c r="D63" s="3">
        <v>0</v>
      </c>
      <c r="E63" s="3">
        <v>1</v>
      </c>
      <c r="F63" s="3">
        <v>1</v>
      </c>
      <c r="G63" s="3">
        <v>1</v>
      </c>
      <c r="H63" s="1">
        <v>0</v>
      </c>
      <c r="I63" s="3">
        <v>0</v>
      </c>
      <c r="J63" s="3">
        <v>4</v>
      </c>
      <c r="K63" s="3">
        <v>0</v>
      </c>
      <c r="L63" s="3">
        <v>0</v>
      </c>
      <c r="M63" s="3"/>
      <c r="N63" s="3">
        <v>0</v>
      </c>
      <c r="O63" s="3">
        <v>0</v>
      </c>
      <c r="P63" s="3">
        <v>1</v>
      </c>
      <c r="Q63" s="3">
        <v>1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16">
        <v>0</v>
      </c>
      <c r="Z63" s="3">
        <v>0</v>
      </c>
      <c r="AA63" s="3">
        <v>0</v>
      </c>
      <c r="AB63" s="3">
        <v>1</v>
      </c>
      <c r="AC63" s="3">
        <v>0</v>
      </c>
      <c r="AD63" s="3">
        <v>0</v>
      </c>
      <c r="AE63" s="3">
        <v>1</v>
      </c>
      <c r="AF63" s="3">
        <v>0</v>
      </c>
      <c r="AG63" s="3">
        <v>0</v>
      </c>
      <c r="AH63" s="9">
        <v>35</v>
      </c>
      <c r="AI63" s="11">
        <v>2.27</v>
      </c>
      <c r="AJ63" s="9">
        <v>101</v>
      </c>
      <c r="AK63" s="9">
        <v>79</v>
      </c>
      <c r="AL63" s="5">
        <f t="shared" si="0"/>
        <v>86.333333333333329</v>
      </c>
      <c r="AM63" s="9">
        <v>79</v>
      </c>
      <c r="AN63" s="9">
        <v>3</v>
      </c>
      <c r="AO63" s="9">
        <v>9</v>
      </c>
      <c r="AP63" s="9">
        <v>45</v>
      </c>
      <c r="AQ63" s="9">
        <v>22</v>
      </c>
      <c r="AR63" s="9">
        <v>32</v>
      </c>
      <c r="AS63" s="9">
        <f t="shared" si="1"/>
        <v>23</v>
      </c>
      <c r="AT63" s="7">
        <f t="shared" si="2"/>
        <v>2.5555555555555554</v>
      </c>
      <c r="AU63" s="9">
        <v>25</v>
      </c>
      <c r="AV63" s="4">
        <v>5.2891000000000004</v>
      </c>
      <c r="AW63" s="9">
        <v>2.33</v>
      </c>
      <c r="AX63" s="19">
        <f t="shared" si="3"/>
        <v>0.44602365114560238</v>
      </c>
      <c r="AY63" s="7">
        <f t="shared" si="4"/>
        <v>1.3234765839178688</v>
      </c>
      <c r="AZ63" s="7">
        <f t="shared" si="5"/>
        <v>240.34334763948496</v>
      </c>
      <c r="BA63" s="7">
        <f t="shared" si="6"/>
        <v>2655.2217453505004</v>
      </c>
      <c r="BB63" s="7">
        <f t="shared" si="7"/>
        <v>66.950632911392418</v>
      </c>
      <c r="BC63" s="7">
        <f t="shared" si="8"/>
        <v>29.49367088607595</v>
      </c>
      <c r="BD63" s="7">
        <f t="shared" si="9"/>
        <v>24.601654008438818</v>
      </c>
      <c r="BE63" s="7">
        <f t="shared" si="10"/>
        <v>9.225620253164557</v>
      </c>
      <c r="BF63" s="19"/>
      <c r="BG63" s="19">
        <f t="shared" si="11"/>
        <v>0.47796411487776741</v>
      </c>
      <c r="BH63" s="19">
        <f t="shared" si="12"/>
        <v>0.67213703654686041</v>
      </c>
      <c r="BI63" s="19">
        <f t="shared" si="13"/>
        <v>2.9108970831040182</v>
      </c>
      <c r="BJ63" s="19">
        <f t="shared" si="14"/>
        <v>0.36</v>
      </c>
      <c r="BK63" s="19"/>
      <c r="BL63" s="5">
        <v>1</v>
      </c>
      <c r="BM63" s="5"/>
      <c r="BN63" s="5"/>
      <c r="BO63" s="5">
        <v>0</v>
      </c>
      <c r="BP63" s="5">
        <v>0</v>
      </c>
      <c r="BQ63" s="9">
        <v>1</v>
      </c>
      <c r="BR63" s="9">
        <v>0</v>
      </c>
      <c r="BS63" s="16">
        <v>27.5</v>
      </c>
      <c r="BT63" s="16">
        <v>5.8</v>
      </c>
      <c r="BU63" s="16">
        <v>4.8</v>
      </c>
      <c r="BV63" s="16">
        <v>0.99</v>
      </c>
      <c r="BW63" s="3"/>
      <c r="BY63" s="9">
        <v>1</v>
      </c>
      <c r="BZ63" s="16">
        <v>0</v>
      </c>
      <c r="CA63" s="9">
        <v>139</v>
      </c>
      <c r="CB63" s="9">
        <v>23</v>
      </c>
      <c r="CC63" s="11">
        <v>1</v>
      </c>
      <c r="CD63" s="29">
        <v>90</v>
      </c>
      <c r="CE63" s="13"/>
      <c r="CF63" s="13"/>
      <c r="CG63" s="9">
        <v>1810</v>
      </c>
      <c r="CH63" s="9">
        <v>1</v>
      </c>
      <c r="CI63" s="9">
        <v>2</v>
      </c>
      <c r="CJ63" s="12">
        <v>11228.571428571429</v>
      </c>
      <c r="CK63" s="19">
        <f t="shared" si="15"/>
        <v>9.326216829361984</v>
      </c>
      <c r="CL63" s="19">
        <f t="shared" si="18"/>
        <v>124.76190476190477</v>
      </c>
      <c r="CM63" s="5">
        <v>2889.9638055224937</v>
      </c>
      <c r="CN63" s="19">
        <f t="shared" si="16"/>
        <v>7.9689992569873915</v>
      </c>
      <c r="CP63" s="36">
        <v>40296</v>
      </c>
      <c r="CQ63" s="36"/>
      <c r="CR63" s="36"/>
      <c r="CS63" s="36"/>
      <c r="CT63" s="20"/>
      <c r="CU63" s="36">
        <v>44272</v>
      </c>
      <c r="CV63" s="36">
        <v>42050</v>
      </c>
      <c r="CW63" s="1">
        <f t="shared" si="17"/>
        <v>1754</v>
      </c>
      <c r="CX63" s="3">
        <v>1</v>
      </c>
      <c r="CY63" s="40">
        <v>42050</v>
      </c>
      <c r="CZ63" s="20">
        <f>(CY63-CP63)</f>
        <v>1754</v>
      </c>
      <c r="DA63" s="20">
        <v>1</v>
      </c>
      <c r="DB63" s="20">
        <v>1754</v>
      </c>
      <c r="DC63" s="1">
        <v>1</v>
      </c>
      <c r="DD63" s="3" t="s">
        <v>141</v>
      </c>
    </row>
    <row r="64" spans="1:117" s="10" customFormat="1" x14ac:dyDescent="0.25">
      <c r="A64" s="2">
        <v>2020</v>
      </c>
      <c r="B64" s="3">
        <v>38</v>
      </c>
      <c r="C64" s="3">
        <v>0</v>
      </c>
      <c r="D64" s="3">
        <v>0</v>
      </c>
      <c r="E64" s="3">
        <v>1</v>
      </c>
      <c r="F64" s="3">
        <v>1</v>
      </c>
      <c r="G64" s="3">
        <v>0</v>
      </c>
      <c r="H64" s="1">
        <v>1</v>
      </c>
      <c r="I64" s="3">
        <v>0</v>
      </c>
      <c r="J64" s="3">
        <v>4</v>
      </c>
      <c r="K64" s="3">
        <v>1</v>
      </c>
      <c r="L64" s="3">
        <v>1</v>
      </c>
      <c r="M64" s="3"/>
      <c r="N64" s="3">
        <v>1</v>
      </c>
      <c r="O64" s="3">
        <v>0</v>
      </c>
      <c r="P64" s="3">
        <v>0</v>
      </c>
      <c r="Q64" s="3"/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16">
        <v>1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27.5</v>
      </c>
      <c r="AI64" s="4">
        <v>2.0499999999999998</v>
      </c>
      <c r="AJ64" s="3">
        <v>98</v>
      </c>
      <c r="AK64" s="3">
        <v>58</v>
      </c>
      <c r="AL64" s="5">
        <f t="shared" si="0"/>
        <v>71.333333333333329</v>
      </c>
      <c r="AM64" s="3">
        <v>90</v>
      </c>
      <c r="AN64" s="3">
        <v>1</v>
      </c>
      <c r="AO64" s="3">
        <v>16</v>
      </c>
      <c r="AP64" s="3">
        <v>46</v>
      </c>
      <c r="AQ64" s="3">
        <v>28</v>
      </c>
      <c r="AR64" s="3">
        <v>34</v>
      </c>
      <c r="AS64" s="3">
        <f t="shared" si="1"/>
        <v>18</v>
      </c>
      <c r="AT64" s="7">
        <f t="shared" si="2"/>
        <v>1.125</v>
      </c>
      <c r="AU64" s="3">
        <v>29</v>
      </c>
      <c r="AV64" s="4">
        <v>3.5669999999999997</v>
      </c>
      <c r="AW64" s="3">
        <v>1.74</v>
      </c>
      <c r="AX64" s="19">
        <f t="shared" si="3"/>
        <v>0.27521064301552106</v>
      </c>
      <c r="AY64" s="7">
        <f t="shared" si="4"/>
        <v>1.4017381553125876</v>
      </c>
      <c r="AZ64" s="7">
        <f t="shared" si="5"/>
        <v>229.88505747126436</v>
      </c>
      <c r="BA64" s="7">
        <f t="shared" si="6"/>
        <v>2544.0613026819919</v>
      </c>
      <c r="BB64" s="7">
        <f t="shared" si="7"/>
        <v>39.633333333333333</v>
      </c>
      <c r="BC64" s="7">
        <f t="shared" si="8"/>
        <v>19.333333333333332</v>
      </c>
      <c r="BD64" s="7">
        <f t="shared" si="9"/>
        <v>11.130844444444442</v>
      </c>
      <c r="BE64" s="7">
        <f t="shared" si="10"/>
        <v>4.7328000000000001</v>
      </c>
      <c r="BF64" s="19"/>
      <c r="BG64" s="19">
        <f t="shared" si="11"/>
        <v>0.85786375105130364</v>
      </c>
      <c r="BH64" s="19">
        <f t="shared" si="12"/>
        <v>1.1606391925988226</v>
      </c>
      <c r="BI64" s="19">
        <f t="shared" si="13"/>
        <v>2.2018518518518517</v>
      </c>
      <c r="BJ64" s="19">
        <f t="shared" si="14"/>
        <v>0.55172413793103448</v>
      </c>
      <c r="BK64" s="19"/>
      <c r="BL64" s="12">
        <v>0</v>
      </c>
      <c r="BM64" s="12"/>
      <c r="BN64" s="5"/>
      <c r="BO64" s="12"/>
      <c r="BP64" s="12"/>
      <c r="BQ64" s="3">
        <v>1</v>
      </c>
      <c r="BR64" s="9">
        <v>0</v>
      </c>
      <c r="BS64" s="3">
        <v>17.5</v>
      </c>
      <c r="BT64" s="3">
        <v>6.2</v>
      </c>
      <c r="BU64" s="3">
        <v>5.9</v>
      </c>
      <c r="BV64" s="3">
        <v>0.92</v>
      </c>
      <c r="BW64" s="16">
        <v>4.5999999999999996</v>
      </c>
      <c r="BY64" s="16">
        <v>1</v>
      </c>
      <c r="BZ64" s="3">
        <v>0</v>
      </c>
      <c r="CA64" s="3">
        <v>135</v>
      </c>
      <c r="CB64" s="3">
        <v>25</v>
      </c>
      <c r="CC64" s="4">
        <v>1</v>
      </c>
      <c r="CD64" s="28">
        <v>87</v>
      </c>
      <c r="CE64" s="8"/>
      <c r="CF64" s="8"/>
      <c r="CG64" s="3">
        <v>166</v>
      </c>
      <c r="CH64" s="3">
        <v>0</v>
      </c>
      <c r="CI64" s="3">
        <v>1</v>
      </c>
      <c r="CJ64" s="12">
        <v>1719.0789473684208</v>
      </c>
      <c r="CK64" s="19">
        <f t="shared" si="15"/>
        <v>7.4495439306624274</v>
      </c>
      <c r="CL64" s="19">
        <f t="shared" si="18"/>
        <v>19.759528130671505</v>
      </c>
      <c r="CM64" s="5">
        <v>1318.5283583206808</v>
      </c>
      <c r="CN64" s="19">
        <f t="shared" si="16"/>
        <v>7.1842715135792492</v>
      </c>
      <c r="CP64" s="36">
        <v>40301</v>
      </c>
      <c r="CQ64" s="36"/>
      <c r="CR64" s="36"/>
      <c r="CS64" s="36"/>
      <c r="CT64" s="20"/>
      <c r="CU64" s="36">
        <v>44272</v>
      </c>
      <c r="CV64" s="36">
        <v>41094</v>
      </c>
      <c r="CW64" s="1">
        <f t="shared" si="17"/>
        <v>793</v>
      </c>
      <c r="CX64" s="3">
        <v>1</v>
      </c>
      <c r="CY64" s="40">
        <v>41094</v>
      </c>
      <c r="CZ64" s="20">
        <f>(CY64-CP64)</f>
        <v>793</v>
      </c>
      <c r="DA64" s="20">
        <v>1</v>
      </c>
      <c r="DB64" s="20">
        <v>793</v>
      </c>
      <c r="DC64" s="1">
        <v>1</v>
      </c>
      <c r="DD64" s="3" t="s">
        <v>143</v>
      </c>
    </row>
    <row r="65" spans="1:108" s="10" customFormat="1" x14ac:dyDescent="0.25">
      <c r="A65" s="2">
        <v>2021</v>
      </c>
      <c r="B65" s="3">
        <v>63</v>
      </c>
      <c r="C65" s="3">
        <v>0</v>
      </c>
      <c r="D65" s="3">
        <v>0</v>
      </c>
      <c r="E65" s="3">
        <v>1</v>
      </c>
      <c r="F65" s="3">
        <v>1</v>
      </c>
      <c r="G65" s="3">
        <v>0</v>
      </c>
      <c r="H65" s="1">
        <v>1</v>
      </c>
      <c r="I65" s="3">
        <v>0</v>
      </c>
      <c r="J65" s="3">
        <v>4</v>
      </c>
      <c r="K65" s="3">
        <v>0</v>
      </c>
      <c r="L65" s="3">
        <v>1</v>
      </c>
      <c r="M65" s="3"/>
      <c r="N65" s="3">
        <v>1</v>
      </c>
      <c r="O65" s="3">
        <v>0</v>
      </c>
      <c r="P65" s="3">
        <v>1</v>
      </c>
      <c r="Q65" s="3">
        <v>1</v>
      </c>
      <c r="R65" s="3">
        <v>0</v>
      </c>
      <c r="S65" s="3">
        <v>0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16">
        <v>0</v>
      </c>
      <c r="Z65" s="3">
        <v>1</v>
      </c>
      <c r="AA65" s="3">
        <v>0</v>
      </c>
      <c r="AB65" s="3">
        <v>0</v>
      </c>
      <c r="AC65" s="3">
        <v>0</v>
      </c>
      <c r="AD65" s="3">
        <v>1</v>
      </c>
      <c r="AE65" s="3">
        <v>0</v>
      </c>
      <c r="AF65" s="3">
        <v>0</v>
      </c>
      <c r="AG65" s="3">
        <v>0</v>
      </c>
      <c r="AH65" s="9">
        <v>26</v>
      </c>
      <c r="AI65" s="11">
        <v>2.0699999999999998</v>
      </c>
      <c r="AJ65" s="3"/>
      <c r="AK65" s="3"/>
      <c r="AL65" s="5">
        <v>61</v>
      </c>
      <c r="AM65" s="3">
        <v>100</v>
      </c>
      <c r="AN65" s="3">
        <v>3</v>
      </c>
      <c r="AO65" s="3">
        <v>11</v>
      </c>
      <c r="AP65" s="3"/>
      <c r="AQ65" s="3"/>
      <c r="AR65" s="3">
        <v>32</v>
      </c>
      <c r="AS65" s="3"/>
      <c r="AT65" s="8"/>
      <c r="AU65" s="3">
        <v>22</v>
      </c>
      <c r="AV65" s="4">
        <v>4.9679999999999991</v>
      </c>
      <c r="AW65" s="3">
        <v>2.4</v>
      </c>
      <c r="AX65" s="19">
        <f t="shared" si="3"/>
        <v>0.32461197339246123</v>
      </c>
      <c r="AY65" s="7">
        <f t="shared" si="4"/>
        <v>2.0128824476650569</v>
      </c>
      <c r="AZ65" s="7">
        <f t="shared" si="5"/>
        <v>333.33333333333337</v>
      </c>
      <c r="BA65" s="7">
        <f t="shared" si="6"/>
        <v>1666.6666666666667</v>
      </c>
      <c r="BB65" s="7">
        <f t="shared" si="7"/>
        <v>49.679999999999986</v>
      </c>
      <c r="BC65" s="7">
        <f t="shared" si="8"/>
        <v>24</v>
      </c>
      <c r="BD65" s="7">
        <f t="shared" si="9"/>
        <v>12.7296</v>
      </c>
      <c r="BE65" s="7">
        <f t="shared" si="10"/>
        <v>6.8544</v>
      </c>
      <c r="BF65" s="19"/>
      <c r="BG65" s="19">
        <f t="shared" si="11"/>
        <v>0.64412238325281823</v>
      </c>
      <c r="BH65" s="19"/>
      <c r="BI65" s="19"/>
      <c r="BJ65" s="19">
        <f t="shared" si="14"/>
        <v>0.5</v>
      </c>
      <c r="BK65" s="19"/>
      <c r="BL65" s="5">
        <v>0</v>
      </c>
      <c r="BM65" s="5"/>
      <c r="BN65" s="5"/>
      <c r="BO65" s="5"/>
      <c r="BP65" s="5"/>
      <c r="BQ65" s="3">
        <v>1</v>
      </c>
      <c r="BR65" s="9">
        <v>0</v>
      </c>
      <c r="BS65" s="3">
        <v>7.5</v>
      </c>
      <c r="BT65" s="3">
        <v>6.9</v>
      </c>
      <c r="BU65" s="3">
        <v>6.6</v>
      </c>
      <c r="BV65" s="3">
        <v>0.8</v>
      </c>
      <c r="BW65" s="3"/>
      <c r="BY65" s="16">
        <v>1</v>
      </c>
      <c r="BZ65" s="3">
        <v>1</v>
      </c>
      <c r="CA65" s="3">
        <v>138</v>
      </c>
      <c r="CB65" s="3">
        <v>40</v>
      </c>
      <c r="CC65" s="4">
        <v>1.9</v>
      </c>
      <c r="CD65" s="28">
        <v>44</v>
      </c>
      <c r="CE65" s="8"/>
      <c r="CF65" s="8"/>
      <c r="CG65" s="3">
        <v>25777</v>
      </c>
      <c r="CH65" s="3">
        <v>1</v>
      </c>
      <c r="CI65" s="3">
        <v>3</v>
      </c>
      <c r="CJ65" s="12">
        <v>2177.4193548387098</v>
      </c>
      <c r="CK65" s="19">
        <f t="shared" si="15"/>
        <v>7.6858956723754748</v>
      </c>
      <c r="CL65" s="19">
        <f t="shared" si="18"/>
        <v>49.486803519061588</v>
      </c>
      <c r="CM65" s="5">
        <v>982.30118875678568</v>
      </c>
      <c r="CN65" s="19">
        <f t="shared" si="16"/>
        <v>6.8898979708570085</v>
      </c>
      <c r="CP65" s="37">
        <v>40304</v>
      </c>
      <c r="CQ65" s="37">
        <v>40310</v>
      </c>
      <c r="CR65" s="43">
        <f>(CQ65-CP65)</f>
        <v>6</v>
      </c>
      <c r="CS65" s="37">
        <v>40818</v>
      </c>
      <c r="CT65" s="43">
        <f>(CS65-CP65)</f>
        <v>514</v>
      </c>
      <c r="CU65" s="36">
        <v>44272</v>
      </c>
      <c r="CV65" s="36">
        <v>44260</v>
      </c>
      <c r="CW65" s="1">
        <f t="shared" si="17"/>
        <v>3956</v>
      </c>
      <c r="CX65" s="3">
        <v>0</v>
      </c>
      <c r="CY65" s="3"/>
      <c r="CZ65" s="3"/>
      <c r="DA65" s="3">
        <v>1</v>
      </c>
      <c r="DB65" s="3">
        <v>6</v>
      </c>
      <c r="DC65" s="1">
        <v>1</v>
      </c>
      <c r="DD65" s="3" t="s">
        <v>154</v>
      </c>
    </row>
    <row r="66" spans="1:108" s="10" customFormat="1" x14ac:dyDescent="0.25">
      <c r="A66" s="2">
        <v>2022</v>
      </c>
      <c r="B66" s="3">
        <v>68</v>
      </c>
      <c r="C66" s="3">
        <v>0</v>
      </c>
      <c r="D66" s="3">
        <v>0</v>
      </c>
      <c r="E66" s="3">
        <v>1</v>
      </c>
      <c r="F66" s="3">
        <v>1</v>
      </c>
      <c r="G66" s="3">
        <v>0</v>
      </c>
      <c r="H66" s="1">
        <v>1</v>
      </c>
      <c r="I66" s="3">
        <v>0</v>
      </c>
      <c r="J66" s="3">
        <v>4</v>
      </c>
      <c r="K66" s="3">
        <v>1</v>
      </c>
      <c r="L66" s="3">
        <v>0</v>
      </c>
      <c r="M66" s="3"/>
      <c r="N66" s="3">
        <v>1</v>
      </c>
      <c r="O66" s="3">
        <v>0</v>
      </c>
      <c r="P66" s="3">
        <v>1</v>
      </c>
      <c r="Q66" s="3">
        <v>1</v>
      </c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16">
        <v>1</v>
      </c>
      <c r="Z66" s="3">
        <v>1</v>
      </c>
      <c r="AA66" s="3">
        <v>1</v>
      </c>
      <c r="AB66" s="3">
        <v>0</v>
      </c>
      <c r="AC66" s="3">
        <v>0</v>
      </c>
      <c r="AD66" s="3">
        <v>1</v>
      </c>
      <c r="AE66" s="3">
        <v>1</v>
      </c>
      <c r="AF66" s="3">
        <v>0</v>
      </c>
      <c r="AG66" s="3">
        <v>0</v>
      </c>
      <c r="AH66" s="3">
        <v>23.5</v>
      </c>
      <c r="AI66" s="4">
        <v>1.78</v>
      </c>
      <c r="AJ66" s="3">
        <v>108</v>
      </c>
      <c r="AK66" s="3">
        <v>65</v>
      </c>
      <c r="AL66" s="5">
        <f t="shared" ref="AL66:AL98" si="19">(AJ66+2*AK66)/3</f>
        <v>79.333333333333329</v>
      </c>
      <c r="AM66" s="3">
        <v>68</v>
      </c>
      <c r="AN66" s="3">
        <v>3</v>
      </c>
      <c r="AO66" s="3">
        <v>9</v>
      </c>
      <c r="AP66" s="3">
        <v>49</v>
      </c>
      <c r="AQ66" s="3">
        <v>25</v>
      </c>
      <c r="AR66" s="3">
        <v>33</v>
      </c>
      <c r="AS66" s="1">
        <f t="shared" ref="AS66:AS93" si="20">(AP66-AQ66)</f>
        <v>24</v>
      </c>
      <c r="AT66" s="7">
        <f t="shared" ref="AT66:AT93" si="21">(AS66/AO66)</f>
        <v>2.6666666666666665</v>
      </c>
      <c r="AU66" s="3">
        <v>25</v>
      </c>
      <c r="AV66" s="4">
        <v>2.4386000000000001</v>
      </c>
      <c r="AW66" s="3">
        <v>1.37</v>
      </c>
      <c r="AX66" s="19">
        <f t="shared" ref="AX66:AX98" si="22">(AL66*AW66/451)</f>
        <v>0.24099039172209905</v>
      </c>
      <c r="AY66" s="7">
        <f t="shared" ref="AY66:AY106" si="23">((AR66-AU66)/AV66)</f>
        <v>3.2805708193225618</v>
      </c>
      <c r="AZ66" s="7">
        <f t="shared" ref="AZ66:AZ106" si="24">((AR66-AU66)*80/AW66)</f>
        <v>467.15328467153279</v>
      </c>
      <c r="BA66" s="7">
        <f t="shared" ref="BA66:BA98" si="25">((AL66-AO66)*80/AW66)</f>
        <v>4107.0559610705586</v>
      </c>
      <c r="BB66" s="7">
        <f t="shared" ref="BB66:BB106" si="26">(AV66/AM66*1000)</f>
        <v>35.861764705882358</v>
      </c>
      <c r="BC66" s="7">
        <f t="shared" ref="BC66:BC106" si="27">(AW66*1000/AM66)</f>
        <v>20.147058823529413</v>
      </c>
      <c r="BD66" s="7">
        <f t="shared" ref="BD66:BD98" si="28">(BC66*(AL66-AU66)*0.0136)</f>
        <v>14.887333333333334</v>
      </c>
      <c r="BE66" s="7">
        <f t="shared" ref="BE66:BE106" si="29">(BC66*(AR66-AO66)*0.0136)</f>
        <v>6.5759999999999996</v>
      </c>
      <c r="BF66" s="19"/>
      <c r="BG66" s="19">
        <f t="shared" ref="BG66:BG106" si="30">(AR66/BB66)</f>
        <v>0.92020011481997854</v>
      </c>
      <c r="BH66" s="19">
        <f t="shared" ref="BH66:BH93" si="31">(AP66/BB66)</f>
        <v>1.3663577462478469</v>
      </c>
      <c r="BI66" s="19">
        <f t="shared" ref="BI66:BI93" si="32">(BB66/AS66)</f>
        <v>1.4942401960784315</v>
      </c>
      <c r="BJ66" s="19">
        <f t="shared" ref="BJ66:BJ106" si="33">(AO66/AU66)</f>
        <v>0.36</v>
      </c>
      <c r="BK66" s="19"/>
      <c r="BL66" s="5">
        <v>0</v>
      </c>
      <c r="BM66" s="5"/>
      <c r="BN66" s="5"/>
      <c r="BO66" s="5"/>
      <c r="BP66" s="5"/>
      <c r="BQ66" s="9">
        <v>1</v>
      </c>
      <c r="BR66" s="9">
        <v>0</v>
      </c>
      <c r="BS66" s="9">
        <v>22.5</v>
      </c>
      <c r="BT66" s="9">
        <v>7.5</v>
      </c>
      <c r="BU66" s="9">
        <v>7.2</v>
      </c>
      <c r="BV66" s="9">
        <v>0.7</v>
      </c>
      <c r="BW66" s="3"/>
      <c r="BY66" s="16">
        <v>1</v>
      </c>
      <c r="BZ66" s="9">
        <v>1</v>
      </c>
      <c r="CA66" s="3">
        <v>141</v>
      </c>
      <c r="CB66" s="3">
        <v>21</v>
      </c>
      <c r="CC66" s="4">
        <v>1.1000000000000001</v>
      </c>
      <c r="CD66" s="28">
        <v>71</v>
      </c>
      <c r="CE66" s="8"/>
      <c r="CF66" s="8"/>
      <c r="CG66" s="3">
        <v>8219</v>
      </c>
      <c r="CH66" s="3">
        <v>1</v>
      </c>
      <c r="CI66" s="3">
        <v>3</v>
      </c>
      <c r="CJ66" s="12">
        <v>5793.75</v>
      </c>
      <c r="CK66" s="19">
        <f t="shared" ref="CK66:CK106" si="34">LN(CJ66)</f>
        <v>8.6645350293141661</v>
      </c>
      <c r="CL66" s="19">
        <f t="shared" si="18"/>
        <v>81.602112676056336</v>
      </c>
      <c r="CM66" s="5">
        <v>1416.1098919364965</v>
      </c>
      <c r="CN66" s="19">
        <f t="shared" ref="CN66:CN105" si="35">LN(CM66)</f>
        <v>7.2556688785421599</v>
      </c>
      <c r="CP66" s="36">
        <v>40315</v>
      </c>
      <c r="CQ66" s="36"/>
      <c r="CR66" s="36"/>
      <c r="CS66" s="36"/>
      <c r="CT66" s="20"/>
      <c r="CU66" s="36">
        <v>44272</v>
      </c>
      <c r="CV66" s="36">
        <v>42888</v>
      </c>
      <c r="CW66" s="1">
        <f t="shared" ref="CW66:CW106" si="36">(CV66-CP66)</f>
        <v>2573</v>
      </c>
      <c r="CX66" s="3">
        <v>1</v>
      </c>
      <c r="CY66" s="40">
        <v>42888</v>
      </c>
      <c r="CZ66" s="20">
        <f>(CY66-CP66)</f>
        <v>2573</v>
      </c>
      <c r="DA66" s="20">
        <v>1</v>
      </c>
      <c r="DB66" s="20">
        <v>2573</v>
      </c>
      <c r="DC66" s="1">
        <v>1</v>
      </c>
      <c r="DD66" s="3" t="s">
        <v>143</v>
      </c>
    </row>
    <row r="67" spans="1:108" s="10" customFormat="1" x14ac:dyDescent="0.25">
      <c r="A67" s="2">
        <v>2023</v>
      </c>
      <c r="B67" s="3">
        <v>54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1">
        <v>0</v>
      </c>
      <c r="I67" s="3">
        <v>1</v>
      </c>
      <c r="J67" s="3">
        <v>2</v>
      </c>
      <c r="K67" s="3">
        <v>1</v>
      </c>
      <c r="L67" s="3">
        <v>0</v>
      </c>
      <c r="M67" s="3"/>
      <c r="N67" s="3">
        <v>0</v>
      </c>
      <c r="O67" s="3">
        <v>0</v>
      </c>
      <c r="P67" s="3">
        <v>1</v>
      </c>
      <c r="Q67" s="3"/>
      <c r="R67" s="3">
        <v>1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  <c r="X67" s="3">
        <v>0</v>
      </c>
      <c r="Y67" s="16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42</v>
      </c>
      <c r="AI67" s="4">
        <v>2.15</v>
      </c>
      <c r="AJ67" s="3">
        <v>151</v>
      </c>
      <c r="AK67" s="3">
        <v>96</v>
      </c>
      <c r="AL67" s="5">
        <f t="shared" si="19"/>
        <v>114.33333333333333</v>
      </c>
      <c r="AM67" s="3">
        <v>70</v>
      </c>
      <c r="AN67" s="3">
        <v>1</v>
      </c>
      <c r="AO67" s="3">
        <v>10</v>
      </c>
      <c r="AP67" s="3">
        <v>36</v>
      </c>
      <c r="AQ67" s="3">
        <v>18</v>
      </c>
      <c r="AR67" s="3">
        <v>23</v>
      </c>
      <c r="AS67" s="1">
        <f t="shared" si="20"/>
        <v>18</v>
      </c>
      <c r="AT67" s="7">
        <f t="shared" si="21"/>
        <v>1.8</v>
      </c>
      <c r="AU67" s="3">
        <v>12</v>
      </c>
      <c r="AV67" s="4">
        <v>5.6760000000000002</v>
      </c>
      <c r="AW67" s="3">
        <v>2.64</v>
      </c>
      <c r="AX67" s="19">
        <f t="shared" si="22"/>
        <v>0.66926829268292676</v>
      </c>
      <c r="AY67" s="7">
        <f t="shared" si="23"/>
        <v>1.9379844961240309</v>
      </c>
      <c r="AZ67" s="7">
        <f t="shared" si="24"/>
        <v>333.33333333333331</v>
      </c>
      <c r="BA67" s="7">
        <f t="shared" si="25"/>
        <v>3161.6161616161612</v>
      </c>
      <c r="BB67" s="7">
        <f t="shared" si="26"/>
        <v>81.085714285714289</v>
      </c>
      <c r="BC67" s="7">
        <f t="shared" si="27"/>
        <v>37.714285714285715</v>
      </c>
      <c r="BD67" s="7">
        <f t="shared" si="28"/>
        <v>52.488228571428571</v>
      </c>
      <c r="BE67" s="7">
        <f t="shared" si="29"/>
        <v>6.6678857142857142</v>
      </c>
      <c r="BF67" s="19"/>
      <c r="BG67" s="19">
        <f t="shared" si="30"/>
        <v>0.28365045806906269</v>
      </c>
      <c r="BH67" s="19">
        <f t="shared" si="31"/>
        <v>0.44397463002114163</v>
      </c>
      <c r="BI67" s="19">
        <f t="shared" si="32"/>
        <v>4.5047619047619047</v>
      </c>
      <c r="BJ67" s="19">
        <f t="shared" si="33"/>
        <v>0.83333333333333337</v>
      </c>
      <c r="BK67" s="19"/>
      <c r="BL67" s="5">
        <v>0</v>
      </c>
      <c r="BM67" s="5"/>
      <c r="BN67" s="5"/>
      <c r="BO67" s="5"/>
      <c r="BP67" s="5"/>
      <c r="BQ67" s="3">
        <v>1</v>
      </c>
      <c r="BR67" s="9">
        <v>0</v>
      </c>
      <c r="BS67" s="3"/>
      <c r="BT67" s="3">
        <v>5</v>
      </c>
      <c r="BU67" s="3">
        <v>4.0999999999999996</v>
      </c>
      <c r="BV67" s="3">
        <v>0.86</v>
      </c>
      <c r="BW67" s="3"/>
      <c r="BY67" s="3"/>
      <c r="BZ67" s="9">
        <v>0</v>
      </c>
      <c r="CA67" s="3">
        <v>137</v>
      </c>
      <c r="CB67" s="3">
        <v>28</v>
      </c>
      <c r="CC67" s="4">
        <v>1.5</v>
      </c>
      <c r="CD67" s="28">
        <v>56</v>
      </c>
      <c r="CE67" s="8"/>
      <c r="CF67" s="8"/>
      <c r="CG67" s="3">
        <v>220</v>
      </c>
      <c r="CH67" s="3">
        <v>0</v>
      </c>
      <c r="CI67" s="3">
        <v>1</v>
      </c>
      <c r="CJ67" s="12">
        <v>1248.3516483516485</v>
      </c>
      <c r="CK67" s="19">
        <f t="shared" si="34"/>
        <v>7.1295792787523382</v>
      </c>
      <c r="CL67" s="19">
        <f t="shared" ref="CL67:CL106" si="37">(CJ67/CD67)</f>
        <v>22.291993720565152</v>
      </c>
      <c r="CM67" s="5">
        <v>1053.4891177296067</v>
      </c>
      <c r="CN67" s="19">
        <f t="shared" si="35"/>
        <v>6.959862903555968</v>
      </c>
      <c r="CP67" s="36">
        <v>40323</v>
      </c>
      <c r="CQ67" s="36"/>
      <c r="CR67" s="36"/>
      <c r="CS67" s="36"/>
      <c r="CT67" s="20"/>
      <c r="CU67" s="36">
        <v>44272</v>
      </c>
      <c r="CV67" s="36">
        <v>40609</v>
      </c>
      <c r="CW67" s="1">
        <f t="shared" si="36"/>
        <v>286</v>
      </c>
      <c r="CX67" s="3">
        <v>1</v>
      </c>
      <c r="CY67" s="40">
        <v>40609</v>
      </c>
      <c r="CZ67" s="3">
        <f>(CY67-CP67)</f>
        <v>286</v>
      </c>
      <c r="DA67" s="3">
        <v>1</v>
      </c>
      <c r="DB67" s="3">
        <v>286</v>
      </c>
      <c r="DC67" s="3">
        <v>0</v>
      </c>
      <c r="DD67" s="3" t="s">
        <v>145</v>
      </c>
    </row>
    <row r="68" spans="1:108" s="10" customFormat="1" x14ac:dyDescent="0.25">
      <c r="A68" s="2">
        <v>2024</v>
      </c>
      <c r="B68" s="3">
        <v>55</v>
      </c>
      <c r="C68" s="3">
        <v>0</v>
      </c>
      <c r="D68" s="3">
        <v>0</v>
      </c>
      <c r="E68" s="3">
        <v>1</v>
      </c>
      <c r="F68" s="3">
        <v>1</v>
      </c>
      <c r="G68" s="3">
        <v>0</v>
      </c>
      <c r="H68" s="1">
        <v>1</v>
      </c>
      <c r="I68" s="3">
        <v>0</v>
      </c>
      <c r="J68" s="3">
        <v>3</v>
      </c>
      <c r="K68" s="3">
        <v>0</v>
      </c>
      <c r="L68" s="3">
        <v>0</v>
      </c>
      <c r="M68" s="3"/>
      <c r="N68" s="3">
        <v>1</v>
      </c>
      <c r="O68" s="3">
        <v>0</v>
      </c>
      <c r="P68" s="3">
        <v>0</v>
      </c>
      <c r="Q68" s="3"/>
      <c r="R68" s="3">
        <v>1</v>
      </c>
      <c r="S68" s="3">
        <v>0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16">
        <v>0</v>
      </c>
      <c r="Z68" s="3">
        <v>0</v>
      </c>
      <c r="AA68" s="3">
        <v>1</v>
      </c>
      <c r="AB68" s="3">
        <v>1</v>
      </c>
      <c r="AC68" s="3">
        <v>1</v>
      </c>
      <c r="AD68" s="3">
        <v>0</v>
      </c>
      <c r="AE68" s="3">
        <v>1</v>
      </c>
      <c r="AF68" s="3">
        <v>0</v>
      </c>
      <c r="AG68" s="3">
        <v>0</v>
      </c>
      <c r="AH68" s="3">
        <v>31.6</v>
      </c>
      <c r="AI68" s="4">
        <v>2.0299999999999998</v>
      </c>
      <c r="AJ68" s="3">
        <v>108</v>
      </c>
      <c r="AK68" s="3">
        <v>64</v>
      </c>
      <c r="AL68" s="5">
        <f t="shared" si="19"/>
        <v>78.666666666666671</v>
      </c>
      <c r="AM68" s="3">
        <v>82</v>
      </c>
      <c r="AN68" s="3">
        <v>2</v>
      </c>
      <c r="AO68" s="3">
        <v>7</v>
      </c>
      <c r="AP68" s="3">
        <v>37</v>
      </c>
      <c r="AQ68" s="3">
        <v>20</v>
      </c>
      <c r="AR68" s="3">
        <v>25</v>
      </c>
      <c r="AS68" s="1">
        <f t="shared" si="20"/>
        <v>17</v>
      </c>
      <c r="AT68" s="7">
        <f t="shared" si="21"/>
        <v>2.4285714285714284</v>
      </c>
      <c r="AU68" s="3">
        <v>17</v>
      </c>
      <c r="AV68" s="4">
        <v>4.6689999999999996</v>
      </c>
      <c r="AW68" s="3">
        <v>2.2999999999999998</v>
      </c>
      <c r="AX68" s="19">
        <f t="shared" si="22"/>
        <v>0.40118255728011826</v>
      </c>
      <c r="AY68" s="7">
        <f t="shared" si="23"/>
        <v>1.7134289997858214</v>
      </c>
      <c r="AZ68" s="7">
        <f t="shared" si="24"/>
        <v>278.26086956521743</v>
      </c>
      <c r="BA68" s="7">
        <f t="shared" si="25"/>
        <v>2492.7536231884064</v>
      </c>
      <c r="BB68" s="7">
        <f t="shared" si="26"/>
        <v>56.939024390243901</v>
      </c>
      <c r="BC68" s="7">
        <f t="shared" si="27"/>
        <v>28.048780487804876</v>
      </c>
      <c r="BD68" s="7">
        <f t="shared" si="28"/>
        <v>23.523577235772358</v>
      </c>
      <c r="BE68" s="7">
        <f t="shared" si="29"/>
        <v>6.866341463414634</v>
      </c>
      <c r="BF68" s="19"/>
      <c r="BG68" s="19">
        <f t="shared" si="30"/>
        <v>0.43906618119511676</v>
      </c>
      <c r="BH68" s="19">
        <f t="shared" si="31"/>
        <v>0.64981794816877281</v>
      </c>
      <c r="BI68" s="19">
        <f t="shared" si="32"/>
        <v>3.3493543758966999</v>
      </c>
      <c r="BJ68" s="19">
        <f t="shared" si="33"/>
        <v>0.41176470588235292</v>
      </c>
      <c r="BK68" s="19"/>
      <c r="BL68" s="5">
        <v>0</v>
      </c>
      <c r="BM68" s="5"/>
      <c r="BN68" s="5"/>
      <c r="BO68" s="5"/>
      <c r="BP68" s="5"/>
      <c r="BQ68" s="3">
        <v>1</v>
      </c>
      <c r="BR68" s="9">
        <v>0</v>
      </c>
      <c r="BS68" s="3">
        <v>20</v>
      </c>
      <c r="BT68" s="3">
        <v>8.8000000000000007</v>
      </c>
      <c r="BU68" s="3">
        <v>3.9</v>
      </c>
      <c r="BV68" s="3">
        <v>0.99</v>
      </c>
      <c r="BW68" s="16">
        <v>5.9</v>
      </c>
      <c r="BY68" s="16">
        <v>1</v>
      </c>
      <c r="BZ68" s="3">
        <v>0</v>
      </c>
      <c r="CA68" s="3">
        <v>138</v>
      </c>
      <c r="CB68" s="3">
        <v>64</v>
      </c>
      <c r="CC68" s="4">
        <v>2</v>
      </c>
      <c r="CD68" s="28">
        <v>35</v>
      </c>
      <c r="CE68" s="8"/>
      <c r="CF68" s="8"/>
      <c r="CG68" s="3">
        <v>2618</v>
      </c>
      <c r="CH68" s="3">
        <v>1</v>
      </c>
      <c r="CI68" s="3">
        <v>3</v>
      </c>
      <c r="CJ68" s="12">
        <v>778.84615384615381</v>
      </c>
      <c r="CK68" s="19">
        <f t="shared" si="34"/>
        <v>6.6578135345132035</v>
      </c>
      <c r="CL68" s="19">
        <f t="shared" si="37"/>
        <v>22.252747252747252</v>
      </c>
      <c r="CM68" s="5">
        <v>325.40634333387641</v>
      </c>
      <c r="CN68" s="19">
        <f t="shared" si="35"/>
        <v>5.7850746885527577</v>
      </c>
      <c r="CP68" s="36">
        <v>40312</v>
      </c>
      <c r="CQ68" s="36"/>
      <c r="CR68" s="36"/>
      <c r="CS68" s="36"/>
      <c r="CT68" s="20"/>
      <c r="CU68" s="36">
        <v>44272</v>
      </c>
      <c r="CV68" s="36">
        <v>40728</v>
      </c>
      <c r="CW68" s="1">
        <f t="shared" si="36"/>
        <v>416</v>
      </c>
      <c r="CX68" s="3">
        <v>1</v>
      </c>
      <c r="CY68" s="40">
        <v>40728</v>
      </c>
      <c r="CZ68" s="20">
        <f>(CY68-CP68)</f>
        <v>416</v>
      </c>
      <c r="DA68" s="20">
        <v>1</v>
      </c>
      <c r="DB68" s="20">
        <v>416</v>
      </c>
      <c r="DC68" s="3">
        <v>0</v>
      </c>
      <c r="DD68" s="3" t="s">
        <v>144</v>
      </c>
    </row>
    <row r="69" spans="1:108" s="10" customFormat="1" x14ac:dyDescent="0.25">
      <c r="A69" s="2">
        <v>2025</v>
      </c>
      <c r="B69" s="3">
        <v>56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1">
        <v>0</v>
      </c>
      <c r="I69" s="3">
        <v>0</v>
      </c>
      <c r="J69" s="3">
        <v>3</v>
      </c>
      <c r="K69" s="3">
        <v>1</v>
      </c>
      <c r="L69" s="3">
        <v>1</v>
      </c>
      <c r="M69" s="3"/>
      <c r="N69" s="3">
        <v>1</v>
      </c>
      <c r="O69" s="3">
        <v>0</v>
      </c>
      <c r="P69" s="3">
        <v>1</v>
      </c>
      <c r="Q69" s="3"/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16">
        <v>0</v>
      </c>
      <c r="Z69" s="3">
        <v>1</v>
      </c>
      <c r="AA69" s="3">
        <v>0</v>
      </c>
      <c r="AB69" s="3">
        <v>1</v>
      </c>
      <c r="AC69" s="3">
        <v>1</v>
      </c>
      <c r="AD69" s="3">
        <v>1</v>
      </c>
      <c r="AE69" s="3">
        <v>1</v>
      </c>
      <c r="AF69" s="3">
        <v>0</v>
      </c>
      <c r="AG69" s="3">
        <v>0</v>
      </c>
      <c r="AH69" s="3">
        <v>33.5</v>
      </c>
      <c r="AI69" s="4">
        <v>1.85</v>
      </c>
      <c r="AJ69" s="3">
        <v>124</v>
      </c>
      <c r="AK69" s="3">
        <v>77</v>
      </c>
      <c r="AL69" s="5">
        <f t="shared" si="19"/>
        <v>92.666666666666671</v>
      </c>
      <c r="AM69" s="3">
        <v>72</v>
      </c>
      <c r="AN69" s="3">
        <v>1</v>
      </c>
      <c r="AO69" s="3">
        <v>14</v>
      </c>
      <c r="AP69" s="9">
        <v>61</v>
      </c>
      <c r="AQ69" s="9">
        <v>31</v>
      </c>
      <c r="AR69" s="3">
        <v>43</v>
      </c>
      <c r="AS69" s="1">
        <f t="shared" si="20"/>
        <v>30</v>
      </c>
      <c r="AT69" s="7">
        <f t="shared" si="21"/>
        <v>2.1428571428571428</v>
      </c>
      <c r="AU69" s="3">
        <v>38</v>
      </c>
      <c r="AV69" s="4">
        <v>3.1635</v>
      </c>
      <c r="AW69" s="3">
        <v>1.71</v>
      </c>
      <c r="AX69" s="19">
        <f t="shared" si="22"/>
        <v>0.35135254988913528</v>
      </c>
      <c r="AY69" s="7">
        <f t="shared" si="23"/>
        <v>1.5805278963173701</v>
      </c>
      <c r="AZ69" s="7">
        <f t="shared" si="24"/>
        <v>233.91812865497076</v>
      </c>
      <c r="BA69" s="7">
        <f t="shared" si="25"/>
        <v>3680.3118908382071</v>
      </c>
      <c r="BB69" s="7">
        <f t="shared" si="26"/>
        <v>43.9375</v>
      </c>
      <c r="BC69" s="7">
        <f t="shared" si="27"/>
        <v>23.75</v>
      </c>
      <c r="BD69" s="7">
        <f t="shared" si="28"/>
        <v>17.657333333333334</v>
      </c>
      <c r="BE69" s="7">
        <f t="shared" si="29"/>
        <v>9.3669999999999991</v>
      </c>
      <c r="BF69" s="19">
        <v>3.1</v>
      </c>
      <c r="BG69" s="19">
        <f t="shared" si="30"/>
        <v>0.97866287339971547</v>
      </c>
      <c r="BH69" s="19">
        <f t="shared" si="31"/>
        <v>1.3883357041251778</v>
      </c>
      <c r="BI69" s="19">
        <f t="shared" si="32"/>
        <v>1.4645833333333333</v>
      </c>
      <c r="BJ69" s="19">
        <f t="shared" si="33"/>
        <v>0.36842105263157893</v>
      </c>
      <c r="BK69" s="19"/>
      <c r="BL69" s="5">
        <v>1</v>
      </c>
      <c r="BM69" s="5">
        <v>25</v>
      </c>
      <c r="BN69" s="5"/>
      <c r="BO69" s="5">
        <v>1</v>
      </c>
      <c r="BP69" s="5">
        <v>0</v>
      </c>
      <c r="BQ69" s="3">
        <v>1</v>
      </c>
      <c r="BR69" s="9">
        <v>0</v>
      </c>
      <c r="BS69" s="3">
        <v>25</v>
      </c>
      <c r="BT69" s="3">
        <v>7.1</v>
      </c>
      <c r="BU69" s="3">
        <v>6.3</v>
      </c>
      <c r="BV69" s="3">
        <v>1.1000000000000001</v>
      </c>
      <c r="BW69" s="3"/>
      <c r="BY69" s="16">
        <v>1</v>
      </c>
      <c r="BZ69" s="3">
        <v>1</v>
      </c>
      <c r="CA69" s="3">
        <v>133</v>
      </c>
      <c r="CB69" s="3">
        <v>60</v>
      </c>
      <c r="CC69" s="4">
        <v>2.4</v>
      </c>
      <c r="CD69" s="28">
        <v>25</v>
      </c>
      <c r="CE69" s="8"/>
      <c r="CF69" s="8"/>
      <c r="CG69" s="3">
        <v>17859</v>
      </c>
      <c r="CH69" s="3">
        <v>1</v>
      </c>
      <c r="CI69" s="3">
        <v>3</v>
      </c>
      <c r="CJ69" s="12">
        <v>1656.5217391304348</v>
      </c>
      <c r="CK69" s="19">
        <f t="shared" si="34"/>
        <v>7.4124753451856424</v>
      </c>
      <c r="CL69" s="19">
        <f t="shared" si="37"/>
        <v>66.260869565217391</v>
      </c>
      <c r="CM69" s="5">
        <v>638.67617881904835</v>
      </c>
      <c r="CN69" s="19">
        <f t="shared" si="35"/>
        <v>6.4593975635185625</v>
      </c>
      <c r="CP69" s="41">
        <v>40345</v>
      </c>
      <c r="CQ69" s="41"/>
      <c r="CR69" s="41"/>
      <c r="CS69" s="41"/>
      <c r="CT69" s="20"/>
      <c r="CU69" s="36">
        <v>44272</v>
      </c>
      <c r="CV69" s="36">
        <v>41727</v>
      </c>
      <c r="CW69" s="1">
        <f t="shared" si="36"/>
        <v>1382</v>
      </c>
      <c r="CX69" s="3">
        <v>1</v>
      </c>
      <c r="CY69" s="40">
        <v>41727</v>
      </c>
      <c r="CZ69" s="3">
        <f>(CY69-CP69)</f>
        <v>1382</v>
      </c>
      <c r="DA69" s="3">
        <v>1</v>
      </c>
      <c r="DB69" s="3">
        <v>1382</v>
      </c>
      <c r="DC69" s="1">
        <v>1</v>
      </c>
      <c r="DD69" s="3" t="s">
        <v>141</v>
      </c>
    </row>
    <row r="70" spans="1:108" s="10" customFormat="1" x14ac:dyDescent="0.25">
      <c r="A70" s="2">
        <v>2026</v>
      </c>
      <c r="B70" s="3">
        <v>63</v>
      </c>
      <c r="C70" s="3">
        <v>0</v>
      </c>
      <c r="D70" s="3">
        <v>0</v>
      </c>
      <c r="E70" s="3">
        <v>1</v>
      </c>
      <c r="F70" s="3">
        <v>1</v>
      </c>
      <c r="G70" s="3">
        <v>0</v>
      </c>
      <c r="H70" s="1">
        <v>1</v>
      </c>
      <c r="I70" s="3">
        <v>1</v>
      </c>
      <c r="J70" s="3">
        <v>2</v>
      </c>
      <c r="K70" s="3">
        <v>1</v>
      </c>
      <c r="L70" s="3">
        <v>0</v>
      </c>
      <c r="M70" s="3"/>
      <c r="N70" s="3">
        <v>1</v>
      </c>
      <c r="O70" s="3">
        <v>1</v>
      </c>
      <c r="P70" s="3">
        <v>1</v>
      </c>
      <c r="Q70" s="3"/>
      <c r="R70" s="3">
        <v>0</v>
      </c>
      <c r="S70" s="3">
        <v>0</v>
      </c>
      <c r="T70" s="3">
        <v>1</v>
      </c>
      <c r="U70" s="3">
        <v>0</v>
      </c>
      <c r="V70" s="3">
        <v>1</v>
      </c>
      <c r="W70" s="3">
        <v>0</v>
      </c>
      <c r="X70" s="3">
        <v>0</v>
      </c>
      <c r="Y70" s="16">
        <v>0</v>
      </c>
      <c r="Z70" s="3">
        <v>1</v>
      </c>
      <c r="AA70" s="3">
        <v>1</v>
      </c>
      <c r="AB70" s="3">
        <v>1</v>
      </c>
      <c r="AC70" s="3">
        <v>1</v>
      </c>
      <c r="AD70" s="3">
        <v>0</v>
      </c>
      <c r="AE70" s="3">
        <v>1</v>
      </c>
      <c r="AF70" s="3">
        <v>0</v>
      </c>
      <c r="AG70" s="3">
        <v>0</v>
      </c>
      <c r="AH70" s="3">
        <v>30.8</v>
      </c>
      <c r="AI70" s="4">
        <v>2.5</v>
      </c>
      <c r="AJ70" s="3">
        <v>176</v>
      </c>
      <c r="AK70" s="3">
        <v>91</v>
      </c>
      <c r="AL70" s="5">
        <f t="shared" si="19"/>
        <v>119.33333333333333</v>
      </c>
      <c r="AM70" s="3">
        <v>74</v>
      </c>
      <c r="AN70" s="3">
        <v>1</v>
      </c>
      <c r="AO70" s="3">
        <v>10</v>
      </c>
      <c r="AP70" s="3">
        <v>40</v>
      </c>
      <c r="AQ70" s="3">
        <v>18</v>
      </c>
      <c r="AR70" s="3">
        <v>26</v>
      </c>
      <c r="AS70" s="1">
        <f t="shared" si="20"/>
        <v>22</v>
      </c>
      <c r="AT70" s="7">
        <f t="shared" si="21"/>
        <v>2.2000000000000002</v>
      </c>
      <c r="AU70" s="3">
        <v>16</v>
      </c>
      <c r="AV70" s="4">
        <v>7.1999999999999993</v>
      </c>
      <c r="AW70" s="3">
        <v>2.88</v>
      </c>
      <c r="AX70" s="19">
        <f t="shared" si="22"/>
        <v>0.76203991130820392</v>
      </c>
      <c r="AY70" s="7">
        <f t="shared" si="23"/>
        <v>1.3888888888888891</v>
      </c>
      <c r="AZ70" s="7">
        <f t="shared" si="24"/>
        <v>277.77777777777777</v>
      </c>
      <c r="BA70" s="7">
        <f t="shared" si="25"/>
        <v>3037.037037037037</v>
      </c>
      <c r="BB70" s="7">
        <f t="shared" si="26"/>
        <v>97.297297297297291</v>
      </c>
      <c r="BC70" s="7">
        <f t="shared" si="27"/>
        <v>38.918918918918919</v>
      </c>
      <c r="BD70" s="7">
        <f t="shared" si="28"/>
        <v>54.69405405405405</v>
      </c>
      <c r="BE70" s="7">
        <f t="shared" si="29"/>
        <v>8.4687567567567559</v>
      </c>
      <c r="BF70" s="19"/>
      <c r="BG70" s="19">
        <f t="shared" si="30"/>
        <v>0.26722222222222225</v>
      </c>
      <c r="BH70" s="19">
        <f t="shared" si="31"/>
        <v>0.41111111111111115</v>
      </c>
      <c r="BI70" s="19">
        <f t="shared" si="32"/>
        <v>4.4226044226044223</v>
      </c>
      <c r="BJ70" s="19">
        <f t="shared" si="33"/>
        <v>0.625</v>
      </c>
      <c r="BK70" s="19"/>
      <c r="BL70" s="5">
        <v>0</v>
      </c>
      <c r="BM70" s="5"/>
      <c r="BN70" s="5"/>
      <c r="BO70" s="5"/>
      <c r="BP70" s="5"/>
      <c r="BQ70" s="3">
        <v>1</v>
      </c>
      <c r="BR70" s="9">
        <v>0</v>
      </c>
      <c r="BS70" s="3">
        <v>67.5</v>
      </c>
      <c r="BT70" s="3">
        <v>4.5999999999999996</v>
      </c>
      <c r="BU70" s="3">
        <v>2.9</v>
      </c>
      <c r="BV70" s="3">
        <v>0.98</v>
      </c>
      <c r="BW70" s="3"/>
      <c r="BY70" s="16">
        <v>1</v>
      </c>
      <c r="BZ70" s="3">
        <v>1</v>
      </c>
      <c r="CA70" s="3">
        <v>144</v>
      </c>
      <c r="CB70" s="3">
        <v>30</v>
      </c>
      <c r="CC70" s="4">
        <v>1.6</v>
      </c>
      <c r="CD70" s="28">
        <v>44</v>
      </c>
      <c r="CE70" s="8"/>
      <c r="CF70" s="8"/>
      <c r="CG70" s="3">
        <v>1380</v>
      </c>
      <c r="CH70" s="3">
        <v>1</v>
      </c>
      <c r="CI70" s="3">
        <v>2</v>
      </c>
      <c r="CJ70" s="12">
        <v>4296.0784313725489</v>
      </c>
      <c r="CK70" s="19">
        <f t="shared" si="34"/>
        <v>8.3654578928592329</v>
      </c>
      <c r="CL70" s="19">
        <f t="shared" si="37"/>
        <v>97.638146167557935</v>
      </c>
      <c r="CM70" s="5">
        <v>689.58186405433935</v>
      </c>
      <c r="CN70" s="19">
        <f t="shared" si="35"/>
        <v>6.536085419778507</v>
      </c>
      <c r="CP70" s="41">
        <v>40350</v>
      </c>
      <c r="CQ70" s="41"/>
      <c r="CR70" s="41"/>
      <c r="CS70" s="41"/>
      <c r="CT70" s="20"/>
      <c r="CU70" s="36">
        <v>44272</v>
      </c>
      <c r="CV70" s="36">
        <v>44242</v>
      </c>
      <c r="CW70" s="1">
        <f t="shared" si="36"/>
        <v>3892</v>
      </c>
      <c r="CX70" s="3">
        <v>0</v>
      </c>
      <c r="CY70" s="3"/>
      <c r="CZ70" s="3"/>
      <c r="DA70" s="3">
        <v>0</v>
      </c>
      <c r="DB70" s="3">
        <v>3892</v>
      </c>
      <c r="DC70" s="1">
        <v>1</v>
      </c>
      <c r="DD70" s="3"/>
    </row>
    <row r="71" spans="1:108" s="10" customFormat="1" x14ac:dyDescent="0.25">
      <c r="A71" s="2">
        <v>2027</v>
      </c>
      <c r="B71" s="3">
        <v>42</v>
      </c>
      <c r="C71" s="3">
        <v>1</v>
      </c>
      <c r="D71" s="3">
        <v>0</v>
      </c>
      <c r="E71" s="3">
        <v>1</v>
      </c>
      <c r="F71" s="3">
        <v>1</v>
      </c>
      <c r="G71" s="3">
        <v>0</v>
      </c>
      <c r="H71" s="1">
        <v>0</v>
      </c>
      <c r="I71" s="3">
        <v>0</v>
      </c>
      <c r="J71" s="3">
        <v>3</v>
      </c>
      <c r="K71" s="3">
        <v>0</v>
      </c>
      <c r="L71" s="3">
        <v>0</v>
      </c>
      <c r="M71" s="3"/>
      <c r="N71" s="3">
        <v>0</v>
      </c>
      <c r="O71" s="3">
        <v>1</v>
      </c>
      <c r="P71" s="3">
        <v>0</v>
      </c>
      <c r="Q71" s="3"/>
      <c r="R71" s="3">
        <v>1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16">
        <v>1</v>
      </c>
      <c r="Z71" s="3">
        <v>2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1</v>
      </c>
      <c r="AH71" s="3">
        <v>22.5</v>
      </c>
      <c r="AI71" s="4">
        <v>2.14</v>
      </c>
      <c r="AJ71" s="3">
        <v>95</v>
      </c>
      <c r="AK71" s="3">
        <v>66</v>
      </c>
      <c r="AL71" s="5">
        <f t="shared" si="19"/>
        <v>75.666666666666671</v>
      </c>
      <c r="AM71" s="3">
        <v>78</v>
      </c>
      <c r="AN71" s="3">
        <v>2</v>
      </c>
      <c r="AO71" s="3">
        <v>13</v>
      </c>
      <c r="AP71" s="3">
        <v>50</v>
      </c>
      <c r="AQ71" s="3">
        <v>25</v>
      </c>
      <c r="AR71" s="3">
        <v>33</v>
      </c>
      <c r="AS71" s="1">
        <f t="shared" si="20"/>
        <v>25</v>
      </c>
      <c r="AT71" s="7">
        <f t="shared" si="21"/>
        <v>1.9230769230769231</v>
      </c>
      <c r="AU71" s="3">
        <v>28</v>
      </c>
      <c r="AV71" s="4">
        <v>3.1457999999999999</v>
      </c>
      <c r="AW71" s="3">
        <v>1.47</v>
      </c>
      <c r="AX71" s="19">
        <f t="shared" si="22"/>
        <v>0.24662971175166298</v>
      </c>
      <c r="AY71" s="7">
        <f t="shared" si="23"/>
        <v>1.589420815054994</v>
      </c>
      <c r="AZ71" s="7">
        <f t="shared" si="24"/>
        <v>272.108843537415</v>
      </c>
      <c r="BA71" s="7">
        <f t="shared" si="25"/>
        <v>3410.4308390022679</v>
      </c>
      <c r="BB71" s="7">
        <f t="shared" si="26"/>
        <v>40.330769230769235</v>
      </c>
      <c r="BC71" s="7">
        <f t="shared" si="27"/>
        <v>18.846153846153847</v>
      </c>
      <c r="BD71" s="7">
        <f t="shared" si="28"/>
        <v>12.217333333333334</v>
      </c>
      <c r="BE71" s="7">
        <f t="shared" si="29"/>
        <v>5.1261538461538461</v>
      </c>
      <c r="BF71" s="19"/>
      <c r="BG71" s="19">
        <f t="shared" si="30"/>
        <v>0.81823383559031082</v>
      </c>
      <c r="BH71" s="19">
        <f t="shared" si="31"/>
        <v>1.2397482357428951</v>
      </c>
      <c r="BI71" s="19">
        <f t="shared" si="32"/>
        <v>1.6132307692307695</v>
      </c>
      <c r="BJ71" s="19">
        <f t="shared" si="33"/>
        <v>0.4642857142857143</v>
      </c>
      <c r="BK71" s="19"/>
      <c r="BL71" s="5">
        <v>0</v>
      </c>
      <c r="BM71" s="5"/>
      <c r="BN71" s="5"/>
      <c r="BO71" s="5"/>
      <c r="BP71" s="5"/>
      <c r="BQ71" s="3">
        <v>1</v>
      </c>
      <c r="BR71" s="9">
        <v>0</v>
      </c>
      <c r="BS71" s="15">
        <v>10</v>
      </c>
      <c r="BT71" s="3">
        <v>8.6999999999999993</v>
      </c>
      <c r="BU71" s="3">
        <v>7.9</v>
      </c>
      <c r="BV71" s="3">
        <v>0.93</v>
      </c>
      <c r="BW71" s="16">
        <v>4.7</v>
      </c>
      <c r="BY71" s="16">
        <v>1</v>
      </c>
      <c r="BZ71" s="9">
        <v>0</v>
      </c>
      <c r="CA71" s="3">
        <v>136</v>
      </c>
      <c r="CB71" s="3">
        <v>17</v>
      </c>
      <c r="CC71" s="4">
        <v>1</v>
      </c>
      <c r="CD71" s="29">
        <v>90</v>
      </c>
      <c r="CE71" s="8"/>
      <c r="CF71" s="8"/>
      <c r="CG71" s="3">
        <v>1932</v>
      </c>
      <c r="CH71" s="3">
        <v>1</v>
      </c>
      <c r="CI71" s="3">
        <v>2</v>
      </c>
      <c r="CJ71" s="12">
        <v>1465.0980392156862</v>
      </c>
      <c r="CK71" s="19">
        <f t="shared" si="34"/>
        <v>7.2896774401783988</v>
      </c>
      <c r="CL71" s="19">
        <f t="shared" si="37"/>
        <v>16.278867102396514</v>
      </c>
      <c r="CM71" s="5">
        <v>1424.1356669546039</v>
      </c>
      <c r="CN71" s="19">
        <f t="shared" si="35"/>
        <v>7.2613203591716413</v>
      </c>
      <c r="CP71" s="41">
        <v>40352</v>
      </c>
      <c r="CQ71" s="41"/>
      <c r="CR71" s="41"/>
      <c r="CS71" s="41"/>
      <c r="CT71" s="20"/>
      <c r="CU71" s="36">
        <v>44272</v>
      </c>
      <c r="CV71" s="36">
        <v>40986</v>
      </c>
      <c r="CW71" s="1">
        <f t="shared" si="36"/>
        <v>634</v>
      </c>
      <c r="CX71" s="3">
        <v>1</v>
      </c>
      <c r="CY71" s="36">
        <v>40986</v>
      </c>
      <c r="CZ71" s="20">
        <f>(CY71-CP71)</f>
        <v>634</v>
      </c>
      <c r="DA71" s="20">
        <v>1</v>
      </c>
      <c r="DB71" s="20">
        <v>634</v>
      </c>
      <c r="DC71" s="3">
        <v>0</v>
      </c>
      <c r="DD71" s="3" t="s">
        <v>144</v>
      </c>
    </row>
    <row r="72" spans="1:108" s="10" customFormat="1" x14ac:dyDescent="0.25">
      <c r="A72" s="2">
        <v>2028</v>
      </c>
      <c r="B72" s="3">
        <v>69</v>
      </c>
      <c r="C72" s="3">
        <v>0</v>
      </c>
      <c r="D72" s="3">
        <v>0</v>
      </c>
      <c r="E72" s="3">
        <v>1</v>
      </c>
      <c r="F72" s="3">
        <v>1</v>
      </c>
      <c r="G72" s="3">
        <v>0</v>
      </c>
      <c r="H72" s="1">
        <v>1</v>
      </c>
      <c r="I72" s="3">
        <v>0</v>
      </c>
      <c r="J72" s="3">
        <v>2</v>
      </c>
      <c r="K72" s="3">
        <v>1</v>
      </c>
      <c r="L72" s="3">
        <v>0</v>
      </c>
      <c r="M72" s="3"/>
      <c r="N72" s="3">
        <v>1</v>
      </c>
      <c r="O72" s="3">
        <v>0</v>
      </c>
      <c r="P72" s="3">
        <v>0</v>
      </c>
      <c r="Q72" s="3"/>
      <c r="R72" s="3">
        <v>1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16">
        <v>1</v>
      </c>
      <c r="Z72" s="3">
        <v>1</v>
      </c>
      <c r="AA72" s="3">
        <v>1</v>
      </c>
      <c r="AB72" s="3">
        <v>1</v>
      </c>
      <c r="AC72" s="3">
        <v>1</v>
      </c>
      <c r="AD72" s="3">
        <v>0</v>
      </c>
      <c r="AE72" s="3">
        <v>1</v>
      </c>
      <c r="AF72" s="3">
        <v>0</v>
      </c>
      <c r="AG72" s="3">
        <v>2</v>
      </c>
      <c r="AH72" s="3">
        <v>26</v>
      </c>
      <c r="AI72" s="4">
        <v>1.86</v>
      </c>
      <c r="AJ72" s="3">
        <v>96</v>
      </c>
      <c r="AK72" s="3">
        <v>59</v>
      </c>
      <c r="AL72" s="5">
        <f t="shared" si="19"/>
        <v>71.333333333333329</v>
      </c>
      <c r="AM72" s="3">
        <v>55</v>
      </c>
      <c r="AN72" s="3">
        <v>1</v>
      </c>
      <c r="AO72" s="3">
        <v>10</v>
      </c>
      <c r="AP72" s="3">
        <v>65</v>
      </c>
      <c r="AQ72" s="3">
        <v>24</v>
      </c>
      <c r="AR72" s="3">
        <v>37</v>
      </c>
      <c r="AS72" s="1">
        <f t="shared" si="20"/>
        <v>41</v>
      </c>
      <c r="AT72" s="7">
        <f t="shared" si="21"/>
        <v>4.0999999999999996</v>
      </c>
      <c r="AU72" s="3">
        <v>27</v>
      </c>
      <c r="AV72" s="4">
        <v>3.5339999999999998</v>
      </c>
      <c r="AW72" s="3">
        <v>1.9</v>
      </c>
      <c r="AX72" s="19">
        <f t="shared" si="22"/>
        <v>0.30051736881005175</v>
      </c>
      <c r="AY72" s="7">
        <f t="shared" si="23"/>
        <v>2.8296547821165818</v>
      </c>
      <c r="AZ72" s="7">
        <f t="shared" si="24"/>
        <v>421.0526315789474</v>
      </c>
      <c r="BA72" s="7">
        <f t="shared" si="25"/>
        <v>2582.4561403508769</v>
      </c>
      <c r="BB72" s="7">
        <f t="shared" si="26"/>
        <v>64.25454545454545</v>
      </c>
      <c r="BC72" s="7">
        <f t="shared" si="27"/>
        <v>34.545454545454547</v>
      </c>
      <c r="BD72" s="7">
        <f t="shared" si="28"/>
        <v>20.828606060606059</v>
      </c>
      <c r="BE72" s="7">
        <f t="shared" si="29"/>
        <v>12.685090909090908</v>
      </c>
      <c r="BF72" s="19"/>
      <c r="BG72" s="19">
        <f t="shared" si="30"/>
        <v>0.57583474816072444</v>
      </c>
      <c r="BH72" s="19">
        <f t="shared" si="31"/>
        <v>1.0116015846066782</v>
      </c>
      <c r="BI72" s="19">
        <f t="shared" si="32"/>
        <v>1.5671840354767184</v>
      </c>
      <c r="BJ72" s="19">
        <f t="shared" si="33"/>
        <v>0.37037037037037035</v>
      </c>
      <c r="BK72" s="19"/>
      <c r="BL72" s="5">
        <v>0</v>
      </c>
      <c r="BM72" s="5"/>
      <c r="BN72" s="5"/>
      <c r="BO72" s="5"/>
      <c r="BP72" s="5"/>
      <c r="BQ72" s="3">
        <v>1</v>
      </c>
      <c r="BR72" s="9">
        <v>0</v>
      </c>
      <c r="BS72" s="3">
        <v>35</v>
      </c>
      <c r="BT72" s="3">
        <v>5.8</v>
      </c>
      <c r="BU72" s="3">
        <v>4.8</v>
      </c>
      <c r="BV72" s="3">
        <v>1.1000000000000001</v>
      </c>
      <c r="BW72" s="3">
        <v>4.5999999999999996</v>
      </c>
      <c r="BY72" s="3">
        <v>1</v>
      </c>
      <c r="BZ72" s="3">
        <v>1</v>
      </c>
      <c r="CA72" s="3">
        <v>143</v>
      </c>
      <c r="CB72" s="3">
        <v>15</v>
      </c>
      <c r="CC72" s="4">
        <v>1.3</v>
      </c>
      <c r="CD72" s="28">
        <v>69</v>
      </c>
      <c r="CE72" s="8"/>
      <c r="CF72" s="8"/>
      <c r="CG72" s="3">
        <v>6396</v>
      </c>
      <c r="CH72" s="3">
        <v>1</v>
      </c>
      <c r="CI72" s="3">
        <v>3</v>
      </c>
      <c r="CJ72" s="12">
        <v>1752.4691358024691</v>
      </c>
      <c r="CK72" s="19">
        <f t="shared" si="34"/>
        <v>7.468781007228678</v>
      </c>
      <c r="CL72" s="19">
        <f t="shared" si="37"/>
        <v>25.398103417427087</v>
      </c>
      <c r="CM72" s="5">
        <v>1922.5382525973459</v>
      </c>
      <c r="CN72" s="19">
        <f t="shared" si="35"/>
        <v>7.561401598501666</v>
      </c>
      <c r="CP72" s="41">
        <v>40371</v>
      </c>
      <c r="CQ72" s="41"/>
      <c r="CR72" s="41"/>
      <c r="CS72" s="41"/>
      <c r="CT72" s="20"/>
      <c r="CU72" s="36">
        <v>44272</v>
      </c>
      <c r="CV72" s="36">
        <v>44270</v>
      </c>
      <c r="CW72" s="1">
        <f t="shared" si="36"/>
        <v>3899</v>
      </c>
      <c r="CX72" s="3">
        <v>0</v>
      </c>
      <c r="CY72" s="3"/>
      <c r="CZ72" s="3"/>
      <c r="DA72" s="3">
        <v>0</v>
      </c>
      <c r="DB72" s="3">
        <v>3899</v>
      </c>
      <c r="DC72" s="1">
        <v>1</v>
      </c>
      <c r="DD72" s="3"/>
    </row>
    <row r="73" spans="1:108" s="10" customFormat="1" x14ac:dyDescent="0.25">
      <c r="A73" s="2">
        <v>2029</v>
      </c>
      <c r="B73" s="3">
        <v>58</v>
      </c>
      <c r="C73" s="3">
        <v>0</v>
      </c>
      <c r="D73" s="3">
        <v>0</v>
      </c>
      <c r="E73" s="3">
        <v>1</v>
      </c>
      <c r="F73" s="3">
        <v>1</v>
      </c>
      <c r="G73" s="3">
        <v>0</v>
      </c>
      <c r="H73" s="1">
        <v>1</v>
      </c>
      <c r="I73" s="3">
        <v>1</v>
      </c>
      <c r="J73" s="3">
        <v>2</v>
      </c>
      <c r="K73" s="3">
        <v>1</v>
      </c>
      <c r="L73" s="3">
        <v>1</v>
      </c>
      <c r="M73" s="3"/>
      <c r="N73" s="3">
        <v>1</v>
      </c>
      <c r="O73" s="3">
        <v>0</v>
      </c>
      <c r="P73" s="3">
        <v>1</v>
      </c>
      <c r="Q73" s="3"/>
      <c r="R73" s="3">
        <v>0</v>
      </c>
      <c r="S73" s="3">
        <v>0</v>
      </c>
      <c r="T73" s="3">
        <v>1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1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28</v>
      </c>
      <c r="AI73" s="4">
        <v>2.15</v>
      </c>
      <c r="AJ73" s="3">
        <v>118</v>
      </c>
      <c r="AK73" s="3">
        <v>80</v>
      </c>
      <c r="AL73" s="5">
        <f t="shared" si="19"/>
        <v>92.666666666666671</v>
      </c>
      <c r="AM73" s="3">
        <v>76</v>
      </c>
      <c r="AN73" s="3">
        <v>1</v>
      </c>
      <c r="AO73" s="3">
        <v>4</v>
      </c>
      <c r="AP73" s="3">
        <v>20</v>
      </c>
      <c r="AQ73" s="3">
        <v>10</v>
      </c>
      <c r="AR73" s="3">
        <v>13</v>
      </c>
      <c r="AS73" s="1">
        <f t="shared" si="20"/>
        <v>10</v>
      </c>
      <c r="AT73" s="7">
        <f t="shared" si="21"/>
        <v>2.5</v>
      </c>
      <c r="AU73" s="3">
        <v>8</v>
      </c>
      <c r="AV73" s="4">
        <v>3.0959999999999996</v>
      </c>
      <c r="AW73" s="3">
        <v>1.44</v>
      </c>
      <c r="AX73" s="19">
        <f t="shared" si="22"/>
        <v>0.2958758314855876</v>
      </c>
      <c r="AY73" s="7">
        <f t="shared" si="23"/>
        <v>1.6149870801033595</v>
      </c>
      <c r="AZ73" s="7">
        <f t="shared" si="24"/>
        <v>277.77777777777777</v>
      </c>
      <c r="BA73" s="7">
        <f t="shared" si="25"/>
        <v>4925.9259259259261</v>
      </c>
      <c r="BB73" s="7">
        <f t="shared" si="26"/>
        <v>40.736842105263158</v>
      </c>
      <c r="BC73" s="7">
        <f t="shared" si="27"/>
        <v>18.94736842105263</v>
      </c>
      <c r="BD73" s="7">
        <f t="shared" si="28"/>
        <v>21.817263157894732</v>
      </c>
      <c r="BE73" s="7">
        <f t="shared" si="29"/>
        <v>2.3191578947368416</v>
      </c>
      <c r="BF73" s="19"/>
      <c r="BG73" s="19">
        <f t="shared" si="30"/>
        <v>0.31912144702842377</v>
      </c>
      <c r="BH73" s="19">
        <f t="shared" si="31"/>
        <v>0.49095607235142119</v>
      </c>
      <c r="BI73" s="19">
        <f t="shared" si="32"/>
        <v>4.0736842105263156</v>
      </c>
      <c r="BJ73" s="19">
        <f t="shared" si="33"/>
        <v>0.5</v>
      </c>
      <c r="BK73" s="19"/>
      <c r="BL73" s="5">
        <v>0</v>
      </c>
      <c r="BM73" s="5"/>
      <c r="BN73" s="5"/>
      <c r="BO73" s="5"/>
      <c r="BP73" s="5"/>
      <c r="BQ73" s="3">
        <v>1</v>
      </c>
      <c r="BR73" s="9">
        <v>0</v>
      </c>
      <c r="BS73" s="3">
        <v>57.5</v>
      </c>
      <c r="BT73" s="3">
        <v>4.3</v>
      </c>
      <c r="BU73" s="3">
        <v>3.1</v>
      </c>
      <c r="BV73" s="3">
        <v>1.1000000000000001</v>
      </c>
      <c r="BW73" s="3"/>
      <c r="BY73" s="3">
        <v>1</v>
      </c>
      <c r="BZ73" s="3">
        <v>0</v>
      </c>
      <c r="CA73" s="3">
        <v>139</v>
      </c>
      <c r="CB73" s="3">
        <v>39</v>
      </c>
      <c r="CC73" s="4">
        <v>1.8</v>
      </c>
      <c r="CD73" s="28">
        <v>39</v>
      </c>
      <c r="CE73" s="8"/>
      <c r="CF73" s="8"/>
      <c r="CG73" s="3">
        <v>1495</v>
      </c>
      <c r="CH73" s="3">
        <v>1</v>
      </c>
      <c r="CI73" s="3">
        <v>2</v>
      </c>
      <c r="CJ73" s="12">
        <v>1010.4430379746835</v>
      </c>
      <c r="CK73" s="19">
        <f t="shared" si="34"/>
        <v>6.9181441651159616</v>
      </c>
      <c r="CL73" s="19">
        <f t="shared" si="37"/>
        <v>25.908795845504706</v>
      </c>
      <c r="CM73" s="5">
        <v>591.03216016667329</v>
      </c>
      <c r="CN73" s="19">
        <f t="shared" si="35"/>
        <v>6.3818704324512465</v>
      </c>
      <c r="CP73" s="41">
        <v>40371</v>
      </c>
      <c r="CQ73" s="41"/>
      <c r="CR73" s="41"/>
      <c r="CS73" s="41"/>
      <c r="CT73" s="20"/>
      <c r="CU73" s="36">
        <v>44272</v>
      </c>
      <c r="CV73" s="36">
        <v>42467</v>
      </c>
      <c r="CW73" s="1">
        <f t="shared" si="36"/>
        <v>2096</v>
      </c>
      <c r="CX73" s="3">
        <v>1</v>
      </c>
      <c r="CY73" s="36">
        <v>42467</v>
      </c>
      <c r="CZ73" s="20">
        <f>(CY73-CP73)</f>
        <v>2096</v>
      </c>
      <c r="DA73" s="20">
        <v>1</v>
      </c>
      <c r="DB73" s="20">
        <v>2096</v>
      </c>
      <c r="DC73" s="3">
        <v>0</v>
      </c>
      <c r="DD73" s="3" t="s">
        <v>146</v>
      </c>
    </row>
    <row r="74" spans="1:108" s="10" customFormat="1" x14ac:dyDescent="0.25">
      <c r="A74" s="2">
        <v>2030</v>
      </c>
      <c r="B74" s="3">
        <v>69</v>
      </c>
      <c r="C74" s="3">
        <v>0</v>
      </c>
      <c r="D74" s="3">
        <v>1</v>
      </c>
      <c r="E74" s="3">
        <v>1</v>
      </c>
      <c r="F74" s="3">
        <v>1</v>
      </c>
      <c r="G74" s="3">
        <v>1</v>
      </c>
      <c r="H74" s="1">
        <v>0</v>
      </c>
      <c r="I74" s="3">
        <v>1</v>
      </c>
      <c r="J74" s="3">
        <v>2</v>
      </c>
      <c r="K74" s="3">
        <v>1</v>
      </c>
      <c r="L74" s="3">
        <v>0</v>
      </c>
      <c r="M74" s="3"/>
      <c r="N74" s="3">
        <v>0</v>
      </c>
      <c r="O74" s="3">
        <v>1</v>
      </c>
      <c r="P74" s="3">
        <v>1</v>
      </c>
      <c r="Q74" s="3">
        <v>0</v>
      </c>
      <c r="R74" s="3">
        <v>0</v>
      </c>
      <c r="S74" s="3">
        <v>1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37</v>
      </c>
      <c r="AI74" s="4">
        <v>2.17</v>
      </c>
      <c r="AJ74" s="3">
        <v>148</v>
      </c>
      <c r="AK74" s="3">
        <v>59</v>
      </c>
      <c r="AL74" s="5">
        <f t="shared" si="19"/>
        <v>88.666666666666671</v>
      </c>
      <c r="AM74" s="3">
        <v>72</v>
      </c>
      <c r="AN74" s="3">
        <v>1</v>
      </c>
      <c r="AO74" s="3">
        <v>8</v>
      </c>
      <c r="AP74" s="3">
        <v>35</v>
      </c>
      <c r="AQ74" s="3">
        <v>16</v>
      </c>
      <c r="AR74" s="3">
        <v>22</v>
      </c>
      <c r="AS74" s="1">
        <f t="shared" si="20"/>
        <v>19</v>
      </c>
      <c r="AT74" s="7">
        <f t="shared" si="21"/>
        <v>2.375</v>
      </c>
      <c r="AU74" s="3">
        <v>16</v>
      </c>
      <c r="AV74" s="4">
        <v>5.0994999999999999</v>
      </c>
      <c r="AW74" s="3">
        <v>2.35</v>
      </c>
      <c r="AX74" s="19">
        <f t="shared" si="22"/>
        <v>0.46201034737620106</v>
      </c>
      <c r="AY74" s="7">
        <f t="shared" si="23"/>
        <v>1.1765859397980194</v>
      </c>
      <c r="AZ74" s="7">
        <f t="shared" si="24"/>
        <v>204.25531914893617</v>
      </c>
      <c r="BA74" s="7">
        <f t="shared" si="25"/>
        <v>2746.0992907801419</v>
      </c>
      <c r="BB74" s="7">
        <f t="shared" si="26"/>
        <v>70.826388888888886</v>
      </c>
      <c r="BC74" s="7">
        <f t="shared" si="27"/>
        <v>32.638888888888886</v>
      </c>
      <c r="BD74" s="7">
        <f t="shared" si="28"/>
        <v>32.255925925925922</v>
      </c>
      <c r="BE74" s="7">
        <f t="shared" si="29"/>
        <v>6.2144444444444433</v>
      </c>
      <c r="BF74" s="19">
        <v>2.81</v>
      </c>
      <c r="BG74" s="19">
        <f t="shared" si="30"/>
        <v>0.31061868810667714</v>
      </c>
      <c r="BH74" s="19">
        <f t="shared" si="31"/>
        <v>0.4941660947151682</v>
      </c>
      <c r="BI74" s="19">
        <f t="shared" si="32"/>
        <v>3.7277046783625729</v>
      </c>
      <c r="BJ74" s="19">
        <f t="shared" si="33"/>
        <v>0.5</v>
      </c>
      <c r="BK74" s="19"/>
      <c r="BL74" s="5">
        <v>1</v>
      </c>
      <c r="BM74" s="5">
        <v>18</v>
      </c>
      <c r="BN74" s="5"/>
      <c r="BO74" s="5">
        <v>0</v>
      </c>
      <c r="BP74" s="5">
        <v>0</v>
      </c>
      <c r="BQ74" s="3">
        <v>1</v>
      </c>
      <c r="BR74" s="9">
        <v>0</v>
      </c>
      <c r="BS74" s="3">
        <v>42.5</v>
      </c>
      <c r="BT74" s="3">
        <v>5.6</v>
      </c>
      <c r="BU74" s="3">
        <v>4.4000000000000004</v>
      </c>
      <c r="BV74" s="3">
        <v>0.8</v>
      </c>
      <c r="BW74" s="3">
        <v>3.8</v>
      </c>
      <c r="BY74" s="3">
        <v>0</v>
      </c>
      <c r="BZ74" s="3">
        <v>1</v>
      </c>
      <c r="CA74" s="3">
        <v>140</v>
      </c>
      <c r="CB74" s="3">
        <v>18</v>
      </c>
      <c r="CC74" s="4">
        <v>1.1000000000000001</v>
      </c>
      <c r="CD74" s="28">
        <v>49</v>
      </c>
      <c r="CE74" s="8"/>
      <c r="CF74" s="8"/>
      <c r="CG74" s="3">
        <v>1076</v>
      </c>
      <c r="CH74" s="3">
        <v>1</v>
      </c>
      <c r="CI74" s="3">
        <v>2</v>
      </c>
      <c r="CJ74" s="12">
        <v>810.04016064257019</v>
      </c>
      <c r="CK74" s="19">
        <f t="shared" si="34"/>
        <v>6.697083827477595</v>
      </c>
      <c r="CL74" s="19">
        <f t="shared" si="37"/>
        <v>16.531431849848371</v>
      </c>
      <c r="CM74" s="5">
        <v>1154.7867954838453</v>
      </c>
      <c r="CN74" s="19">
        <f t="shared" si="35"/>
        <v>7.0516710132618936</v>
      </c>
      <c r="CP74" s="41">
        <v>40373</v>
      </c>
      <c r="CQ74" s="41"/>
      <c r="CR74" s="41"/>
      <c r="CS74" s="41"/>
      <c r="CT74" s="20"/>
      <c r="CU74" s="36">
        <v>44272</v>
      </c>
      <c r="CV74" s="36">
        <v>44271</v>
      </c>
      <c r="CW74" s="1">
        <f t="shared" si="36"/>
        <v>3898</v>
      </c>
      <c r="CX74" s="3">
        <v>0</v>
      </c>
      <c r="CY74" s="3"/>
      <c r="CZ74" s="3"/>
      <c r="DA74" s="3">
        <v>0</v>
      </c>
      <c r="DB74" s="3">
        <v>3898</v>
      </c>
      <c r="DC74" s="3">
        <v>0</v>
      </c>
      <c r="DD74" s="3"/>
    </row>
    <row r="75" spans="1:108" s="10" customFormat="1" x14ac:dyDescent="0.25">
      <c r="A75" s="2">
        <v>2031</v>
      </c>
      <c r="B75" s="3">
        <v>63</v>
      </c>
      <c r="C75" s="3">
        <v>0</v>
      </c>
      <c r="D75" s="3">
        <v>0</v>
      </c>
      <c r="E75" s="3">
        <v>1</v>
      </c>
      <c r="F75" s="3">
        <v>1</v>
      </c>
      <c r="G75" s="3">
        <v>0</v>
      </c>
      <c r="H75" s="1">
        <v>1</v>
      </c>
      <c r="I75" s="3">
        <v>0</v>
      </c>
      <c r="J75" s="3">
        <v>3</v>
      </c>
      <c r="K75" s="3">
        <v>1</v>
      </c>
      <c r="L75" s="3">
        <v>0</v>
      </c>
      <c r="M75" s="3"/>
      <c r="N75" s="3">
        <v>1</v>
      </c>
      <c r="O75" s="3">
        <v>0</v>
      </c>
      <c r="P75" s="3">
        <v>1</v>
      </c>
      <c r="Q75" s="3"/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1</v>
      </c>
      <c r="Z75" s="3">
        <v>0</v>
      </c>
      <c r="AA75" s="3">
        <v>1</v>
      </c>
      <c r="AB75" s="3">
        <v>1</v>
      </c>
      <c r="AC75" s="3">
        <v>1</v>
      </c>
      <c r="AD75" s="3">
        <v>0</v>
      </c>
      <c r="AE75" s="3">
        <v>1</v>
      </c>
      <c r="AF75" s="3">
        <v>0</v>
      </c>
      <c r="AG75" s="3">
        <v>2</v>
      </c>
      <c r="AH75" s="3">
        <v>29.5</v>
      </c>
      <c r="AI75" s="4">
        <v>2.09</v>
      </c>
      <c r="AJ75" s="3">
        <v>120</v>
      </c>
      <c r="AK75" s="3">
        <v>74</v>
      </c>
      <c r="AL75" s="5">
        <f t="shared" si="19"/>
        <v>89.333333333333329</v>
      </c>
      <c r="AM75" s="3">
        <v>103</v>
      </c>
      <c r="AN75" s="3">
        <v>1</v>
      </c>
      <c r="AO75" s="3">
        <v>11</v>
      </c>
      <c r="AP75" s="3">
        <v>35</v>
      </c>
      <c r="AQ75" s="3">
        <v>17</v>
      </c>
      <c r="AR75" s="3">
        <v>27</v>
      </c>
      <c r="AS75" s="1">
        <f t="shared" si="20"/>
        <v>18</v>
      </c>
      <c r="AT75" s="7">
        <f t="shared" si="21"/>
        <v>1.6363636363636365</v>
      </c>
      <c r="AU75" s="3">
        <v>20</v>
      </c>
      <c r="AV75" s="4">
        <v>5.83</v>
      </c>
      <c r="AW75" s="3">
        <v>2.79</v>
      </c>
      <c r="AX75" s="19">
        <f t="shared" si="22"/>
        <v>0.55263858093126383</v>
      </c>
      <c r="AY75" s="7">
        <f t="shared" si="23"/>
        <v>1.2006861063464838</v>
      </c>
      <c r="AZ75" s="7">
        <f t="shared" si="24"/>
        <v>200.71684587813621</v>
      </c>
      <c r="BA75" s="7">
        <f t="shared" si="25"/>
        <v>2246.117084826762</v>
      </c>
      <c r="BB75" s="7">
        <f t="shared" si="26"/>
        <v>56.601941747572816</v>
      </c>
      <c r="BC75" s="7">
        <f t="shared" si="27"/>
        <v>27.087378640776699</v>
      </c>
      <c r="BD75" s="7">
        <f t="shared" si="28"/>
        <v>25.541592233009705</v>
      </c>
      <c r="BE75" s="7">
        <f t="shared" si="29"/>
        <v>5.894213592233009</v>
      </c>
      <c r="BF75" s="19">
        <v>2.25</v>
      </c>
      <c r="BG75" s="19">
        <f t="shared" si="30"/>
        <v>0.47701543739279589</v>
      </c>
      <c r="BH75" s="19">
        <f t="shared" si="31"/>
        <v>0.61835334476843906</v>
      </c>
      <c r="BI75" s="19">
        <f t="shared" si="32"/>
        <v>3.144552319309601</v>
      </c>
      <c r="BJ75" s="19">
        <f t="shared" si="33"/>
        <v>0.55000000000000004</v>
      </c>
      <c r="BK75" s="19"/>
      <c r="BL75" s="5">
        <v>1</v>
      </c>
      <c r="BM75" s="5">
        <v>16</v>
      </c>
      <c r="BN75" s="5"/>
      <c r="BO75" s="5">
        <v>3</v>
      </c>
      <c r="BP75" s="5">
        <v>0</v>
      </c>
      <c r="BQ75" s="3">
        <v>1</v>
      </c>
      <c r="BR75" s="9">
        <v>0</v>
      </c>
      <c r="BS75" s="3">
        <v>35</v>
      </c>
      <c r="BT75" s="3">
        <v>5.7</v>
      </c>
      <c r="BU75" s="3">
        <v>5.2</v>
      </c>
      <c r="BV75" s="3">
        <v>1.1000000000000001</v>
      </c>
      <c r="BW75" s="3">
        <v>4.4000000000000004</v>
      </c>
      <c r="BY75" s="3">
        <v>1</v>
      </c>
      <c r="BZ75" s="3">
        <v>0</v>
      </c>
      <c r="CA75" s="3">
        <v>136</v>
      </c>
      <c r="CB75" s="3">
        <v>43</v>
      </c>
      <c r="CC75" s="4">
        <v>2</v>
      </c>
      <c r="CD75" s="28">
        <v>34</v>
      </c>
      <c r="CE75" s="8"/>
      <c r="CF75" s="8"/>
      <c r="CG75" s="3">
        <v>1971</v>
      </c>
      <c r="CH75" s="3">
        <v>1</v>
      </c>
      <c r="CI75" s="3">
        <v>2</v>
      </c>
      <c r="CJ75" s="12">
        <v>900</v>
      </c>
      <c r="CK75" s="19">
        <f t="shared" si="34"/>
        <v>6.8023947633243109</v>
      </c>
      <c r="CL75" s="19">
        <f t="shared" si="37"/>
        <v>26.470588235294116</v>
      </c>
      <c r="CM75" s="5">
        <v>1319.4023438573167</v>
      </c>
      <c r="CN75" s="19">
        <f t="shared" si="35"/>
        <v>7.1849341432441554</v>
      </c>
      <c r="CP75" s="41">
        <v>40373</v>
      </c>
      <c r="CQ75" s="41"/>
      <c r="CR75" s="41"/>
      <c r="CS75" s="41"/>
      <c r="CT75" s="20"/>
      <c r="CU75" s="36">
        <v>44272</v>
      </c>
      <c r="CV75" s="36">
        <v>41156</v>
      </c>
      <c r="CW75" s="1">
        <f t="shared" si="36"/>
        <v>783</v>
      </c>
      <c r="CX75" s="3">
        <v>1</v>
      </c>
      <c r="CY75" s="36">
        <v>41156</v>
      </c>
      <c r="CZ75" s="20">
        <f>(CY75-CP75)</f>
        <v>783</v>
      </c>
      <c r="DA75" s="20">
        <v>1</v>
      </c>
      <c r="DB75" s="20">
        <v>783</v>
      </c>
      <c r="DC75" s="3">
        <v>0</v>
      </c>
      <c r="DD75" s="3" t="s">
        <v>144</v>
      </c>
    </row>
    <row r="76" spans="1:108" s="10" customFormat="1" x14ac:dyDescent="0.25">
      <c r="A76" s="2">
        <v>2032</v>
      </c>
      <c r="B76" s="3">
        <v>52</v>
      </c>
      <c r="C76" s="3">
        <v>1</v>
      </c>
      <c r="D76" s="3">
        <v>0</v>
      </c>
      <c r="E76" s="3">
        <v>1</v>
      </c>
      <c r="F76" s="3">
        <v>1</v>
      </c>
      <c r="G76" s="3">
        <v>1</v>
      </c>
      <c r="H76" s="1">
        <v>0</v>
      </c>
      <c r="I76" s="3">
        <v>0</v>
      </c>
      <c r="J76" s="3">
        <v>3</v>
      </c>
      <c r="K76" s="3">
        <v>1</v>
      </c>
      <c r="L76" s="3">
        <v>1</v>
      </c>
      <c r="M76" s="3"/>
      <c r="N76" s="3">
        <v>0</v>
      </c>
      <c r="O76" s="3">
        <v>0</v>
      </c>
      <c r="P76" s="3">
        <v>0</v>
      </c>
      <c r="Q76" s="3"/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2</v>
      </c>
      <c r="AA76" s="3">
        <v>1</v>
      </c>
      <c r="AB76" s="3">
        <v>1</v>
      </c>
      <c r="AC76" s="3">
        <v>0</v>
      </c>
      <c r="AD76" s="3">
        <v>0</v>
      </c>
      <c r="AE76" s="3">
        <v>0</v>
      </c>
      <c r="AF76" s="3">
        <v>0</v>
      </c>
      <c r="AG76" s="3">
        <v>2</v>
      </c>
      <c r="AH76" s="9">
        <v>24.5</v>
      </c>
      <c r="AI76" s="11">
        <v>1.9</v>
      </c>
      <c r="AJ76" s="3">
        <v>110</v>
      </c>
      <c r="AK76" s="3">
        <v>83</v>
      </c>
      <c r="AL76" s="5">
        <f t="shared" si="19"/>
        <v>92</v>
      </c>
      <c r="AM76" s="3">
        <v>84</v>
      </c>
      <c r="AN76" s="3">
        <v>1</v>
      </c>
      <c r="AO76" s="9">
        <v>8</v>
      </c>
      <c r="AP76" s="3">
        <v>41</v>
      </c>
      <c r="AQ76" s="3">
        <v>23</v>
      </c>
      <c r="AR76" s="9">
        <v>28</v>
      </c>
      <c r="AS76" s="1">
        <f t="shared" si="20"/>
        <v>18</v>
      </c>
      <c r="AT76" s="7">
        <f t="shared" si="21"/>
        <v>2.25</v>
      </c>
      <c r="AU76" s="9">
        <v>23</v>
      </c>
      <c r="AV76" s="4">
        <v>3.8569999999999993</v>
      </c>
      <c r="AW76" s="3">
        <v>2.0299999999999998</v>
      </c>
      <c r="AX76" s="19">
        <f t="shared" si="22"/>
        <v>0.41410199556541016</v>
      </c>
      <c r="AY76" s="7">
        <f t="shared" si="23"/>
        <v>1.2963443090484834</v>
      </c>
      <c r="AZ76" s="7">
        <f t="shared" si="24"/>
        <v>197.04433497536948</v>
      </c>
      <c r="BA76" s="7">
        <f t="shared" si="25"/>
        <v>3310.3448275862074</v>
      </c>
      <c r="BB76" s="7">
        <f t="shared" si="26"/>
        <v>45.916666666666664</v>
      </c>
      <c r="BC76" s="7">
        <f t="shared" si="27"/>
        <v>24.166666666666664</v>
      </c>
      <c r="BD76" s="7">
        <f t="shared" si="28"/>
        <v>22.677999999999997</v>
      </c>
      <c r="BE76" s="7">
        <f t="shared" si="29"/>
        <v>6.5733333333333324</v>
      </c>
      <c r="BF76" s="19"/>
      <c r="BG76" s="19">
        <f t="shared" si="30"/>
        <v>0.60980036297640661</v>
      </c>
      <c r="BH76" s="19">
        <f t="shared" si="31"/>
        <v>0.89292196007259528</v>
      </c>
      <c r="BI76" s="19">
        <f t="shared" si="32"/>
        <v>2.5509259259259256</v>
      </c>
      <c r="BJ76" s="19">
        <f t="shared" si="33"/>
        <v>0.34782608695652173</v>
      </c>
      <c r="BK76" s="19"/>
      <c r="BL76" s="5">
        <v>0</v>
      </c>
      <c r="BM76" s="5"/>
      <c r="BN76" s="5"/>
      <c r="BO76" s="5"/>
      <c r="BP76" s="5"/>
      <c r="BQ76" s="9">
        <v>1</v>
      </c>
      <c r="BR76" s="9">
        <v>0</v>
      </c>
      <c r="BS76" s="3">
        <v>17.5</v>
      </c>
      <c r="BT76" s="3"/>
      <c r="BU76" s="3"/>
      <c r="BV76" s="3"/>
      <c r="BW76" s="3"/>
      <c r="BY76" s="3">
        <v>1</v>
      </c>
      <c r="BZ76" s="3"/>
      <c r="CA76" s="5">
        <v>139</v>
      </c>
      <c r="CB76" s="5">
        <v>13</v>
      </c>
      <c r="CC76" s="4">
        <v>1</v>
      </c>
      <c r="CD76" s="28">
        <v>90</v>
      </c>
      <c r="CE76" s="8"/>
      <c r="CF76" s="8"/>
      <c r="CG76" s="3">
        <v>770</v>
      </c>
      <c r="CH76" s="3">
        <v>1</v>
      </c>
      <c r="CI76" s="3">
        <v>2</v>
      </c>
      <c r="CJ76" s="12">
        <v>545.69892473118284</v>
      </c>
      <c r="CK76" s="19">
        <f t="shared" si="34"/>
        <v>6.3020674037507778</v>
      </c>
      <c r="CL76" s="19">
        <f t="shared" si="37"/>
        <v>6.0633213859020314</v>
      </c>
      <c r="CM76" s="5">
        <v>852.07614837044071</v>
      </c>
      <c r="CN76" s="19">
        <f t="shared" si="35"/>
        <v>6.7476758988571612</v>
      </c>
      <c r="CP76" s="41">
        <v>40374</v>
      </c>
      <c r="CQ76" s="41"/>
      <c r="CR76" s="41"/>
      <c r="CS76" s="41"/>
      <c r="CT76" s="20"/>
      <c r="CU76" s="36">
        <v>44272</v>
      </c>
      <c r="CV76" s="36">
        <v>42398</v>
      </c>
      <c r="CW76" s="1">
        <f t="shared" si="36"/>
        <v>2024</v>
      </c>
      <c r="CX76" s="3">
        <v>0</v>
      </c>
      <c r="CY76" s="3"/>
      <c r="CZ76" s="20"/>
      <c r="DA76" s="20">
        <v>0</v>
      </c>
      <c r="DB76" s="20">
        <v>2024</v>
      </c>
      <c r="DC76" s="3">
        <v>0</v>
      </c>
      <c r="DD76" s="3"/>
    </row>
    <row r="77" spans="1:108" s="10" customFormat="1" x14ac:dyDescent="0.25">
      <c r="A77" s="2">
        <v>2033</v>
      </c>
      <c r="B77" s="3">
        <v>62</v>
      </c>
      <c r="C77" s="3">
        <v>0</v>
      </c>
      <c r="D77" s="3">
        <v>0</v>
      </c>
      <c r="E77" s="3">
        <v>1</v>
      </c>
      <c r="F77" s="3">
        <v>1</v>
      </c>
      <c r="G77" s="3">
        <v>0</v>
      </c>
      <c r="H77" s="1">
        <v>1</v>
      </c>
      <c r="I77" s="3">
        <v>0</v>
      </c>
      <c r="J77" s="3">
        <v>4</v>
      </c>
      <c r="K77" s="3">
        <v>1</v>
      </c>
      <c r="L77" s="3">
        <v>1</v>
      </c>
      <c r="M77" s="3"/>
      <c r="N77" s="3">
        <v>1</v>
      </c>
      <c r="O77" s="3">
        <v>0</v>
      </c>
      <c r="P77" s="3">
        <v>1</v>
      </c>
      <c r="Q77" s="3"/>
      <c r="R77" s="3">
        <v>1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</v>
      </c>
      <c r="AA77" s="3">
        <v>1</v>
      </c>
      <c r="AB77" s="3">
        <v>1</v>
      </c>
      <c r="AC77" s="3">
        <v>0</v>
      </c>
      <c r="AD77" s="3">
        <v>0</v>
      </c>
      <c r="AE77" s="3">
        <v>1</v>
      </c>
      <c r="AF77" s="3">
        <v>0</v>
      </c>
      <c r="AG77" s="3">
        <v>2</v>
      </c>
      <c r="AH77" s="3">
        <v>23</v>
      </c>
      <c r="AI77" s="4">
        <v>1.94</v>
      </c>
      <c r="AJ77" s="3">
        <v>93</v>
      </c>
      <c r="AK77" s="3">
        <v>75</v>
      </c>
      <c r="AL77" s="5">
        <f t="shared" si="19"/>
        <v>81</v>
      </c>
      <c r="AM77" s="3">
        <v>88</v>
      </c>
      <c r="AN77" s="3">
        <v>1</v>
      </c>
      <c r="AO77" s="3">
        <v>6</v>
      </c>
      <c r="AP77" s="3">
        <v>51</v>
      </c>
      <c r="AQ77" s="3">
        <v>26</v>
      </c>
      <c r="AR77" s="3">
        <v>34</v>
      </c>
      <c r="AS77" s="1">
        <f t="shared" si="20"/>
        <v>25</v>
      </c>
      <c r="AT77" s="7">
        <f t="shared" si="21"/>
        <v>4.166666666666667</v>
      </c>
      <c r="AU77" s="3">
        <v>22</v>
      </c>
      <c r="AV77" s="4">
        <v>3.298</v>
      </c>
      <c r="AW77" s="3">
        <v>1.7</v>
      </c>
      <c r="AX77" s="19">
        <f t="shared" si="22"/>
        <v>0.30532150776053213</v>
      </c>
      <c r="AY77" s="7">
        <f t="shared" si="23"/>
        <v>3.6385688295936931</v>
      </c>
      <c r="AZ77" s="7">
        <f t="shared" si="24"/>
        <v>564.70588235294122</v>
      </c>
      <c r="BA77" s="7">
        <f t="shared" si="25"/>
        <v>3529.4117647058824</v>
      </c>
      <c r="BB77" s="7">
        <f t="shared" si="26"/>
        <v>37.477272727272727</v>
      </c>
      <c r="BC77" s="7">
        <f t="shared" si="27"/>
        <v>19.318181818181817</v>
      </c>
      <c r="BD77" s="7">
        <f t="shared" si="28"/>
        <v>15.50090909090909</v>
      </c>
      <c r="BE77" s="7">
        <f t="shared" si="29"/>
        <v>7.3563636363636355</v>
      </c>
      <c r="BF77" s="19"/>
      <c r="BG77" s="19">
        <f t="shared" si="30"/>
        <v>0.90721649484536082</v>
      </c>
      <c r="BH77" s="19">
        <f t="shared" si="31"/>
        <v>1.3608247422680413</v>
      </c>
      <c r="BI77" s="19">
        <f t="shared" si="32"/>
        <v>1.499090909090909</v>
      </c>
      <c r="BJ77" s="19">
        <f t="shared" si="33"/>
        <v>0.27272727272727271</v>
      </c>
      <c r="BK77" s="19"/>
      <c r="BL77" s="5">
        <v>0</v>
      </c>
      <c r="BM77" s="5"/>
      <c r="BN77" s="5"/>
      <c r="BO77" s="5"/>
      <c r="BP77" s="5"/>
      <c r="BQ77" s="9">
        <v>1</v>
      </c>
      <c r="BR77" s="9">
        <v>0</v>
      </c>
      <c r="BS77" s="3">
        <v>12.5</v>
      </c>
      <c r="BT77" s="3">
        <v>5.7</v>
      </c>
      <c r="BU77" s="3">
        <v>5.3</v>
      </c>
      <c r="BV77" s="3">
        <v>0.88</v>
      </c>
      <c r="BW77" s="3">
        <v>4.8</v>
      </c>
      <c r="BY77" s="3">
        <v>1</v>
      </c>
      <c r="BZ77" s="3">
        <v>0</v>
      </c>
      <c r="CA77" s="3">
        <v>132</v>
      </c>
      <c r="CB77" s="3">
        <v>37</v>
      </c>
      <c r="CC77" s="4">
        <v>0.9</v>
      </c>
      <c r="CD77" s="28">
        <v>90</v>
      </c>
      <c r="CE77" s="8"/>
      <c r="CF77" s="8"/>
      <c r="CG77" s="3">
        <v>2454</v>
      </c>
      <c r="CH77" s="3">
        <v>1</v>
      </c>
      <c r="CI77" s="3">
        <v>3</v>
      </c>
      <c r="CJ77" s="12">
        <v>2695.833333333333</v>
      </c>
      <c r="CK77" s="19">
        <f t="shared" si="34"/>
        <v>7.8994626501410465</v>
      </c>
      <c r="CL77" s="19">
        <f t="shared" si="37"/>
        <v>29.953703703703699</v>
      </c>
      <c r="CM77" s="5">
        <v>1680.7069826280497</v>
      </c>
      <c r="CN77" s="19">
        <f t="shared" si="35"/>
        <v>7.4269698068690291</v>
      </c>
      <c r="CP77" s="41">
        <v>40393</v>
      </c>
      <c r="CQ77" s="41"/>
      <c r="CR77" s="41"/>
      <c r="CS77" s="41"/>
      <c r="CT77" s="20"/>
      <c r="CU77" s="36">
        <v>44272</v>
      </c>
      <c r="CV77" s="36">
        <v>41561</v>
      </c>
      <c r="CW77" s="1">
        <f t="shared" si="36"/>
        <v>1168</v>
      </c>
      <c r="CX77" s="3">
        <v>1</v>
      </c>
      <c r="CY77" s="40">
        <v>41561</v>
      </c>
      <c r="CZ77" s="20">
        <f t="shared" ref="CZ77:CZ83" si="38">(CY77-CP77)</f>
        <v>1168</v>
      </c>
      <c r="DA77" s="20">
        <v>1</v>
      </c>
      <c r="DB77" s="20">
        <v>1168</v>
      </c>
      <c r="DC77" s="1">
        <v>1</v>
      </c>
      <c r="DD77" s="3" t="s">
        <v>141</v>
      </c>
    </row>
    <row r="78" spans="1:108" s="10" customFormat="1" x14ac:dyDescent="0.25">
      <c r="A78" s="2">
        <v>2034</v>
      </c>
      <c r="B78" s="3">
        <v>57</v>
      </c>
      <c r="C78" s="9">
        <v>1</v>
      </c>
      <c r="D78" s="3">
        <v>0</v>
      </c>
      <c r="E78" s="3">
        <v>1</v>
      </c>
      <c r="F78" s="3">
        <v>2</v>
      </c>
      <c r="G78" s="3">
        <v>1</v>
      </c>
      <c r="H78" s="1">
        <v>0</v>
      </c>
      <c r="I78" s="3">
        <v>1</v>
      </c>
      <c r="J78" s="3">
        <v>3</v>
      </c>
      <c r="K78" s="3">
        <v>1</v>
      </c>
      <c r="L78" s="3">
        <v>1</v>
      </c>
      <c r="M78" s="3"/>
      <c r="N78" s="3">
        <v>1</v>
      </c>
      <c r="O78" s="3">
        <v>1</v>
      </c>
      <c r="P78" s="3">
        <v>1</v>
      </c>
      <c r="Q78" s="3">
        <v>1</v>
      </c>
      <c r="R78" s="3">
        <v>0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  <c r="AB78" s="3">
        <v>1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36.5</v>
      </c>
      <c r="AI78" s="4">
        <v>2.2999999999999998</v>
      </c>
      <c r="AJ78" s="3">
        <v>119</v>
      </c>
      <c r="AK78" s="3">
        <v>87</v>
      </c>
      <c r="AL78" s="5">
        <f t="shared" si="19"/>
        <v>97.666666666666671</v>
      </c>
      <c r="AM78" s="3">
        <v>94</v>
      </c>
      <c r="AN78" s="3">
        <v>1</v>
      </c>
      <c r="AO78" s="3">
        <v>12</v>
      </c>
      <c r="AP78" s="3">
        <v>81</v>
      </c>
      <c r="AQ78" s="3">
        <v>30</v>
      </c>
      <c r="AR78" s="3">
        <v>56</v>
      </c>
      <c r="AS78" s="1">
        <f t="shared" si="20"/>
        <v>51</v>
      </c>
      <c r="AT78" s="7">
        <f t="shared" si="21"/>
        <v>4.25</v>
      </c>
      <c r="AU78" s="3">
        <v>27</v>
      </c>
      <c r="AV78" s="4">
        <v>7.11</v>
      </c>
      <c r="AW78" s="3">
        <v>3.09</v>
      </c>
      <c r="AX78" s="19">
        <f t="shared" si="22"/>
        <v>0.66915742793791577</v>
      </c>
      <c r="AY78" s="7">
        <f t="shared" si="23"/>
        <v>4.0787623066104075</v>
      </c>
      <c r="AZ78" s="7">
        <f t="shared" si="24"/>
        <v>750.80906148867314</v>
      </c>
      <c r="BA78" s="7">
        <f t="shared" si="25"/>
        <v>2217.9072276159659</v>
      </c>
      <c r="BB78" s="7">
        <f t="shared" si="26"/>
        <v>75.638297872340431</v>
      </c>
      <c r="BC78" s="7">
        <f t="shared" si="27"/>
        <v>32.872340425531917</v>
      </c>
      <c r="BD78" s="7">
        <f t="shared" si="28"/>
        <v>31.592510638297874</v>
      </c>
      <c r="BE78" s="7">
        <f t="shared" si="29"/>
        <v>19.670808510638299</v>
      </c>
      <c r="BF78" s="19">
        <v>1.57</v>
      </c>
      <c r="BG78" s="19">
        <f t="shared" si="30"/>
        <v>0.74036568213783394</v>
      </c>
      <c r="BH78" s="19">
        <f t="shared" si="31"/>
        <v>1.070886075949367</v>
      </c>
      <c r="BI78" s="19">
        <f t="shared" si="32"/>
        <v>1.4831038798498124</v>
      </c>
      <c r="BJ78" s="19">
        <f t="shared" si="33"/>
        <v>0.44444444444444442</v>
      </c>
      <c r="BK78" s="19"/>
      <c r="BL78" s="5">
        <v>1</v>
      </c>
      <c r="BM78" s="5">
        <v>20</v>
      </c>
      <c r="BN78" s="5"/>
      <c r="BO78" s="5">
        <v>0</v>
      </c>
      <c r="BP78" s="5">
        <v>0</v>
      </c>
      <c r="BQ78" s="3">
        <v>1</v>
      </c>
      <c r="BR78" s="3">
        <v>0</v>
      </c>
      <c r="BS78" s="3">
        <v>65.5</v>
      </c>
      <c r="BT78" s="3">
        <v>5</v>
      </c>
      <c r="BU78" s="3">
        <v>3.1</v>
      </c>
      <c r="BV78" s="3">
        <v>1.2</v>
      </c>
      <c r="BW78" s="3">
        <v>3.8</v>
      </c>
      <c r="BY78" s="3">
        <v>1</v>
      </c>
      <c r="BZ78" s="3">
        <v>1</v>
      </c>
      <c r="CA78" s="3">
        <v>136</v>
      </c>
      <c r="CB78" s="3">
        <v>18</v>
      </c>
      <c r="CC78" s="4">
        <v>0.8</v>
      </c>
      <c r="CD78" s="28">
        <v>90</v>
      </c>
      <c r="CE78" s="8"/>
      <c r="CF78" s="8"/>
      <c r="CG78" s="3">
        <v>599</v>
      </c>
      <c r="CH78" s="3">
        <v>0</v>
      </c>
      <c r="CI78" s="3">
        <v>1</v>
      </c>
      <c r="CJ78" s="12">
        <v>2131.521739130435</v>
      </c>
      <c r="CK78" s="19">
        <f t="shared" si="34"/>
        <v>7.6645914351353976</v>
      </c>
      <c r="CL78" s="19">
        <f t="shared" si="37"/>
        <v>23.683574879227056</v>
      </c>
      <c r="CM78" s="5">
        <v>891.33206970368622</v>
      </c>
      <c r="CN78" s="19">
        <f t="shared" si="35"/>
        <v>6.7927170513080535</v>
      </c>
      <c r="CP78" s="41">
        <v>40399</v>
      </c>
      <c r="CQ78" s="41"/>
      <c r="CR78" s="41"/>
      <c r="CS78" s="41"/>
      <c r="CT78" s="20"/>
      <c r="CU78" s="36">
        <v>44272</v>
      </c>
      <c r="CV78" s="36">
        <v>40552</v>
      </c>
      <c r="CW78" s="1">
        <f t="shared" si="36"/>
        <v>153</v>
      </c>
      <c r="CX78" s="3">
        <v>1</v>
      </c>
      <c r="CY78" s="40">
        <v>40552</v>
      </c>
      <c r="CZ78" s="20">
        <f t="shared" si="38"/>
        <v>153</v>
      </c>
      <c r="DA78" s="20">
        <v>1</v>
      </c>
      <c r="DB78" s="20">
        <v>153</v>
      </c>
      <c r="DC78" s="1">
        <v>1</v>
      </c>
      <c r="DD78" s="3" t="s">
        <v>147</v>
      </c>
    </row>
    <row r="79" spans="1:108" s="10" customFormat="1" x14ac:dyDescent="0.25">
      <c r="A79" s="2">
        <v>2035</v>
      </c>
      <c r="B79" s="3">
        <v>45</v>
      </c>
      <c r="C79" s="3">
        <v>0</v>
      </c>
      <c r="D79" s="3">
        <v>1</v>
      </c>
      <c r="E79" s="3">
        <v>1</v>
      </c>
      <c r="F79" s="3">
        <v>1</v>
      </c>
      <c r="G79" s="3">
        <v>1</v>
      </c>
      <c r="H79" s="1">
        <v>0</v>
      </c>
      <c r="I79" s="3">
        <v>0</v>
      </c>
      <c r="J79" s="3">
        <v>3</v>
      </c>
      <c r="K79" s="3">
        <v>0</v>
      </c>
      <c r="L79" s="3">
        <v>0</v>
      </c>
      <c r="M79" s="3"/>
      <c r="N79" s="3">
        <v>1</v>
      </c>
      <c r="O79" s="3">
        <v>1</v>
      </c>
      <c r="P79" s="3">
        <v>1</v>
      </c>
      <c r="Q79" s="3"/>
      <c r="R79" s="3">
        <v>0</v>
      </c>
      <c r="S79" s="3">
        <v>0</v>
      </c>
      <c r="T79" s="3">
        <v>1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1</v>
      </c>
      <c r="AF79" s="3">
        <v>0</v>
      </c>
      <c r="AG79" s="3">
        <v>2</v>
      </c>
      <c r="AH79" s="3">
        <v>23.5</v>
      </c>
      <c r="AI79" s="4">
        <v>1.83</v>
      </c>
      <c r="AJ79" s="3">
        <v>106</v>
      </c>
      <c r="AK79" s="3">
        <v>63</v>
      </c>
      <c r="AL79" s="5">
        <f t="shared" si="19"/>
        <v>77.333333333333329</v>
      </c>
      <c r="AM79" s="3">
        <v>72</v>
      </c>
      <c r="AN79" s="3">
        <v>1</v>
      </c>
      <c r="AO79" s="3">
        <v>8</v>
      </c>
      <c r="AP79" s="3">
        <v>55</v>
      </c>
      <c r="AQ79" s="3">
        <v>35</v>
      </c>
      <c r="AR79" s="3">
        <v>45</v>
      </c>
      <c r="AS79" s="1">
        <f t="shared" si="20"/>
        <v>20</v>
      </c>
      <c r="AT79" s="7">
        <f t="shared" si="21"/>
        <v>2.5</v>
      </c>
      <c r="AU79" s="3">
        <v>19</v>
      </c>
      <c r="AV79" s="4">
        <v>3.39</v>
      </c>
      <c r="AW79" s="3">
        <v>1.85</v>
      </c>
      <c r="AX79" s="19">
        <f t="shared" si="22"/>
        <v>0.31722099039172208</v>
      </c>
      <c r="AY79" s="7">
        <f t="shared" si="23"/>
        <v>7.6696165191740411</v>
      </c>
      <c r="AZ79" s="7">
        <f t="shared" si="24"/>
        <v>1124.3243243243244</v>
      </c>
      <c r="BA79" s="7">
        <f t="shared" si="25"/>
        <v>2998.1981981981976</v>
      </c>
      <c r="BB79" s="7">
        <f t="shared" si="26"/>
        <v>47.083333333333336</v>
      </c>
      <c r="BC79" s="7">
        <f t="shared" si="27"/>
        <v>25.694444444444443</v>
      </c>
      <c r="BD79" s="7">
        <f t="shared" si="28"/>
        <v>20.384259259259256</v>
      </c>
      <c r="BE79" s="7">
        <f t="shared" si="29"/>
        <v>12.929444444444442</v>
      </c>
      <c r="BF79" s="19">
        <v>2.25</v>
      </c>
      <c r="BG79" s="19">
        <f t="shared" si="30"/>
        <v>0.95575221238938046</v>
      </c>
      <c r="BH79" s="19">
        <f t="shared" si="31"/>
        <v>1.168141592920354</v>
      </c>
      <c r="BI79" s="19">
        <f t="shared" si="32"/>
        <v>2.354166666666667</v>
      </c>
      <c r="BJ79" s="19">
        <f t="shared" si="33"/>
        <v>0.42105263157894735</v>
      </c>
      <c r="BK79" s="19"/>
      <c r="BL79" s="5">
        <v>1</v>
      </c>
      <c r="BM79" s="5">
        <v>19</v>
      </c>
      <c r="BN79" s="5">
        <v>50</v>
      </c>
      <c r="BO79" s="5">
        <v>0</v>
      </c>
      <c r="BP79" s="5">
        <v>0</v>
      </c>
      <c r="BQ79" s="3">
        <v>1</v>
      </c>
      <c r="BR79" s="3" t="s">
        <v>60</v>
      </c>
      <c r="BS79" s="5">
        <v>50</v>
      </c>
      <c r="BT79" s="3">
        <v>5.4</v>
      </c>
      <c r="BU79" s="3">
        <v>4.3</v>
      </c>
      <c r="BV79" s="3">
        <v>0.83</v>
      </c>
      <c r="BW79" s="3">
        <v>4.5</v>
      </c>
      <c r="BY79" s="3">
        <v>1</v>
      </c>
      <c r="BZ79" s="3">
        <v>1</v>
      </c>
      <c r="CA79" s="3">
        <v>141</v>
      </c>
      <c r="CB79" s="3">
        <v>9</v>
      </c>
      <c r="CC79" s="4">
        <v>0.5</v>
      </c>
      <c r="CD79" s="28">
        <v>90</v>
      </c>
      <c r="CE79" s="8"/>
      <c r="CF79" s="8"/>
      <c r="CG79" s="3">
        <v>596</v>
      </c>
      <c r="CH79" s="3">
        <v>0</v>
      </c>
      <c r="CI79" s="3">
        <v>1</v>
      </c>
      <c r="CJ79" s="12">
        <v>906.66666666666663</v>
      </c>
      <c r="CK79" s="19">
        <f t="shared" si="34"/>
        <v>6.8097748706219337</v>
      </c>
      <c r="CL79" s="19">
        <f t="shared" si="37"/>
        <v>10.074074074074074</v>
      </c>
      <c r="CM79" s="5">
        <v>379.67119750501365</v>
      </c>
      <c r="CN79" s="19">
        <f t="shared" si="35"/>
        <v>5.9393056084348554</v>
      </c>
      <c r="CP79" s="41">
        <v>40402</v>
      </c>
      <c r="CQ79" s="41"/>
      <c r="CR79" s="41"/>
      <c r="CS79" s="41"/>
      <c r="CT79" s="20"/>
      <c r="CU79" s="36">
        <v>44272</v>
      </c>
      <c r="CV79" s="36">
        <v>43476</v>
      </c>
      <c r="CW79" s="1">
        <f t="shared" si="36"/>
        <v>3074</v>
      </c>
      <c r="CX79" s="3">
        <v>1</v>
      </c>
      <c r="CY79" s="40">
        <v>43476</v>
      </c>
      <c r="CZ79" s="20">
        <f t="shared" si="38"/>
        <v>3074</v>
      </c>
      <c r="DA79" s="20">
        <v>1</v>
      </c>
      <c r="DB79" s="20">
        <v>3074</v>
      </c>
      <c r="DC79" s="3">
        <v>0</v>
      </c>
      <c r="DD79" s="3" t="s">
        <v>144</v>
      </c>
    </row>
    <row r="80" spans="1:108" s="10" customFormat="1" x14ac:dyDescent="0.25">
      <c r="A80" s="2">
        <v>2036</v>
      </c>
      <c r="B80" s="3">
        <v>53</v>
      </c>
      <c r="C80" s="3">
        <v>0</v>
      </c>
      <c r="D80" s="3">
        <v>1</v>
      </c>
      <c r="E80" s="3">
        <v>1</v>
      </c>
      <c r="F80" s="3">
        <v>1</v>
      </c>
      <c r="G80" s="3">
        <v>0</v>
      </c>
      <c r="H80" s="1">
        <v>1</v>
      </c>
      <c r="I80" s="3">
        <v>0</v>
      </c>
      <c r="J80" s="3">
        <v>3</v>
      </c>
      <c r="K80" s="3">
        <v>0</v>
      </c>
      <c r="L80" s="3">
        <v>1</v>
      </c>
      <c r="M80" s="3"/>
      <c r="N80" s="3">
        <v>1</v>
      </c>
      <c r="O80" s="3">
        <v>0</v>
      </c>
      <c r="P80" s="3">
        <v>1</v>
      </c>
      <c r="Q80" s="3"/>
      <c r="R80" s="3">
        <v>1</v>
      </c>
      <c r="S80" s="3">
        <v>1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1</v>
      </c>
      <c r="Z80" s="3">
        <v>1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21</v>
      </c>
      <c r="AI80" s="4">
        <v>1.47</v>
      </c>
      <c r="AJ80" s="3">
        <v>74</v>
      </c>
      <c r="AK80" s="3">
        <v>44</v>
      </c>
      <c r="AL80" s="5">
        <f t="shared" si="19"/>
        <v>54</v>
      </c>
      <c r="AM80" s="3">
        <v>57</v>
      </c>
      <c r="AN80" s="3">
        <v>1</v>
      </c>
      <c r="AO80" s="3">
        <v>7</v>
      </c>
      <c r="AP80" s="3">
        <v>45</v>
      </c>
      <c r="AQ80" s="3">
        <v>14</v>
      </c>
      <c r="AR80" s="3">
        <v>27</v>
      </c>
      <c r="AS80" s="1">
        <f t="shared" si="20"/>
        <v>31</v>
      </c>
      <c r="AT80" s="7">
        <f t="shared" si="21"/>
        <v>4.4285714285714288</v>
      </c>
      <c r="AU80" s="3">
        <v>15</v>
      </c>
      <c r="AV80" s="4">
        <v>2.6313</v>
      </c>
      <c r="AW80" s="3">
        <v>1.79</v>
      </c>
      <c r="AX80" s="19">
        <f t="shared" si="22"/>
        <v>0.21432372505543237</v>
      </c>
      <c r="AY80" s="7">
        <f t="shared" si="23"/>
        <v>4.5604834112415915</v>
      </c>
      <c r="AZ80" s="7">
        <f t="shared" si="24"/>
        <v>536.31284916201116</v>
      </c>
      <c r="BA80" s="7">
        <f t="shared" si="25"/>
        <v>2100.558659217877</v>
      </c>
      <c r="BB80" s="7">
        <f t="shared" si="26"/>
        <v>46.163157894736841</v>
      </c>
      <c r="BC80" s="7">
        <f t="shared" si="27"/>
        <v>31.403508771929825</v>
      </c>
      <c r="BD80" s="7">
        <f t="shared" si="28"/>
        <v>16.656421052631579</v>
      </c>
      <c r="BE80" s="7">
        <f t="shared" si="29"/>
        <v>8.5417543859649125</v>
      </c>
      <c r="BF80" s="19"/>
      <c r="BG80" s="19">
        <f t="shared" si="30"/>
        <v>0.58488199749173408</v>
      </c>
      <c r="BH80" s="19">
        <f t="shared" si="31"/>
        <v>0.97480332915289025</v>
      </c>
      <c r="BI80" s="19">
        <f t="shared" si="32"/>
        <v>1.4891341256366724</v>
      </c>
      <c r="BJ80" s="19">
        <f t="shared" si="33"/>
        <v>0.46666666666666667</v>
      </c>
      <c r="BK80" s="19"/>
      <c r="BL80" s="5">
        <v>0</v>
      </c>
      <c r="BM80" s="5"/>
      <c r="BN80" s="5"/>
      <c r="BO80" s="5"/>
      <c r="BP80" s="5"/>
      <c r="BQ80" s="3">
        <v>1</v>
      </c>
      <c r="BR80" s="3">
        <v>0</v>
      </c>
      <c r="BS80" s="3">
        <v>22.5</v>
      </c>
      <c r="BT80" s="3">
        <v>5.8</v>
      </c>
      <c r="BU80" s="3">
        <v>5</v>
      </c>
      <c r="BV80" s="3">
        <v>0.88</v>
      </c>
      <c r="BW80" s="3">
        <v>4.3</v>
      </c>
      <c r="BY80" s="3">
        <v>1</v>
      </c>
      <c r="BZ80" s="3">
        <v>1</v>
      </c>
      <c r="CA80" s="3">
        <v>122</v>
      </c>
      <c r="CB80" s="3">
        <v>123</v>
      </c>
      <c r="CC80" s="4">
        <v>2.5</v>
      </c>
      <c r="CD80" s="28">
        <v>20</v>
      </c>
      <c r="CE80" s="8"/>
      <c r="CF80" s="8"/>
      <c r="CG80" s="3">
        <v>9846</v>
      </c>
      <c r="CH80" s="3">
        <v>1</v>
      </c>
      <c r="CI80" s="3">
        <v>3</v>
      </c>
      <c r="CJ80" s="12">
        <v>2583.333333333333</v>
      </c>
      <c r="CK80" s="19">
        <f t="shared" si="34"/>
        <v>7.8568358336792832</v>
      </c>
      <c r="CL80" s="19">
        <f t="shared" si="37"/>
        <v>129.16666666666666</v>
      </c>
      <c r="CM80" s="5">
        <v>1012.1407676471865</v>
      </c>
      <c r="CN80" s="19">
        <f t="shared" si="35"/>
        <v>6.9198229386397152</v>
      </c>
      <c r="CP80" s="41">
        <v>40408</v>
      </c>
      <c r="CQ80" s="41"/>
      <c r="CR80" s="41"/>
      <c r="CS80" s="41"/>
      <c r="CT80" s="20"/>
      <c r="CU80" s="36">
        <v>44272</v>
      </c>
      <c r="CV80" s="36">
        <v>41593</v>
      </c>
      <c r="CW80" s="1">
        <f t="shared" si="36"/>
        <v>1185</v>
      </c>
      <c r="CX80" s="3">
        <v>1</v>
      </c>
      <c r="CY80" s="40">
        <v>41593</v>
      </c>
      <c r="CZ80" s="3">
        <f t="shared" si="38"/>
        <v>1185</v>
      </c>
      <c r="DA80" s="3">
        <v>1</v>
      </c>
      <c r="DB80" s="3">
        <v>1185</v>
      </c>
      <c r="DC80" s="1">
        <v>1</v>
      </c>
      <c r="DD80" s="3" t="s">
        <v>141</v>
      </c>
    </row>
    <row r="81" spans="1:108" s="10" customFormat="1" x14ac:dyDescent="0.25">
      <c r="A81" s="2">
        <v>2037</v>
      </c>
      <c r="B81" s="3">
        <v>56</v>
      </c>
      <c r="C81" s="3">
        <v>0</v>
      </c>
      <c r="D81" s="3">
        <v>0</v>
      </c>
      <c r="E81" s="3">
        <v>1</v>
      </c>
      <c r="F81" s="3">
        <v>1</v>
      </c>
      <c r="G81" s="3">
        <v>0</v>
      </c>
      <c r="H81" s="1">
        <v>1</v>
      </c>
      <c r="I81" s="3">
        <v>0</v>
      </c>
      <c r="J81" s="3">
        <v>4</v>
      </c>
      <c r="K81" s="3">
        <v>0</v>
      </c>
      <c r="L81" s="3">
        <v>0</v>
      </c>
      <c r="M81" s="3"/>
      <c r="N81" s="3">
        <v>1</v>
      </c>
      <c r="O81" s="3">
        <v>1</v>
      </c>
      <c r="P81" s="3">
        <v>0</v>
      </c>
      <c r="Q81" s="3"/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1</v>
      </c>
      <c r="AB81" s="3">
        <v>1</v>
      </c>
      <c r="AC81" s="3">
        <v>1</v>
      </c>
      <c r="AD81" s="3">
        <v>0</v>
      </c>
      <c r="AE81" s="3">
        <v>1</v>
      </c>
      <c r="AF81" s="3">
        <v>0</v>
      </c>
      <c r="AG81" s="3">
        <v>2</v>
      </c>
      <c r="AH81" s="3">
        <v>26.5</v>
      </c>
      <c r="AI81" s="4">
        <v>2.0099999999999998</v>
      </c>
      <c r="AJ81" s="3">
        <v>104</v>
      </c>
      <c r="AK81" s="3">
        <v>72</v>
      </c>
      <c r="AL81" s="5">
        <f t="shared" si="19"/>
        <v>82.666666666666671</v>
      </c>
      <c r="AM81" s="3">
        <v>88</v>
      </c>
      <c r="AN81" s="3">
        <v>1</v>
      </c>
      <c r="AO81" s="3">
        <v>5</v>
      </c>
      <c r="AP81" s="3">
        <v>22</v>
      </c>
      <c r="AQ81" s="3">
        <v>10</v>
      </c>
      <c r="AR81" s="3">
        <v>14</v>
      </c>
      <c r="AS81" s="1">
        <f t="shared" si="20"/>
        <v>12</v>
      </c>
      <c r="AT81" s="7">
        <f t="shared" si="21"/>
        <v>2.4</v>
      </c>
      <c r="AU81" s="3">
        <v>8</v>
      </c>
      <c r="AV81" s="4">
        <v>3.8390999999999993</v>
      </c>
      <c r="AW81" s="3">
        <v>1.91</v>
      </c>
      <c r="AX81" s="19">
        <f t="shared" si="22"/>
        <v>0.35009608277900961</v>
      </c>
      <c r="AY81" s="7">
        <f t="shared" si="23"/>
        <v>1.56286629678831</v>
      </c>
      <c r="AZ81" s="7">
        <f t="shared" si="24"/>
        <v>251.30890052356023</v>
      </c>
      <c r="BA81" s="7">
        <f t="shared" si="25"/>
        <v>3253.0541012216408</v>
      </c>
      <c r="BB81" s="7">
        <f t="shared" si="26"/>
        <v>43.626136363636355</v>
      </c>
      <c r="BC81" s="7">
        <f t="shared" si="27"/>
        <v>21.704545454545453</v>
      </c>
      <c r="BD81" s="7">
        <f t="shared" si="28"/>
        <v>22.040242424242422</v>
      </c>
      <c r="BE81" s="7">
        <f t="shared" si="29"/>
        <v>2.656636363636363</v>
      </c>
      <c r="BF81" s="19"/>
      <c r="BG81" s="19">
        <f t="shared" si="30"/>
        <v>0.32090854627386634</v>
      </c>
      <c r="BH81" s="19">
        <f t="shared" si="31"/>
        <v>0.50428485843036142</v>
      </c>
      <c r="BI81" s="19">
        <f t="shared" si="32"/>
        <v>3.635511363636363</v>
      </c>
      <c r="BJ81" s="19">
        <f t="shared" si="33"/>
        <v>0.625</v>
      </c>
      <c r="BK81" s="19"/>
      <c r="BL81" s="5">
        <v>0</v>
      </c>
      <c r="BM81" s="5"/>
      <c r="BN81" s="5"/>
      <c r="BO81" s="5"/>
      <c r="BP81" s="5"/>
      <c r="BQ81" s="3">
        <v>1</v>
      </c>
      <c r="BR81" s="3">
        <v>0</v>
      </c>
      <c r="BS81" s="3">
        <v>35</v>
      </c>
      <c r="BT81" s="3">
        <v>4.8</v>
      </c>
      <c r="BU81" s="3">
        <v>4.2</v>
      </c>
      <c r="BV81" s="3">
        <v>1</v>
      </c>
      <c r="BW81" s="3">
        <v>4.5999999999999996</v>
      </c>
      <c r="BY81" s="3">
        <v>1</v>
      </c>
      <c r="BZ81" s="3">
        <v>1</v>
      </c>
      <c r="CA81" s="3">
        <v>136</v>
      </c>
      <c r="CB81" s="3">
        <v>21</v>
      </c>
      <c r="CC81" s="4">
        <v>1.3</v>
      </c>
      <c r="CD81" s="28">
        <v>69</v>
      </c>
      <c r="CE81" s="8"/>
      <c r="CF81" s="8"/>
      <c r="CG81" s="3">
        <v>448</v>
      </c>
      <c r="CH81" s="3">
        <v>0</v>
      </c>
      <c r="CI81" s="3">
        <v>1</v>
      </c>
      <c r="CJ81" s="12">
        <v>870.58823529411757</v>
      </c>
      <c r="CK81" s="19">
        <f t="shared" si="34"/>
        <v>6.7691691156959903</v>
      </c>
      <c r="CL81" s="19">
        <f t="shared" si="37"/>
        <v>12.617220801364022</v>
      </c>
      <c r="CM81" s="5">
        <v>1616.9280484032786</v>
      </c>
      <c r="CN81" s="19">
        <f t="shared" si="35"/>
        <v>7.3882833616194183</v>
      </c>
      <c r="CP81" s="41">
        <v>40410</v>
      </c>
      <c r="CQ81" s="41"/>
      <c r="CR81" s="41"/>
      <c r="CS81" s="41"/>
      <c r="CT81" s="20"/>
      <c r="CU81" s="36">
        <v>44272</v>
      </c>
      <c r="CV81" s="36">
        <v>40607</v>
      </c>
      <c r="CW81" s="1">
        <f t="shared" si="36"/>
        <v>197</v>
      </c>
      <c r="CX81" s="3">
        <v>1</v>
      </c>
      <c r="CY81" s="40">
        <v>40607</v>
      </c>
      <c r="CZ81" s="3">
        <f t="shared" si="38"/>
        <v>197</v>
      </c>
      <c r="DA81" s="3">
        <v>1</v>
      </c>
      <c r="DB81" s="3">
        <v>197</v>
      </c>
      <c r="DC81" s="3">
        <v>0</v>
      </c>
      <c r="DD81" s="3" t="s">
        <v>141</v>
      </c>
    </row>
    <row r="82" spans="1:108" s="10" customFormat="1" x14ac:dyDescent="0.25">
      <c r="A82" s="2">
        <v>2038</v>
      </c>
      <c r="B82" s="3">
        <v>58</v>
      </c>
      <c r="C82" s="3">
        <v>0</v>
      </c>
      <c r="D82" s="3">
        <v>0</v>
      </c>
      <c r="E82" s="3">
        <v>1</v>
      </c>
      <c r="F82" s="3">
        <v>1</v>
      </c>
      <c r="G82" s="3">
        <v>0</v>
      </c>
      <c r="H82" s="1">
        <v>1</v>
      </c>
      <c r="I82" s="3">
        <v>0</v>
      </c>
      <c r="J82" s="3">
        <v>3</v>
      </c>
      <c r="K82" s="3">
        <v>1</v>
      </c>
      <c r="L82" s="3">
        <v>1</v>
      </c>
      <c r="M82" s="3"/>
      <c r="N82" s="3">
        <v>1</v>
      </c>
      <c r="O82" s="3">
        <v>0</v>
      </c>
      <c r="P82" s="3">
        <v>1</v>
      </c>
      <c r="Q82" s="3"/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1</v>
      </c>
      <c r="Z82" s="3">
        <v>0</v>
      </c>
      <c r="AA82" s="3">
        <v>1</v>
      </c>
      <c r="AB82" s="3">
        <v>0</v>
      </c>
      <c r="AC82" s="3">
        <v>1</v>
      </c>
      <c r="AD82" s="3">
        <v>0</v>
      </c>
      <c r="AE82" s="3">
        <v>1</v>
      </c>
      <c r="AF82" s="3">
        <v>0</v>
      </c>
      <c r="AG82" s="3">
        <v>0</v>
      </c>
      <c r="AH82" s="3">
        <v>38</v>
      </c>
      <c r="AI82" s="4">
        <v>2.46</v>
      </c>
      <c r="AJ82" s="3">
        <v>105</v>
      </c>
      <c r="AK82" s="3">
        <v>71</v>
      </c>
      <c r="AL82" s="5">
        <f t="shared" si="19"/>
        <v>82.333333333333329</v>
      </c>
      <c r="AM82" s="3">
        <v>90</v>
      </c>
      <c r="AN82" s="3">
        <v>1</v>
      </c>
      <c r="AO82" s="3">
        <v>17</v>
      </c>
      <c r="AP82" s="3">
        <v>62</v>
      </c>
      <c r="AQ82" s="3">
        <v>27</v>
      </c>
      <c r="AR82" s="3">
        <v>42</v>
      </c>
      <c r="AS82" s="1">
        <f t="shared" si="20"/>
        <v>35</v>
      </c>
      <c r="AT82" s="7">
        <f t="shared" si="21"/>
        <v>2.0588235294117645</v>
      </c>
      <c r="AU82" s="3">
        <v>27</v>
      </c>
      <c r="AV82" s="4">
        <v>3.0996000000000001</v>
      </c>
      <c r="AW82" s="3">
        <v>1.26</v>
      </c>
      <c r="AX82" s="19">
        <f t="shared" si="22"/>
        <v>0.23002217294900221</v>
      </c>
      <c r="AY82" s="7">
        <f t="shared" si="23"/>
        <v>4.8393341076267902</v>
      </c>
      <c r="AZ82" s="7">
        <f t="shared" si="24"/>
        <v>952.38095238095241</v>
      </c>
      <c r="BA82" s="7">
        <f t="shared" si="25"/>
        <v>4148.1481481481478</v>
      </c>
      <c r="BB82" s="7">
        <f t="shared" si="26"/>
        <v>34.44</v>
      </c>
      <c r="BC82" s="7">
        <f t="shared" si="27"/>
        <v>14</v>
      </c>
      <c r="BD82" s="7">
        <f t="shared" si="28"/>
        <v>10.535466666666666</v>
      </c>
      <c r="BE82" s="7">
        <f t="shared" si="29"/>
        <v>4.76</v>
      </c>
      <c r="BF82" s="19"/>
      <c r="BG82" s="19">
        <f t="shared" si="30"/>
        <v>1.2195121951219512</v>
      </c>
      <c r="BH82" s="19">
        <f t="shared" si="31"/>
        <v>1.8002322880371662</v>
      </c>
      <c r="BI82" s="19">
        <f t="shared" si="32"/>
        <v>0.98399999999999999</v>
      </c>
      <c r="BJ82" s="19">
        <f t="shared" si="33"/>
        <v>0.62962962962962965</v>
      </c>
      <c r="BK82" s="19"/>
      <c r="BL82" s="5">
        <v>0</v>
      </c>
      <c r="BM82" s="5"/>
      <c r="BN82" s="5"/>
      <c r="BO82" s="5"/>
      <c r="BP82" s="5"/>
      <c r="BQ82" s="3">
        <v>1</v>
      </c>
      <c r="BR82" s="3">
        <v>0</v>
      </c>
      <c r="BS82" s="3">
        <v>22.5</v>
      </c>
      <c r="BT82" s="3">
        <v>7.1</v>
      </c>
      <c r="BU82" s="3">
        <v>6.5</v>
      </c>
      <c r="BV82" s="3">
        <v>1.1000000000000001</v>
      </c>
      <c r="BW82" s="3">
        <v>5.9</v>
      </c>
      <c r="BY82" s="3">
        <v>1</v>
      </c>
      <c r="BZ82" s="3">
        <v>0</v>
      </c>
      <c r="CA82" s="3">
        <v>136</v>
      </c>
      <c r="CB82" s="3">
        <v>26</v>
      </c>
      <c r="CC82" s="4">
        <v>1.2</v>
      </c>
      <c r="CD82" s="28">
        <v>90</v>
      </c>
      <c r="CE82" s="8"/>
      <c r="CF82" s="8"/>
      <c r="CG82" s="3">
        <v>2124</v>
      </c>
      <c r="CH82" s="3">
        <v>1</v>
      </c>
      <c r="CI82" s="3">
        <v>2</v>
      </c>
      <c r="CJ82" s="12">
        <v>1160.204081632653</v>
      </c>
      <c r="CK82" s="19">
        <f t="shared" si="34"/>
        <v>7.0563512010680558</v>
      </c>
      <c r="CL82" s="19">
        <f t="shared" si="37"/>
        <v>12.891156462585034</v>
      </c>
      <c r="CM82" s="5">
        <v>673.80102216712953</v>
      </c>
      <c r="CN82" s="19">
        <f t="shared" si="35"/>
        <v>6.5129348479898974</v>
      </c>
      <c r="CP82" s="41">
        <v>40413</v>
      </c>
      <c r="CQ82" s="41"/>
      <c r="CR82" s="41"/>
      <c r="CS82" s="41"/>
      <c r="CT82" s="20"/>
      <c r="CU82" s="36">
        <v>44272</v>
      </c>
      <c r="CV82" s="36">
        <v>41774</v>
      </c>
      <c r="CW82" s="1">
        <f t="shared" si="36"/>
        <v>1361</v>
      </c>
      <c r="CX82" s="3">
        <v>1</v>
      </c>
      <c r="CY82" s="36">
        <v>41774</v>
      </c>
      <c r="CZ82" s="20">
        <f t="shared" si="38"/>
        <v>1361</v>
      </c>
      <c r="DA82" s="20">
        <v>1</v>
      </c>
      <c r="DB82" s="20">
        <v>1361</v>
      </c>
      <c r="DC82" s="3">
        <v>0</v>
      </c>
      <c r="DD82" s="3" t="s">
        <v>144</v>
      </c>
    </row>
    <row r="83" spans="1:108" s="10" customFormat="1" x14ac:dyDescent="0.25">
      <c r="A83" s="2">
        <v>2039</v>
      </c>
      <c r="B83" s="3">
        <v>61</v>
      </c>
      <c r="C83" s="3">
        <v>0</v>
      </c>
      <c r="D83" s="3">
        <v>1</v>
      </c>
      <c r="E83" s="3">
        <v>1</v>
      </c>
      <c r="F83" s="3">
        <v>1</v>
      </c>
      <c r="G83" s="3">
        <v>0</v>
      </c>
      <c r="H83" s="1">
        <v>1</v>
      </c>
      <c r="I83" s="3">
        <v>0</v>
      </c>
      <c r="J83" s="3">
        <v>4</v>
      </c>
      <c r="K83" s="3">
        <v>1</v>
      </c>
      <c r="L83" s="3">
        <v>1</v>
      </c>
      <c r="M83" s="3"/>
      <c r="N83" s="3">
        <v>1</v>
      </c>
      <c r="O83" s="3">
        <v>0</v>
      </c>
      <c r="P83" s="3">
        <v>1</v>
      </c>
      <c r="Q83" s="3">
        <v>1</v>
      </c>
      <c r="R83" s="3">
        <v>1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1</v>
      </c>
      <c r="AB83" s="3">
        <v>1</v>
      </c>
      <c r="AC83" s="3">
        <v>1</v>
      </c>
      <c r="AD83" s="3">
        <v>0</v>
      </c>
      <c r="AE83" s="3">
        <v>0</v>
      </c>
      <c r="AF83" s="3">
        <v>0</v>
      </c>
      <c r="AG83" s="3">
        <v>0</v>
      </c>
      <c r="AH83" s="3">
        <v>32</v>
      </c>
      <c r="AI83" s="4">
        <v>2.13</v>
      </c>
      <c r="AJ83" s="3">
        <v>129</v>
      </c>
      <c r="AK83" s="3">
        <v>69</v>
      </c>
      <c r="AL83" s="5">
        <f t="shared" si="19"/>
        <v>89</v>
      </c>
      <c r="AM83" s="3">
        <v>60</v>
      </c>
      <c r="AN83" s="3">
        <v>1</v>
      </c>
      <c r="AO83" s="3">
        <v>9</v>
      </c>
      <c r="AP83" s="3">
        <v>46</v>
      </c>
      <c r="AQ83" s="3">
        <v>21</v>
      </c>
      <c r="AR83" s="3">
        <v>29</v>
      </c>
      <c r="AS83" s="1">
        <f t="shared" si="20"/>
        <v>25</v>
      </c>
      <c r="AT83" s="7">
        <f t="shared" si="21"/>
        <v>2.7777777777777777</v>
      </c>
      <c r="AU83" s="3">
        <v>22</v>
      </c>
      <c r="AV83" s="4">
        <v>4.6646999999999998</v>
      </c>
      <c r="AW83" s="3">
        <v>2.19</v>
      </c>
      <c r="AX83" s="19">
        <f t="shared" si="22"/>
        <v>0.43217294900221731</v>
      </c>
      <c r="AY83" s="7">
        <f t="shared" si="23"/>
        <v>1.5006324093725214</v>
      </c>
      <c r="AZ83" s="7">
        <f t="shared" si="24"/>
        <v>255.70776255707764</v>
      </c>
      <c r="BA83" s="7">
        <f t="shared" si="25"/>
        <v>2922.3744292237443</v>
      </c>
      <c r="BB83" s="7">
        <f t="shared" si="26"/>
        <v>77.74499999999999</v>
      </c>
      <c r="BC83" s="7">
        <f t="shared" si="27"/>
        <v>36.5</v>
      </c>
      <c r="BD83" s="7">
        <f t="shared" si="28"/>
        <v>33.258800000000001</v>
      </c>
      <c r="BE83" s="7">
        <f t="shared" si="29"/>
        <v>9.927999999999999</v>
      </c>
      <c r="BF83" s="19"/>
      <c r="BG83" s="19">
        <f t="shared" si="30"/>
        <v>0.3730143417583125</v>
      </c>
      <c r="BH83" s="19">
        <f t="shared" si="31"/>
        <v>0.59167792140973707</v>
      </c>
      <c r="BI83" s="19">
        <f t="shared" si="32"/>
        <v>3.1097999999999995</v>
      </c>
      <c r="BJ83" s="19">
        <f t="shared" si="33"/>
        <v>0.40909090909090912</v>
      </c>
      <c r="BK83" s="19"/>
      <c r="BL83" s="5">
        <v>0</v>
      </c>
      <c r="BM83" s="5"/>
      <c r="BN83" s="5"/>
      <c r="BO83" s="5"/>
      <c r="BP83" s="5"/>
      <c r="BQ83" s="3">
        <v>1</v>
      </c>
      <c r="BR83" s="3">
        <v>0</v>
      </c>
      <c r="BS83" s="3">
        <v>25</v>
      </c>
      <c r="BT83" s="3"/>
      <c r="BU83" s="3"/>
      <c r="BV83" s="3"/>
      <c r="BW83" s="3"/>
      <c r="BY83" s="3"/>
      <c r="BZ83" s="3"/>
      <c r="CA83" s="3">
        <v>140</v>
      </c>
      <c r="CB83" s="3">
        <v>19</v>
      </c>
      <c r="CC83" s="4">
        <v>0.8</v>
      </c>
      <c r="CD83" s="28">
        <v>90</v>
      </c>
      <c r="CE83" s="8"/>
      <c r="CF83" s="8"/>
      <c r="CG83" s="3">
        <v>1638</v>
      </c>
      <c r="CH83" s="3">
        <v>1</v>
      </c>
      <c r="CI83" s="3">
        <v>2</v>
      </c>
      <c r="CJ83" s="12">
        <v>1255.3191489361702</v>
      </c>
      <c r="CK83" s="19">
        <f t="shared" si="34"/>
        <v>7.1351451211777981</v>
      </c>
      <c r="CL83" s="19">
        <f t="shared" si="37"/>
        <v>13.947990543735225</v>
      </c>
      <c r="CM83" s="5">
        <v>973.95189601715515</v>
      </c>
      <c r="CN83" s="19">
        <f t="shared" si="35"/>
        <v>6.8813619143501681</v>
      </c>
      <c r="CP83" s="41">
        <v>40414</v>
      </c>
      <c r="CQ83" s="41"/>
      <c r="CR83" s="41"/>
      <c r="CS83" s="41"/>
      <c r="CT83" s="20"/>
      <c r="CU83" s="36">
        <v>44272</v>
      </c>
      <c r="CV83" s="36">
        <v>42769</v>
      </c>
      <c r="CW83" s="1">
        <f t="shared" si="36"/>
        <v>2355</v>
      </c>
      <c r="CX83" s="3">
        <v>1</v>
      </c>
      <c r="CY83" s="40">
        <v>42769</v>
      </c>
      <c r="CZ83" s="3">
        <f t="shared" si="38"/>
        <v>2355</v>
      </c>
      <c r="DA83" s="3">
        <v>1</v>
      </c>
      <c r="DB83" s="3">
        <v>2355</v>
      </c>
      <c r="DC83" s="3">
        <v>0</v>
      </c>
      <c r="DD83" s="3" t="s">
        <v>141</v>
      </c>
    </row>
    <row r="84" spans="1:108" s="10" customFormat="1" x14ac:dyDescent="0.25">
      <c r="A84" s="2">
        <v>2041</v>
      </c>
      <c r="B84" s="3">
        <v>47</v>
      </c>
      <c r="C84" s="3">
        <v>0</v>
      </c>
      <c r="D84" s="3">
        <v>0</v>
      </c>
      <c r="E84" s="3">
        <v>0</v>
      </c>
      <c r="F84" s="3">
        <v>1</v>
      </c>
      <c r="G84" s="3">
        <v>0</v>
      </c>
      <c r="H84" s="1">
        <v>1</v>
      </c>
      <c r="I84" s="3">
        <v>1</v>
      </c>
      <c r="J84" s="3">
        <v>1</v>
      </c>
      <c r="K84" s="3">
        <v>1</v>
      </c>
      <c r="L84" s="3">
        <v>0</v>
      </c>
      <c r="M84" s="3"/>
      <c r="N84" s="3">
        <v>1</v>
      </c>
      <c r="O84" s="3">
        <v>0</v>
      </c>
      <c r="P84" s="3">
        <v>1</v>
      </c>
      <c r="Q84" s="3"/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0</v>
      </c>
      <c r="Z84" s="3">
        <v>0</v>
      </c>
      <c r="AA84" s="3">
        <v>1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26</v>
      </c>
      <c r="AI84" s="4">
        <v>2.04</v>
      </c>
      <c r="AJ84" s="3">
        <v>152</v>
      </c>
      <c r="AK84" s="3">
        <v>88</v>
      </c>
      <c r="AL84" s="5">
        <f t="shared" si="19"/>
        <v>109.33333333333333</v>
      </c>
      <c r="AM84" s="3">
        <v>81</v>
      </c>
      <c r="AN84" s="3">
        <v>2</v>
      </c>
      <c r="AO84" s="3">
        <v>1</v>
      </c>
      <c r="AP84" s="3">
        <v>20</v>
      </c>
      <c r="AQ84" s="3">
        <v>8</v>
      </c>
      <c r="AR84" s="3">
        <v>13</v>
      </c>
      <c r="AS84" s="1">
        <f t="shared" si="20"/>
        <v>12</v>
      </c>
      <c r="AT84" s="7">
        <f t="shared" si="21"/>
        <v>12</v>
      </c>
      <c r="AU84" s="3">
        <v>8</v>
      </c>
      <c r="AV84" s="4">
        <v>6.8952</v>
      </c>
      <c r="AW84" s="3">
        <v>3.38</v>
      </c>
      <c r="AX84" s="19">
        <f t="shared" si="22"/>
        <v>0.81939393939393934</v>
      </c>
      <c r="AY84" s="7">
        <f t="shared" si="23"/>
        <v>0.72514212785706</v>
      </c>
      <c r="AZ84" s="7">
        <f t="shared" si="24"/>
        <v>118.34319526627219</v>
      </c>
      <c r="BA84" s="7">
        <f t="shared" si="25"/>
        <v>2564.102564102564</v>
      </c>
      <c r="BB84" s="7">
        <f t="shared" si="26"/>
        <v>85.125925925925927</v>
      </c>
      <c r="BC84" s="7">
        <f t="shared" si="27"/>
        <v>41.728395061728392</v>
      </c>
      <c r="BD84" s="7">
        <f t="shared" si="28"/>
        <v>57.50729218106995</v>
      </c>
      <c r="BE84" s="7">
        <f t="shared" si="29"/>
        <v>6.8100740740740733</v>
      </c>
      <c r="BF84" s="19"/>
      <c r="BG84" s="19">
        <f t="shared" si="30"/>
        <v>0.15271493212669685</v>
      </c>
      <c r="BH84" s="19">
        <f t="shared" si="31"/>
        <v>0.23494604942568742</v>
      </c>
      <c r="BI84" s="19">
        <f t="shared" si="32"/>
        <v>7.0938271604938272</v>
      </c>
      <c r="BJ84" s="19">
        <f t="shared" si="33"/>
        <v>0.125</v>
      </c>
      <c r="BK84" s="19"/>
      <c r="BL84" s="5">
        <v>0</v>
      </c>
      <c r="BM84" s="5"/>
      <c r="BN84" s="5"/>
      <c r="BO84" s="5"/>
      <c r="BP84" s="5"/>
      <c r="BQ84" s="3">
        <v>1</v>
      </c>
      <c r="BR84" s="3">
        <v>0</v>
      </c>
      <c r="BS84" s="3">
        <v>57.5</v>
      </c>
      <c r="BT84" s="3">
        <v>4.5999999999999996</v>
      </c>
      <c r="BU84" s="3">
        <v>2.9</v>
      </c>
      <c r="BV84" s="3">
        <v>1.1000000000000001</v>
      </c>
      <c r="BW84" s="3"/>
      <c r="BY84" s="3">
        <v>1</v>
      </c>
      <c r="BZ84" s="3">
        <v>1</v>
      </c>
      <c r="CA84" s="3">
        <v>142</v>
      </c>
      <c r="CB84" s="3">
        <v>30</v>
      </c>
      <c r="CC84" s="4">
        <v>1.4</v>
      </c>
      <c r="CD84" s="28">
        <v>54</v>
      </c>
      <c r="CE84" s="8"/>
      <c r="CF84" s="8"/>
      <c r="CG84" s="3">
        <v>137</v>
      </c>
      <c r="CH84" s="3">
        <v>0</v>
      </c>
      <c r="CI84" s="3">
        <v>1</v>
      </c>
      <c r="CJ84" s="12">
        <v>714.92537313432831</v>
      </c>
      <c r="CK84" s="19">
        <f t="shared" si="34"/>
        <v>6.5721781640080401</v>
      </c>
      <c r="CL84" s="19">
        <f t="shared" si="37"/>
        <v>13.239358761746821</v>
      </c>
      <c r="CM84" s="5">
        <v>407.89328149453138</v>
      </c>
      <c r="CN84" s="19">
        <f t="shared" si="35"/>
        <v>6.0110055752256963</v>
      </c>
      <c r="CP84" s="41">
        <v>40430</v>
      </c>
      <c r="CQ84" s="41"/>
      <c r="CR84" s="41"/>
      <c r="CS84" s="41"/>
      <c r="CT84" s="20"/>
      <c r="CU84" s="36">
        <v>44272</v>
      </c>
      <c r="CV84" s="36">
        <v>44216</v>
      </c>
      <c r="CW84" s="1">
        <f t="shared" si="36"/>
        <v>3786</v>
      </c>
      <c r="CX84" s="3">
        <v>0</v>
      </c>
      <c r="CY84" s="3"/>
      <c r="CZ84" s="3"/>
      <c r="DA84" s="3">
        <v>0</v>
      </c>
      <c r="DB84" s="3">
        <v>3786</v>
      </c>
      <c r="DC84" s="3">
        <v>0</v>
      </c>
      <c r="DD84" s="3"/>
    </row>
    <row r="85" spans="1:108" s="10" customFormat="1" x14ac:dyDescent="0.25">
      <c r="A85" s="2">
        <v>2042</v>
      </c>
      <c r="B85" s="3">
        <v>76</v>
      </c>
      <c r="C85" s="3">
        <v>0</v>
      </c>
      <c r="D85" s="3">
        <v>0</v>
      </c>
      <c r="E85" s="3">
        <v>1</v>
      </c>
      <c r="F85" s="3">
        <v>1</v>
      </c>
      <c r="G85" s="3">
        <v>0</v>
      </c>
      <c r="H85" s="1">
        <v>1</v>
      </c>
      <c r="I85" s="3">
        <v>0</v>
      </c>
      <c r="J85" s="3">
        <v>2</v>
      </c>
      <c r="K85" s="3">
        <v>0</v>
      </c>
      <c r="L85" s="3">
        <v>0</v>
      </c>
      <c r="M85" s="3"/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1</v>
      </c>
      <c r="Z85" s="3">
        <v>1</v>
      </c>
      <c r="AA85" s="3">
        <v>1</v>
      </c>
      <c r="AB85" s="3">
        <v>1</v>
      </c>
      <c r="AC85" s="3">
        <v>1</v>
      </c>
      <c r="AD85" s="3">
        <v>0</v>
      </c>
      <c r="AE85" s="3">
        <v>1</v>
      </c>
      <c r="AF85" s="3">
        <v>0</v>
      </c>
      <c r="AG85" s="3">
        <v>1</v>
      </c>
      <c r="AH85" s="3">
        <v>24.5</v>
      </c>
      <c r="AI85" s="4">
        <v>1.95</v>
      </c>
      <c r="AJ85" s="3">
        <v>90</v>
      </c>
      <c r="AK85" s="3">
        <v>64</v>
      </c>
      <c r="AL85" s="5">
        <f t="shared" si="19"/>
        <v>72.666666666666671</v>
      </c>
      <c r="AM85" s="3">
        <v>69</v>
      </c>
      <c r="AN85" s="3">
        <v>2</v>
      </c>
      <c r="AO85" s="3">
        <v>22</v>
      </c>
      <c r="AP85" s="3">
        <v>37</v>
      </c>
      <c r="AQ85" s="3">
        <v>24</v>
      </c>
      <c r="AR85" s="3">
        <v>28</v>
      </c>
      <c r="AS85" s="1">
        <f t="shared" si="20"/>
        <v>13</v>
      </c>
      <c r="AT85" s="7">
        <f t="shared" si="21"/>
        <v>0.59090909090909094</v>
      </c>
      <c r="AU85" s="3">
        <v>21</v>
      </c>
      <c r="AV85" s="4">
        <v>4.3094999999999999</v>
      </c>
      <c r="AW85" s="3">
        <v>2.21</v>
      </c>
      <c r="AX85" s="19">
        <f t="shared" si="22"/>
        <v>0.35608277900960827</v>
      </c>
      <c r="AY85" s="7">
        <f t="shared" si="23"/>
        <v>1.6243183663998144</v>
      </c>
      <c r="AZ85" s="7">
        <f t="shared" si="24"/>
        <v>253.39366515837105</v>
      </c>
      <c r="BA85" s="7">
        <f t="shared" si="25"/>
        <v>1834.087481146305</v>
      </c>
      <c r="BB85" s="7">
        <f t="shared" si="26"/>
        <v>62.45652173913043</v>
      </c>
      <c r="BC85" s="7">
        <f t="shared" si="27"/>
        <v>32.028985507246375</v>
      </c>
      <c r="BD85" s="7">
        <f t="shared" si="28"/>
        <v>22.505700483091786</v>
      </c>
      <c r="BE85" s="7">
        <f t="shared" si="29"/>
        <v>2.613565217391304</v>
      </c>
      <c r="BF85" s="19"/>
      <c r="BG85" s="19">
        <f t="shared" si="30"/>
        <v>0.44831186912634879</v>
      </c>
      <c r="BH85" s="19">
        <f t="shared" si="31"/>
        <v>0.59241211277410377</v>
      </c>
      <c r="BI85" s="19">
        <f t="shared" si="32"/>
        <v>4.8043478260869561</v>
      </c>
      <c r="BJ85" s="19">
        <f t="shared" si="33"/>
        <v>1.0476190476190477</v>
      </c>
      <c r="BK85" s="19"/>
      <c r="BL85" s="5">
        <v>0</v>
      </c>
      <c r="BM85" s="5"/>
      <c r="BN85" s="5"/>
      <c r="BO85" s="5"/>
      <c r="BP85" s="5"/>
      <c r="BQ85" s="3">
        <v>1</v>
      </c>
      <c r="BR85" s="3">
        <v>0</v>
      </c>
      <c r="BS85" s="3">
        <v>22.5</v>
      </c>
      <c r="BT85" s="3">
        <v>5.2</v>
      </c>
      <c r="BU85" s="3">
        <v>4.7</v>
      </c>
      <c r="BV85" s="3">
        <v>0.99</v>
      </c>
      <c r="BW85" s="3">
        <v>4.8</v>
      </c>
      <c r="BY85" s="3">
        <v>1</v>
      </c>
      <c r="BZ85" s="3">
        <v>0</v>
      </c>
      <c r="CA85" s="3">
        <v>139</v>
      </c>
      <c r="CB85" s="3">
        <v>90</v>
      </c>
      <c r="CC85" s="4">
        <v>3</v>
      </c>
      <c r="CD85" s="28">
        <v>20</v>
      </c>
      <c r="CE85" s="8"/>
      <c r="CF85" s="8"/>
      <c r="CG85" s="3">
        <v>6106</v>
      </c>
      <c r="CH85" s="3">
        <v>1</v>
      </c>
      <c r="CI85" s="3">
        <v>3</v>
      </c>
      <c r="CJ85" s="12">
        <v>1805.0847457627117</v>
      </c>
      <c r="CK85" s="19">
        <f t="shared" si="34"/>
        <v>7.4983628202258972</v>
      </c>
      <c r="CL85" s="19">
        <f t="shared" si="37"/>
        <v>90.254237288135585</v>
      </c>
      <c r="CM85" s="5">
        <v>1099.2744118101134</v>
      </c>
      <c r="CN85" s="19">
        <f t="shared" si="35"/>
        <v>7.0024056155105923</v>
      </c>
      <c r="CP85" s="41">
        <v>40438</v>
      </c>
      <c r="CQ85" s="41"/>
      <c r="CR85" s="41"/>
      <c r="CS85" s="41"/>
      <c r="CT85" s="20"/>
      <c r="CU85" s="36">
        <v>44272</v>
      </c>
      <c r="CV85" s="36">
        <v>42514</v>
      </c>
      <c r="CW85" s="1">
        <f t="shared" si="36"/>
        <v>2076</v>
      </c>
      <c r="CX85" s="3">
        <v>1</v>
      </c>
      <c r="CY85" s="40">
        <v>42514</v>
      </c>
      <c r="CZ85" s="20">
        <f>(CY85-CP85)</f>
        <v>2076</v>
      </c>
      <c r="DA85" s="20">
        <v>1</v>
      </c>
      <c r="DB85" s="20">
        <v>2076</v>
      </c>
      <c r="DC85" s="1">
        <v>1</v>
      </c>
      <c r="DD85" s="3"/>
    </row>
    <row r="86" spans="1:108" s="10" customFormat="1" x14ac:dyDescent="0.25">
      <c r="A86" s="2">
        <v>2043</v>
      </c>
      <c r="B86" s="3">
        <v>62</v>
      </c>
      <c r="C86" s="3">
        <v>0</v>
      </c>
      <c r="D86" s="3">
        <v>1</v>
      </c>
      <c r="E86" s="3">
        <v>1</v>
      </c>
      <c r="F86" s="3">
        <v>1</v>
      </c>
      <c r="G86" s="3">
        <v>1</v>
      </c>
      <c r="H86" s="1">
        <v>0</v>
      </c>
      <c r="I86" s="3">
        <v>0</v>
      </c>
      <c r="J86" s="3">
        <v>4</v>
      </c>
      <c r="K86" s="3">
        <v>0</v>
      </c>
      <c r="L86" s="3">
        <v>0</v>
      </c>
      <c r="M86" s="3"/>
      <c r="N86" s="3">
        <v>0</v>
      </c>
      <c r="O86" s="3">
        <v>1</v>
      </c>
      <c r="P86" s="3">
        <v>1</v>
      </c>
      <c r="Q86" s="3"/>
      <c r="R86" s="3">
        <v>1</v>
      </c>
      <c r="S86" s="3">
        <v>1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1</v>
      </c>
      <c r="AA86" s="3">
        <v>0</v>
      </c>
      <c r="AB86" s="3">
        <v>0</v>
      </c>
      <c r="AC86" s="3">
        <v>1</v>
      </c>
      <c r="AD86" s="3">
        <v>0</v>
      </c>
      <c r="AE86" s="3">
        <v>1</v>
      </c>
      <c r="AF86" s="3">
        <v>0</v>
      </c>
      <c r="AG86" s="3">
        <v>0</v>
      </c>
      <c r="AH86" s="3">
        <v>34</v>
      </c>
      <c r="AI86" s="4">
        <v>1.95</v>
      </c>
      <c r="AJ86" s="3">
        <v>96</v>
      </c>
      <c r="AK86" s="3">
        <v>72</v>
      </c>
      <c r="AL86" s="5">
        <f t="shared" si="19"/>
        <v>80</v>
      </c>
      <c r="AM86" s="3">
        <v>84</v>
      </c>
      <c r="AN86" s="3">
        <v>1</v>
      </c>
      <c r="AO86" s="3">
        <v>12</v>
      </c>
      <c r="AP86" s="3">
        <v>63</v>
      </c>
      <c r="AQ86" s="3">
        <v>26</v>
      </c>
      <c r="AR86" s="3">
        <v>46</v>
      </c>
      <c r="AS86" s="1">
        <f t="shared" si="20"/>
        <v>37</v>
      </c>
      <c r="AT86" s="7">
        <f t="shared" si="21"/>
        <v>3.0833333333333335</v>
      </c>
      <c r="AU86" s="3">
        <v>38</v>
      </c>
      <c r="AV86" s="4">
        <v>3.7049999999999996</v>
      </c>
      <c r="AW86" s="3">
        <v>1.9</v>
      </c>
      <c r="AX86" s="19">
        <f t="shared" si="22"/>
        <v>0.33702882483370289</v>
      </c>
      <c r="AY86" s="7">
        <f t="shared" si="23"/>
        <v>2.1592442645074228</v>
      </c>
      <c r="AZ86" s="7">
        <f t="shared" si="24"/>
        <v>336.84210526315792</v>
      </c>
      <c r="BA86" s="7">
        <f t="shared" si="25"/>
        <v>2863.1578947368421</v>
      </c>
      <c r="BB86" s="7">
        <f t="shared" si="26"/>
        <v>44.107142857142854</v>
      </c>
      <c r="BC86" s="7">
        <f t="shared" si="27"/>
        <v>22.61904761904762</v>
      </c>
      <c r="BD86" s="7">
        <f t="shared" si="28"/>
        <v>12.92</v>
      </c>
      <c r="BE86" s="7">
        <f t="shared" si="29"/>
        <v>10.459047619047618</v>
      </c>
      <c r="BF86" s="19"/>
      <c r="BG86" s="19">
        <f t="shared" si="30"/>
        <v>1.0429149797570851</v>
      </c>
      <c r="BH86" s="19">
        <f t="shared" si="31"/>
        <v>1.42834008097166</v>
      </c>
      <c r="BI86" s="19">
        <f t="shared" si="32"/>
        <v>1.192084942084942</v>
      </c>
      <c r="BJ86" s="19">
        <f t="shared" si="33"/>
        <v>0.31578947368421051</v>
      </c>
      <c r="BK86" s="19"/>
      <c r="BL86" s="5">
        <v>0</v>
      </c>
      <c r="BM86" s="5"/>
      <c r="BN86" s="5"/>
      <c r="BO86" s="5"/>
      <c r="BP86" s="5"/>
      <c r="BQ86" s="3">
        <v>1</v>
      </c>
      <c r="BR86" s="3">
        <v>0</v>
      </c>
      <c r="BS86" s="3">
        <v>27.5</v>
      </c>
      <c r="BT86" s="3">
        <v>7.1</v>
      </c>
      <c r="BU86" s="3">
        <v>6</v>
      </c>
      <c r="BV86" s="3">
        <v>0.87</v>
      </c>
      <c r="BW86" s="3">
        <v>4.8</v>
      </c>
      <c r="BY86" s="3">
        <v>1</v>
      </c>
      <c r="BZ86" s="3">
        <v>0</v>
      </c>
      <c r="CA86" s="3">
        <v>136</v>
      </c>
      <c r="CB86" s="3">
        <v>44</v>
      </c>
      <c r="CC86" s="4">
        <v>1.5</v>
      </c>
      <c r="CD86" s="28">
        <v>35</v>
      </c>
      <c r="CE86" s="8"/>
      <c r="CF86" s="8"/>
      <c r="CG86" s="3">
        <v>6067</v>
      </c>
      <c r="CH86" s="3">
        <v>1</v>
      </c>
      <c r="CI86" s="3">
        <v>3</v>
      </c>
      <c r="CJ86" s="12">
        <v>2101.5151515151515</v>
      </c>
      <c r="CK86" s="19">
        <f t="shared" si="34"/>
        <v>7.6504138642764978</v>
      </c>
      <c r="CL86" s="19">
        <f t="shared" si="37"/>
        <v>60.043290043290042</v>
      </c>
      <c r="CM86" s="5">
        <v>1213.3708008492986</v>
      </c>
      <c r="CN86" s="19">
        <f t="shared" si="35"/>
        <v>7.1011575513067555</v>
      </c>
      <c r="CP86" s="41">
        <v>40441</v>
      </c>
      <c r="CQ86" s="41"/>
      <c r="CR86" s="41"/>
      <c r="CS86" s="41"/>
      <c r="CT86" s="20"/>
      <c r="CU86" s="36">
        <v>44272</v>
      </c>
      <c r="CV86" s="36">
        <v>41203</v>
      </c>
      <c r="CW86" s="1">
        <f t="shared" si="36"/>
        <v>762</v>
      </c>
      <c r="CX86" s="3">
        <v>1</v>
      </c>
      <c r="CY86" s="36">
        <v>41203</v>
      </c>
      <c r="CZ86" s="20">
        <f>(CY86-CP86)</f>
        <v>762</v>
      </c>
      <c r="DA86" s="20">
        <v>1</v>
      </c>
      <c r="DB86" s="20">
        <v>762</v>
      </c>
      <c r="DC86" s="1">
        <v>1</v>
      </c>
      <c r="DD86" s="3" t="s">
        <v>144</v>
      </c>
    </row>
    <row r="87" spans="1:108" s="10" customFormat="1" x14ac:dyDescent="0.25">
      <c r="A87" s="2">
        <v>2045</v>
      </c>
      <c r="B87" s="3">
        <v>61</v>
      </c>
      <c r="C87" s="3">
        <v>0</v>
      </c>
      <c r="D87" s="3">
        <v>0</v>
      </c>
      <c r="E87" s="3">
        <v>1</v>
      </c>
      <c r="F87" s="3">
        <v>1</v>
      </c>
      <c r="G87" s="3">
        <v>0</v>
      </c>
      <c r="H87" s="1">
        <v>1</v>
      </c>
      <c r="I87" s="3">
        <v>0</v>
      </c>
      <c r="J87" s="3">
        <v>4</v>
      </c>
      <c r="K87" s="3">
        <v>0</v>
      </c>
      <c r="L87" s="3">
        <v>0</v>
      </c>
      <c r="M87" s="3"/>
      <c r="N87" s="3">
        <v>1</v>
      </c>
      <c r="O87" s="3">
        <v>0</v>
      </c>
      <c r="P87" s="3">
        <v>1</v>
      </c>
      <c r="Q87" s="3">
        <v>0</v>
      </c>
      <c r="R87" s="3">
        <v>1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0</v>
      </c>
      <c r="Y87" s="3">
        <v>1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0</v>
      </c>
      <c r="AG87" s="3">
        <v>2</v>
      </c>
      <c r="AH87" s="3">
        <v>20</v>
      </c>
      <c r="AI87" s="4">
        <v>1.57</v>
      </c>
      <c r="AJ87" s="3">
        <v>92</v>
      </c>
      <c r="AK87" s="3">
        <v>74</v>
      </c>
      <c r="AL87" s="5">
        <f t="shared" si="19"/>
        <v>80</v>
      </c>
      <c r="AM87" s="3">
        <v>112</v>
      </c>
      <c r="AN87" s="3">
        <v>1</v>
      </c>
      <c r="AO87" s="3">
        <v>8</v>
      </c>
      <c r="AP87" s="3">
        <v>68</v>
      </c>
      <c r="AQ87" s="3">
        <v>36</v>
      </c>
      <c r="AR87" s="3">
        <v>49</v>
      </c>
      <c r="AS87" s="1">
        <f t="shared" si="20"/>
        <v>32</v>
      </c>
      <c r="AT87" s="7">
        <f t="shared" si="21"/>
        <v>4</v>
      </c>
      <c r="AU87" s="3">
        <v>36</v>
      </c>
      <c r="AV87" s="4">
        <v>2.3707000000000003</v>
      </c>
      <c r="AW87" s="3">
        <v>1.51</v>
      </c>
      <c r="AX87" s="19">
        <f t="shared" si="22"/>
        <v>0.2678492239467849</v>
      </c>
      <c r="AY87" s="7">
        <f t="shared" si="23"/>
        <v>5.4836124351457372</v>
      </c>
      <c r="AZ87" s="7">
        <f t="shared" si="24"/>
        <v>688.74172185430461</v>
      </c>
      <c r="BA87" s="7">
        <f t="shared" si="25"/>
        <v>3814.5695364238409</v>
      </c>
      <c r="BB87" s="7">
        <f t="shared" si="26"/>
        <v>21.16696428571429</v>
      </c>
      <c r="BC87" s="7">
        <f t="shared" si="27"/>
        <v>13.482142857142858</v>
      </c>
      <c r="BD87" s="7">
        <f t="shared" si="28"/>
        <v>8.0677142857142865</v>
      </c>
      <c r="BE87" s="7">
        <f t="shared" si="29"/>
        <v>7.5176428571428566</v>
      </c>
      <c r="BF87" s="19"/>
      <c r="BG87" s="19">
        <f t="shared" si="30"/>
        <v>2.3149280803138308</v>
      </c>
      <c r="BH87" s="19">
        <f t="shared" si="31"/>
        <v>3.2125532543130717</v>
      </c>
      <c r="BI87" s="19">
        <f t="shared" si="32"/>
        <v>0.66146763392857155</v>
      </c>
      <c r="BJ87" s="19">
        <f t="shared" si="33"/>
        <v>0.22222222222222221</v>
      </c>
      <c r="BK87" s="19"/>
      <c r="BL87" s="5">
        <v>0</v>
      </c>
      <c r="BM87" s="5"/>
      <c r="BN87" s="5"/>
      <c r="BO87" s="5"/>
      <c r="BP87" s="5"/>
      <c r="BQ87" s="3">
        <v>1</v>
      </c>
      <c r="BR87" s="3">
        <v>0</v>
      </c>
      <c r="BS87" s="3">
        <v>10</v>
      </c>
      <c r="BT87" s="3">
        <v>7.8</v>
      </c>
      <c r="BU87" s="3">
        <v>7.8</v>
      </c>
      <c r="BV87" s="3">
        <v>0.99</v>
      </c>
      <c r="BW87" s="3">
        <v>4.5999999999999996</v>
      </c>
      <c r="BY87" s="3">
        <v>1</v>
      </c>
      <c r="BZ87" s="3">
        <v>0</v>
      </c>
      <c r="CA87" s="3">
        <v>139</v>
      </c>
      <c r="CB87" s="3">
        <v>28</v>
      </c>
      <c r="CC87" s="4">
        <v>1.5</v>
      </c>
      <c r="CD87" s="28">
        <v>47</v>
      </c>
      <c r="CE87" s="8"/>
      <c r="CF87" s="8"/>
      <c r="CG87" s="3">
        <v>7304</v>
      </c>
      <c r="CH87" s="3">
        <v>1</v>
      </c>
      <c r="CI87" s="3">
        <v>3</v>
      </c>
      <c r="CJ87" s="12">
        <v>1180.6451612903227</v>
      </c>
      <c r="CK87" s="19">
        <f t="shared" si="34"/>
        <v>7.0738163149043114</v>
      </c>
      <c r="CL87" s="19">
        <f t="shared" si="37"/>
        <v>25.120109814687716</v>
      </c>
      <c r="CM87" s="5">
        <v>1407.1194706034428</v>
      </c>
      <c r="CN87" s="19">
        <f t="shared" si="35"/>
        <v>7.2492999650969834</v>
      </c>
      <c r="CP87" s="41">
        <v>40455</v>
      </c>
      <c r="CQ87" s="41">
        <v>40471</v>
      </c>
      <c r="CR87" s="20">
        <f>(CQ87-CP87)</f>
        <v>16</v>
      </c>
      <c r="CS87" s="41">
        <v>41611</v>
      </c>
      <c r="CT87" s="43">
        <f>(CS87-CP87)</f>
        <v>1156</v>
      </c>
      <c r="CU87" s="36">
        <v>44272</v>
      </c>
      <c r="CV87" s="36">
        <v>44207</v>
      </c>
      <c r="CW87" s="1">
        <f t="shared" si="36"/>
        <v>3752</v>
      </c>
      <c r="CX87" s="3">
        <v>0</v>
      </c>
      <c r="CY87" s="3"/>
      <c r="CZ87" s="3"/>
      <c r="DA87" s="3">
        <v>1</v>
      </c>
      <c r="DB87" s="3">
        <v>16</v>
      </c>
      <c r="DC87" s="3">
        <v>0</v>
      </c>
      <c r="DD87" s="3"/>
    </row>
    <row r="88" spans="1:108" s="10" customFormat="1" ht="14.25" customHeight="1" x14ac:dyDescent="0.25">
      <c r="A88" s="2">
        <v>2046</v>
      </c>
      <c r="B88" s="3">
        <v>53</v>
      </c>
      <c r="C88" s="3">
        <v>1</v>
      </c>
      <c r="D88" s="3">
        <v>0</v>
      </c>
      <c r="E88" s="3">
        <v>1</v>
      </c>
      <c r="F88" s="3">
        <v>1</v>
      </c>
      <c r="G88" s="3">
        <v>0</v>
      </c>
      <c r="H88" s="1">
        <v>1</v>
      </c>
      <c r="I88" s="3">
        <v>0</v>
      </c>
      <c r="J88" s="3">
        <v>4</v>
      </c>
      <c r="K88" s="3">
        <v>0</v>
      </c>
      <c r="L88" s="3">
        <v>0</v>
      </c>
      <c r="M88" s="3"/>
      <c r="N88" s="3">
        <v>1</v>
      </c>
      <c r="O88" s="3">
        <v>0</v>
      </c>
      <c r="P88" s="3">
        <v>0</v>
      </c>
      <c r="Q88" s="3"/>
      <c r="R88" s="3">
        <v>1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0</v>
      </c>
      <c r="Y88" s="3">
        <v>1</v>
      </c>
      <c r="Z88" s="3">
        <v>1</v>
      </c>
      <c r="AA88" s="3">
        <v>1</v>
      </c>
      <c r="AB88" s="3">
        <v>1</v>
      </c>
      <c r="AC88" s="3">
        <v>1</v>
      </c>
      <c r="AD88" s="3">
        <v>0</v>
      </c>
      <c r="AE88" s="3">
        <v>0</v>
      </c>
      <c r="AF88" s="3">
        <v>0</v>
      </c>
      <c r="AG88" s="3">
        <v>1</v>
      </c>
      <c r="AH88" s="3">
        <v>37.5</v>
      </c>
      <c r="AI88" s="4">
        <v>2.41</v>
      </c>
      <c r="AJ88" s="3">
        <v>102</v>
      </c>
      <c r="AK88" s="3">
        <v>76</v>
      </c>
      <c r="AL88" s="5">
        <f t="shared" si="19"/>
        <v>84.666666666666671</v>
      </c>
      <c r="AM88" s="3">
        <v>105</v>
      </c>
      <c r="AN88" s="3">
        <v>1</v>
      </c>
      <c r="AO88" s="3">
        <v>15</v>
      </c>
      <c r="AP88" s="3">
        <v>76</v>
      </c>
      <c r="AQ88" s="3">
        <v>36</v>
      </c>
      <c r="AR88" s="3">
        <v>52</v>
      </c>
      <c r="AS88" s="1">
        <f t="shared" si="20"/>
        <v>40</v>
      </c>
      <c r="AT88" s="7">
        <f t="shared" si="21"/>
        <v>2.6666666666666665</v>
      </c>
      <c r="AU88" s="3">
        <v>37</v>
      </c>
      <c r="AV88" s="4">
        <v>2.6028000000000002</v>
      </c>
      <c r="AW88" s="3">
        <v>1.08</v>
      </c>
      <c r="AX88" s="19">
        <f t="shared" si="22"/>
        <v>0.20274944567627498</v>
      </c>
      <c r="AY88" s="7">
        <f t="shared" si="23"/>
        <v>5.7630244352236044</v>
      </c>
      <c r="AZ88" s="7">
        <f t="shared" si="24"/>
        <v>1111.1111111111111</v>
      </c>
      <c r="BA88" s="7">
        <f t="shared" si="25"/>
        <v>5160.4938271604942</v>
      </c>
      <c r="BB88" s="7">
        <f t="shared" si="26"/>
        <v>24.78857142857143</v>
      </c>
      <c r="BC88" s="7">
        <f t="shared" si="27"/>
        <v>10.285714285714286</v>
      </c>
      <c r="BD88" s="7">
        <f t="shared" si="28"/>
        <v>6.6678857142857151</v>
      </c>
      <c r="BE88" s="7">
        <f t="shared" si="29"/>
        <v>5.1757714285714291</v>
      </c>
      <c r="BF88" s="19"/>
      <c r="BG88" s="19">
        <f t="shared" si="30"/>
        <v>2.0977408944213924</v>
      </c>
      <c r="BH88" s="19">
        <f t="shared" si="31"/>
        <v>3.0659289995389578</v>
      </c>
      <c r="BI88" s="19">
        <f t="shared" si="32"/>
        <v>0.61971428571428577</v>
      </c>
      <c r="BJ88" s="19">
        <f t="shared" si="33"/>
        <v>0.40540540540540543</v>
      </c>
      <c r="BK88" s="19"/>
      <c r="BL88" s="5">
        <v>0</v>
      </c>
      <c r="BM88" s="5"/>
      <c r="BN88" s="5"/>
      <c r="BO88" s="5"/>
      <c r="BP88" s="5"/>
      <c r="BQ88" s="3">
        <v>1</v>
      </c>
      <c r="BR88" s="3">
        <v>0</v>
      </c>
      <c r="BS88" s="3">
        <v>10</v>
      </c>
      <c r="BT88" s="3">
        <v>6.5</v>
      </c>
      <c r="BU88" s="3">
        <v>5.8</v>
      </c>
      <c r="BV88" s="3">
        <v>0.8</v>
      </c>
      <c r="BW88" s="3">
        <v>5.3</v>
      </c>
      <c r="BY88" s="3">
        <v>1</v>
      </c>
      <c r="BZ88" s="3">
        <v>1</v>
      </c>
      <c r="CA88" s="3">
        <v>131</v>
      </c>
      <c r="CB88" s="3">
        <v>43</v>
      </c>
      <c r="CC88" s="4">
        <v>1.6</v>
      </c>
      <c r="CD88" s="28">
        <v>55</v>
      </c>
      <c r="CE88" s="8"/>
      <c r="CF88" s="8"/>
      <c r="CG88" s="3">
        <v>2077</v>
      </c>
      <c r="CH88" s="3">
        <v>1</v>
      </c>
      <c r="CI88" s="3">
        <v>2</v>
      </c>
      <c r="CJ88" s="12">
        <v>2145.7831325301204</v>
      </c>
      <c r="CK88" s="19">
        <f t="shared" si="34"/>
        <v>7.6712598614811549</v>
      </c>
      <c r="CL88" s="19">
        <f t="shared" si="37"/>
        <v>39.014238773274919</v>
      </c>
      <c r="CM88" s="5">
        <v>2292.2977080661281</v>
      </c>
      <c r="CN88" s="19">
        <f t="shared" si="35"/>
        <v>7.7373099594808519</v>
      </c>
      <c r="CP88" s="41">
        <v>40459</v>
      </c>
      <c r="CQ88" s="41"/>
      <c r="CR88" s="41"/>
      <c r="CS88" s="41"/>
      <c r="CT88" s="20"/>
      <c r="CU88" s="36">
        <v>44272</v>
      </c>
      <c r="CV88" s="36">
        <v>44271</v>
      </c>
      <c r="CW88" s="1">
        <f t="shared" si="36"/>
        <v>3812</v>
      </c>
      <c r="CX88" s="3">
        <v>0</v>
      </c>
      <c r="CY88" s="3"/>
      <c r="CZ88" s="3"/>
      <c r="DA88" s="3">
        <v>0</v>
      </c>
      <c r="DB88" s="3">
        <v>3812</v>
      </c>
      <c r="DC88" s="1">
        <v>1</v>
      </c>
      <c r="DD88" s="3"/>
    </row>
    <row r="89" spans="1:108" s="10" customFormat="1" x14ac:dyDescent="0.25">
      <c r="A89" s="2">
        <v>2047</v>
      </c>
      <c r="B89" s="3">
        <v>51</v>
      </c>
      <c r="C89" s="3">
        <v>1</v>
      </c>
      <c r="D89" s="3">
        <v>0</v>
      </c>
      <c r="E89" s="3">
        <v>1</v>
      </c>
      <c r="F89" s="3">
        <v>2</v>
      </c>
      <c r="G89" s="3">
        <v>1</v>
      </c>
      <c r="H89" s="1">
        <v>0</v>
      </c>
      <c r="I89" s="3">
        <v>0</v>
      </c>
      <c r="J89" s="3">
        <v>4</v>
      </c>
      <c r="K89" s="3">
        <v>1</v>
      </c>
      <c r="L89" s="3">
        <v>0</v>
      </c>
      <c r="M89" s="3"/>
      <c r="N89" s="3">
        <v>0</v>
      </c>
      <c r="O89" s="3">
        <v>1</v>
      </c>
      <c r="P89" s="3">
        <v>1</v>
      </c>
      <c r="Q89" s="3">
        <v>1</v>
      </c>
      <c r="R89" s="3">
        <v>0</v>
      </c>
      <c r="S89" s="3">
        <v>0</v>
      </c>
      <c r="T89" s="3">
        <v>1</v>
      </c>
      <c r="U89" s="3">
        <v>0</v>
      </c>
      <c r="V89" s="3">
        <v>0</v>
      </c>
      <c r="W89" s="3">
        <v>0</v>
      </c>
      <c r="X89" s="3">
        <v>0</v>
      </c>
      <c r="Y89" s="3">
        <v>1</v>
      </c>
      <c r="Z89" s="3">
        <v>0</v>
      </c>
      <c r="AA89" s="3">
        <v>0</v>
      </c>
      <c r="AB89" s="3">
        <v>1</v>
      </c>
      <c r="AC89" s="3">
        <v>1</v>
      </c>
      <c r="AD89" s="3">
        <v>0</v>
      </c>
      <c r="AE89" s="3">
        <v>1</v>
      </c>
      <c r="AF89" s="3">
        <v>0</v>
      </c>
      <c r="AG89" s="3">
        <v>0</v>
      </c>
      <c r="AH89" s="3">
        <v>32</v>
      </c>
      <c r="AI89" s="4">
        <v>2.19</v>
      </c>
      <c r="AJ89" s="3">
        <v>116</v>
      </c>
      <c r="AK89" s="3">
        <v>82</v>
      </c>
      <c r="AL89" s="5">
        <f t="shared" si="19"/>
        <v>93.333333333333329</v>
      </c>
      <c r="AM89" s="3">
        <v>60</v>
      </c>
      <c r="AN89" s="3">
        <v>3</v>
      </c>
      <c r="AO89" s="3">
        <v>16</v>
      </c>
      <c r="AP89" s="3">
        <v>62</v>
      </c>
      <c r="AQ89" s="3">
        <v>27</v>
      </c>
      <c r="AR89" s="3">
        <v>40</v>
      </c>
      <c r="AS89" s="1">
        <f t="shared" si="20"/>
        <v>35</v>
      </c>
      <c r="AT89" s="7">
        <f t="shared" si="21"/>
        <v>2.1875</v>
      </c>
      <c r="AU89" s="3">
        <v>22</v>
      </c>
      <c r="AV89" s="4">
        <v>4.9931999999999999</v>
      </c>
      <c r="AW89" s="3">
        <v>2.2799999999999998</v>
      </c>
      <c r="AX89" s="19">
        <f t="shared" si="22"/>
        <v>0.471840354767184</v>
      </c>
      <c r="AY89" s="7">
        <f t="shared" si="23"/>
        <v>3.6049026676279743</v>
      </c>
      <c r="AZ89" s="7">
        <f t="shared" si="24"/>
        <v>631.57894736842115</v>
      </c>
      <c r="BA89" s="7">
        <f t="shared" si="25"/>
        <v>2713.4502923976606</v>
      </c>
      <c r="BB89" s="7">
        <f t="shared" si="26"/>
        <v>83.22</v>
      </c>
      <c r="BC89" s="7">
        <f t="shared" si="27"/>
        <v>38</v>
      </c>
      <c r="BD89" s="7">
        <f t="shared" si="28"/>
        <v>36.865066666666664</v>
      </c>
      <c r="BE89" s="7">
        <f t="shared" si="29"/>
        <v>12.4032</v>
      </c>
      <c r="BF89" s="19"/>
      <c r="BG89" s="19">
        <f t="shared" si="30"/>
        <v>0.48065368901706323</v>
      </c>
      <c r="BH89" s="19">
        <f t="shared" si="31"/>
        <v>0.74501321797644793</v>
      </c>
      <c r="BI89" s="19">
        <f t="shared" si="32"/>
        <v>2.3777142857142857</v>
      </c>
      <c r="BJ89" s="19">
        <f t="shared" si="33"/>
        <v>0.72727272727272729</v>
      </c>
      <c r="BK89" s="19"/>
      <c r="BL89" s="5">
        <v>0</v>
      </c>
      <c r="BM89" s="5"/>
      <c r="BN89" s="5"/>
      <c r="BO89" s="5"/>
      <c r="BP89" s="5"/>
      <c r="BQ89" s="3">
        <v>1</v>
      </c>
      <c r="BR89" s="3">
        <v>0</v>
      </c>
      <c r="BS89" s="3">
        <v>67.5</v>
      </c>
      <c r="BT89" s="3">
        <v>5.5</v>
      </c>
      <c r="BU89" s="3">
        <v>3.6</v>
      </c>
      <c r="BV89" s="3">
        <v>1.3</v>
      </c>
      <c r="BW89" s="3">
        <v>4.8</v>
      </c>
      <c r="BY89" s="3">
        <v>1</v>
      </c>
      <c r="BZ89" s="3">
        <v>1</v>
      </c>
      <c r="CA89" s="3">
        <v>137</v>
      </c>
      <c r="CB89" s="3">
        <v>44</v>
      </c>
      <c r="CC89" s="4">
        <v>1.4</v>
      </c>
      <c r="CD89" s="28">
        <v>85</v>
      </c>
      <c r="CE89" s="8"/>
      <c r="CF89" s="8"/>
      <c r="CG89" s="3">
        <v>2051</v>
      </c>
      <c r="CH89" s="3">
        <v>1</v>
      </c>
      <c r="CI89" s="3">
        <v>2</v>
      </c>
      <c r="CJ89" s="12">
        <v>1391.304347826087</v>
      </c>
      <c r="CK89" s="19">
        <f t="shared" si="34"/>
        <v>7.2379969658527141</v>
      </c>
      <c r="CL89" s="19">
        <f t="shared" si="37"/>
        <v>16.368286445012789</v>
      </c>
      <c r="CM89" s="5">
        <v>1443.0164213863575</v>
      </c>
      <c r="CN89" s="19">
        <f t="shared" si="35"/>
        <v>7.2744909387412449</v>
      </c>
      <c r="CP89" s="41">
        <v>40462</v>
      </c>
      <c r="CQ89" s="41"/>
      <c r="CR89" s="41"/>
      <c r="CS89" s="41"/>
      <c r="CT89" s="20"/>
      <c r="CU89" s="36">
        <v>44272</v>
      </c>
      <c r="CV89" s="36">
        <v>41848</v>
      </c>
      <c r="CW89" s="1">
        <f t="shared" si="36"/>
        <v>1386</v>
      </c>
      <c r="CX89" s="3">
        <v>1</v>
      </c>
      <c r="CY89" s="40">
        <v>41848</v>
      </c>
      <c r="CZ89" s="20">
        <f>(CY89-CP89)</f>
        <v>1386</v>
      </c>
      <c r="DA89" s="20">
        <v>1</v>
      </c>
      <c r="DB89" s="20">
        <v>1386</v>
      </c>
      <c r="DC89" s="3">
        <v>0</v>
      </c>
      <c r="DD89" s="3" t="s">
        <v>141</v>
      </c>
    </row>
    <row r="90" spans="1:108" s="10" customFormat="1" x14ac:dyDescent="0.25">
      <c r="A90" s="2">
        <v>2048</v>
      </c>
      <c r="B90" s="3">
        <v>66</v>
      </c>
      <c r="C90" s="3">
        <v>0</v>
      </c>
      <c r="D90" s="3">
        <v>0</v>
      </c>
      <c r="E90" s="3">
        <v>1</v>
      </c>
      <c r="F90" s="3">
        <v>1</v>
      </c>
      <c r="G90" s="3">
        <v>1</v>
      </c>
      <c r="H90" s="1">
        <v>0</v>
      </c>
      <c r="I90" s="3">
        <v>0</v>
      </c>
      <c r="J90" s="3">
        <v>4</v>
      </c>
      <c r="K90" s="3">
        <v>0</v>
      </c>
      <c r="L90" s="3">
        <v>0</v>
      </c>
      <c r="M90" s="3"/>
      <c r="N90" s="3">
        <v>0</v>
      </c>
      <c r="O90" s="3">
        <v>1</v>
      </c>
      <c r="P90" s="3">
        <v>1</v>
      </c>
      <c r="Q90" s="3">
        <v>1</v>
      </c>
      <c r="R90" s="3">
        <v>0</v>
      </c>
      <c r="S90" s="3">
        <v>1</v>
      </c>
      <c r="T90" s="3">
        <v>1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1</v>
      </c>
      <c r="AC90" s="3">
        <v>1</v>
      </c>
      <c r="AD90" s="3">
        <v>0</v>
      </c>
      <c r="AE90" s="3">
        <v>1</v>
      </c>
      <c r="AF90" s="3">
        <v>0</v>
      </c>
      <c r="AG90" s="3">
        <v>0</v>
      </c>
      <c r="AH90" s="3">
        <v>24.5</v>
      </c>
      <c r="AI90" s="4">
        <v>2.0499999999999998</v>
      </c>
      <c r="AJ90" s="3">
        <v>75</v>
      </c>
      <c r="AK90" s="3">
        <v>50</v>
      </c>
      <c r="AL90" s="5">
        <f t="shared" si="19"/>
        <v>58.333333333333336</v>
      </c>
      <c r="AM90" s="3">
        <v>72</v>
      </c>
      <c r="AN90" s="3">
        <v>2</v>
      </c>
      <c r="AO90" s="3">
        <v>6</v>
      </c>
      <c r="AP90" s="3">
        <v>36</v>
      </c>
      <c r="AQ90" s="3">
        <v>12</v>
      </c>
      <c r="AR90" s="3">
        <v>24</v>
      </c>
      <c r="AS90" s="1">
        <f t="shared" si="20"/>
        <v>24</v>
      </c>
      <c r="AT90" s="7">
        <f t="shared" si="21"/>
        <v>4</v>
      </c>
      <c r="AU90" s="3">
        <v>20</v>
      </c>
      <c r="AV90" s="4">
        <v>5.0839999999999996</v>
      </c>
      <c r="AW90" s="3">
        <v>2.48</v>
      </c>
      <c r="AX90" s="19">
        <f t="shared" si="22"/>
        <v>0.3207686622320769</v>
      </c>
      <c r="AY90" s="7">
        <f t="shared" si="23"/>
        <v>0.78678206136900086</v>
      </c>
      <c r="AZ90" s="7">
        <f t="shared" si="24"/>
        <v>129.03225806451613</v>
      </c>
      <c r="BA90" s="7">
        <f t="shared" si="25"/>
        <v>1688.1720430107528</v>
      </c>
      <c r="BB90" s="7">
        <f t="shared" si="26"/>
        <v>70.611111111111114</v>
      </c>
      <c r="BC90" s="7">
        <f t="shared" si="27"/>
        <v>34.444444444444443</v>
      </c>
      <c r="BD90" s="7">
        <f t="shared" si="28"/>
        <v>17.957037037037036</v>
      </c>
      <c r="BE90" s="7">
        <f t="shared" si="29"/>
        <v>8.4320000000000004</v>
      </c>
      <c r="BF90" s="19"/>
      <c r="BG90" s="19">
        <f t="shared" si="30"/>
        <v>0.3398898505114083</v>
      </c>
      <c r="BH90" s="19">
        <f t="shared" si="31"/>
        <v>0.50983477576711245</v>
      </c>
      <c r="BI90" s="19">
        <f t="shared" si="32"/>
        <v>2.9421296296296298</v>
      </c>
      <c r="BJ90" s="19">
        <f t="shared" si="33"/>
        <v>0.3</v>
      </c>
      <c r="BK90" s="19"/>
      <c r="BL90" s="5">
        <v>0</v>
      </c>
      <c r="BM90" s="5"/>
      <c r="BN90" s="5"/>
      <c r="BO90" s="5"/>
      <c r="BP90" s="5"/>
      <c r="BQ90" s="3">
        <v>1</v>
      </c>
      <c r="BR90" s="3">
        <v>0</v>
      </c>
      <c r="BS90" s="3">
        <v>7.5</v>
      </c>
      <c r="BT90" s="3">
        <v>8.5</v>
      </c>
      <c r="BU90" s="3">
        <v>8.1</v>
      </c>
      <c r="BV90" s="3">
        <v>0.79</v>
      </c>
      <c r="BW90" s="3"/>
      <c r="BY90" s="3">
        <v>1</v>
      </c>
      <c r="BZ90" s="3">
        <v>1</v>
      </c>
      <c r="CA90" s="3">
        <v>138</v>
      </c>
      <c r="CB90" s="3">
        <v>17</v>
      </c>
      <c r="CC90" s="4">
        <v>0.9</v>
      </c>
      <c r="CD90" s="28">
        <v>90</v>
      </c>
      <c r="CE90" s="8"/>
      <c r="CF90" s="8"/>
      <c r="CG90" s="3">
        <v>5257</v>
      </c>
      <c r="CH90" s="3">
        <v>1</v>
      </c>
      <c r="CI90" s="3">
        <v>3</v>
      </c>
      <c r="CJ90" s="12">
        <v>1318.0722891566265</v>
      </c>
      <c r="CK90" s="19">
        <f t="shared" si="34"/>
        <v>7.1839255611734201</v>
      </c>
      <c r="CL90" s="19">
        <f t="shared" si="37"/>
        <v>14.645247657295851</v>
      </c>
      <c r="CM90" s="5">
        <v>1969.3144660751461</v>
      </c>
      <c r="CN90" s="19">
        <f t="shared" si="35"/>
        <v>7.5854407744067052</v>
      </c>
      <c r="CP90" s="41">
        <v>40469</v>
      </c>
      <c r="CQ90" s="36">
        <v>40603</v>
      </c>
      <c r="CR90" s="20">
        <f>(CQ90-CP90)</f>
        <v>134</v>
      </c>
      <c r="CS90" s="41"/>
      <c r="CT90" s="20"/>
      <c r="CU90" s="36">
        <v>44272</v>
      </c>
      <c r="CV90" s="36">
        <v>40688</v>
      </c>
      <c r="CW90" s="1">
        <f t="shared" si="36"/>
        <v>219</v>
      </c>
      <c r="CX90" s="3">
        <v>1</v>
      </c>
      <c r="CY90" s="36">
        <v>40688</v>
      </c>
      <c r="CZ90" s="20">
        <f>(CY90-CP90)</f>
        <v>219</v>
      </c>
      <c r="DA90" s="20">
        <v>1</v>
      </c>
      <c r="DB90" s="20">
        <v>134</v>
      </c>
      <c r="DC90" s="3">
        <v>0</v>
      </c>
      <c r="DD90" t="s">
        <v>155</v>
      </c>
    </row>
    <row r="91" spans="1:108" s="10" customFormat="1" x14ac:dyDescent="0.25">
      <c r="A91" s="2">
        <v>2049</v>
      </c>
      <c r="B91" s="3">
        <v>65</v>
      </c>
      <c r="C91" s="3">
        <v>1</v>
      </c>
      <c r="D91" s="3">
        <v>0</v>
      </c>
      <c r="E91" s="3">
        <v>1</v>
      </c>
      <c r="F91" s="3">
        <v>1</v>
      </c>
      <c r="G91" s="3">
        <v>1</v>
      </c>
      <c r="H91" s="1">
        <v>0</v>
      </c>
      <c r="I91" s="3">
        <v>0</v>
      </c>
      <c r="J91" s="3">
        <v>3</v>
      </c>
      <c r="K91" s="3">
        <v>1</v>
      </c>
      <c r="L91" s="3">
        <v>1</v>
      </c>
      <c r="M91" s="3"/>
      <c r="N91" s="3">
        <v>0</v>
      </c>
      <c r="O91" s="3">
        <v>0</v>
      </c>
      <c r="P91" s="3">
        <v>0</v>
      </c>
      <c r="Q91" s="3"/>
      <c r="R91" s="3">
        <v>1</v>
      </c>
      <c r="S91" s="3">
        <v>0</v>
      </c>
      <c r="T91" s="3">
        <v>1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1</v>
      </c>
      <c r="AB91" s="3">
        <v>1</v>
      </c>
      <c r="AC91" s="3">
        <v>1</v>
      </c>
      <c r="AD91" s="3">
        <v>0</v>
      </c>
      <c r="AE91" s="3">
        <v>1</v>
      </c>
      <c r="AF91" s="3">
        <v>0</v>
      </c>
      <c r="AG91" s="3">
        <v>2</v>
      </c>
      <c r="AH91" s="3">
        <v>27.5</v>
      </c>
      <c r="AI91" s="4">
        <v>1.99</v>
      </c>
      <c r="AJ91" s="3">
        <v>140</v>
      </c>
      <c r="AK91" s="3">
        <v>79</v>
      </c>
      <c r="AL91" s="5">
        <f t="shared" si="19"/>
        <v>99.333333333333329</v>
      </c>
      <c r="AM91" s="3">
        <v>105</v>
      </c>
      <c r="AN91" s="3">
        <v>1</v>
      </c>
      <c r="AO91" s="3">
        <v>4</v>
      </c>
      <c r="AP91" s="3">
        <v>38</v>
      </c>
      <c r="AQ91" s="3">
        <v>18</v>
      </c>
      <c r="AR91" s="3">
        <v>25</v>
      </c>
      <c r="AS91" s="1">
        <f t="shared" si="20"/>
        <v>20</v>
      </c>
      <c r="AT91" s="7">
        <f t="shared" si="21"/>
        <v>5</v>
      </c>
      <c r="AU91" s="3">
        <v>17</v>
      </c>
      <c r="AV91" s="4">
        <v>5.7709999999999999</v>
      </c>
      <c r="AW91" s="3">
        <v>2.9</v>
      </c>
      <c r="AX91" s="19">
        <f t="shared" si="22"/>
        <v>0.63872875092387282</v>
      </c>
      <c r="AY91" s="7">
        <f t="shared" si="23"/>
        <v>1.3862415525905389</v>
      </c>
      <c r="AZ91" s="7">
        <f t="shared" si="24"/>
        <v>220.68965517241381</v>
      </c>
      <c r="BA91" s="7">
        <f t="shared" si="25"/>
        <v>2629.8850574712642</v>
      </c>
      <c r="BB91" s="7">
        <f t="shared" si="26"/>
        <v>54.961904761904762</v>
      </c>
      <c r="BC91" s="7">
        <f t="shared" si="27"/>
        <v>27.61904761904762</v>
      </c>
      <c r="BD91" s="7">
        <f t="shared" si="28"/>
        <v>30.925968253968254</v>
      </c>
      <c r="BE91" s="7">
        <f t="shared" si="29"/>
        <v>7.8879999999999999</v>
      </c>
      <c r="BF91" s="19"/>
      <c r="BG91" s="19">
        <f t="shared" si="30"/>
        <v>0.4548605094437706</v>
      </c>
      <c r="BH91" s="19">
        <f t="shared" si="31"/>
        <v>0.69138797435453125</v>
      </c>
      <c r="BI91" s="19">
        <f t="shared" si="32"/>
        <v>2.7480952380952379</v>
      </c>
      <c r="BJ91" s="19">
        <f t="shared" si="33"/>
        <v>0.23529411764705882</v>
      </c>
      <c r="BK91" s="19"/>
      <c r="BL91" s="5">
        <v>0</v>
      </c>
      <c r="BM91" s="5"/>
      <c r="BN91" s="5"/>
      <c r="BO91" s="5"/>
      <c r="BP91" s="5"/>
      <c r="BQ91" s="3">
        <v>1</v>
      </c>
      <c r="BR91" s="3">
        <v>0</v>
      </c>
      <c r="BS91" s="3">
        <v>35</v>
      </c>
      <c r="BT91" s="3">
        <v>4.9000000000000004</v>
      </c>
      <c r="BU91" s="3">
        <v>3.9</v>
      </c>
      <c r="BV91" s="3">
        <v>1.2</v>
      </c>
      <c r="BW91" s="3">
        <v>3.5</v>
      </c>
      <c r="BY91" s="3">
        <v>0</v>
      </c>
      <c r="BZ91" s="3">
        <v>0</v>
      </c>
      <c r="CA91" s="3">
        <v>141</v>
      </c>
      <c r="CB91" s="3">
        <v>82</v>
      </c>
      <c r="CC91" s="4">
        <v>2.8</v>
      </c>
      <c r="CD91" s="28">
        <v>28</v>
      </c>
      <c r="CE91" s="8"/>
      <c r="CF91" s="8"/>
      <c r="CG91" s="3">
        <v>178</v>
      </c>
      <c r="CH91" s="3">
        <v>0</v>
      </c>
      <c r="CI91" s="3">
        <v>1</v>
      </c>
      <c r="CJ91" s="12">
        <v>340</v>
      </c>
      <c r="CK91" s="19">
        <f t="shared" si="34"/>
        <v>5.8289456176102075</v>
      </c>
      <c r="CL91" s="19">
        <f t="shared" si="37"/>
        <v>12.142857142857142</v>
      </c>
      <c r="CM91" s="5">
        <v>894.7261584805243</v>
      </c>
      <c r="CN91" s="19">
        <f t="shared" si="35"/>
        <v>6.7965177032788571</v>
      </c>
      <c r="CP91" s="36">
        <v>40472</v>
      </c>
      <c r="CS91" s="36"/>
      <c r="CT91" s="20"/>
      <c r="CU91" s="36">
        <v>44272</v>
      </c>
      <c r="CV91" s="36">
        <v>42115</v>
      </c>
      <c r="CW91" s="1">
        <f t="shared" si="36"/>
        <v>1643</v>
      </c>
      <c r="CX91" s="3">
        <v>1</v>
      </c>
      <c r="CY91" s="36">
        <v>42115</v>
      </c>
      <c r="CZ91" s="20">
        <f>(CY91-CP91)</f>
        <v>1643</v>
      </c>
      <c r="DA91" s="20">
        <v>1</v>
      </c>
      <c r="DB91" s="20">
        <v>1643</v>
      </c>
      <c r="DC91" s="3">
        <v>0</v>
      </c>
      <c r="DD91" t="s">
        <v>148</v>
      </c>
    </row>
    <row r="92" spans="1:108" s="10" customFormat="1" x14ac:dyDescent="0.25">
      <c r="A92" s="2">
        <v>2050</v>
      </c>
      <c r="B92" s="3">
        <v>63</v>
      </c>
      <c r="C92" s="3">
        <v>0</v>
      </c>
      <c r="D92" s="3">
        <v>1</v>
      </c>
      <c r="E92" s="3">
        <v>1</v>
      </c>
      <c r="F92" s="3">
        <v>1</v>
      </c>
      <c r="G92" s="3">
        <v>1</v>
      </c>
      <c r="H92" s="1">
        <v>0</v>
      </c>
      <c r="I92" s="3">
        <v>0</v>
      </c>
      <c r="J92" s="3">
        <v>4</v>
      </c>
      <c r="K92" s="3">
        <v>0</v>
      </c>
      <c r="L92" s="3">
        <v>0</v>
      </c>
      <c r="M92" s="3"/>
      <c r="N92" s="3">
        <v>1</v>
      </c>
      <c r="O92" s="3">
        <v>0</v>
      </c>
      <c r="P92" s="3">
        <v>1</v>
      </c>
      <c r="Q92" s="3"/>
      <c r="R92" s="3">
        <v>1</v>
      </c>
      <c r="S92" s="3">
        <v>1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0</v>
      </c>
      <c r="AG92" s="3">
        <v>0</v>
      </c>
      <c r="AH92" s="3">
        <v>22.5</v>
      </c>
      <c r="AI92" s="4">
        <v>1.49</v>
      </c>
      <c r="AJ92" s="3">
        <v>114</v>
      </c>
      <c r="AK92" s="3">
        <v>62</v>
      </c>
      <c r="AL92" s="5">
        <f t="shared" si="19"/>
        <v>79.333333333333329</v>
      </c>
      <c r="AM92" s="3">
        <v>87</v>
      </c>
      <c r="AN92" s="3">
        <v>2</v>
      </c>
      <c r="AO92" s="3">
        <v>1</v>
      </c>
      <c r="AP92" s="3">
        <v>40</v>
      </c>
      <c r="AQ92" s="3">
        <v>16</v>
      </c>
      <c r="AR92" s="3">
        <v>24</v>
      </c>
      <c r="AS92" s="1">
        <f t="shared" si="20"/>
        <v>24</v>
      </c>
      <c r="AT92" s="7">
        <f t="shared" si="21"/>
        <v>24</v>
      </c>
      <c r="AU92" s="3">
        <v>18</v>
      </c>
      <c r="AV92" s="4">
        <v>2.8756999999999997</v>
      </c>
      <c r="AW92" s="3">
        <v>1.93</v>
      </c>
      <c r="AX92" s="19">
        <f t="shared" si="22"/>
        <v>0.33949741315594972</v>
      </c>
      <c r="AY92" s="7">
        <f t="shared" si="23"/>
        <v>2.0864485168828462</v>
      </c>
      <c r="AZ92" s="7">
        <f t="shared" si="24"/>
        <v>248.70466321243524</v>
      </c>
      <c r="BA92" s="7">
        <f t="shared" si="25"/>
        <v>3246.9775474956818</v>
      </c>
      <c r="BB92" s="7">
        <f t="shared" si="26"/>
        <v>33.054022988505743</v>
      </c>
      <c r="BC92" s="7">
        <f t="shared" si="27"/>
        <v>22.183908045977013</v>
      </c>
      <c r="BD92" s="7">
        <f t="shared" si="28"/>
        <v>18.504337164750957</v>
      </c>
      <c r="BE92" s="7">
        <f t="shared" si="29"/>
        <v>6.939126436781609</v>
      </c>
      <c r="BF92" s="19"/>
      <c r="BG92" s="19">
        <f t="shared" si="30"/>
        <v>0.72608408387523049</v>
      </c>
      <c r="BH92" s="19">
        <f t="shared" si="31"/>
        <v>1.2101401397920508</v>
      </c>
      <c r="BI92" s="19">
        <f t="shared" si="32"/>
        <v>1.3772509578544059</v>
      </c>
      <c r="BJ92" s="19">
        <f t="shared" si="33"/>
        <v>5.5555555555555552E-2</v>
      </c>
      <c r="BK92" s="19"/>
      <c r="BL92" s="5">
        <v>0</v>
      </c>
      <c r="BM92" s="5"/>
      <c r="BN92" s="5"/>
      <c r="BO92" s="5"/>
      <c r="BP92" s="5"/>
      <c r="BQ92" s="3">
        <v>1</v>
      </c>
      <c r="BR92" s="3">
        <v>0</v>
      </c>
      <c r="BS92" s="3">
        <v>17.5</v>
      </c>
      <c r="BT92" s="3">
        <v>7.5</v>
      </c>
      <c r="BU92" s="3">
        <v>7.3</v>
      </c>
      <c r="BV92" s="3">
        <v>1.5</v>
      </c>
      <c r="BW92" s="3"/>
      <c r="BY92" s="3">
        <v>1</v>
      </c>
      <c r="BZ92" s="3">
        <v>1</v>
      </c>
      <c r="CA92" s="3">
        <v>128</v>
      </c>
      <c r="CB92" s="3">
        <v>36</v>
      </c>
      <c r="CC92" s="4">
        <v>1.9</v>
      </c>
      <c r="CD92" s="28">
        <v>27</v>
      </c>
      <c r="CE92" s="8"/>
      <c r="CF92" s="8"/>
      <c r="CG92" s="3">
        <v>3770</v>
      </c>
      <c r="CH92" s="3">
        <v>1</v>
      </c>
      <c r="CI92" s="3">
        <v>3</v>
      </c>
      <c r="CJ92" s="12">
        <v>1674.4047619047619</v>
      </c>
      <c r="CK92" s="19">
        <f t="shared" si="34"/>
        <v>7.4232130150746896</v>
      </c>
      <c r="CL92" s="19">
        <f t="shared" si="37"/>
        <v>62.014991181657848</v>
      </c>
      <c r="CM92" s="5">
        <v>1031.2854540383419</v>
      </c>
      <c r="CN92" s="19">
        <f t="shared" si="35"/>
        <v>6.9385613167314668</v>
      </c>
      <c r="CP92" s="36">
        <v>40490</v>
      </c>
      <c r="CQ92" s="36"/>
      <c r="CR92" s="36"/>
      <c r="CS92" s="36"/>
      <c r="CT92" s="20"/>
      <c r="CU92" s="36">
        <v>44272</v>
      </c>
      <c r="CV92" s="36">
        <v>40543</v>
      </c>
      <c r="CW92" s="1">
        <f t="shared" si="36"/>
        <v>53</v>
      </c>
      <c r="CX92" s="3">
        <v>1</v>
      </c>
      <c r="CY92" s="40">
        <v>40543</v>
      </c>
      <c r="CZ92" s="20">
        <f>(CY92-CP92)</f>
        <v>53</v>
      </c>
      <c r="DA92" s="20">
        <v>1</v>
      </c>
      <c r="DB92" s="20">
        <v>53</v>
      </c>
      <c r="DC92" s="1">
        <v>1</v>
      </c>
      <c r="DD92" s="3" t="s">
        <v>141</v>
      </c>
    </row>
    <row r="93" spans="1:108" s="10" customFormat="1" x14ac:dyDescent="0.25">
      <c r="A93" s="2">
        <v>2051</v>
      </c>
      <c r="B93" s="3">
        <v>63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1">
        <v>0</v>
      </c>
      <c r="I93" s="3">
        <v>0</v>
      </c>
      <c r="J93" s="3">
        <v>3</v>
      </c>
      <c r="K93" s="3">
        <v>0</v>
      </c>
      <c r="L93" s="3">
        <v>0</v>
      </c>
      <c r="M93" s="3"/>
      <c r="N93" s="3">
        <v>0</v>
      </c>
      <c r="O93" s="3">
        <v>0</v>
      </c>
      <c r="P93" s="3">
        <v>1</v>
      </c>
      <c r="Q93" s="3"/>
      <c r="R93" s="3">
        <v>1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</v>
      </c>
      <c r="Z93" s="3">
        <v>1</v>
      </c>
      <c r="AA93" s="3">
        <v>0</v>
      </c>
      <c r="AB93" s="3">
        <v>1</v>
      </c>
      <c r="AC93" s="3">
        <v>1</v>
      </c>
      <c r="AD93" s="3">
        <v>0</v>
      </c>
      <c r="AE93" s="3">
        <v>1</v>
      </c>
      <c r="AF93" s="3">
        <v>0</v>
      </c>
      <c r="AG93" s="3">
        <v>0</v>
      </c>
      <c r="AH93" s="3">
        <v>20.5</v>
      </c>
      <c r="AI93" s="4">
        <v>1.78</v>
      </c>
      <c r="AJ93" s="3">
        <v>110</v>
      </c>
      <c r="AK93" s="3">
        <v>74</v>
      </c>
      <c r="AL93" s="5">
        <f t="shared" si="19"/>
        <v>86</v>
      </c>
      <c r="AM93" s="3">
        <v>82</v>
      </c>
      <c r="AN93" s="3">
        <v>1</v>
      </c>
      <c r="AO93" s="3">
        <v>10</v>
      </c>
      <c r="AP93" s="3">
        <v>58</v>
      </c>
      <c r="AQ93" s="3">
        <v>25</v>
      </c>
      <c r="AR93" s="3">
        <v>37</v>
      </c>
      <c r="AS93" s="1">
        <f t="shared" si="20"/>
        <v>33</v>
      </c>
      <c r="AT93" s="7">
        <f t="shared" si="21"/>
        <v>3.3</v>
      </c>
      <c r="AU93" s="3">
        <v>30</v>
      </c>
      <c r="AV93" s="4">
        <v>2.7234000000000003</v>
      </c>
      <c r="AW93" s="3">
        <v>1.53</v>
      </c>
      <c r="AX93" s="19">
        <f t="shared" si="22"/>
        <v>0.29175166297117522</v>
      </c>
      <c r="AY93" s="7">
        <f t="shared" si="23"/>
        <v>2.570316516119556</v>
      </c>
      <c r="AZ93" s="7">
        <f t="shared" si="24"/>
        <v>366.01307189542484</v>
      </c>
      <c r="BA93" s="7">
        <f t="shared" si="25"/>
        <v>3973.8562091503268</v>
      </c>
      <c r="BB93" s="7">
        <f t="shared" si="26"/>
        <v>33.212195121951218</v>
      </c>
      <c r="BC93" s="7">
        <f t="shared" si="27"/>
        <v>18.658536585365855</v>
      </c>
      <c r="BD93" s="7">
        <f t="shared" si="28"/>
        <v>14.210341463414634</v>
      </c>
      <c r="BE93" s="7">
        <f t="shared" si="29"/>
        <v>6.8514146341463418</v>
      </c>
      <c r="BF93" s="19"/>
      <c r="BG93" s="19">
        <f t="shared" si="30"/>
        <v>1.1140486157009621</v>
      </c>
      <c r="BH93" s="19">
        <f t="shared" si="31"/>
        <v>1.7463464786663729</v>
      </c>
      <c r="BI93" s="19">
        <f t="shared" si="32"/>
        <v>1.0064301552106429</v>
      </c>
      <c r="BJ93" s="19">
        <f t="shared" si="33"/>
        <v>0.33333333333333331</v>
      </c>
      <c r="BK93" s="19"/>
      <c r="BL93" s="5">
        <v>0</v>
      </c>
      <c r="BM93" s="5"/>
      <c r="BN93" s="5"/>
      <c r="BO93" s="5"/>
      <c r="BP93" s="5"/>
      <c r="BQ93" s="3">
        <v>1</v>
      </c>
      <c r="BR93" s="3">
        <v>0</v>
      </c>
      <c r="BS93" s="3">
        <v>15</v>
      </c>
      <c r="BT93" s="3"/>
      <c r="BU93" s="3"/>
      <c r="BV93" s="3"/>
      <c r="BW93" s="3"/>
      <c r="BY93" s="3"/>
      <c r="BZ93" s="3"/>
      <c r="CA93" s="3">
        <v>141</v>
      </c>
      <c r="CB93" s="3">
        <v>29</v>
      </c>
      <c r="CC93" s="4">
        <v>1.3</v>
      </c>
      <c r="CD93" s="28">
        <v>50</v>
      </c>
      <c r="CE93" s="8"/>
      <c r="CF93" s="8"/>
      <c r="CG93" s="3">
        <v>7169</v>
      </c>
      <c r="CH93" s="3">
        <v>1</v>
      </c>
      <c r="CI93" s="3">
        <v>3</v>
      </c>
      <c r="CJ93" s="12">
        <v>1015.267175572519</v>
      </c>
      <c r="CK93" s="19">
        <f t="shared" si="34"/>
        <v>6.9229070840027394</v>
      </c>
      <c r="CL93" s="19">
        <f t="shared" si="37"/>
        <v>20.305343511450381</v>
      </c>
      <c r="CM93" s="5">
        <v>1100.9825710385651</v>
      </c>
      <c r="CN93" s="19">
        <f t="shared" si="35"/>
        <v>7.0039583064780047</v>
      </c>
      <c r="CP93" s="36">
        <v>40493</v>
      </c>
      <c r="CQ93" s="36"/>
      <c r="CR93" s="36"/>
      <c r="CS93" s="36"/>
      <c r="CT93" s="20"/>
      <c r="CU93" s="36">
        <v>44274</v>
      </c>
      <c r="CV93" s="36">
        <v>41691</v>
      </c>
      <c r="CW93" s="1">
        <f t="shared" si="36"/>
        <v>1198</v>
      </c>
      <c r="CX93" s="3">
        <v>1</v>
      </c>
      <c r="CY93" s="40">
        <v>41691</v>
      </c>
      <c r="CZ93" s="3">
        <f>(CY93-CP93)</f>
        <v>1198</v>
      </c>
      <c r="DA93" s="3">
        <v>1</v>
      </c>
      <c r="DB93" s="3">
        <v>1198</v>
      </c>
      <c r="DC93" s="3">
        <v>0</v>
      </c>
      <c r="DD93" s="3"/>
    </row>
    <row r="94" spans="1:108" s="10" customFormat="1" x14ac:dyDescent="0.25">
      <c r="A94" s="2">
        <v>2052</v>
      </c>
      <c r="B94" s="3">
        <v>53</v>
      </c>
      <c r="C94" s="3">
        <v>1</v>
      </c>
      <c r="D94" s="3">
        <v>0</v>
      </c>
      <c r="E94" s="3">
        <v>1</v>
      </c>
      <c r="F94" s="3">
        <v>1</v>
      </c>
      <c r="G94" s="3">
        <v>1</v>
      </c>
      <c r="H94" s="1">
        <v>0</v>
      </c>
      <c r="I94" s="3">
        <v>0</v>
      </c>
      <c r="J94" s="3">
        <v>4</v>
      </c>
      <c r="K94" s="3">
        <v>1</v>
      </c>
      <c r="L94" s="3">
        <v>0</v>
      </c>
      <c r="M94" s="3"/>
      <c r="N94" s="3">
        <v>0</v>
      </c>
      <c r="O94" s="3">
        <v>0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0</v>
      </c>
      <c r="V94" s="3">
        <v>0</v>
      </c>
      <c r="W94" s="3">
        <v>0</v>
      </c>
      <c r="X94" s="3">
        <v>1</v>
      </c>
      <c r="Y94" s="3">
        <v>1</v>
      </c>
      <c r="Z94" s="3">
        <v>1</v>
      </c>
      <c r="AA94" s="3">
        <v>1</v>
      </c>
      <c r="AB94" s="3">
        <v>0</v>
      </c>
      <c r="AC94" s="3">
        <v>1</v>
      </c>
      <c r="AD94" s="3">
        <v>1</v>
      </c>
      <c r="AE94" s="3">
        <v>1</v>
      </c>
      <c r="AF94" s="3">
        <v>0</v>
      </c>
      <c r="AG94" s="3">
        <v>0</v>
      </c>
      <c r="AH94" s="3">
        <v>31</v>
      </c>
      <c r="AI94" s="4">
        <v>2.3199999999999998</v>
      </c>
      <c r="AJ94" s="3">
        <v>100</v>
      </c>
      <c r="AK94" s="3">
        <v>62</v>
      </c>
      <c r="AL94" s="5">
        <f t="shared" si="19"/>
        <v>74.666666666666671</v>
      </c>
      <c r="AM94" s="3">
        <v>81</v>
      </c>
      <c r="AN94" s="3">
        <v>3</v>
      </c>
      <c r="AO94" s="3">
        <v>27</v>
      </c>
      <c r="AP94" s="3"/>
      <c r="AQ94" s="3"/>
      <c r="AR94" s="3">
        <v>43</v>
      </c>
      <c r="AS94" s="3"/>
      <c r="AT94" s="8"/>
      <c r="AU94" s="3">
        <v>34</v>
      </c>
      <c r="AV94" s="4">
        <v>3.9439999999999995</v>
      </c>
      <c r="AW94" s="3">
        <v>1.7</v>
      </c>
      <c r="AX94" s="19">
        <f t="shared" si="22"/>
        <v>0.28144863266814485</v>
      </c>
      <c r="AY94" s="7">
        <f t="shared" si="23"/>
        <v>2.2819472616632863</v>
      </c>
      <c r="AZ94" s="7">
        <f t="shared" si="24"/>
        <v>423.52941176470591</v>
      </c>
      <c r="BA94" s="7">
        <f t="shared" si="25"/>
        <v>2243.1372549019611</v>
      </c>
      <c r="BB94" s="7">
        <f t="shared" si="26"/>
        <v>48.691358024691347</v>
      </c>
      <c r="BC94" s="7">
        <f t="shared" si="27"/>
        <v>20.987654320987655</v>
      </c>
      <c r="BD94" s="7">
        <f t="shared" si="28"/>
        <v>11.607572016460907</v>
      </c>
      <c r="BE94" s="7">
        <f t="shared" si="29"/>
        <v>4.5669135802469132</v>
      </c>
      <c r="BF94" s="19"/>
      <c r="BG94" s="19">
        <f t="shared" si="30"/>
        <v>0.88311359026369185</v>
      </c>
      <c r="BH94" s="19"/>
      <c r="BI94" s="19"/>
      <c r="BJ94" s="19">
        <f t="shared" si="33"/>
        <v>0.79411764705882348</v>
      </c>
      <c r="BK94" s="19"/>
      <c r="BL94" s="5">
        <v>0</v>
      </c>
      <c r="BM94" s="5"/>
      <c r="BN94" s="5"/>
      <c r="BO94" s="5"/>
      <c r="BP94" s="5"/>
      <c r="BQ94" s="3">
        <v>1</v>
      </c>
      <c r="BR94" s="3">
        <v>0</v>
      </c>
      <c r="BS94" s="3">
        <v>15</v>
      </c>
      <c r="BT94" s="3">
        <v>7.3</v>
      </c>
      <c r="BU94" s="3">
        <v>7.1</v>
      </c>
      <c r="BV94" s="3">
        <v>0.95</v>
      </c>
      <c r="BW94" s="3"/>
      <c r="BY94" s="3">
        <v>1</v>
      </c>
      <c r="BZ94" s="3">
        <v>1</v>
      </c>
      <c r="CA94" s="3">
        <v>127</v>
      </c>
      <c r="CB94" s="3">
        <v>64</v>
      </c>
      <c r="CC94" s="4">
        <v>2.9</v>
      </c>
      <c r="CD94" s="28">
        <v>28</v>
      </c>
      <c r="CE94" s="8"/>
      <c r="CF94" s="8"/>
      <c r="CG94" s="3">
        <v>5827</v>
      </c>
      <c r="CH94" s="3">
        <v>1</v>
      </c>
      <c r="CI94" s="3">
        <v>3</v>
      </c>
      <c r="CJ94" s="12">
        <v>3090.1960784313724</v>
      </c>
      <c r="CK94" s="19">
        <f t="shared" si="34"/>
        <v>8.0359898236815894</v>
      </c>
      <c r="CL94" s="19">
        <f t="shared" si="37"/>
        <v>110.3641456582633</v>
      </c>
      <c r="CM94" s="5">
        <v>1572.3566174930843</v>
      </c>
      <c r="CN94" s="19">
        <f t="shared" si="35"/>
        <v>7.3603308031728716</v>
      </c>
      <c r="CP94" s="36">
        <v>40497</v>
      </c>
      <c r="CQ94" s="36">
        <v>40499</v>
      </c>
      <c r="CR94" s="20">
        <f>(CQ94-CP94)</f>
        <v>2</v>
      </c>
      <c r="CS94" s="36"/>
      <c r="CT94" s="20"/>
      <c r="CU94" s="36">
        <v>44272</v>
      </c>
      <c r="CV94" s="36">
        <v>44125</v>
      </c>
      <c r="CW94" s="1">
        <f t="shared" si="36"/>
        <v>3628</v>
      </c>
      <c r="CX94" s="3">
        <v>0</v>
      </c>
      <c r="CY94" s="3"/>
      <c r="CZ94" s="3"/>
      <c r="DA94" s="3">
        <v>1</v>
      </c>
      <c r="DB94" s="3">
        <v>2</v>
      </c>
      <c r="DC94" s="1">
        <v>1</v>
      </c>
      <c r="DD94" s="3" t="s">
        <v>149</v>
      </c>
    </row>
    <row r="95" spans="1:108" s="10" customFormat="1" x14ac:dyDescent="0.25">
      <c r="A95" s="2">
        <v>2053</v>
      </c>
      <c r="B95" s="3">
        <v>62</v>
      </c>
      <c r="C95" s="3">
        <v>0</v>
      </c>
      <c r="D95" s="3">
        <v>0</v>
      </c>
      <c r="E95" s="3">
        <v>1</v>
      </c>
      <c r="F95" s="3">
        <v>1</v>
      </c>
      <c r="G95" s="3">
        <v>0</v>
      </c>
      <c r="H95" s="1">
        <v>1</v>
      </c>
      <c r="I95" s="3">
        <v>0</v>
      </c>
      <c r="J95" s="3">
        <v>4</v>
      </c>
      <c r="K95" s="3">
        <v>1</v>
      </c>
      <c r="L95" s="3">
        <v>0</v>
      </c>
      <c r="M95" s="3"/>
      <c r="N95" s="3">
        <v>1</v>
      </c>
      <c r="O95" s="3">
        <v>0</v>
      </c>
      <c r="P95" s="3">
        <v>1</v>
      </c>
      <c r="Q95" s="3">
        <v>1</v>
      </c>
      <c r="R95" s="3">
        <v>1</v>
      </c>
      <c r="S95" s="3">
        <v>1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1</v>
      </c>
      <c r="AA95" s="3">
        <v>1</v>
      </c>
      <c r="AB95" s="3">
        <v>1</v>
      </c>
      <c r="AC95" s="3">
        <v>1</v>
      </c>
      <c r="AD95" s="3">
        <v>0</v>
      </c>
      <c r="AE95" s="3">
        <v>1</v>
      </c>
      <c r="AF95" s="3">
        <v>0</v>
      </c>
      <c r="AG95" s="3">
        <v>0</v>
      </c>
      <c r="AH95" s="3">
        <v>32.299999999999997</v>
      </c>
      <c r="AI95" s="4">
        <v>2.13</v>
      </c>
      <c r="AJ95" s="3">
        <v>93</v>
      </c>
      <c r="AK95" s="3">
        <v>62</v>
      </c>
      <c r="AL95" s="5">
        <f t="shared" si="19"/>
        <v>72.333333333333329</v>
      </c>
      <c r="AM95" s="3">
        <v>85</v>
      </c>
      <c r="AN95" s="3">
        <v>3</v>
      </c>
      <c r="AO95" s="3">
        <v>8</v>
      </c>
      <c r="AP95" s="3">
        <v>32</v>
      </c>
      <c r="AQ95" s="3">
        <v>17</v>
      </c>
      <c r="AR95" s="3">
        <v>21</v>
      </c>
      <c r="AS95" s="1">
        <f t="shared" ref="AS95:AS106" si="39">(AP95-AQ95)</f>
        <v>15</v>
      </c>
      <c r="AT95" s="7">
        <f t="shared" ref="AT95:AT106" si="40">(AS95/AO95)</f>
        <v>1.875</v>
      </c>
      <c r="AU95" s="3">
        <v>12</v>
      </c>
      <c r="AV95" s="4">
        <v>3.5996999999999999</v>
      </c>
      <c r="AW95" s="3">
        <v>1.69</v>
      </c>
      <c r="AX95" s="19">
        <f t="shared" si="22"/>
        <v>0.27104951958610496</v>
      </c>
      <c r="AY95" s="7">
        <f t="shared" si="23"/>
        <v>2.5002083506958912</v>
      </c>
      <c r="AZ95" s="7">
        <f t="shared" si="24"/>
        <v>426.03550295857991</v>
      </c>
      <c r="BA95" s="7">
        <f t="shared" si="25"/>
        <v>3045.3648915187373</v>
      </c>
      <c r="BB95" s="7">
        <f t="shared" si="26"/>
        <v>42.349411764705877</v>
      </c>
      <c r="BC95" s="7">
        <f t="shared" si="27"/>
        <v>19.882352941176471</v>
      </c>
      <c r="BD95" s="7">
        <f t="shared" si="28"/>
        <v>16.314133333333331</v>
      </c>
      <c r="BE95" s="7">
        <f t="shared" si="29"/>
        <v>3.5152000000000001</v>
      </c>
      <c r="BF95" s="19"/>
      <c r="BG95" s="19">
        <f t="shared" si="30"/>
        <v>0.49587465622135185</v>
      </c>
      <c r="BH95" s="19">
        <f t="shared" ref="BH95:BH106" si="41">(AP95/BB95)</f>
        <v>0.75561852376586947</v>
      </c>
      <c r="BI95" s="19">
        <f t="shared" ref="BI95:BI106" si="42">(BB95/AS95)</f>
        <v>2.8232941176470585</v>
      </c>
      <c r="BJ95" s="19">
        <f t="shared" si="33"/>
        <v>0.66666666666666663</v>
      </c>
      <c r="BK95" s="19"/>
      <c r="BL95" s="5">
        <v>0</v>
      </c>
      <c r="BM95" s="5"/>
      <c r="BN95" s="5"/>
      <c r="BO95" s="5"/>
      <c r="BP95" s="5"/>
      <c r="BQ95" s="3">
        <v>1</v>
      </c>
      <c r="BR95" s="3">
        <v>0</v>
      </c>
      <c r="BS95" s="15">
        <v>17.5</v>
      </c>
      <c r="BT95" s="3">
        <v>6.8</v>
      </c>
      <c r="BU95" s="3">
        <v>6.4</v>
      </c>
      <c r="BV95" s="3">
        <v>1</v>
      </c>
      <c r="BW95" s="3"/>
      <c r="BY95" s="3">
        <v>1</v>
      </c>
      <c r="BZ95" s="3">
        <v>0</v>
      </c>
      <c r="CA95" s="3">
        <v>135</v>
      </c>
      <c r="CB95" s="3">
        <v>19</v>
      </c>
      <c r="CC95" s="4">
        <v>1.1000000000000001</v>
      </c>
      <c r="CD95" s="28">
        <v>88</v>
      </c>
      <c r="CE95" s="8"/>
      <c r="CF95" s="8"/>
      <c r="CG95" s="3">
        <v>5804</v>
      </c>
      <c r="CH95" s="3">
        <v>1</v>
      </c>
      <c r="CI95" s="3">
        <v>3</v>
      </c>
      <c r="CJ95" s="12">
        <v>1333.3333333333335</v>
      </c>
      <c r="CK95" s="19">
        <f t="shared" si="34"/>
        <v>7.1954373514339185</v>
      </c>
      <c r="CL95" s="19">
        <f t="shared" si="37"/>
        <v>15.151515151515154</v>
      </c>
      <c r="CM95" s="5">
        <v>2469.0765157083802</v>
      </c>
      <c r="CN95" s="19">
        <f t="shared" si="35"/>
        <v>7.811599479431357</v>
      </c>
      <c r="CP95" s="36">
        <v>40504</v>
      </c>
      <c r="CQ95" s="36"/>
      <c r="CR95" s="36"/>
      <c r="CS95" s="36"/>
      <c r="CT95" s="20"/>
      <c r="CU95" s="36">
        <v>44272</v>
      </c>
      <c r="CV95" s="36">
        <v>40985</v>
      </c>
      <c r="CW95" s="1">
        <f t="shared" si="36"/>
        <v>481</v>
      </c>
      <c r="CX95" s="3">
        <v>1</v>
      </c>
      <c r="CY95" s="40">
        <v>40985</v>
      </c>
      <c r="CZ95" s="3">
        <f>(CY95-CP95)</f>
        <v>481</v>
      </c>
      <c r="DA95" s="3">
        <v>1</v>
      </c>
      <c r="DB95" s="3">
        <v>481</v>
      </c>
      <c r="DC95" s="3">
        <v>0</v>
      </c>
      <c r="DD95" s="9" t="s">
        <v>141</v>
      </c>
    </row>
    <row r="96" spans="1:108" s="10" customFormat="1" x14ac:dyDescent="0.25">
      <c r="A96" s="2">
        <v>2054</v>
      </c>
      <c r="B96" s="3">
        <v>69</v>
      </c>
      <c r="C96" s="3">
        <v>0</v>
      </c>
      <c r="D96" s="3">
        <v>0</v>
      </c>
      <c r="E96" s="3">
        <v>1</v>
      </c>
      <c r="F96" s="3">
        <v>1</v>
      </c>
      <c r="G96" s="3">
        <v>0</v>
      </c>
      <c r="H96" s="1">
        <v>1</v>
      </c>
      <c r="I96" s="3">
        <v>0</v>
      </c>
      <c r="J96" s="3">
        <v>3</v>
      </c>
      <c r="K96" s="9">
        <v>1</v>
      </c>
      <c r="L96" s="3">
        <v>0</v>
      </c>
      <c r="M96" s="9"/>
      <c r="N96" s="3">
        <v>1</v>
      </c>
      <c r="O96" s="9">
        <v>1</v>
      </c>
      <c r="P96" s="3">
        <v>0</v>
      </c>
      <c r="Q96" s="3"/>
      <c r="R96" s="3">
        <v>1</v>
      </c>
      <c r="S96" s="3">
        <v>0</v>
      </c>
      <c r="T96" s="3">
        <v>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1</v>
      </c>
      <c r="AA96" s="3">
        <v>1</v>
      </c>
      <c r="AB96" s="3">
        <v>1</v>
      </c>
      <c r="AC96" s="3">
        <v>0</v>
      </c>
      <c r="AD96" s="3">
        <v>0</v>
      </c>
      <c r="AE96" s="3">
        <v>1</v>
      </c>
      <c r="AF96" s="3">
        <v>0</v>
      </c>
      <c r="AG96" s="3">
        <v>0</v>
      </c>
      <c r="AH96" s="3">
        <v>26.5</v>
      </c>
      <c r="AI96" s="4">
        <v>1.8</v>
      </c>
      <c r="AJ96" s="3">
        <v>119</v>
      </c>
      <c r="AK96" s="3">
        <v>71</v>
      </c>
      <c r="AL96" s="5">
        <f t="shared" si="19"/>
        <v>87</v>
      </c>
      <c r="AM96" s="3">
        <v>71</v>
      </c>
      <c r="AN96" s="3">
        <v>1</v>
      </c>
      <c r="AO96" s="3">
        <v>9</v>
      </c>
      <c r="AP96" s="3">
        <v>79</v>
      </c>
      <c r="AQ96" s="3">
        <v>26</v>
      </c>
      <c r="AR96" s="3">
        <v>45</v>
      </c>
      <c r="AS96" s="1">
        <f t="shared" si="39"/>
        <v>53</v>
      </c>
      <c r="AT96" s="7">
        <f t="shared" si="40"/>
        <v>5.8888888888888893</v>
      </c>
      <c r="AU96" s="3">
        <v>18</v>
      </c>
      <c r="AV96" s="4">
        <v>4.2300000000000004</v>
      </c>
      <c r="AW96" s="3">
        <v>2.35</v>
      </c>
      <c r="AX96" s="19">
        <f t="shared" si="22"/>
        <v>0.45332594235033263</v>
      </c>
      <c r="AY96" s="7">
        <f t="shared" si="23"/>
        <v>6.3829787234042543</v>
      </c>
      <c r="AZ96" s="7">
        <f t="shared" si="24"/>
        <v>919.14893617021278</v>
      </c>
      <c r="BA96" s="7">
        <f t="shared" si="25"/>
        <v>2655.3191489361702</v>
      </c>
      <c r="BB96" s="7">
        <f t="shared" si="26"/>
        <v>59.577464788732399</v>
      </c>
      <c r="BC96" s="7">
        <f t="shared" si="27"/>
        <v>33.098591549295776</v>
      </c>
      <c r="BD96" s="7">
        <f t="shared" si="28"/>
        <v>31.059718309859157</v>
      </c>
      <c r="BE96" s="7">
        <f t="shared" si="29"/>
        <v>16.205070422535208</v>
      </c>
      <c r="BF96" s="19"/>
      <c r="BG96" s="19">
        <f t="shared" si="30"/>
        <v>0.75531914893617014</v>
      </c>
      <c r="BH96" s="19">
        <f t="shared" si="41"/>
        <v>1.3260047281323877</v>
      </c>
      <c r="BI96" s="19">
        <f t="shared" si="42"/>
        <v>1.124103109221366</v>
      </c>
      <c r="BJ96" s="19">
        <f t="shared" si="33"/>
        <v>0.5</v>
      </c>
      <c r="BK96" s="19"/>
      <c r="BL96" s="5">
        <v>0</v>
      </c>
      <c r="BM96" s="5"/>
      <c r="BN96" s="5"/>
      <c r="BO96" s="5"/>
      <c r="BP96" s="5"/>
      <c r="BQ96" s="3">
        <v>1</v>
      </c>
      <c r="BR96" s="3">
        <v>0</v>
      </c>
      <c r="BS96" s="3">
        <v>22.5</v>
      </c>
      <c r="BT96" s="3">
        <v>5.8</v>
      </c>
      <c r="BU96" s="3">
        <v>4.8</v>
      </c>
      <c r="BV96" s="3">
        <v>1</v>
      </c>
      <c r="BW96" s="3"/>
      <c r="BY96" s="3">
        <v>1</v>
      </c>
      <c r="BZ96" s="3">
        <v>1</v>
      </c>
      <c r="CA96" s="3">
        <v>139</v>
      </c>
      <c r="CB96" s="3">
        <v>30</v>
      </c>
      <c r="CC96" s="4">
        <v>1.3</v>
      </c>
      <c r="CD96" s="28">
        <v>55</v>
      </c>
      <c r="CE96" s="8"/>
      <c r="CF96" s="8"/>
      <c r="CG96" s="3">
        <v>3667</v>
      </c>
      <c r="CH96" s="3">
        <v>1</v>
      </c>
      <c r="CI96" s="3">
        <v>3</v>
      </c>
      <c r="CJ96" s="12">
        <v>1696.4705882352941</v>
      </c>
      <c r="CK96" s="19">
        <f t="shared" si="34"/>
        <v>7.436305247342669</v>
      </c>
      <c r="CL96" s="19">
        <f t="shared" si="37"/>
        <v>30.844919786096256</v>
      </c>
      <c r="CM96" s="5">
        <v>2170.7995250837321</v>
      </c>
      <c r="CN96" s="19">
        <f t="shared" si="35"/>
        <v>7.6828508234144568</v>
      </c>
      <c r="CP96" s="36">
        <v>40511</v>
      </c>
      <c r="CQ96" s="36"/>
      <c r="CR96" s="36"/>
      <c r="CS96" s="36"/>
      <c r="CT96" s="20"/>
      <c r="CU96" s="36">
        <v>44274</v>
      </c>
      <c r="CV96" s="36">
        <v>41039</v>
      </c>
      <c r="CW96" s="1">
        <f t="shared" si="36"/>
        <v>528</v>
      </c>
      <c r="CX96" s="3">
        <v>1</v>
      </c>
      <c r="CY96" s="40">
        <v>41039</v>
      </c>
      <c r="CZ96" s="3">
        <f>(CY96-CP96)</f>
        <v>528</v>
      </c>
      <c r="DA96" s="3">
        <v>1</v>
      </c>
      <c r="DB96" s="3">
        <v>528</v>
      </c>
      <c r="DC96" s="1">
        <v>1</v>
      </c>
      <c r="DD96" s="3" t="s">
        <v>141</v>
      </c>
    </row>
    <row r="97" spans="1:117" s="10" customFormat="1" x14ac:dyDescent="0.25">
      <c r="A97" s="2">
        <v>2055</v>
      </c>
      <c r="B97" s="3">
        <v>71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1">
        <v>0</v>
      </c>
      <c r="I97" s="3">
        <v>0</v>
      </c>
      <c r="J97" s="3">
        <v>4</v>
      </c>
      <c r="K97" s="3">
        <v>1</v>
      </c>
      <c r="L97" s="3">
        <v>0</v>
      </c>
      <c r="M97" s="3"/>
      <c r="N97" s="3">
        <v>0</v>
      </c>
      <c r="O97" s="3">
        <v>1</v>
      </c>
      <c r="P97" s="3">
        <v>0</v>
      </c>
      <c r="Q97" s="3"/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0</v>
      </c>
      <c r="Y97" s="3">
        <v>1</v>
      </c>
      <c r="Z97" s="3">
        <v>1</v>
      </c>
      <c r="AA97" s="3">
        <v>1</v>
      </c>
      <c r="AB97" s="3">
        <v>1</v>
      </c>
      <c r="AC97" s="3">
        <v>0</v>
      </c>
      <c r="AD97" s="3">
        <v>0</v>
      </c>
      <c r="AE97" s="3">
        <v>1</v>
      </c>
      <c r="AF97" s="3">
        <v>0</v>
      </c>
      <c r="AG97" s="3">
        <v>0</v>
      </c>
      <c r="AH97" s="3">
        <v>23.5</v>
      </c>
      <c r="AI97" s="4">
        <v>1.62</v>
      </c>
      <c r="AJ97" s="3">
        <v>128</v>
      </c>
      <c r="AK97" s="3">
        <v>60</v>
      </c>
      <c r="AL97" s="5">
        <f t="shared" si="19"/>
        <v>82.666666666666671</v>
      </c>
      <c r="AM97" s="3">
        <v>66</v>
      </c>
      <c r="AN97" s="3">
        <v>1</v>
      </c>
      <c r="AO97" s="3">
        <v>8</v>
      </c>
      <c r="AP97" s="3">
        <v>41</v>
      </c>
      <c r="AQ97" s="3">
        <v>15</v>
      </c>
      <c r="AR97" s="3">
        <v>24</v>
      </c>
      <c r="AS97" s="1">
        <f t="shared" si="39"/>
        <v>26</v>
      </c>
      <c r="AT97" s="7">
        <f t="shared" si="40"/>
        <v>3.25</v>
      </c>
      <c r="AU97" s="3">
        <v>10</v>
      </c>
      <c r="AV97" s="4">
        <v>3.5964000000000005</v>
      </c>
      <c r="AW97" s="3">
        <v>2.2200000000000002</v>
      </c>
      <c r="AX97" s="19">
        <f t="shared" si="22"/>
        <v>0.40691796008869185</v>
      </c>
      <c r="AY97" s="7">
        <f t="shared" si="23"/>
        <v>3.8927816705594478</v>
      </c>
      <c r="AZ97" s="7">
        <f t="shared" si="24"/>
        <v>504.50450450450444</v>
      </c>
      <c r="BA97" s="7">
        <f t="shared" si="25"/>
        <v>2690.6906906906906</v>
      </c>
      <c r="BB97" s="7">
        <f t="shared" si="26"/>
        <v>54.490909090909099</v>
      </c>
      <c r="BC97" s="7">
        <f t="shared" si="27"/>
        <v>33.636363636363633</v>
      </c>
      <c r="BD97" s="7">
        <f t="shared" si="28"/>
        <v>33.241696969696967</v>
      </c>
      <c r="BE97" s="7">
        <f t="shared" si="29"/>
        <v>7.3192727272727263</v>
      </c>
      <c r="BF97" s="19"/>
      <c r="BG97" s="19">
        <f t="shared" si="30"/>
        <v>0.44044044044044039</v>
      </c>
      <c r="BH97" s="19">
        <f t="shared" si="41"/>
        <v>0.752419085752419</v>
      </c>
      <c r="BI97" s="19">
        <f t="shared" si="42"/>
        <v>2.0958041958041962</v>
      </c>
      <c r="BJ97" s="19">
        <f t="shared" si="33"/>
        <v>0.8</v>
      </c>
      <c r="BK97" s="19"/>
      <c r="BL97" s="5">
        <v>1</v>
      </c>
      <c r="BM97" s="5"/>
      <c r="BN97" s="5"/>
      <c r="BO97" s="5">
        <v>0</v>
      </c>
      <c r="BP97" s="5">
        <v>0</v>
      </c>
      <c r="BQ97" s="3">
        <v>1</v>
      </c>
      <c r="BR97" s="3">
        <v>0</v>
      </c>
      <c r="BS97" s="3">
        <v>27.5</v>
      </c>
      <c r="BT97" s="3">
        <v>4.0999999999999996</v>
      </c>
      <c r="BU97" s="3">
        <v>3.9</v>
      </c>
      <c r="BV97" s="3">
        <v>0.9</v>
      </c>
      <c r="BW97" s="3">
        <v>2.6</v>
      </c>
      <c r="BY97" s="3">
        <v>0</v>
      </c>
      <c r="BZ97" s="3">
        <v>1</v>
      </c>
      <c r="CA97" s="3">
        <v>139</v>
      </c>
      <c r="CB97" s="3">
        <v>28</v>
      </c>
      <c r="CC97" s="4">
        <v>1.3</v>
      </c>
      <c r="CD97" s="28">
        <v>49</v>
      </c>
      <c r="CE97" s="8"/>
      <c r="CF97" s="8"/>
      <c r="CG97" s="3">
        <v>391</v>
      </c>
      <c r="CH97" s="3">
        <v>0</v>
      </c>
      <c r="CI97" s="3">
        <v>1</v>
      </c>
      <c r="CJ97" s="12">
        <v>2978.2312925170068</v>
      </c>
      <c r="CK97" s="19">
        <f t="shared" si="34"/>
        <v>7.9990848772921632</v>
      </c>
      <c r="CL97" s="19">
        <f t="shared" si="37"/>
        <v>60.780230459530749</v>
      </c>
      <c r="CM97" s="5">
        <v>2149.6969096298444</v>
      </c>
      <c r="CN97" s="19">
        <f t="shared" si="35"/>
        <v>7.6730821389189963</v>
      </c>
      <c r="CP97" s="36">
        <v>40519</v>
      </c>
      <c r="CQ97" s="36"/>
      <c r="CR97" s="36"/>
      <c r="CS97" s="36"/>
      <c r="CT97" s="20"/>
      <c r="CU97" s="36">
        <v>44274</v>
      </c>
      <c r="CV97" s="36">
        <v>44275</v>
      </c>
      <c r="CW97" s="1">
        <f t="shared" si="36"/>
        <v>3756</v>
      </c>
      <c r="CX97" s="3">
        <v>0</v>
      </c>
      <c r="CY97" s="3"/>
      <c r="CZ97" s="3"/>
      <c r="DA97" s="3">
        <v>0</v>
      </c>
      <c r="DB97" s="3">
        <v>3756</v>
      </c>
      <c r="DC97" s="1">
        <v>1</v>
      </c>
      <c r="DD97" s="3" t="s">
        <v>156</v>
      </c>
    </row>
    <row r="98" spans="1:117" s="10" customFormat="1" x14ac:dyDescent="0.25">
      <c r="A98" s="2">
        <v>2056</v>
      </c>
      <c r="B98" s="3">
        <v>49</v>
      </c>
      <c r="C98" s="3">
        <v>0</v>
      </c>
      <c r="D98" s="3">
        <v>0</v>
      </c>
      <c r="E98" s="3">
        <v>0</v>
      </c>
      <c r="F98" s="3">
        <v>2</v>
      </c>
      <c r="G98" s="3">
        <v>1</v>
      </c>
      <c r="H98" s="1">
        <v>0</v>
      </c>
      <c r="I98" s="3">
        <v>1</v>
      </c>
      <c r="J98" s="3">
        <v>1</v>
      </c>
      <c r="K98" s="3">
        <v>0</v>
      </c>
      <c r="L98" s="3">
        <v>0</v>
      </c>
      <c r="M98" s="3"/>
      <c r="N98" s="3">
        <v>0</v>
      </c>
      <c r="O98" s="3">
        <v>0</v>
      </c>
      <c r="P98" s="3">
        <v>1</v>
      </c>
      <c r="Q98" s="3"/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1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23</v>
      </c>
      <c r="AI98" s="4">
        <v>1.7</v>
      </c>
      <c r="AJ98" s="3">
        <v>118</v>
      </c>
      <c r="AK98" s="3">
        <v>78</v>
      </c>
      <c r="AL98" s="5">
        <f t="shared" si="19"/>
        <v>91.333333333333329</v>
      </c>
      <c r="AM98" s="3">
        <v>88</v>
      </c>
      <c r="AN98" s="3">
        <v>1</v>
      </c>
      <c r="AO98" s="3">
        <v>4</v>
      </c>
      <c r="AP98" s="3">
        <v>18</v>
      </c>
      <c r="AQ98" s="3">
        <v>8</v>
      </c>
      <c r="AR98" s="3">
        <v>11</v>
      </c>
      <c r="AS98" s="1">
        <f t="shared" si="39"/>
        <v>10</v>
      </c>
      <c r="AT98" s="7">
        <f t="shared" si="40"/>
        <v>2.5</v>
      </c>
      <c r="AU98" s="3">
        <v>6</v>
      </c>
      <c r="AV98" s="4">
        <v>3.8080000000000003</v>
      </c>
      <c r="AW98" s="3">
        <v>2.2400000000000002</v>
      </c>
      <c r="AX98" s="19">
        <f t="shared" si="22"/>
        <v>0.45362897265336294</v>
      </c>
      <c r="AY98" s="7">
        <f t="shared" si="23"/>
        <v>1.3130252100840336</v>
      </c>
      <c r="AZ98" s="7">
        <f t="shared" si="24"/>
        <v>178.57142857142856</v>
      </c>
      <c r="BA98" s="7">
        <f t="shared" si="25"/>
        <v>3119.0476190476184</v>
      </c>
      <c r="BB98" s="7">
        <f t="shared" si="26"/>
        <v>43.272727272727273</v>
      </c>
      <c r="BC98" s="7">
        <f t="shared" si="27"/>
        <v>25.454545454545453</v>
      </c>
      <c r="BD98" s="7">
        <f t="shared" si="28"/>
        <v>29.540848484848482</v>
      </c>
      <c r="BE98" s="7">
        <f t="shared" si="29"/>
        <v>2.4232727272727272</v>
      </c>
      <c r="BF98" s="19"/>
      <c r="BG98" s="19">
        <f t="shared" si="30"/>
        <v>0.25420168067226889</v>
      </c>
      <c r="BH98" s="19">
        <f t="shared" si="41"/>
        <v>0.41596638655462187</v>
      </c>
      <c r="BI98" s="19">
        <f t="shared" si="42"/>
        <v>4.3272727272727272</v>
      </c>
      <c r="BJ98" s="19">
        <f t="shared" si="33"/>
        <v>0.66666666666666663</v>
      </c>
      <c r="BK98" s="19"/>
      <c r="BL98" s="5">
        <v>0</v>
      </c>
      <c r="BM98" s="5"/>
      <c r="BN98" s="5"/>
      <c r="BO98" s="5"/>
      <c r="BP98" s="5"/>
      <c r="BQ98" s="3">
        <v>1</v>
      </c>
      <c r="BR98" s="3">
        <v>0</v>
      </c>
      <c r="BS98" s="3">
        <v>55</v>
      </c>
      <c r="BT98" s="3"/>
      <c r="BU98" s="3"/>
      <c r="BV98" s="3"/>
      <c r="BW98" s="3"/>
      <c r="BY98" s="3">
        <v>1</v>
      </c>
      <c r="BZ98" s="3">
        <v>0</v>
      </c>
      <c r="CA98" s="3">
        <v>141</v>
      </c>
      <c r="CB98" s="3">
        <v>25</v>
      </c>
      <c r="CC98" s="4">
        <v>1.1000000000000001</v>
      </c>
      <c r="CD98" s="28">
        <v>77</v>
      </c>
      <c r="CE98" s="8"/>
      <c r="CF98" s="8"/>
      <c r="CG98" s="3">
        <v>366</v>
      </c>
      <c r="CH98" s="3">
        <v>0</v>
      </c>
      <c r="CI98" s="3">
        <v>1</v>
      </c>
      <c r="CJ98" s="12">
        <v>828.9473684210526</v>
      </c>
      <c r="CK98" s="19">
        <f t="shared" si="34"/>
        <v>6.7201566650873383</v>
      </c>
      <c r="CL98" s="19">
        <f t="shared" si="37"/>
        <v>10.76555023923445</v>
      </c>
      <c r="CM98" s="5">
        <v>744.87765334955429</v>
      </c>
      <c r="CN98" s="19">
        <f t="shared" si="35"/>
        <v>6.6132199812014987</v>
      </c>
      <c r="CP98" s="36">
        <v>40521</v>
      </c>
      <c r="CQ98" s="36"/>
      <c r="CR98" s="36"/>
      <c r="CS98" s="36"/>
      <c r="CT98" s="22"/>
      <c r="CU98" s="36">
        <v>44274</v>
      </c>
      <c r="CV98" s="40">
        <v>43879</v>
      </c>
      <c r="CW98" s="3">
        <f t="shared" si="36"/>
        <v>3358</v>
      </c>
      <c r="CX98" s="3">
        <v>0</v>
      </c>
      <c r="CY98" s="3"/>
      <c r="CZ98" s="3"/>
      <c r="DA98" s="3">
        <v>0</v>
      </c>
      <c r="DB98" s="3">
        <v>3358</v>
      </c>
      <c r="DC98" s="3">
        <v>0</v>
      </c>
      <c r="DD98" s="3"/>
    </row>
    <row r="99" spans="1:117" s="10" customFormat="1" x14ac:dyDescent="0.25">
      <c r="A99" s="2">
        <v>2057</v>
      </c>
      <c r="B99" s="3">
        <v>68</v>
      </c>
      <c r="C99" s="3">
        <v>1</v>
      </c>
      <c r="D99" s="3">
        <v>0</v>
      </c>
      <c r="E99" s="3">
        <v>0</v>
      </c>
      <c r="F99" s="3">
        <v>1</v>
      </c>
      <c r="G99" s="3">
        <v>0</v>
      </c>
      <c r="H99" s="1">
        <v>1</v>
      </c>
      <c r="I99" s="3">
        <v>1</v>
      </c>
      <c r="J99" s="3">
        <v>1</v>
      </c>
      <c r="K99" s="3">
        <v>1</v>
      </c>
      <c r="L99" s="3">
        <v>0</v>
      </c>
      <c r="M99" s="3"/>
      <c r="N99" s="3">
        <v>1</v>
      </c>
      <c r="O99" s="3">
        <v>0</v>
      </c>
      <c r="P99" s="3">
        <v>1</v>
      </c>
      <c r="Q99" s="3"/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1</v>
      </c>
      <c r="Z99" s="3">
        <v>1</v>
      </c>
      <c r="AA99" s="3">
        <v>1</v>
      </c>
      <c r="AB99" s="3">
        <v>1</v>
      </c>
      <c r="AC99" s="3">
        <v>1</v>
      </c>
      <c r="AD99" s="3">
        <v>0</v>
      </c>
      <c r="AE99" s="3">
        <v>1</v>
      </c>
      <c r="AF99" s="3">
        <v>0</v>
      </c>
      <c r="AG99" s="3">
        <v>0</v>
      </c>
      <c r="AH99" s="3">
        <v>28</v>
      </c>
      <c r="AI99" s="4">
        <v>2.35</v>
      </c>
      <c r="AJ99" s="3"/>
      <c r="AK99" s="3"/>
      <c r="AL99" s="5"/>
      <c r="AM99" s="3">
        <v>74</v>
      </c>
      <c r="AN99" s="3">
        <v>1</v>
      </c>
      <c r="AO99" s="3">
        <v>16</v>
      </c>
      <c r="AP99" s="3">
        <v>37</v>
      </c>
      <c r="AQ99" s="3">
        <v>20</v>
      </c>
      <c r="AR99" s="3">
        <v>26</v>
      </c>
      <c r="AS99" s="1">
        <f t="shared" si="39"/>
        <v>17</v>
      </c>
      <c r="AT99" s="7">
        <f t="shared" si="40"/>
        <v>1.0625</v>
      </c>
      <c r="AU99" s="3">
        <v>22</v>
      </c>
      <c r="AV99" s="4">
        <v>4.2065000000000001</v>
      </c>
      <c r="AW99" s="3">
        <v>1.79</v>
      </c>
      <c r="AX99" s="19"/>
      <c r="AY99" s="7">
        <f t="shared" si="23"/>
        <v>0.95090930702484244</v>
      </c>
      <c r="AZ99" s="7">
        <f t="shared" si="24"/>
        <v>178.77094972067039</v>
      </c>
      <c r="BA99" s="7"/>
      <c r="BB99" s="7">
        <f t="shared" si="26"/>
        <v>56.844594594594597</v>
      </c>
      <c r="BC99" s="7">
        <f t="shared" si="27"/>
        <v>24.189189189189189</v>
      </c>
      <c r="BD99" s="7"/>
      <c r="BE99" s="7">
        <f t="shared" si="29"/>
        <v>3.2897297297297299</v>
      </c>
      <c r="BF99" s="19"/>
      <c r="BG99" s="19">
        <f t="shared" si="30"/>
        <v>0.45738737667894924</v>
      </c>
      <c r="BH99" s="19">
        <f t="shared" si="41"/>
        <v>0.65089742065850464</v>
      </c>
      <c r="BI99" s="19">
        <f t="shared" si="42"/>
        <v>3.3437996820349762</v>
      </c>
      <c r="BJ99" s="19">
        <f t="shared" si="33"/>
        <v>0.72727272727272729</v>
      </c>
      <c r="BK99" s="19"/>
      <c r="BL99" s="5">
        <v>0</v>
      </c>
      <c r="BM99" s="5"/>
      <c r="BN99" s="5"/>
      <c r="BO99" s="5"/>
      <c r="BP99" s="5"/>
      <c r="BQ99" s="3">
        <v>1</v>
      </c>
      <c r="BR99" s="3">
        <v>0</v>
      </c>
      <c r="BS99" s="3"/>
      <c r="BT99" s="3">
        <v>6.2</v>
      </c>
      <c r="BU99" s="3">
        <v>5.4</v>
      </c>
      <c r="BV99" s="3">
        <v>1</v>
      </c>
      <c r="BW99" s="3"/>
      <c r="BY99" s="3">
        <v>1</v>
      </c>
      <c r="BZ99" s="3">
        <v>0</v>
      </c>
      <c r="CA99" s="3">
        <v>142</v>
      </c>
      <c r="CB99" s="3">
        <v>26</v>
      </c>
      <c r="CC99" s="4">
        <v>2</v>
      </c>
      <c r="CD99" s="28">
        <v>42</v>
      </c>
      <c r="CE99" s="8"/>
      <c r="CF99" s="8"/>
      <c r="CG99" s="3">
        <v>1145</v>
      </c>
      <c r="CH99" s="3">
        <v>1</v>
      </c>
      <c r="CI99" s="3">
        <v>2</v>
      </c>
      <c r="CJ99" s="12">
        <v>1241.5966386554621</v>
      </c>
      <c r="CK99" s="19">
        <f t="shared" si="34"/>
        <v>7.1241534421568149</v>
      </c>
      <c r="CL99" s="19">
        <f t="shared" si="37"/>
        <v>29.561824729891956</v>
      </c>
      <c r="CM99" s="5">
        <v>1058.9701844312465</v>
      </c>
      <c r="CN99" s="19">
        <f t="shared" si="35"/>
        <v>6.965052190749204</v>
      </c>
      <c r="CP99" s="36">
        <v>40526</v>
      </c>
      <c r="CQ99" s="36"/>
      <c r="CR99" s="36"/>
      <c r="CS99" s="36">
        <v>42037</v>
      </c>
      <c r="CT99" s="43">
        <f>(CS99-CP99)</f>
        <v>1511</v>
      </c>
      <c r="CU99" s="36">
        <v>44274</v>
      </c>
      <c r="CV99" s="40">
        <v>44263</v>
      </c>
      <c r="CW99" s="3">
        <f t="shared" si="36"/>
        <v>3737</v>
      </c>
      <c r="CX99" s="3">
        <v>0</v>
      </c>
      <c r="CY99" s="3"/>
      <c r="CZ99" s="3"/>
      <c r="DA99" s="3">
        <v>1</v>
      </c>
      <c r="DB99" s="3">
        <v>1511</v>
      </c>
      <c r="DC99" s="3">
        <v>0</v>
      </c>
      <c r="DD99" s="3"/>
    </row>
    <row r="100" spans="1:117" s="10" customFormat="1" x14ac:dyDescent="0.25">
      <c r="A100" s="2">
        <v>2058</v>
      </c>
      <c r="B100" s="3">
        <v>61</v>
      </c>
      <c r="C100" s="3">
        <v>0</v>
      </c>
      <c r="D100" s="3">
        <v>0</v>
      </c>
      <c r="E100" s="3">
        <v>0</v>
      </c>
      <c r="F100" s="3">
        <v>1</v>
      </c>
      <c r="G100" s="3">
        <v>0</v>
      </c>
      <c r="H100" s="1">
        <v>1</v>
      </c>
      <c r="I100" s="3">
        <v>1</v>
      </c>
      <c r="J100" s="3">
        <v>1</v>
      </c>
      <c r="K100" s="3">
        <v>0</v>
      </c>
      <c r="L100" s="3">
        <v>1</v>
      </c>
      <c r="M100" s="3"/>
      <c r="N100" s="3">
        <v>1</v>
      </c>
      <c r="O100" s="3">
        <v>0</v>
      </c>
      <c r="P100" s="3">
        <v>1</v>
      </c>
      <c r="Q100" s="3">
        <v>1</v>
      </c>
      <c r="R100" s="3">
        <v>0</v>
      </c>
      <c r="S100" s="3">
        <v>0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1</v>
      </c>
      <c r="AA100" s="3">
        <v>1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34.5</v>
      </c>
      <c r="AI100" s="4">
        <v>2.15</v>
      </c>
      <c r="AJ100" s="3">
        <v>120</v>
      </c>
      <c r="AK100" s="3">
        <v>70</v>
      </c>
      <c r="AL100" s="5">
        <f t="shared" ref="AL100:AL106" si="43">(AJ100+2*AK100)/3</f>
        <v>86.666666666666671</v>
      </c>
      <c r="AM100" s="3">
        <v>94</v>
      </c>
      <c r="AN100" s="3">
        <v>1</v>
      </c>
      <c r="AO100" s="3">
        <v>10</v>
      </c>
      <c r="AP100" s="3">
        <v>27</v>
      </c>
      <c r="AQ100" s="3">
        <v>17</v>
      </c>
      <c r="AR100" s="3">
        <v>20</v>
      </c>
      <c r="AS100" s="1">
        <f t="shared" si="39"/>
        <v>10</v>
      </c>
      <c r="AT100" s="7">
        <f t="shared" si="40"/>
        <v>1</v>
      </c>
      <c r="AU100" s="3">
        <v>14</v>
      </c>
      <c r="AV100" s="4">
        <v>6.4929999999999994</v>
      </c>
      <c r="AW100" s="3">
        <v>3.02</v>
      </c>
      <c r="AX100" s="19">
        <f t="shared" ref="AX100:AX106" si="44">(AL100*AW100/451)</f>
        <v>0.58033998521803398</v>
      </c>
      <c r="AY100" s="7">
        <f t="shared" si="23"/>
        <v>0.92407207762205457</v>
      </c>
      <c r="AZ100" s="7">
        <f t="shared" si="24"/>
        <v>158.94039735099338</v>
      </c>
      <c r="BA100" s="7">
        <f t="shared" ref="BA100:BA106" si="45">((AL100-AO100)*80/AW100)</f>
        <v>2030.9050772626933</v>
      </c>
      <c r="BB100" s="7">
        <f t="shared" si="26"/>
        <v>69.074468085106375</v>
      </c>
      <c r="BC100" s="7">
        <f t="shared" si="27"/>
        <v>32.127659574468083</v>
      </c>
      <c r="BD100" s="7">
        <f t="shared" ref="BD100:BD106" si="46">(BC100*(AL100-AU100)*0.0136)</f>
        <v>31.750695035460993</v>
      </c>
      <c r="BE100" s="7">
        <f t="shared" si="29"/>
        <v>4.3693617021276587</v>
      </c>
      <c r="BF100" s="19"/>
      <c r="BG100" s="19">
        <f t="shared" si="30"/>
        <v>0.28954258432157709</v>
      </c>
      <c r="BH100" s="19">
        <f t="shared" si="41"/>
        <v>0.39088248883412913</v>
      </c>
      <c r="BI100" s="19">
        <f t="shared" si="42"/>
        <v>6.9074468085106373</v>
      </c>
      <c r="BJ100" s="19">
        <f t="shared" si="33"/>
        <v>0.7142857142857143</v>
      </c>
      <c r="BK100" s="19"/>
      <c r="BL100" s="5">
        <v>0</v>
      </c>
      <c r="BM100" s="5"/>
      <c r="BN100" s="5"/>
      <c r="BO100" s="5"/>
      <c r="BP100" s="5"/>
      <c r="BQ100" s="3">
        <v>1</v>
      </c>
      <c r="BR100" s="3">
        <v>0</v>
      </c>
      <c r="BS100" s="3">
        <v>55</v>
      </c>
      <c r="BT100" s="3">
        <v>4.5999999999999996</v>
      </c>
      <c r="BU100" s="3">
        <v>2.6</v>
      </c>
      <c r="BV100" s="3">
        <v>0.93</v>
      </c>
      <c r="BW100" s="3">
        <v>5.3</v>
      </c>
      <c r="BY100" s="3">
        <v>1</v>
      </c>
      <c r="BZ100" s="3">
        <v>0</v>
      </c>
      <c r="CA100" s="3">
        <v>140</v>
      </c>
      <c r="CB100" s="3">
        <v>26</v>
      </c>
      <c r="CC100" s="4">
        <v>1</v>
      </c>
      <c r="CD100" s="28">
        <v>90</v>
      </c>
      <c r="CE100" s="8"/>
      <c r="CF100" s="8"/>
      <c r="CG100" s="3">
        <v>167</v>
      </c>
      <c r="CH100" s="3">
        <v>0</v>
      </c>
      <c r="CI100" s="3">
        <v>1</v>
      </c>
      <c r="CJ100" s="12">
        <v>730.28169014084506</v>
      </c>
      <c r="CK100" s="19">
        <f t="shared" si="34"/>
        <v>6.5934303366163576</v>
      </c>
      <c r="CL100" s="19">
        <f t="shared" si="37"/>
        <v>8.1142410015649453</v>
      </c>
      <c r="CM100" s="5">
        <v>239.46703333776145</v>
      </c>
      <c r="CN100" s="19">
        <f t="shared" si="35"/>
        <v>5.4784157595176</v>
      </c>
      <c r="CP100" s="36">
        <v>40549</v>
      </c>
      <c r="CQ100" s="36"/>
      <c r="CR100" s="36"/>
      <c r="CS100" s="36"/>
      <c r="CT100" s="22"/>
      <c r="CU100" s="36">
        <v>44274</v>
      </c>
      <c r="CV100" s="40">
        <v>44272</v>
      </c>
      <c r="CW100" s="3">
        <f t="shared" si="36"/>
        <v>3723</v>
      </c>
      <c r="CX100" s="3">
        <v>0</v>
      </c>
      <c r="CY100" s="3"/>
      <c r="CZ100" s="3"/>
      <c r="DA100" s="3">
        <v>0</v>
      </c>
      <c r="DB100" s="3">
        <v>3723</v>
      </c>
      <c r="DC100" s="3">
        <v>0</v>
      </c>
      <c r="DD100" s="3"/>
    </row>
    <row r="101" spans="1:117" s="10" customFormat="1" x14ac:dyDescent="0.25">
      <c r="A101" s="2">
        <v>2059</v>
      </c>
      <c r="B101" s="3">
        <v>76</v>
      </c>
      <c r="C101" s="3">
        <v>0</v>
      </c>
      <c r="D101" s="3">
        <v>0</v>
      </c>
      <c r="E101" s="3">
        <v>1</v>
      </c>
      <c r="F101" s="3">
        <v>2</v>
      </c>
      <c r="G101" s="3">
        <v>0</v>
      </c>
      <c r="H101" s="1">
        <v>1</v>
      </c>
      <c r="I101" s="3">
        <v>0</v>
      </c>
      <c r="J101" s="3">
        <v>4</v>
      </c>
      <c r="K101" s="3">
        <v>1</v>
      </c>
      <c r="L101" s="3">
        <v>1</v>
      </c>
      <c r="M101" s="3"/>
      <c r="N101" s="3">
        <v>1</v>
      </c>
      <c r="O101" s="3">
        <v>0</v>
      </c>
      <c r="P101" s="3">
        <v>1</v>
      </c>
      <c r="Q101" s="3">
        <v>1</v>
      </c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1</v>
      </c>
      <c r="AA101" s="3">
        <v>1</v>
      </c>
      <c r="AB101" s="3">
        <v>0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>
        <v>40.700000000000003</v>
      </c>
      <c r="AI101" s="4">
        <v>2.44</v>
      </c>
      <c r="AJ101" s="3">
        <v>119</v>
      </c>
      <c r="AK101" s="3">
        <v>54</v>
      </c>
      <c r="AL101" s="5">
        <f t="shared" si="43"/>
        <v>75.666666666666671</v>
      </c>
      <c r="AM101" s="3">
        <v>64</v>
      </c>
      <c r="AN101" s="3">
        <v>3</v>
      </c>
      <c r="AO101" s="3">
        <v>14</v>
      </c>
      <c r="AP101" s="3">
        <v>44</v>
      </c>
      <c r="AQ101" s="3">
        <v>30</v>
      </c>
      <c r="AR101" s="3">
        <v>35</v>
      </c>
      <c r="AS101" s="1">
        <f t="shared" si="39"/>
        <v>14</v>
      </c>
      <c r="AT101" s="7">
        <f t="shared" si="40"/>
        <v>1</v>
      </c>
      <c r="AU101" s="3">
        <v>22</v>
      </c>
      <c r="AV101" s="4">
        <v>4.8311999999999999</v>
      </c>
      <c r="AW101" s="3">
        <v>1.98</v>
      </c>
      <c r="AX101" s="19">
        <f t="shared" si="44"/>
        <v>0.33219512195121959</v>
      </c>
      <c r="AY101" s="7">
        <f t="shared" si="23"/>
        <v>2.6908428547772809</v>
      </c>
      <c r="AZ101" s="7">
        <f t="shared" si="24"/>
        <v>525.25252525252529</v>
      </c>
      <c r="BA101" s="7">
        <f t="shared" si="45"/>
        <v>2491.5824915824919</v>
      </c>
      <c r="BB101" s="7">
        <f t="shared" si="26"/>
        <v>75.487499999999997</v>
      </c>
      <c r="BC101" s="7">
        <f t="shared" si="27"/>
        <v>30.9375</v>
      </c>
      <c r="BD101" s="7">
        <f t="shared" si="46"/>
        <v>22.580250000000003</v>
      </c>
      <c r="BE101" s="7">
        <f t="shared" si="29"/>
        <v>8.8357499999999991</v>
      </c>
      <c r="BF101" s="19"/>
      <c r="BG101" s="19">
        <f t="shared" si="30"/>
        <v>0.46365292266931613</v>
      </c>
      <c r="BH101" s="19">
        <f t="shared" si="41"/>
        <v>0.58287795992714031</v>
      </c>
      <c r="BI101" s="19">
        <f t="shared" si="42"/>
        <v>5.3919642857142858</v>
      </c>
      <c r="BJ101" s="19">
        <f t="shared" si="33"/>
        <v>0.63636363636363635</v>
      </c>
      <c r="BK101" s="19"/>
      <c r="BL101" s="5">
        <v>0</v>
      </c>
      <c r="BM101" s="5"/>
      <c r="BN101" s="5"/>
      <c r="BO101" s="5"/>
      <c r="BP101" s="5"/>
      <c r="BQ101" s="3">
        <v>1</v>
      </c>
      <c r="BR101" s="3">
        <v>0</v>
      </c>
      <c r="BS101" s="3">
        <v>67.5</v>
      </c>
      <c r="BT101" s="3">
        <v>4.4000000000000004</v>
      </c>
      <c r="BU101" s="3">
        <v>2.6</v>
      </c>
      <c r="BV101" s="3">
        <v>1.2</v>
      </c>
      <c r="BW101" s="3">
        <v>5.6</v>
      </c>
      <c r="BY101" s="3">
        <v>1</v>
      </c>
      <c r="BZ101" s="3">
        <v>0</v>
      </c>
      <c r="CA101" s="3">
        <v>134</v>
      </c>
      <c r="CB101" s="3">
        <v>85</v>
      </c>
      <c r="CC101" s="4">
        <v>1.6</v>
      </c>
      <c r="CD101" s="28">
        <v>42</v>
      </c>
      <c r="CE101" s="8"/>
      <c r="CF101" s="8"/>
      <c r="CG101" s="3">
        <v>1041</v>
      </c>
      <c r="CH101" s="3">
        <v>1</v>
      </c>
      <c r="CI101" s="3">
        <v>2</v>
      </c>
      <c r="CJ101" s="12">
        <v>1748.9795918367345</v>
      </c>
      <c r="CK101" s="19">
        <f t="shared" si="34"/>
        <v>7.466787806475244</v>
      </c>
      <c r="CL101" s="19">
        <f t="shared" si="37"/>
        <v>41.642371234207964</v>
      </c>
      <c r="CM101" s="5">
        <v>1179.6479512122871</v>
      </c>
      <c r="CN101" s="19">
        <f t="shared" si="35"/>
        <v>7.0729713265152947</v>
      </c>
      <c r="CP101" s="36">
        <v>40563</v>
      </c>
      <c r="CQ101" s="36"/>
      <c r="CR101" s="36"/>
      <c r="CS101" s="36"/>
      <c r="CT101" s="20"/>
      <c r="CU101" s="36">
        <v>44274</v>
      </c>
      <c r="CV101" s="40">
        <v>40609</v>
      </c>
      <c r="CW101" s="1">
        <f t="shared" si="36"/>
        <v>46</v>
      </c>
      <c r="CX101" s="3">
        <v>1</v>
      </c>
      <c r="CY101" s="40">
        <v>40609</v>
      </c>
      <c r="CZ101" s="3">
        <f>(CY101-CP101)</f>
        <v>46</v>
      </c>
      <c r="DA101" s="3">
        <v>1</v>
      </c>
      <c r="DB101" s="3">
        <v>46</v>
      </c>
      <c r="DC101" s="1">
        <v>1</v>
      </c>
      <c r="DD101" s="3"/>
    </row>
    <row r="102" spans="1:117" s="10" customFormat="1" x14ac:dyDescent="0.25">
      <c r="A102" s="2">
        <v>2060</v>
      </c>
      <c r="B102" s="3">
        <v>65</v>
      </c>
      <c r="C102" s="3">
        <v>0</v>
      </c>
      <c r="D102" s="3">
        <v>0</v>
      </c>
      <c r="E102" s="3">
        <v>1</v>
      </c>
      <c r="F102" s="3">
        <v>1</v>
      </c>
      <c r="G102" s="3">
        <v>0</v>
      </c>
      <c r="H102" s="1">
        <v>1</v>
      </c>
      <c r="I102" s="3">
        <v>1</v>
      </c>
      <c r="J102" s="3">
        <v>2</v>
      </c>
      <c r="K102" s="3">
        <v>1</v>
      </c>
      <c r="L102" s="3">
        <v>0</v>
      </c>
      <c r="M102" s="3"/>
      <c r="N102" s="3">
        <v>1</v>
      </c>
      <c r="O102" s="3">
        <v>0</v>
      </c>
      <c r="P102" s="3">
        <v>0</v>
      </c>
      <c r="Q102" s="3"/>
      <c r="R102" s="3">
        <v>1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1</v>
      </c>
      <c r="AC102" s="3">
        <v>1</v>
      </c>
      <c r="AD102" s="3">
        <v>0</v>
      </c>
      <c r="AE102" s="3">
        <v>1</v>
      </c>
      <c r="AF102" s="3">
        <v>0</v>
      </c>
      <c r="AG102" s="3">
        <v>0</v>
      </c>
      <c r="AH102" s="3">
        <v>26.7</v>
      </c>
      <c r="AI102" s="4">
        <v>2.02</v>
      </c>
      <c r="AJ102" s="3">
        <v>113</v>
      </c>
      <c r="AK102" s="3">
        <v>74</v>
      </c>
      <c r="AL102" s="5">
        <f t="shared" si="43"/>
        <v>87</v>
      </c>
      <c r="AM102" s="3">
        <v>63</v>
      </c>
      <c r="AN102" s="3">
        <v>1</v>
      </c>
      <c r="AO102" s="3">
        <v>3</v>
      </c>
      <c r="AP102" s="3">
        <v>23</v>
      </c>
      <c r="AQ102" s="3">
        <v>8</v>
      </c>
      <c r="AR102" s="3">
        <v>13</v>
      </c>
      <c r="AS102" s="1">
        <f t="shared" si="39"/>
        <v>15</v>
      </c>
      <c r="AT102" s="7">
        <f t="shared" si="40"/>
        <v>5</v>
      </c>
      <c r="AU102" s="3">
        <v>8</v>
      </c>
      <c r="AV102" s="4">
        <v>3.5754000000000001</v>
      </c>
      <c r="AW102" s="3">
        <v>1.77</v>
      </c>
      <c r="AX102" s="19">
        <f t="shared" si="44"/>
        <v>0.34144124168514417</v>
      </c>
      <c r="AY102" s="7">
        <f t="shared" si="23"/>
        <v>1.3984449292386865</v>
      </c>
      <c r="AZ102" s="7">
        <f t="shared" si="24"/>
        <v>225.98870056497174</v>
      </c>
      <c r="BA102" s="7">
        <f t="shared" si="45"/>
        <v>3796.6101694915255</v>
      </c>
      <c r="BB102" s="7">
        <f t="shared" si="26"/>
        <v>56.75238095238096</v>
      </c>
      <c r="BC102" s="7">
        <f t="shared" si="27"/>
        <v>28.095238095238095</v>
      </c>
      <c r="BD102" s="7">
        <f t="shared" si="46"/>
        <v>30.185523809523808</v>
      </c>
      <c r="BE102" s="7">
        <f t="shared" si="29"/>
        <v>3.8209523809523809</v>
      </c>
      <c r="BF102" s="19"/>
      <c r="BG102" s="19">
        <f t="shared" si="30"/>
        <v>0.22906527940929683</v>
      </c>
      <c r="BH102" s="19">
        <f t="shared" si="41"/>
        <v>0.40526934049337132</v>
      </c>
      <c r="BI102" s="19">
        <f t="shared" si="42"/>
        <v>3.7834920634920639</v>
      </c>
      <c r="BJ102" s="19">
        <f t="shared" si="33"/>
        <v>0.375</v>
      </c>
      <c r="BK102" s="19"/>
      <c r="BL102" s="5">
        <v>0</v>
      </c>
      <c r="BM102" s="5"/>
      <c r="BN102" s="5"/>
      <c r="BO102" s="5"/>
      <c r="BP102" s="5"/>
      <c r="BQ102" s="3">
        <v>1</v>
      </c>
      <c r="BR102" s="3">
        <v>0</v>
      </c>
      <c r="BS102" s="3">
        <v>12.5</v>
      </c>
      <c r="BT102" s="3">
        <v>6.3</v>
      </c>
      <c r="BU102" s="3">
        <v>5.9</v>
      </c>
      <c r="BV102" s="3">
        <v>1</v>
      </c>
      <c r="BW102" s="3">
        <v>4.3</v>
      </c>
      <c r="BY102" s="3">
        <v>1</v>
      </c>
      <c r="BZ102" s="3">
        <v>1</v>
      </c>
      <c r="CA102" s="3">
        <v>140</v>
      </c>
      <c r="CB102" s="3">
        <v>17</v>
      </c>
      <c r="CC102" s="4">
        <v>1</v>
      </c>
      <c r="CD102" s="28">
        <v>90</v>
      </c>
      <c r="CE102" s="8"/>
      <c r="CF102" s="8"/>
      <c r="CG102" s="3">
        <v>753</v>
      </c>
      <c r="CH102" s="3">
        <v>1</v>
      </c>
      <c r="CI102" s="3">
        <v>1</v>
      </c>
      <c r="CJ102" s="12">
        <v>1510</v>
      </c>
      <c r="CK102" s="19">
        <f t="shared" si="34"/>
        <v>7.3198649298089702</v>
      </c>
      <c r="CL102" s="19">
        <f t="shared" si="37"/>
        <v>16.777777777777779</v>
      </c>
      <c r="CM102" s="5">
        <v>2185.6504443267022</v>
      </c>
      <c r="CN102" s="19">
        <f t="shared" si="35"/>
        <v>7.6896687494206581</v>
      </c>
      <c r="CP102" s="36">
        <v>40584</v>
      </c>
      <c r="CQ102" s="36"/>
      <c r="CR102" s="36"/>
      <c r="CS102" s="36"/>
      <c r="CT102" s="22"/>
      <c r="CU102" s="36">
        <v>44274</v>
      </c>
      <c r="CV102" s="40">
        <v>44251</v>
      </c>
      <c r="CW102" s="3">
        <f t="shared" si="36"/>
        <v>3667</v>
      </c>
      <c r="CX102" s="3">
        <v>0</v>
      </c>
      <c r="CY102" s="3"/>
      <c r="CZ102" s="3"/>
      <c r="DA102" s="3">
        <v>0</v>
      </c>
      <c r="DB102" s="3">
        <v>3667</v>
      </c>
      <c r="DC102" s="1">
        <v>1</v>
      </c>
      <c r="DD102" s="14"/>
      <c r="DE102" s="14"/>
      <c r="DF102" s="14"/>
      <c r="DG102" s="14"/>
    </row>
    <row r="103" spans="1:117" s="10" customFormat="1" x14ac:dyDescent="0.25">
      <c r="A103" s="2">
        <v>2061</v>
      </c>
      <c r="B103" s="9">
        <v>58</v>
      </c>
      <c r="C103" s="9">
        <v>0</v>
      </c>
      <c r="D103" s="9">
        <v>0</v>
      </c>
      <c r="E103" s="35">
        <v>0</v>
      </c>
      <c r="F103" s="9">
        <v>1</v>
      </c>
      <c r="G103" s="9">
        <v>0</v>
      </c>
      <c r="H103" s="1">
        <v>1</v>
      </c>
      <c r="I103" s="9">
        <v>0</v>
      </c>
      <c r="J103" s="9">
        <v>1</v>
      </c>
      <c r="K103" s="9">
        <v>1</v>
      </c>
      <c r="L103" s="9">
        <v>1</v>
      </c>
      <c r="M103" s="9"/>
      <c r="N103" s="9">
        <v>1</v>
      </c>
      <c r="O103" s="9">
        <v>0</v>
      </c>
      <c r="P103" s="9">
        <v>0</v>
      </c>
      <c r="Q103" s="9"/>
      <c r="R103" s="9">
        <v>0</v>
      </c>
      <c r="S103" s="9">
        <v>0</v>
      </c>
      <c r="T103" s="9">
        <v>0</v>
      </c>
      <c r="U103" s="9">
        <v>0</v>
      </c>
      <c r="V103" s="9">
        <v>1</v>
      </c>
      <c r="W103" s="9">
        <v>0</v>
      </c>
      <c r="X103" s="9">
        <v>0</v>
      </c>
      <c r="Y103" s="9">
        <v>0</v>
      </c>
      <c r="Z103" s="9">
        <v>0</v>
      </c>
      <c r="AA103" s="9">
        <v>1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27.5</v>
      </c>
      <c r="AI103" s="11">
        <v>2.1</v>
      </c>
      <c r="AJ103" s="9">
        <v>141</v>
      </c>
      <c r="AK103" s="9">
        <v>88</v>
      </c>
      <c r="AL103" s="5">
        <f t="shared" si="43"/>
        <v>105.66666666666667</v>
      </c>
      <c r="AM103" s="9">
        <v>92</v>
      </c>
      <c r="AN103" s="9">
        <v>1</v>
      </c>
      <c r="AO103" s="9">
        <v>4</v>
      </c>
      <c r="AP103" s="9">
        <v>22</v>
      </c>
      <c r="AQ103" s="9">
        <v>10</v>
      </c>
      <c r="AR103" s="9">
        <v>13</v>
      </c>
      <c r="AS103" s="1">
        <f t="shared" si="39"/>
        <v>12</v>
      </c>
      <c r="AT103" s="7">
        <f t="shared" si="40"/>
        <v>3</v>
      </c>
      <c r="AU103" s="9">
        <v>9</v>
      </c>
      <c r="AV103" s="4">
        <v>5.2080000000000002</v>
      </c>
      <c r="AW103" s="9">
        <v>2.48</v>
      </c>
      <c r="AX103" s="19">
        <f t="shared" si="44"/>
        <v>0.58104951958610496</v>
      </c>
      <c r="AY103" s="7">
        <f t="shared" si="23"/>
        <v>0.76804915514592931</v>
      </c>
      <c r="AZ103" s="7">
        <f t="shared" si="24"/>
        <v>129.03225806451613</v>
      </c>
      <c r="BA103" s="7">
        <f t="shared" si="45"/>
        <v>3279.5698924731187</v>
      </c>
      <c r="BB103" s="7">
        <f t="shared" si="26"/>
        <v>56.608695652173914</v>
      </c>
      <c r="BC103" s="7">
        <f t="shared" si="27"/>
        <v>26.956521739130434</v>
      </c>
      <c r="BD103" s="7">
        <f t="shared" si="46"/>
        <v>35.438840579710146</v>
      </c>
      <c r="BE103" s="7">
        <f t="shared" si="29"/>
        <v>3.2994782608695647</v>
      </c>
      <c r="BF103" s="19"/>
      <c r="BG103" s="19">
        <f t="shared" si="30"/>
        <v>0.22964669738863286</v>
      </c>
      <c r="BH103" s="19">
        <f t="shared" si="41"/>
        <v>0.38863287250384027</v>
      </c>
      <c r="BI103" s="19">
        <f t="shared" si="42"/>
        <v>4.7173913043478262</v>
      </c>
      <c r="BJ103" s="19">
        <f t="shared" si="33"/>
        <v>0.44444444444444442</v>
      </c>
      <c r="BK103" s="19"/>
      <c r="BL103" s="12">
        <v>0</v>
      </c>
      <c r="BM103" s="12"/>
      <c r="BN103" s="12"/>
      <c r="BO103" s="12"/>
      <c r="BP103" s="12"/>
      <c r="BQ103" s="9">
        <v>1</v>
      </c>
      <c r="BR103" s="9">
        <v>0</v>
      </c>
      <c r="BS103" s="9">
        <v>55</v>
      </c>
      <c r="BT103" s="9">
        <v>4.0999999999999996</v>
      </c>
      <c r="BU103" s="9">
        <v>2.6</v>
      </c>
      <c r="BV103" s="9">
        <v>1</v>
      </c>
      <c r="BW103" s="9">
        <v>3.7</v>
      </c>
      <c r="BX103" s="14"/>
      <c r="BY103" s="9">
        <v>1</v>
      </c>
      <c r="BZ103" s="9">
        <v>0</v>
      </c>
      <c r="CA103" s="9">
        <v>140</v>
      </c>
      <c r="CB103" s="9">
        <v>16</v>
      </c>
      <c r="CC103" s="11">
        <v>0.9</v>
      </c>
      <c r="CD103" s="29">
        <v>90</v>
      </c>
      <c r="CE103" s="13"/>
      <c r="CF103" s="13"/>
      <c r="CG103" s="9">
        <v>159</v>
      </c>
      <c r="CH103" s="9">
        <v>0</v>
      </c>
      <c r="CI103" s="9">
        <v>1</v>
      </c>
      <c r="CJ103" s="12">
        <v>1291.2280701754385</v>
      </c>
      <c r="CK103" s="19">
        <f t="shared" si="34"/>
        <v>7.1633490368824173</v>
      </c>
      <c r="CL103" s="19">
        <f t="shared" si="37"/>
        <v>14.346978557504872</v>
      </c>
      <c r="CM103" s="12">
        <v>506.87694432079036</v>
      </c>
      <c r="CN103" s="19">
        <f t="shared" si="35"/>
        <v>6.2282682607603039</v>
      </c>
      <c r="CO103" s="14"/>
      <c r="CP103" s="36">
        <v>40605</v>
      </c>
      <c r="CQ103" s="36"/>
      <c r="CR103" s="36"/>
      <c r="CS103" s="36"/>
      <c r="CT103" s="22"/>
      <c r="CU103" s="36">
        <v>44274</v>
      </c>
      <c r="CV103" s="42">
        <v>44168</v>
      </c>
      <c r="CW103" s="9">
        <f t="shared" si="36"/>
        <v>3563</v>
      </c>
      <c r="CX103" s="9">
        <v>0</v>
      </c>
      <c r="CY103" s="9"/>
      <c r="CZ103" s="9"/>
      <c r="DA103" s="9">
        <v>0</v>
      </c>
      <c r="DB103" s="9">
        <v>3563</v>
      </c>
      <c r="DC103" s="3">
        <v>0</v>
      </c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 s="14" customFormat="1" x14ac:dyDescent="0.25">
      <c r="A104" s="2">
        <v>2062</v>
      </c>
      <c r="B104" s="9">
        <v>64</v>
      </c>
      <c r="C104" s="9">
        <v>1</v>
      </c>
      <c r="D104" s="9">
        <v>0</v>
      </c>
      <c r="E104" s="9">
        <v>1</v>
      </c>
      <c r="F104" s="9">
        <v>1</v>
      </c>
      <c r="G104" s="9">
        <v>0</v>
      </c>
      <c r="H104" s="1">
        <v>1</v>
      </c>
      <c r="I104" s="9">
        <v>0</v>
      </c>
      <c r="J104" s="9">
        <v>4</v>
      </c>
      <c r="K104" s="9">
        <v>1</v>
      </c>
      <c r="L104" s="9">
        <v>1</v>
      </c>
      <c r="M104" s="9"/>
      <c r="N104" s="9">
        <v>1</v>
      </c>
      <c r="O104" s="9">
        <v>0</v>
      </c>
      <c r="P104" s="9">
        <v>0</v>
      </c>
      <c r="Q104" s="9"/>
      <c r="R104" s="9">
        <v>1</v>
      </c>
      <c r="S104" s="9">
        <v>1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1</v>
      </c>
      <c r="Z104" s="9">
        <v>1</v>
      </c>
      <c r="AA104" s="9">
        <v>1</v>
      </c>
      <c r="AB104" s="9">
        <v>1</v>
      </c>
      <c r="AC104" s="9">
        <v>1</v>
      </c>
      <c r="AD104" s="9">
        <v>1</v>
      </c>
      <c r="AE104" s="9">
        <v>1</v>
      </c>
      <c r="AF104" s="9">
        <v>0</v>
      </c>
      <c r="AG104" s="9">
        <v>0</v>
      </c>
      <c r="AH104" s="9">
        <v>24</v>
      </c>
      <c r="AI104" s="11">
        <v>2.02</v>
      </c>
      <c r="AJ104" s="9">
        <v>110</v>
      </c>
      <c r="AK104" s="9">
        <v>79</v>
      </c>
      <c r="AL104" s="5">
        <f t="shared" si="43"/>
        <v>89.333333333333329</v>
      </c>
      <c r="AM104" s="9">
        <v>73</v>
      </c>
      <c r="AN104" s="9">
        <v>1</v>
      </c>
      <c r="AO104" s="9">
        <v>3</v>
      </c>
      <c r="AP104" s="9">
        <v>25</v>
      </c>
      <c r="AQ104" s="9">
        <v>14</v>
      </c>
      <c r="AR104" s="9">
        <v>18</v>
      </c>
      <c r="AS104" s="1">
        <f t="shared" si="39"/>
        <v>11</v>
      </c>
      <c r="AT104" s="7">
        <f t="shared" si="40"/>
        <v>3.6666666666666665</v>
      </c>
      <c r="AU104" s="9">
        <v>14</v>
      </c>
      <c r="AV104" s="4">
        <v>4.7671999999999999</v>
      </c>
      <c r="AW104" s="9">
        <v>2.36</v>
      </c>
      <c r="AX104" s="19">
        <f t="shared" si="44"/>
        <v>0.46746489283074644</v>
      </c>
      <c r="AY104" s="7">
        <f t="shared" si="23"/>
        <v>0.83906695754321192</v>
      </c>
      <c r="AZ104" s="7">
        <f t="shared" si="24"/>
        <v>135.59322033898306</v>
      </c>
      <c r="BA104" s="7">
        <f t="shared" si="45"/>
        <v>2926.5536723163841</v>
      </c>
      <c r="BB104" s="7">
        <f t="shared" si="26"/>
        <v>65.30410958904109</v>
      </c>
      <c r="BC104" s="7">
        <f t="shared" si="27"/>
        <v>32.328767123287669</v>
      </c>
      <c r="BD104" s="7">
        <f t="shared" si="46"/>
        <v>33.121899543378987</v>
      </c>
      <c r="BE104" s="7">
        <f t="shared" si="29"/>
        <v>6.5950684931506842</v>
      </c>
      <c r="BF104" s="19"/>
      <c r="BG104" s="19">
        <f t="shared" si="30"/>
        <v>0.27563349555294514</v>
      </c>
      <c r="BH104" s="19">
        <f t="shared" si="41"/>
        <v>0.38282429937909046</v>
      </c>
      <c r="BI104" s="19">
        <f t="shared" si="42"/>
        <v>5.9367372353673717</v>
      </c>
      <c r="BJ104" s="19">
        <f t="shared" si="33"/>
        <v>0.21428571428571427</v>
      </c>
      <c r="BK104" s="19"/>
      <c r="BL104" s="12">
        <v>0</v>
      </c>
      <c r="BM104" s="12"/>
      <c r="BN104" s="12"/>
      <c r="BO104" s="12"/>
      <c r="BP104" s="12"/>
      <c r="BQ104" s="9">
        <v>1</v>
      </c>
      <c r="BR104" s="9">
        <v>0</v>
      </c>
      <c r="BS104" s="9">
        <v>7.5</v>
      </c>
      <c r="BT104" s="9">
        <v>7.9</v>
      </c>
      <c r="BU104" s="9">
        <v>6.9</v>
      </c>
      <c r="BV104" s="9">
        <v>1.3</v>
      </c>
      <c r="BW104" s="9">
        <v>4.0999999999999996</v>
      </c>
      <c r="BY104" s="9">
        <v>1</v>
      </c>
      <c r="BZ104" s="9">
        <v>0</v>
      </c>
      <c r="CA104" s="9">
        <v>135</v>
      </c>
      <c r="CB104" s="9">
        <v>33</v>
      </c>
      <c r="CC104" s="11">
        <v>1.6</v>
      </c>
      <c r="CD104" s="29">
        <v>53</v>
      </c>
      <c r="CE104" s="13"/>
      <c r="CF104" s="13"/>
      <c r="CG104" s="9">
        <v>823</v>
      </c>
      <c r="CH104" s="9">
        <v>1</v>
      </c>
      <c r="CI104" s="9">
        <v>2</v>
      </c>
      <c r="CJ104" s="12">
        <v>888.31168831168839</v>
      </c>
      <c r="CK104" s="19">
        <f t="shared" si="34"/>
        <v>6.7893226817569579</v>
      </c>
      <c r="CL104" s="19">
        <f t="shared" si="37"/>
        <v>16.760597892673367</v>
      </c>
      <c r="CM104" s="12">
        <v>815.36187674096641</v>
      </c>
      <c r="CN104" s="19">
        <f t="shared" si="35"/>
        <v>6.7036320352339756</v>
      </c>
      <c r="CP104" s="36">
        <v>40626</v>
      </c>
      <c r="CQ104" s="36">
        <v>40637</v>
      </c>
      <c r="CR104" s="20">
        <f>(CQ104-CP104)</f>
        <v>11</v>
      </c>
      <c r="CS104" s="36">
        <v>41974</v>
      </c>
      <c r="CT104" s="43">
        <f>(CS104-CP104)</f>
        <v>1348</v>
      </c>
      <c r="CU104" s="36">
        <v>44274</v>
      </c>
      <c r="CV104" s="42">
        <v>44556</v>
      </c>
      <c r="CW104" s="9">
        <f t="shared" si="36"/>
        <v>3930</v>
      </c>
      <c r="CX104" s="9">
        <v>0</v>
      </c>
      <c r="CY104" s="9"/>
      <c r="CZ104" s="9"/>
      <c r="DA104" s="9">
        <v>1</v>
      </c>
      <c r="DB104" s="9">
        <v>11</v>
      </c>
      <c r="DC104" s="3">
        <v>0</v>
      </c>
    </row>
    <row r="105" spans="1:117" s="14" customFormat="1" x14ac:dyDescent="0.25">
      <c r="A105" s="2">
        <v>2063</v>
      </c>
      <c r="B105" s="9">
        <v>62</v>
      </c>
      <c r="C105" s="9">
        <v>0</v>
      </c>
      <c r="D105" s="9">
        <v>0</v>
      </c>
      <c r="E105" s="9">
        <v>1</v>
      </c>
      <c r="F105" s="9">
        <v>1</v>
      </c>
      <c r="G105" s="9">
        <v>0</v>
      </c>
      <c r="H105" s="1">
        <v>1</v>
      </c>
      <c r="I105" s="9">
        <v>1</v>
      </c>
      <c r="J105" s="9">
        <v>3</v>
      </c>
      <c r="K105" s="9">
        <v>0</v>
      </c>
      <c r="L105" s="9">
        <v>0</v>
      </c>
      <c r="M105" s="9"/>
      <c r="N105" s="9">
        <v>1</v>
      </c>
      <c r="O105" s="9">
        <v>0</v>
      </c>
      <c r="P105" s="9">
        <v>1</v>
      </c>
      <c r="Q105" s="9"/>
      <c r="R105" s="9">
        <v>1</v>
      </c>
      <c r="S105" s="9">
        <v>1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1</v>
      </c>
      <c r="Z105" s="9">
        <v>0</v>
      </c>
      <c r="AA105" s="9">
        <v>1</v>
      </c>
      <c r="AB105" s="9">
        <v>0</v>
      </c>
      <c r="AC105" s="9">
        <v>1</v>
      </c>
      <c r="AD105" s="9">
        <v>0</v>
      </c>
      <c r="AE105" s="9">
        <v>0</v>
      </c>
      <c r="AF105" s="9">
        <v>0</v>
      </c>
      <c r="AG105" s="9">
        <v>0</v>
      </c>
      <c r="AH105" s="9">
        <v>24</v>
      </c>
      <c r="AI105" s="11">
        <v>1.95</v>
      </c>
      <c r="AJ105" s="9">
        <v>125</v>
      </c>
      <c r="AK105" s="9">
        <v>82</v>
      </c>
      <c r="AL105" s="5">
        <f t="shared" si="43"/>
        <v>96.333333333333329</v>
      </c>
      <c r="AM105" s="9">
        <v>69</v>
      </c>
      <c r="AN105" s="9">
        <v>1</v>
      </c>
      <c r="AO105" s="9">
        <v>8</v>
      </c>
      <c r="AP105" s="9">
        <v>16</v>
      </c>
      <c r="AQ105" s="9">
        <v>6</v>
      </c>
      <c r="AR105" s="9">
        <v>10</v>
      </c>
      <c r="AS105" s="1">
        <f t="shared" si="39"/>
        <v>10</v>
      </c>
      <c r="AT105" s="7">
        <f t="shared" si="40"/>
        <v>1.25</v>
      </c>
      <c r="AU105" s="9">
        <v>7</v>
      </c>
      <c r="AV105" s="4">
        <v>3.9584999999999995</v>
      </c>
      <c r="AW105" s="9">
        <v>2.0299999999999998</v>
      </c>
      <c r="AX105" s="19">
        <f t="shared" si="44"/>
        <v>0.43360679970436061</v>
      </c>
      <c r="AY105" s="7">
        <f t="shared" si="23"/>
        <v>0.75786282682834416</v>
      </c>
      <c r="AZ105" s="7">
        <f t="shared" si="24"/>
        <v>118.22660098522168</v>
      </c>
      <c r="BA105" s="7">
        <f t="shared" si="45"/>
        <v>3481.1165845648607</v>
      </c>
      <c r="BB105" s="7">
        <f t="shared" si="26"/>
        <v>57.369565217391298</v>
      </c>
      <c r="BC105" s="7">
        <f t="shared" si="27"/>
        <v>29.420289855072461</v>
      </c>
      <c r="BD105" s="7">
        <f t="shared" si="46"/>
        <v>35.743690821256031</v>
      </c>
      <c r="BE105" s="7">
        <f t="shared" si="29"/>
        <v>0.80023188405797085</v>
      </c>
      <c r="BF105" s="19"/>
      <c r="BG105" s="19">
        <f t="shared" si="30"/>
        <v>0.17430845017051916</v>
      </c>
      <c r="BH105" s="19">
        <f t="shared" si="41"/>
        <v>0.27889352027283065</v>
      </c>
      <c r="BI105" s="19">
        <f t="shared" si="42"/>
        <v>5.7369565217391294</v>
      </c>
      <c r="BJ105" s="19">
        <f t="shared" si="33"/>
        <v>1.1428571428571428</v>
      </c>
      <c r="BK105" s="19"/>
      <c r="BL105" s="12">
        <v>0</v>
      </c>
      <c r="BM105" s="12"/>
      <c r="BN105" s="12"/>
      <c r="BO105" s="12"/>
      <c r="BP105" s="12"/>
      <c r="BQ105" s="9">
        <v>1</v>
      </c>
      <c r="BR105" s="9">
        <v>0</v>
      </c>
      <c r="BS105" s="9">
        <v>22.5</v>
      </c>
      <c r="BT105" s="9">
        <v>5.0999999999999996</v>
      </c>
      <c r="BU105" s="9">
        <v>3.7</v>
      </c>
      <c r="BV105" s="9">
        <v>0.8</v>
      </c>
      <c r="BW105" s="9">
        <v>3.6</v>
      </c>
      <c r="BY105" s="9">
        <v>0</v>
      </c>
      <c r="BZ105" s="9">
        <v>1</v>
      </c>
      <c r="CA105" s="9">
        <v>133</v>
      </c>
      <c r="CB105" s="9">
        <v>25</v>
      </c>
      <c r="CC105" s="11">
        <v>0.8</v>
      </c>
      <c r="CD105" s="29">
        <v>90</v>
      </c>
      <c r="CE105" s="13"/>
      <c r="CF105" s="13"/>
      <c r="CG105" s="9">
        <v>620</v>
      </c>
      <c r="CH105" s="9">
        <v>1</v>
      </c>
      <c r="CI105" s="9">
        <v>1</v>
      </c>
      <c r="CJ105" s="12">
        <v>2619.1176470588234</v>
      </c>
      <c r="CK105" s="19">
        <f t="shared" si="34"/>
        <v>7.8705927641016462</v>
      </c>
      <c r="CL105" s="19">
        <f t="shared" si="37"/>
        <v>29.101307189542482</v>
      </c>
      <c r="CM105" s="12">
        <v>1232.5424258160597</v>
      </c>
      <c r="CN105" s="19">
        <f t="shared" si="35"/>
        <v>7.1168343278932129</v>
      </c>
      <c r="CP105" s="36">
        <v>40633</v>
      </c>
      <c r="CQ105" s="38"/>
      <c r="CR105" s="38"/>
      <c r="CS105" s="36">
        <v>40654</v>
      </c>
      <c r="CT105" s="43">
        <f>(CS105-CP105)</f>
        <v>21</v>
      </c>
      <c r="CU105" s="36">
        <v>44274</v>
      </c>
      <c r="CV105" s="42">
        <v>44275</v>
      </c>
      <c r="CW105" s="9">
        <f t="shared" si="36"/>
        <v>3642</v>
      </c>
      <c r="CX105" s="9">
        <v>0</v>
      </c>
      <c r="CY105" s="9"/>
      <c r="DA105" s="9">
        <v>1</v>
      </c>
      <c r="DB105" s="9">
        <v>21</v>
      </c>
      <c r="DC105" s="1">
        <v>1</v>
      </c>
      <c r="DD105" s="14" t="s">
        <v>157</v>
      </c>
    </row>
    <row r="106" spans="1:117" s="14" customFormat="1" x14ac:dyDescent="0.25">
      <c r="A106" s="2">
        <v>2064</v>
      </c>
      <c r="B106" s="9">
        <v>65</v>
      </c>
      <c r="C106" s="9">
        <v>0</v>
      </c>
      <c r="D106" s="9">
        <v>1</v>
      </c>
      <c r="E106" s="9">
        <v>1</v>
      </c>
      <c r="F106" s="9">
        <v>1</v>
      </c>
      <c r="G106" s="9">
        <v>1</v>
      </c>
      <c r="H106" s="1">
        <v>0</v>
      </c>
      <c r="I106" s="9">
        <v>0</v>
      </c>
      <c r="J106" s="9">
        <v>4</v>
      </c>
      <c r="K106" s="9">
        <v>1</v>
      </c>
      <c r="L106" s="9">
        <v>0</v>
      </c>
      <c r="M106" s="9"/>
      <c r="N106" s="9">
        <v>0</v>
      </c>
      <c r="O106" s="9">
        <v>1</v>
      </c>
      <c r="P106" s="9">
        <v>1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1</v>
      </c>
      <c r="Z106" s="9">
        <v>1</v>
      </c>
      <c r="AA106" s="9">
        <v>0</v>
      </c>
      <c r="AB106" s="9">
        <v>1</v>
      </c>
      <c r="AC106" s="9">
        <v>1</v>
      </c>
      <c r="AD106" s="9">
        <v>0</v>
      </c>
      <c r="AE106" s="9">
        <v>1</v>
      </c>
      <c r="AF106" s="9">
        <v>0</v>
      </c>
      <c r="AG106" s="9">
        <v>0</v>
      </c>
      <c r="AH106" s="9">
        <v>25</v>
      </c>
      <c r="AI106" s="11">
        <v>1.6</v>
      </c>
      <c r="AJ106" s="9">
        <v>116</v>
      </c>
      <c r="AK106" s="9">
        <v>46</v>
      </c>
      <c r="AL106" s="5">
        <f t="shared" si="43"/>
        <v>69.333333333333329</v>
      </c>
      <c r="AM106" s="9">
        <v>90</v>
      </c>
      <c r="AN106" s="9">
        <v>3</v>
      </c>
      <c r="AO106" s="9">
        <v>20</v>
      </c>
      <c r="AP106" s="9">
        <v>44</v>
      </c>
      <c r="AQ106" s="9">
        <v>25</v>
      </c>
      <c r="AR106" s="9">
        <v>31</v>
      </c>
      <c r="AS106" s="1">
        <f t="shared" si="39"/>
        <v>19</v>
      </c>
      <c r="AT106" s="7">
        <f t="shared" si="40"/>
        <v>0.95</v>
      </c>
      <c r="AU106" s="9">
        <v>27</v>
      </c>
      <c r="AV106" s="4">
        <v>1.968</v>
      </c>
      <c r="AW106" s="9">
        <v>1.23</v>
      </c>
      <c r="AX106" s="19">
        <f t="shared" si="44"/>
        <v>0.18909090909090906</v>
      </c>
      <c r="AY106" s="7">
        <f t="shared" si="23"/>
        <v>2.0325203252032522</v>
      </c>
      <c r="AZ106" s="7">
        <f t="shared" si="24"/>
        <v>260.16260162601628</v>
      </c>
      <c r="BA106" s="7">
        <f t="shared" si="45"/>
        <v>3208.6720867208669</v>
      </c>
      <c r="BB106" s="7">
        <f t="shared" si="26"/>
        <v>21.866666666666667</v>
      </c>
      <c r="BC106" s="7">
        <f t="shared" si="27"/>
        <v>13.666666666666666</v>
      </c>
      <c r="BD106" s="7">
        <f t="shared" si="46"/>
        <v>7.8683555555555538</v>
      </c>
      <c r="BE106" s="7">
        <f t="shared" si="29"/>
        <v>2.0445333333333329</v>
      </c>
      <c r="BF106" s="19"/>
      <c r="BG106" s="19">
        <f t="shared" si="30"/>
        <v>1.4176829268292683</v>
      </c>
      <c r="BH106" s="19">
        <f t="shared" si="41"/>
        <v>2.0121951219512195</v>
      </c>
      <c r="BI106" s="19">
        <f t="shared" si="42"/>
        <v>1.1508771929824562</v>
      </c>
      <c r="BJ106" s="19">
        <f t="shared" si="33"/>
        <v>0.7407407407407407</v>
      </c>
      <c r="BK106" s="19"/>
      <c r="BL106" s="12">
        <v>0</v>
      </c>
      <c r="BM106" s="12"/>
      <c r="BN106" s="12"/>
      <c r="BO106" s="12"/>
      <c r="BP106" s="12"/>
      <c r="BQ106" s="9">
        <v>1</v>
      </c>
      <c r="BR106" s="9">
        <v>0</v>
      </c>
      <c r="BS106" s="9">
        <v>40</v>
      </c>
      <c r="BT106" s="9"/>
      <c r="BU106" s="9"/>
      <c r="BV106" s="9"/>
      <c r="BW106" s="9">
        <v>4.9000000000000004</v>
      </c>
      <c r="BY106" s="9">
        <v>1</v>
      </c>
      <c r="BZ106" s="9">
        <v>0</v>
      </c>
      <c r="CA106" s="9">
        <v>136</v>
      </c>
      <c r="CB106" s="9">
        <v>49</v>
      </c>
      <c r="CC106" s="11">
        <v>2</v>
      </c>
      <c r="CD106" s="29">
        <v>25</v>
      </c>
      <c r="CE106" s="13"/>
      <c r="CF106" s="13"/>
      <c r="CG106" s="9">
        <v>4992</v>
      </c>
      <c r="CH106" s="9">
        <v>1</v>
      </c>
      <c r="CI106" s="9">
        <v>3</v>
      </c>
      <c r="CJ106" s="12">
        <v>1145.3125</v>
      </c>
      <c r="CK106" s="19">
        <f t="shared" si="34"/>
        <v>7.0434328045150707</v>
      </c>
      <c r="CL106" s="19">
        <f t="shared" si="37"/>
        <v>45.8125</v>
      </c>
      <c r="CM106" s="12"/>
      <c r="CN106" s="31"/>
      <c r="CP106" s="36">
        <v>40645</v>
      </c>
      <c r="CQ106" s="38"/>
      <c r="CR106" s="38"/>
      <c r="CS106" s="36"/>
      <c r="CT106" s="22"/>
      <c r="CU106" s="36">
        <v>44274</v>
      </c>
      <c r="CV106" s="42">
        <v>40904</v>
      </c>
      <c r="CW106" s="1">
        <f t="shared" si="36"/>
        <v>259</v>
      </c>
      <c r="CX106" s="3">
        <v>1</v>
      </c>
      <c r="CY106" s="40">
        <v>40904</v>
      </c>
      <c r="CZ106" s="3">
        <f>(CY106-CP106)</f>
        <v>259</v>
      </c>
      <c r="DA106" s="3">
        <v>1</v>
      </c>
      <c r="DB106" s="3">
        <v>259</v>
      </c>
      <c r="DC106" s="3">
        <v>0</v>
      </c>
      <c r="DD106" s="10" t="s">
        <v>141</v>
      </c>
      <c r="DE106" s="10"/>
      <c r="DF106" s="10"/>
    </row>
    <row r="107" spans="1:117" s="14" customFormat="1" x14ac:dyDescent="0.25">
      <c r="A107" t="s">
        <v>111</v>
      </c>
      <c r="B107"/>
      <c r="C107" s="1" t="s">
        <v>16</v>
      </c>
      <c r="D107" s="1" t="s">
        <v>19</v>
      </c>
      <c r="E107" t="s">
        <v>54</v>
      </c>
      <c r="F107" s="1" t="s">
        <v>24</v>
      </c>
      <c r="G107" s="1" t="s">
        <v>26</v>
      </c>
      <c r="H107" s="1" t="s">
        <v>97</v>
      </c>
      <c r="I107" s="1" t="s">
        <v>55</v>
      </c>
      <c r="J107" s="1" t="s">
        <v>28</v>
      </c>
      <c r="K107" s="1" t="s">
        <v>22</v>
      </c>
      <c r="L107" s="1" t="s">
        <v>22</v>
      </c>
      <c r="M107" s="1" t="s">
        <v>22</v>
      </c>
      <c r="N107" s="1" t="s">
        <v>22</v>
      </c>
      <c r="O107" s="1" t="s">
        <v>22</v>
      </c>
      <c r="P107" s="1" t="s">
        <v>22</v>
      </c>
      <c r="Q107" s="1" t="s">
        <v>54</v>
      </c>
      <c r="R107" s="1" t="s">
        <v>22</v>
      </c>
      <c r="S107" s="1" t="s">
        <v>22</v>
      </c>
      <c r="T107" s="1" t="s">
        <v>22</v>
      </c>
      <c r="U107" s="1"/>
      <c r="V107" s="1" t="s">
        <v>22</v>
      </c>
      <c r="W107" s="1" t="s">
        <v>22</v>
      </c>
      <c r="X107" s="1" t="s">
        <v>22</v>
      </c>
      <c r="Y107" s="1" t="s">
        <v>22</v>
      </c>
      <c r="Z107" s="1" t="s">
        <v>40</v>
      </c>
      <c r="AA107" s="1" t="s">
        <v>22</v>
      </c>
      <c r="AB107" s="1" t="s">
        <v>22</v>
      </c>
      <c r="AC107" s="1" t="s">
        <v>22</v>
      </c>
      <c r="AD107" s="1" t="s">
        <v>22</v>
      </c>
      <c r="AE107" s="1" t="s">
        <v>22</v>
      </c>
      <c r="AF107" s="1" t="s">
        <v>22</v>
      </c>
      <c r="AG107" s="1" t="s">
        <v>45</v>
      </c>
      <c r="AH107" s="1"/>
      <c r="AI107" s="19"/>
      <c r="AJ107" s="1"/>
      <c r="AK107" s="1"/>
      <c r="AL107" s="20"/>
      <c r="AM107" s="1"/>
      <c r="AN107" s="1" t="s">
        <v>56</v>
      </c>
      <c r="AO107" s="1"/>
      <c r="AP107" s="1"/>
      <c r="AQ107" s="1"/>
      <c r="AR107" s="1"/>
      <c r="AS107" s="1"/>
      <c r="AT107" s="7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7"/>
      <c r="BF107" s="1"/>
      <c r="BG107" s="1"/>
      <c r="BH107" s="1"/>
      <c r="BI107" s="1"/>
      <c r="BJ107" s="1"/>
      <c r="BK107" s="1"/>
      <c r="BL107" s="1" t="s">
        <v>22</v>
      </c>
      <c r="BM107" s="7"/>
      <c r="BN107" s="20"/>
      <c r="BO107" s="1"/>
      <c r="BP107" s="1" t="s">
        <v>22</v>
      </c>
      <c r="BQ107" s="1" t="s">
        <v>22</v>
      </c>
      <c r="BR107" s="1" t="s">
        <v>100</v>
      </c>
      <c r="BS107" s="1"/>
      <c r="BT107" s="1"/>
      <c r="BU107" s="1"/>
      <c r="BV107" s="1"/>
      <c r="BW107" s="1"/>
      <c r="BX107" s="1"/>
      <c r="BY107" s="1" t="s">
        <v>97</v>
      </c>
      <c r="BZ107" s="1" t="s">
        <v>97</v>
      </c>
      <c r="CA107" s="1"/>
      <c r="CB107" s="1"/>
      <c r="CC107" s="19"/>
      <c r="CD107" s="27"/>
      <c r="CE107" s="7"/>
      <c r="CF107" s="7"/>
      <c r="CG107" s="1"/>
      <c r="CH107" s="1"/>
      <c r="CI107" s="1"/>
      <c r="CJ107" s="26"/>
      <c r="CK107" s="32"/>
      <c r="CL107" s="32"/>
      <c r="CM107" s="20"/>
      <c r="CN107" s="33"/>
      <c r="CO107"/>
      <c r="CP107" s="1"/>
      <c r="CQ107" s="1"/>
      <c r="CR107" s="1"/>
      <c r="CS107" s="1"/>
      <c r="CT107" s="20"/>
      <c r="CU107" s="1"/>
      <c r="CV107" s="1"/>
      <c r="CW107" s="1"/>
      <c r="CX107" s="1"/>
      <c r="CY107" s="1"/>
      <c r="CZ107" s="1"/>
      <c r="DA107" s="1" t="s">
        <v>22</v>
      </c>
      <c r="DB107" s="1"/>
      <c r="DC107" s="1" t="s">
        <v>161</v>
      </c>
      <c r="DD107"/>
      <c r="DE107"/>
      <c r="DF107"/>
      <c r="DG107"/>
      <c r="DH107"/>
      <c r="DI107"/>
      <c r="DJ107"/>
      <c r="DK107"/>
      <c r="DL107"/>
      <c r="DM107"/>
    </row>
    <row r="108" spans="1:117" x14ac:dyDescent="0.25">
      <c r="A108" t="s">
        <v>112</v>
      </c>
      <c r="B108"/>
      <c r="C108" s="1" t="s">
        <v>17</v>
      </c>
      <c r="D108" s="1" t="s">
        <v>20</v>
      </c>
      <c r="E108" t="s">
        <v>53</v>
      </c>
      <c r="F108" s="1" t="s">
        <v>25</v>
      </c>
      <c r="G108" s="1" t="s">
        <v>27</v>
      </c>
      <c r="H108" s="1" t="s">
        <v>108</v>
      </c>
      <c r="I108" s="1" t="s">
        <v>57</v>
      </c>
      <c r="J108" s="1" t="s">
        <v>29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23</v>
      </c>
      <c r="Q108" s="1" t="s">
        <v>53</v>
      </c>
      <c r="R108" s="1" t="s">
        <v>23</v>
      </c>
      <c r="S108" s="1" t="s">
        <v>23</v>
      </c>
      <c r="T108" s="1" t="s">
        <v>23</v>
      </c>
      <c r="V108" s="1" t="s">
        <v>23</v>
      </c>
      <c r="W108" s="1" t="s">
        <v>23</v>
      </c>
      <c r="X108" s="1" t="s">
        <v>23</v>
      </c>
      <c r="Y108" s="1" t="s">
        <v>23</v>
      </c>
      <c r="Z108" s="1" t="s">
        <v>41</v>
      </c>
      <c r="AA108" s="1" t="s">
        <v>23</v>
      </c>
      <c r="AB108" s="1" t="s">
        <v>23</v>
      </c>
      <c r="AC108" s="1" t="s">
        <v>23</v>
      </c>
      <c r="AD108" s="1" t="s">
        <v>23</v>
      </c>
      <c r="AE108" s="1" t="s">
        <v>23</v>
      </c>
      <c r="AF108" s="1" t="s">
        <v>23</v>
      </c>
      <c r="AG108" s="1" t="s">
        <v>46</v>
      </c>
      <c r="AI108" s="19"/>
      <c r="AL108" s="20"/>
      <c r="AN108" s="1" t="s">
        <v>81</v>
      </c>
      <c r="AT108" s="7"/>
      <c r="BA108" s="20"/>
      <c r="BB108" s="20"/>
      <c r="BC108" s="20"/>
      <c r="BE108" s="7"/>
      <c r="BL108" s="1" t="s">
        <v>23</v>
      </c>
      <c r="BP108" s="1" t="s">
        <v>23</v>
      </c>
      <c r="BQ108" s="1" t="s">
        <v>23</v>
      </c>
      <c r="BR108" s="1" t="s">
        <v>101</v>
      </c>
      <c r="BT108" s="1"/>
      <c r="BU108" s="1"/>
      <c r="BV108" s="1"/>
      <c r="BY108" s="1" t="s">
        <v>108</v>
      </c>
      <c r="BZ108" s="1" t="s">
        <v>108</v>
      </c>
      <c r="CK108" s="33"/>
      <c r="CL108" s="33"/>
      <c r="CM108" s="26"/>
      <c r="CN108" s="33"/>
      <c r="CO108"/>
      <c r="DA108" s="1" t="s">
        <v>23</v>
      </c>
      <c r="DC108" s="1" t="s">
        <v>162</v>
      </c>
      <c r="DD108"/>
    </row>
    <row r="109" spans="1:117" x14ac:dyDescent="0.25">
      <c r="A109" s="23"/>
      <c r="B109" s="10"/>
      <c r="C109" s="1" t="s">
        <v>18</v>
      </c>
      <c r="D109" s="10"/>
      <c r="E109" s="10"/>
      <c r="F109" s="10"/>
      <c r="G109" s="10"/>
      <c r="H109" s="10"/>
      <c r="I109" s="3"/>
      <c r="J109" s="1" t="s">
        <v>30</v>
      </c>
      <c r="K109" s="10"/>
      <c r="L109" s="3"/>
      <c r="M109" s="10"/>
      <c r="N109" s="10"/>
      <c r="O109" s="10"/>
      <c r="P109" s="10"/>
      <c r="Q109" s="3"/>
      <c r="R109" s="3"/>
      <c r="S109" s="3"/>
      <c r="T109" s="10"/>
      <c r="U109" s="10"/>
      <c r="V109" s="10"/>
      <c r="W109" s="3"/>
      <c r="X109" s="3"/>
      <c r="Y109" s="3"/>
      <c r="Z109" s="1" t="s">
        <v>42</v>
      </c>
      <c r="AA109" s="3"/>
      <c r="AB109" s="3"/>
      <c r="AC109" s="3"/>
      <c r="AD109" s="3"/>
      <c r="AE109" s="3"/>
      <c r="AF109" s="3"/>
      <c r="AG109" s="1" t="s">
        <v>47</v>
      </c>
      <c r="AH109" s="3"/>
      <c r="AI109" s="4"/>
      <c r="AJ109" s="3"/>
      <c r="AK109" s="3"/>
      <c r="AL109" s="5"/>
      <c r="AM109" s="3"/>
      <c r="AN109" s="1" t="s">
        <v>58</v>
      </c>
      <c r="AO109" s="3"/>
      <c r="AP109" s="3"/>
      <c r="AQ109" s="3"/>
      <c r="AR109" s="3"/>
      <c r="AS109" s="3"/>
      <c r="AT109" s="8"/>
      <c r="AU109" s="3"/>
      <c r="AV109" s="3"/>
      <c r="AW109" s="3"/>
      <c r="AX109" s="3"/>
      <c r="AY109" s="3"/>
      <c r="AZ109" s="8"/>
      <c r="BA109" s="3"/>
      <c r="BB109" s="3"/>
      <c r="BC109" s="3"/>
      <c r="BD109" s="10"/>
      <c r="BE109" s="8"/>
      <c r="BF109" s="3"/>
      <c r="BG109" s="3"/>
      <c r="BH109" s="3"/>
      <c r="BI109" s="3"/>
      <c r="BJ109" s="3"/>
      <c r="BK109" s="3"/>
      <c r="BL109" s="5"/>
      <c r="BM109" s="8"/>
      <c r="BN109" s="5"/>
      <c r="BO109" s="10"/>
      <c r="BP109" s="10"/>
      <c r="BQ109" s="3"/>
      <c r="BR109" s="3"/>
      <c r="BS109" s="3"/>
      <c r="BT109" s="3"/>
      <c r="BU109" s="3"/>
      <c r="BV109" s="3"/>
      <c r="BW109" s="3"/>
      <c r="BX109" s="10"/>
      <c r="BY109" s="1" t="s">
        <v>109</v>
      </c>
      <c r="BZ109" s="3"/>
      <c r="CA109" s="3"/>
      <c r="CB109" s="3"/>
      <c r="CC109" s="4"/>
      <c r="CD109" s="28"/>
      <c r="CE109" s="8"/>
      <c r="CF109" s="8"/>
      <c r="CG109" s="3"/>
      <c r="CH109" s="3"/>
      <c r="CI109" s="3"/>
      <c r="CJ109" s="48"/>
      <c r="CK109" s="31"/>
      <c r="CL109" s="31"/>
      <c r="CM109" s="5">
        <f>QUARTILE(CM2:CM105,1)</f>
        <v>920.68171595560216</v>
      </c>
      <c r="CN109" s="34"/>
      <c r="CO109" s="10"/>
      <c r="CP109" s="3"/>
      <c r="CQ109" s="3"/>
      <c r="CR109" s="3"/>
      <c r="CS109" s="3"/>
      <c r="CT109" s="5"/>
      <c r="CU109" s="3"/>
      <c r="CV109" s="3"/>
      <c r="CW109" s="3"/>
      <c r="CX109" s="3"/>
      <c r="CY109" s="3"/>
      <c r="CZ109" s="3"/>
      <c r="DA109" s="3"/>
      <c r="DB109" s="3"/>
      <c r="DC109" s="3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</row>
    <row r="110" spans="1:117" x14ac:dyDescent="0.25">
      <c r="A110" s="23"/>
      <c r="B110" s="10"/>
      <c r="C110" s="1" t="s">
        <v>21</v>
      </c>
      <c r="D110" s="10"/>
      <c r="E110" s="10"/>
      <c r="F110" s="10"/>
      <c r="G110" s="10"/>
      <c r="H110" s="10"/>
      <c r="I110" s="3"/>
      <c r="J110" s="1" t="s">
        <v>31</v>
      </c>
      <c r="K110" s="10"/>
      <c r="L110" s="3"/>
      <c r="M110" s="10"/>
      <c r="N110" s="10"/>
      <c r="O110" s="10"/>
      <c r="P110" s="10"/>
      <c r="Q110" s="3"/>
      <c r="R110" s="3"/>
      <c r="S110" s="3"/>
      <c r="T110" s="10"/>
      <c r="U110" s="10"/>
      <c r="V110" s="10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4"/>
      <c r="AJ110" s="3"/>
      <c r="AK110" s="3"/>
      <c r="AL110" s="5"/>
      <c r="AM110" s="3"/>
      <c r="AN110" s="3"/>
      <c r="AO110" s="3"/>
      <c r="AP110" s="3"/>
      <c r="AQ110" s="3"/>
      <c r="AR110" s="3"/>
      <c r="AS110" s="3"/>
      <c r="AT110" s="8"/>
      <c r="AU110" s="3"/>
      <c r="AV110" s="3"/>
      <c r="AW110" s="3"/>
      <c r="AX110" s="3"/>
      <c r="AY110" s="3"/>
      <c r="AZ110" s="8"/>
      <c r="BA110" s="3"/>
      <c r="BB110" s="3"/>
      <c r="BC110" s="3"/>
      <c r="BD110" s="10"/>
      <c r="BE110" s="8"/>
      <c r="BF110" s="3"/>
      <c r="BG110" s="3"/>
      <c r="BH110" s="3"/>
      <c r="BI110" s="3"/>
      <c r="BJ110" s="3"/>
      <c r="BK110" s="3"/>
      <c r="BL110" s="5"/>
      <c r="BM110" s="8"/>
      <c r="BN110" s="5"/>
      <c r="BO110" s="3"/>
      <c r="BP110" s="3"/>
      <c r="BQ110" s="3"/>
      <c r="BR110" s="3"/>
      <c r="BS110" s="3"/>
      <c r="BT110" s="3"/>
      <c r="BU110" s="3"/>
      <c r="BV110" s="3"/>
      <c r="BW110" s="3"/>
      <c r="BX110" s="10"/>
      <c r="BY110" s="3"/>
      <c r="BZ110" s="3"/>
      <c r="CA110" s="3"/>
      <c r="CB110" s="3"/>
      <c r="CC110" s="4"/>
      <c r="CD110" s="28"/>
      <c r="CE110" s="8"/>
      <c r="CF110" s="8"/>
      <c r="CG110" s="3"/>
      <c r="CH110" s="3"/>
      <c r="CI110" s="3"/>
      <c r="CJ110" s="14"/>
      <c r="CK110" s="31"/>
      <c r="CL110" s="31"/>
      <c r="CM110" s="5">
        <f>QUARTILE(CM2:CM105,2)</f>
        <v>1322.58222</v>
      </c>
      <c r="CN110" s="34"/>
      <c r="CO110" s="10"/>
      <c r="CU110" s="3"/>
      <c r="CV110" s="3"/>
      <c r="DD110"/>
      <c r="DG110" s="10"/>
      <c r="DH110" s="10"/>
      <c r="DI110" s="10"/>
      <c r="DJ110" s="10"/>
      <c r="DK110" s="10"/>
      <c r="DL110" s="10"/>
      <c r="DM110" s="10"/>
    </row>
    <row r="111" spans="1:117" x14ac:dyDescent="0.25">
      <c r="A111"/>
      <c r="B111"/>
      <c r="D111"/>
      <c r="E111"/>
      <c r="G111"/>
      <c r="H111"/>
      <c r="K111"/>
      <c r="M111"/>
      <c r="N111"/>
      <c r="T111"/>
      <c r="U111"/>
      <c r="V111"/>
      <c r="AI111" s="19"/>
      <c r="AL111" s="20"/>
      <c r="AU111" s="7"/>
      <c r="BE111" s="20"/>
      <c r="BM111" s="7"/>
      <c r="BO111" s="7"/>
      <c r="BP111" s="7"/>
      <c r="BT111" s="1"/>
      <c r="BU111" s="1"/>
      <c r="BV111" s="1"/>
      <c r="CJ111" s="7"/>
      <c r="CM111" s="43">
        <f>QUARTILE(CM2:CM105,3)</f>
        <v>1939.6502665187863</v>
      </c>
      <c r="CN111" s="33"/>
      <c r="CO111"/>
      <c r="DD111"/>
    </row>
    <row r="112" spans="1:117" x14ac:dyDescent="0.25">
      <c r="A112"/>
      <c r="B112"/>
      <c r="D112"/>
      <c r="E112"/>
      <c r="F112"/>
      <c r="G112"/>
      <c r="H112"/>
      <c r="K112"/>
      <c r="M112"/>
      <c r="N112"/>
      <c r="O112"/>
      <c r="P112"/>
      <c r="T112"/>
      <c r="U112"/>
      <c r="V112"/>
      <c r="AI112" s="19"/>
      <c r="AL112" s="20"/>
      <c r="AY112" s="7"/>
      <c r="BE112" s="20"/>
      <c r="BM112" s="20"/>
      <c r="BO112" s="7"/>
      <c r="BP112" s="7"/>
      <c r="BT112" s="1"/>
      <c r="BU112" s="1"/>
      <c r="BV112" s="1"/>
      <c r="CG112" s="7"/>
      <c r="CH112" s="7"/>
      <c r="CI112" s="7"/>
      <c r="CM112" s="17"/>
      <c r="CN112" s="33"/>
      <c r="CO112"/>
      <c r="CP112" s="3"/>
      <c r="CQ112" s="3"/>
      <c r="CR112" s="3"/>
      <c r="CS112" s="3"/>
      <c r="CT112" s="5"/>
      <c r="DD112"/>
    </row>
    <row r="113" spans="1:117" x14ac:dyDescent="0.25">
      <c r="A113"/>
      <c r="B113"/>
      <c r="C113"/>
      <c r="D113"/>
      <c r="E113"/>
      <c r="F113"/>
      <c r="G113"/>
      <c r="H113"/>
      <c r="K113"/>
      <c r="M113"/>
      <c r="N113"/>
      <c r="O113"/>
      <c r="P113"/>
      <c r="Q113"/>
      <c r="R113"/>
      <c r="T113"/>
      <c r="U113"/>
      <c r="V113"/>
      <c r="W113"/>
      <c r="AL113" s="19"/>
      <c r="AO113" s="20"/>
      <c r="AR113" s="21"/>
      <c r="AW113" s="7"/>
      <c r="AX113" s="7"/>
      <c r="BF113" s="7"/>
      <c r="BP113" s="1"/>
      <c r="BR113" s="20"/>
      <c r="BS113" s="20"/>
      <c r="CN113" s="33"/>
      <c r="CO113" s="10"/>
      <c r="DD113"/>
    </row>
    <row r="114" spans="1:117" x14ac:dyDescent="0.25">
      <c r="A114"/>
      <c r="B114"/>
      <c r="C114"/>
      <c r="D114"/>
      <c r="E114"/>
      <c r="F114"/>
      <c r="G114"/>
      <c r="H114"/>
      <c r="K114"/>
      <c r="L114"/>
      <c r="M114"/>
      <c r="N114"/>
      <c r="O114"/>
      <c r="P114"/>
      <c r="Q114"/>
      <c r="R114"/>
      <c r="S114"/>
      <c r="T114"/>
      <c r="U114"/>
      <c r="V114"/>
      <c r="W114"/>
      <c r="AM114" s="19"/>
      <c r="AS114" s="21"/>
      <c r="BC114" s="7"/>
      <c r="BP114" s="1"/>
      <c r="BQ114" s="20"/>
      <c r="BR114" s="20"/>
      <c r="BS114" s="7"/>
      <c r="BV114" s="1"/>
      <c r="CN114" s="34"/>
      <c r="CO114" s="10"/>
      <c r="CP114" s="3"/>
      <c r="CQ114" s="3"/>
      <c r="CR114" s="3"/>
      <c r="CS114" s="3"/>
      <c r="CT114" s="5"/>
      <c r="CW114" s="5"/>
      <c r="CX114" s="3"/>
      <c r="CY114" s="3"/>
      <c r="CZ114" s="3"/>
      <c r="DA114" s="3"/>
      <c r="DB114" s="3"/>
      <c r="DC114" s="3"/>
      <c r="DD114" s="10"/>
      <c r="DE114" s="10"/>
      <c r="DF114" s="10"/>
    </row>
    <row r="115" spans="1:117" s="10" customFormat="1" x14ac:dyDescent="0.25">
      <c r="A115" s="23"/>
      <c r="I115" s="3"/>
      <c r="J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4"/>
      <c r="AN115" s="3"/>
      <c r="AO115" s="3"/>
      <c r="AP115" s="3"/>
      <c r="AQ115" s="3"/>
      <c r="AR115" s="3"/>
      <c r="AS115" s="6"/>
      <c r="AT115" s="3"/>
      <c r="AU115" s="3"/>
      <c r="AV115" s="3"/>
      <c r="AW115" s="3"/>
      <c r="AX115" s="3"/>
      <c r="AY115" s="3"/>
      <c r="AZ115" s="3"/>
      <c r="BD115" s="8"/>
      <c r="BE115" s="3"/>
      <c r="BF115" s="3"/>
      <c r="BG115" s="3"/>
      <c r="BH115" s="3"/>
      <c r="BI115" s="3"/>
      <c r="BJ115" s="3"/>
      <c r="BK115" s="3"/>
      <c r="BL115" s="5"/>
      <c r="BM115" s="3"/>
      <c r="BN115" s="5"/>
      <c r="BO115" s="3"/>
      <c r="BP115" s="3"/>
      <c r="BQ115" s="3"/>
      <c r="BR115" s="5"/>
      <c r="BS115" s="5"/>
      <c r="BT115" s="7"/>
      <c r="BU115" s="8"/>
      <c r="BV115" s="8"/>
      <c r="BW115" s="3"/>
      <c r="BX115" s="3"/>
      <c r="BY115" s="3"/>
      <c r="BZ115" s="3"/>
      <c r="CA115" s="3"/>
      <c r="CB115" s="3"/>
      <c r="CC115" s="4"/>
      <c r="CD115" s="28"/>
      <c r="CE115" s="3"/>
      <c r="CF115" s="3"/>
      <c r="CG115" s="3"/>
      <c r="CH115" s="3"/>
      <c r="CI115" s="3"/>
      <c r="CJ115" s="3"/>
      <c r="CK115" s="4"/>
      <c r="CL115" s="4"/>
      <c r="CM115" s="3"/>
      <c r="CN115" s="34"/>
      <c r="CP115" s="5"/>
      <c r="CQ115" s="5"/>
      <c r="CR115" s="5"/>
      <c r="CS115" s="5"/>
      <c r="CT115" s="5"/>
      <c r="CU115" s="5"/>
      <c r="CV115" s="5"/>
      <c r="CW115" s="3"/>
      <c r="CX115" s="3"/>
      <c r="CY115" s="3"/>
      <c r="CZ115" s="3"/>
      <c r="DA115" s="3"/>
      <c r="DB115" s="3"/>
      <c r="DC115" s="3"/>
    </row>
    <row r="116" spans="1:117" s="10" customFormat="1" x14ac:dyDescent="0.25">
      <c r="A116" s="23"/>
      <c r="I116" s="3"/>
      <c r="J116" s="3"/>
      <c r="P116" s="14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/>
      <c r="AI116" s="3"/>
      <c r="AJ116" s="3"/>
      <c r="AK116" s="3"/>
      <c r="AL116" s="3"/>
      <c r="AM116" s="3"/>
      <c r="AN116" s="4"/>
      <c r="AO116" s="3"/>
      <c r="AP116" s="5"/>
      <c r="AQ116" s="3"/>
      <c r="AR116" s="3"/>
      <c r="AS116" s="3"/>
      <c r="AT116" s="6"/>
      <c r="AU116" s="3"/>
      <c r="AV116" s="3"/>
      <c r="AW116" s="3"/>
      <c r="AX116" s="3"/>
      <c r="AY116" s="3"/>
      <c r="AZ116" s="3"/>
      <c r="BA116" s="3"/>
      <c r="BB116" s="3"/>
      <c r="BC116" s="8"/>
      <c r="BD116" s="3"/>
      <c r="BE116" s="3"/>
      <c r="BF116" s="3"/>
      <c r="BG116" s="3"/>
      <c r="BH116" s="3"/>
      <c r="BI116" s="3"/>
      <c r="BJ116" s="3"/>
      <c r="BK116" s="3"/>
      <c r="BL116" s="5"/>
      <c r="BM116" s="3"/>
      <c r="BN116" s="5"/>
      <c r="BO116" s="3"/>
      <c r="BP116" s="3"/>
      <c r="BQ116" s="5"/>
      <c r="BR116" s="7"/>
      <c r="BS116" s="8"/>
      <c r="BT116" s="8"/>
      <c r="BU116" s="3"/>
      <c r="BV116" s="3"/>
      <c r="BW116" s="3"/>
      <c r="BX116" s="3"/>
      <c r="BY116" s="3"/>
      <c r="BZ116" s="3"/>
      <c r="CA116" s="3"/>
      <c r="CB116" s="3"/>
      <c r="CC116" s="4"/>
      <c r="CD116" s="28"/>
      <c r="CE116" s="3"/>
      <c r="CF116" s="3"/>
      <c r="CG116" s="3"/>
      <c r="CH116" s="3"/>
      <c r="CI116" s="3"/>
      <c r="CJ116" s="3"/>
      <c r="CK116" s="4"/>
      <c r="CL116" s="4"/>
      <c r="CM116" s="3"/>
      <c r="CN116" s="34"/>
      <c r="CO116" s="24"/>
      <c r="CP116" s="1"/>
      <c r="CQ116" s="1"/>
      <c r="CR116" s="1"/>
      <c r="CS116" s="1"/>
      <c r="CT116" s="20"/>
      <c r="CU116" s="3"/>
      <c r="CV116" s="3"/>
      <c r="CW116" s="1"/>
      <c r="CX116" s="1"/>
      <c r="CY116" s="1"/>
      <c r="CZ116" s="1"/>
      <c r="DA116" s="1"/>
      <c r="DB116" s="1"/>
      <c r="DC116" s="1"/>
      <c r="DD116"/>
      <c r="DE116"/>
      <c r="DF116"/>
    </row>
    <row r="117" spans="1:11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L117" s="22"/>
      <c r="BM117"/>
      <c r="BN117" s="22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 s="33"/>
      <c r="CD117" s="30"/>
      <c r="CE117"/>
      <c r="CF117"/>
      <c r="CG117"/>
      <c r="CH117"/>
      <c r="CI117"/>
      <c r="CM117"/>
      <c r="CN117" s="33"/>
      <c r="CO117"/>
      <c r="DD117"/>
    </row>
    <row r="118" spans="1:11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L118" s="22"/>
      <c r="BM118"/>
      <c r="BN118" s="22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 s="33"/>
      <c r="CD118" s="30"/>
      <c r="CE118"/>
      <c r="CF118"/>
      <c r="CG118"/>
      <c r="CH118"/>
      <c r="CI118"/>
      <c r="CM118"/>
      <c r="CN118" s="33"/>
      <c r="CO118"/>
      <c r="DE118" s="1"/>
      <c r="DF118" s="1"/>
    </row>
    <row r="119" spans="1:117" x14ac:dyDescent="0.25">
      <c r="BP119" s="1"/>
      <c r="BT119" s="1"/>
      <c r="BU119" s="1"/>
      <c r="BV119" s="1"/>
      <c r="BW119" s="19"/>
      <c r="BZ119" s="7"/>
      <c r="DE119" s="1"/>
      <c r="DF119" s="1"/>
      <c r="DG119" s="1"/>
      <c r="DH119" s="1"/>
      <c r="DI119" s="1"/>
      <c r="DJ119" s="1"/>
    </row>
    <row r="120" spans="1:117" x14ac:dyDescent="0.25">
      <c r="BP120" s="1"/>
      <c r="BT120" s="1"/>
      <c r="BU120" s="1"/>
      <c r="BV120" s="1"/>
      <c r="BY120" s="19"/>
      <c r="CA120" s="7"/>
      <c r="CB120" s="7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BP121" s="1"/>
      <c r="BT121" s="1"/>
      <c r="BU121" s="1"/>
      <c r="BV121" s="1"/>
      <c r="BY121" s="19"/>
      <c r="CA121" s="7"/>
      <c r="CB121" s="7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BP122" s="1"/>
      <c r="BT122" s="1"/>
      <c r="BU122" s="1"/>
      <c r="BV122" s="1"/>
      <c r="BY122" s="19"/>
      <c r="CA122" s="7"/>
      <c r="CB122" s="7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BP123" s="1"/>
      <c r="BS123" s="19"/>
      <c r="BT123" s="1"/>
      <c r="BU123" s="1"/>
      <c r="BV123" s="1"/>
      <c r="BX123" s="7"/>
      <c r="BY12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Combined RHC Cohort</vt:lpstr>
      <vt:lpstr>TXB2-M</vt:lpstr>
      <vt:lpstr>TXB2-M (1300)</vt:lpstr>
      <vt:lpstr>TXB2-M (Median)</vt:lpstr>
      <vt:lpstr>EF and Survival (3)</vt:lpstr>
      <vt:lpstr>Survival</vt:lpstr>
      <vt:lpstr>NYHA</vt:lpstr>
      <vt:lpstr>BNPproNTBNP</vt:lpstr>
      <vt:lpstr>EF</vt:lpstr>
      <vt:lpstr>EF (2)</vt:lpstr>
      <vt:lpstr>Etiology</vt:lpstr>
      <vt:lpstr>EF and Survival (2)</vt:lpstr>
      <vt:lpstr>EF and Survival</vt:lpstr>
      <vt:lpstr>Pulmonary Ea</vt:lpstr>
      <vt:lpstr>Combined RHC Cohort (2)</vt:lpstr>
      <vt:lpstr>8-iso</vt:lpstr>
      <vt:lpstr>TXB2-GFR (median)</vt:lpstr>
      <vt:lpstr>TXB2-GFR (2)</vt:lpstr>
      <vt:lpstr>TXB2-GFR (3)</vt:lpstr>
      <vt:lpstr>TXB2-GFR (23)</vt:lpstr>
      <vt:lpstr>Combined RHC Cohort (3)</vt:lpstr>
      <vt:lpstr>TXB2--eGFR Survival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Rade, Jeffrey</dc:creator>
  <cp:lastModifiedBy>Rade, Jeffrey</cp:lastModifiedBy>
  <cp:lastPrinted>2022-01-07T20:10:30Z</cp:lastPrinted>
  <dcterms:created xsi:type="dcterms:W3CDTF">2020-03-20T20:35:18Z</dcterms:created>
  <dcterms:modified xsi:type="dcterms:W3CDTF">2022-08-30T17:52:01Z</dcterms:modified>
</cp:coreProperties>
</file>